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8001_{D1761989-6ED7-417C-8797-58F818A68A33}" xr6:coauthVersionLast="47" xr6:coauthVersionMax="47" xr10:uidLastSave="{00000000-0000-0000-0000-000000000000}"/>
  <workbookProtection workbookAlgorithmName="SHA-512" workbookHashValue="+bJpYit087ocP1mfVeVSnMT1GMzm8B0jUhu2yI30anQQoS7un9thbhQGQADCv64sx8hnvVg3maSWAOcd9hiEkw==" workbookSaltValue="xg0UprJDHviakKlfsb5fHA==" workbookSpinCount="100000" lockStructure="1"/>
  <bookViews>
    <workbookView xWindow="-120" yWindow="-120" windowWidth="29040" windowHeight="15990" activeTab="6" xr2:uid="{00000000-000D-0000-FFFF-FFFF00000000}"/>
  </bookViews>
  <sheets>
    <sheet name="第13号（指定器具）" sheetId="3" r:id="rId1"/>
    <sheet name="第13号参考（指定外器具）" sheetId="4" r:id="rId2"/>
    <sheet name="第16号（事業費算出表）" sheetId="6" r:id="rId3"/>
    <sheet name="第17号（事業効果算出表）" sheetId="13" r:id="rId4"/>
    <sheet name="施設別事業効果（計算用２）（非表示）" sheetId="12" state="hidden" r:id="rId5"/>
    <sheet name="施設別点灯時間内訳（計算用１）（非表示）" sheetId="8" state="hidden" r:id="rId6"/>
    <sheet name="台数内訳（参考数量）" sheetId="2" r:id="rId7"/>
  </sheets>
  <externalReferences>
    <externalReference r:id="rId8"/>
  </externalReferences>
  <definedNames>
    <definedName name="_xlnm._FilterDatabase" localSheetId="4">'施設別事業効果（計算用２）（非表示）'!$C$3:$AZ$4</definedName>
    <definedName name="_xlnm._FilterDatabase" localSheetId="6" hidden="1">'台数内訳（参考数量）'!$C$2:$BC$83</definedName>
    <definedName name="_xlnm._FilterDatabase" localSheetId="0" hidden="1">'第13号（指定器具）'!$A$5:$J$58</definedName>
    <definedName name="_xlnm._FilterDatabase" localSheetId="1" hidden="1">'第13号参考（指定外器具）'!$A$5:$E$22</definedName>
    <definedName name="_xlnm._FilterDatabase" localSheetId="2" hidden="1">'第16号（事業費算出表）'!$A$5:$I$57</definedName>
    <definedName name="_Hlk58402164" localSheetId="0">'第13号（指定器具）'!#REF!</definedName>
    <definedName name="_Hlk58402164" localSheetId="1">'第13号参考（指定外器具）'!#REF!</definedName>
    <definedName name="_Hlk58402164" localSheetId="2">'第16号（事業費算出表）'!#REF!</definedName>
    <definedName name="_Hlk58403057" localSheetId="0">'第13号（指定器具）'!#REF!</definedName>
    <definedName name="_Hlk58403057" localSheetId="1">'第13号参考（指定外器具）'!#REF!</definedName>
    <definedName name="_Hlk58403057" localSheetId="2">'第16号（事業費算出表）'!#REF!</definedName>
    <definedName name="_Hlk58403074" localSheetId="0">'第13号（指定器具）'!#REF!</definedName>
    <definedName name="_Hlk58403074" localSheetId="1">'第13号参考（指定外器具）'!#REF!</definedName>
    <definedName name="_Hlk58403074" localSheetId="2">'第16号（事業費算出表）'!#REF!</definedName>
    <definedName name="_xlnm.Print_Area" localSheetId="4">'施設別事業効果（計算用２）（非表示）'!$C$1:$AZ$4</definedName>
    <definedName name="_xlnm.Print_Area" localSheetId="6">'台数内訳（参考数量）'!$A$2:$BC$78</definedName>
    <definedName name="_xlnm.Print_Area" localSheetId="0">'第13号（指定器具）'!$B$2:$J$52</definedName>
    <definedName name="_xlnm.Print_Area" localSheetId="1">'第13号参考（指定外器具）'!$B$2:$E$15</definedName>
    <definedName name="_xlnm.Print_Area" localSheetId="2">'第16号（事業費算出表）'!$B$2:$I$57</definedName>
    <definedName name="_xlnm.Print_Area" localSheetId="3">'第17号（事業効果算出表）'!$B$2:$H$23</definedName>
    <definedName name="_xlnm.Print_Titles" localSheetId="4">'施設別事業効果（計算用２）（非表示）'!$2:$4</definedName>
    <definedName name="_xlnm.Print_Titles" localSheetId="6">'台数内訳（参考数量）'!$C:$E,'台数内訳（参考数量）'!$2:$3</definedName>
    <definedName name="_xlnm.Print_Titles" localSheetId="0">'第13号（指定器具）'!$2:$6</definedName>
    <definedName name="_xlnm.Print_Titles" localSheetId="1">'第13号参考（指定外器具）'!$2:$6</definedName>
    <definedName name="既存器具型式等">#REF!</definedName>
    <definedName name="新器具型番">#REF!</definedName>
    <definedName name="新旧">#REF!</definedName>
    <definedName name="新設">[1]!テーブル6[新設]</definedName>
    <definedName name="新設撤去選択">'[1]隠し　照明器具まとめ'!$C$2:$D$2</definedName>
    <definedName name="撤去">[1]!テーブル7[撤去]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8" l="1"/>
  <c r="G25" i="8"/>
  <c r="G33" i="8"/>
  <c r="G61" i="8"/>
  <c r="G82" i="8"/>
  <c r="G34" i="8"/>
  <c r="G87" i="8"/>
  <c r="F87" i="8"/>
  <c r="G86" i="8"/>
  <c r="F86" i="8"/>
  <c r="G85" i="8"/>
  <c r="F85" i="8"/>
  <c r="G84" i="8"/>
  <c r="F84" i="8"/>
  <c r="G83" i="8"/>
  <c r="F83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F38" i="8"/>
  <c r="G37" i="8"/>
  <c r="F37" i="8"/>
  <c r="G36" i="8"/>
  <c r="G38" i="8" s="1"/>
  <c r="F36" i="8"/>
  <c r="G35" i="8"/>
  <c r="F35" i="8"/>
  <c r="F34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F25" i="8"/>
  <c r="G24" i="8"/>
  <c r="F24" i="8"/>
  <c r="G23" i="8"/>
  <c r="F23" i="8"/>
  <c r="G22" i="8"/>
  <c r="F22" i="8"/>
  <c r="G21" i="8"/>
  <c r="F21" i="8"/>
  <c r="G20" i="8"/>
  <c r="F20" i="8"/>
  <c r="F19" i="8"/>
  <c r="G18" i="8"/>
  <c r="G19" i="8" s="1"/>
  <c r="F18" i="8"/>
  <c r="F17" i="8"/>
  <c r="G16" i="8"/>
  <c r="G17" i="8" s="1"/>
  <c r="F16" i="8"/>
  <c r="F15" i="8"/>
  <c r="G14" i="8"/>
  <c r="F14" i="8"/>
  <c r="G13" i="8"/>
  <c r="F13" i="8"/>
  <c r="G12" i="8"/>
  <c r="F12" i="8"/>
  <c r="F11" i="8"/>
  <c r="F10" i="8"/>
  <c r="F9" i="8"/>
  <c r="F8" i="8"/>
  <c r="G7" i="8"/>
  <c r="G11" i="8" s="1"/>
  <c r="F7" i="8"/>
  <c r="G6" i="8"/>
  <c r="G10" i="8" s="1"/>
  <c r="F6" i="8"/>
  <c r="G5" i="8"/>
  <c r="G9" i="8" s="1"/>
  <c r="F5" i="8"/>
  <c r="G4" i="8"/>
  <c r="G8" i="8" s="1"/>
  <c r="F4" i="8"/>
  <c r="H47" i="6"/>
  <c r="I47" i="6" s="1"/>
  <c r="H46" i="6"/>
  <c r="I46" i="6" s="1"/>
  <c r="H45" i="6"/>
  <c r="I45" i="6" s="1"/>
  <c r="H44" i="6"/>
  <c r="I44" i="6" s="1"/>
  <c r="I43" i="6"/>
  <c r="H43" i="6"/>
  <c r="H42" i="6"/>
  <c r="I42" i="6" s="1"/>
  <c r="I41" i="6"/>
  <c r="H41" i="6"/>
  <c r="H40" i="6"/>
  <c r="I40" i="6" s="1"/>
  <c r="I39" i="6"/>
  <c r="H39" i="6"/>
  <c r="H38" i="6"/>
  <c r="I38" i="6" s="1"/>
  <c r="I37" i="6"/>
  <c r="H37" i="6"/>
  <c r="H36" i="6"/>
  <c r="I36" i="6" s="1"/>
  <c r="I35" i="6"/>
  <c r="H35" i="6"/>
  <c r="H34" i="6"/>
  <c r="I34" i="6" s="1"/>
  <c r="I33" i="6"/>
  <c r="H33" i="6"/>
  <c r="H32" i="6"/>
  <c r="I32" i="6" s="1"/>
  <c r="I31" i="6"/>
  <c r="H31" i="6"/>
  <c r="H30" i="6"/>
  <c r="I30" i="6" s="1"/>
  <c r="I29" i="6"/>
  <c r="H29" i="6"/>
  <c r="H28" i="6"/>
  <c r="I28" i="6" s="1"/>
  <c r="I27" i="6"/>
  <c r="H27" i="6"/>
  <c r="H26" i="6"/>
  <c r="I26" i="6" s="1"/>
  <c r="I25" i="6"/>
  <c r="H25" i="6"/>
  <c r="H24" i="6"/>
  <c r="I24" i="6" s="1"/>
  <c r="I23" i="6"/>
  <c r="H23" i="6"/>
  <c r="H22" i="6"/>
  <c r="I22" i="6" s="1"/>
  <c r="I21" i="6"/>
  <c r="H21" i="6"/>
  <c r="H20" i="6"/>
  <c r="I20" i="6" s="1"/>
  <c r="I19" i="6"/>
  <c r="H19" i="6"/>
  <c r="H18" i="6"/>
  <c r="I18" i="6" s="1"/>
  <c r="I17" i="6"/>
  <c r="H17" i="6"/>
  <c r="H16" i="6"/>
  <c r="I16" i="6" s="1"/>
  <c r="I15" i="6"/>
  <c r="H15" i="6"/>
  <c r="H14" i="6"/>
  <c r="I14" i="6" s="1"/>
  <c r="I13" i="6"/>
  <c r="H13" i="6"/>
  <c r="H12" i="6"/>
  <c r="I12" i="6" s="1"/>
  <c r="I11" i="6"/>
  <c r="H11" i="6"/>
  <c r="H10" i="6"/>
  <c r="I10" i="6" s="1"/>
  <c r="I9" i="6"/>
  <c r="H9" i="6"/>
  <c r="H8" i="6"/>
  <c r="I8" i="6" s="1"/>
  <c r="D5" i="12"/>
  <c r="G83" i="2" l="1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K9" i="12" l="1"/>
  <c r="S9" i="12"/>
  <c r="AA9" i="12"/>
  <c r="AI9" i="12"/>
  <c r="AQ9" i="12"/>
  <c r="AY9" i="12"/>
  <c r="L10" i="12"/>
  <c r="T10" i="12"/>
  <c r="AB10" i="12"/>
  <c r="AJ10" i="12"/>
  <c r="AR10" i="12"/>
  <c r="AZ10" i="12"/>
  <c r="E10" i="12"/>
  <c r="L9" i="12"/>
  <c r="T9" i="12"/>
  <c r="AB9" i="12"/>
  <c r="AJ9" i="12"/>
  <c r="AR9" i="12"/>
  <c r="AZ9" i="12"/>
  <c r="M10" i="12"/>
  <c r="U10" i="12"/>
  <c r="AC10" i="12"/>
  <c r="AK10" i="12"/>
  <c r="AS10" i="12"/>
  <c r="E9" i="12"/>
  <c r="AK9" i="12"/>
  <c r="F10" i="12"/>
  <c r="AD10" i="12"/>
  <c r="AT10" i="12"/>
  <c r="M9" i="12"/>
  <c r="AC9" i="12"/>
  <c r="AS9" i="12"/>
  <c r="V10" i="12"/>
  <c r="AL10" i="12"/>
  <c r="F9" i="12"/>
  <c r="F11" i="12" s="1"/>
  <c r="N9" i="12"/>
  <c r="V9" i="12"/>
  <c r="AD9" i="12"/>
  <c r="AL9" i="12"/>
  <c r="AT9" i="12"/>
  <c r="G10" i="12"/>
  <c r="O10" i="12"/>
  <c r="W10" i="12"/>
  <c r="AE10" i="12"/>
  <c r="AM10" i="12"/>
  <c r="AU10" i="12"/>
  <c r="U9" i="12"/>
  <c r="U11" i="12" s="1"/>
  <c r="N10" i="12"/>
  <c r="G9" i="12"/>
  <c r="G11" i="12" s="1"/>
  <c r="O9" i="12"/>
  <c r="W9" i="12"/>
  <c r="W11" i="12" s="1"/>
  <c r="AE9" i="12"/>
  <c r="AM9" i="12"/>
  <c r="AM11" i="12" s="1"/>
  <c r="AU9" i="12"/>
  <c r="H10" i="12"/>
  <c r="P10" i="12"/>
  <c r="X10" i="12"/>
  <c r="AF10" i="12"/>
  <c r="AN10" i="12"/>
  <c r="AV10" i="12"/>
  <c r="H9" i="12"/>
  <c r="P9" i="12"/>
  <c r="X9" i="12"/>
  <c r="AF9" i="12"/>
  <c r="AN9" i="12"/>
  <c r="AV9" i="12"/>
  <c r="I10" i="12"/>
  <c r="Q10" i="12"/>
  <c r="Y10" i="12"/>
  <c r="AG10" i="12"/>
  <c r="AO10" i="12"/>
  <c r="AW10" i="12"/>
  <c r="I9" i="12"/>
  <c r="Q9" i="12"/>
  <c r="Y9" i="12"/>
  <c r="AG9" i="12"/>
  <c r="AO9" i="12"/>
  <c r="AW9" i="12"/>
  <c r="J10" i="12"/>
  <c r="R10" i="12"/>
  <c r="Z10" i="12"/>
  <c r="AH10" i="12"/>
  <c r="AP10" i="12"/>
  <c r="AX10" i="12"/>
  <c r="J9" i="12"/>
  <c r="R9" i="12"/>
  <c r="Z9" i="12"/>
  <c r="AH9" i="12"/>
  <c r="AP9" i="12"/>
  <c r="AX9" i="12"/>
  <c r="K10" i="12"/>
  <c r="S10" i="12"/>
  <c r="AA10" i="12"/>
  <c r="AI10" i="12"/>
  <c r="AQ10" i="12"/>
  <c r="AY10" i="12"/>
  <c r="E6" i="12"/>
  <c r="E7" i="12"/>
  <c r="F6" i="12"/>
  <c r="N6" i="12"/>
  <c r="V6" i="12"/>
  <c r="AD6" i="12"/>
  <c r="AL6" i="12"/>
  <c r="AT6" i="12"/>
  <c r="G7" i="12"/>
  <c r="G13" i="12" s="1"/>
  <c r="O7" i="12"/>
  <c r="O13" i="12" s="1"/>
  <c r="W7" i="12"/>
  <c r="W13" i="12" s="1"/>
  <c r="AE7" i="12"/>
  <c r="AM7" i="12"/>
  <c r="AM13" i="12" s="1"/>
  <c r="AU7" i="12"/>
  <c r="AU13" i="12" s="1"/>
  <c r="G6" i="12"/>
  <c r="O6" i="12"/>
  <c r="W6" i="12"/>
  <c r="AE6" i="12"/>
  <c r="AM6" i="12"/>
  <c r="AU6" i="12"/>
  <c r="H7" i="12"/>
  <c r="P7" i="12"/>
  <c r="X7" i="12"/>
  <c r="AF7" i="12"/>
  <c r="AN7" i="12"/>
  <c r="AV7" i="12"/>
  <c r="H6" i="12"/>
  <c r="P6" i="12"/>
  <c r="X6" i="12"/>
  <c r="AF6" i="12"/>
  <c r="AN6" i="12"/>
  <c r="AV6" i="12"/>
  <c r="I7" i="12"/>
  <c r="I8" i="12" s="1"/>
  <c r="Q7" i="12"/>
  <c r="Y7" i="12"/>
  <c r="AG7" i="12"/>
  <c r="AO7" i="12"/>
  <c r="AW7" i="12"/>
  <c r="I6" i="12"/>
  <c r="Q6" i="12"/>
  <c r="Y6" i="12"/>
  <c r="AG6" i="12"/>
  <c r="AO6" i="12"/>
  <c r="AW6" i="12"/>
  <c r="J7" i="12"/>
  <c r="R7" i="12"/>
  <c r="Z7" i="12"/>
  <c r="AH7" i="12"/>
  <c r="AP7" i="12"/>
  <c r="AX7" i="12"/>
  <c r="J6" i="12"/>
  <c r="R6" i="12"/>
  <c r="Z6" i="12"/>
  <c r="AH6" i="12"/>
  <c r="AP6" i="12"/>
  <c r="AX6" i="12"/>
  <c r="K7" i="12"/>
  <c r="S7" i="12"/>
  <c r="AA7" i="12"/>
  <c r="AI7" i="12"/>
  <c r="AQ7" i="12"/>
  <c r="AY7" i="12"/>
  <c r="K6" i="12"/>
  <c r="S6" i="12"/>
  <c r="AA6" i="12"/>
  <c r="AA12" i="12" s="1"/>
  <c r="AI6" i="12"/>
  <c r="AQ6" i="12"/>
  <c r="AQ12" i="12" s="1"/>
  <c r="AY6" i="12"/>
  <c r="L7" i="12"/>
  <c r="T7" i="12"/>
  <c r="AB7" i="12"/>
  <c r="AJ7" i="12"/>
  <c r="AJ13" i="12" s="1"/>
  <c r="AR7" i="12"/>
  <c r="AR13" i="12" s="1"/>
  <c r="AZ7" i="12"/>
  <c r="L6" i="12"/>
  <c r="T6" i="12"/>
  <c r="AB6" i="12"/>
  <c r="AJ6" i="12"/>
  <c r="AR6" i="12"/>
  <c r="AZ6" i="12"/>
  <c r="M7" i="12"/>
  <c r="M13" i="12" s="1"/>
  <c r="U7" i="12"/>
  <c r="AC7" i="12"/>
  <c r="AK7" i="12"/>
  <c r="AS7" i="12"/>
  <c r="M6" i="12"/>
  <c r="U6" i="12"/>
  <c r="AC6" i="12"/>
  <c r="AK6" i="12"/>
  <c r="AS6" i="12"/>
  <c r="F7" i="12"/>
  <c r="F13" i="12" s="1"/>
  <c r="N7" i="12"/>
  <c r="V7" i="12"/>
  <c r="AD7" i="12"/>
  <c r="AL7" i="12"/>
  <c r="AT7" i="12"/>
  <c r="G8" i="12"/>
  <c r="G14" i="12" s="1"/>
  <c r="G15" i="12" s="1"/>
  <c r="W8" i="12"/>
  <c r="AE8" i="12"/>
  <c r="AM8" i="12"/>
  <c r="H8" i="12"/>
  <c r="AN8" i="12"/>
  <c r="Y8" i="12"/>
  <c r="AG8" i="12"/>
  <c r="AO8" i="12"/>
  <c r="O11" i="12" l="1"/>
  <c r="AK12" i="12"/>
  <c r="AB13" i="12"/>
  <c r="X13" i="12"/>
  <c r="G12" i="12"/>
  <c r="AJ12" i="12"/>
  <c r="V13" i="12"/>
  <c r="AN12" i="12"/>
  <c r="X8" i="12"/>
  <c r="AW8" i="12"/>
  <c r="AS8" i="12"/>
  <c r="P8" i="12"/>
  <c r="AI8" i="12"/>
  <c r="M8" i="12"/>
  <c r="AY12" i="12"/>
  <c r="AC8" i="12"/>
  <c r="AZ8" i="12"/>
  <c r="S8" i="12"/>
  <c r="AI12" i="12"/>
  <c r="U8" i="12"/>
  <c r="U14" i="12" s="1"/>
  <c r="U15" i="12" s="1"/>
  <c r="AR8" i="12"/>
  <c r="K8" i="12"/>
  <c r="T12" i="12"/>
  <c r="AU8" i="12"/>
  <c r="T8" i="12"/>
  <c r="AY8" i="12"/>
  <c r="R8" i="12"/>
  <c r="L8" i="12"/>
  <c r="AQ8" i="12"/>
  <c r="J8" i="12"/>
  <c r="AU11" i="12"/>
  <c r="AL13" i="12"/>
  <c r="AD13" i="12"/>
  <c r="AZ13" i="12"/>
  <c r="AS11" i="12"/>
  <c r="AS14" i="12" s="1"/>
  <c r="AS15" i="12" s="1"/>
  <c r="AH13" i="12"/>
  <c r="Q12" i="12"/>
  <c r="AV12" i="12"/>
  <c r="AF13" i="12"/>
  <c r="O12" i="12"/>
  <c r="AN13" i="12"/>
  <c r="W12" i="12"/>
  <c r="AB11" i="12"/>
  <c r="W14" i="12"/>
  <c r="W15" i="12" s="1"/>
  <c r="W17" i="12" s="1"/>
  <c r="Y12" i="12"/>
  <c r="I13" i="12"/>
  <c r="T13" i="12"/>
  <c r="AD11" i="12"/>
  <c r="M11" i="12"/>
  <c r="L11" i="12"/>
  <c r="L13" i="12"/>
  <c r="AO11" i="12"/>
  <c r="AO14" i="12" s="1"/>
  <c r="AO15" i="12" s="1"/>
  <c r="AO17" i="12" s="1"/>
  <c r="AK13" i="12"/>
  <c r="AZ11" i="12"/>
  <c r="AR11" i="12"/>
  <c r="I12" i="12"/>
  <c r="AL11" i="12"/>
  <c r="K13" i="12"/>
  <c r="AJ11" i="12"/>
  <c r="Z13" i="12"/>
  <c r="Z11" i="12"/>
  <c r="X11" i="12"/>
  <c r="T11" i="12"/>
  <c r="AW11" i="12"/>
  <c r="AY11" i="12"/>
  <c r="AS13" i="12"/>
  <c r="V11" i="12"/>
  <c r="R11" i="12"/>
  <c r="N13" i="12"/>
  <c r="N11" i="12"/>
  <c r="R12" i="12"/>
  <c r="AY13" i="12"/>
  <c r="R13" i="12"/>
  <c r="AW13" i="12"/>
  <c r="AF12" i="12"/>
  <c r="P13" i="12"/>
  <c r="P11" i="12"/>
  <c r="AS12" i="12"/>
  <c r="AB12" i="12"/>
  <c r="AP13" i="12"/>
  <c r="AP11" i="12"/>
  <c r="I11" i="12"/>
  <c r="I14" i="12" s="1"/>
  <c r="I15" i="12" s="1"/>
  <c r="AN11" i="12"/>
  <c r="AN14" i="12" s="1"/>
  <c r="AN15" i="12" s="1"/>
  <c r="J11" i="12"/>
  <c r="AQ11" i="12"/>
  <c r="AQ14" i="12" s="1"/>
  <c r="AQ15" i="12" s="1"/>
  <c r="AQ17" i="12" s="1"/>
  <c r="J12" i="12"/>
  <c r="AT13" i="12"/>
  <c r="AH11" i="12"/>
  <c r="AF11" i="12"/>
  <c r="AT11" i="12"/>
  <c r="AC11" i="12"/>
  <c r="AI11" i="12"/>
  <c r="AE11" i="12"/>
  <c r="AE14" i="12" s="1"/>
  <c r="AE15" i="12" s="1"/>
  <c r="AE17" i="12" s="1"/>
  <c r="AC13" i="12"/>
  <c r="AA13" i="12"/>
  <c r="AO12" i="12"/>
  <c r="Y13" i="12"/>
  <c r="H12" i="12"/>
  <c r="AM12" i="12"/>
  <c r="Y11" i="12"/>
  <c r="Y14" i="12" s="1"/>
  <c r="AA11" i="12"/>
  <c r="M12" i="12"/>
  <c r="AQ13" i="12"/>
  <c r="J13" i="12"/>
  <c r="AO13" i="12"/>
  <c r="X12" i="12"/>
  <c r="H13" i="12"/>
  <c r="H11" i="12"/>
  <c r="H14" i="12" s="1"/>
  <c r="H15" i="12" s="1"/>
  <c r="H17" i="12" s="1"/>
  <c r="D10" i="12"/>
  <c r="L12" i="12"/>
  <c r="AI13" i="12"/>
  <c r="AW12" i="12"/>
  <c r="AG13" i="12"/>
  <c r="P12" i="12"/>
  <c r="AU12" i="12"/>
  <c r="AE13" i="12"/>
  <c r="AG11" i="12"/>
  <c r="AG14" i="12" s="1"/>
  <c r="AG15" i="12" s="1"/>
  <c r="AM14" i="12"/>
  <c r="AM15" i="12" s="1"/>
  <c r="AM17" i="12" s="1"/>
  <c r="U13" i="12"/>
  <c r="S13" i="12"/>
  <c r="AX13" i="12"/>
  <c r="AG12" i="12"/>
  <c r="Q13" i="12"/>
  <c r="AV13" i="12"/>
  <c r="AE12" i="12"/>
  <c r="AX11" i="12"/>
  <c r="Q11" i="12"/>
  <c r="AV11" i="12"/>
  <c r="AK11" i="12"/>
  <c r="S11" i="12"/>
  <c r="S14" i="12" s="1"/>
  <c r="K11" i="12"/>
  <c r="AJ8" i="12"/>
  <c r="Q8" i="12"/>
  <c r="AV8" i="12"/>
  <c r="O8" i="12"/>
  <c r="AZ12" i="12"/>
  <c r="AF8" i="12"/>
  <c r="S12" i="12"/>
  <c r="AB8" i="12"/>
  <c r="AC12" i="12"/>
  <c r="U12" i="12"/>
  <c r="AR12" i="12"/>
  <c r="K12" i="12"/>
  <c r="AK8" i="12"/>
  <c r="AA8" i="12"/>
  <c r="AX8" i="12"/>
  <c r="AX12" i="12"/>
  <c r="AT12" i="12"/>
  <c r="AT8" i="12"/>
  <c r="AP8" i="12"/>
  <c r="AP12" i="12"/>
  <c r="AL12" i="12"/>
  <c r="AL8" i="12"/>
  <c r="AH8" i="12"/>
  <c r="AH12" i="12"/>
  <c r="AD12" i="12"/>
  <c r="AD8" i="12"/>
  <c r="Z8" i="12"/>
  <c r="Z12" i="12"/>
  <c r="V12" i="12"/>
  <c r="V8" i="12"/>
  <c r="N12" i="12"/>
  <c r="N8" i="12"/>
  <c r="F12" i="12"/>
  <c r="F8" i="12"/>
  <c r="F14" i="12" s="1"/>
  <c r="F15" i="12" s="1"/>
  <c r="D7" i="12"/>
  <c r="G18" i="12"/>
  <c r="O14" i="12" l="1"/>
  <c r="O15" i="12" s="1"/>
  <c r="O17" i="12" s="1"/>
  <c r="AI14" i="12"/>
  <c r="AI15" i="12" s="1"/>
  <c r="AI17" i="12" s="1"/>
  <c r="AU14" i="12"/>
  <c r="AU15" i="12" s="1"/>
  <c r="AU17" i="12" s="1"/>
  <c r="X14" i="12"/>
  <c r="X15" i="12" s="1"/>
  <c r="AW14" i="12"/>
  <c r="AW15" i="12" s="1"/>
  <c r="AW17" i="12" s="1"/>
  <c r="P14" i="12"/>
  <c r="P15" i="12" s="1"/>
  <c r="P17" i="12" s="1"/>
  <c r="AY14" i="12"/>
  <c r="AY15" i="12" s="1"/>
  <c r="AY17" i="12" s="1"/>
  <c r="U18" i="12"/>
  <c r="R14" i="12"/>
  <c r="R15" i="12" s="1"/>
  <c r="R17" i="12" s="1"/>
  <c r="M14" i="12"/>
  <c r="M15" i="12" s="1"/>
  <c r="M17" i="12" s="1"/>
  <c r="J14" i="12"/>
  <c r="J15" i="12" s="1"/>
  <c r="J17" i="12" s="1"/>
  <c r="K14" i="12"/>
  <c r="K15" i="12" s="1"/>
  <c r="K17" i="12" s="1"/>
  <c r="T14" i="12"/>
  <c r="T15" i="12" s="1"/>
  <c r="T17" i="12" s="1"/>
  <c r="AR14" i="12"/>
  <c r="AR15" i="12" s="1"/>
  <c r="AR17" i="12" s="1"/>
  <c r="AZ14" i="12"/>
  <c r="AZ18" i="12" s="1"/>
  <c r="AC14" i="12"/>
  <c r="AC15" i="12" s="1"/>
  <c r="AC17" i="12" s="1"/>
  <c r="L14" i="12"/>
  <c r="L15" i="12" s="1"/>
  <c r="L17" i="12" s="1"/>
  <c r="N14" i="12"/>
  <c r="N15" i="12" s="1"/>
  <c r="N17" i="12" s="1"/>
  <c r="AQ16" i="12"/>
  <c r="AB14" i="12"/>
  <c r="AB15" i="12" s="1"/>
  <c r="AB17" i="12" s="1"/>
  <c r="Z14" i="12"/>
  <c r="Z15" i="12" s="1"/>
  <c r="Z17" i="12" s="1"/>
  <c r="AD14" i="12"/>
  <c r="AD15" i="12" s="1"/>
  <c r="AD17" i="12" s="1"/>
  <c r="AJ14" i="12"/>
  <c r="AJ18" i="12" s="1"/>
  <c r="AS16" i="12"/>
  <c r="AL14" i="12"/>
  <c r="AL15" i="12" s="1"/>
  <c r="AL17" i="12" s="1"/>
  <c r="AF14" i="12"/>
  <c r="AF15" i="12" s="1"/>
  <c r="AF17" i="12" s="1"/>
  <c r="V14" i="12"/>
  <c r="V15" i="12" s="1"/>
  <c r="V17" i="12" s="1"/>
  <c r="AA14" i="12"/>
  <c r="AA15" i="12" s="1"/>
  <c r="AA17" i="12" s="1"/>
  <c r="AQ18" i="12"/>
  <c r="AK14" i="12"/>
  <c r="AK15" i="12" s="1"/>
  <c r="AK17" i="12" s="1"/>
  <c r="AP14" i="12"/>
  <c r="AP15" i="12" s="1"/>
  <c r="AP17" i="12" s="1"/>
  <c r="AV14" i="12"/>
  <c r="AV18" i="12" s="1"/>
  <c r="AX14" i="12"/>
  <c r="S15" i="12"/>
  <c r="S17" i="12" s="1"/>
  <c r="S16" i="12"/>
  <c r="S18" i="12"/>
  <c r="Y15" i="12"/>
  <c r="Y17" i="12" s="1"/>
  <c r="Y16" i="12"/>
  <c r="AT14" i="12"/>
  <c r="AT15" i="12" s="1"/>
  <c r="AT17" i="12" s="1"/>
  <c r="Q14" i="12"/>
  <c r="Q18" i="12" s="1"/>
  <c r="AH14" i="12"/>
  <c r="AH15" i="12" s="1"/>
  <c r="AH17" i="12" s="1"/>
  <c r="F16" i="12"/>
  <c r="AN18" i="12"/>
  <c r="AS18" i="12"/>
  <c r="AS17" i="12"/>
  <c r="H18" i="12"/>
  <c r="AM16" i="12"/>
  <c r="F18" i="12"/>
  <c r="H16" i="12"/>
  <c r="AM18" i="12"/>
  <c r="AO16" i="12"/>
  <c r="AE16" i="12"/>
  <c r="AO18" i="12"/>
  <c r="G17" i="12"/>
  <c r="F17" i="12"/>
  <c r="I17" i="12"/>
  <c r="I16" i="12"/>
  <c r="I18" i="12"/>
  <c r="AE18" i="12"/>
  <c r="Y18" i="12"/>
  <c r="W18" i="12"/>
  <c r="W16" i="12"/>
  <c r="O18" i="12"/>
  <c r="O16" i="12"/>
  <c r="U16" i="12"/>
  <c r="G16" i="12"/>
  <c r="U17" i="12"/>
  <c r="AG17" i="12"/>
  <c r="AG16" i="12"/>
  <c r="AG18" i="12"/>
  <c r="AU16" i="12" l="1"/>
  <c r="AU18" i="12"/>
  <c r="AI16" i="12"/>
  <c r="AI18" i="12"/>
  <c r="P16" i="12"/>
  <c r="M18" i="12"/>
  <c r="R18" i="12"/>
  <c r="J16" i="12"/>
  <c r="AW16" i="12"/>
  <c r="AW18" i="12"/>
  <c r="M16" i="12"/>
  <c r="AY18" i="12"/>
  <c r="AZ15" i="12"/>
  <c r="AZ17" i="12" s="1"/>
  <c r="AZ16" i="12"/>
  <c r="AY16" i="12"/>
  <c r="L16" i="12"/>
  <c r="R16" i="12"/>
  <c r="AR16" i="12"/>
  <c r="AR18" i="12"/>
  <c r="J18" i="12"/>
  <c r="N16" i="12"/>
  <c r="L18" i="12"/>
  <c r="K16" i="12"/>
  <c r="T18" i="12"/>
  <c r="T16" i="12"/>
  <c r="K18" i="12"/>
  <c r="N18" i="12"/>
  <c r="AC16" i="12"/>
  <c r="Z16" i="12"/>
  <c r="AC18" i="12"/>
  <c r="V18" i="12"/>
  <c r="AB16" i="12"/>
  <c r="AH16" i="12"/>
  <c r="AB18" i="12"/>
  <c r="AD18" i="12"/>
  <c r="AD16" i="12"/>
  <c r="V16" i="12"/>
  <c r="Z18" i="12"/>
  <c r="AF16" i="12"/>
  <c r="AF18" i="12"/>
  <c r="AL18" i="12"/>
  <c r="AJ15" i="12"/>
  <c r="AJ17" i="12" s="1"/>
  <c r="AJ16" i="12"/>
  <c r="AL16" i="12"/>
  <c r="AA16" i="12"/>
  <c r="AP16" i="12"/>
  <c r="AA18" i="12"/>
  <c r="AH18" i="12"/>
  <c r="AK18" i="12"/>
  <c r="AK16" i="12"/>
  <c r="AX15" i="12"/>
  <c r="AX17" i="12" s="1"/>
  <c r="AX16" i="12"/>
  <c r="AX18" i="12"/>
  <c r="AV15" i="12"/>
  <c r="AV17" i="12" s="1"/>
  <c r="AV16" i="12"/>
  <c r="AP18" i="12"/>
  <c r="AT18" i="12"/>
  <c r="AT16" i="12"/>
  <c r="Q15" i="12"/>
  <c r="Q17" i="12" s="1"/>
  <c r="Q16" i="12"/>
  <c r="AN16" i="12"/>
  <c r="AN17" i="12"/>
  <c r="P18" i="12"/>
  <c r="X17" i="12"/>
  <c r="X18" i="12"/>
  <c r="X16" i="12"/>
  <c r="E8" i="12"/>
  <c r="G7" i="13" s="1"/>
  <c r="D8" i="12" l="1"/>
  <c r="C7" i="13" s="1"/>
  <c r="D4" i="12"/>
  <c r="G6" i="13" s="1"/>
  <c r="D3" i="12"/>
  <c r="C6" i="13" s="1"/>
  <c r="D6" i="12" l="1"/>
  <c r="H7" i="6" l="1"/>
  <c r="I7" i="6" s="1"/>
  <c r="D48" i="6"/>
  <c r="E12" i="4"/>
  <c r="E47" i="3"/>
  <c r="E13" i="12" l="1"/>
  <c r="D13" i="12" s="1"/>
  <c r="E12" i="12"/>
  <c r="I48" i="6"/>
  <c r="I53" i="6" s="1"/>
  <c r="I55" i="6" s="1"/>
  <c r="I56" i="6" s="1"/>
  <c r="I57" i="6" s="1"/>
  <c r="C16" i="13" s="1"/>
  <c r="E11" i="12" l="1"/>
  <c r="E14" i="12" s="1"/>
  <c r="D9" i="12"/>
  <c r="G3" i="2"/>
  <c r="E3" i="2"/>
  <c r="F3" i="2"/>
  <c r="D11" i="12" l="1"/>
  <c r="C8" i="13" s="1"/>
  <c r="C9" i="13" s="1"/>
  <c r="C10" i="13" s="1"/>
  <c r="D12" i="12" l="1"/>
  <c r="C11" i="13" l="1"/>
  <c r="E16" i="12"/>
  <c r="E15" i="12"/>
  <c r="E18" i="12"/>
  <c r="D14" i="12"/>
  <c r="D18" i="12" l="1"/>
  <c r="D16" i="12"/>
  <c r="E17" i="12"/>
  <c r="D15" i="12"/>
  <c r="G9" i="13" s="1"/>
  <c r="G10" i="13" s="1"/>
  <c r="G11" i="13" l="1"/>
  <c r="C14" i="13"/>
  <c r="G8" i="13"/>
  <c r="D17" i="12"/>
  <c r="C15" i="13" l="1"/>
  <c r="C17" i="13" s="1"/>
</calcChain>
</file>

<file path=xl/sharedStrings.xml><?xml version="1.0" encoding="utf-8"?>
<sst xmlns="http://schemas.openxmlformats.org/spreadsheetml/2006/main" count="975" uniqueCount="428">
  <si>
    <t>（様式第13号）</t>
  </si>
  <si>
    <t>40形2灯
天井埋込み
タイプ（FL）</t>
    <rPh sb="6" eb="8">
      <t>テンジョウ</t>
    </rPh>
    <rPh sb="8" eb="10">
      <t>ウメコミ</t>
    </rPh>
    <phoneticPr fontId="7"/>
  </si>
  <si>
    <t>40形2灯
天井埋込み
タイプ（Hf)</t>
    <rPh sb="6" eb="8">
      <t>テンジョウ</t>
    </rPh>
    <rPh sb="8" eb="10">
      <t>ウメコミ</t>
    </rPh>
    <phoneticPr fontId="7"/>
  </si>
  <si>
    <t>40形2灯
天井直付け
タイプ（FL）</t>
    <rPh sb="6" eb="8">
      <t>テンジョウ</t>
    </rPh>
    <rPh sb="8" eb="10">
      <t>ジカヅ</t>
    </rPh>
    <phoneticPr fontId="7"/>
  </si>
  <si>
    <t>40形2灯
天井直付け
タイプ（Hf)</t>
    <rPh sb="6" eb="8">
      <t>テンジョウ</t>
    </rPh>
    <rPh sb="8" eb="10">
      <t>ジカヅ</t>
    </rPh>
    <phoneticPr fontId="7"/>
  </si>
  <si>
    <t>40形2灯
ノングレア
天井埋込み</t>
    <rPh sb="12" eb="14">
      <t>テンジョウ</t>
    </rPh>
    <rPh sb="14" eb="16">
      <t>ウメコミ</t>
    </rPh>
    <phoneticPr fontId="7"/>
  </si>
  <si>
    <t>40形2灯
ノングレア
天井直付け</t>
    <rPh sb="12" eb="14">
      <t>テンジョウ</t>
    </rPh>
    <rPh sb="14" eb="16">
      <t>ジカヅ</t>
    </rPh>
    <phoneticPr fontId="7"/>
  </si>
  <si>
    <t>40形1灯
天井埋込み
タイプ（FL）</t>
    <rPh sb="6" eb="8">
      <t>テンジョウ</t>
    </rPh>
    <rPh sb="8" eb="10">
      <t>ウメコミ</t>
    </rPh>
    <phoneticPr fontId="7"/>
  </si>
  <si>
    <t>40形1灯
天井埋込み
タイプ（Hf）</t>
    <rPh sb="6" eb="8">
      <t>テンジョウ</t>
    </rPh>
    <rPh sb="8" eb="10">
      <t>ウメコミ</t>
    </rPh>
    <phoneticPr fontId="7"/>
  </si>
  <si>
    <t>40形1灯
天井直付け
タイプ（FL）</t>
    <rPh sb="6" eb="8">
      <t>テンジョウ</t>
    </rPh>
    <rPh sb="8" eb="10">
      <t>ジカヅ</t>
    </rPh>
    <phoneticPr fontId="7"/>
  </si>
  <si>
    <t>40形1灯
天井直付け
タイプ（Hf)</t>
    <rPh sb="6" eb="8">
      <t>テンジョウ</t>
    </rPh>
    <rPh sb="8" eb="10">
      <t>ジカヅ</t>
    </rPh>
    <phoneticPr fontId="7"/>
  </si>
  <si>
    <t>20形2灯
タイプ(FL)</t>
  </si>
  <si>
    <t>20形1灯
タイプ</t>
  </si>
  <si>
    <t>ダウンライト
（白熱球）</t>
    <rPh sb="8" eb="10">
      <t>ハクネツ</t>
    </rPh>
    <rPh sb="10" eb="11">
      <t>キュウ</t>
    </rPh>
    <phoneticPr fontId="5"/>
  </si>
  <si>
    <t>ダウンライト
（蛍光灯）</t>
    <rPh sb="8" eb="10">
      <t>ケイコウ</t>
    </rPh>
    <rPh sb="10" eb="11">
      <t>トウ</t>
    </rPh>
    <phoneticPr fontId="5"/>
  </si>
  <si>
    <t>誘導灯
小型（C級）</t>
  </si>
  <si>
    <t>誘導灯
中型（B級）</t>
  </si>
  <si>
    <t>非常灯
40形2灯（FL)
天井埋込みタイプ</t>
    <rPh sb="0" eb="3">
      <t>ヒジョウトウ</t>
    </rPh>
    <phoneticPr fontId="5"/>
  </si>
  <si>
    <t>非常灯
40形2灯（Hf)
天井埋込みタイプ</t>
    <rPh sb="0" eb="3">
      <t>ヒジョウトウ</t>
    </rPh>
    <phoneticPr fontId="5"/>
  </si>
  <si>
    <t>非常灯
40形2灯（FL)
天井直付けタイプ</t>
    <rPh sb="0" eb="3">
      <t>ヒジョウトウ</t>
    </rPh>
    <phoneticPr fontId="5"/>
  </si>
  <si>
    <t>非常灯
40形2灯（Hf)
天井直付けタイプ</t>
    <rPh sb="0" eb="3">
      <t>ヒジョウトウ</t>
    </rPh>
    <phoneticPr fontId="5"/>
  </si>
  <si>
    <t>非常灯
40形1灯（FL）
天井埋込みタイプ</t>
    <rPh sb="0" eb="3">
      <t>ヒジョウトウ</t>
    </rPh>
    <phoneticPr fontId="5"/>
  </si>
  <si>
    <t>非常灯
40形1灯（Hf）
天井埋込みタイプ</t>
    <rPh sb="0" eb="3">
      <t>ヒジョウトウ</t>
    </rPh>
    <phoneticPr fontId="5"/>
  </si>
  <si>
    <t>非常灯
40形1灯（FL）
天井直付けタイプ</t>
    <rPh sb="0" eb="3">
      <t>ヒジョウトウ</t>
    </rPh>
    <phoneticPr fontId="5"/>
  </si>
  <si>
    <t>非常灯
40形1灯（Hf）
天井直付けタイプ</t>
    <rPh sb="0" eb="3">
      <t>ヒジョウトウ</t>
    </rPh>
    <phoneticPr fontId="5"/>
  </si>
  <si>
    <t>非常灯
20形
2灯タイプ</t>
    <rPh sb="0" eb="3">
      <t>ヒジョウトウ</t>
    </rPh>
    <phoneticPr fontId="5"/>
  </si>
  <si>
    <t>非常灯
20形
1灯タイプ</t>
    <rPh sb="0" eb="3">
      <t>ヒジョウトウ</t>
    </rPh>
    <phoneticPr fontId="5"/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</si>
  <si>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</si>
  <si>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</si>
  <si>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</si>
  <si>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</si>
  <si>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</si>
  <si>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</si>
  <si>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</si>
  <si>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</si>
  <si>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</si>
  <si>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</si>
  <si>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R1</t>
  </si>
  <si>
    <t>R2</t>
  </si>
  <si>
    <t>R3</t>
  </si>
  <si>
    <t>R4</t>
  </si>
  <si>
    <t>R5</t>
  </si>
  <si>
    <t>R6</t>
  </si>
  <si>
    <t>R7</t>
  </si>
  <si>
    <t>B1</t>
  </si>
  <si>
    <t>B2</t>
  </si>
  <si>
    <t>B3</t>
  </si>
  <si>
    <t>B4</t>
  </si>
  <si>
    <t>B5</t>
  </si>
  <si>
    <t>B6</t>
  </si>
  <si>
    <t>B7</t>
  </si>
  <si>
    <t>W1</t>
  </si>
  <si>
    <t>流し</t>
    <rPh sb="0" eb="1">
      <t>ナガ</t>
    </rPh>
    <phoneticPr fontId="7"/>
  </si>
  <si>
    <t>ミラー</t>
  </si>
  <si>
    <t>P1</t>
  </si>
  <si>
    <t>P2</t>
  </si>
  <si>
    <t>O1</t>
  </si>
  <si>
    <t>O2</t>
  </si>
  <si>
    <t>O3</t>
  </si>
  <si>
    <t>O4</t>
  </si>
  <si>
    <t>O5</t>
  </si>
  <si>
    <t>O6</t>
  </si>
  <si>
    <t>O7</t>
  </si>
  <si>
    <t>意1</t>
    <rPh sb="0" eb="1">
      <t>イ</t>
    </rPh>
    <phoneticPr fontId="6"/>
  </si>
  <si>
    <t>意2</t>
    <rPh sb="0" eb="1">
      <t>イ</t>
    </rPh>
    <phoneticPr fontId="6"/>
  </si>
  <si>
    <t>意3</t>
    <rPh sb="0" eb="1">
      <t>イ</t>
    </rPh>
    <phoneticPr fontId="6"/>
  </si>
  <si>
    <t>意4</t>
    <rPh sb="0" eb="1">
      <t>イ</t>
    </rPh>
    <phoneticPr fontId="6"/>
  </si>
  <si>
    <t>意5</t>
    <rPh sb="0" eb="1">
      <t>イ</t>
    </rPh>
    <phoneticPr fontId="6"/>
  </si>
  <si>
    <t>意6</t>
    <rPh sb="0" eb="1">
      <t>イ</t>
    </rPh>
    <phoneticPr fontId="6"/>
  </si>
  <si>
    <t>意7</t>
    <rPh sb="0" eb="1">
      <t>イ</t>
    </rPh>
    <phoneticPr fontId="6"/>
  </si>
  <si>
    <t>意8</t>
    <rPh sb="0" eb="1">
      <t>イ</t>
    </rPh>
    <phoneticPr fontId="6"/>
  </si>
  <si>
    <t>意9</t>
    <rPh sb="0" eb="1">
      <t>イ</t>
    </rPh>
    <phoneticPr fontId="6"/>
  </si>
  <si>
    <t>意10</t>
    <rPh sb="0" eb="1">
      <t>イ</t>
    </rPh>
    <phoneticPr fontId="6"/>
  </si>
  <si>
    <t>意11</t>
    <rPh sb="0" eb="1">
      <t>イ</t>
    </rPh>
    <phoneticPr fontId="6"/>
  </si>
  <si>
    <t>ホール1</t>
  </si>
  <si>
    <t>ホール2</t>
  </si>
  <si>
    <t>収蔵1</t>
    <rPh sb="0" eb="2">
      <t>シュウゾウ</t>
    </rPh>
    <phoneticPr fontId="6"/>
  </si>
  <si>
    <t>写真なし</t>
    <rPh sb="0" eb="2">
      <t>シャシン</t>
    </rPh>
    <phoneticPr fontId="6"/>
  </si>
  <si>
    <t>対象外</t>
    <rPh sb="0" eb="2">
      <t>タイショウ</t>
    </rPh>
    <rPh sb="2" eb="3">
      <t>ガイ</t>
    </rPh>
    <phoneticPr fontId="6"/>
  </si>
  <si>
    <t>埋込天井灯
（450mm角）</t>
    <rPh sb="12" eb="13">
      <t>カク</t>
    </rPh>
    <phoneticPr fontId="5"/>
  </si>
  <si>
    <t>埋込天井灯
（600mm角）</t>
    <rPh sb="12" eb="13">
      <t>カク</t>
    </rPh>
    <phoneticPr fontId="5"/>
  </si>
  <si>
    <t>01</t>
  </si>
  <si>
    <t>01</t>
    <phoneticPr fontId="5"/>
  </si>
  <si>
    <t>61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</si>
  <si>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</si>
  <si>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</si>
  <si>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</si>
  <si>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</si>
  <si>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</si>
  <si>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</si>
  <si>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</si>
  <si>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</si>
  <si>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</si>
  <si>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</si>
  <si>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</si>
  <si>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</si>
  <si>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</si>
  <si>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</si>
  <si>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</si>
  <si>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</si>
  <si>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</si>
  <si>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</si>
  <si>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</si>
  <si>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</si>
  <si>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</si>
  <si>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</si>
  <si>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</si>
  <si>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</si>
  <si>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</si>
  <si>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</si>
  <si>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</si>
  <si>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</si>
  <si>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</si>
  <si>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</si>
  <si>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</si>
  <si>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</si>
  <si>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</si>
  <si>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</si>
  <si>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</si>
  <si>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</si>
  <si>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</si>
  <si>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</si>
  <si>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</si>
  <si>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</si>
  <si>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</si>
  <si>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</si>
  <si>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</si>
  <si>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</si>
  <si>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</si>
  <si>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</si>
  <si>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</si>
  <si>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</si>
  <si>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</si>
  <si>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</si>
  <si>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</si>
  <si>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</si>
  <si>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</si>
  <si>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</si>
  <si>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</si>
  <si>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</si>
  <si>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</si>
  <si>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</si>
  <si>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</si>
  <si>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</si>
  <si>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</si>
  <si>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</si>
  <si>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</si>
  <si>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</si>
  <si>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</si>
  <si>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</si>
  <si>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</si>
  <si>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</si>
  <si>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</si>
  <si>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</si>
  <si>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</si>
  <si>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</si>
  <si>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</si>
  <si>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</si>
  <si>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</si>
  <si>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</si>
  <si>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</si>
  <si>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</si>
  <si>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通し番号</t>
    <rPh sb="0" eb="1">
      <t>トオ</t>
    </rPh>
    <rPh sb="2" eb="4">
      <t>バンゴウ</t>
    </rPh>
    <phoneticPr fontId="5"/>
  </si>
  <si>
    <t>指定器具</t>
    <rPh sb="0" eb="2">
      <t>シテイ</t>
    </rPh>
    <rPh sb="2" eb="4">
      <t>キグ</t>
    </rPh>
    <phoneticPr fontId="6"/>
  </si>
  <si>
    <t>指定外器具</t>
    <rPh sb="0" eb="2">
      <t>シテイ</t>
    </rPh>
    <rPh sb="2" eb="3">
      <t>ガイ</t>
    </rPh>
    <rPh sb="3" eb="5">
      <t>キグ</t>
    </rPh>
    <phoneticPr fontId="5"/>
  </si>
  <si>
    <t>簡易仕様</t>
    <rPh sb="0" eb="2">
      <t>カンイ</t>
    </rPh>
    <rPh sb="2" eb="4">
      <t>シヨウ</t>
    </rPh>
    <phoneticPr fontId="5"/>
  </si>
  <si>
    <t>指定外</t>
    <rPh sb="0" eb="2">
      <t>シテイ</t>
    </rPh>
    <rPh sb="2" eb="3">
      <t>ガイ</t>
    </rPh>
    <phoneticPr fontId="5"/>
  </si>
  <si>
    <t>合計台数</t>
    <rPh sb="0" eb="2">
      <t>ゴウケイ</t>
    </rPh>
    <rPh sb="2" eb="4">
      <t>ダイスウ</t>
    </rPh>
    <phoneticPr fontId="5"/>
  </si>
  <si>
    <t>使用照明器具提案書 </t>
    <phoneticPr fontId="5"/>
  </si>
  <si>
    <t>提案する照明器具</t>
    <rPh sb="0" eb="2">
      <t>テイアン</t>
    </rPh>
    <rPh sb="4" eb="6">
      <t>ショウメイ</t>
    </rPh>
    <rPh sb="6" eb="8">
      <t>キグ</t>
    </rPh>
    <phoneticPr fontId="5"/>
  </si>
  <si>
    <t>メーカー名</t>
    <rPh sb="4" eb="5">
      <t>メイ</t>
    </rPh>
    <phoneticPr fontId="5"/>
  </si>
  <si>
    <t>品番</t>
    <rPh sb="0" eb="2">
      <t>ヒンバン</t>
    </rPh>
    <phoneticPr fontId="5"/>
  </si>
  <si>
    <t>消費電力（W)</t>
    <rPh sb="0" eb="2">
      <t>ショウヒ</t>
    </rPh>
    <rPh sb="2" eb="4">
      <t>デンリョク</t>
    </rPh>
    <phoneticPr fontId="5"/>
  </si>
  <si>
    <t>希望小売価格（税抜、円）</t>
    <rPh sb="0" eb="2">
      <t>キボウ</t>
    </rPh>
    <rPh sb="2" eb="4">
      <t>コウリ</t>
    </rPh>
    <rPh sb="4" eb="6">
      <t>カカク</t>
    </rPh>
    <rPh sb="7" eb="9">
      <t>ゼイヌキ</t>
    </rPh>
    <rPh sb="10" eb="11">
      <t>エン</t>
    </rPh>
    <phoneticPr fontId="5"/>
  </si>
  <si>
    <t>工事費</t>
    <rPh sb="0" eb="3">
      <t>コウジヒ</t>
    </rPh>
    <phoneticPr fontId="5"/>
  </si>
  <si>
    <t>照明器具代</t>
    <rPh sb="0" eb="2">
      <t>ショウメイ</t>
    </rPh>
    <rPh sb="2" eb="4">
      <t>キグ</t>
    </rPh>
    <rPh sb="4" eb="5">
      <t>ダイ</t>
    </rPh>
    <phoneticPr fontId="5"/>
  </si>
  <si>
    <t>取付費</t>
    <rPh sb="0" eb="1">
      <t>ト</t>
    </rPh>
    <rPh sb="1" eb="2">
      <t>ツ</t>
    </rPh>
    <rPh sb="2" eb="3">
      <t>ヒ</t>
    </rPh>
    <phoneticPr fontId="5"/>
  </si>
  <si>
    <t>撤去処分費</t>
    <rPh sb="0" eb="2">
      <t>テッキョ</t>
    </rPh>
    <rPh sb="2" eb="4">
      <t>ショブン</t>
    </rPh>
    <rPh sb="4" eb="5">
      <t>ヒ</t>
    </rPh>
    <phoneticPr fontId="5"/>
  </si>
  <si>
    <t>計（単価）</t>
    <rPh sb="0" eb="1">
      <t>ケイ</t>
    </rPh>
    <rPh sb="2" eb="4">
      <t>タンカ</t>
    </rPh>
    <phoneticPr fontId="5"/>
  </si>
  <si>
    <t>詳細設計費</t>
    <rPh sb="0" eb="2">
      <t>ショウサイ</t>
    </rPh>
    <rPh sb="2" eb="4">
      <t>セッケイ</t>
    </rPh>
    <rPh sb="4" eb="5">
      <t>ヒ</t>
    </rPh>
    <phoneticPr fontId="5"/>
  </si>
  <si>
    <t>工事管理費</t>
    <rPh sb="0" eb="2">
      <t>コウジ</t>
    </rPh>
    <rPh sb="2" eb="4">
      <t>カンリ</t>
    </rPh>
    <rPh sb="4" eb="5">
      <t>ヒ</t>
    </rPh>
    <phoneticPr fontId="5"/>
  </si>
  <si>
    <t>現地調査費</t>
    <rPh sb="0" eb="2">
      <t>ゲンチ</t>
    </rPh>
    <rPh sb="2" eb="4">
      <t>チョウサ</t>
    </rPh>
    <rPh sb="4" eb="5">
      <t>ヒ</t>
    </rPh>
    <phoneticPr fontId="5"/>
  </si>
  <si>
    <t>その他経費</t>
    <rPh sb="2" eb="3">
      <t>タ</t>
    </rPh>
    <rPh sb="3" eb="5">
      <t>ケイヒ</t>
    </rPh>
    <phoneticPr fontId="5"/>
  </si>
  <si>
    <t>小計</t>
    <rPh sb="0" eb="2">
      <t>ショウケイ</t>
    </rPh>
    <phoneticPr fontId="5"/>
  </si>
  <si>
    <t>一般管理費</t>
    <rPh sb="0" eb="2">
      <t>イッパン</t>
    </rPh>
    <rPh sb="2" eb="5">
      <t>カンリヒ</t>
    </rPh>
    <phoneticPr fontId="5"/>
  </si>
  <si>
    <t>合計</t>
    <rPh sb="0" eb="2">
      <t>ゴウケイ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</si>
  <si>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</si>
  <si>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総計</t>
    <rPh sb="0" eb="2">
      <t>ソウケイ</t>
    </rPh>
    <phoneticPr fontId="5"/>
  </si>
  <si>
    <t>計</t>
    <rPh sb="0" eb="1">
      <t>ケイ</t>
    </rPh>
    <phoneticPr fontId="5"/>
  </si>
  <si>
    <t>事業費</t>
    <rPh sb="0" eb="3">
      <t>ジギョウヒ</t>
    </rPh>
    <phoneticPr fontId="5"/>
  </si>
  <si>
    <t>番号</t>
    <rPh sb="0" eb="2">
      <t>バンゴウ</t>
    </rPh>
    <phoneticPr fontId="5"/>
  </si>
  <si>
    <t>簡易名称</t>
    <rPh sb="0" eb="2">
      <t>カンイ</t>
    </rPh>
    <rPh sb="2" eb="4">
      <t>メイショウ</t>
    </rPh>
    <phoneticPr fontId="5"/>
  </si>
  <si>
    <t>天井埋込型・壁埋込型 LED（白色） 赤色表示灯 電源部分離埋込型・非常用LED併用型 防雨型</t>
  </si>
  <si>
    <t>天井埋込型 一体型LED 下面開放型 直管形蛍光灯 FLR40形2灯器具相当/4000 lmタイプ、300幅</t>
  </si>
  <si>
    <t>天井埋込型 一体型LED 下面開放型 直管形蛍光灯 Hf32形2灯器具相当/5200 lmタイプ、300幅</t>
  </si>
  <si>
    <t>天井直付型 一体型LED 富士型 直管形蛍光灯 FLR40形2灯器具相当/4000 lmタイプ、230幅</t>
  </si>
  <si>
    <t>天井直付型 一体型LED 富士型 直管形蛍光灯 Hf32形2灯器具相当/5200 lmタイプ、230幅</t>
  </si>
  <si>
    <t>天井埋込型 一体型LED 下面開放型 直管形蛍光灯FLR40形1灯器具相当/2000 lmタイプ、190～230幅</t>
  </si>
  <si>
    <t>天井埋込型 一体型LED 下面開放型 直管形蛍光灯Hf32形1灯器具相当/2500 lmタイプ、190～230幅</t>
  </si>
  <si>
    <t>天井直付型 一体型LED 富士型 直管形蛍光灯FLR40形1灯器具相当/2000 lmタイプ、150～230幅</t>
  </si>
  <si>
    <t>天井直付型 一体型LED 富士型 直管形蛍光灯Hf32形1灯器具相当/2500 lmタイプ、150～230幅</t>
  </si>
  <si>
    <t>天井直付型 一体型LED 富士型 直管形蛍光灯FL20形2灯器具相当/1600 lmタイプ、230幅</t>
  </si>
  <si>
    <t>天井直付型 一体型LED 富士型 直管形蛍光灯FL20形1灯器具相当/800 lmタイプ、230幅</t>
  </si>
  <si>
    <t>天井埋込型 一体型LED スクエアタイプ 下面開放型 コンパクト形蛍光灯FHP32形3灯器具相当/4400 lmタイプ、450mm角埋込</t>
  </si>
  <si>
    <t>天井埋込型 一体型LED スクエアタイプ 下面開放型 コンパクト形蛍光灯FHP45形3灯器具相当/5800～6300 lm、600mm角埋込</t>
  </si>
  <si>
    <t>天井埋込型 LED（昼白色） ダウンライト 拡散(広角)タイプ/埋込穴φ125/白熱電球60形1灯器具相当</t>
  </si>
  <si>
    <t>天井直付型・壁直付型・天井直付吊下型 LED誘導灯 片面型・一般型（20分間） リモコン自己点検機能付/C級（10形）</t>
  </si>
  <si>
    <t>天井直付型・壁直付型・天井直付吊下型 LED誘導灯 片面型・一般型（20分間） リモコン自己点検機能付/B級・BL形（20B形）</t>
  </si>
  <si>
    <t>天井埋込型 一体型LED 下面開放型 直管形蛍光灯 FLR40形2灯器具相当/4000 lmタイプ、300幅、非常用照明 電源内蔵タイプ</t>
  </si>
  <si>
    <t>天井埋込型 一体型LED 下面開放型 直管形蛍光灯 Hf32形2灯器具相当/5200 lmタイプ、300幅、非常用照明 電源内蔵タイプ</t>
  </si>
  <si>
    <t>天井直付型 一体型LED 富士型 直管形蛍光灯 FLR40形2灯器具相当/4000 lmタイプ、230幅、非常用照明 電源内蔵タイプ</t>
  </si>
  <si>
    <t>天井直付型 一体型LED 富士型 直管形蛍光灯 Hf32形2灯器具相当/5200 lmタイプ、230幅、非常用照明 電源内蔵タイプ</t>
  </si>
  <si>
    <t>天井埋込型 一体型LED 下面開放型 直管形蛍光灯 FLR40形1灯器具相当/2000 lmタイプ、300幅、非常用照明 電源内蔵タイプ</t>
  </si>
  <si>
    <t>天井埋込型 一体型LED 下面開放型 直管形蛍光灯 Hf32形1灯器具相当/2500 lmタイプ、300幅、非常用照明 電源内蔵タイプ</t>
  </si>
  <si>
    <t>天井直付型 一体型LED 富士型 直管形蛍光灯 FLR40形1灯器具相当/2000 lmタイプ、230幅、非常用照明 電源内蔵タイプ</t>
  </si>
  <si>
    <t>天井直付型 一体型LED 富士型 直管形蛍光灯 Hf32形1灯器具相当/2500 lmタイプ、150～230幅、非常用照明 電源内蔵タイプ</t>
  </si>
  <si>
    <t>天井直付型 一体型LED 富士型 直管形蛍光灯 FL20形2灯器具相当/1600 lmタイプ、230幅、非常用照明 電源内蔵タイプ</t>
  </si>
  <si>
    <t>天井直付型 一体型LED 富士型 直管形蛍光灯 FL20形1灯器具相当/800 lmタイプ、230幅、非常用照明 電源内蔵タイプ</t>
  </si>
  <si>
    <t>※２　各製品のカタログ等から仕様が分かるページを添付すること。</t>
  </si>
  <si>
    <t>※１　寸法指定のない照明器具については、可能な限り安価な汎用製品を提案すること。</t>
  </si>
  <si>
    <t>直接工事費計</t>
    <rPh sb="0" eb="2">
      <t>チョクセツ</t>
    </rPh>
    <rPh sb="2" eb="5">
      <t>コウジヒ</t>
    </rPh>
    <rPh sb="5" eb="6">
      <t>ケイ</t>
    </rPh>
    <phoneticPr fontId="5"/>
  </si>
  <si>
    <t>台数</t>
    <rPh sb="0" eb="2">
      <t>ダイスウ</t>
    </rPh>
    <phoneticPr fontId="5"/>
  </si>
  <si>
    <t>機器仕様</t>
    <rPh sb="0" eb="2">
      <t>キキ</t>
    </rPh>
    <rPh sb="2" eb="4">
      <t>シヨウ</t>
    </rPh>
    <phoneticPr fontId="5"/>
  </si>
  <si>
    <t>事業費算出表</t>
    <rPh sb="0" eb="3">
      <t>ジギョウヒ</t>
    </rPh>
    <rPh sb="3" eb="5">
      <t>サンシュツ</t>
    </rPh>
    <rPh sb="5" eb="6">
      <t>ヒョウ</t>
    </rPh>
    <phoneticPr fontId="5"/>
  </si>
  <si>
    <t>（単位：円）</t>
    <rPh sb="1" eb="3">
      <t>タンイ</t>
    </rPh>
    <rPh sb="4" eb="5">
      <t>エン</t>
    </rPh>
    <phoneticPr fontId="5"/>
  </si>
  <si>
    <t>※２　使用する照明器具は、使用照明器具提案書（様式第13号）で提案した照明器具とする。</t>
  </si>
  <si>
    <t>様式13号から</t>
    <rPh sb="0" eb="2">
      <t>ヨウシキ</t>
    </rPh>
    <rPh sb="4" eb="5">
      <t>ゴウ</t>
    </rPh>
    <phoneticPr fontId="5"/>
  </si>
  <si>
    <t>※１　「照明器具代」から「撤去処分費」の欄については、１台当たりの単価を記載する。</t>
    <phoneticPr fontId="5"/>
  </si>
  <si>
    <t>指定外器具一覧（提出不要）</t>
    <rPh sb="0" eb="2">
      <t>シテイ</t>
    </rPh>
    <rPh sb="2" eb="3">
      <t>ガイ</t>
    </rPh>
    <rPh sb="3" eb="5">
      <t>キグ</t>
    </rPh>
    <rPh sb="5" eb="7">
      <t>イチラン</t>
    </rPh>
    <rPh sb="8" eb="10">
      <t>テイシュツ</t>
    </rPh>
    <rPh sb="10" eb="12">
      <t>フヨウ</t>
    </rPh>
    <phoneticPr fontId="5"/>
  </si>
  <si>
    <t>20形1灯
タイプ（Hf）</t>
    <phoneticPr fontId="5"/>
  </si>
  <si>
    <t>20形2灯
タイプ（Hf)</t>
    <phoneticPr fontId="5"/>
  </si>
  <si>
    <t>05-2</t>
    <phoneticPr fontId="5"/>
  </si>
  <si>
    <t>06-2</t>
    <phoneticPr fontId="5"/>
  </si>
  <si>
    <t>11-2</t>
    <phoneticPr fontId="5"/>
  </si>
  <si>
    <t>12-2</t>
    <phoneticPr fontId="5"/>
  </si>
  <si>
    <t>間引き考慮の一般照明の点灯時間（現時点の実際の点灯時間）</t>
    <rPh sb="0" eb="2">
      <t>マビ</t>
    </rPh>
    <rPh sb="3" eb="5">
      <t>コウリョ</t>
    </rPh>
    <rPh sb="6" eb="8">
      <t>イッパン</t>
    </rPh>
    <rPh sb="8" eb="10">
      <t>ショウメイ</t>
    </rPh>
    <rPh sb="11" eb="13">
      <t>テントウ</t>
    </rPh>
    <rPh sb="13" eb="15">
      <t>ジカン</t>
    </rPh>
    <rPh sb="16" eb="19">
      <t>ゲンジテン</t>
    </rPh>
    <rPh sb="20" eb="22">
      <t>ジッサイ</t>
    </rPh>
    <rPh sb="23" eb="25">
      <t>テントウ</t>
    </rPh>
    <rPh sb="25" eb="27">
      <t>ジカン</t>
    </rPh>
    <phoneticPr fontId="15"/>
  </si>
  <si>
    <t>間引き解消後の一般照明の点灯時間（LED化後は間引きしない）</t>
    <rPh sb="0" eb="2">
      <t>マビ</t>
    </rPh>
    <rPh sb="3" eb="5">
      <t>カイショウ</t>
    </rPh>
    <rPh sb="5" eb="6">
      <t>ゴ</t>
    </rPh>
    <rPh sb="7" eb="9">
      <t>イッパン</t>
    </rPh>
    <rPh sb="9" eb="11">
      <t>ショウメイ</t>
    </rPh>
    <rPh sb="12" eb="14">
      <t>テントウ</t>
    </rPh>
    <rPh sb="14" eb="16">
      <t>ジカン</t>
    </rPh>
    <rPh sb="20" eb="21">
      <t>カ</t>
    </rPh>
    <rPh sb="21" eb="22">
      <t>ゴ</t>
    </rPh>
    <rPh sb="23" eb="25">
      <t>マビ</t>
    </rPh>
    <phoneticPr fontId="15"/>
  </si>
  <si>
    <t>20形2灯
天井直付け
タイプ（FL）</t>
  </si>
  <si>
    <t>20形1灯
天井直付け
タイプ（FL）</t>
  </si>
  <si>
    <t>施設が「その他照明」として挙げた器具の点灯時間（間引き無しとして扱う）</t>
    <rPh sb="0" eb="2">
      <t>シセツ</t>
    </rPh>
    <rPh sb="6" eb="7">
      <t>タ</t>
    </rPh>
    <rPh sb="7" eb="9">
      <t>ショウメイ</t>
    </rPh>
    <rPh sb="13" eb="14">
      <t>ア</t>
    </rPh>
    <rPh sb="16" eb="18">
      <t>キグ</t>
    </rPh>
    <rPh sb="19" eb="21">
      <t>テントウ</t>
    </rPh>
    <rPh sb="21" eb="23">
      <t>ジカン</t>
    </rPh>
    <rPh sb="24" eb="26">
      <t>マビ</t>
    </rPh>
    <rPh sb="27" eb="28">
      <t>ナ</t>
    </rPh>
    <rPh sb="32" eb="33">
      <t>アツカ</t>
    </rPh>
    <phoneticPr fontId="15"/>
  </si>
  <si>
    <t>提案LEDの消費電力</t>
    <rPh sb="0" eb="2">
      <t>テイアン</t>
    </rPh>
    <rPh sb="6" eb="8">
      <t>ショウヒ</t>
    </rPh>
    <rPh sb="8" eb="10">
      <t>デンリョク</t>
    </rPh>
    <phoneticPr fontId="5"/>
  </si>
  <si>
    <t/>
  </si>
  <si>
    <t>想定LEDの消費電力</t>
    <rPh sb="0" eb="2">
      <t>ソウテイ</t>
    </rPh>
    <rPh sb="6" eb="8">
      <t>ショウヒ</t>
    </rPh>
    <rPh sb="8" eb="10">
      <t>デンリョク</t>
    </rPh>
    <phoneticPr fontId="5"/>
  </si>
  <si>
    <t>全体</t>
    <rPh sb="0" eb="2">
      <t>ゼンタイ</t>
    </rPh>
    <phoneticPr fontId="15"/>
  </si>
  <si>
    <t>一般照明による電力使用量（kWh/年）</t>
    <phoneticPr fontId="15"/>
  </si>
  <si>
    <t>その他照明による電力使用量（kWh/年）</t>
  </si>
  <si>
    <t>照明全体の電力使用量(kWh/年)</t>
  </si>
  <si>
    <t>一般照明LED化による節電電力量（kWh/年）</t>
    <phoneticPr fontId="15"/>
  </si>
  <si>
    <t>その他照明LED化による節電電力量（kWh/年）</t>
    <phoneticPr fontId="15"/>
  </si>
  <si>
    <t>照明全体の節電電力量（kWh/年）</t>
  </si>
  <si>
    <t>年間節電額（円/年）</t>
  </si>
  <si>
    <t>削減CO2（t-CO2）</t>
    <rPh sb="0" eb="2">
      <t>サクゲン</t>
    </rPh>
    <phoneticPr fontId="15"/>
  </si>
  <si>
    <t>節電額比率（％）</t>
  </si>
  <si>
    <t>照明器具に対する節電比率（％）</t>
  </si>
  <si>
    <t>施設の電力使用量（kWh/年）</t>
  </si>
  <si>
    <t>施設の電気料金（円/年）</t>
  </si>
  <si>
    <t>電力単価（円/kWh）</t>
    <phoneticPr fontId="5"/>
  </si>
  <si>
    <t>40形2灯
ノングレア
天井埋込み（FL)</t>
    <rPh sb="12" eb="14">
      <t>テンジョウ</t>
    </rPh>
    <rPh sb="14" eb="16">
      <t>ウメコミ</t>
    </rPh>
    <phoneticPr fontId="7"/>
  </si>
  <si>
    <t>40形2灯
ノングレア
天井直付け（Hf)</t>
    <rPh sb="12" eb="14">
      <t>テンジョウ</t>
    </rPh>
    <rPh sb="14" eb="16">
      <t>ジカヅ</t>
    </rPh>
    <phoneticPr fontId="7"/>
  </si>
  <si>
    <t>40形2灯
ノングレア
天井埋込み（Hf)</t>
    <rPh sb="12" eb="14">
      <t>テンジョウ</t>
    </rPh>
    <rPh sb="14" eb="16">
      <t>ウメコミ</t>
    </rPh>
    <phoneticPr fontId="7"/>
  </si>
  <si>
    <t>40形2灯
ノングレア
天井直付け（FL)</t>
    <rPh sb="12" eb="14">
      <t>テンジョウ</t>
    </rPh>
    <rPh sb="14" eb="16">
      <t>ジカヅ</t>
    </rPh>
    <phoneticPr fontId="7"/>
  </si>
  <si>
    <t>現状</t>
    <rPh sb="0" eb="2">
      <t>ゲンジョウ</t>
    </rPh>
    <phoneticPr fontId="5"/>
  </si>
  <si>
    <t>LED化後</t>
    <rPh sb="3" eb="4">
      <t>カ</t>
    </rPh>
    <rPh sb="4" eb="5">
      <t>ゴ</t>
    </rPh>
    <phoneticPr fontId="5"/>
  </si>
  <si>
    <t>節電電力量</t>
    <rPh sb="0" eb="2">
      <t>セツデン</t>
    </rPh>
    <rPh sb="2" eb="4">
      <t>デンリョク</t>
    </rPh>
    <rPh sb="4" eb="5">
      <t>リョウ</t>
    </rPh>
    <phoneticPr fontId="5"/>
  </si>
  <si>
    <t>一般照明による電力使用量（kWh/年）</t>
  </si>
  <si>
    <t>その他照明による電力使用量（kWh/年）</t>
    <phoneticPr fontId="5"/>
  </si>
  <si>
    <t>照明全体の電力使用量(kWh/年)</t>
    <phoneticPr fontId="5"/>
  </si>
  <si>
    <t>蛍光灯の消費電力（指定外込み）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3">
      <t>コ</t>
    </rPh>
    <phoneticPr fontId="5"/>
  </si>
  <si>
    <t>蛍光灯の消費電力（指定外無視）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4">
      <t>ムシ</t>
    </rPh>
    <phoneticPr fontId="5"/>
  </si>
  <si>
    <t>備考</t>
    <rPh sb="0" eb="2">
      <t>ビコウ</t>
    </rPh>
    <phoneticPr fontId="15"/>
  </si>
  <si>
    <t>（様式第17号）</t>
    <rPh sb="1" eb="3">
      <t>ヨウシキ</t>
    </rPh>
    <rPh sb="3" eb="4">
      <t>ダイ</t>
    </rPh>
    <rPh sb="6" eb="7">
      <t>ゴウ</t>
    </rPh>
    <phoneticPr fontId="15"/>
  </si>
  <si>
    <t>施設全体の電気使用量</t>
    <rPh sb="0" eb="2">
      <t>シセツ</t>
    </rPh>
    <rPh sb="2" eb="4">
      <t>ゼンタイ</t>
    </rPh>
    <rPh sb="5" eb="7">
      <t>デンキ</t>
    </rPh>
    <rPh sb="7" eb="10">
      <t>シヨウリョウ</t>
    </rPh>
    <phoneticPr fontId="15"/>
  </si>
  <si>
    <t>kWh/年</t>
    <phoneticPr fontId="15"/>
  </si>
  <si>
    <t>施設全体の電気使用料金</t>
    <rPh sb="0" eb="2">
      <t>シセツ</t>
    </rPh>
    <rPh sb="2" eb="4">
      <t>ゼンタイ</t>
    </rPh>
    <rPh sb="5" eb="7">
      <t>デンキ</t>
    </rPh>
    <rPh sb="7" eb="10">
      <t>シヨウリョウ</t>
    </rPh>
    <rPh sb="10" eb="11">
      <t>キン</t>
    </rPh>
    <phoneticPr fontId="15"/>
  </si>
  <si>
    <t>千円／年</t>
    <rPh sb="0" eb="1">
      <t>セン</t>
    </rPh>
    <rPh sb="1" eb="2">
      <t>エン</t>
    </rPh>
    <rPh sb="3" eb="4">
      <t>ネン</t>
    </rPh>
    <phoneticPr fontId="15"/>
  </si>
  <si>
    <t>千円</t>
    <rPh sb="0" eb="2">
      <t>センエン</t>
    </rPh>
    <phoneticPr fontId="3"/>
  </si>
  <si>
    <t>事業費</t>
    <rPh sb="0" eb="3">
      <t>ジギョウヒ</t>
    </rPh>
    <phoneticPr fontId="15"/>
  </si>
  <si>
    <t>電気料金削減金額
（15年間）</t>
    <rPh sb="0" eb="2">
      <t>デンキ</t>
    </rPh>
    <rPh sb="2" eb="4">
      <t>リョウキン</t>
    </rPh>
    <rPh sb="4" eb="6">
      <t>サクゲン</t>
    </rPh>
    <rPh sb="6" eb="8">
      <t>キンガク</t>
    </rPh>
    <rPh sb="12" eb="14">
      <t>ネンカン</t>
    </rPh>
    <phoneticPr fontId="15"/>
  </si>
  <si>
    <t>電気料金の
年間削減金額</t>
    <rPh sb="0" eb="2">
      <t>デンキ</t>
    </rPh>
    <rPh sb="2" eb="4">
      <t>リョウキン</t>
    </rPh>
    <rPh sb="6" eb="8">
      <t>ネンカン</t>
    </rPh>
    <rPh sb="8" eb="10">
      <t>サクゲン</t>
    </rPh>
    <rPh sb="10" eb="12">
      <t>キンガク</t>
    </rPh>
    <phoneticPr fontId="15"/>
  </si>
  <si>
    <t>事業効果額
（15年間）</t>
    <rPh sb="0" eb="2">
      <t>ジギョウ</t>
    </rPh>
    <rPh sb="2" eb="4">
      <t>コウカ</t>
    </rPh>
    <rPh sb="4" eb="5">
      <t>ガク</t>
    </rPh>
    <rPh sb="9" eb="11">
      <t>ネンカン</t>
    </rPh>
    <phoneticPr fontId="15"/>
  </si>
  <si>
    <t>様式第16号から転記される</t>
    <rPh sb="0" eb="2">
      <t>ヨウシキ</t>
    </rPh>
    <rPh sb="2" eb="3">
      <t>ダイ</t>
    </rPh>
    <rPh sb="5" eb="6">
      <t>ゴウ</t>
    </rPh>
    <rPh sb="8" eb="10">
      <t>テンキ</t>
    </rPh>
    <phoneticPr fontId="5"/>
  </si>
  <si>
    <t>％</t>
    <phoneticPr fontId="5"/>
  </si>
  <si>
    <t>事業効果算出表（自動計算）</t>
    <rPh sb="0" eb="2">
      <t>ジギョウ</t>
    </rPh>
    <rPh sb="2" eb="4">
      <t>コウカ</t>
    </rPh>
    <rPh sb="4" eb="6">
      <t>サンシュツ</t>
    </rPh>
    <rPh sb="6" eb="7">
      <t>ヒョウ</t>
    </rPh>
    <rPh sb="8" eb="10">
      <t>ジドウ</t>
    </rPh>
    <rPh sb="10" eb="12">
      <t>ケイサン</t>
    </rPh>
    <phoneticPr fontId="15"/>
  </si>
  <si>
    <t>うち、照明による
電気使用量</t>
    <rPh sb="3" eb="5">
      <t>ショウメイ</t>
    </rPh>
    <rPh sb="9" eb="11">
      <t>デンキ</t>
    </rPh>
    <rPh sb="11" eb="14">
      <t>シヨウリョウ</t>
    </rPh>
    <phoneticPr fontId="15"/>
  </si>
  <si>
    <t>うち、照明による
電気使用料金</t>
    <rPh sb="3" eb="5">
      <t>ショウメイ</t>
    </rPh>
    <rPh sb="9" eb="11">
      <t>デンキ</t>
    </rPh>
    <rPh sb="11" eb="14">
      <t>シヨウリョウ</t>
    </rPh>
    <rPh sb="14" eb="15">
      <t>キン</t>
    </rPh>
    <phoneticPr fontId="15"/>
  </si>
  <si>
    <t>LED化後の、照明による
電気使用量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phoneticPr fontId="15"/>
  </si>
  <si>
    <t>LED化後の、照明による
電気使用料金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rPh sb="18" eb="19">
      <t>キン</t>
    </rPh>
    <phoneticPr fontId="15"/>
  </si>
  <si>
    <t>施設全体に対する
電気使用量削減割合</t>
    <rPh sb="0" eb="2">
      <t>シセツ</t>
    </rPh>
    <rPh sb="2" eb="4">
      <t>ゼンタイ</t>
    </rPh>
    <rPh sb="5" eb="6">
      <t>タイ</t>
    </rPh>
    <rPh sb="9" eb="11">
      <t>デンキ</t>
    </rPh>
    <rPh sb="11" eb="14">
      <t>シヨウリョウ</t>
    </rPh>
    <rPh sb="14" eb="16">
      <t>サクゲン</t>
    </rPh>
    <rPh sb="16" eb="18">
      <t>ワリアイ</t>
    </rPh>
    <phoneticPr fontId="15"/>
  </si>
  <si>
    <t>施設全体に対する
電気使用料金削減割合</t>
    <rPh sb="0" eb="2">
      <t>シセツ</t>
    </rPh>
    <rPh sb="2" eb="4">
      <t>ゼンタイ</t>
    </rPh>
    <rPh sb="5" eb="6">
      <t>タイ</t>
    </rPh>
    <rPh sb="9" eb="11">
      <t>デンキ</t>
    </rPh>
    <rPh sb="11" eb="13">
      <t>シヨウ</t>
    </rPh>
    <rPh sb="13" eb="15">
      <t>リョウキン</t>
    </rPh>
    <rPh sb="15" eb="17">
      <t>サクゲン</t>
    </rPh>
    <rPh sb="17" eb="19">
      <t>ワリアイ</t>
    </rPh>
    <phoneticPr fontId="15"/>
  </si>
  <si>
    <t>２　15年間の事業効果</t>
    <rPh sb="4" eb="6">
      <t>ネンカン</t>
    </rPh>
    <rPh sb="7" eb="9">
      <t>ジギョウ</t>
    </rPh>
    <rPh sb="9" eb="11">
      <t>コウカ</t>
    </rPh>
    <phoneticPr fontId="5"/>
  </si>
  <si>
    <t>１　単年の事業効果</t>
    <rPh sb="2" eb="3">
      <t>タン</t>
    </rPh>
    <rPh sb="3" eb="4">
      <t>ネン</t>
    </rPh>
    <rPh sb="5" eb="7">
      <t>ジギョウ</t>
    </rPh>
    <rPh sb="7" eb="9">
      <t>コウカ</t>
    </rPh>
    <phoneticPr fontId="5"/>
  </si>
  <si>
    <t>年間電気使用料金
削減金額</t>
    <rPh sb="0" eb="2">
      <t>ネンカン</t>
    </rPh>
    <rPh sb="2" eb="4">
      <t>デンキ</t>
    </rPh>
    <rPh sb="4" eb="6">
      <t>シヨウ</t>
    </rPh>
    <rPh sb="6" eb="8">
      <t>リョウキン</t>
    </rPh>
    <rPh sb="9" eb="11">
      <t>サクゲン</t>
    </rPh>
    <rPh sb="11" eb="13">
      <t>キンガク</t>
    </rPh>
    <phoneticPr fontId="15"/>
  </si>
  <si>
    <t>年間電気使用量
削減量</t>
    <rPh sb="0" eb="2">
      <t>ネンカン</t>
    </rPh>
    <rPh sb="2" eb="4">
      <t>デンキ</t>
    </rPh>
    <rPh sb="4" eb="7">
      <t>シヨウリョウ</t>
    </rPh>
    <rPh sb="6" eb="7">
      <t>リョウ</t>
    </rPh>
    <rPh sb="8" eb="10">
      <t>サクゲン</t>
    </rPh>
    <rPh sb="10" eb="11">
      <t>リョウ</t>
    </rPh>
    <phoneticPr fontId="15"/>
  </si>
  <si>
    <t>（様式第16号）</t>
    <phoneticPr fontId="5"/>
  </si>
  <si>
    <t>（様式第13号の参考資料）</t>
    <rPh sb="10" eb="12">
      <t>シリョウ</t>
    </rPh>
    <phoneticPr fontId="5"/>
  </si>
  <si>
    <t>光束値（lm）</t>
    <rPh sb="0" eb="2">
      <t>コウソク</t>
    </rPh>
    <rPh sb="2" eb="3">
      <t>チ</t>
    </rPh>
    <phoneticPr fontId="5"/>
  </si>
  <si>
    <t>G9セルから転記される</t>
    <rPh sb="6" eb="8">
      <t>テンキ</t>
    </rPh>
    <phoneticPr fontId="3"/>
  </si>
  <si>
    <t>%</t>
    <phoneticPr fontId="5"/>
  </si>
  <si>
    <t>照明による電気使用料金
に対する削減割合</t>
    <rPh sb="0" eb="2">
      <t>ショウメイ</t>
    </rPh>
    <rPh sb="5" eb="7">
      <t>デンキ</t>
    </rPh>
    <rPh sb="7" eb="9">
      <t>シヨウ</t>
    </rPh>
    <rPh sb="9" eb="11">
      <t>リョウキン</t>
    </rPh>
    <rPh sb="13" eb="14">
      <t>タイ</t>
    </rPh>
    <rPh sb="16" eb="18">
      <t>サクゲン</t>
    </rPh>
    <rPh sb="18" eb="20">
      <t>ワリアイ</t>
    </rPh>
    <phoneticPr fontId="5"/>
  </si>
  <si>
    <t>照明による電気使用量
に対する削減割合</t>
    <rPh sb="0" eb="2">
      <t>ショウメイ</t>
    </rPh>
    <rPh sb="5" eb="7">
      <t>デンキ</t>
    </rPh>
    <rPh sb="7" eb="10">
      <t>シヨウリョウ</t>
    </rPh>
    <rPh sb="12" eb="13">
      <t>タイ</t>
    </rPh>
    <rPh sb="15" eb="17">
      <t>サクゲン</t>
    </rPh>
    <rPh sb="17" eb="19">
      <t>ワリアイ</t>
    </rPh>
    <phoneticPr fontId="5"/>
  </si>
  <si>
    <t>　※　自動計算の中で端数処理を行っているため、下一桁にずれが生じる場合があるが</t>
    <rPh sb="3" eb="5">
      <t>ジドウ</t>
    </rPh>
    <rPh sb="5" eb="7">
      <t>ケイサン</t>
    </rPh>
    <rPh sb="8" eb="9">
      <t>ナカ</t>
    </rPh>
    <rPh sb="10" eb="12">
      <t>ハスウ</t>
    </rPh>
    <rPh sb="12" eb="14">
      <t>ショリ</t>
    </rPh>
    <rPh sb="15" eb="16">
      <t>オコナ</t>
    </rPh>
    <rPh sb="23" eb="24">
      <t>シモ</t>
    </rPh>
    <rPh sb="24" eb="26">
      <t>ヒトケタ</t>
    </rPh>
    <rPh sb="30" eb="31">
      <t>ショウ</t>
    </rPh>
    <rPh sb="33" eb="35">
      <t>バアイ</t>
    </rPh>
    <phoneticPr fontId="5"/>
  </si>
  <si>
    <t>　　訂正等は不要である。</t>
    <rPh sb="2" eb="4">
      <t>テイセイ</t>
    </rPh>
    <rPh sb="4" eb="5">
      <t>トウ</t>
    </rPh>
    <rPh sb="6" eb="8">
      <t>フヨウ</t>
    </rPh>
    <phoneticPr fontId="5"/>
  </si>
  <si>
    <t>C14セル×15</t>
    <phoneticPr fontId="5"/>
  </si>
  <si>
    <t>C15セル－C16セル</t>
    <phoneticPr fontId="5"/>
  </si>
  <si>
    <t>※３　本様式は、「京都市児童館、学童保育所等48施設照明設備LED化簡易型ESCO事業」のものである。</t>
    <rPh sb="3" eb="4">
      <t>ホン</t>
    </rPh>
    <rPh sb="4" eb="6">
      <t>ヨウシキ</t>
    </rPh>
    <rPh sb="12" eb="15">
      <t>ジドウカン</t>
    </rPh>
    <rPh sb="16" eb="18">
      <t>ガクドウ</t>
    </rPh>
    <rPh sb="18" eb="20">
      <t>ホイク</t>
    </rPh>
    <rPh sb="20" eb="21">
      <t>ショ</t>
    </rPh>
    <phoneticPr fontId="5"/>
  </si>
  <si>
    <t>　　　のものである。</t>
    <phoneticPr fontId="5"/>
  </si>
  <si>
    <t>※３　本様式は、「京都市児童館、学童保育所等48施設照明設備LED化簡易型ESCO事業」</t>
    <rPh sb="3" eb="4">
      <t>ホン</t>
    </rPh>
    <rPh sb="4" eb="6">
      <t>ヨウシキ</t>
    </rPh>
    <rPh sb="9" eb="12">
      <t>キョウトシ</t>
    </rPh>
    <rPh sb="12" eb="15">
      <t>ジドウカン</t>
    </rPh>
    <rPh sb="16" eb="18">
      <t>ガクドウ</t>
    </rPh>
    <rPh sb="18" eb="20">
      <t>ホイク</t>
    </rPh>
    <rPh sb="20" eb="21">
      <t>ショ</t>
    </rPh>
    <rPh sb="21" eb="22">
      <t>トウ</t>
    </rPh>
    <rPh sb="24" eb="26">
      <t>シセツ</t>
    </rPh>
    <rPh sb="26" eb="28">
      <t>ショウメイ</t>
    </rPh>
    <rPh sb="28" eb="30">
      <t>セツビ</t>
    </rPh>
    <rPh sb="33" eb="34">
      <t>カ</t>
    </rPh>
    <rPh sb="34" eb="37">
      <t>カンイガタ</t>
    </rPh>
    <rPh sb="41" eb="43">
      <t>ジギョウ</t>
    </rPh>
    <phoneticPr fontId="5"/>
  </si>
  <si>
    <t>室町児童館</t>
    <phoneticPr fontId="5"/>
  </si>
  <si>
    <t>錦林児童館</t>
    <phoneticPr fontId="5"/>
  </si>
  <si>
    <t>白川児童館</t>
    <phoneticPr fontId="5"/>
  </si>
  <si>
    <t>北白川児童館</t>
    <phoneticPr fontId="5"/>
  </si>
  <si>
    <t>上高野児童館</t>
    <phoneticPr fontId="5"/>
  </si>
  <si>
    <t>岩倉南児童館</t>
    <phoneticPr fontId="5"/>
  </si>
  <si>
    <t>壬生児童館</t>
    <phoneticPr fontId="5"/>
  </si>
  <si>
    <t>円町児童館</t>
    <phoneticPr fontId="5"/>
  </si>
  <si>
    <t>朱雀第三児童館</t>
    <phoneticPr fontId="5"/>
  </si>
  <si>
    <t>花山児童館</t>
    <phoneticPr fontId="5"/>
  </si>
  <si>
    <t>四ノ宮児童館</t>
    <phoneticPr fontId="5"/>
  </si>
  <si>
    <t>音羽児童館</t>
    <phoneticPr fontId="5"/>
  </si>
  <si>
    <t>勧修児童館</t>
    <phoneticPr fontId="5"/>
  </si>
  <si>
    <t>七条第三児童館</t>
    <phoneticPr fontId="5"/>
  </si>
  <si>
    <t>祥豊児童館</t>
    <phoneticPr fontId="5"/>
  </si>
  <si>
    <t>中唐戸児童館</t>
    <phoneticPr fontId="5"/>
  </si>
  <si>
    <t>西京極西児童館</t>
    <phoneticPr fontId="5"/>
  </si>
  <si>
    <t>西京極児童館</t>
    <phoneticPr fontId="5"/>
  </si>
  <si>
    <t>梅津北児童館</t>
    <phoneticPr fontId="5"/>
  </si>
  <si>
    <t>嵯峨広沢児童館</t>
    <phoneticPr fontId="5"/>
  </si>
  <si>
    <t>川岡東児童館</t>
    <phoneticPr fontId="5"/>
  </si>
  <si>
    <t>樫原児童館</t>
    <phoneticPr fontId="5"/>
  </si>
  <si>
    <t>大枝児童館</t>
    <phoneticPr fontId="5"/>
  </si>
  <si>
    <t>向島南児童館</t>
    <phoneticPr fontId="5"/>
  </si>
  <si>
    <t>藤城児童館</t>
    <phoneticPr fontId="5"/>
  </si>
  <si>
    <t>桃山東児童館</t>
    <phoneticPr fontId="5"/>
  </si>
  <si>
    <t>醍醐児童館</t>
    <phoneticPr fontId="5"/>
  </si>
  <si>
    <t>藤森竹田児童館</t>
    <phoneticPr fontId="5"/>
  </si>
  <si>
    <t>横大路児童館</t>
    <phoneticPr fontId="5"/>
  </si>
  <si>
    <t>納所城之内児童館</t>
    <phoneticPr fontId="5"/>
  </si>
  <si>
    <t>神川児童館</t>
    <phoneticPr fontId="5"/>
  </si>
  <si>
    <t>翔鸞学童保育所</t>
    <phoneticPr fontId="5"/>
  </si>
  <si>
    <t>桂東学童保育所</t>
    <phoneticPr fontId="5"/>
  </si>
  <si>
    <t>清水児童館</t>
    <phoneticPr fontId="5"/>
  </si>
  <si>
    <t>三条学童保育所</t>
    <phoneticPr fontId="5"/>
  </si>
  <si>
    <t>修徳児童館</t>
    <phoneticPr fontId="5"/>
  </si>
  <si>
    <t>久世西児童館</t>
    <phoneticPr fontId="5"/>
  </si>
  <si>
    <t>吉祥院児童館</t>
    <phoneticPr fontId="5"/>
  </si>
  <si>
    <t>嵯峨児童館</t>
    <phoneticPr fontId="5"/>
  </si>
  <si>
    <t>葛野児童館</t>
    <phoneticPr fontId="5"/>
  </si>
  <si>
    <t>淀児童館</t>
    <phoneticPr fontId="5"/>
  </si>
  <si>
    <t>常磐野児童館</t>
    <phoneticPr fontId="5"/>
  </si>
  <si>
    <t>境谷児童館</t>
    <phoneticPr fontId="5"/>
  </si>
  <si>
    <t>伏見板橋児童館</t>
    <phoneticPr fontId="5"/>
  </si>
  <si>
    <t>東和学童保育所</t>
    <phoneticPr fontId="5"/>
  </si>
  <si>
    <t>向島学童保育所</t>
    <phoneticPr fontId="5"/>
  </si>
  <si>
    <t>京都市子ども保健医療相談・事故防止センター</t>
    <phoneticPr fontId="5"/>
  </si>
  <si>
    <t>室町児童館</t>
  </si>
  <si>
    <t>錦林児童館</t>
  </si>
  <si>
    <t>白川児童館</t>
  </si>
  <si>
    <t>北白川児童館</t>
  </si>
  <si>
    <t>上高野児童館</t>
  </si>
  <si>
    <t>岩倉南児童館</t>
  </si>
  <si>
    <t>壬生児童館</t>
  </si>
  <si>
    <t>円町児童館</t>
  </si>
  <si>
    <t>朱雀第三児童館</t>
  </si>
  <si>
    <t>花山児童館</t>
  </si>
  <si>
    <t>四ノ宮児童館</t>
  </si>
  <si>
    <t>音羽児童館</t>
  </si>
  <si>
    <t>勧修児童館</t>
  </si>
  <si>
    <t>七条第三児童館</t>
  </si>
  <si>
    <t>祥豊児童館</t>
  </si>
  <si>
    <t>中唐戸児童館</t>
  </si>
  <si>
    <t>西京極西児童館</t>
  </si>
  <si>
    <t>西京極児童館</t>
  </si>
  <si>
    <t>梅津北児童館</t>
  </si>
  <si>
    <t>嵯峨広沢児童館</t>
  </si>
  <si>
    <t>川岡東児童館</t>
  </si>
  <si>
    <t>樫原児童館</t>
  </si>
  <si>
    <t>大枝児童館</t>
  </si>
  <si>
    <t>向島南児童館</t>
  </si>
  <si>
    <t>藤城児童館</t>
  </si>
  <si>
    <t>桃山東児童館</t>
  </si>
  <si>
    <t>醍醐児童館</t>
  </si>
  <si>
    <t>藤森竹田児童館</t>
  </si>
  <si>
    <t>横大路児童館</t>
  </si>
  <si>
    <t>納所城之内児童館</t>
  </si>
  <si>
    <t>神川児童館</t>
  </si>
  <si>
    <t>翔鸞学童保育所</t>
  </si>
  <si>
    <t>桂東学童保育所</t>
  </si>
  <si>
    <t>清水児童館</t>
  </si>
  <si>
    <t>三条学童保育所</t>
  </si>
  <si>
    <t>修徳児童館</t>
  </si>
  <si>
    <t>久世西児童館</t>
  </si>
  <si>
    <t>吉祥院児童館</t>
  </si>
  <si>
    <t>嵯峨児童館</t>
  </si>
  <si>
    <t>葛野児童館</t>
  </si>
  <si>
    <t>淀児童館</t>
  </si>
  <si>
    <t>常磐野児童館</t>
  </si>
  <si>
    <t>境谷児童館</t>
  </si>
  <si>
    <t>伏見板橋児童館</t>
  </si>
  <si>
    <t>東和学童保育所</t>
  </si>
  <si>
    <t>向島学童保育所</t>
  </si>
  <si>
    <t>京都市子ども保健医療相談・事故防止センター</t>
  </si>
  <si>
    <t>合築施設</t>
    <rPh sb="0" eb="2">
      <t>ガッチク</t>
    </rPh>
    <rPh sb="2" eb="4">
      <t>シセツ</t>
    </rPh>
    <phoneticPr fontId="4"/>
  </si>
  <si>
    <t>　※　本様式は、「京都市児童館、学童保育所等48施設照明設備LED化簡易型ESCO事業」の</t>
    <phoneticPr fontId="5"/>
  </si>
  <si>
    <t>　　ものである。</t>
    <phoneticPr fontId="5"/>
  </si>
  <si>
    <t>御前児童館</t>
    <rPh sb="0" eb="2">
      <t>オンマエ</t>
    </rPh>
    <rPh sb="2" eb="5">
      <t>ジドウカン</t>
    </rPh>
    <phoneticPr fontId="5"/>
  </si>
  <si>
    <t>御前児童館</t>
    <rPh sb="0" eb="2">
      <t>オマエ</t>
    </rPh>
    <rPh sb="2" eb="5">
      <t>ジドウカン</t>
    </rPh>
    <phoneticPr fontId="5"/>
  </si>
  <si>
    <t>御前児童館</t>
    <phoneticPr fontId="5"/>
  </si>
  <si>
    <t>天井直付 丸形LEDシーリングライト 6～8畳用 丸型蛍光灯 FCL 40型+32型相当/3段階以上の段階調光</t>
    <rPh sb="0" eb="2">
      <t>テンジョウ</t>
    </rPh>
    <rPh sb="2" eb="3">
      <t>ナオ</t>
    </rPh>
    <rPh sb="3" eb="4">
      <t>ツキ</t>
    </rPh>
    <rPh sb="5" eb="7">
      <t>マルガタ</t>
    </rPh>
    <rPh sb="22" eb="23">
      <t>ジョウ</t>
    </rPh>
    <rPh sb="23" eb="24">
      <t>ヨウ</t>
    </rPh>
    <rPh sb="25" eb="27">
      <t>マルガタ</t>
    </rPh>
    <rPh sb="27" eb="30">
      <t>ケイコウトウ</t>
    </rPh>
    <rPh sb="37" eb="38">
      <t>ガタ</t>
    </rPh>
    <rPh sb="41" eb="42">
      <t>ガタ</t>
    </rPh>
    <rPh sb="42" eb="44">
      <t>ソウトウ</t>
    </rPh>
    <rPh sb="46" eb="50">
      <t>ダンカイイジョウ</t>
    </rPh>
    <rPh sb="51" eb="53">
      <t>ダンカイ</t>
    </rPh>
    <rPh sb="53" eb="55">
      <t>チョウコウ</t>
    </rPh>
    <phoneticPr fontId="7"/>
  </si>
  <si>
    <t>天井直付型 直管LED スクエアタイプ 直管型蛍光灯FLR40形6灯器具相当/12000 lm、1200mm角直付、相当品がない場合は管交換対応</t>
    <rPh sb="2" eb="4">
      <t>ジカヅ</t>
    </rPh>
    <rPh sb="6" eb="8">
      <t>チョッカン</t>
    </rPh>
    <rPh sb="20" eb="22">
      <t>チョッカン</t>
    </rPh>
    <rPh sb="22" eb="23">
      <t>ガタ</t>
    </rPh>
    <rPh sb="55" eb="57">
      <t>ジカヅ</t>
    </rPh>
    <rPh sb="58" eb="61">
      <t>ソウトウヒン</t>
    </rPh>
    <rPh sb="64" eb="66">
      <t>バアイ</t>
    </rPh>
    <rPh sb="67" eb="68">
      <t>カン</t>
    </rPh>
    <rPh sb="68" eb="70">
      <t>コウカン</t>
    </rPh>
    <rPh sb="70" eb="72">
      <t>タイオウ</t>
    </rPh>
    <phoneticPr fontId="7"/>
  </si>
  <si>
    <t>天井埋込型 一体型LED 下面開放型 直管形蛍光灯 Hf32型2灯高出力器具相当/6900 lm タイプ、300幅</t>
    <rPh sb="2" eb="4">
      <t>ウメコミ</t>
    </rPh>
    <rPh sb="13" eb="15">
      <t>カメン</t>
    </rPh>
    <rPh sb="15" eb="18">
      <t>カイホウガタ</t>
    </rPh>
    <phoneticPr fontId="7"/>
  </si>
  <si>
    <t>天井埋込型 丸形LEDシーリングライト 6～8畳用 丸型蛍光灯 FCL 40型+32型相当/3500 lm以上、段階調光タイプ（3段階以上）、450φ埋込</t>
    <rPh sb="0" eb="2">
      <t>テンジョウ</t>
    </rPh>
    <rPh sb="2" eb="3">
      <t>ウ</t>
    </rPh>
    <rPh sb="3" eb="4">
      <t>コ</t>
    </rPh>
    <rPh sb="4" eb="5">
      <t>ガタ</t>
    </rPh>
    <rPh sb="6" eb="8">
      <t>マルガタ</t>
    </rPh>
    <rPh sb="23" eb="24">
      <t>ジョウ</t>
    </rPh>
    <rPh sb="24" eb="25">
      <t>ヨウ</t>
    </rPh>
    <rPh sb="26" eb="28">
      <t>マルガタ</t>
    </rPh>
    <rPh sb="28" eb="31">
      <t>ケイコウトウ</t>
    </rPh>
    <rPh sb="38" eb="40">
      <t>ゼンゴ</t>
    </rPh>
    <rPh sb="41" eb="43">
      <t>ダンカイ</t>
    </rPh>
    <rPh sb="43" eb="45">
      <t>チョウコウ</t>
    </rPh>
    <rPh sb="53" eb="55">
      <t>イジョウ</t>
    </rPh>
    <rPh sb="61" eb="63">
      <t>ウメコミ</t>
    </rPh>
    <phoneticPr fontId="7"/>
  </si>
  <si>
    <t>天井直付型・壁直付型 LED（電球色） 外壁用丸形（又は角型）ブラケットライト 白熱電球100型1灯器具相当/防雨型</t>
    <rPh sb="20" eb="23">
      <t>ガイヘキヨウ</t>
    </rPh>
    <rPh sb="23" eb="25">
      <t>マルガタ</t>
    </rPh>
    <rPh sb="26" eb="27">
      <t>マタ</t>
    </rPh>
    <rPh sb="28" eb="30">
      <t>カクガタ</t>
    </rPh>
    <rPh sb="40" eb="42">
      <t>デンキュウ</t>
    </rPh>
    <rPh sb="45" eb="46">
      <t>ガタ</t>
    </rPh>
    <rPh sb="47" eb="48">
      <t>アカリ</t>
    </rPh>
    <rPh sb="48" eb="50">
      <t>キグ</t>
    </rPh>
    <rPh sb="50" eb="52">
      <t>ソウトウ</t>
    </rPh>
    <rPh sb="55" eb="58">
      <t>ボウウガタ</t>
    </rPh>
    <phoneticPr fontId="7"/>
  </si>
  <si>
    <t>天井直付型・壁直付型 LED（電球色） 浴室用ブラケットライト（丸型又は角型） 白熱電球60型1灯器具相当/防湿・防雨型</t>
    <rPh sb="20" eb="23">
      <t>ヨクシツヨウ</t>
    </rPh>
    <rPh sb="32" eb="34">
      <t>マルガタ</t>
    </rPh>
    <rPh sb="34" eb="35">
      <t>マタ</t>
    </rPh>
    <rPh sb="36" eb="38">
      <t>カクガタ</t>
    </rPh>
    <rPh sb="40" eb="42">
      <t>ハクネツ</t>
    </rPh>
    <rPh sb="42" eb="44">
      <t>デンキュウ</t>
    </rPh>
    <rPh sb="46" eb="47">
      <t>ガタ</t>
    </rPh>
    <rPh sb="48" eb="49">
      <t>アカリ</t>
    </rPh>
    <rPh sb="49" eb="51">
      <t>キグ</t>
    </rPh>
    <rPh sb="51" eb="53">
      <t>ソウトウ</t>
    </rPh>
    <rPh sb="54" eb="56">
      <t>ボウシツ</t>
    </rPh>
    <rPh sb="57" eb="60">
      <t>ボウウガタ</t>
    </rPh>
    <phoneticPr fontId="7"/>
  </si>
  <si>
    <t>壁直付型 LED（昼白色） ウォールライト 直管形蛍光灯Hf32形1灯器具相当/防湿・防雨型</t>
    <rPh sb="40" eb="42">
      <t>ボウシツ</t>
    </rPh>
    <rPh sb="43" eb="46">
      <t>ボウウガタ</t>
    </rPh>
    <phoneticPr fontId="7"/>
  </si>
  <si>
    <t>壁埋込型 LED（電球色） フットライト（角型） 白熱電球40型1灯器具相当/電球交換型、電球共、防雨型</t>
    <rPh sb="0" eb="1">
      <t>カベ</t>
    </rPh>
    <rPh sb="1" eb="3">
      <t>ウメコミ</t>
    </rPh>
    <rPh sb="25" eb="27">
      <t>デンキュウ</t>
    </rPh>
    <rPh sb="31" eb="32">
      <t>アカリ</t>
    </rPh>
    <rPh sb="32" eb="34">
      <t>キグ</t>
    </rPh>
    <rPh sb="34" eb="36">
      <t>ソウトウ</t>
    </rPh>
    <rPh sb="39" eb="42">
      <t>コウカンガタ</t>
    </rPh>
    <rPh sb="45" eb="46">
      <t>トモ</t>
    </rPh>
    <phoneticPr fontId="7"/>
  </si>
  <si>
    <t>棚下直付型 LED（昼白色） キッチンライト 直管形蛍光灯FL20形1灯器具相当</t>
  </si>
  <si>
    <t>壁直付型 LED（昼白色） ウォールライト 直管形蛍光灯FL20形1灯器具相当</t>
  </si>
  <si>
    <t>天井直付型 LED（昼白色） 高天井照明 広角・配光拡散タイプ（拡散用パネル可） ハロゲンランプ250W 1灯器具相当/10000 lm 以上</t>
    <rPh sb="21" eb="23">
      <t>テンジョウ</t>
    </rPh>
    <rPh sb="23" eb="25">
      <t>ショウメイ</t>
    </rPh>
    <rPh sb="29" eb="31">
      <t>ハイコウ</t>
    </rPh>
    <rPh sb="31" eb="33">
      <t>カクサン</t>
    </rPh>
    <rPh sb="37" eb="39">
      <t>カクサン</t>
    </rPh>
    <rPh sb="39" eb="40">
      <t>ヨウ</t>
    </rPh>
    <rPh sb="69" eb="71">
      <t>イジョウ</t>
    </rPh>
    <phoneticPr fontId="7"/>
  </si>
  <si>
    <t>吊下げ型 LEDダウンライト（電球色） 水銀灯200形器具相当/4000 lm ～5000 lm （直付ダウンライトをペンダントで吊下げる） 白色セード付き</t>
    <rPh sb="0" eb="2">
      <t>ツリサ</t>
    </rPh>
    <rPh sb="3" eb="4">
      <t>ガタ</t>
    </rPh>
    <rPh sb="15" eb="18">
      <t>デンキュウショク</t>
    </rPh>
    <rPh sb="20" eb="23">
      <t>スイギントウ</t>
    </rPh>
    <rPh sb="26" eb="27">
      <t>ガタ</t>
    </rPh>
    <rPh sb="27" eb="29">
      <t>キグ</t>
    </rPh>
    <rPh sb="29" eb="31">
      <t>ソウトウ</t>
    </rPh>
    <rPh sb="50" eb="52">
      <t>ジカヅ</t>
    </rPh>
    <rPh sb="65" eb="67">
      <t>ツリサ</t>
    </rPh>
    <rPh sb="71" eb="73">
      <t>ハクショク</t>
    </rPh>
    <rPh sb="76" eb="77">
      <t>ツ</t>
    </rPh>
    <phoneticPr fontId="7"/>
  </si>
  <si>
    <t>天井直付型・壁直付型 LED（電球色） ウォールライト ステンレス製 防湿型・防雨型 直管形蛍光灯FL20形1灯器具相当</t>
    <rPh sb="15" eb="18">
      <t>デンキュウショク</t>
    </rPh>
    <phoneticPr fontId="7"/>
  </si>
  <si>
    <t>天井直付型・壁直付型 LED（電球色） 屋外用スポットライト 広角タイプ ハロゲンランプ100W 1灯器具相当/2000lm前後</t>
    <rPh sb="15" eb="18">
      <t>デンキュウショク</t>
    </rPh>
    <rPh sb="20" eb="22">
      <t>オクガイ</t>
    </rPh>
    <rPh sb="22" eb="23">
      <t>ヨウ</t>
    </rPh>
    <rPh sb="31" eb="33">
      <t>テンジョウ</t>
    </rPh>
    <rPh sb="34" eb="36">
      <t>ハイコウ</t>
    </rPh>
    <rPh sb="62" eb="64">
      <t>ゼンゴイジョウ</t>
    </rPh>
    <phoneticPr fontId="2"/>
  </si>
  <si>
    <t>地中埋込型 LED（電球色） ローポールライト 防雨型/地上高1000mm程度 白熱電球100形1灯器具相当 ※ポール含む</t>
    <rPh sb="10" eb="13">
      <t>デンキュウショク</t>
    </rPh>
    <rPh sb="37" eb="39">
      <t>テイド</t>
    </rPh>
    <phoneticPr fontId="7"/>
  </si>
  <si>
    <t>電力柱取付型 屋外用防犯灯 LED（電球色） 明るさセンサなし 直管形蛍光灯FL20形1灯器具相当</t>
    <rPh sb="18" eb="21">
      <t>デンキュウショク</t>
    </rPh>
    <phoneticPr fontId="7"/>
  </si>
  <si>
    <t>リニューアル用街路灯 丸形ポール取付型 LED（電球色）（電源ユニット共） 球型又は円型ヘッド 全方向配光 防雨型 水銀灯250形1灯器具相当/4000 lm以上 ※ポールは再利用するため不要</t>
    <rPh sb="7" eb="10">
      <t>ガイロトウ</t>
    </rPh>
    <rPh sb="11" eb="13">
      <t>マルガタ</t>
    </rPh>
    <rPh sb="24" eb="26">
      <t>デンキュウ</t>
    </rPh>
    <rPh sb="26" eb="27">
      <t>ショク</t>
    </rPh>
    <rPh sb="35" eb="36">
      <t>トモ</t>
    </rPh>
    <rPh sb="48" eb="49">
      <t>ゼン</t>
    </rPh>
    <rPh sb="49" eb="51">
      <t>ホウコウ</t>
    </rPh>
    <rPh sb="51" eb="53">
      <t>ハイコウ</t>
    </rPh>
    <rPh sb="58" eb="61">
      <t>スイギントウ</t>
    </rPh>
    <rPh sb="79" eb="81">
      <t>イジョウ</t>
    </rPh>
    <rPh sb="87" eb="90">
      <t>サイリヨウ</t>
    </rPh>
    <rPh sb="94" eb="96">
      <t>フヨウ</t>
    </rPh>
    <phoneticPr fontId="7"/>
  </si>
  <si>
    <t>天井直付型・壁直付型 LED（電球色） 屋内用スポットライト 広角タイプ 白熱電球100形1灯器具相当/800lm前後</t>
    <rPh sb="15" eb="18">
      <t>デンキュウショク</t>
    </rPh>
    <rPh sb="20" eb="22">
      <t>オクナイ</t>
    </rPh>
    <rPh sb="22" eb="23">
      <t>ヨウ</t>
    </rPh>
    <rPh sb="31" eb="33">
      <t>テンジョウ</t>
    </rPh>
    <rPh sb="34" eb="36">
      <t>ハイコウ</t>
    </rPh>
    <rPh sb="37" eb="39">
      <t>ハクネツ</t>
    </rPh>
    <rPh sb="39" eb="41">
      <t>デンキュウ</t>
    </rPh>
    <rPh sb="57" eb="59">
      <t>ゼンゴイジョウ</t>
    </rPh>
    <phoneticPr fontId="2"/>
  </si>
  <si>
    <t>外</t>
    <rPh sb="0" eb="1">
      <t>ソト</t>
    </rPh>
    <phoneticPr fontId="5"/>
  </si>
  <si>
    <t>　これらは、「京都市児童館、学童保育所等48施設照明設備LED化簡易型ESCO事業」の募集要項「２　事業概要　(3) イ」に記載する、「指定器具以外で別に設置されている、事業提案・審査時には考慮不要とする器具　計61台」の内訳である。</t>
    <rPh sb="43" eb="45">
      <t>ボシュウ</t>
    </rPh>
    <rPh sb="45" eb="47">
      <t>ヨウコウ</t>
    </rPh>
    <rPh sb="50" eb="52">
      <t>ジギョウ</t>
    </rPh>
    <rPh sb="52" eb="54">
      <t>ガイヨウ</t>
    </rPh>
    <rPh sb="62" eb="64">
      <t>キサイ</t>
    </rPh>
    <phoneticPr fontId="5"/>
  </si>
  <si>
    <t>20形1灯
タイプ(FL)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</si>
</sst>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;\-#,##0;;@"/>
  </numFmts>
  <fonts count="21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38" fontId="3" fillId="0" borderId="0" xfId="1" applyFont="1" applyAlignment="1">
      <alignment wrapText="1"/>
    </xf>
    <xf numFmtId="38" fontId="4" fillId="0" borderId="0" xfId="1" applyFont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 wrapText="1"/>
    </xf>
    <xf numFmtId="38" fontId="3" fillId="0" borderId="1" xfId="1" applyFont="1" applyBorder="1" applyAlignment="1">
      <alignment horizontal="right" wrapText="1"/>
    </xf>
    <xf numFmtId="38" fontId="3" fillId="0" borderId="0" xfId="1" applyFont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8" fontId="8" fillId="0" borderId="0" xfId="1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8" fontId="9" fillId="0" borderId="0" xfId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38" fontId="9" fillId="0" borderId="0" xfId="1" applyFont="1" applyAlignment="1">
      <alignment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 wrapText="1"/>
    </xf>
    <xf numFmtId="38" fontId="11" fillId="3" borderId="4" xfId="1" applyFont="1" applyFill="1" applyBorder="1" applyAlignment="1">
      <alignment horizontal="center" vertical="center" wrapText="1"/>
    </xf>
    <xf numFmtId="38" fontId="11" fillId="3" borderId="5" xfId="1" applyFont="1" applyFill="1" applyBorder="1" applyAlignment="1">
      <alignment horizontal="center" vertical="center"/>
    </xf>
    <xf numFmtId="38" fontId="11" fillId="3" borderId="5" xfId="1" applyFont="1" applyFill="1" applyBorder="1" applyAlignment="1">
      <alignment horizontal="center" vertical="center" wrapText="1"/>
    </xf>
    <xf numFmtId="38" fontId="11" fillId="3" borderId="6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38" fontId="11" fillId="4" borderId="5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38" fontId="9" fillId="4" borderId="10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9" fillId="2" borderId="10" xfId="1" applyFont="1" applyFill="1" applyBorder="1" applyAlignment="1">
      <alignment horizontal="center" vertical="center" wrapText="1"/>
    </xf>
    <xf numFmtId="38" fontId="9" fillId="2" borderId="11" xfId="1" applyFont="1" applyFill="1" applyBorder="1" applyAlignment="1">
      <alignment horizontal="center" vertical="center" wrapText="1"/>
    </xf>
    <xf numFmtId="38" fontId="9" fillId="3" borderId="9" xfId="1" applyFont="1" applyFill="1" applyBorder="1" applyAlignment="1">
      <alignment horizontal="center" vertical="center" wrapText="1"/>
    </xf>
    <xf numFmtId="38" fontId="9" fillId="3" borderId="10" xfId="1" applyFont="1" applyFill="1" applyBorder="1" applyAlignment="1">
      <alignment horizontal="center" vertical="center" wrapText="1"/>
    </xf>
    <xf numFmtId="38" fontId="9" fillId="3" borderId="1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38" fontId="9" fillId="0" borderId="8" xfId="1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38" fontId="9" fillId="0" borderId="22" xfId="1" applyFont="1" applyBorder="1" applyAlignment="1">
      <alignment horizontal="center" vertical="center" wrapText="1"/>
    </xf>
    <xf numFmtId="38" fontId="9" fillId="0" borderId="23" xfId="1" applyFont="1" applyBorder="1" applyAlignment="1">
      <alignment horizontal="center" vertical="center" wrapText="1"/>
    </xf>
    <xf numFmtId="38" fontId="9" fillId="0" borderId="21" xfId="1" applyFont="1" applyBorder="1" applyAlignment="1">
      <alignment horizontal="center" vertical="center" wrapText="1"/>
    </xf>
    <xf numFmtId="38" fontId="10" fillId="0" borderId="12" xfId="1" applyFont="1" applyBorder="1" applyAlignment="1">
      <alignment vertical="center" wrapText="1"/>
    </xf>
    <xf numFmtId="38" fontId="10" fillId="0" borderId="1" xfId="1" applyFont="1" applyBorder="1" applyAlignment="1">
      <alignment vertical="center" wrapText="1"/>
    </xf>
    <xf numFmtId="38" fontId="10" fillId="0" borderId="18" xfId="1" applyFont="1" applyBorder="1" applyAlignment="1">
      <alignment horizontal="right" vertical="center" wrapText="1"/>
    </xf>
    <xf numFmtId="0" fontId="8" fillId="0" borderId="0" xfId="0" applyFont="1" applyAlignment="1">
      <alignment horizontal="centerContinuous" vertical="center"/>
    </xf>
    <xf numFmtId="38" fontId="11" fillId="4" borderId="6" xfId="1" applyFont="1" applyFill="1" applyBorder="1" applyAlignment="1">
      <alignment horizontal="center" vertical="center" wrapText="1"/>
    </xf>
    <xf numFmtId="38" fontId="9" fillId="4" borderId="11" xfId="1" applyFont="1" applyFill="1" applyBorder="1" applyAlignment="1">
      <alignment horizontal="center" vertical="center" wrapText="1"/>
    </xf>
    <xf numFmtId="38" fontId="9" fillId="0" borderId="0" xfId="1" applyFont="1" applyAlignment="1">
      <alignment horizontal="center" wrapText="1"/>
    </xf>
    <xf numFmtId="0" fontId="9" fillId="0" borderId="0" xfId="0" applyFont="1" applyAlignment="1">
      <alignment horizontal="left"/>
    </xf>
    <xf numFmtId="38" fontId="10" fillId="0" borderId="21" xfId="1" applyFont="1" applyBorder="1" applyAlignment="1">
      <alignment horizontal="left" vertical="center"/>
    </xf>
    <xf numFmtId="38" fontId="10" fillId="0" borderId="4" xfId="1" applyFont="1" applyBorder="1" applyAlignment="1">
      <alignment horizontal="left"/>
    </xf>
    <xf numFmtId="38" fontId="10" fillId="0" borderId="26" xfId="1" applyFont="1" applyBorder="1" applyAlignment="1">
      <alignment horizontal="left"/>
    </xf>
    <xf numFmtId="38" fontId="10" fillId="0" borderId="27" xfId="1" applyFont="1" applyBorder="1" applyAlignment="1">
      <alignment horizontal="left"/>
    </xf>
    <xf numFmtId="38" fontId="10" fillId="0" borderId="29" xfId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38" fontId="9" fillId="0" borderId="0" xfId="1" applyFont="1" applyBorder="1" applyAlignment="1">
      <alignment wrapText="1"/>
    </xf>
    <xf numFmtId="38" fontId="14" fillId="0" borderId="12" xfId="1" applyFont="1" applyBorder="1" applyAlignment="1">
      <alignment horizontal="right" vertical="center" wrapText="1"/>
    </xf>
    <xf numFmtId="38" fontId="14" fillId="0" borderId="16" xfId="1" applyFont="1" applyBorder="1" applyAlignment="1">
      <alignment horizontal="right" vertical="center" wrapText="1"/>
    </xf>
    <xf numFmtId="38" fontId="14" fillId="0" borderId="1" xfId="1" applyFont="1" applyBorder="1" applyAlignment="1">
      <alignment horizontal="right" vertical="center" wrapText="1"/>
    </xf>
    <xf numFmtId="38" fontId="14" fillId="0" borderId="8" xfId="1" applyFont="1" applyBorder="1" applyAlignment="1">
      <alignment horizontal="right" vertical="center" wrapText="1"/>
    </xf>
    <xf numFmtId="38" fontId="14" fillId="0" borderId="13" xfId="1" applyFont="1" applyBorder="1" applyAlignment="1">
      <alignment horizontal="right" vertical="center" wrapText="1"/>
    </xf>
    <xf numFmtId="38" fontId="14" fillId="0" borderId="23" xfId="1" applyFont="1" applyBorder="1" applyAlignment="1">
      <alignment horizontal="right" vertical="center" wrapText="1"/>
    </xf>
    <xf numFmtId="38" fontId="14" fillId="0" borderId="24" xfId="1" applyFont="1" applyBorder="1" applyAlignment="1">
      <alignment horizontal="right" vertical="center" wrapText="1"/>
    </xf>
    <xf numFmtId="38" fontId="14" fillId="0" borderId="25" xfId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/>
    </xf>
    <xf numFmtId="0" fontId="9" fillId="0" borderId="18" xfId="0" applyFont="1" applyBorder="1" applyAlignment="1">
      <alignment vertical="center" wrapText="1"/>
    </xf>
    <xf numFmtId="38" fontId="9" fillId="0" borderId="19" xfId="1" applyFont="1" applyBorder="1" applyAlignment="1">
      <alignment vertical="center" wrapText="1"/>
    </xf>
    <xf numFmtId="38" fontId="4" fillId="0" borderId="0" xfId="3" applyFont="1" applyAlignment="1">
      <alignment horizontal="center" vertical="center"/>
    </xf>
    <xf numFmtId="38" fontId="3" fillId="0" borderId="0" xfId="3" applyFont="1" applyAlignment="1"/>
    <xf numFmtId="38" fontId="3" fillId="5" borderId="0" xfId="3" applyFont="1" applyFill="1" applyAlignment="1"/>
    <xf numFmtId="38" fontId="3" fillId="6" borderId="0" xfId="3" applyFont="1" applyFill="1" applyAlignment="1"/>
    <xf numFmtId="38" fontId="3" fillId="7" borderId="0" xfId="3" applyFont="1" applyFill="1" applyAlignment="1"/>
    <xf numFmtId="38" fontId="4" fillId="0" borderId="1" xfId="3" applyFont="1" applyBorder="1" applyAlignment="1">
      <alignment horizontal="left" vertical="center" wrapText="1"/>
    </xf>
    <xf numFmtId="38" fontId="4" fillId="0" borderId="0" xfId="3" applyFont="1" applyAlignment="1">
      <alignment horizontal="left" vertical="center" wrapText="1"/>
    </xf>
    <xf numFmtId="38" fontId="4" fillId="0" borderId="1" xfId="3" applyFont="1" applyBorder="1" applyAlignment="1">
      <alignment horizontal="center" vertical="center" wrapText="1"/>
    </xf>
    <xf numFmtId="38" fontId="3" fillId="0" borderId="1" xfId="3" applyFont="1" applyBorder="1" applyAlignment="1">
      <alignment horizontal="right" wrapText="1"/>
    </xf>
    <xf numFmtId="38" fontId="3" fillId="5" borderId="1" xfId="3" applyFont="1" applyFill="1" applyBorder="1" applyAlignment="1">
      <alignment horizontal="right" wrapText="1"/>
    </xf>
    <xf numFmtId="38" fontId="3" fillId="0" borderId="0" xfId="3" applyFont="1" applyAlignment="1">
      <alignment wrapText="1"/>
    </xf>
    <xf numFmtId="38" fontId="3" fillId="6" borderId="1" xfId="3" applyFont="1" applyFill="1" applyBorder="1" applyAlignment="1">
      <alignment horizontal="right" wrapText="1"/>
    </xf>
    <xf numFmtId="38" fontId="3" fillId="7" borderId="1" xfId="3" applyFont="1" applyFill="1" applyBorder="1" applyAlignment="1">
      <alignment horizontal="right" wrapText="1"/>
    </xf>
    <xf numFmtId="38" fontId="4" fillId="0" borderId="1" xfId="3" quotePrefix="1" applyFont="1" applyBorder="1" applyAlignment="1">
      <alignment horizontal="center" vertical="center" wrapText="1"/>
    </xf>
    <xf numFmtId="38" fontId="4" fillId="0" borderId="0" xfId="3" applyFont="1" applyAlignment="1">
      <alignment horizontal="center" vertical="center" wrapText="1"/>
    </xf>
    <xf numFmtId="38" fontId="3" fillId="0" borderId="0" xfId="3" applyFont="1" applyAlignment="1">
      <alignment horizontal="right" wrapText="1"/>
    </xf>
    <xf numFmtId="0" fontId="16" fillId="0" borderId="0" xfId="2" applyFont="1" applyAlignment="1">
      <alignment horizontal="center" vertical="center"/>
    </xf>
    <xf numFmtId="38" fontId="16" fillId="0" borderId="0" xfId="2" applyNumberFormat="1" applyFont="1" applyAlignment="1">
      <alignment horizontal="center" vertical="center"/>
    </xf>
    <xf numFmtId="0" fontId="16" fillId="0" borderId="21" xfId="2" applyFont="1" applyBorder="1" applyAlignment="1">
      <alignment horizontal="center" vertical="center" wrapText="1"/>
    </xf>
    <xf numFmtId="38" fontId="16" fillId="0" borderId="34" xfId="4" applyFont="1" applyBorder="1" applyAlignment="1">
      <alignment horizontal="center" vertical="center"/>
    </xf>
    <xf numFmtId="38" fontId="16" fillId="0" borderId="18" xfId="4" applyFont="1" applyBorder="1" applyAlignment="1">
      <alignment vertical="center" wrapText="1"/>
    </xf>
    <xf numFmtId="0" fontId="16" fillId="0" borderId="31" xfId="2" applyFont="1" applyBorder="1" applyAlignment="1">
      <alignment horizontal="center" vertical="center" wrapText="1"/>
    </xf>
    <xf numFmtId="38" fontId="16" fillId="0" borderId="35" xfId="4" applyFont="1" applyBorder="1" applyAlignment="1">
      <alignment horizontal="center" vertical="center"/>
    </xf>
    <xf numFmtId="176" fontId="16" fillId="0" borderId="36" xfId="4" applyNumberFormat="1" applyFont="1" applyBorder="1" applyAlignment="1">
      <alignment horizontal="center" vertical="center" wrapText="1"/>
    </xf>
    <xf numFmtId="176" fontId="16" fillId="0" borderId="36" xfId="4" applyNumberFormat="1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 wrapText="1"/>
    </xf>
    <xf numFmtId="38" fontId="16" fillId="0" borderId="38" xfId="4" applyFont="1" applyBorder="1" applyAlignment="1">
      <alignment horizontal="center" vertical="center"/>
    </xf>
    <xf numFmtId="38" fontId="16" fillId="0" borderId="39" xfId="4" applyFont="1" applyBorder="1" applyAlignment="1">
      <alignment horizontal="center" vertical="center" wrapText="1"/>
    </xf>
    <xf numFmtId="0" fontId="16" fillId="0" borderId="32" xfId="2" applyFont="1" applyBorder="1" applyAlignment="1">
      <alignment horizontal="center" vertical="center" wrapText="1"/>
    </xf>
    <xf numFmtId="176" fontId="16" fillId="0" borderId="40" xfId="4" applyNumberFormat="1" applyFont="1" applyBorder="1" applyAlignment="1">
      <alignment horizontal="center" vertical="center"/>
    </xf>
    <xf numFmtId="176" fontId="16" fillId="0" borderId="33" xfId="4" applyNumberFormat="1" applyFont="1" applyBorder="1" applyAlignment="1">
      <alignment horizontal="center" vertical="center"/>
    </xf>
    <xf numFmtId="38" fontId="16" fillId="0" borderId="37" xfId="4" applyFont="1" applyBorder="1" applyAlignment="1">
      <alignment horizontal="center" vertical="center" wrapText="1"/>
    </xf>
    <xf numFmtId="176" fontId="16" fillId="0" borderId="39" xfId="4" applyNumberFormat="1" applyFont="1" applyBorder="1" applyAlignment="1">
      <alignment horizontal="center" vertical="center"/>
    </xf>
    <xf numFmtId="38" fontId="16" fillId="0" borderId="32" xfId="4" applyFont="1" applyBorder="1" applyAlignment="1">
      <alignment horizontal="center" vertical="center" wrapText="1"/>
    </xf>
    <xf numFmtId="38" fontId="16" fillId="0" borderId="40" xfId="4" applyFont="1" applyBorder="1" applyAlignment="1">
      <alignment horizontal="center" vertical="center"/>
    </xf>
    <xf numFmtId="38" fontId="16" fillId="0" borderId="31" xfId="4" applyFont="1" applyBorder="1" applyAlignment="1">
      <alignment horizontal="center" vertical="center" wrapText="1"/>
    </xf>
    <xf numFmtId="38" fontId="16" fillId="0" borderId="21" xfId="4" applyFont="1" applyBorder="1" applyAlignment="1">
      <alignment horizontal="center" vertical="center" wrapText="1"/>
    </xf>
    <xf numFmtId="38" fontId="16" fillId="0" borderId="18" xfId="4" applyFont="1" applyBorder="1" applyAlignment="1">
      <alignment horizontal="center" vertical="center"/>
    </xf>
    <xf numFmtId="176" fontId="16" fillId="0" borderId="38" xfId="4" applyNumberFormat="1" applyFont="1" applyBorder="1" applyAlignment="1">
      <alignment horizontal="center" vertical="center"/>
    </xf>
    <xf numFmtId="177" fontId="16" fillId="0" borderId="38" xfId="6" applyNumberFormat="1" applyFont="1" applyBorder="1" applyAlignment="1">
      <alignment horizontal="center" vertical="center"/>
    </xf>
    <xf numFmtId="177" fontId="16" fillId="0" borderId="39" xfId="6" applyNumberFormat="1" applyFont="1" applyBorder="1" applyAlignment="1">
      <alignment horizontal="center" vertical="center"/>
    </xf>
    <xf numFmtId="177" fontId="16" fillId="0" borderId="40" xfId="6" applyNumberFormat="1" applyFont="1" applyBorder="1" applyAlignment="1">
      <alignment horizontal="center" vertical="center"/>
    </xf>
    <xf numFmtId="177" fontId="16" fillId="0" borderId="33" xfId="6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176" fontId="8" fillId="0" borderId="0" xfId="1" applyNumberFormat="1" applyFont="1" applyAlignment="1">
      <alignment wrapText="1"/>
    </xf>
    <xf numFmtId="176" fontId="12" fillId="0" borderId="0" xfId="0" applyNumberFormat="1" applyFont="1" applyAlignment="1">
      <alignment horizontal="centerContinuous" vertical="center"/>
    </xf>
    <xf numFmtId="176" fontId="8" fillId="0" borderId="0" xfId="0" applyNumberFormat="1" applyFont="1" applyAlignment="1">
      <alignment horizontal="centerContinuous" vertical="center"/>
    </xf>
    <xf numFmtId="176" fontId="11" fillId="2" borderId="5" xfId="1" applyNumberFormat="1" applyFont="1" applyFill="1" applyBorder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 wrapText="1"/>
    </xf>
    <xf numFmtId="176" fontId="9" fillId="0" borderId="22" xfId="1" applyNumberFormat="1" applyFont="1" applyBorder="1" applyAlignment="1">
      <alignment horizontal="center" vertical="center" wrapText="1"/>
    </xf>
    <xf numFmtId="176" fontId="9" fillId="0" borderId="0" xfId="1" applyNumberFormat="1" applyFont="1" applyAlignment="1">
      <alignment wrapText="1"/>
    </xf>
    <xf numFmtId="176" fontId="8" fillId="0" borderId="0" xfId="0" applyNumberFormat="1" applyFont="1" applyAlignment="1">
      <alignment vertical="center"/>
    </xf>
    <xf numFmtId="0" fontId="16" fillId="0" borderId="21" xfId="4" applyNumberFormat="1" applyFont="1" applyBorder="1" applyAlignment="1">
      <alignment horizontal="center" vertical="center" wrapText="1"/>
    </xf>
    <xf numFmtId="0" fontId="16" fillId="0" borderId="34" xfId="4" applyNumberFormat="1" applyFont="1" applyBorder="1" applyAlignment="1">
      <alignment horizontal="center" vertical="center" wrapText="1"/>
    </xf>
    <xf numFmtId="0" fontId="16" fillId="0" borderId="18" xfId="6" applyNumberFormat="1" applyFont="1" applyBorder="1" applyAlignment="1">
      <alignment horizontal="center" vertical="center" wrapText="1"/>
    </xf>
    <xf numFmtId="0" fontId="13" fillId="0" borderId="0" xfId="7" applyFont="1">
      <alignment vertical="center"/>
    </xf>
    <xf numFmtId="0" fontId="8" fillId="0" borderId="0" xfId="7" applyFont="1">
      <alignment vertical="center"/>
    </xf>
    <xf numFmtId="0" fontId="8" fillId="0" borderId="1" xfId="7" applyFont="1" applyBorder="1" applyAlignment="1">
      <alignment horizontal="center" vertical="center" wrapText="1"/>
    </xf>
    <xf numFmtId="38" fontId="8" fillId="0" borderId="1" xfId="7" applyNumberFormat="1" applyFont="1" applyBorder="1" applyAlignment="1">
      <alignment horizontal="right" vertical="center"/>
    </xf>
    <xf numFmtId="38" fontId="8" fillId="0" borderId="1" xfId="7" applyNumberFormat="1" applyFont="1" applyBorder="1">
      <alignment vertical="center"/>
    </xf>
    <xf numFmtId="0" fontId="8" fillId="0" borderId="41" xfId="7" applyFont="1" applyBorder="1">
      <alignment vertical="center"/>
    </xf>
    <xf numFmtId="0" fontId="8" fillId="0" borderId="42" xfId="7" applyFont="1" applyBorder="1">
      <alignment vertical="center"/>
    </xf>
    <xf numFmtId="0" fontId="8" fillId="0" borderId="3" xfId="7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38" fontId="8" fillId="0" borderId="41" xfId="1" applyFont="1" applyBorder="1">
      <alignment vertical="center"/>
    </xf>
    <xf numFmtId="38" fontId="8" fillId="0" borderId="3" xfId="1" applyFont="1" applyBorder="1">
      <alignment vertical="center"/>
    </xf>
    <xf numFmtId="38" fontId="8" fillId="0" borderId="42" xfId="1" applyFont="1" applyBorder="1">
      <alignment vertical="center"/>
    </xf>
    <xf numFmtId="0" fontId="8" fillId="0" borderId="1" xfId="7" applyFont="1" applyBorder="1" applyAlignment="1">
      <alignment horizontal="left"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>
      <alignment vertical="center"/>
    </xf>
    <xf numFmtId="0" fontId="8" fillId="0" borderId="43" xfId="7" applyFont="1" applyBorder="1">
      <alignment vertical="center"/>
    </xf>
    <xf numFmtId="0" fontId="8" fillId="0" borderId="44" xfId="7" applyFont="1" applyBorder="1">
      <alignment vertical="center"/>
    </xf>
    <xf numFmtId="0" fontId="8" fillId="0" borderId="45" xfId="7" applyFont="1" applyBorder="1">
      <alignment vertical="center"/>
    </xf>
    <xf numFmtId="40" fontId="8" fillId="0" borderId="1" xfId="1" applyNumberFormat="1" applyFont="1" applyBorder="1">
      <alignment vertical="center"/>
    </xf>
    <xf numFmtId="0" fontId="8" fillId="0" borderId="14" xfId="7" applyFont="1" applyBorder="1" applyAlignment="1">
      <alignment horizontal="left" vertical="center" indent="1"/>
    </xf>
    <xf numFmtId="0" fontId="8" fillId="0" borderId="2" xfId="7" applyFont="1" applyBorder="1" applyAlignment="1">
      <alignment horizontal="left" vertical="center" indent="1"/>
    </xf>
    <xf numFmtId="0" fontId="8" fillId="0" borderId="20" xfId="7" applyFont="1" applyBorder="1" applyAlignment="1">
      <alignment horizontal="left" vertical="center" indent="1"/>
    </xf>
    <xf numFmtId="0" fontId="19" fillId="0" borderId="0" xfId="7" applyFont="1">
      <alignment vertical="center"/>
    </xf>
    <xf numFmtId="0" fontId="13" fillId="0" borderId="0" xfId="0" applyFont="1" applyAlignment="1">
      <alignment horizontal="left"/>
    </xf>
    <xf numFmtId="0" fontId="16" fillId="0" borderId="3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38" fontId="16" fillId="0" borderId="35" xfId="2" applyNumberFormat="1" applyFont="1" applyBorder="1" applyAlignment="1">
      <alignment horizontal="center" vertical="center"/>
    </xf>
    <xf numFmtId="38" fontId="3" fillId="6" borderId="1" xfId="1" applyNumberFormat="1" applyFont="1" applyFill="1" applyBorder="1" applyAlignment="1"/>
    <xf numFmtId="38" fontId="3" fillId="6" borderId="1" xfId="1" applyNumberFormat="1" applyFont="1" applyFill="1" applyBorder="1" applyAlignment="1">
      <alignment horizontal="right" wrapText="1"/>
    </xf>
    <xf numFmtId="38" fontId="4" fillId="5" borderId="1" xfId="1" applyFont="1" applyFill="1" applyBorder="1" applyAlignment="1">
      <alignment horizontal="left" vertical="center" wrapText="1"/>
    </xf>
    <xf numFmtId="38" fontId="4" fillId="6" borderId="1" xfId="1" applyFont="1" applyFill="1" applyBorder="1" applyAlignment="1">
      <alignment horizontal="left" vertical="center" wrapText="1"/>
    </xf>
    <xf numFmtId="38" fontId="4" fillId="7" borderId="1" xfId="1" applyFont="1" applyFill="1" applyBorder="1" applyAlignment="1">
      <alignment horizontal="left" vertical="center" wrapText="1"/>
    </xf>
    <xf numFmtId="176" fontId="18" fillId="0" borderId="39" xfId="4" applyNumberFormat="1" applyFont="1" applyBorder="1" applyAlignment="1">
      <alignment horizontal="center" vertical="center"/>
    </xf>
    <xf numFmtId="38" fontId="8" fillId="0" borderId="0" xfId="1" applyFont="1">
      <alignment vertical="center"/>
    </xf>
    <xf numFmtId="38" fontId="3" fillId="0" borderId="0" xfId="1" applyFont="1" applyFill="1" applyAlignment="1">
      <alignment wrapText="1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8" fontId="4" fillId="0" borderId="1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right" wrapText="1"/>
    </xf>
    <xf numFmtId="38" fontId="4" fillId="0" borderId="12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right" wrapText="1"/>
    </xf>
    <xf numFmtId="38" fontId="3" fillId="0" borderId="11" xfId="1" applyFont="1" applyBorder="1" applyAlignment="1">
      <alignment horizontal="right" wrapText="1"/>
    </xf>
    <xf numFmtId="38" fontId="3" fillId="0" borderId="30" xfId="1" applyFont="1" applyBorder="1" applyAlignment="1">
      <alignment horizontal="right" wrapText="1"/>
    </xf>
    <xf numFmtId="38" fontId="3" fillId="0" borderId="42" xfId="1" applyFont="1" applyBorder="1" applyAlignment="1">
      <alignment horizontal="right" wrapText="1"/>
    </xf>
    <xf numFmtId="38" fontId="3" fillId="0" borderId="3" xfId="1" applyFont="1" applyBorder="1" applyAlignment="1">
      <alignment horizontal="right" wrapText="1"/>
    </xf>
    <xf numFmtId="38" fontId="3" fillId="0" borderId="3" xfId="1" applyFont="1" applyFill="1" applyBorder="1" applyAlignment="1">
      <alignment horizontal="right" wrapText="1"/>
    </xf>
    <xf numFmtId="38" fontId="3" fillId="0" borderId="16" xfId="1" applyFont="1" applyBorder="1" applyAlignment="1">
      <alignment horizontal="right" wrapText="1"/>
    </xf>
    <xf numFmtId="38" fontId="3" fillId="0" borderId="8" xfId="1" applyFont="1" applyBorder="1" applyAlignment="1">
      <alignment horizontal="right" wrapText="1"/>
    </xf>
    <xf numFmtId="38" fontId="3" fillId="0" borderId="8" xfId="1" applyFont="1" applyFill="1" applyBorder="1" applyAlignment="1">
      <alignment horizontal="right" wrapText="1"/>
    </xf>
    <xf numFmtId="38" fontId="4" fillId="0" borderId="4" xfId="1" applyFont="1" applyBorder="1" applyAlignment="1">
      <alignment horizontal="left" vertical="center" wrapText="1"/>
    </xf>
    <xf numFmtId="38" fontId="4" fillId="0" borderId="27" xfId="1" applyFont="1" applyBorder="1" applyAlignment="1">
      <alignment horizontal="center" vertical="center" wrapText="1"/>
    </xf>
    <xf numFmtId="38" fontId="4" fillId="0" borderId="49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4" fillId="0" borderId="15" xfId="1" quotePrefix="1" applyFont="1" applyBorder="1" applyAlignment="1">
      <alignment horizontal="center" vertical="center" wrapText="1"/>
    </xf>
    <xf numFmtId="38" fontId="4" fillId="0" borderId="7" xfId="1" quotePrefix="1" applyFont="1" applyBorder="1" applyAlignment="1">
      <alignment horizontal="center" vertical="center" wrapText="1"/>
    </xf>
    <xf numFmtId="38" fontId="4" fillId="0" borderId="7" xfId="1" quotePrefix="1" applyFont="1" applyFill="1" applyBorder="1" applyAlignment="1">
      <alignment horizontal="center" vertical="center" wrapText="1"/>
    </xf>
    <xf numFmtId="38" fontId="4" fillId="0" borderId="9" xfId="1" quotePrefix="1" applyFont="1" applyBorder="1" applyAlignment="1">
      <alignment horizontal="center" vertical="center" wrapText="1"/>
    </xf>
    <xf numFmtId="38" fontId="4" fillId="8" borderId="46" xfId="1" applyFont="1" applyFill="1" applyBorder="1" applyAlignment="1">
      <alignment horizontal="left" vertical="center" wrapText="1"/>
    </xf>
    <xf numFmtId="38" fontId="4" fillId="8" borderId="47" xfId="1" applyFont="1" applyFill="1" applyBorder="1" applyAlignment="1">
      <alignment horizontal="left" vertical="center" wrapText="1"/>
    </xf>
    <xf numFmtId="38" fontId="4" fillId="8" borderId="48" xfId="1" applyFont="1" applyFill="1" applyBorder="1" applyAlignment="1">
      <alignment horizontal="left" vertical="center" wrapText="1"/>
    </xf>
    <xf numFmtId="38" fontId="4" fillId="8" borderId="28" xfId="1" applyFont="1" applyFill="1" applyBorder="1" applyAlignment="1">
      <alignment horizontal="left" vertical="center" wrapText="1"/>
    </xf>
    <xf numFmtId="38" fontId="4" fillId="8" borderId="9" xfId="1" applyFont="1" applyFill="1" applyBorder="1" applyAlignment="1">
      <alignment horizontal="center" vertical="center" wrapText="1"/>
    </xf>
    <xf numFmtId="38" fontId="4" fillId="8" borderId="10" xfId="1" applyFont="1" applyFill="1" applyBorder="1" applyAlignment="1">
      <alignment horizontal="center" vertical="center" wrapText="1"/>
    </xf>
    <xf numFmtId="38" fontId="3" fillId="8" borderId="11" xfId="1" applyFont="1" applyFill="1" applyBorder="1" applyAlignment="1">
      <alignment horizontal="right" wrapText="1"/>
    </xf>
    <xf numFmtId="38" fontId="3" fillId="8" borderId="30" xfId="1" applyFont="1" applyFill="1" applyBorder="1" applyAlignment="1">
      <alignment horizontal="right" wrapText="1"/>
    </xf>
    <xf numFmtId="178" fontId="3" fillId="8" borderId="11" xfId="1" applyNumberFormat="1" applyFont="1" applyFill="1" applyBorder="1" applyAlignment="1">
      <alignment horizontal="right" wrapText="1"/>
    </xf>
    <xf numFmtId="178" fontId="3" fillId="0" borderId="16" xfId="1" applyNumberFormat="1" applyFont="1" applyBorder="1" applyAlignment="1">
      <alignment horizontal="right" wrapText="1"/>
    </xf>
    <xf numFmtId="178" fontId="3" fillId="0" borderId="8" xfId="1" applyNumberFormat="1" applyFont="1" applyBorder="1" applyAlignment="1">
      <alignment horizontal="right" wrapText="1"/>
    </xf>
    <xf numFmtId="178" fontId="3" fillId="8" borderId="30" xfId="1" applyNumberFormat="1" applyFont="1" applyFill="1" applyBorder="1" applyAlignment="1">
      <alignment horizontal="right" wrapText="1"/>
    </xf>
    <xf numFmtId="178" fontId="3" fillId="8" borderId="10" xfId="1" applyNumberFormat="1" applyFont="1" applyFill="1" applyBorder="1" applyAlignment="1">
      <alignment horizontal="right" wrapText="1"/>
    </xf>
    <xf numFmtId="178" fontId="3" fillId="0" borderId="42" xfId="1" applyNumberFormat="1" applyFont="1" applyBorder="1" applyAlignment="1">
      <alignment horizontal="right" wrapText="1"/>
    </xf>
    <xf numFmtId="178" fontId="3" fillId="0" borderId="12" xfId="1" applyNumberFormat="1" applyFont="1" applyBorder="1" applyAlignment="1">
      <alignment horizontal="right" wrapText="1"/>
    </xf>
    <xf numFmtId="178" fontId="3" fillId="0" borderId="3" xfId="1" applyNumberFormat="1" applyFont="1" applyBorder="1" applyAlignment="1">
      <alignment horizontal="right" wrapText="1"/>
    </xf>
    <xf numFmtId="178" fontId="3" fillId="0" borderId="1" xfId="1" applyNumberFormat="1" applyFont="1" applyBorder="1" applyAlignment="1">
      <alignment horizontal="right" wrapText="1"/>
    </xf>
    <xf numFmtId="38" fontId="14" fillId="5" borderId="15" xfId="1" applyFont="1" applyFill="1" applyBorder="1" applyAlignment="1" applyProtection="1">
      <alignment horizontal="right" vertical="center" wrapText="1"/>
      <protection locked="0"/>
    </xf>
    <xf numFmtId="38" fontId="14" fillId="5" borderId="12" xfId="1" applyFont="1" applyFill="1" applyBorder="1" applyAlignment="1" applyProtection="1">
      <alignment horizontal="right" vertical="center" wrapText="1"/>
      <protection locked="0"/>
    </xf>
    <xf numFmtId="38" fontId="14" fillId="5" borderId="7" xfId="1" applyFont="1" applyFill="1" applyBorder="1" applyAlignment="1" applyProtection="1">
      <alignment horizontal="right" vertical="center" wrapText="1"/>
      <protection locked="0"/>
    </xf>
    <xf numFmtId="38" fontId="14" fillId="5" borderId="1" xfId="1" applyFont="1" applyFill="1" applyBorder="1" applyAlignment="1" applyProtection="1">
      <alignment horizontal="right" vertical="center" wrapText="1"/>
      <protection locked="0"/>
    </xf>
    <xf numFmtId="38" fontId="14" fillId="5" borderId="13" xfId="1" applyFont="1" applyFill="1" applyBorder="1" applyAlignment="1" applyProtection="1">
      <alignment horizontal="right" vertical="center" wrapText="1"/>
      <protection locked="0"/>
    </xf>
    <xf numFmtId="38" fontId="14" fillId="5" borderId="6" xfId="1" applyFont="1" applyFill="1" applyBorder="1" applyAlignment="1" applyProtection="1">
      <alignment horizontal="right" vertical="center" wrapText="1"/>
      <protection locked="0"/>
    </xf>
    <xf numFmtId="38" fontId="14" fillId="5" borderId="24" xfId="1" applyFont="1" applyFill="1" applyBorder="1" applyAlignment="1" applyProtection="1">
      <alignment horizontal="right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38" fontId="10" fillId="5" borderId="12" xfId="1" applyFont="1" applyFill="1" applyBorder="1" applyAlignment="1" applyProtection="1">
      <alignment horizontal="right" vertical="center" wrapText="1"/>
      <protection locked="0"/>
    </xf>
    <xf numFmtId="176" fontId="10" fillId="5" borderId="12" xfId="1" applyNumberFormat="1" applyFont="1" applyFill="1" applyBorder="1" applyAlignment="1" applyProtection="1">
      <alignment horizontal="right" vertical="center" wrapText="1"/>
      <protection locked="0"/>
    </xf>
    <xf numFmtId="38" fontId="10" fillId="5" borderId="16" xfId="1" applyFont="1" applyFill="1" applyBorder="1" applyAlignment="1" applyProtection="1">
      <alignment horizontal="right" vertical="center" wrapText="1"/>
      <protection locked="0"/>
    </xf>
    <xf numFmtId="0" fontId="10" fillId="5" borderId="7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38" fontId="10" fillId="5" borderId="1" xfId="1" applyFont="1" applyFill="1" applyBorder="1" applyAlignment="1" applyProtection="1">
      <alignment horizontal="right" vertical="center" wrapText="1"/>
      <protection locked="0"/>
    </xf>
    <xf numFmtId="176" fontId="10" fillId="5" borderId="1" xfId="1" applyNumberFormat="1" applyFont="1" applyFill="1" applyBorder="1" applyAlignment="1" applyProtection="1">
      <alignment horizontal="right" vertical="center" wrapText="1"/>
      <protection locked="0"/>
    </xf>
    <xf numFmtId="38" fontId="10" fillId="5" borderId="8" xfId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left" vertical="top" wrapText="1"/>
    </xf>
    <xf numFmtId="0" fontId="12" fillId="0" borderId="0" xfId="7" applyFont="1" applyAlignment="1">
      <alignment horizontal="center" vertical="center"/>
    </xf>
  </cellXfs>
  <cellStyles count="9">
    <cellStyle name="パーセント 2" xfId="6" xr:uid="{4ACB0137-F6DE-442F-95DB-13E9490D4468}"/>
    <cellStyle name="パーセント 3" xfId="8" xr:uid="{E401C1E3-3C72-4FCF-B84F-C108D37CE693}"/>
    <cellStyle name="桁区切り" xfId="1" builtinId="6"/>
    <cellStyle name="桁区切り 2" xfId="3" xr:uid="{4EFF807E-0A4D-4BCE-988B-493E338B887B}"/>
    <cellStyle name="桁区切り 3" xfId="4" xr:uid="{B5338ED0-BF23-466E-A90E-7DF4BA67263B}"/>
    <cellStyle name="標準" xfId="0" builtinId="0"/>
    <cellStyle name="標準 2" xfId="7" xr:uid="{C20DA377-7326-4372-96C2-6D1709CC9089}"/>
    <cellStyle name="標準 3" xfId="2" xr:uid="{458755B5-15E6-43CB-A627-5CCED14ACA8B}"/>
    <cellStyle name="標準 3 2" xfId="5" xr:uid="{FD5CC98B-1442-4520-BA4F-508960512FD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e_space(1010000000)/21_&#22320;&#29699;&#28201;&#26262;&#21270;&#23550;&#31574;&#25285;&#24403;/104_&#29575;&#20808;&#23455;&#34892;&#25285;&#24403;/01_&#20140;&#37117;&#24066;&#24441;&#25152;CO2&#21066;&#28187;&#29575;&#20808;&#23455;&#34892;&#35336;&#30011;/01_&#24193;&#20869;&#23550;&#31574;/03_&#30465;&#12456;&#12493;&#23550;&#31574;/01_LED&#25913;&#20462;/22_&#20196;&#21644;4&#24180;&#24230;ESCO&#20107;&#26989;/1_&#20196;&#21644;&#65300;&#24180;&#24230;&#12503;&#12525;&#12509;&#12540;&#12470;&#12523;/2_&#12503;&#12525;&#12509;&#36215;&#26696;/&#27770;&#23450;/3-2_&#27096;&#24335;&#31532;17&#21495;&#65288;&#20107;&#26989;&#21177;&#26524;&#31639;&#20986;&#34920;&#65289;&#12304;&#27770;&#2345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削減効果算定（施設別）"/>
      <sheetName val="施設リストA-1（直営）"/>
      <sheetName val="施設リストA-2（指定管理１）"/>
      <sheetName val="施設リストA-3（指定管理２）"/>
      <sheetName val="（新設）照明器具"/>
      <sheetName val="（既設）調査結果"/>
      <sheetName val="事業費（プロポ用）"/>
      <sheetName val="直営"/>
      <sheetName val="指定管理１"/>
      <sheetName val="指定管理2"/>
      <sheetName val="その他照明提案選定"/>
      <sheetName val="単価"/>
      <sheetName val="電力単価（直）"/>
      <sheetName val="電力単価（指１）"/>
      <sheetName val="電力単価（指２）"/>
      <sheetName val="照明台数（施設別）"/>
      <sheetName val="部屋別効果（直）"/>
      <sheetName val="部屋別効果（指１）"/>
      <sheetName val="部屋別効果（指２）"/>
      <sheetName val="隠し　照明器具まとめ"/>
      <sheetName val="3-2_様式第17号（事業効果算出表）【決定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新設</v>
          </cell>
          <cell r="D2" t="str">
            <v>撤去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0BBF6-25EC-4882-9898-4711F9822F3C}">
  <sheetPr>
    <pageSetUpPr fitToPage="1"/>
  </sheetPr>
  <dimension ref="A1:J58"/>
  <sheetViews>
    <sheetView showGridLines="0" view="pageBreakPreview" zoomScaleNormal="100" zoomScaleSheetLayoutView="100" workbookViewId="0">
      <selection activeCell="D9" sqref="D9"/>
    </sheetView>
  </sheetViews>
  <sheetFormatPr defaultRowHeight="40.5" customHeight="1"/>
  <cols>
    <col min="1" max="1" width="3.875" style="7" customWidth="1"/>
    <col min="2" max="2" width="4.625" style="8" customWidth="1"/>
    <col min="3" max="3" width="13.875" style="8" bestFit="1" customWidth="1"/>
    <col min="4" max="4" width="49.5" style="7" bestFit="1" customWidth="1"/>
    <col min="5" max="5" width="5.875" style="9" bestFit="1" customWidth="1"/>
    <col min="6" max="7" width="12.5" style="7" customWidth="1"/>
    <col min="8" max="8" width="12.5" style="9" customWidth="1"/>
    <col min="9" max="9" width="12.5" style="132" customWidth="1"/>
    <col min="10" max="10" width="12.5" style="9" customWidth="1"/>
    <col min="11" max="16384" width="9" style="7"/>
  </cols>
  <sheetData>
    <row r="1" spans="1:10" ht="16.5" customHeight="1"/>
    <row r="2" spans="1:10" ht="14.25">
      <c r="B2" s="46" t="s">
        <v>0</v>
      </c>
      <c r="C2" s="46"/>
    </row>
    <row r="3" spans="1:10" ht="21">
      <c r="B3" s="47" t="s">
        <v>168</v>
      </c>
      <c r="C3" s="47"/>
      <c r="D3" s="47"/>
      <c r="E3" s="47"/>
      <c r="F3" s="47"/>
      <c r="G3" s="47"/>
      <c r="H3" s="47"/>
      <c r="I3" s="133"/>
      <c r="J3" s="47"/>
    </row>
    <row r="4" spans="1:10" ht="12.75" thickBot="1">
      <c r="B4" s="60"/>
      <c r="C4" s="60"/>
      <c r="D4" s="60"/>
      <c r="E4" s="60"/>
      <c r="F4" s="60"/>
      <c r="G4" s="60"/>
      <c r="H4" s="60"/>
      <c r="I4" s="134"/>
      <c r="J4" s="60"/>
    </row>
    <row r="5" spans="1:10" s="10" customFormat="1" ht="17.25">
      <c r="A5" s="18"/>
      <c r="B5" s="29"/>
      <c r="C5" s="30"/>
      <c r="D5" s="30"/>
      <c r="E5" s="31"/>
      <c r="F5" s="21"/>
      <c r="G5" s="22"/>
      <c r="H5" s="23" t="s">
        <v>169</v>
      </c>
      <c r="I5" s="135"/>
      <c r="J5" s="24"/>
    </row>
    <row r="6" spans="1:10" s="10" customFormat="1" ht="24.75" thickBot="1">
      <c r="A6" s="12"/>
      <c r="B6" s="36" t="s">
        <v>190</v>
      </c>
      <c r="C6" s="37" t="s">
        <v>191</v>
      </c>
      <c r="D6" s="37" t="s">
        <v>222</v>
      </c>
      <c r="E6" s="38" t="s">
        <v>221</v>
      </c>
      <c r="F6" s="39" t="s">
        <v>170</v>
      </c>
      <c r="G6" s="40" t="s">
        <v>171</v>
      </c>
      <c r="H6" s="41" t="s">
        <v>295</v>
      </c>
      <c r="I6" s="136" t="s">
        <v>172</v>
      </c>
      <c r="J6" s="42" t="s">
        <v>173</v>
      </c>
    </row>
    <row r="7" spans="1:10" ht="36" customHeight="1">
      <c r="A7" s="11"/>
      <c r="B7" s="33" t="s">
        <v>81</v>
      </c>
      <c r="C7" s="34" t="s">
        <v>1</v>
      </c>
      <c r="D7" s="35" t="s">
        <v>193</v>
      </c>
      <c r="E7" s="57">
        <v>429</v>
      </c>
      <c r="F7" s="235"/>
      <c r="G7" s="236"/>
      <c r="H7" s="237"/>
      <c r="I7" s="238"/>
      <c r="J7" s="239"/>
    </row>
    <row r="8" spans="1:10" ht="36" customHeight="1">
      <c r="A8" s="11"/>
      <c r="B8" s="32" t="s">
        <v>84</v>
      </c>
      <c r="C8" s="19" t="s">
        <v>2</v>
      </c>
      <c r="D8" s="20" t="s">
        <v>194</v>
      </c>
      <c r="E8" s="58">
        <v>363</v>
      </c>
      <c r="F8" s="240"/>
      <c r="G8" s="241"/>
      <c r="H8" s="242"/>
      <c r="I8" s="243"/>
      <c r="J8" s="244"/>
    </row>
    <row r="9" spans="1:10" ht="36" customHeight="1">
      <c r="A9" s="11"/>
      <c r="B9" s="32" t="s">
        <v>85</v>
      </c>
      <c r="C9" s="19" t="s">
        <v>3</v>
      </c>
      <c r="D9" s="20" t="s">
        <v>195</v>
      </c>
      <c r="E9" s="58">
        <v>147</v>
      </c>
      <c r="F9" s="240"/>
      <c r="G9" s="241"/>
      <c r="H9" s="242"/>
      <c r="I9" s="243"/>
      <c r="J9" s="244"/>
    </row>
    <row r="10" spans="1:10" ht="36" customHeight="1">
      <c r="A10" s="11"/>
      <c r="B10" s="32" t="s">
        <v>86</v>
      </c>
      <c r="C10" s="19" t="s">
        <v>4</v>
      </c>
      <c r="D10" s="20" t="s">
        <v>196</v>
      </c>
      <c r="E10" s="58">
        <v>82</v>
      </c>
      <c r="F10" s="240"/>
      <c r="G10" s="241"/>
      <c r="H10" s="242"/>
      <c r="I10" s="243"/>
      <c r="J10" s="244"/>
    </row>
    <row r="11" spans="1:10" ht="36" customHeight="1">
      <c r="A11" s="11"/>
      <c r="B11" s="32" t="s">
        <v>89</v>
      </c>
      <c r="C11" s="19" t="s">
        <v>7</v>
      </c>
      <c r="D11" s="20" t="s">
        <v>197</v>
      </c>
      <c r="E11" s="58">
        <v>66</v>
      </c>
      <c r="F11" s="240"/>
      <c r="G11" s="241"/>
      <c r="H11" s="242"/>
      <c r="I11" s="243"/>
      <c r="J11" s="244"/>
    </row>
    <row r="12" spans="1:10" ht="36" customHeight="1">
      <c r="A12" s="11"/>
      <c r="B12" s="32" t="s">
        <v>90</v>
      </c>
      <c r="C12" s="19" t="s">
        <v>8</v>
      </c>
      <c r="D12" s="20" t="s">
        <v>198</v>
      </c>
      <c r="E12" s="58">
        <v>129</v>
      </c>
      <c r="F12" s="240"/>
      <c r="G12" s="241"/>
      <c r="H12" s="242"/>
      <c r="I12" s="243"/>
      <c r="J12" s="244"/>
    </row>
    <row r="13" spans="1:10" ht="36" customHeight="1">
      <c r="A13" s="11"/>
      <c r="B13" s="32" t="s">
        <v>91</v>
      </c>
      <c r="C13" s="19" t="s">
        <v>9</v>
      </c>
      <c r="D13" s="20" t="s">
        <v>199</v>
      </c>
      <c r="E13" s="58">
        <v>107</v>
      </c>
      <c r="F13" s="240"/>
      <c r="G13" s="241"/>
      <c r="H13" s="242"/>
      <c r="I13" s="243"/>
      <c r="J13" s="244"/>
    </row>
    <row r="14" spans="1:10" ht="36" customHeight="1">
      <c r="A14" s="11"/>
      <c r="B14" s="32" t="s">
        <v>92</v>
      </c>
      <c r="C14" s="19" t="s">
        <v>10</v>
      </c>
      <c r="D14" s="20" t="s">
        <v>200</v>
      </c>
      <c r="E14" s="58">
        <v>40</v>
      </c>
      <c r="F14" s="240"/>
      <c r="G14" s="241"/>
      <c r="H14" s="242"/>
      <c r="I14" s="243"/>
      <c r="J14" s="244"/>
    </row>
    <row r="15" spans="1:10" ht="36" customHeight="1">
      <c r="A15" s="11"/>
      <c r="B15" s="32" t="s">
        <v>93</v>
      </c>
      <c r="C15" s="19" t="s">
        <v>11</v>
      </c>
      <c r="D15" s="20" t="s">
        <v>201</v>
      </c>
      <c r="E15" s="58">
        <v>110</v>
      </c>
      <c r="F15" s="240"/>
      <c r="G15" s="241"/>
      <c r="H15" s="242"/>
      <c r="I15" s="243"/>
      <c r="J15" s="244"/>
    </row>
    <row r="16" spans="1:10" ht="36" customHeight="1">
      <c r="A16" s="11"/>
      <c r="B16" s="32" t="s">
        <v>94</v>
      </c>
      <c r="C16" s="19" t="s">
        <v>12</v>
      </c>
      <c r="D16" s="20" t="s">
        <v>202</v>
      </c>
      <c r="E16" s="58">
        <v>152</v>
      </c>
      <c r="F16" s="240"/>
      <c r="G16" s="241"/>
      <c r="H16" s="242"/>
      <c r="I16" s="243"/>
      <c r="J16" s="244"/>
    </row>
    <row r="17" spans="1:10" ht="36" customHeight="1">
      <c r="A17" s="11"/>
      <c r="B17" s="32" t="s">
        <v>95</v>
      </c>
      <c r="C17" s="19" t="s">
        <v>79</v>
      </c>
      <c r="D17" s="20" t="s">
        <v>203</v>
      </c>
      <c r="E17" s="58">
        <v>86</v>
      </c>
      <c r="F17" s="240"/>
      <c r="G17" s="241"/>
      <c r="H17" s="242"/>
      <c r="I17" s="243"/>
      <c r="J17" s="244"/>
    </row>
    <row r="18" spans="1:10" ht="36" customHeight="1">
      <c r="A18" s="11"/>
      <c r="B18" s="32" t="s">
        <v>96</v>
      </c>
      <c r="C18" s="19" t="s">
        <v>80</v>
      </c>
      <c r="D18" s="20" t="s">
        <v>204</v>
      </c>
      <c r="E18" s="58">
        <v>17</v>
      </c>
      <c r="F18" s="240"/>
      <c r="G18" s="241"/>
      <c r="H18" s="242"/>
      <c r="I18" s="243"/>
      <c r="J18" s="244"/>
    </row>
    <row r="19" spans="1:10" ht="36" customHeight="1">
      <c r="A19" s="11"/>
      <c r="B19" s="32" t="s">
        <v>97</v>
      </c>
      <c r="C19" s="19" t="s">
        <v>13</v>
      </c>
      <c r="D19" s="20" t="s">
        <v>205</v>
      </c>
      <c r="E19" s="58">
        <v>134</v>
      </c>
      <c r="F19" s="240"/>
      <c r="G19" s="241"/>
      <c r="H19" s="242"/>
      <c r="I19" s="243"/>
      <c r="J19" s="244"/>
    </row>
    <row r="20" spans="1:10" ht="36" customHeight="1">
      <c r="A20" s="11"/>
      <c r="B20" s="32" t="s">
        <v>98</v>
      </c>
      <c r="C20" s="19" t="s">
        <v>14</v>
      </c>
      <c r="D20" s="20" t="s">
        <v>205</v>
      </c>
      <c r="E20" s="58">
        <v>296</v>
      </c>
      <c r="F20" s="240"/>
      <c r="G20" s="241"/>
      <c r="H20" s="242"/>
      <c r="I20" s="243"/>
      <c r="J20" s="244"/>
    </row>
    <row r="21" spans="1:10" ht="36" customHeight="1">
      <c r="A21" s="11"/>
      <c r="B21" s="32" t="s">
        <v>99</v>
      </c>
      <c r="C21" s="19" t="s">
        <v>15</v>
      </c>
      <c r="D21" s="20" t="s">
        <v>206</v>
      </c>
      <c r="E21" s="58">
        <v>39</v>
      </c>
      <c r="F21" s="240"/>
      <c r="G21" s="241"/>
      <c r="H21" s="242"/>
      <c r="I21" s="243"/>
      <c r="J21" s="244"/>
    </row>
    <row r="22" spans="1:10" ht="36" customHeight="1">
      <c r="A22" s="11"/>
      <c r="B22" s="32" t="s">
        <v>100</v>
      </c>
      <c r="C22" s="19" t="s">
        <v>16</v>
      </c>
      <c r="D22" s="20" t="s">
        <v>207</v>
      </c>
      <c r="E22" s="58">
        <v>49</v>
      </c>
      <c r="F22" s="240"/>
      <c r="G22" s="241"/>
      <c r="H22" s="242"/>
      <c r="I22" s="243"/>
      <c r="J22" s="244"/>
    </row>
    <row r="23" spans="1:10" ht="36" customHeight="1">
      <c r="A23" s="11"/>
      <c r="B23" s="32" t="s">
        <v>101</v>
      </c>
      <c r="C23" s="19" t="s">
        <v>17</v>
      </c>
      <c r="D23" s="20" t="s">
        <v>208</v>
      </c>
      <c r="E23" s="58">
        <v>18</v>
      </c>
      <c r="F23" s="240"/>
      <c r="G23" s="241"/>
      <c r="H23" s="242"/>
      <c r="I23" s="243"/>
      <c r="J23" s="244"/>
    </row>
    <row r="24" spans="1:10" ht="36" customHeight="1">
      <c r="A24" s="11"/>
      <c r="B24" s="32" t="s">
        <v>102</v>
      </c>
      <c r="C24" s="19" t="s">
        <v>18</v>
      </c>
      <c r="D24" s="20" t="s">
        <v>209</v>
      </c>
      <c r="E24" s="58">
        <v>12</v>
      </c>
      <c r="F24" s="240"/>
      <c r="G24" s="241"/>
      <c r="H24" s="242"/>
      <c r="I24" s="243"/>
      <c r="J24" s="244"/>
    </row>
    <row r="25" spans="1:10" ht="36" customHeight="1">
      <c r="A25" s="11"/>
      <c r="B25" s="32" t="s">
        <v>103</v>
      </c>
      <c r="C25" s="19" t="s">
        <v>19</v>
      </c>
      <c r="D25" s="20" t="s">
        <v>210</v>
      </c>
      <c r="E25" s="58">
        <v>7</v>
      </c>
      <c r="F25" s="240"/>
      <c r="G25" s="241"/>
      <c r="H25" s="242"/>
      <c r="I25" s="243"/>
      <c r="J25" s="244"/>
    </row>
    <row r="26" spans="1:10" ht="36" customHeight="1">
      <c r="A26" s="11"/>
      <c r="B26" s="32" t="s">
        <v>104</v>
      </c>
      <c r="C26" s="19" t="s">
        <v>20</v>
      </c>
      <c r="D26" s="20" t="s">
        <v>211</v>
      </c>
      <c r="E26" s="58">
        <v>5</v>
      </c>
      <c r="F26" s="240"/>
      <c r="G26" s="241"/>
      <c r="H26" s="242"/>
      <c r="I26" s="243"/>
      <c r="J26" s="244"/>
    </row>
    <row r="27" spans="1:10" ht="36" customHeight="1">
      <c r="A27" s="11"/>
      <c r="B27" s="32" t="s">
        <v>105</v>
      </c>
      <c r="C27" s="19" t="s">
        <v>21</v>
      </c>
      <c r="D27" s="20" t="s">
        <v>212</v>
      </c>
      <c r="E27" s="58">
        <v>25</v>
      </c>
      <c r="F27" s="240"/>
      <c r="G27" s="241"/>
      <c r="H27" s="242"/>
      <c r="I27" s="243"/>
      <c r="J27" s="244"/>
    </row>
    <row r="28" spans="1:10" ht="36" customHeight="1">
      <c r="A28" s="11"/>
      <c r="B28" s="32" t="s">
        <v>106</v>
      </c>
      <c r="C28" s="19" t="s">
        <v>22</v>
      </c>
      <c r="D28" s="20" t="s">
        <v>213</v>
      </c>
      <c r="E28" s="58">
        <v>14</v>
      </c>
      <c r="F28" s="240"/>
      <c r="G28" s="241"/>
      <c r="H28" s="242"/>
      <c r="I28" s="243"/>
      <c r="J28" s="244"/>
    </row>
    <row r="29" spans="1:10" ht="36" customHeight="1">
      <c r="A29" s="11"/>
      <c r="B29" s="32" t="s">
        <v>107</v>
      </c>
      <c r="C29" s="19" t="s">
        <v>23</v>
      </c>
      <c r="D29" s="20" t="s">
        <v>214</v>
      </c>
      <c r="E29" s="58">
        <v>13</v>
      </c>
      <c r="F29" s="240"/>
      <c r="G29" s="241"/>
      <c r="H29" s="242"/>
      <c r="I29" s="243"/>
      <c r="J29" s="244"/>
    </row>
    <row r="30" spans="1:10" ht="36" customHeight="1">
      <c r="A30" s="11"/>
      <c r="B30" s="32" t="s">
        <v>108</v>
      </c>
      <c r="C30" s="19" t="s">
        <v>24</v>
      </c>
      <c r="D30" s="20" t="s">
        <v>215</v>
      </c>
      <c r="E30" s="58">
        <v>2</v>
      </c>
      <c r="F30" s="240"/>
      <c r="G30" s="241"/>
      <c r="H30" s="242"/>
      <c r="I30" s="243"/>
      <c r="J30" s="244"/>
    </row>
    <row r="31" spans="1:10" ht="36" customHeight="1">
      <c r="A31" s="11"/>
      <c r="B31" s="32" t="s">
        <v>109</v>
      </c>
      <c r="C31" s="19" t="s">
        <v>25</v>
      </c>
      <c r="D31" s="20" t="s">
        <v>216</v>
      </c>
      <c r="E31" s="58">
        <v>5</v>
      </c>
      <c r="F31" s="240"/>
      <c r="G31" s="241"/>
      <c r="H31" s="242"/>
      <c r="I31" s="243"/>
      <c r="J31" s="244"/>
    </row>
    <row r="32" spans="1:10" ht="36" customHeight="1">
      <c r="A32" s="11"/>
      <c r="B32" s="32" t="s">
        <v>110</v>
      </c>
      <c r="C32" s="19" t="s">
        <v>26</v>
      </c>
      <c r="D32" s="20" t="s">
        <v>217</v>
      </c>
      <c r="E32" s="58">
        <v>17</v>
      </c>
      <c r="F32" s="240"/>
      <c r="G32" s="241"/>
      <c r="H32" s="242"/>
      <c r="I32" s="243"/>
      <c r="J32" s="244"/>
    </row>
    <row r="33" spans="1:10" ht="36" customHeight="1">
      <c r="A33" s="11"/>
      <c r="B33" s="32" t="s">
        <v>111</v>
      </c>
      <c r="C33" s="19" t="s">
        <v>27</v>
      </c>
      <c r="D33" s="20" t="s">
        <v>407</v>
      </c>
      <c r="E33" s="58">
        <v>29</v>
      </c>
      <c r="F33" s="240"/>
      <c r="G33" s="241"/>
      <c r="H33" s="242"/>
      <c r="I33" s="243"/>
      <c r="J33" s="244"/>
    </row>
    <row r="34" spans="1:10" ht="36" customHeight="1">
      <c r="A34" s="11"/>
      <c r="B34" s="32" t="s">
        <v>121</v>
      </c>
      <c r="C34" s="19" t="s">
        <v>37</v>
      </c>
      <c r="D34" s="20" t="s">
        <v>409</v>
      </c>
      <c r="E34" s="58">
        <v>2</v>
      </c>
      <c r="F34" s="240"/>
      <c r="G34" s="241"/>
      <c r="H34" s="242"/>
      <c r="I34" s="243"/>
      <c r="J34" s="244"/>
    </row>
    <row r="35" spans="1:10" ht="36" customHeight="1">
      <c r="A35" s="11"/>
      <c r="B35" s="32" t="s">
        <v>132</v>
      </c>
      <c r="C35" s="19" t="s">
        <v>48</v>
      </c>
      <c r="D35" s="20" t="s">
        <v>411</v>
      </c>
      <c r="E35" s="58">
        <v>15</v>
      </c>
      <c r="F35" s="240"/>
      <c r="G35" s="241"/>
      <c r="H35" s="242"/>
      <c r="I35" s="243"/>
      <c r="J35" s="244"/>
    </row>
    <row r="36" spans="1:10" ht="36" customHeight="1">
      <c r="A36" s="11"/>
      <c r="B36" s="32" t="s">
        <v>133</v>
      </c>
      <c r="C36" s="19" t="s">
        <v>49</v>
      </c>
      <c r="D36" s="20" t="s">
        <v>412</v>
      </c>
      <c r="E36" s="58">
        <v>11</v>
      </c>
      <c r="F36" s="240"/>
      <c r="G36" s="241"/>
      <c r="H36" s="242"/>
      <c r="I36" s="243"/>
      <c r="J36" s="244"/>
    </row>
    <row r="37" spans="1:10" ht="36" customHeight="1">
      <c r="A37" s="11"/>
      <c r="B37" s="32" t="s">
        <v>134</v>
      </c>
      <c r="C37" s="19" t="s">
        <v>50</v>
      </c>
      <c r="D37" s="20" t="s">
        <v>413</v>
      </c>
      <c r="E37" s="58">
        <v>2</v>
      </c>
      <c r="F37" s="240"/>
      <c r="G37" s="241"/>
      <c r="H37" s="242"/>
      <c r="I37" s="243"/>
      <c r="J37" s="244"/>
    </row>
    <row r="38" spans="1:10" ht="36" customHeight="1">
      <c r="A38" s="11"/>
      <c r="B38" s="32" t="s">
        <v>136</v>
      </c>
      <c r="C38" s="19" t="s">
        <v>52</v>
      </c>
      <c r="D38" s="20" t="s">
        <v>415</v>
      </c>
      <c r="E38" s="58">
        <v>18</v>
      </c>
      <c r="F38" s="240"/>
      <c r="G38" s="241"/>
      <c r="H38" s="242"/>
      <c r="I38" s="243"/>
      <c r="J38" s="244"/>
    </row>
    <row r="39" spans="1:10" ht="36" customHeight="1">
      <c r="A39" s="11"/>
      <c r="B39" s="32" t="s">
        <v>137</v>
      </c>
      <c r="C39" s="19" t="s">
        <v>53</v>
      </c>
      <c r="D39" s="20" t="s">
        <v>416</v>
      </c>
      <c r="E39" s="58">
        <v>23</v>
      </c>
      <c r="F39" s="240"/>
      <c r="G39" s="241"/>
      <c r="H39" s="242"/>
      <c r="I39" s="243"/>
      <c r="J39" s="244"/>
    </row>
    <row r="40" spans="1:10" ht="36" customHeight="1">
      <c r="A40" s="11"/>
      <c r="B40" s="32" t="s">
        <v>138</v>
      </c>
      <c r="C40" s="19" t="s">
        <v>54</v>
      </c>
      <c r="D40" s="20" t="s">
        <v>417</v>
      </c>
      <c r="E40" s="58">
        <v>20</v>
      </c>
      <c r="F40" s="240"/>
      <c r="G40" s="241"/>
      <c r="H40" s="242"/>
      <c r="I40" s="243"/>
      <c r="J40" s="244"/>
    </row>
    <row r="41" spans="1:10" ht="36" customHeight="1">
      <c r="A41" s="11"/>
      <c r="B41" s="32" t="s">
        <v>140</v>
      </c>
      <c r="C41" s="19" t="s">
        <v>56</v>
      </c>
      <c r="D41" s="20" t="s">
        <v>419</v>
      </c>
      <c r="E41" s="58">
        <v>36</v>
      </c>
      <c r="F41" s="240"/>
      <c r="G41" s="241"/>
      <c r="H41" s="242"/>
      <c r="I41" s="243"/>
      <c r="J41" s="244"/>
    </row>
    <row r="42" spans="1:10" ht="36" customHeight="1">
      <c r="A42" s="11"/>
      <c r="B42" s="32" t="s">
        <v>141</v>
      </c>
      <c r="C42" s="19" t="s">
        <v>57</v>
      </c>
      <c r="D42" s="20" t="s">
        <v>420</v>
      </c>
      <c r="E42" s="58">
        <v>46</v>
      </c>
      <c r="F42" s="240"/>
      <c r="G42" s="241"/>
      <c r="H42" s="242"/>
      <c r="I42" s="243"/>
      <c r="J42" s="244"/>
    </row>
    <row r="43" spans="1:10" ht="36" customHeight="1">
      <c r="A43" s="11"/>
      <c r="B43" s="32" t="s">
        <v>83</v>
      </c>
      <c r="C43" s="19" t="s">
        <v>59</v>
      </c>
      <c r="D43" s="20" t="s">
        <v>421</v>
      </c>
      <c r="E43" s="58">
        <v>41</v>
      </c>
      <c r="F43" s="240"/>
      <c r="G43" s="241"/>
      <c r="H43" s="242"/>
      <c r="I43" s="243"/>
      <c r="J43" s="244"/>
    </row>
    <row r="44" spans="1:10" ht="36" customHeight="1">
      <c r="A44" s="11"/>
      <c r="B44" s="32" t="s">
        <v>143</v>
      </c>
      <c r="C44" s="19" t="s">
        <v>60</v>
      </c>
      <c r="D44" s="20" t="s">
        <v>422</v>
      </c>
      <c r="E44" s="58">
        <v>6</v>
      </c>
      <c r="F44" s="240"/>
      <c r="G44" s="241"/>
      <c r="H44" s="242"/>
      <c r="I44" s="243"/>
      <c r="J44" s="244"/>
    </row>
    <row r="45" spans="1:10" ht="36" customHeight="1">
      <c r="A45" s="11"/>
      <c r="B45" s="32" t="s">
        <v>144</v>
      </c>
      <c r="C45" s="19" t="s">
        <v>61</v>
      </c>
      <c r="D45" s="20" t="s">
        <v>423</v>
      </c>
      <c r="E45" s="58">
        <v>6</v>
      </c>
      <c r="F45" s="240"/>
      <c r="G45" s="241"/>
      <c r="H45" s="242"/>
      <c r="I45" s="243"/>
      <c r="J45" s="244"/>
    </row>
    <row r="46" spans="1:10" ht="36" customHeight="1" thickBot="1">
      <c r="A46" s="11"/>
      <c r="B46" s="32" t="s">
        <v>156</v>
      </c>
      <c r="C46" s="19" t="s">
        <v>73</v>
      </c>
      <c r="D46" s="20" t="s">
        <v>424</v>
      </c>
      <c r="E46" s="58">
        <v>8</v>
      </c>
      <c r="F46" s="240"/>
      <c r="G46" s="241"/>
      <c r="H46" s="242"/>
      <c r="I46" s="243"/>
      <c r="J46" s="244"/>
    </row>
    <row r="47" spans="1:10" ht="28.5" customHeight="1" thickBot="1">
      <c r="A47" s="14"/>
      <c r="B47" s="50"/>
      <c r="C47" s="51" t="s">
        <v>188</v>
      </c>
      <c r="D47" s="51"/>
      <c r="E47" s="59">
        <f>SUM(E7:E46)</f>
        <v>2627</v>
      </c>
      <c r="F47" s="52"/>
      <c r="G47" s="53"/>
      <c r="H47" s="54"/>
      <c r="I47" s="137"/>
      <c r="J47" s="55"/>
    </row>
    <row r="48" spans="1:10" ht="12">
      <c r="A48" s="14"/>
      <c r="B48" s="17"/>
      <c r="C48" s="17"/>
      <c r="D48" s="14"/>
      <c r="E48" s="16"/>
      <c r="F48" s="14"/>
      <c r="G48" s="14"/>
      <c r="H48" s="16"/>
      <c r="I48" s="138"/>
      <c r="J48" s="16"/>
    </row>
    <row r="49" spans="1:10" ht="12">
      <c r="B49" s="48"/>
      <c r="C49" s="184" t="s">
        <v>219</v>
      </c>
      <c r="D49" s="48"/>
      <c r="E49" s="48"/>
      <c r="F49" s="48"/>
      <c r="G49" s="48"/>
      <c r="H49" s="48"/>
      <c r="I49" s="139"/>
      <c r="J49" s="48"/>
    </row>
    <row r="50" spans="1:10" ht="12">
      <c r="B50" s="48"/>
      <c r="C50" s="184" t="s">
        <v>218</v>
      </c>
      <c r="D50" s="48"/>
      <c r="E50" s="48"/>
      <c r="F50" s="48"/>
      <c r="G50" s="48"/>
      <c r="H50" s="48"/>
      <c r="I50" s="139"/>
      <c r="J50" s="48"/>
    </row>
    <row r="51" spans="1:10" ht="12">
      <c r="B51" s="48"/>
      <c r="C51" s="184" t="s">
        <v>304</v>
      </c>
      <c r="D51" s="48"/>
      <c r="E51" s="48"/>
      <c r="F51" s="48"/>
      <c r="G51" s="48"/>
      <c r="H51" s="48"/>
      <c r="I51" s="139"/>
      <c r="J51" s="48"/>
    </row>
    <row r="52" spans="1:10" ht="12">
      <c r="A52" s="14"/>
      <c r="B52" s="17"/>
      <c r="C52" s="15"/>
      <c r="D52" s="14"/>
      <c r="E52" s="16"/>
      <c r="F52" s="14"/>
      <c r="G52" s="14"/>
      <c r="H52" s="16"/>
      <c r="I52" s="138"/>
      <c r="J52" s="16"/>
    </row>
    <row r="53" spans="1:10" ht="28.5" customHeight="1">
      <c r="A53" s="14"/>
      <c r="B53" s="17"/>
      <c r="C53" s="15"/>
      <c r="D53" s="14"/>
      <c r="E53" s="16"/>
      <c r="F53" s="14"/>
      <c r="G53" s="14"/>
      <c r="H53" s="16"/>
      <c r="I53" s="138"/>
      <c r="J53" s="16"/>
    </row>
    <row r="54" spans="1:10" ht="28.5" customHeight="1">
      <c r="B54" s="17"/>
      <c r="C54" s="15"/>
      <c r="D54" s="14"/>
      <c r="E54" s="16"/>
      <c r="F54" s="14"/>
      <c r="G54" s="14"/>
      <c r="H54" s="16"/>
      <c r="I54" s="138"/>
      <c r="J54" s="16"/>
    </row>
    <row r="55" spans="1:10" ht="28.5" customHeight="1">
      <c r="B55" s="17"/>
      <c r="C55" s="15"/>
      <c r="D55" s="14"/>
      <c r="E55" s="16"/>
      <c r="F55" s="14"/>
      <c r="G55" s="14"/>
      <c r="H55" s="16"/>
      <c r="I55" s="138"/>
      <c r="J55" s="16"/>
    </row>
    <row r="56" spans="1:10" ht="28.5" customHeight="1">
      <c r="A56" s="14"/>
      <c r="B56" s="17"/>
      <c r="C56" s="17"/>
      <c r="D56" s="14"/>
      <c r="E56" s="16"/>
      <c r="F56" s="14"/>
      <c r="G56" s="14"/>
      <c r="H56" s="16"/>
      <c r="I56" s="138"/>
      <c r="J56" s="16"/>
    </row>
    <row r="57" spans="1:10" ht="28.5" customHeight="1">
      <c r="A57" s="14"/>
      <c r="B57" s="17"/>
      <c r="C57" s="17"/>
      <c r="D57" s="14"/>
      <c r="E57" s="16"/>
      <c r="F57" s="14"/>
      <c r="G57" s="14"/>
      <c r="H57" s="16"/>
      <c r="I57" s="138"/>
      <c r="J57" s="16"/>
    </row>
    <row r="58" spans="1:10" ht="28.5" customHeight="1">
      <c r="A58" s="14"/>
      <c r="B58" s="17"/>
      <c r="C58" s="17"/>
      <c r="D58" s="14"/>
      <c r="E58" s="16"/>
      <c r="F58" s="14"/>
      <c r="G58" s="14"/>
      <c r="H58" s="16"/>
      <c r="I58" s="138"/>
      <c r="J58" s="16"/>
    </row>
  </sheetData>
  <sheetProtection algorithmName="SHA-512" hashValue="hICMY8R8TVLVlji0pZv93lqTC9WGSo+B9rPQSFEDf3MdTnQn5dB2tNbLCGdyhXlz09ZbCvMUlK9u6DfpCfz4FA==" saltValue="uUiC+nI3w0mjyCK2vwqK7A==" spinCount="100000" sheet="1" objects="1" scenarios="1"/>
  <phoneticPr fontId="5"/>
  <printOptions horizontalCentered="1"/>
  <pageMargins left="0.43307086614173229" right="0.43307086614173229" top="0.35433070866141736" bottom="0.35433070866141736" header="0.31496062992125984" footer="0.19685039370078741"/>
  <pageSetup paperSize="9" scale="93" fitToHeight="0" orientation="landscape" r:id="rId1"/>
  <headerFooter>
    <oddFooter>&amp;C&amp;"ＭＳ 明朝,太字"&amp;P / &amp;N ページ</oddFooter>
  </headerFooter>
  <rowBreaks count="3" manualBreakCount="3">
    <brk id="18" min="1" max="9" man="1"/>
    <brk id="32" min="1" max="9" man="1"/>
    <brk id="39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C674-B28A-4097-8B7F-AAB6D44FE245}">
  <sheetPr>
    <pageSetUpPr fitToPage="1"/>
  </sheetPr>
  <dimension ref="A1:E22"/>
  <sheetViews>
    <sheetView showGridLines="0" view="pageBreakPreview" zoomScaleNormal="100" zoomScaleSheetLayoutView="100" workbookViewId="0">
      <selection activeCell="D8" sqref="D8"/>
    </sheetView>
  </sheetViews>
  <sheetFormatPr defaultRowHeight="40.5" customHeight="1"/>
  <cols>
    <col min="1" max="1" width="3.875" style="7" customWidth="1"/>
    <col min="2" max="2" width="4.625" style="8" customWidth="1"/>
    <col min="3" max="3" width="13.875" style="8" bestFit="1" customWidth="1"/>
    <col min="4" max="4" width="49.5" style="7" bestFit="1" customWidth="1"/>
    <col min="5" max="5" width="5.875" style="9" customWidth="1"/>
    <col min="6" max="16384" width="9" style="7"/>
  </cols>
  <sheetData>
    <row r="1" spans="1:5" ht="16.5" customHeight="1"/>
    <row r="2" spans="1:5" ht="14.25">
      <c r="B2" s="46" t="s">
        <v>294</v>
      </c>
      <c r="C2" s="46"/>
    </row>
    <row r="3" spans="1:5" ht="21">
      <c r="B3" s="47" t="s">
        <v>228</v>
      </c>
      <c r="C3" s="47"/>
      <c r="D3" s="47"/>
      <c r="E3" s="47"/>
    </row>
    <row r="4" spans="1:5" ht="12.75" thickBot="1">
      <c r="A4" s="11"/>
      <c r="B4" s="12"/>
      <c r="C4" s="12"/>
      <c r="D4" s="11"/>
      <c r="E4" s="13"/>
    </row>
    <row r="5" spans="1:5" s="10" customFormat="1" ht="17.25" customHeight="1">
      <c r="A5" s="18"/>
      <c r="B5" s="29"/>
      <c r="C5" s="30"/>
      <c r="D5" s="30"/>
      <c r="E5" s="61"/>
    </row>
    <row r="6" spans="1:5" s="10" customFormat="1" ht="24.75" customHeight="1" thickBot="1">
      <c r="A6" s="12"/>
      <c r="B6" s="36" t="s">
        <v>190</v>
      </c>
      <c r="C6" s="37" t="s">
        <v>191</v>
      </c>
      <c r="D6" s="37" t="s">
        <v>222</v>
      </c>
      <c r="E6" s="62" t="s">
        <v>221</v>
      </c>
    </row>
    <row r="7" spans="1:5" ht="40.5" customHeight="1">
      <c r="A7" s="11"/>
      <c r="B7" s="32" t="s">
        <v>112</v>
      </c>
      <c r="C7" s="19" t="s">
        <v>28</v>
      </c>
      <c r="D7" s="20" t="s">
        <v>408</v>
      </c>
      <c r="E7" s="49">
        <v>5</v>
      </c>
    </row>
    <row r="8" spans="1:5" ht="40.5" customHeight="1">
      <c r="A8" s="11"/>
      <c r="B8" s="32" t="s">
        <v>122</v>
      </c>
      <c r="C8" s="19" t="s">
        <v>38</v>
      </c>
      <c r="D8" s="20" t="s">
        <v>410</v>
      </c>
      <c r="E8" s="49">
        <v>20</v>
      </c>
    </row>
    <row r="9" spans="1:5" ht="40.5" customHeight="1">
      <c r="A9" s="11"/>
      <c r="B9" s="32" t="s">
        <v>135</v>
      </c>
      <c r="C9" s="19" t="s">
        <v>51</v>
      </c>
      <c r="D9" s="20" t="s">
        <v>414</v>
      </c>
      <c r="E9" s="49">
        <v>3</v>
      </c>
    </row>
    <row r="10" spans="1:5" ht="40.5" customHeight="1">
      <c r="A10" s="11"/>
      <c r="B10" s="32" t="s">
        <v>139</v>
      </c>
      <c r="C10" s="19" t="s">
        <v>55</v>
      </c>
      <c r="D10" s="20" t="s">
        <v>418</v>
      </c>
      <c r="E10" s="49">
        <v>31</v>
      </c>
    </row>
    <row r="11" spans="1:5" ht="40.5" customHeight="1" thickBot="1">
      <c r="A11" s="11"/>
      <c r="B11" s="32" t="s">
        <v>142</v>
      </c>
      <c r="C11" s="19" t="s">
        <v>58</v>
      </c>
      <c r="D11" s="20" t="s">
        <v>192</v>
      </c>
      <c r="E11" s="49">
        <v>2</v>
      </c>
    </row>
    <row r="12" spans="1:5" ht="40.5" customHeight="1" thickBot="1">
      <c r="A12" s="14"/>
      <c r="B12" s="50"/>
      <c r="C12" s="51" t="s">
        <v>188</v>
      </c>
      <c r="D12" s="85"/>
      <c r="E12" s="86">
        <f>SUM(E7:E11)</f>
        <v>61</v>
      </c>
    </row>
    <row r="13" spans="1:5" ht="8.25" customHeight="1">
      <c r="A13" s="14"/>
      <c r="B13" s="73"/>
      <c r="C13" s="73"/>
      <c r="D13" s="74"/>
      <c r="E13" s="75"/>
    </row>
    <row r="14" spans="1:5" ht="63" customHeight="1">
      <c r="A14" s="14"/>
      <c r="B14" s="245" t="s">
        <v>426</v>
      </c>
      <c r="C14" s="245"/>
      <c r="D14" s="245"/>
      <c r="E14" s="245"/>
    </row>
    <row r="15" spans="1:5" ht="5.25" customHeight="1">
      <c r="A15" s="14"/>
      <c r="B15" s="17"/>
      <c r="C15" s="17"/>
      <c r="D15" s="14"/>
      <c r="E15" s="16"/>
    </row>
    <row r="16" spans="1:5" ht="40.5" customHeight="1">
      <c r="A16" s="14"/>
      <c r="B16" s="17"/>
      <c r="C16" s="15"/>
      <c r="D16" s="14"/>
      <c r="E16" s="16"/>
    </row>
    <row r="17" spans="1:5" ht="40.5" customHeight="1">
      <c r="A17" s="14"/>
      <c r="B17" s="17"/>
      <c r="C17" s="15"/>
      <c r="D17" s="14"/>
      <c r="E17" s="16"/>
    </row>
    <row r="18" spans="1:5" ht="40.5" customHeight="1">
      <c r="B18" s="17"/>
      <c r="C18" s="15"/>
      <c r="D18" s="14"/>
      <c r="E18" s="16"/>
    </row>
    <row r="19" spans="1:5" ht="40.5" customHeight="1">
      <c r="B19" s="17"/>
      <c r="C19" s="15"/>
      <c r="D19" s="14"/>
      <c r="E19" s="16"/>
    </row>
    <row r="20" spans="1:5" ht="40.5" customHeight="1">
      <c r="A20" s="14"/>
      <c r="B20" s="17"/>
      <c r="C20" s="17"/>
      <c r="D20" s="14"/>
      <c r="E20" s="16"/>
    </row>
    <row r="21" spans="1:5" ht="40.5" customHeight="1">
      <c r="A21" s="14"/>
      <c r="B21" s="17"/>
      <c r="C21" s="17"/>
      <c r="D21" s="14"/>
      <c r="E21" s="16"/>
    </row>
    <row r="22" spans="1:5" ht="40.5" customHeight="1">
      <c r="A22" s="14"/>
      <c r="B22" s="17"/>
      <c r="C22" s="17"/>
      <c r="D22" s="14"/>
      <c r="E22" s="16"/>
    </row>
  </sheetData>
  <sheetProtection algorithmName="SHA-512" hashValue="W+1LJDZw+b7oD3lwy/bST4qRTGu9Tjt9c00dhDD5Ypwye6exNipubN/fm5ZIwhIoKSn197i5ylbPm4Uofyqkhg==" saltValue="vcyoOF+SzaixmobmVn+JRg==" spinCount="100000" sheet="1" objects="1" scenarios="1"/>
  <mergeCells count="1">
    <mergeCell ref="B14:E14"/>
  </mergeCells>
  <phoneticPr fontId="5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E11C9-9956-4138-9AA8-5D532C895DFC}">
  <dimension ref="A1:I57"/>
  <sheetViews>
    <sheetView showGridLines="0" view="pageBreakPreview" zoomScaleNormal="100" zoomScaleSheetLayoutView="100" workbookViewId="0">
      <selection activeCell="D47" sqref="D47 H47"/>
    </sheetView>
  </sheetViews>
  <sheetFormatPr defaultRowHeight="40.5" customHeight="1"/>
  <cols>
    <col min="1" max="1" width="3.875" style="7" customWidth="1"/>
    <col min="2" max="2" width="4.625" style="8" customWidth="1"/>
    <col min="3" max="3" width="36.625" style="8" customWidth="1"/>
    <col min="4" max="4" width="5.875" style="9" bestFit="1" customWidth="1"/>
    <col min="5" max="9" width="13.75" style="9" customWidth="1"/>
    <col min="10" max="16384" width="9" style="7"/>
  </cols>
  <sheetData>
    <row r="1" spans="1:9" ht="16.5" customHeight="1"/>
    <row r="2" spans="1:9" ht="14.25">
      <c r="B2" s="169" t="s">
        <v>293</v>
      </c>
      <c r="C2" s="46"/>
    </row>
    <row r="3" spans="1:9" ht="21">
      <c r="B3" s="47" t="s">
        <v>223</v>
      </c>
      <c r="C3" s="47"/>
      <c r="D3" s="47"/>
      <c r="E3" s="47"/>
      <c r="F3" s="47"/>
      <c r="G3" s="47"/>
      <c r="H3" s="47"/>
      <c r="I3" s="47"/>
    </row>
    <row r="4" spans="1:9" ht="12.75" thickBot="1">
      <c r="A4" s="11"/>
      <c r="B4" s="12"/>
      <c r="C4" s="12"/>
      <c r="D4" s="13"/>
      <c r="E4" s="16"/>
      <c r="F4" s="7"/>
      <c r="G4" s="16"/>
      <c r="H4" s="16"/>
      <c r="I4" s="63" t="s">
        <v>224</v>
      </c>
    </row>
    <row r="5" spans="1:9" s="10" customFormat="1" ht="17.25">
      <c r="A5" s="18"/>
      <c r="B5" s="29"/>
      <c r="C5" s="30" t="s">
        <v>226</v>
      </c>
      <c r="D5" s="31"/>
      <c r="E5" s="25"/>
      <c r="F5" s="26"/>
      <c r="G5" s="27" t="s">
        <v>189</v>
      </c>
      <c r="H5" s="27"/>
      <c r="I5" s="28"/>
    </row>
    <row r="6" spans="1:9" s="10" customFormat="1" ht="24.75" customHeight="1" thickBot="1">
      <c r="A6" s="12"/>
      <c r="B6" s="36" t="s">
        <v>190</v>
      </c>
      <c r="C6" s="37" t="s">
        <v>191</v>
      </c>
      <c r="D6" s="38" t="s">
        <v>221</v>
      </c>
      <c r="E6" s="43" t="s">
        <v>175</v>
      </c>
      <c r="F6" s="44" t="s">
        <v>176</v>
      </c>
      <c r="G6" s="44" t="s">
        <v>177</v>
      </c>
      <c r="H6" s="44" t="s">
        <v>178</v>
      </c>
      <c r="I6" s="45" t="s">
        <v>174</v>
      </c>
    </row>
    <row r="7" spans="1:9" ht="24" customHeight="1">
      <c r="A7" s="11"/>
      <c r="B7" s="185" t="s">
        <v>81</v>
      </c>
      <c r="C7" s="186" t="s">
        <v>1</v>
      </c>
      <c r="D7" s="57">
        <v>429</v>
      </c>
      <c r="E7" s="228"/>
      <c r="F7" s="229"/>
      <c r="G7" s="229"/>
      <c r="H7" s="76">
        <f>SUM(E7:G7)</f>
        <v>0</v>
      </c>
      <c r="I7" s="77">
        <f>D7*H7</f>
        <v>0</v>
      </c>
    </row>
    <row r="8" spans="1:9" ht="24" customHeight="1">
      <c r="A8" s="11"/>
      <c r="B8" s="187" t="s">
        <v>84</v>
      </c>
      <c r="C8" s="188" t="s">
        <v>2</v>
      </c>
      <c r="D8" s="58">
        <v>363</v>
      </c>
      <c r="E8" s="230"/>
      <c r="F8" s="231"/>
      <c r="G8" s="231"/>
      <c r="H8" s="78">
        <f t="shared" ref="H8:H47" si="0">SUM(E8:G8)</f>
        <v>0</v>
      </c>
      <c r="I8" s="79">
        <f t="shared" ref="I8:I47" si="1">D8*H8</f>
        <v>0</v>
      </c>
    </row>
    <row r="9" spans="1:9" ht="24" customHeight="1">
      <c r="A9" s="11"/>
      <c r="B9" s="187" t="s">
        <v>85</v>
      </c>
      <c r="C9" s="188" t="s">
        <v>3</v>
      </c>
      <c r="D9" s="58">
        <v>147</v>
      </c>
      <c r="E9" s="230"/>
      <c r="F9" s="231"/>
      <c r="G9" s="231"/>
      <c r="H9" s="78">
        <f t="shared" si="0"/>
        <v>0</v>
      </c>
      <c r="I9" s="79">
        <f t="shared" si="1"/>
        <v>0</v>
      </c>
    </row>
    <row r="10" spans="1:9" ht="24" customHeight="1">
      <c r="A10" s="11"/>
      <c r="B10" s="187" t="s">
        <v>86</v>
      </c>
      <c r="C10" s="188" t="s">
        <v>4</v>
      </c>
      <c r="D10" s="58">
        <v>82</v>
      </c>
      <c r="E10" s="230"/>
      <c r="F10" s="231"/>
      <c r="G10" s="231"/>
      <c r="H10" s="78">
        <f t="shared" si="0"/>
        <v>0</v>
      </c>
      <c r="I10" s="79">
        <f t="shared" si="1"/>
        <v>0</v>
      </c>
    </row>
    <row r="11" spans="1:9" ht="24" customHeight="1">
      <c r="A11" s="11"/>
      <c r="B11" s="187" t="s">
        <v>89</v>
      </c>
      <c r="C11" s="188" t="s">
        <v>7</v>
      </c>
      <c r="D11" s="58">
        <v>66</v>
      </c>
      <c r="E11" s="230"/>
      <c r="F11" s="231"/>
      <c r="G11" s="231"/>
      <c r="H11" s="78">
        <f t="shared" si="0"/>
        <v>0</v>
      </c>
      <c r="I11" s="79">
        <f t="shared" si="1"/>
        <v>0</v>
      </c>
    </row>
    <row r="12" spans="1:9" ht="24" customHeight="1">
      <c r="A12" s="11"/>
      <c r="B12" s="187" t="s">
        <v>90</v>
      </c>
      <c r="C12" s="188" t="s">
        <v>8</v>
      </c>
      <c r="D12" s="58">
        <v>129</v>
      </c>
      <c r="E12" s="230"/>
      <c r="F12" s="231"/>
      <c r="G12" s="231"/>
      <c r="H12" s="78">
        <f t="shared" si="0"/>
        <v>0</v>
      </c>
      <c r="I12" s="79">
        <f t="shared" si="1"/>
        <v>0</v>
      </c>
    </row>
    <row r="13" spans="1:9" ht="24" customHeight="1">
      <c r="A13" s="11"/>
      <c r="B13" s="187" t="s">
        <v>91</v>
      </c>
      <c r="C13" s="188" t="s">
        <v>9</v>
      </c>
      <c r="D13" s="58">
        <v>107</v>
      </c>
      <c r="E13" s="230"/>
      <c r="F13" s="231"/>
      <c r="G13" s="231"/>
      <c r="H13" s="78">
        <f t="shared" si="0"/>
        <v>0</v>
      </c>
      <c r="I13" s="79">
        <f t="shared" si="1"/>
        <v>0</v>
      </c>
    </row>
    <row r="14" spans="1:9" ht="24" customHeight="1">
      <c r="A14" s="11"/>
      <c r="B14" s="187" t="s">
        <v>92</v>
      </c>
      <c r="C14" s="188" t="s">
        <v>10</v>
      </c>
      <c r="D14" s="58">
        <v>40</v>
      </c>
      <c r="E14" s="230"/>
      <c r="F14" s="231"/>
      <c r="G14" s="231"/>
      <c r="H14" s="78">
        <f t="shared" si="0"/>
        <v>0</v>
      </c>
      <c r="I14" s="79">
        <f t="shared" si="1"/>
        <v>0</v>
      </c>
    </row>
    <row r="15" spans="1:9" ht="24" customHeight="1">
      <c r="A15" s="11"/>
      <c r="B15" s="187" t="s">
        <v>93</v>
      </c>
      <c r="C15" s="188" t="s">
        <v>11</v>
      </c>
      <c r="D15" s="58">
        <v>110</v>
      </c>
      <c r="E15" s="230"/>
      <c r="F15" s="231"/>
      <c r="G15" s="231"/>
      <c r="H15" s="78">
        <f t="shared" si="0"/>
        <v>0</v>
      </c>
      <c r="I15" s="79">
        <f t="shared" si="1"/>
        <v>0</v>
      </c>
    </row>
    <row r="16" spans="1:9" ht="24" customHeight="1">
      <c r="A16" s="11"/>
      <c r="B16" s="187" t="s">
        <v>94</v>
      </c>
      <c r="C16" s="188" t="s">
        <v>427</v>
      </c>
      <c r="D16" s="58">
        <v>152</v>
      </c>
      <c r="E16" s="230"/>
      <c r="F16" s="231"/>
      <c r="G16" s="231"/>
      <c r="H16" s="78">
        <f t="shared" si="0"/>
        <v>0</v>
      </c>
      <c r="I16" s="79">
        <f t="shared" si="1"/>
        <v>0</v>
      </c>
    </row>
    <row r="17" spans="1:9" ht="24" customHeight="1">
      <c r="A17" s="11"/>
      <c r="B17" s="187" t="s">
        <v>95</v>
      </c>
      <c r="C17" s="188" t="s">
        <v>79</v>
      </c>
      <c r="D17" s="58">
        <v>86</v>
      </c>
      <c r="E17" s="230"/>
      <c r="F17" s="231"/>
      <c r="G17" s="231"/>
      <c r="H17" s="78">
        <f t="shared" si="0"/>
        <v>0</v>
      </c>
      <c r="I17" s="79">
        <f t="shared" si="1"/>
        <v>0</v>
      </c>
    </row>
    <row r="18" spans="1:9" ht="24" customHeight="1">
      <c r="A18" s="11"/>
      <c r="B18" s="187" t="s">
        <v>96</v>
      </c>
      <c r="C18" s="188" t="s">
        <v>80</v>
      </c>
      <c r="D18" s="58">
        <v>17</v>
      </c>
      <c r="E18" s="230"/>
      <c r="F18" s="231"/>
      <c r="G18" s="231"/>
      <c r="H18" s="78">
        <f t="shared" si="0"/>
        <v>0</v>
      </c>
      <c r="I18" s="79">
        <f t="shared" si="1"/>
        <v>0</v>
      </c>
    </row>
    <row r="19" spans="1:9" ht="24" customHeight="1">
      <c r="A19" s="11"/>
      <c r="B19" s="187" t="s">
        <v>97</v>
      </c>
      <c r="C19" s="188" t="s">
        <v>13</v>
      </c>
      <c r="D19" s="58">
        <v>134</v>
      </c>
      <c r="E19" s="230"/>
      <c r="F19" s="231"/>
      <c r="G19" s="231"/>
      <c r="H19" s="78">
        <f t="shared" si="0"/>
        <v>0</v>
      </c>
      <c r="I19" s="79">
        <f t="shared" si="1"/>
        <v>0</v>
      </c>
    </row>
    <row r="20" spans="1:9" ht="24" customHeight="1">
      <c r="A20" s="11"/>
      <c r="B20" s="187" t="s">
        <v>98</v>
      </c>
      <c r="C20" s="188" t="s">
        <v>14</v>
      </c>
      <c r="D20" s="58">
        <v>296</v>
      </c>
      <c r="E20" s="230"/>
      <c r="F20" s="231"/>
      <c r="G20" s="231"/>
      <c r="H20" s="78">
        <f t="shared" si="0"/>
        <v>0</v>
      </c>
      <c r="I20" s="79">
        <f t="shared" si="1"/>
        <v>0</v>
      </c>
    </row>
    <row r="21" spans="1:9" ht="24" customHeight="1">
      <c r="A21" s="11"/>
      <c r="B21" s="187" t="s">
        <v>99</v>
      </c>
      <c r="C21" s="188" t="s">
        <v>15</v>
      </c>
      <c r="D21" s="58">
        <v>39</v>
      </c>
      <c r="E21" s="230"/>
      <c r="F21" s="231"/>
      <c r="G21" s="231"/>
      <c r="H21" s="78">
        <f t="shared" si="0"/>
        <v>0</v>
      </c>
      <c r="I21" s="79">
        <f t="shared" si="1"/>
        <v>0</v>
      </c>
    </row>
    <row r="22" spans="1:9" ht="24" customHeight="1">
      <c r="A22" s="11"/>
      <c r="B22" s="187" t="s">
        <v>100</v>
      </c>
      <c r="C22" s="188" t="s">
        <v>16</v>
      </c>
      <c r="D22" s="58">
        <v>49</v>
      </c>
      <c r="E22" s="230"/>
      <c r="F22" s="231"/>
      <c r="G22" s="231"/>
      <c r="H22" s="78">
        <f t="shared" si="0"/>
        <v>0</v>
      </c>
      <c r="I22" s="79">
        <f t="shared" si="1"/>
        <v>0</v>
      </c>
    </row>
    <row r="23" spans="1:9" ht="24" customHeight="1">
      <c r="A23" s="11"/>
      <c r="B23" s="187" t="s">
        <v>101</v>
      </c>
      <c r="C23" s="188" t="s">
        <v>17</v>
      </c>
      <c r="D23" s="58">
        <v>18</v>
      </c>
      <c r="E23" s="230"/>
      <c r="F23" s="231"/>
      <c r="G23" s="231"/>
      <c r="H23" s="78">
        <f t="shared" si="0"/>
        <v>0</v>
      </c>
      <c r="I23" s="79">
        <f t="shared" si="1"/>
        <v>0</v>
      </c>
    </row>
    <row r="24" spans="1:9" ht="24" customHeight="1">
      <c r="A24" s="11"/>
      <c r="B24" s="187" t="s">
        <v>102</v>
      </c>
      <c r="C24" s="188" t="s">
        <v>18</v>
      </c>
      <c r="D24" s="58">
        <v>12</v>
      </c>
      <c r="E24" s="230"/>
      <c r="F24" s="231"/>
      <c r="G24" s="231"/>
      <c r="H24" s="78">
        <f t="shared" si="0"/>
        <v>0</v>
      </c>
      <c r="I24" s="79">
        <f t="shared" si="1"/>
        <v>0</v>
      </c>
    </row>
    <row r="25" spans="1:9" ht="24" customHeight="1">
      <c r="A25" s="11"/>
      <c r="B25" s="187" t="s">
        <v>103</v>
      </c>
      <c r="C25" s="188" t="s">
        <v>19</v>
      </c>
      <c r="D25" s="58">
        <v>7</v>
      </c>
      <c r="E25" s="230"/>
      <c r="F25" s="231"/>
      <c r="G25" s="231"/>
      <c r="H25" s="78">
        <f t="shared" si="0"/>
        <v>0</v>
      </c>
      <c r="I25" s="79">
        <f t="shared" si="1"/>
        <v>0</v>
      </c>
    </row>
    <row r="26" spans="1:9" ht="24" customHeight="1">
      <c r="A26" s="11"/>
      <c r="B26" s="187" t="s">
        <v>104</v>
      </c>
      <c r="C26" s="188" t="s">
        <v>20</v>
      </c>
      <c r="D26" s="58">
        <v>5</v>
      </c>
      <c r="E26" s="230"/>
      <c r="F26" s="231"/>
      <c r="G26" s="231"/>
      <c r="H26" s="78">
        <f t="shared" si="0"/>
        <v>0</v>
      </c>
      <c r="I26" s="79">
        <f t="shared" si="1"/>
        <v>0</v>
      </c>
    </row>
    <row r="27" spans="1:9" ht="24" customHeight="1">
      <c r="A27" s="11"/>
      <c r="B27" s="187" t="s">
        <v>105</v>
      </c>
      <c r="C27" s="188" t="s">
        <v>21</v>
      </c>
      <c r="D27" s="58">
        <v>25</v>
      </c>
      <c r="E27" s="230"/>
      <c r="F27" s="231"/>
      <c r="G27" s="231"/>
      <c r="H27" s="78">
        <f t="shared" si="0"/>
        <v>0</v>
      </c>
      <c r="I27" s="79">
        <f t="shared" si="1"/>
        <v>0</v>
      </c>
    </row>
    <row r="28" spans="1:9" ht="24" customHeight="1">
      <c r="A28" s="11"/>
      <c r="B28" s="187" t="s">
        <v>106</v>
      </c>
      <c r="C28" s="188" t="s">
        <v>22</v>
      </c>
      <c r="D28" s="58">
        <v>14</v>
      </c>
      <c r="E28" s="230"/>
      <c r="F28" s="231"/>
      <c r="G28" s="231"/>
      <c r="H28" s="78">
        <f t="shared" si="0"/>
        <v>0</v>
      </c>
      <c r="I28" s="79">
        <f t="shared" si="1"/>
        <v>0</v>
      </c>
    </row>
    <row r="29" spans="1:9" ht="24" customHeight="1">
      <c r="A29" s="11"/>
      <c r="B29" s="187" t="s">
        <v>107</v>
      </c>
      <c r="C29" s="188" t="s">
        <v>23</v>
      </c>
      <c r="D29" s="58">
        <v>13</v>
      </c>
      <c r="E29" s="230"/>
      <c r="F29" s="231"/>
      <c r="G29" s="231"/>
      <c r="H29" s="78">
        <f t="shared" si="0"/>
        <v>0</v>
      </c>
      <c r="I29" s="79">
        <f t="shared" si="1"/>
        <v>0</v>
      </c>
    </row>
    <row r="30" spans="1:9" ht="24" customHeight="1">
      <c r="A30" s="11"/>
      <c r="B30" s="187" t="s">
        <v>108</v>
      </c>
      <c r="C30" s="188" t="s">
        <v>24</v>
      </c>
      <c r="D30" s="58">
        <v>2</v>
      </c>
      <c r="E30" s="230"/>
      <c r="F30" s="231"/>
      <c r="G30" s="231"/>
      <c r="H30" s="78">
        <f t="shared" si="0"/>
        <v>0</v>
      </c>
      <c r="I30" s="79">
        <f t="shared" si="1"/>
        <v>0</v>
      </c>
    </row>
    <row r="31" spans="1:9" ht="24" customHeight="1">
      <c r="A31" s="11"/>
      <c r="B31" s="187" t="s">
        <v>109</v>
      </c>
      <c r="C31" s="188" t="s">
        <v>25</v>
      </c>
      <c r="D31" s="58">
        <v>5</v>
      </c>
      <c r="E31" s="230"/>
      <c r="F31" s="231"/>
      <c r="G31" s="231"/>
      <c r="H31" s="78">
        <f t="shared" si="0"/>
        <v>0</v>
      </c>
      <c r="I31" s="79">
        <f t="shared" si="1"/>
        <v>0</v>
      </c>
    </row>
    <row r="32" spans="1:9" ht="24" customHeight="1">
      <c r="A32" s="11"/>
      <c r="B32" s="187" t="s">
        <v>110</v>
      </c>
      <c r="C32" s="188" t="s">
        <v>26</v>
      </c>
      <c r="D32" s="58">
        <v>17</v>
      </c>
      <c r="E32" s="230"/>
      <c r="F32" s="231"/>
      <c r="G32" s="231"/>
      <c r="H32" s="78">
        <f t="shared" si="0"/>
        <v>0</v>
      </c>
      <c r="I32" s="79">
        <f t="shared" si="1"/>
        <v>0</v>
      </c>
    </row>
    <row r="33" spans="1:9" ht="24" customHeight="1">
      <c r="A33" s="11"/>
      <c r="B33" s="187" t="s">
        <v>111</v>
      </c>
      <c r="C33" s="188" t="s">
        <v>27</v>
      </c>
      <c r="D33" s="58">
        <v>17</v>
      </c>
      <c r="E33" s="230"/>
      <c r="F33" s="231"/>
      <c r="G33" s="231"/>
      <c r="H33" s="78">
        <f t="shared" si="0"/>
        <v>0</v>
      </c>
      <c r="I33" s="79">
        <f t="shared" si="1"/>
        <v>0</v>
      </c>
    </row>
    <row r="34" spans="1:9" ht="24" customHeight="1">
      <c r="A34" s="11"/>
      <c r="B34" s="187" t="s">
        <v>113</v>
      </c>
      <c r="C34" s="188" t="s">
        <v>29</v>
      </c>
      <c r="D34" s="58">
        <v>12</v>
      </c>
      <c r="E34" s="230"/>
      <c r="F34" s="231"/>
      <c r="G34" s="231"/>
      <c r="H34" s="78">
        <f t="shared" si="0"/>
        <v>0</v>
      </c>
      <c r="I34" s="79">
        <f t="shared" si="1"/>
        <v>0</v>
      </c>
    </row>
    <row r="35" spans="1:9" ht="24" customHeight="1">
      <c r="A35" s="11"/>
      <c r="B35" s="187" t="s">
        <v>121</v>
      </c>
      <c r="C35" s="188" t="s">
        <v>37</v>
      </c>
      <c r="D35" s="58">
        <v>2</v>
      </c>
      <c r="E35" s="230"/>
      <c r="F35" s="231"/>
      <c r="G35" s="231"/>
      <c r="H35" s="78">
        <f t="shared" si="0"/>
        <v>0</v>
      </c>
      <c r="I35" s="79">
        <f t="shared" si="1"/>
        <v>0</v>
      </c>
    </row>
    <row r="36" spans="1:9" ht="24" customHeight="1">
      <c r="A36" s="11"/>
      <c r="B36" s="187" t="s">
        <v>132</v>
      </c>
      <c r="C36" s="188" t="s">
        <v>48</v>
      </c>
      <c r="D36" s="58">
        <v>15</v>
      </c>
      <c r="E36" s="230"/>
      <c r="F36" s="231"/>
      <c r="G36" s="231"/>
      <c r="H36" s="78">
        <f t="shared" si="0"/>
        <v>0</v>
      </c>
      <c r="I36" s="79">
        <f t="shared" si="1"/>
        <v>0</v>
      </c>
    </row>
    <row r="37" spans="1:9" ht="24" customHeight="1">
      <c r="A37" s="11"/>
      <c r="B37" s="187" t="s">
        <v>133</v>
      </c>
      <c r="C37" s="188" t="s">
        <v>49</v>
      </c>
      <c r="D37" s="58">
        <v>11</v>
      </c>
      <c r="E37" s="230"/>
      <c r="F37" s="231"/>
      <c r="G37" s="231"/>
      <c r="H37" s="78">
        <f t="shared" si="0"/>
        <v>0</v>
      </c>
      <c r="I37" s="79">
        <f t="shared" si="1"/>
        <v>0</v>
      </c>
    </row>
    <row r="38" spans="1:9" ht="24" customHeight="1">
      <c r="A38" s="11"/>
      <c r="B38" s="187" t="s">
        <v>134</v>
      </c>
      <c r="C38" s="188" t="s">
        <v>50</v>
      </c>
      <c r="D38" s="58">
        <v>2</v>
      </c>
      <c r="E38" s="230"/>
      <c r="F38" s="231"/>
      <c r="G38" s="231"/>
      <c r="H38" s="78">
        <f t="shared" si="0"/>
        <v>0</v>
      </c>
      <c r="I38" s="79">
        <f t="shared" si="1"/>
        <v>0</v>
      </c>
    </row>
    <row r="39" spans="1:9" ht="24" customHeight="1">
      <c r="A39" s="11"/>
      <c r="B39" s="187" t="s">
        <v>136</v>
      </c>
      <c r="C39" s="188" t="s">
        <v>52</v>
      </c>
      <c r="D39" s="58">
        <v>18</v>
      </c>
      <c r="E39" s="230"/>
      <c r="F39" s="231"/>
      <c r="G39" s="231"/>
      <c r="H39" s="78">
        <f t="shared" si="0"/>
        <v>0</v>
      </c>
      <c r="I39" s="79">
        <f t="shared" si="1"/>
        <v>0</v>
      </c>
    </row>
    <row r="40" spans="1:9" ht="24" customHeight="1">
      <c r="A40" s="11"/>
      <c r="B40" s="187" t="s">
        <v>137</v>
      </c>
      <c r="C40" s="188" t="s">
        <v>53</v>
      </c>
      <c r="D40" s="58">
        <v>23</v>
      </c>
      <c r="E40" s="230"/>
      <c r="F40" s="231"/>
      <c r="G40" s="231"/>
      <c r="H40" s="78">
        <f t="shared" si="0"/>
        <v>0</v>
      </c>
      <c r="I40" s="79">
        <f t="shared" si="1"/>
        <v>0</v>
      </c>
    </row>
    <row r="41" spans="1:9" ht="24" customHeight="1">
      <c r="A41" s="11"/>
      <c r="B41" s="187" t="s">
        <v>138</v>
      </c>
      <c r="C41" s="188" t="s">
        <v>54</v>
      </c>
      <c r="D41" s="58">
        <v>20</v>
      </c>
      <c r="E41" s="230"/>
      <c r="F41" s="231"/>
      <c r="G41" s="231"/>
      <c r="H41" s="78">
        <f t="shared" si="0"/>
        <v>0</v>
      </c>
      <c r="I41" s="79">
        <f t="shared" si="1"/>
        <v>0</v>
      </c>
    </row>
    <row r="42" spans="1:9" ht="24" customHeight="1">
      <c r="A42" s="11"/>
      <c r="B42" s="187" t="s">
        <v>140</v>
      </c>
      <c r="C42" s="188" t="s">
        <v>56</v>
      </c>
      <c r="D42" s="58">
        <v>36</v>
      </c>
      <c r="E42" s="230"/>
      <c r="F42" s="231"/>
      <c r="G42" s="231"/>
      <c r="H42" s="78">
        <f t="shared" si="0"/>
        <v>0</v>
      </c>
      <c r="I42" s="79">
        <f t="shared" si="1"/>
        <v>0</v>
      </c>
    </row>
    <row r="43" spans="1:9" ht="24" customHeight="1">
      <c r="A43" s="11"/>
      <c r="B43" s="187" t="s">
        <v>141</v>
      </c>
      <c r="C43" s="188" t="s">
        <v>57</v>
      </c>
      <c r="D43" s="58">
        <v>46</v>
      </c>
      <c r="E43" s="230"/>
      <c r="F43" s="231"/>
      <c r="G43" s="231"/>
      <c r="H43" s="78">
        <f t="shared" si="0"/>
        <v>0</v>
      </c>
      <c r="I43" s="79">
        <f t="shared" si="1"/>
        <v>0</v>
      </c>
    </row>
    <row r="44" spans="1:9" ht="24" customHeight="1">
      <c r="A44" s="11"/>
      <c r="B44" s="187" t="s">
        <v>83</v>
      </c>
      <c r="C44" s="188" t="s">
        <v>59</v>
      </c>
      <c r="D44" s="58">
        <v>41</v>
      </c>
      <c r="E44" s="230"/>
      <c r="F44" s="231"/>
      <c r="G44" s="231"/>
      <c r="H44" s="78">
        <f t="shared" si="0"/>
        <v>0</v>
      </c>
      <c r="I44" s="79">
        <f t="shared" si="1"/>
        <v>0</v>
      </c>
    </row>
    <row r="45" spans="1:9" ht="24" customHeight="1">
      <c r="A45" s="11"/>
      <c r="B45" s="187" t="s">
        <v>143</v>
      </c>
      <c r="C45" s="188" t="s">
        <v>60</v>
      </c>
      <c r="D45" s="58">
        <v>6</v>
      </c>
      <c r="E45" s="230"/>
      <c r="F45" s="231"/>
      <c r="G45" s="231"/>
      <c r="H45" s="78">
        <f t="shared" si="0"/>
        <v>0</v>
      </c>
      <c r="I45" s="79">
        <f t="shared" si="1"/>
        <v>0</v>
      </c>
    </row>
    <row r="46" spans="1:9" ht="24" customHeight="1">
      <c r="A46" s="11"/>
      <c r="B46" s="187" t="s">
        <v>144</v>
      </c>
      <c r="C46" s="188" t="s">
        <v>61</v>
      </c>
      <c r="D46" s="58">
        <v>6</v>
      </c>
      <c r="E46" s="230"/>
      <c r="F46" s="231"/>
      <c r="G46" s="231"/>
      <c r="H46" s="78">
        <f t="shared" si="0"/>
        <v>0</v>
      </c>
      <c r="I46" s="79">
        <f t="shared" si="1"/>
        <v>0</v>
      </c>
    </row>
    <row r="47" spans="1:9" ht="24" customHeight="1" thickBot="1">
      <c r="A47" s="11"/>
      <c r="B47" s="187" t="s">
        <v>156</v>
      </c>
      <c r="C47" s="188" t="s">
        <v>73</v>
      </c>
      <c r="D47" s="58">
        <v>8</v>
      </c>
      <c r="E47" s="230"/>
      <c r="F47" s="231"/>
      <c r="G47" s="232"/>
      <c r="H47" s="80">
        <f t="shared" si="0"/>
        <v>0</v>
      </c>
      <c r="I47" s="79">
        <f t="shared" si="1"/>
        <v>0</v>
      </c>
    </row>
    <row r="48" spans="1:9" ht="24" customHeight="1" thickBot="1">
      <c r="A48" s="14"/>
      <c r="B48" s="50"/>
      <c r="C48" s="51" t="s">
        <v>188</v>
      </c>
      <c r="D48" s="59">
        <f>SUM(D7:D47)</f>
        <v>2627</v>
      </c>
      <c r="E48" s="56"/>
      <c r="F48" s="54"/>
      <c r="G48" s="65"/>
      <c r="H48" s="69" t="s">
        <v>220</v>
      </c>
      <c r="I48" s="81">
        <f>SUM(I7:I47)</f>
        <v>0</v>
      </c>
    </row>
    <row r="49" spans="1:9" ht="24" customHeight="1">
      <c r="A49" s="14"/>
      <c r="B49" s="64" t="s">
        <v>227</v>
      </c>
      <c r="C49" s="17"/>
      <c r="D49" s="16"/>
      <c r="E49" s="16"/>
      <c r="F49" s="16"/>
      <c r="G49" s="66"/>
      <c r="H49" s="70" t="s">
        <v>181</v>
      </c>
      <c r="I49" s="233"/>
    </row>
    <row r="50" spans="1:9" ht="24" customHeight="1">
      <c r="A50" s="14"/>
      <c r="B50" s="64" t="s">
        <v>225</v>
      </c>
      <c r="C50" s="64"/>
      <c r="D50" s="16"/>
      <c r="E50" s="16"/>
      <c r="F50" s="16"/>
      <c r="G50" s="67"/>
      <c r="H50" s="71" t="s">
        <v>179</v>
      </c>
      <c r="I50" s="234"/>
    </row>
    <row r="51" spans="1:9" ht="24" customHeight="1">
      <c r="A51" s="14"/>
      <c r="B51" s="64" t="s">
        <v>306</v>
      </c>
      <c r="C51" s="15"/>
      <c r="D51" s="16"/>
      <c r="E51" s="16"/>
      <c r="F51" s="16"/>
      <c r="G51" s="67"/>
      <c r="H51" s="71" t="s">
        <v>180</v>
      </c>
      <c r="I51" s="234"/>
    </row>
    <row r="52" spans="1:9" ht="24" customHeight="1">
      <c r="A52" s="14"/>
      <c r="B52" s="84" t="s">
        <v>305</v>
      </c>
      <c r="C52" s="15"/>
      <c r="D52" s="16"/>
      <c r="E52" s="16"/>
      <c r="F52" s="16"/>
      <c r="G52" s="67"/>
      <c r="H52" s="71" t="s">
        <v>182</v>
      </c>
      <c r="I52" s="234"/>
    </row>
    <row r="53" spans="1:9" ht="24" customHeight="1">
      <c r="B53" s="17"/>
      <c r="C53" s="15"/>
      <c r="D53" s="16"/>
      <c r="E53" s="16"/>
      <c r="F53" s="16"/>
      <c r="G53" s="67"/>
      <c r="H53" s="71" t="s">
        <v>183</v>
      </c>
      <c r="I53" s="82">
        <f>SUM(I48:I52)</f>
        <v>0</v>
      </c>
    </row>
    <row r="54" spans="1:9" ht="24" customHeight="1">
      <c r="B54" s="17"/>
      <c r="C54" s="15"/>
      <c r="D54" s="16"/>
      <c r="E54" s="16"/>
      <c r="F54" s="16"/>
      <c r="G54" s="67"/>
      <c r="H54" s="71" t="s">
        <v>184</v>
      </c>
      <c r="I54" s="234"/>
    </row>
    <row r="55" spans="1:9" ht="24" customHeight="1">
      <c r="A55" s="14"/>
      <c r="B55" s="17"/>
      <c r="C55" s="17"/>
      <c r="D55" s="16"/>
      <c r="E55" s="16"/>
      <c r="F55" s="16"/>
      <c r="G55" s="67"/>
      <c r="H55" s="71" t="s">
        <v>185</v>
      </c>
      <c r="I55" s="82">
        <f>I53+I54</f>
        <v>0</v>
      </c>
    </row>
    <row r="56" spans="1:9" ht="24" customHeight="1">
      <c r="A56" s="14"/>
      <c r="B56" s="17"/>
      <c r="C56" s="17"/>
      <c r="D56" s="16"/>
      <c r="E56" s="16"/>
      <c r="F56" s="16"/>
      <c r="G56" s="67"/>
      <c r="H56" s="71" t="s">
        <v>186</v>
      </c>
      <c r="I56" s="82">
        <f>ROUNDDOWN(I55*0.1,0)</f>
        <v>0</v>
      </c>
    </row>
    <row r="57" spans="1:9" ht="24" customHeight="1" thickBot="1">
      <c r="A57" s="14"/>
      <c r="B57" s="17"/>
      <c r="C57" s="17"/>
      <c r="D57" s="16"/>
      <c r="E57" s="16"/>
      <c r="F57" s="16"/>
      <c r="G57" s="68"/>
      <c r="H57" s="72" t="s">
        <v>187</v>
      </c>
      <c r="I57" s="83">
        <f>I55+I56</f>
        <v>0</v>
      </c>
    </row>
  </sheetData>
  <sheetProtection algorithmName="SHA-512" hashValue="be9D4hoMnli4CB+k1nvmvfUalJ1s+3FhileeJI4JbyaeEEWsdOWKoae0E74SMDoI1TLw2EXSz1fL5LWSxv9ieg==" saltValue="sbDw2MLhIiOlu9Vq7vcrQg==" spinCount="100000" sheet="1" objects="1" scenarios="1"/>
  <phoneticPr fontId="5"/>
  <pageMargins left="0.70866141732283472" right="0.70866141732283472" top="0.35433070866141736" bottom="0.35433070866141736" header="0.31496062992125984" footer="0.31496062992125984"/>
  <pageSetup paperSize="9" scale="6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8A15-DF77-4787-9E18-40636EDA7081}">
  <dimension ref="B1:I23"/>
  <sheetViews>
    <sheetView showGridLines="0" view="pageBreakPreview" zoomScale="85" zoomScaleNormal="100" zoomScaleSheetLayoutView="85" workbookViewId="0"/>
  </sheetViews>
  <sheetFormatPr defaultColWidth="10.625" defaultRowHeight="29.25" customHeight="1"/>
  <cols>
    <col min="1" max="1" width="3.875" style="144" customWidth="1"/>
    <col min="2" max="2" width="21.25" style="144" customWidth="1"/>
    <col min="3" max="3" width="11.25" style="144" customWidth="1"/>
    <col min="4" max="4" width="6.5" style="144" customWidth="1"/>
    <col min="5" max="5" width="1" style="144" customWidth="1"/>
    <col min="6" max="6" width="21.25" style="144" customWidth="1"/>
    <col min="7" max="7" width="11.25" style="144" customWidth="1"/>
    <col min="8" max="8" width="8.75" style="144" customWidth="1"/>
    <col min="9" max="16384" width="10.625" style="144"/>
  </cols>
  <sheetData>
    <row r="1" spans="2:9" ht="16.5" customHeight="1"/>
    <row r="2" spans="2:9" ht="14.25">
      <c r="B2" s="143" t="s">
        <v>270</v>
      </c>
    </row>
    <row r="3" spans="2:9" ht="21">
      <c r="B3" s="246" t="s">
        <v>282</v>
      </c>
      <c r="C3" s="246"/>
      <c r="D3" s="246"/>
      <c r="E3" s="246"/>
      <c r="F3" s="246"/>
      <c r="G3" s="246"/>
      <c r="H3" s="246"/>
    </row>
    <row r="4" spans="2:9" ht="12.75" customHeight="1"/>
    <row r="5" spans="2:9" ht="14.25">
      <c r="B5" s="168" t="s">
        <v>290</v>
      </c>
    </row>
    <row r="6" spans="2:9" ht="36.75" customHeight="1">
      <c r="B6" s="145" t="s">
        <v>271</v>
      </c>
      <c r="C6" s="146">
        <f>'施設別事業効果（計算用２）（非表示）'!D3</f>
        <v>788481</v>
      </c>
      <c r="D6" s="158" t="s">
        <v>272</v>
      </c>
      <c r="E6" s="160"/>
      <c r="F6" s="145" t="s">
        <v>273</v>
      </c>
      <c r="G6" s="147">
        <f>'施設別事業効果（計算用２）（非表示）'!D4/1000</f>
        <v>21183.597180000001</v>
      </c>
      <c r="H6" s="158" t="s">
        <v>274</v>
      </c>
    </row>
    <row r="7" spans="2:9" ht="36.75" customHeight="1">
      <c r="B7" s="145" t="s">
        <v>283</v>
      </c>
      <c r="C7" s="147">
        <f>'施設別事業効果（計算用２）（非表示）'!D8</f>
        <v>294061.18469999998</v>
      </c>
      <c r="D7" s="158" t="s">
        <v>272</v>
      </c>
      <c r="E7" s="160"/>
      <c r="F7" s="145" t="s">
        <v>284</v>
      </c>
      <c r="G7" s="147">
        <f>ROUND(SUMPRODUCT('施設別事業効果（計算用２）（非表示）'!E5:AZ5,'施設別事業効果（計算用２）（非表示）'!E8:AZ8)/1000,0)</f>
        <v>7621</v>
      </c>
      <c r="H7" s="158" t="s">
        <v>274</v>
      </c>
      <c r="I7" s="182"/>
    </row>
    <row r="8" spans="2:9" ht="36.75" customHeight="1">
      <c r="B8" s="145" t="s">
        <v>285</v>
      </c>
      <c r="C8" s="147">
        <f>ROUND('施設別事業効果（計算用２）（非表示）'!D11,0)</f>
        <v>0</v>
      </c>
      <c r="D8" s="158" t="s">
        <v>272</v>
      </c>
      <c r="E8" s="160"/>
      <c r="F8" s="145" t="s">
        <v>286</v>
      </c>
      <c r="G8" s="147">
        <f>ROUND(G7-G9,0)</f>
        <v>0</v>
      </c>
      <c r="H8" s="158" t="s">
        <v>274</v>
      </c>
    </row>
    <row r="9" spans="2:9" ht="36.75" customHeight="1">
      <c r="B9" s="145" t="s">
        <v>292</v>
      </c>
      <c r="C9" s="147">
        <f>ROUND(C7-C8,0)</f>
        <v>294061</v>
      </c>
      <c r="D9" s="158" t="s">
        <v>272</v>
      </c>
      <c r="E9" s="160"/>
      <c r="F9" s="145" t="s">
        <v>291</v>
      </c>
      <c r="G9" s="147">
        <f>ROUND('施設別事業効果（計算用２）（非表示）'!D15/1000,0)</f>
        <v>7621</v>
      </c>
      <c r="H9" s="158" t="s">
        <v>274</v>
      </c>
    </row>
    <row r="10" spans="2:9" ht="36.75" customHeight="1">
      <c r="B10" s="145" t="s">
        <v>287</v>
      </c>
      <c r="C10" s="164">
        <f>(C9-('施設別事業効果（計算用２）（非表示）'!AL14+'施設別事業効果（計算用２）（非表示）'!AO14-'施設別事業効果（計算用２）（非表示）'!AR14+'施設別事業効果（計算用２）（非表示）'!AX14+'施設別事業効果（計算用２）（非表示）'!AY14))*100/C6</f>
        <v>35.370292752774006</v>
      </c>
      <c r="D10" s="159" t="s">
        <v>281</v>
      </c>
      <c r="E10" s="160"/>
      <c r="F10" s="145" t="s">
        <v>288</v>
      </c>
      <c r="G10" s="164">
        <f>(G9-(('施設別事業効果（計算用２）（非表示）'!AL15+'施設別事業効果（計算用２）（非表示）'!AO15+'施設別事業効果（計算用２）（非表示）'!AR15+'施設別事業効果（計算用２）（非表示）'!AX15+'施設別事業効果（計算用２）（非表示）'!AY15)/1000))*100/G6</f>
        <v>32.870312105037861</v>
      </c>
      <c r="H10" s="159" t="s">
        <v>281</v>
      </c>
    </row>
    <row r="11" spans="2:9" ht="36.75" customHeight="1">
      <c r="B11" s="145" t="s">
        <v>299</v>
      </c>
      <c r="C11" s="164">
        <f>C9*100/C7</f>
        <v>99.99993718994223</v>
      </c>
      <c r="D11" s="159" t="s">
        <v>297</v>
      </c>
      <c r="E11" s="160"/>
      <c r="F11" s="145" t="s">
        <v>298</v>
      </c>
      <c r="G11" s="164">
        <f>G9*100/G7</f>
        <v>100</v>
      </c>
      <c r="H11" s="159" t="s">
        <v>297</v>
      </c>
    </row>
    <row r="12" spans="2:9" ht="12"/>
    <row r="13" spans="2:9" ht="14.25">
      <c r="B13" s="168" t="s">
        <v>289</v>
      </c>
    </row>
    <row r="14" spans="2:9" ht="36.75" customHeight="1">
      <c r="B14" s="151" t="s">
        <v>278</v>
      </c>
      <c r="C14" s="155">
        <f>G9</f>
        <v>7621</v>
      </c>
      <c r="D14" s="160" t="s">
        <v>275</v>
      </c>
      <c r="E14" s="160"/>
      <c r="F14" s="165" t="s">
        <v>296</v>
      </c>
      <c r="G14" s="161"/>
      <c r="H14" s="148"/>
    </row>
    <row r="15" spans="2:9" ht="36.75" customHeight="1">
      <c r="B15" s="152" t="s">
        <v>277</v>
      </c>
      <c r="C15" s="156">
        <f>C14*15</f>
        <v>114315</v>
      </c>
      <c r="D15" s="160" t="s">
        <v>275</v>
      </c>
      <c r="E15" s="160"/>
      <c r="F15" s="166" t="s">
        <v>302</v>
      </c>
      <c r="G15" s="163"/>
      <c r="H15" s="150"/>
    </row>
    <row r="16" spans="2:9" ht="36.75" customHeight="1">
      <c r="B16" s="153" t="s">
        <v>276</v>
      </c>
      <c r="C16" s="157">
        <f>'第16号（事業費算出表）'!I57/1000</f>
        <v>0</v>
      </c>
      <c r="D16" s="160" t="s">
        <v>275</v>
      </c>
      <c r="E16" s="160"/>
      <c r="F16" s="167" t="s">
        <v>280</v>
      </c>
      <c r="G16" s="162"/>
      <c r="H16" s="149"/>
    </row>
    <row r="17" spans="2:8" ht="36.75" customHeight="1">
      <c r="B17" s="154" t="s">
        <v>279</v>
      </c>
      <c r="C17" s="157">
        <f>C15-C16</f>
        <v>114315</v>
      </c>
      <c r="D17" s="160" t="s">
        <v>275</v>
      </c>
      <c r="E17" s="160"/>
      <c r="F17" s="167" t="s">
        <v>303</v>
      </c>
      <c r="G17" s="162"/>
      <c r="H17" s="149"/>
    </row>
    <row r="18" spans="2:8" ht="36.75" customHeight="1"/>
    <row r="19" spans="2:8" ht="12">
      <c r="B19" s="144" t="s">
        <v>300</v>
      </c>
    </row>
    <row r="20" spans="2:8" ht="12">
      <c r="B20" s="144" t="s">
        <v>301</v>
      </c>
    </row>
    <row r="21" spans="2:8" ht="12">
      <c r="B21" s="144" t="s">
        <v>402</v>
      </c>
    </row>
    <row r="22" spans="2:8" ht="12">
      <c r="B22" s="144" t="s">
        <v>403</v>
      </c>
    </row>
    <row r="23" spans="2:8" ht="36.75" customHeight="1"/>
  </sheetData>
  <sheetProtection algorithmName="SHA-512" hashValue="iD98+gY5d24YlcmLPLULdDaEnXNEQUGpg5VMagqUYeCNZDkwhJRIhlU6i75E4QsuefO3kmqLuwSDHsEyHyYmJw==" saltValue="Hb4tncHDcbzKY6u3tbx0Og==" spinCount="100000" sheet="1" objects="1" scenarios="1" selectLockedCells="1" selectUnlockedCells="1"/>
  <mergeCells count="1">
    <mergeCell ref="B3:H3"/>
  </mergeCells>
  <phoneticPr fontId="5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D8E-3CE0-4B91-9976-CDEB7A789D15}">
  <sheetPr>
    <pageSetUpPr fitToPage="1"/>
  </sheetPr>
  <dimension ref="A1:AZ20"/>
  <sheetViews>
    <sheetView zoomScale="85" zoomScaleNormal="85" zoomScaleSheetLayoutView="55" workbookViewId="0">
      <selection activeCell="M6" sqref="M6"/>
    </sheetView>
  </sheetViews>
  <sheetFormatPr defaultRowHeight="36" customHeight="1"/>
  <cols>
    <col min="1" max="2" width="9" style="103" customWidth="1"/>
    <col min="3" max="3" width="14.375" style="103" customWidth="1"/>
    <col min="4" max="4" width="9" style="103" customWidth="1"/>
    <col min="5" max="14" width="9" style="103"/>
    <col min="15" max="15" width="9" style="103" customWidth="1"/>
    <col min="16" max="16384" width="9" style="103"/>
  </cols>
  <sheetData>
    <row r="1" spans="1:52" ht="16.5" customHeight="1" thickBot="1">
      <c r="D1" s="104"/>
    </row>
    <row r="2" spans="1:52" ht="45.75" thickBot="1">
      <c r="B2" s="170"/>
      <c r="C2" s="105"/>
      <c r="D2" s="106" t="s">
        <v>243</v>
      </c>
      <c r="E2" s="107" t="s">
        <v>354</v>
      </c>
      <c r="F2" s="107" t="s">
        <v>355</v>
      </c>
      <c r="G2" s="107" t="s">
        <v>356</v>
      </c>
      <c r="H2" s="107" t="s">
        <v>357</v>
      </c>
      <c r="I2" s="107" t="s">
        <v>358</v>
      </c>
      <c r="J2" s="107" t="s">
        <v>359</v>
      </c>
      <c r="K2" s="107" t="s">
        <v>360</v>
      </c>
      <c r="L2" s="107" t="s">
        <v>361</v>
      </c>
      <c r="M2" s="107" t="s">
        <v>362</v>
      </c>
      <c r="N2" s="107" t="s">
        <v>363</v>
      </c>
      <c r="O2" s="107" t="s">
        <v>364</v>
      </c>
      <c r="P2" s="107" t="s">
        <v>365</v>
      </c>
      <c r="Q2" s="107" t="s">
        <v>366</v>
      </c>
      <c r="R2" s="107" t="s">
        <v>367</v>
      </c>
      <c r="S2" s="107" t="s">
        <v>368</v>
      </c>
      <c r="T2" s="107" t="s">
        <v>369</v>
      </c>
      <c r="U2" s="107" t="s">
        <v>370</v>
      </c>
      <c r="V2" s="107" t="s">
        <v>371</v>
      </c>
      <c r="W2" s="107" t="s">
        <v>372</v>
      </c>
      <c r="X2" s="107" t="s">
        <v>373</v>
      </c>
      <c r="Y2" s="107" t="s">
        <v>374</v>
      </c>
      <c r="Z2" s="107" t="s">
        <v>375</v>
      </c>
      <c r="AA2" s="107" t="s">
        <v>376</v>
      </c>
      <c r="AB2" s="107" t="s">
        <v>377</v>
      </c>
      <c r="AC2" s="107" t="s">
        <v>378</v>
      </c>
      <c r="AD2" s="107" t="s">
        <v>379</v>
      </c>
      <c r="AE2" s="107" t="s">
        <v>380</v>
      </c>
      <c r="AF2" s="107" t="s">
        <v>381</v>
      </c>
      <c r="AG2" s="107" t="s">
        <v>382</v>
      </c>
      <c r="AH2" s="107" t="s">
        <v>383</v>
      </c>
      <c r="AI2" s="107" t="s">
        <v>384</v>
      </c>
      <c r="AJ2" s="107" t="s">
        <v>385</v>
      </c>
      <c r="AK2" s="107" t="s">
        <v>386</v>
      </c>
      <c r="AL2" s="107" t="s">
        <v>387</v>
      </c>
      <c r="AM2" s="107" t="s">
        <v>388</v>
      </c>
      <c r="AN2" s="107" t="s">
        <v>389</v>
      </c>
      <c r="AO2" s="107" t="s">
        <v>390</v>
      </c>
      <c r="AP2" s="107" t="s">
        <v>391</v>
      </c>
      <c r="AQ2" s="107" t="s">
        <v>392</v>
      </c>
      <c r="AR2" s="107" t="s">
        <v>393</v>
      </c>
      <c r="AS2" s="107" t="s">
        <v>394</v>
      </c>
      <c r="AT2" s="107" t="s">
        <v>406</v>
      </c>
      <c r="AU2" s="107" t="s">
        <v>395</v>
      </c>
      <c r="AV2" s="107" t="s">
        <v>396</v>
      </c>
      <c r="AW2" s="107" t="s">
        <v>397</v>
      </c>
      <c r="AX2" s="107" t="s">
        <v>398</v>
      </c>
      <c r="AY2" s="107" t="s">
        <v>399</v>
      </c>
      <c r="AZ2" s="107" t="s">
        <v>400</v>
      </c>
    </row>
    <row r="3" spans="1:52" ht="36" customHeight="1">
      <c r="A3" s="104"/>
      <c r="B3" s="175"/>
      <c r="C3" s="108" t="s">
        <v>254</v>
      </c>
      <c r="D3" s="109">
        <f>SUM(E3:AZ3)</f>
        <v>788481</v>
      </c>
      <c r="E3" s="110">
        <v>24694</v>
      </c>
      <c r="F3" s="110">
        <v>31210</v>
      </c>
      <c r="G3" s="110">
        <v>22500</v>
      </c>
      <c r="H3" s="110">
        <v>21178</v>
      </c>
      <c r="I3" s="110">
        <v>12266</v>
      </c>
      <c r="J3" s="110">
        <v>21693</v>
      </c>
      <c r="K3" s="110">
        <v>14584</v>
      </c>
      <c r="L3" s="110">
        <v>15449</v>
      </c>
      <c r="M3" s="110">
        <v>17457</v>
      </c>
      <c r="N3" s="110">
        <v>12634</v>
      </c>
      <c r="O3" s="110">
        <v>11469</v>
      </c>
      <c r="P3" s="110">
        <v>22048</v>
      </c>
      <c r="Q3" s="110">
        <v>9770</v>
      </c>
      <c r="R3" s="110">
        <v>18475</v>
      </c>
      <c r="S3" s="110">
        <v>19053</v>
      </c>
      <c r="T3" s="110">
        <v>14603</v>
      </c>
      <c r="U3" s="110">
        <v>12602</v>
      </c>
      <c r="V3" s="110">
        <v>12752</v>
      </c>
      <c r="W3" s="110">
        <v>11551</v>
      </c>
      <c r="X3" s="110">
        <v>15355</v>
      </c>
      <c r="Y3" s="110">
        <v>23694</v>
      </c>
      <c r="Z3" s="110">
        <v>25268</v>
      </c>
      <c r="AA3" s="110">
        <v>17925</v>
      </c>
      <c r="AB3" s="110">
        <v>20739</v>
      </c>
      <c r="AC3" s="110">
        <v>23869</v>
      </c>
      <c r="AD3" s="110">
        <v>17913</v>
      </c>
      <c r="AE3" s="110">
        <v>10745</v>
      </c>
      <c r="AF3" s="110">
        <v>24128</v>
      </c>
      <c r="AG3" s="110">
        <v>13154</v>
      </c>
      <c r="AH3" s="110">
        <v>16352</v>
      </c>
      <c r="AI3" s="110">
        <v>19044</v>
      </c>
      <c r="AJ3" s="110">
        <v>17543</v>
      </c>
      <c r="AK3" s="110">
        <v>10613</v>
      </c>
      <c r="AL3" s="110">
        <v>0</v>
      </c>
      <c r="AM3" s="110">
        <v>6894</v>
      </c>
      <c r="AN3" s="110">
        <v>23494</v>
      </c>
      <c r="AO3" s="110">
        <v>0</v>
      </c>
      <c r="AP3" s="110">
        <v>17991</v>
      </c>
      <c r="AQ3" s="110">
        <v>25265</v>
      </c>
      <c r="AR3" s="110">
        <v>0</v>
      </c>
      <c r="AS3" s="110">
        <v>15515</v>
      </c>
      <c r="AT3" s="110">
        <v>23445</v>
      </c>
      <c r="AU3" s="110">
        <v>1150</v>
      </c>
      <c r="AV3" s="110">
        <v>21901</v>
      </c>
      <c r="AW3" s="110">
        <v>20708</v>
      </c>
      <c r="AX3" s="110">
        <v>0</v>
      </c>
      <c r="AY3" s="110">
        <v>0</v>
      </c>
      <c r="AZ3" s="110">
        <v>49788</v>
      </c>
    </row>
    <row r="4" spans="1:52" ht="36" customHeight="1">
      <c r="B4" s="171"/>
      <c r="C4" s="112" t="s">
        <v>255</v>
      </c>
      <c r="D4" s="113">
        <f>SUM(E4:AZ4)</f>
        <v>21183597.18</v>
      </c>
      <c r="E4" s="114">
        <v>729262</v>
      </c>
      <c r="F4" s="114">
        <v>883297</v>
      </c>
      <c r="G4" s="114">
        <v>690490</v>
      </c>
      <c r="H4" s="114">
        <v>630155</v>
      </c>
      <c r="I4" s="114">
        <v>245320</v>
      </c>
      <c r="J4" s="114">
        <v>243025</v>
      </c>
      <c r="K4" s="114">
        <v>429497</v>
      </c>
      <c r="L4" s="114">
        <v>387743</v>
      </c>
      <c r="M4" s="114">
        <v>481353</v>
      </c>
      <c r="N4" s="114">
        <v>362202</v>
      </c>
      <c r="O4" s="114">
        <v>329755</v>
      </c>
      <c r="P4" s="114">
        <v>392395</v>
      </c>
      <c r="Q4" s="114">
        <v>275199</v>
      </c>
      <c r="R4" s="114">
        <v>610339</v>
      </c>
      <c r="S4" s="114">
        <v>470132</v>
      </c>
      <c r="T4" s="114">
        <v>631649</v>
      </c>
      <c r="U4" s="114">
        <v>239710</v>
      </c>
      <c r="V4" s="114">
        <v>342425</v>
      </c>
      <c r="W4" s="114">
        <v>455203</v>
      </c>
      <c r="X4" s="114">
        <v>575008</v>
      </c>
      <c r="Y4" s="114">
        <v>713859</v>
      </c>
      <c r="Z4" s="114">
        <v>721066</v>
      </c>
      <c r="AA4" s="114">
        <v>578400</v>
      </c>
      <c r="AB4" s="114">
        <v>621192</v>
      </c>
      <c r="AC4" s="114">
        <v>712939</v>
      </c>
      <c r="AD4" s="114">
        <v>606534.17999999993</v>
      </c>
      <c r="AE4" s="114">
        <v>449690</v>
      </c>
      <c r="AF4" s="114">
        <v>787432</v>
      </c>
      <c r="AG4" s="114">
        <v>386448</v>
      </c>
      <c r="AH4" s="114">
        <v>574921</v>
      </c>
      <c r="AI4" s="114">
        <v>270370</v>
      </c>
      <c r="AJ4" s="114">
        <v>222970</v>
      </c>
      <c r="AK4" s="114">
        <v>287327</v>
      </c>
      <c r="AL4" s="114">
        <v>0</v>
      </c>
      <c r="AM4" s="114">
        <v>151960</v>
      </c>
      <c r="AN4" s="114">
        <v>410348</v>
      </c>
      <c r="AO4" s="114">
        <v>0</v>
      </c>
      <c r="AP4" s="114">
        <v>623358</v>
      </c>
      <c r="AQ4" s="114">
        <v>424285</v>
      </c>
      <c r="AR4" s="114">
        <v>0</v>
      </c>
      <c r="AS4" s="114">
        <v>385627</v>
      </c>
      <c r="AT4" s="114">
        <v>688305</v>
      </c>
      <c r="AU4" s="114">
        <v>52882</v>
      </c>
      <c r="AV4" s="114">
        <v>664964</v>
      </c>
      <c r="AW4" s="114">
        <v>567706</v>
      </c>
      <c r="AX4" s="114">
        <v>0</v>
      </c>
      <c r="AY4" s="114">
        <v>0</v>
      </c>
      <c r="AZ4" s="114">
        <v>876855</v>
      </c>
    </row>
    <row r="5" spans="1:52" ht="36" customHeight="1" thickBot="1">
      <c r="B5" s="174"/>
      <c r="C5" s="115" t="s">
        <v>256</v>
      </c>
      <c r="D5" s="116">
        <f>D4/D3</f>
        <v>26.8663381616044</v>
      </c>
      <c r="E5" s="117">
        <v>29.53</v>
      </c>
      <c r="F5" s="117">
        <v>28.3</v>
      </c>
      <c r="G5" s="117">
        <v>30.69</v>
      </c>
      <c r="H5" s="117">
        <v>29.76</v>
      </c>
      <c r="I5" s="117">
        <v>20</v>
      </c>
      <c r="J5" s="117">
        <v>11.2</v>
      </c>
      <c r="K5" s="117">
        <v>29.45</v>
      </c>
      <c r="L5" s="117">
        <v>25.1</v>
      </c>
      <c r="M5" s="117">
        <v>27.57</v>
      </c>
      <c r="N5" s="117">
        <v>28.67</v>
      </c>
      <c r="O5" s="117">
        <v>28.8</v>
      </c>
      <c r="P5" s="117">
        <v>17.8</v>
      </c>
      <c r="Q5" s="117">
        <v>28.17</v>
      </c>
      <c r="R5" s="117">
        <v>33.04</v>
      </c>
      <c r="S5" s="117">
        <v>24.67</v>
      </c>
      <c r="T5" s="117">
        <v>43.25</v>
      </c>
      <c r="U5" s="117">
        <v>19.02</v>
      </c>
      <c r="V5" s="117">
        <v>26.85</v>
      </c>
      <c r="W5" s="117">
        <v>39.409999999999997</v>
      </c>
      <c r="X5" s="117">
        <v>37.450000000000003</v>
      </c>
      <c r="Y5" s="117">
        <v>30.13</v>
      </c>
      <c r="Z5" s="117">
        <v>28.54</v>
      </c>
      <c r="AA5" s="117">
        <v>32.270000000000003</v>
      </c>
      <c r="AB5" s="117">
        <v>29.95</v>
      </c>
      <c r="AC5" s="117">
        <v>29.87</v>
      </c>
      <c r="AD5" s="117">
        <v>33.86</v>
      </c>
      <c r="AE5" s="117">
        <v>41.85</v>
      </c>
      <c r="AF5" s="117">
        <v>32.64</v>
      </c>
      <c r="AG5" s="117">
        <v>29.38</v>
      </c>
      <c r="AH5" s="117">
        <v>35.159999999999997</v>
      </c>
      <c r="AI5" s="117">
        <v>14.2</v>
      </c>
      <c r="AJ5" s="117">
        <v>12.71</v>
      </c>
      <c r="AK5" s="117">
        <v>27.07</v>
      </c>
      <c r="AL5" s="117">
        <v>17.3</v>
      </c>
      <c r="AM5" s="117">
        <v>22.04</v>
      </c>
      <c r="AN5" s="117">
        <v>17.47</v>
      </c>
      <c r="AO5" s="117">
        <v>25.95</v>
      </c>
      <c r="AP5" s="117">
        <v>34.65</v>
      </c>
      <c r="AQ5" s="117">
        <v>16.79</v>
      </c>
      <c r="AR5" s="117">
        <v>20.59</v>
      </c>
      <c r="AS5" s="117">
        <v>24.86</v>
      </c>
      <c r="AT5" s="117">
        <v>29.36</v>
      </c>
      <c r="AU5" s="117">
        <v>45.98</v>
      </c>
      <c r="AV5" s="117">
        <v>30.36</v>
      </c>
      <c r="AW5" s="117">
        <v>27.41</v>
      </c>
      <c r="AX5" s="117">
        <v>16.399999999999999</v>
      </c>
      <c r="AY5" s="117">
        <v>18.5</v>
      </c>
      <c r="AZ5" s="117">
        <v>17.61</v>
      </c>
    </row>
    <row r="6" spans="1:52" ht="36" customHeight="1">
      <c r="B6" s="170"/>
      <c r="C6" s="108" t="s">
        <v>244</v>
      </c>
      <c r="D6" s="109">
        <f t="shared" ref="D6:D14" si="0">SUM(E6:AZ6)</f>
        <v>236933.55080000003</v>
      </c>
      <c r="E6" s="111">
        <f>SUMPRODUCT('施設別点灯時間内訳（計算用１）（非表示）'!$F$4:$F$87,'施設別点灯時間内訳（計算用１）（非表示）'!I$4:I$87)/1000</f>
        <v>3393.7277999999997</v>
      </c>
      <c r="F6" s="111">
        <f>SUMPRODUCT('施設別点灯時間内訳（計算用１）（非表示）'!$F$4:$F$87,'施設別点灯時間内訳（計算用１）（非表示）'!J$4:J$87)/1000</f>
        <v>6734.88</v>
      </c>
      <c r="G6" s="111">
        <f>SUMPRODUCT('施設別点灯時間内訳（計算用１）（非表示）'!$F$4:$F$87,'施設別点灯時間内訳（計算用１）（非表示）'!K$4:K$87)/1000</f>
        <v>6459.143</v>
      </c>
      <c r="H6" s="111">
        <f>SUMPRODUCT('施設別点灯時間内訳（計算用１）（非表示）'!$F$4:$F$87,'施設別点灯時間内訳（計算用１）（非表示）'!L$4:L$87)/1000</f>
        <v>11091.514999999999</v>
      </c>
      <c r="I6" s="111">
        <f>SUMPRODUCT('施設別点灯時間内訳（計算用１）（非表示）'!$F$4:$F$87,'施設別点灯時間内訳（計算用１）（非表示）'!M$4:M$87)/1000</f>
        <v>420.87299999999999</v>
      </c>
      <c r="J6" s="111">
        <f>SUMPRODUCT('施設別点灯時間内訳（計算用１）（非表示）'!$F$4:$F$87,'施設別点灯時間内訳（計算用１）（非表示）'!N$4:N$87)/1000</f>
        <v>8234.4779999999992</v>
      </c>
      <c r="K6" s="111">
        <f>SUMPRODUCT('施設別点灯時間内訳（計算用１）（非表示）'!$F$4:$F$87,'施設別点灯時間内訳（計算用１）（非表示）'!O$4:O$87)/1000</f>
        <v>8299.9699999999993</v>
      </c>
      <c r="L6" s="111">
        <f>SUMPRODUCT('施設別点灯時間内訳（計算用１）（非表示）'!$F$4:$F$87,'施設別点灯時間内訳（計算用１）（非表示）'!P$4:P$87)/1000</f>
        <v>1589.7149999999999</v>
      </c>
      <c r="M6" s="111">
        <f>SUMPRODUCT('施設別点灯時間内訳（計算用１）（非表示）'!$F$4:$F$87,'施設別点灯時間内訳（計算用１）（非表示）'!Q$4:Q$87)/1000</f>
        <v>7069.97</v>
      </c>
      <c r="N6" s="111">
        <f>SUMPRODUCT('施設別点灯時間内訳（計算用１）（非表示）'!$F$4:$F$87,'施設別点灯時間内訳（計算用１）（非表示）'!R$4:R$87)/1000</f>
        <v>6691.4719999999998</v>
      </c>
      <c r="O6" s="111">
        <f>SUMPRODUCT('施設別点灯時間内訳（計算用１）（非表示）'!$F$4:$F$87,'施設別点灯時間内訳（計算用１）（非表示）'!S$4:S$87)/1000</f>
        <v>3929.28</v>
      </c>
      <c r="P6" s="111">
        <f>SUMPRODUCT('施設別点灯時間内訳（計算用１）（非表示）'!$F$4:$F$87,'施設別点灯時間内訳（計算用１）（非表示）'!T$4:T$87)/1000</f>
        <v>6971.1030000000001</v>
      </c>
      <c r="Q6" s="111">
        <f>SUMPRODUCT('施設別点灯時間内訳（計算用１）（非表示）'!$F$4:$F$87,'施設別点灯時間内訳（計算用１）（非表示）'!U$4:U$87)/1000</f>
        <v>108.008</v>
      </c>
      <c r="R6" s="111">
        <f>SUMPRODUCT('施設別点灯時間内訳（計算用１）（非表示）'!$F$4:$F$87,'施設別点灯時間内訳（計算用１）（非表示）'!V$4:V$87)/1000</f>
        <v>1709.069</v>
      </c>
      <c r="S6" s="111">
        <f>SUMPRODUCT('施設別点灯時間内訳（計算用１）（非表示）'!$F$4:$F$87,'施設別点灯時間内訳（計算用１）（非表示）'!W$4:W$87)/1000</f>
        <v>2767.68</v>
      </c>
      <c r="T6" s="111">
        <f>SUMPRODUCT('施設別点灯時間内訳（計算用１）（非表示）'!$F$4:$F$87,'施設別点灯時間内訳（計算用１）（非表示）'!X$4:X$87)/1000</f>
        <v>420.48</v>
      </c>
      <c r="U6" s="111">
        <f>SUMPRODUCT('施設別点灯時間内訳（計算用１）（非表示）'!$F$4:$F$87,'施設別点灯時間内訳（計算用１）（非表示）'!Y$4:Y$87)/1000</f>
        <v>4095.8470000000002</v>
      </c>
      <c r="V6" s="111">
        <f>SUMPRODUCT('施設別点灯時間内訳（計算用１）（非表示）'!$F$4:$F$87,'施設別点灯時間内訳（計算用１）（非表示）'!Z$4:Z$87)/1000</f>
        <v>3823.08</v>
      </c>
      <c r="W6" s="111">
        <f>SUMPRODUCT('施設別点灯時間内訳（計算用１）（非表示）'!$F$4:$F$87,'施設別点灯時間内訳（計算用１）（非表示）'!AA$4:AA$87)/1000</f>
        <v>812.8895</v>
      </c>
      <c r="X6" s="111">
        <f>SUMPRODUCT('施設別点灯時間内訳（計算用１）（非表示）'!$F$4:$F$87,'施設別点灯時間内訳（計算用１）（非表示）'!AB$4:AB$87)/1000</f>
        <v>431.29700000000003</v>
      </c>
      <c r="Y6" s="111">
        <f>SUMPRODUCT('施設別点灯時間内訳（計算用１）（非表示）'!$F$4:$F$87,'施設別点灯時間内訳（計算用１）（非表示）'!AC$4:AC$87)/1000</f>
        <v>593.32500000000005</v>
      </c>
      <c r="Z6" s="111">
        <f>SUMPRODUCT('施設別点灯時間内訳（計算用１）（非表示）'!$F$4:$F$87,'施設別点灯時間内訳（計算用１）（非表示）'!AD$4:AD$87)/1000</f>
        <v>10431.386</v>
      </c>
      <c r="AA6" s="111">
        <f>SUMPRODUCT('施設別点灯時間内訳（計算用１）（非表示）'!$F$4:$F$87,'施設別点灯時間内訳（計算用１）（非表示）'!AE$4:AE$87)/1000</f>
        <v>5925.3410000000003</v>
      </c>
      <c r="AB6" s="111">
        <f>SUMPRODUCT('施設別点灯時間内訳（計算用１）（非表示）'!$F$4:$F$87,'施設別点灯時間内訳（計算用１）（非表示）'!AF$4:AF$87)/1000</f>
        <v>5543.2619999999997</v>
      </c>
      <c r="AC6" s="111">
        <f>SUMPRODUCT('施設別点灯時間内訳（計算用１）（非表示）'!$F$4:$F$87,'施設別点灯時間内訳（計算用１）（非表示）'!AG$4:AG$87)/1000</f>
        <v>4933.9440000000004</v>
      </c>
      <c r="AD6" s="111">
        <f>SUMPRODUCT('施設別点灯時間内訳（計算用１）（非表示）'!$F$4:$F$87,'施設別点灯時間内訳（計算用１）（非表示）'!AH$4:AH$87)/1000</f>
        <v>2189.04</v>
      </c>
      <c r="AE6" s="111">
        <f>SUMPRODUCT('施設別点灯時間内訳（計算用１）（非表示）'!$F$4:$F$87,'施設別点灯時間内訳（計算用１）（非表示）'!AI$4:AI$87)/1000</f>
        <v>872.98800000000006</v>
      </c>
      <c r="AF6" s="111">
        <f>SUMPRODUCT('施設別点灯時間内訳（計算用１）（非表示）'!$F$4:$F$87,'施設別点灯時間内訳（計算用１）（非表示）'!AJ$4:AJ$87)/1000</f>
        <v>7682.3635000000004</v>
      </c>
      <c r="AG6" s="111">
        <f>SUMPRODUCT('施設別点灯時間内訳（計算用１）（非表示）'!$F$4:$F$87,'施設別点灯時間内訳（計算用１）（非表示）'!AK$4:AK$87)/1000</f>
        <v>1088.97</v>
      </c>
      <c r="AH6" s="111">
        <f>SUMPRODUCT('施設別点灯時間内訳（計算用１）（非表示）'!$F$4:$F$87,'施設別点灯時間内訳（計算用１）（非表示）'!AL$4:AL$87)/1000</f>
        <v>6636.0230000000001</v>
      </c>
      <c r="AI6" s="111">
        <f>SUMPRODUCT('施設別点灯時間内訳（計算用１）（非表示）'!$F$4:$F$87,'施設別点灯時間内訳（計算用１）（非表示）'!AM$4:AM$87)/1000</f>
        <v>8728.2000000000007</v>
      </c>
      <c r="AJ6" s="111">
        <f>SUMPRODUCT('施設別点灯時間内訳（計算用１）（非表示）'!$F$4:$F$87,'施設別点灯時間内訳（計算用１）（非表示）'!AN$4:AN$87)/1000</f>
        <v>1315.44</v>
      </c>
      <c r="AK6" s="111">
        <f>SUMPRODUCT('施設別点灯時間内訳（計算用１）（非表示）'!$F$4:$F$87,'施設別点灯時間内訳（計算用１）（非表示）'!AO$4:AO$87)/1000</f>
        <v>2049.1799999999998</v>
      </c>
      <c r="AL6" s="111">
        <f>SUMPRODUCT('施設別点灯時間内訳（計算用１）（非表示）'!$F$4:$F$87,'施設別点灯時間内訳（計算用１）（非表示）'!AP$4:AP$87)/1000</f>
        <v>6594.442</v>
      </c>
      <c r="AM6" s="111">
        <f>SUMPRODUCT('施設別点灯時間内訳（計算用１）（非表示）'!$F$4:$F$87,'施設別点灯時間内訳（計算用１）（非表示）'!AQ$4:AQ$87)/1000</f>
        <v>1778.1120000000001</v>
      </c>
      <c r="AN6" s="111">
        <f>SUMPRODUCT('施設別点灯時間内訳（計算用１）（非表示）'!$F$4:$F$87,'施設別点灯時間内訳（計算用１）（非表示）'!AR$4:AR$87)/1000</f>
        <v>13756.467000000001</v>
      </c>
      <c r="AO6" s="111">
        <f>SUMPRODUCT('施設別点灯時間内訳（計算用１）（非表示）'!$F$4:$F$87,'施設別点灯時間内訳（計算用１）（非表示）'!AS$4:AS$87)/1000</f>
        <v>12661.876</v>
      </c>
      <c r="AP6" s="111">
        <f>SUMPRODUCT('施設別点灯時間内訳（計算用１）（非表示）'!$F$4:$F$87,'施設別点灯時間内訳（計算用１）（非表示）'!AT$4:AT$87)/1000</f>
        <v>4689.8959999999997</v>
      </c>
      <c r="AQ6" s="111">
        <f>SUMPRODUCT('施設別点灯時間内訳（計算用１）（非表示）'!$F$4:$F$87,'施設別点灯時間内訳（計算用１）（非表示）'!AU$4:AU$87)/1000</f>
        <v>12648.36</v>
      </c>
      <c r="AR6" s="111">
        <f>SUMPRODUCT('施設別点灯時間内訳（計算用１）（非表示）'!$F$4:$F$87,'施設別点灯時間内訳（計算用１）（非表示）'!AV$4:AV$87)/1000</f>
        <v>7551.1540000000005</v>
      </c>
      <c r="AS6" s="111">
        <f>SUMPRODUCT('施設別点灯時間内訳（計算用１）（非表示）'!$F$4:$F$87,'施設別点灯時間内訳（計算用１）（非表示）'!AW$4:AW$87)/1000</f>
        <v>4102.6319999999996</v>
      </c>
      <c r="AT6" s="111">
        <f>SUMPRODUCT('施設別点灯時間内訳（計算用１）（非表示）'!$F$4:$F$87,'施設別点灯時間内訳（計算用１）（非表示）'!AX$4:AX$87)/1000</f>
        <v>4686.9745000000003</v>
      </c>
      <c r="AU6" s="111">
        <f>SUMPRODUCT('施設別点灯時間内訳（計算用１）（非表示）'!$F$4:$F$87,'施設別点灯時間内訳（計算用１）（非表示）'!AY$4:AY$87)/1000</f>
        <v>6.7500000000000004E-2</v>
      </c>
      <c r="AV6" s="111">
        <f>SUMPRODUCT('施設別点灯時間内訳（計算用１）（非表示）'!$F$4:$F$87,'施設別点灯時間内訳（計算用１）（非表示）'!AZ$4:AZ$87)/1000</f>
        <v>6823.6769999999997</v>
      </c>
      <c r="AW6" s="111">
        <f>SUMPRODUCT('施設別点灯時間内訳（計算用１）（非表示）'!$F$4:$F$87,'施設別点灯時間内訳（計算用１）（非表示）'!BA$4:BA$87)/1000</f>
        <v>6517.63</v>
      </c>
      <c r="AX6" s="111">
        <f>SUMPRODUCT('施設別点灯時間内訳（計算用１）（非表示）'!$F$4:$F$87,'施設別点灯時間内訳（計算用１）（非表示）'!BB$4:BB$87)/1000</f>
        <v>2059.1840000000002</v>
      </c>
      <c r="AY6" s="111">
        <f>SUMPRODUCT('施設別点灯時間内訳（計算用１）（非表示）'!$F$4:$F$87,'施設別点灯時間内訳（計算用１）（非表示）'!BC$4:BC$87)/1000</f>
        <v>1340.0519999999999</v>
      </c>
      <c r="AZ6" s="111">
        <f>SUMPRODUCT('施設別点灯時間内訳（計算用１）（非表示）'!$F$4:$F$87,'施設別点灯時間内訳（計算用１）（非表示）'!BD$4:BD$87)/1000</f>
        <v>8679.0869999999995</v>
      </c>
    </row>
    <row r="7" spans="1:52" ht="36" customHeight="1">
      <c r="B7" s="171"/>
      <c r="C7" s="118" t="s">
        <v>265</v>
      </c>
      <c r="D7" s="113">
        <f t="shared" si="0"/>
        <v>57127.633900000001</v>
      </c>
      <c r="E7" s="181">
        <f>SUMPRODUCT('施設別点灯時間内訳（計算用１）（非表示）'!$F$4:$F$87,'施設別点灯時間内訳（計算用１）（非表示）'!BF$4:BF$87)/1000</f>
        <v>4907.5319</v>
      </c>
      <c r="F7" s="181">
        <f>SUMPRODUCT('施設別点灯時間内訳（計算用１）（非表示）'!$F$4:$F$87,'施設別点灯時間内訳（計算用１）（非表示）'!BG$4:BG$87)/1000</f>
        <v>2303.88</v>
      </c>
      <c r="G7" s="181">
        <f>SUMPRODUCT('施設別点灯時間内訳（計算用１）（非表示）'!$F$4:$F$87,'施設別点灯時間内訳（計算用１）（非表示）'!BH$4:BH$87)/1000</f>
        <v>8918.3340000000007</v>
      </c>
      <c r="H7" s="181">
        <f>SUMPRODUCT('施設別点灯時間内訳（計算用１）（非表示）'!$F$4:$F$87,'施設別点灯時間内訳（計算用１）（非表示）'!BI$4:BI$87)/1000</f>
        <v>0</v>
      </c>
      <c r="I7" s="181">
        <f>SUMPRODUCT('施設別点灯時間内訳（計算用１）（非表示）'!$F$4:$F$87,'施設別点灯時間内訳（計算用１）（非表示）'!BJ$4:BJ$87)/1000</f>
        <v>354.78</v>
      </c>
      <c r="J7" s="181">
        <f>SUMPRODUCT('施設別点灯時間内訳（計算用１）（非表示）'!$F$4:$F$87,'施設別点灯時間内訳（計算用１）（非表示）'!BK$4:BK$87)/1000</f>
        <v>20.52</v>
      </c>
      <c r="K7" s="181">
        <f>SUMPRODUCT('施設別点灯時間内訳（計算用１）（非表示）'!$F$4:$F$87,'施設別点灯時間内訳（計算用１）（非表示）'!BL$4:BL$87)/1000</f>
        <v>2176.0430000000001</v>
      </c>
      <c r="L7" s="119">
        <f>SUMPRODUCT('施設別点灯時間内訳（計算用１）（非表示）'!$F$4:$F$87,'施設別点灯時間内訳（計算用１）（非表示）'!BM$4:BM$87)/1000</f>
        <v>0</v>
      </c>
      <c r="M7" s="119">
        <f>SUMPRODUCT('施設別点灯時間内訳（計算用１）（非表示）'!$F$4:$F$87,'施設別点灯時間内訳（計算用１）（非表示）'!BN$4:BN$87)/1000</f>
        <v>141.30500000000001</v>
      </c>
      <c r="N7" s="119">
        <f>SUMPRODUCT('施設別点灯時間内訳（計算用１）（非表示）'!$F$4:$F$87,'施設別点灯時間内訳（計算用１）（非表示）'!BO$4:BO$87)/1000</f>
        <v>5439.96</v>
      </c>
      <c r="O7" s="119">
        <f>SUMPRODUCT('施設別点灯時間内訳（計算用１）（非表示）'!$F$4:$F$87,'施設別点灯時間内訳（計算用１）（非表示）'!BP$4:BP$87)/1000</f>
        <v>1705.92</v>
      </c>
      <c r="P7" s="119">
        <f>SUMPRODUCT('施設別点灯時間内訳（計算用１）（非表示）'!$F$4:$F$87,'施設別点灯時間内訳（計算用１）（非表示）'!BQ$4:BQ$87)/1000</f>
        <v>429.87</v>
      </c>
      <c r="Q7" s="119">
        <f>SUMPRODUCT('施設別点灯時間内訳（計算用１）（非表示）'!$F$4:$F$87,'施設別点灯時間内訳（計算用１）（非表示）'!BR$4:BR$87)/1000</f>
        <v>0</v>
      </c>
      <c r="R7" s="119">
        <f>SUMPRODUCT('施設別点灯時間内訳（計算用１）（非表示）'!$F$4:$F$87,'施設別点灯時間内訳（計算用１）（非表示）'!BS$4:BS$87)/1000</f>
        <v>0</v>
      </c>
      <c r="S7" s="119">
        <f>SUMPRODUCT('施設別点灯時間内訳（計算用１）（非表示）'!$F$4:$F$87,'施設別点灯時間内訳（計算用１）（非表示）'!BT$4:BT$87)/1000</f>
        <v>0</v>
      </c>
      <c r="T7" s="119">
        <f>SUMPRODUCT('施設別点灯時間内訳（計算用１）（非表示）'!$F$4:$F$87,'施設別点灯時間内訳（計算用１）（非表示）'!BU$4:BU$87)/1000</f>
        <v>1245.405</v>
      </c>
      <c r="U7" s="119">
        <f>SUMPRODUCT('施設別点灯時間内訳（計算用１）（非表示）'!$F$4:$F$87,'施設別点灯時間内訳（計算用１）（非表示）'!BV$4:BV$87)/1000</f>
        <v>0</v>
      </c>
      <c r="V7" s="119">
        <f>SUMPRODUCT('施設別点灯時間内訳（計算用１）（非表示）'!$F$4:$F$87,'施設別点灯時間内訳（計算用１）（非表示）'!BW$4:BW$87)/1000</f>
        <v>2664</v>
      </c>
      <c r="W7" s="119">
        <f>SUMPRODUCT('施設別点灯時間内訳（計算用１）（非表示）'!$F$4:$F$87,'施設別点灯時間内訳（計算用１）（非表示）'!BX$4:BX$87)/1000</f>
        <v>117.645</v>
      </c>
      <c r="X7" s="119">
        <f>SUMPRODUCT('施設別点灯時間内訳（計算用１）（非表示）'!$F$4:$F$87,'施設別点灯時間内訳（計算用１）（非表示）'!BY$4:BY$87)/1000</f>
        <v>40.020000000000003</v>
      </c>
      <c r="Y7" s="119">
        <f>SUMPRODUCT('施設別点灯時間内訳（計算用１）（非表示）'!$F$4:$F$87,'施設別点灯時間内訳（計算用１）（非表示）'!BZ$4:BZ$87)/1000</f>
        <v>0</v>
      </c>
      <c r="Z7" s="119">
        <f>SUMPRODUCT('施設別点灯時間内訳（計算用１）（非表示）'!$F$4:$F$87,'施設別点灯時間内訳（計算用１）（非表示）'!CA$4:CA$87)/1000</f>
        <v>8741.9480000000003</v>
      </c>
      <c r="AA7" s="119">
        <f>SUMPRODUCT('施設別点灯時間内訳（計算用１）（非表示）'!$F$4:$F$87,'施設別点灯時間内訳（計算用１）（非表示）'!CB$4:CB$87)/1000</f>
        <v>630.97550000000001</v>
      </c>
      <c r="AB7" s="119">
        <f>SUMPRODUCT('施設別点灯時間内訳（計算用１）（非表示）'!$F$4:$F$87,'施設別点灯時間内訳（計算用１）（非表示）'!CC$4:CC$87)/1000</f>
        <v>251.20349999999999</v>
      </c>
      <c r="AC7" s="119">
        <f>SUMPRODUCT('施設別点灯時間内訳（計算用１）（非表示）'!$F$4:$F$87,'施設別点灯時間内訳（計算用１）（非表示）'!CD$4:CD$87)/1000</f>
        <v>0</v>
      </c>
      <c r="AD7" s="119">
        <f>SUMPRODUCT('施設別点灯時間内訳（計算用１）（非表示）'!$F$4:$F$87,'施設別点灯時間内訳（計算用１）（非表示）'!CE$4:CE$87)/1000</f>
        <v>177.39</v>
      </c>
      <c r="AE7" s="119">
        <f>SUMPRODUCT('施設別点灯時間内訳（計算用１）（非表示）'!$F$4:$F$87,'施設別点灯時間内訳（計算用１）（非表示）'!CF$4:CF$87)/1000</f>
        <v>159.93600000000001</v>
      </c>
      <c r="AF7" s="119">
        <f>SUMPRODUCT('施設別点灯時間内訳（計算用１）（非表示）'!$F$4:$F$87,'施設別点灯時間内訳（計算用１）（非表示）'!CG$4:CG$87)/1000</f>
        <v>2909.7829999999999</v>
      </c>
      <c r="AG7" s="119">
        <f>SUMPRODUCT('施設別点灯時間内訳（計算用１）（非表示）'!$F$4:$F$87,'施設別点灯時間内訳（計算用１）（非表示）'!CH$4:CH$87)/1000</f>
        <v>0</v>
      </c>
      <c r="AH7" s="119">
        <f>SUMPRODUCT('施設別点灯時間内訳（計算用１）（非表示）'!$F$4:$F$87,'施設別点灯時間内訳（計算用１）（非表示）'!CI$4:CI$87)/1000</f>
        <v>4489.8209999999999</v>
      </c>
      <c r="AI7" s="119">
        <f>SUMPRODUCT('施設別点灯時間内訳（計算用１）（非表示）'!$F$4:$F$87,'施設別点灯時間内訳（計算用１）（非表示）'!CJ$4:CJ$87)/1000</f>
        <v>0</v>
      </c>
      <c r="AJ7" s="119">
        <f>SUMPRODUCT('施設別点灯時間内訳（計算用１）（非表示）'!$F$4:$F$87,'施設別点灯時間内訳（計算用１）（非表示）'!CK$4:CK$87)/1000</f>
        <v>140.94</v>
      </c>
      <c r="AK7" s="119">
        <f>SUMPRODUCT('施設別点灯時間内訳（計算用１）（非表示）'!$F$4:$F$87,'施設別点灯時間内訳（計算用１）（非表示）'!CL$4:CL$87)/1000</f>
        <v>0</v>
      </c>
      <c r="AL7" s="119">
        <f>SUMPRODUCT('施設別点灯時間内訳（計算用１）（非表示）'!$F$4:$F$87,'施設別点灯時間内訳（計算用１）（非表示）'!CM$4:CM$87)/1000</f>
        <v>68.561999999999998</v>
      </c>
      <c r="AM7" s="119">
        <f>SUMPRODUCT('施設別点灯時間内訳（計算用１）（非表示）'!$F$4:$F$87,'施設別点灯時間内訳（計算用１）（非表示）'!CN$4:CN$87)/1000</f>
        <v>0</v>
      </c>
      <c r="AN7" s="119">
        <f>SUMPRODUCT('施設別点灯時間内訳（計算用１）（非表示）'!$F$4:$F$87,'施設別点灯時間内訳（計算用１）（非表示）'!CO$4:CO$87)/1000</f>
        <v>148.47</v>
      </c>
      <c r="AO7" s="119">
        <f>SUMPRODUCT('施設別点灯時間内訳（計算用１）（非表示）'!$F$4:$F$87,'施設別点灯時間内訳（計算用１）（非表示）'!CP$4:CP$87)/1000</f>
        <v>0</v>
      </c>
      <c r="AP7" s="119">
        <f>SUMPRODUCT('施設別点灯時間内訳（計算用１）（非表示）'!$F$4:$F$87,'施設別点灯時間内訳（計算用１）（非表示）'!CQ$4:CQ$87)/1000</f>
        <v>4361.7039999999997</v>
      </c>
      <c r="AQ7" s="119">
        <f>SUMPRODUCT('施設別点灯時間内訳（計算用１）（非表示）'!$F$4:$F$87,'施設別点灯時間内訳（計算用１）（非表示）'!CR$4:CR$87)/1000</f>
        <v>2678.02</v>
      </c>
      <c r="AR7" s="119">
        <f>SUMPRODUCT('施設別点灯時間内訳（計算用１）（非表示）'!$F$4:$F$87,'施設別点灯時間内訳（計算用１）（非表示）'!CS$4:CS$87)/1000</f>
        <v>0</v>
      </c>
      <c r="AS7" s="119">
        <f>SUMPRODUCT('施設別点灯時間内訳（計算用１）（非表示）'!$F$4:$F$87,'施設別点灯時間内訳（計算用１）（非表示）'!CT$4:CT$87)/1000</f>
        <v>43.68</v>
      </c>
      <c r="AT7" s="119">
        <f>SUMPRODUCT('施設別点灯時間内訳（計算用１）（非表示）'!$F$4:$F$87,'施設別点灯時間内訳（計算用１）（非表示）'!CU$4:CU$87)/1000</f>
        <v>261.35599999999999</v>
      </c>
      <c r="AU7" s="119">
        <f>SUMPRODUCT('施設別点灯時間内訳（計算用１）（非表示）'!$F$4:$F$87,'施設別点灯時間内訳（計算用１）（非表示）'!CV$4:CV$87)/1000</f>
        <v>0.13500000000000001</v>
      </c>
      <c r="AV7" s="119">
        <f>SUMPRODUCT('施設別点灯時間内訳（計算用１）（非表示）'!$F$4:$F$87,'施設別点灯時間内訳（計算用１）（非表示）'!CW$4:CW$87)/1000</f>
        <v>15.821999999999999</v>
      </c>
      <c r="AW7" s="119">
        <f>SUMPRODUCT('施設別点灯時間内訳（計算用１）（非表示）'!$F$4:$F$87,'施設別点灯時間内訳（計算用１）（非表示）'!CX$4:CX$87)/1000</f>
        <v>40.433999999999997</v>
      </c>
      <c r="AX7" s="119">
        <f>SUMPRODUCT('施設別点灯時間内訳（計算用１）（非表示）'!$F$4:$F$87,'施設別点灯時間内訳（計算用１）（非表示）'!CY$4:CY$87)/1000</f>
        <v>0</v>
      </c>
      <c r="AY7" s="119">
        <f>SUMPRODUCT('施設別点灯時間内訳（計算用１）（非表示）'!$F$4:$F$87,'施設別点灯時間内訳（計算用１）（非表示）'!CZ$4:CZ$87)/1000</f>
        <v>0</v>
      </c>
      <c r="AZ7" s="119">
        <f>SUMPRODUCT('施設別点灯時間内訳（計算用１）（非表示）'!$F$4:$F$87,'施設別点灯時間内訳（計算用１）（非表示）'!DA$4:DA$87)/1000</f>
        <v>1542.24</v>
      </c>
    </row>
    <row r="8" spans="1:52" ht="36" customHeight="1" thickBot="1">
      <c r="B8" s="174" t="s">
        <v>261</v>
      </c>
      <c r="C8" s="120" t="s">
        <v>266</v>
      </c>
      <c r="D8" s="121">
        <f t="shared" si="0"/>
        <v>294061.18469999998</v>
      </c>
      <c r="E8" s="117">
        <f>E6+E7</f>
        <v>8301.2596999999987</v>
      </c>
      <c r="F8" s="117">
        <f t="shared" ref="F8:AZ8" si="1">F6+F7</f>
        <v>9038.76</v>
      </c>
      <c r="G8" s="117">
        <f t="shared" si="1"/>
        <v>15377.477000000001</v>
      </c>
      <c r="H8" s="117">
        <f t="shared" si="1"/>
        <v>11091.514999999999</v>
      </c>
      <c r="I8" s="117">
        <f t="shared" si="1"/>
        <v>775.65300000000002</v>
      </c>
      <c r="J8" s="117">
        <f t="shared" si="1"/>
        <v>8254.9979999999996</v>
      </c>
      <c r="K8" s="117">
        <f t="shared" si="1"/>
        <v>10476.012999999999</v>
      </c>
      <c r="L8" s="117">
        <f t="shared" si="1"/>
        <v>1589.7149999999999</v>
      </c>
      <c r="M8" s="117">
        <f t="shared" si="1"/>
        <v>7211.2750000000005</v>
      </c>
      <c r="N8" s="117">
        <f t="shared" si="1"/>
        <v>12131.432000000001</v>
      </c>
      <c r="O8" s="117">
        <f t="shared" si="1"/>
        <v>5635.2000000000007</v>
      </c>
      <c r="P8" s="117">
        <f t="shared" si="1"/>
        <v>7400.973</v>
      </c>
      <c r="Q8" s="117">
        <f t="shared" si="1"/>
        <v>108.008</v>
      </c>
      <c r="R8" s="117">
        <f t="shared" si="1"/>
        <v>1709.069</v>
      </c>
      <c r="S8" s="117">
        <f t="shared" si="1"/>
        <v>2767.68</v>
      </c>
      <c r="T8" s="117">
        <f t="shared" si="1"/>
        <v>1665.885</v>
      </c>
      <c r="U8" s="117">
        <f t="shared" si="1"/>
        <v>4095.8470000000002</v>
      </c>
      <c r="V8" s="117">
        <f t="shared" si="1"/>
        <v>6487.08</v>
      </c>
      <c r="W8" s="117">
        <f t="shared" si="1"/>
        <v>930.53449999999998</v>
      </c>
      <c r="X8" s="117">
        <f t="shared" si="1"/>
        <v>471.31700000000001</v>
      </c>
      <c r="Y8" s="117">
        <f t="shared" si="1"/>
        <v>593.32500000000005</v>
      </c>
      <c r="Z8" s="117">
        <f t="shared" si="1"/>
        <v>19173.334000000003</v>
      </c>
      <c r="AA8" s="117">
        <f t="shared" si="1"/>
        <v>6556.3165000000008</v>
      </c>
      <c r="AB8" s="117">
        <f t="shared" si="1"/>
        <v>5794.4654999999993</v>
      </c>
      <c r="AC8" s="117">
        <f t="shared" si="1"/>
        <v>4933.9440000000004</v>
      </c>
      <c r="AD8" s="117">
        <f t="shared" si="1"/>
        <v>2366.4299999999998</v>
      </c>
      <c r="AE8" s="117">
        <f t="shared" si="1"/>
        <v>1032.924</v>
      </c>
      <c r="AF8" s="117">
        <f t="shared" si="1"/>
        <v>10592.146500000001</v>
      </c>
      <c r="AG8" s="117">
        <f t="shared" si="1"/>
        <v>1088.97</v>
      </c>
      <c r="AH8" s="117">
        <f t="shared" si="1"/>
        <v>11125.844000000001</v>
      </c>
      <c r="AI8" s="117">
        <f t="shared" si="1"/>
        <v>8728.2000000000007</v>
      </c>
      <c r="AJ8" s="117">
        <f t="shared" si="1"/>
        <v>1456.38</v>
      </c>
      <c r="AK8" s="117">
        <f t="shared" si="1"/>
        <v>2049.1799999999998</v>
      </c>
      <c r="AL8" s="117">
        <f t="shared" si="1"/>
        <v>6663.0039999999999</v>
      </c>
      <c r="AM8" s="117">
        <f t="shared" si="1"/>
        <v>1778.1120000000001</v>
      </c>
      <c r="AN8" s="117">
        <f t="shared" si="1"/>
        <v>13904.937</v>
      </c>
      <c r="AO8" s="117">
        <f t="shared" si="1"/>
        <v>12661.876</v>
      </c>
      <c r="AP8" s="117">
        <f t="shared" si="1"/>
        <v>9051.5999999999985</v>
      </c>
      <c r="AQ8" s="117">
        <f t="shared" si="1"/>
        <v>15326.380000000001</v>
      </c>
      <c r="AR8" s="117">
        <f t="shared" si="1"/>
        <v>7551.1540000000005</v>
      </c>
      <c r="AS8" s="117">
        <f t="shared" si="1"/>
        <v>4146.3119999999999</v>
      </c>
      <c r="AT8" s="117">
        <f t="shared" si="1"/>
        <v>4948.3305</v>
      </c>
      <c r="AU8" s="117">
        <f t="shared" si="1"/>
        <v>0.20250000000000001</v>
      </c>
      <c r="AV8" s="117">
        <f t="shared" si="1"/>
        <v>6839.4989999999998</v>
      </c>
      <c r="AW8" s="117">
        <f t="shared" si="1"/>
        <v>6558.0640000000003</v>
      </c>
      <c r="AX8" s="117">
        <f t="shared" si="1"/>
        <v>2059.1840000000002</v>
      </c>
      <c r="AY8" s="117">
        <f t="shared" si="1"/>
        <v>1340.0519999999999</v>
      </c>
      <c r="AZ8" s="117">
        <f t="shared" si="1"/>
        <v>10221.326999999999</v>
      </c>
    </row>
    <row r="9" spans="1:52" ht="36" customHeight="1">
      <c r="B9" s="170"/>
      <c r="C9" s="118" t="s">
        <v>264</v>
      </c>
      <c r="D9" s="113">
        <f t="shared" si="0"/>
        <v>0</v>
      </c>
      <c r="E9" s="119">
        <f>SUMPRODUCT('施設別点灯時間内訳（計算用１）（非表示）'!$G$4:$G$87,'施設別点灯時間内訳（計算用１）（非表示）'!DC$4:DC$87)/1000</f>
        <v>0</v>
      </c>
      <c r="F9" s="119">
        <f>SUMPRODUCT('施設別点灯時間内訳（計算用１）（非表示）'!$G$4:$G$87,'施設別点灯時間内訳（計算用１）（非表示）'!DD$4:DD$87)/1000</f>
        <v>0</v>
      </c>
      <c r="G9" s="119">
        <f>SUMPRODUCT('施設別点灯時間内訳（計算用１）（非表示）'!$G$4:$G$87,'施設別点灯時間内訳（計算用１）（非表示）'!DE$4:DE$87)/1000</f>
        <v>0</v>
      </c>
      <c r="H9" s="119">
        <f>SUMPRODUCT('施設別点灯時間内訳（計算用１）（非表示）'!$G$4:$G$87,'施設別点灯時間内訳（計算用１）（非表示）'!DF$4:DF$87)/1000</f>
        <v>0</v>
      </c>
      <c r="I9" s="119">
        <f>SUMPRODUCT('施設別点灯時間内訳（計算用１）（非表示）'!$G$4:$G$87,'施設別点灯時間内訳（計算用１）（非表示）'!DG$4:DG$87)/1000</f>
        <v>0</v>
      </c>
      <c r="J9" s="119">
        <f>SUMPRODUCT('施設別点灯時間内訳（計算用１）（非表示）'!$G$4:$G$87,'施設別点灯時間内訳（計算用１）（非表示）'!DH$4:DH$87)/1000</f>
        <v>0</v>
      </c>
      <c r="K9" s="119">
        <f>SUMPRODUCT('施設別点灯時間内訳（計算用１）（非表示）'!$G$4:$G$87,'施設別点灯時間内訳（計算用１）（非表示）'!DI$4:DI$87)/1000</f>
        <v>0</v>
      </c>
      <c r="L9" s="119">
        <f>SUMPRODUCT('施設別点灯時間内訳（計算用１）（非表示）'!$G$4:$G$87,'施設別点灯時間内訳（計算用１）（非表示）'!DJ$4:DJ$87)/1000</f>
        <v>0</v>
      </c>
      <c r="M9" s="119">
        <f>SUMPRODUCT('施設別点灯時間内訳（計算用１）（非表示）'!$G$4:$G$87,'施設別点灯時間内訳（計算用１）（非表示）'!DK$4:DK$87)/1000</f>
        <v>0</v>
      </c>
      <c r="N9" s="119">
        <f>SUMPRODUCT('施設別点灯時間内訳（計算用１）（非表示）'!$G$4:$G$87,'施設別点灯時間内訳（計算用１）（非表示）'!DL$4:DL$87)/1000</f>
        <v>0</v>
      </c>
      <c r="O9" s="119">
        <f>SUMPRODUCT('施設別点灯時間内訳（計算用１）（非表示）'!$G$4:$G$87,'施設別点灯時間内訳（計算用１）（非表示）'!DM$4:DM$87)/1000</f>
        <v>0</v>
      </c>
      <c r="P9" s="119">
        <f>SUMPRODUCT('施設別点灯時間内訳（計算用１）（非表示）'!$G$4:$G$87,'施設別点灯時間内訳（計算用１）（非表示）'!DN$4:DN$87)/1000</f>
        <v>0</v>
      </c>
      <c r="Q9" s="119">
        <f>SUMPRODUCT('施設別点灯時間内訳（計算用１）（非表示）'!$G$4:$G$87,'施設別点灯時間内訳（計算用１）（非表示）'!DO$4:DO$87)/1000</f>
        <v>0</v>
      </c>
      <c r="R9" s="119">
        <f>SUMPRODUCT('施設別点灯時間内訳（計算用１）（非表示）'!$G$4:$G$87,'施設別点灯時間内訳（計算用１）（非表示）'!DP$4:DP$87)/1000</f>
        <v>0</v>
      </c>
      <c r="S9" s="119">
        <f>SUMPRODUCT('施設別点灯時間内訳（計算用１）（非表示）'!$G$4:$G$87,'施設別点灯時間内訳（計算用１）（非表示）'!DQ$4:DQ$87)/1000</f>
        <v>0</v>
      </c>
      <c r="T9" s="119">
        <f>SUMPRODUCT('施設別点灯時間内訳（計算用１）（非表示）'!$G$4:$G$87,'施設別点灯時間内訳（計算用１）（非表示）'!DR$4:DR$87)/1000</f>
        <v>0</v>
      </c>
      <c r="U9" s="119">
        <f>SUMPRODUCT('施設別点灯時間内訳（計算用１）（非表示）'!$G$4:$G$87,'施設別点灯時間内訳（計算用１）（非表示）'!DS$4:DS$87)/1000</f>
        <v>0</v>
      </c>
      <c r="V9" s="119">
        <f>SUMPRODUCT('施設別点灯時間内訳（計算用１）（非表示）'!$G$4:$G$87,'施設別点灯時間内訳（計算用１）（非表示）'!DT$4:DT$87)/1000</f>
        <v>0</v>
      </c>
      <c r="W9" s="119">
        <f>SUMPRODUCT('施設別点灯時間内訳（計算用１）（非表示）'!$G$4:$G$87,'施設別点灯時間内訳（計算用１）（非表示）'!DU$4:DU$87)/1000</f>
        <v>0</v>
      </c>
      <c r="X9" s="119">
        <f>SUMPRODUCT('施設別点灯時間内訳（計算用１）（非表示）'!$G$4:$G$87,'施設別点灯時間内訳（計算用１）（非表示）'!DV$4:DV$87)/1000</f>
        <v>0</v>
      </c>
      <c r="Y9" s="119">
        <f>SUMPRODUCT('施設別点灯時間内訳（計算用１）（非表示）'!$G$4:$G$87,'施設別点灯時間内訳（計算用１）（非表示）'!DW$4:DW$87)/1000</f>
        <v>0</v>
      </c>
      <c r="Z9" s="119">
        <f>SUMPRODUCT('施設別点灯時間内訳（計算用１）（非表示）'!$G$4:$G$87,'施設別点灯時間内訳（計算用１）（非表示）'!DX$4:DX$87)/1000</f>
        <v>0</v>
      </c>
      <c r="AA9" s="119">
        <f>SUMPRODUCT('施設別点灯時間内訳（計算用１）（非表示）'!$G$4:$G$87,'施設別点灯時間内訳（計算用１）（非表示）'!DY$4:DY$87)/1000</f>
        <v>0</v>
      </c>
      <c r="AB9" s="119">
        <f>SUMPRODUCT('施設別点灯時間内訳（計算用１）（非表示）'!$G$4:$G$87,'施設別点灯時間内訳（計算用１）（非表示）'!DZ$4:DZ$87)/1000</f>
        <v>0</v>
      </c>
      <c r="AC9" s="119">
        <f>SUMPRODUCT('施設別点灯時間内訳（計算用１）（非表示）'!$G$4:$G$87,'施設別点灯時間内訳（計算用１）（非表示）'!EA$4:EA$87)/1000</f>
        <v>0</v>
      </c>
      <c r="AD9" s="119">
        <f>SUMPRODUCT('施設別点灯時間内訳（計算用１）（非表示）'!$G$4:$G$87,'施設別点灯時間内訳（計算用１）（非表示）'!EB$4:EB$87)/1000</f>
        <v>0</v>
      </c>
      <c r="AE9" s="119">
        <f>SUMPRODUCT('施設別点灯時間内訳（計算用１）（非表示）'!$G$4:$G$87,'施設別点灯時間内訳（計算用１）（非表示）'!EC$4:EC$87)/1000</f>
        <v>0</v>
      </c>
      <c r="AF9" s="119">
        <f>SUMPRODUCT('施設別点灯時間内訳（計算用１）（非表示）'!$G$4:$G$87,'施設別点灯時間内訳（計算用１）（非表示）'!ED$4:ED$87)/1000</f>
        <v>0</v>
      </c>
      <c r="AG9" s="119">
        <f>SUMPRODUCT('施設別点灯時間内訳（計算用１）（非表示）'!$G$4:$G$87,'施設別点灯時間内訳（計算用１）（非表示）'!EE$4:EE$87)/1000</f>
        <v>0</v>
      </c>
      <c r="AH9" s="119">
        <f>SUMPRODUCT('施設別点灯時間内訳（計算用１）（非表示）'!$G$4:$G$87,'施設別点灯時間内訳（計算用１）（非表示）'!EF$4:EF$87)/1000</f>
        <v>0</v>
      </c>
      <c r="AI9" s="119">
        <f>SUMPRODUCT('施設別点灯時間内訳（計算用１）（非表示）'!$G$4:$G$87,'施設別点灯時間内訳（計算用１）（非表示）'!EG$4:EG$87)/1000</f>
        <v>0</v>
      </c>
      <c r="AJ9" s="119">
        <f>SUMPRODUCT('施設別点灯時間内訳（計算用１）（非表示）'!$G$4:$G$87,'施設別点灯時間内訳（計算用１）（非表示）'!EH$4:EH$87)/1000</f>
        <v>0</v>
      </c>
      <c r="AK9" s="119">
        <f>SUMPRODUCT('施設別点灯時間内訳（計算用１）（非表示）'!$G$4:$G$87,'施設別点灯時間内訳（計算用１）（非表示）'!EI$4:EI$87)/1000</f>
        <v>0</v>
      </c>
      <c r="AL9" s="119">
        <f>SUMPRODUCT('施設別点灯時間内訳（計算用１）（非表示）'!$G$4:$G$87,'施設別点灯時間内訳（計算用１）（非表示）'!EJ$4:EJ$87)/1000</f>
        <v>0</v>
      </c>
      <c r="AM9" s="119">
        <f>SUMPRODUCT('施設別点灯時間内訳（計算用１）（非表示）'!$G$4:$G$87,'施設別点灯時間内訳（計算用１）（非表示）'!EK$4:EK$87)/1000</f>
        <v>0</v>
      </c>
      <c r="AN9" s="119">
        <f>SUMPRODUCT('施設別点灯時間内訳（計算用１）（非表示）'!$G$4:$G$87,'施設別点灯時間内訳（計算用１）（非表示）'!EL$4:EL$87)/1000</f>
        <v>0</v>
      </c>
      <c r="AO9" s="119">
        <f>SUMPRODUCT('施設別点灯時間内訳（計算用１）（非表示）'!$G$4:$G$87,'施設別点灯時間内訳（計算用１）（非表示）'!EM$4:EM$87)/1000</f>
        <v>0</v>
      </c>
      <c r="AP9" s="119">
        <f>SUMPRODUCT('施設別点灯時間内訳（計算用１）（非表示）'!$G$4:$G$87,'施設別点灯時間内訳（計算用１）（非表示）'!EN$4:EN$87)/1000</f>
        <v>0</v>
      </c>
      <c r="AQ9" s="119">
        <f>SUMPRODUCT('施設別点灯時間内訳（計算用１）（非表示）'!$G$4:$G$87,'施設別点灯時間内訳（計算用１）（非表示）'!EO$4:EO$87)/1000</f>
        <v>0</v>
      </c>
      <c r="AR9" s="119">
        <f>SUMPRODUCT('施設別点灯時間内訳（計算用１）（非表示）'!$G$4:$G$87,'施設別点灯時間内訳（計算用１）（非表示）'!EP$4:EP$87)/1000</f>
        <v>0</v>
      </c>
      <c r="AS9" s="119">
        <f>SUMPRODUCT('施設別点灯時間内訳（計算用１）（非表示）'!$G$4:$G$87,'施設別点灯時間内訳（計算用１）（非表示）'!EQ$4:EQ$87)/1000</f>
        <v>0</v>
      </c>
      <c r="AT9" s="119">
        <f>SUMPRODUCT('施設別点灯時間内訳（計算用１）（非表示）'!$G$4:$G$87,'施設別点灯時間内訳（計算用１）（非表示）'!ER$4:ER$87)/1000</f>
        <v>0</v>
      </c>
      <c r="AU9" s="119">
        <f>SUMPRODUCT('施設別点灯時間内訳（計算用１）（非表示）'!$G$4:$G$87,'施設別点灯時間内訳（計算用１）（非表示）'!ES$4:ES$87)/1000</f>
        <v>0</v>
      </c>
      <c r="AV9" s="119">
        <f>SUMPRODUCT('施設別点灯時間内訳（計算用１）（非表示）'!$G$4:$G$87,'施設別点灯時間内訳（計算用１）（非表示）'!ET$4:ET$87)/1000</f>
        <v>0</v>
      </c>
      <c r="AW9" s="119">
        <f>SUMPRODUCT('施設別点灯時間内訳（計算用１）（非表示）'!$G$4:$G$87,'施設別点灯時間内訳（計算用１）（非表示）'!EU$4:EU$87)/1000</f>
        <v>0</v>
      </c>
      <c r="AX9" s="119">
        <f>SUMPRODUCT('施設別点灯時間内訳（計算用１）（非表示）'!$G$4:$G$87,'施設別点灯時間内訳（計算用１）（非表示）'!EV$4:EV$87)/1000</f>
        <v>0</v>
      </c>
      <c r="AY9" s="119">
        <f>SUMPRODUCT('施設別点灯時間内訳（計算用１）（非表示）'!$G$4:$G$87,'施設別点灯時間内訳（計算用１）（非表示）'!EW$4:EW$87)/1000</f>
        <v>0</v>
      </c>
      <c r="AZ9" s="119">
        <f>SUMPRODUCT('施設別点灯時間内訳（計算用１）（非表示）'!$G$4:$G$87,'施設別点灯時間内訳（計算用１）（非表示）'!EX$4:EX$87)/1000</f>
        <v>0</v>
      </c>
    </row>
    <row r="10" spans="1:52" ht="36" customHeight="1">
      <c r="B10" s="171"/>
      <c r="C10" s="118" t="s">
        <v>245</v>
      </c>
      <c r="D10" s="113">
        <f t="shared" si="0"/>
        <v>0</v>
      </c>
      <c r="E10" s="119">
        <f>SUMPRODUCT('施設別点灯時間内訳（計算用１）（非表示）'!$G$4:$G$87,'施設別点灯時間内訳（計算用１）（非表示）'!BF$4:BF$87)/1000</f>
        <v>0</v>
      </c>
      <c r="F10" s="119">
        <f>SUMPRODUCT('施設別点灯時間内訳（計算用１）（非表示）'!$G$4:$G$87,'施設別点灯時間内訳（計算用１）（非表示）'!BG$4:BG$87)/1000</f>
        <v>0</v>
      </c>
      <c r="G10" s="119">
        <f>SUMPRODUCT('施設別点灯時間内訳（計算用１）（非表示）'!$G$4:$G$87,'施設別点灯時間内訳（計算用１）（非表示）'!BH$4:BH$87)/1000</f>
        <v>0</v>
      </c>
      <c r="H10" s="119">
        <f>SUMPRODUCT('施設別点灯時間内訳（計算用１）（非表示）'!$G$4:$G$87,'施設別点灯時間内訳（計算用１）（非表示）'!BI$4:BI$87)/1000</f>
        <v>0</v>
      </c>
      <c r="I10" s="119">
        <f>SUMPRODUCT('施設別点灯時間内訳（計算用１）（非表示）'!$G$4:$G$87,'施設別点灯時間内訳（計算用１）（非表示）'!BJ$4:BJ$87)/1000</f>
        <v>0</v>
      </c>
      <c r="J10" s="119">
        <f>SUMPRODUCT('施設別点灯時間内訳（計算用１）（非表示）'!$G$4:$G$87,'施設別点灯時間内訳（計算用１）（非表示）'!BK$4:BK$87)/1000</f>
        <v>0</v>
      </c>
      <c r="K10" s="119">
        <f>SUMPRODUCT('施設別点灯時間内訳（計算用１）（非表示）'!$G$4:$G$87,'施設別点灯時間内訳（計算用１）（非表示）'!BL$4:BL$87)/1000</f>
        <v>0</v>
      </c>
      <c r="L10" s="119">
        <f>SUMPRODUCT('施設別点灯時間内訳（計算用１）（非表示）'!$G$4:$G$87,'施設別点灯時間内訳（計算用１）（非表示）'!BM$4:BM$87)/1000</f>
        <v>0</v>
      </c>
      <c r="M10" s="119">
        <f>SUMPRODUCT('施設別点灯時間内訳（計算用１）（非表示）'!$G$4:$G$87,'施設別点灯時間内訳（計算用１）（非表示）'!BN$4:BN$87)/1000</f>
        <v>0</v>
      </c>
      <c r="N10" s="119">
        <f>SUMPRODUCT('施設別点灯時間内訳（計算用１）（非表示）'!$G$4:$G$87,'施設別点灯時間内訳（計算用１）（非表示）'!BO$4:BO$87)/1000</f>
        <v>0</v>
      </c>
      <c r="O10" s="119">
        <f>SUMPRODUCT('施設別点灯時間内訳（計算用１）（非表示）'!$G$4:$G$87,'施設別点灯時間内訳（計算用１）（非表示）'!BP$4:BP$87)/1000</f>
        <v>0</v>
      </c>
      <c r="P10" s="119">
        <f>SUMPRODUCT('施設別点灯時間内訳（計算用１）（非表示）'!$G$4:$G$87,'施設別点灯時間内訳（計算用１）（非表示）'!BQ$4:BQ$87)/1000</f>
        <v>0</v>
      </c>
      <c r="Q10" s="119">
        <f>SUMPRODUCT('施設別点灯時間内訳（計算用１）（非表示）'!$G$4:$G$87,'施設別点灯時間内訳（計算用１）（非表示）'!BR$4:BR$87)/1000</f>
        <v>0</v>
      </c>
      <c r="R10" s="119">
        <f>SUMPRODUCT('施設別点灯時間内訳（計算用１）（非表示）'!$G$4:$G$87,'施設別点灯時間内訳（計算用１）（非表示）'!BS$4:BS$87)/1000</f>
        <v>0</v>
      </c>
      <c r="S10" s="119">
        <f>SUMPRODUCT('施設別点灯時間内訳（計算用１）（非表示）'!$G$4:$G$87,'施設別点灯時間内訳（計算用１）（非表示）'!BT$4:BT$87)/1000</f>
        <v>0</v>
      </c>
      <c r="T10" s="119">
        <f>SUMPRODUCT('施設別点灯時間内訳（計算用１）（非表示）'!$G$4:$G$87,'施設別点灯時間内訳（計算用１）（非表示）'!BU$4:BU$87)/1000</f>
        <v>0</v>
      </c>
      <c r="U10" s="119">
        <f>SUMPRODUCT('施設別点灯時間内訳（計算用１）（非表示）'!$G$4:$G$87,'施設別点灯時間内訳（計算用１）（非表示）'!BV$4:BV$87)/1000</f>
        <v>0</v>
      </c>
      <c r="V10" s="119">
        <f>SUMPRODUCT('施設別点灯時間内訳（計算用１）（非表示）'!$G$4:$G$87,'施設別点灯時間内訳（計算用１）（非表示）'!BW$4:BW$87)/1000</f>
        <v>0</v>
      </c>
      <c r="W10" s="119">
        <f>SUMPRODUCT('施設別点灯時間内訳（計算用１）（非表示）'!$G$4:$G$87,'施設別点灯時間内訳（計算用１）（非表示）'!BX$4:BX$87)/1000</f>
        <v>0</v>
      </c>
      <c r="X10" s="119">
        <f>SUMPRODUCT('施設別点灯時間内訳（計算用１）（非表示）'!$G$4:$G$87,'施設別点灯時間内訳（計算用１）（非表示）'!BY$4:BY$87)/1000</f>
        <v>0</v>
      </c>
      <c r="Y10" s="119">
        <f>SUMPRODUCT('施設別点灯時間内訳（計算用１）（非表示）'!$G$4:$G$87,'施設別点灯時間内訳（計算用１）（非表示）'!BZ$4:BZ$87)/1000</f>
        <v>0</v>
      </c>
      <c r="Z10" s="119">
        <f>SUMPRODUCT('施設別点灯時間内訳（計算用１）（非表示）'!$G$4:$G$87,'施設別点灯時間内訳（計算用１）（非表示）'!CA$4:CA$87)/1000</f>
        <v>0</v>
      </c>
      <c r="AA10" s="119">
        <f>SUMPRODUCT('施設別点灯時間内訳（計算用１）（非表示）'!$G$4:$G$87,'施設別点灯時間内訳（計算用１）（非表示）'!CB$4:CB$87)/1000</f>
        <v>0</v>
      </c>
      <c r="AB10" s="119">
        <f>SUMPRODUCT('施設別点灯時間内訳（計算用１）（非表示）'!$G$4:$G$87,'施設別点灯時間内訳（計算用１）（非表示）'!CC$4:CC$87)/1000</f>
        <v>0</v>
      </c>
      <c r="AC10" s="119">
        <f>SUMPRODUCT('施設別点灯時間内訳（計算用１）（非表示）'!$G$4:$G$87,'施設別点灯時間内訳（計算用１）（非表示）'!CD$4:CD$87)/1000</f>
        <v>0</v>
      </c>
      <c r="AD10" s="119">
        <f>SUMPRODUCT('施設別点灯時間内訳（計算用１）（非表示）'!$G$4:$G$87,'施設別点灯時間内訳（計算用１）（非表示）'!CE$4:CE$87)/1000</f>
        <v>0</v>
      </c>
      <c r="AE10" s="119">
        <f>SUMPRODUCT('施設別点灯時間内訳（計算用１）（非表示）'!$G$4:$G$87,'施設別点灯時間内訳（計算用１）（非表示）'!CF$4:CF$87)/1000</f>
        <v>0</v>
      </c>
      <c r="AF10" s="119">
        <f>SUMPRODUCT('施設別点灯時間内訳（計算用１）（非表示）'!$G$4:$G$87,'施設別点灯時間内訳（計算用１）（非表示）'!CG$4:CG$87)/1000</f>
        <v>0</v>
      </c>
      <c r="AG10" s="119">
        <f>SUMPRODUCT('施設別点灯時間内訳（計算用１）（非表示）'!$G$4:$G$87,'施設別点灯時間内訳（計算用１）（非表示）'!CH$4:CH$87)/1000</f>
        <v>0</v>
      </c>
      <c r="AH10" s="119">
        <f>SUMPRODUCT('施設別点灯時間内訳（計算用１）（非表示）'!$G$4:$G$87,'施設別点灯時間内訳（計算用１）（非表示）'!CI$4:CI$87)/1000</f>
        <v>0</v>
      </c>
      <c r="AI10" s="119">
        <f>SUMPRODUCT('施設別点灯時間内訳（計算用１）（非表示）'!$G$4:$G$87,'施設別点灯時間内訳（計算用１）（非表示）'!CJ$4:CJ$87)/1000</f>
        <v>0</v>
      </c>
      <c r="AJ10" s="119">
        <f>SUMPRODUCT('施設別点灯時間内訳（計算用１）（非表示）'!$G$4:$G$87,'施設別点灯時間内訳（計算用１）（非表示）'!CK$4:CK$87)/1000</f>
        <v>0</v>
      </c>
      <c r="AK10" s="119">
        <f>SUMPRODUCT('施設別点灯時間内訳（計算用１）（非表示）'!$G$4:$G$87,'施設別点灯時間内訳（計算用１）（非表示）'!CL$4:CL$87)/1000</f>
        <v>0</v>
      </c>
      <c r="AL10" s="119">
        <f>SUMPRODUCT('施設別点灯時間内訳（計算用１）（非表示）'!$G$4:$G$87,'施設別点灯時間内訳（計算用１）（非表示）'!CM$4:CM$87)/1000</f>
        <v>0</v>
      </c>
      <c r="AM10" s="119">
        <f>SUMPRODUCT('施設別点灯時間内訳（計算用１）（非表示）'!$G$4:$G$87,'施設別点灯時間内訳（計算用１）（非表示）'!CN$4:CN$87)/1000</f>
        <v>0</v>
      </c>
      <c r="AN10" s="119">
        <f>SUMPRODUCT('施設別点灯時間内訳（計算用１）（非表示）'!$G$4:$G$87,'施設別点灯時間内訳（計算用１）（非表示）'!CO$4:CO$87)/1000</f>
        <v>0</v>
      </c>
      <c r="AO10" s="119">
        <f>SUMPRODUCT('施設別点灯時間内訳（計算用１）（非表示）'!$G$4:$G$87,'施設別点灯時間内訳（計算用１）（非表示）'!CP$4:CP$87)/1000</f>
        <v>0</v>
      </c>
      <c r="AP10" s="119">
        <f>SUMPRODUCT('施設別点灯時間内訳（計算用１）（非表示）'!$G$4:$G$87,'施設別点灯時間内訳（計算用１）（非表示）'!CQ$4:CQ$87)/1000</f>
        <v>0</v>
      </c>
      <c r="AQ10" s="119">
        <f>SUMPRODUCT('施設別点灯時間内訳（計算用１）（非表示）'!$G$4:$G$87,'施設別点灯時間内訳（計算用１）（非表示）'!CR$4:CR$87)/1000</f>
        <v>0</v>
      </c>
      <c r="AR10" s="119">
        <f>SUMPRODUCT('施設別点灯時間内訳（計算用１）（非表示）'!$G$4:$G$87,'施設別点灯時間内訳（計算用１）（非表示）'!CS$4:CS$87)/1000</f>
        <v>0</v>
      </c>
      <c r="AS10" s="119">
        <f>SUMPRODUCT('施設別点灯時間内訳（計算用１）（非表示）'!$G$4:$G$87,'施設別点灯時間内訳（計算用１）（非表示）'!CT$4:CT$87)/1000</f>
        <v>0</v>
      </c>
      <c r="AT10" s="119">
        <f>SUMPRODUCT('施設別点灯時間内訳（計算用１）（非表示）'!$G$4:$G$87,'施設別点灯時間内訳（計算用１）（非表示）'!CU$4:CU$87)/1000</f>
        <v>0</v>
      </c>
      <c r="AU10" s="119">
        <f>SUMPRODUCT('施設別点灯時間内訳（計算用１）（非表示）'!$G$4:$G$87,'施設別点灯時間内訳（計算用１）（非表示）'!CV$4:CV$87)/1000</f>
        <v>0</v>
      </c>
      <c r="AV10" s="119">
        <f>SUMPRODUCT('施設別点灯時間内訳（計算用１）（非表示）'!$G$4:$G$87,'施設別点灯時間内訳（計算用１）（非表示）'!CW$4:CW$87)/1000</f>
        <v>0</v>
      </c>
      <c r="AW10" s="119">
        <f>SUMPRODUCT('施設別点灯時間内訳（計算用１）（非表示）'!$G$4:$G$87,'施設別点灯時間内訳（計算用１）（非表示）'!CX$4:CX$87)/1000</f>
        <v>0</v>
      </c>
      <c r="AX10" s="119">
        <f>SUMPRODUCT('施設別点灯時間内訳（計算用１）（非表示）'!$G$4:$G$87,'施設別点灯時間内訳（計算用１）（非表示）'!CY$4:CY$87)/1000</f>
        <v>0</v>
      </c>
      <c r="AY10" s="119">
        <f>SUMPRODUCT('施設別点灯時間内訳（計算用１）（非表示）'!$G$4:$G$87,'施設別点灯時間内訳（計算用１）（非表示）'!CZ$4:CZ$87)/1000</f>
        <v>0</v>
      </c>
      <c r="AZ10" s="119">
        <f>SUMPRODUCT('施設別点灯時間内訳（計算用１）（非表示）'!$G$4:$G$87,'施設別点灯時間内訳（計算用１）（非表示）'!DA$4:DA$87)/1000</f>
        <v>0</v>
      </c>
    </row>
    <row r="11" spans="1:52" ht="36" customHeight="1" thickBot="1">
      <c r="B11" s="174" t="s">
        <v>262</v>
      </c>
      <c r="C11" s="118" t="s">
        <v>246</v>
      </c>
      <c r="D11" s="113">
        <f t="shared" si="0"/>
        <v>0</v>
      </c>
      <c r="E11" s="119">
        <f>E9+E10</f>
        <v>0</v>
      </c>
      <c r="F11" s="119">
        <f t="shared" ref="F11:AZ11" si="2">F9+F10</f>
        <v>0</v>
      </c>
      <c r="G11" s="119">
        <f t="shared" si="2"/>
        <v>0</v>
      </c>
      <c r="H11" s="119">
        <f t="shared" si="2"/>
        <v>0</v>
      </c>
      <c r="I11" s="119">
        <f t="shared" si="2"/>
        <v>0</v>
      </c>
      <c r="J11" s="119">
        <f t="shared" si="2"/>
        <v>0</v>
      </c>
      <c r="K11" s="119">
        <f t="shared" si="2"/>
        <v>0</v>
      </c>
      <c r="L11" s="119">
        <f t="shared" si="2"/>
        <v>0</v>
      </c>
      <c r="M11" s="119">
        <f t="shared" si="2"/>
        <v>0</v>
      </c>
      <c r="N11" s="119">
        <f t="shared" si="2"/>
        <v>0</v>
      </c>
      <c r="O11" s="119">
        <f t="shared" si="2"/>
        <v>0</v>
      </c>
      <c r="P11" s="119">
        <f t="shared" si="2"/>
        <v>0</v>
      </c>
      <c r="Q11" s="119">
        <f t="shared" si="2"/>
        <v>0</v>
      </c>
      <c r="R11" s="119">
        <f t="shared" si="2"/>
        <v>0</v>
      </c>
      <c r="S11" s="119">
        <f t="shared" si="2"/>
        <v>0</v>
      </c>
      <c r="T11" s="119">
        <f t="shared" si="2"/>
        <v>0</v>
      </c>
      <c r="U11" s="119">
        <f t="shared" si="2"/>
        <v>0</v>
      </c>
      <c r="V11" s="119">
        <f t="shared" si="2"/>
        <v>0</v>
      </c>
      <c r="W11" s="119">
        <f t="shared" si="2"/>
        <v>0</v>
      </c>
      <c r="X11" s="119">
        <f t="shared" si="2"/>
        <v>0</v>
      </c>
      <c r="Y11" s="119">
        <f t="shared" si="2"/>
        <v>0</v>
      </c>
      <c r="Z11" s="119">
        <f t="shared" si="2"/>
        <v>0</v>
      </c>
      <c r="AA11" s="119">
        <f t="shared" si="2"/>
        <v>0</v>
      </c>
      <c r="AB11" s="119">
        <f t="shared" si="2"/>
        <v>0</v>
      </c>
      <c r="AC11" s="119">
        <f t="shared" si="2"/>
        <v>0</v>
      </c>
      <c r="AD11" s="119">
        <f t="shared" si="2"/>
        <v>0</v>
      </c>
      <c r="AE11" s="119">
        <f t="shared" si="2"/>
        <v>0</v>
      </c>
      <c r="AF11" s="119">
        <f t="shared" si="2"/>
        <v>0</v>
      </c>
      <c r="AG11" s="119">
        <f t="shared" si="2"/>
        <v>0</v>
      </c>
      <c r="AH11" s="119">
        <f t="shared" si="2"/>
        <v>0</v>
      </c>
      <c r="AI11" s="119">
        <f t="shared" si="2"/>
        <v>0</v>
      </c>
      <c r="AJ11" s="119">
        <f t="shared" si="2"/>
        <v>0</v>
      </c>
      <c r="AK11" s="119">
        <f t="shared" si="2"/>
        <v>0</v>
      </c>
      <c r="AL11" s="119">
        <f t="shared" si="2"/>
        <v>0</v>
      </c>
      <c r="AM11" s="119">
        <f t="shared" si="2"/>
        <v>0</v>
      </c>
      <c r="AN11" s="119">
        <f t="shared" si="2"/>
        <v>0</v>
      </c>
      <c r="AO11" s="119">
        <f t="shared" si="2"/>
        <v>0</v>
      </c>
      <c r="AP11" s="119">
        <f t="shared" si="2"/>
        <v>0</v>
      </c>
      <c r="AQ11" s="119">
        <f t="shared" si="2"/>
        <v>0</v>
      </c>
      <c r="AR11" s="119">
        <f t="shared" si="2"/>
        <v>0</v>
      </c>
      <c r="AS11" s="119">
        <f t="shared" si="2"/>
        <v>0</v>
      </c>
      <c r="AT11" s="119">
        <f t="shared" si="2"/>
        <v>0</v>
      </c>
      <c r="AU11" s="119">
        <f t="shared" si="2"/>
        <v>0</v>
      </c>
      <c r="AV11" s="119">
        <f t="shared" si="2"/>
        <v>0</v>
      </c>
      <c r="AW11" s="119">
        <f t="shared" si="2"/>
        <v>0</v>
      </c>
      <c r="AX11" s="119">
        <f t="shared" si="2"/>
        <v>0</v>
      </c>
      <c r="AY11" s="119">
        <f t="shared" si="2"/>
        <v>0</v>
      </c>
      <c r="AZ11" s="119">
        <f t="shared" si="2"/>
        <v>0</v>
      </c>
    </row>
    <row r="12" spans="1:52" ht="36" customHeight="1">
      <c r="B12" s="171"/>
      <c r="C12" s="122" t="s">
        <v>247</v>
      </c>
      <c r="D12" s="109">
        <f t="shared" si="0"/>
        <v>236933.55080000003</v>
      </c>
      <c r="E12" s="111">
        <f>E6-E9</f>
        <v>3393.7277999999997</v>
      </c>
      <c r="F12" s="111">
        <f t="shared" ref="F12:AZ12" si="3">F6-F9</f>
        <v>6734.88</v>
      </c>
      <c r="G12" s="111">
        <f t="shared" si="3"/>
        <v>6459.143</v>
      </c>
      <c r="H12" s="111">
        <f t="shared" si="3"/>
        <v>11091.514999999999</v>
      </c>
      <c r="I12" s="111">
        <f t="shared" si="3"/>
        <v>420.87299999999999</v>
      </c>
      <c r="J12" s="111">
        <f t="shared" si="3"/>
        <v>8234.4779999999992</v>
      </c>
      <c r="K12" s="111">
        <f t="shared" si="3"/>
        <v>8299.9699999999993</v>
      </c>
      <c r="L12" s="111">
        <f t="shared" si="3"/>
        <v>1589.7149999999999</v>
      </c>
      <c r="M12" s="111">
        <f t="shared" si="3"/>
        <v>7069.97</v>
      </c>
      <c r="N12" s="111">
        <f t="shared" si="3"/>
        <v>6691.4719999999998</v>
      </c>
      <c r="O12" s="111">
        <f t="shared" si="3"/>
        <v>3929.28</v>
      </c>
      <c r="P12" s="111">
        <f t="shared" si="3"/>
        <v>6971.1030000000001</v>
      </c>
      <c r="Q12" s="111">
        <f t="shared" si="3"/>
        <v>108.008</v>
      </c>
      <c r="R12" s="111">
        <f t="shared" si="3"/>
        <v>1709.069</v>
      </c>
      <c r="S12" s="111">
        <f t="shared" si="3"/>
        <v>2767.68</v>
      </c>
      <c r="T12" s="111">
        <f t="shared" si="3"/>
        <v>420.48</v>
      </c>
      <c r="U12" s="111">
        <f t="shared" si="3"/>
        <v>4095.8470000000002</v>
      </c>
      <c r="V12" s="111">
        <f t="shared" si="3"/>
        <v>3823.08</v>
      </c>
      <c r="W12" s="111">
        <f t="shared" si="3"/>
        <v>812.8895</v>
      </c>
      <c r="X12" s="111">
        <f t="shared" si="3"/>
        <v>431.29700000000003</v>
      </c>
      <c r="Y12" s="111">
        <f t="shared" si="3"/>
        <v>593.32500000000005</v>
      </c>
      <c r="Z12" s="111">
        <f t="shared" si="3"/>
        <v>10431.386</v>
      </c>
      <c r="AA12" s="111">
        <f t="shared" si="3"/>
        <v>5925.3410000000003</v>
      </c>
      <c r="AB12" s="111">
        <f t="shared" si="3"/>
        <v>5543.2619999999997</v>
      </c>
      <c r="AC12" s="111">
        <f t="shared" si="3"/>
        <v>4933.9440000000004</v>
      </c>
      <c r="AD12" s="111">
        <f t="shared" si="3"/>
        <v>2189.04</v>
      </c>
      <c r="AE12" s="111">
        <f t="shared" si="3"/>
        <v>872.98800000000006</v>
      </c>
      <c r="AF12" s="111">
        <f t="shared" si="3"/>
        <v>7682.3635000000004</v>
      </c>
      <c r="AG12" s="111">
        <f t="shared" si="3"/>
        <v>1088.97</v>
      </c>
      <c r="AH12" s="111">
        <f t="shared" si="3"/>
        <v>6636.0230000000001</v>
      </c>
      <c r="AI12" s="111">
        <f t="shared" si="3"/>
        <v>8728.2000000000007</v>
      </c>
      <c r="AJ12" s="111">
        <f t="shared" si="3"/>
        <v>1315.44</v>
      </c>
      <c r="AK12" s="111">
        <f t="shared" si="3"/>
        <v>2049.1799999999998</v>
      </c>
      <c r="AL12" s="111">
        <f t="shared" si="3"/>
        <v>6594.442</v>
      </c>
      <c r="AM12" s="111">
        <f t="shared" si="3"/>
        <v>1778.1120000000001</v>
      </c>
      <c r="AN12" s="111">
        <f t="shared" si="3"/>
        <v>13756.467000000001</v>
      </c>
      <c r="AO12" s="111">
        <f t="shared" si="3"/>
        <v>12661.876</v>
      </c>
      <c r="AP12" s="111">
        <f t="shared" si="3"/>
        <v>4689.8959999999997</v>
      </c>
      <c r="AQ12" s="111">
        <f t="shared" si="3"/>
        <v>12648.36</v>
      </c>
      <c r="AR12" s="111">
        <f t="shared" si="3"/>
        <v>7551.1540000000005</v>
      </c>
      <c r="AS12" s="111">
        <f t="shared" si="3"/>
        <v>4102.6319999999996</v>
      </c>
      <c r="AT12" s="111">
        <f t="shared" si="3"/>
        <v>4686.9745000000003</v>
      </c>
      <c r="AU12" s="111">
        <f t="shared" si="3"/>
        <v>6.7500000000000004E-2</v>
      </c>
      <c r="AV12" s="111">
        <f t="shared" si="3"/>
        <v>6823.6769999999997</v>
      </c>
      <c r="AW12" s="111">
        <f t="shared" si="3"/>
        <v>6517.63</v>
      </c>
      <c r="AX12" s="111">
        <f t="shared" si="3"/>
        <v>2059.1840000000002</v>
      </c>
      <c r="AY12" s="111">
        <f t="shared" si="3"/>
        <v>1340.0519999999999</v>
      </c>
      <c r="AZ12" s="111">
        <f t="shared" si="3"/>
        <v>8679.0869999999995</v>
      </c>
    </row>
    <row r="13" spans="1:52" ht="36" customHeight="1">
      <c r="B13" s="171"/>
      <c r="C13" s="118" t="s">
        <v>248</v>
      </c>
      <c r="D13" s="113">
        <f t="shared" si="0"/>
        <v>57127.633900000001</v>
      </c>
      <c r="E13" s="119">
        <f>E7-E10</f>
        <v>4907.5319</v>
      </c>
      <c r="F13" s="119">
        <f t="shared" ref="F13:AZ13" si="4">F7-F10</f>
        <v>2303.88</v>
      </c>
      <c r="G13" s="119">
        <f t="shared" si="4"/>
        <v>8918.3340000000007</v>
      </c>
      <c r="H13" s="119">
        <f t="shared" si="4"/>
        <v>0</v>
      </c>
      <c r="I13" s="119">
        <f t="shared" si="4"/>
        <v>354.78</v>
      </c>
      <c r="J13" s="119">
        <f t="shared" si="4"/>
        <v>20.52</v>
      </c>
      <c r="K13" s="119">
        <f t="shared" si="4"/>
        <v>2176.0430000000001</v>
      </c>
      <c r="L13" s="119">
        <f t="shared" si="4"/>
        <v>0</v>
      </c>
      <c r="M13" s="119">
        <f t="shared" si="4"/>
        <v>141.30500000000001</v>
      </c>
      <c r="N13" s="119">
        <f t="shared" si="4"/>
        <v>5439.96</v>
      </c>
      <c r="O13" s="119">
        <f t="shared" si="4"/>
        <v>1705.92</v>
      </c>
      <c r="P13" s="119">
        <f t="shared" si="4"/>
        <v>429.87</v>
      </c>
      <c r="Q13" s="119">
        <f t="shared" si="4"/>
        <v>0</v>
      </c>
      <c r="R13" s="119">
        <f t="shared" si="4"/>
        <v>0</v>
      </c>
      <c r="S13" s="119">
        <f t="shared" si="4"/>
        <v>0</v>
      </c>
      <c r="T13" s="119">
        <f t="shared" si="4"/>
        <v>1245.405</v>
      </c>
      <c r="U13" s="119">
        <f t="shared" si="4"/>
        <v>0</v>
      </c>
      <c r="V13" s="119">
        <f t="shared" si="4"/>
        <v>2664</v>
      </c>
      <c r="W13" s="119">
        <f t="shared" si="4"/>
        <v>117.645</v>
      </c>
      <c r="X13" s="119">
        <f t="shared" si="4"/>
        <v>40.020000000000003</v>
      </c>
      <c r="Y13" s="119">
        <f t="shared" si="4"/>
        <v>0</v>
      </c>
      <c r="Z13" s="119">
        <f t="shared" si="4"/>
        <v>8741.9480000000003</v>
      </c>
      <c r="AA13" s="119">
        <f t="shared" si="4"/>
        <v>630.97550000000001</v>
      </c>
      <c r="AB13" s="119">
        <f t="shared" si="4"/>
        <v>251.20349999999999</v>
      </c>
      <c r="AC13" s="119">
        <f t="shared" si="4"/>
        <v>0</v>
      </c>
      <c r="AD13" s="119">
        <f t="shared" si="4"/>
        <v>177.39</v>
      </c>
      <c r="AE13" s="119">
        <f t="shared" si="4"/>
        <v>159.93600000000001</v>
      </c>
      <c r="AF13" s="119">
        <f t="shared" si="4"/>
        <v>2909.7829999999999</v>
      </c>
      <c r="AG13" s="119">
        <f t="shared" si="4"/>
        <v>0</v>
      </c>
      <c r="AH13" s="119">
        <f t="shared" si="4"/>
        <v>4489.8209999999999</v>
      </c>
      <c r="AI13" s="119">
        <f t="shared" si="4"/>
        <v>0</v>
      </c>
      <c r="AJ13" s="119">
        <f t="shared" si="4"/>
        <v>140.94</v>
      </c>
      <c r="AK13" s="119">
        <f t="shared" si="4"/>
        <v>0</v>
      </c>
      <c r="AL13" s="119">
        <f t="shared" si="4"/>
        <v>68.561999999999998</v>
      </c>
      <c r="AM13" s="119">
        <f t="shared" si="4"/>
        <v>0</v>
      </c>
      <c r="AN13" s="119">
        <f t="shared" si="4"/>
        <v>148.47</v>
      </c>
      <c r="AO13" s="119">
        <f t="shared" si="4"/>
        <v>0</v>
      </c>
      <c r="AP13" s="119">
        <f t="shared" si="4"/>
        <v>4361.7039999999997</v>
      </c>
      <c r="AQ13" s="119">
        <f t="shared" si="4"/>
        <v>2678.02</v>
      </c>
      <c r="AR13" s="119">
        <f t="shared" si="4"/>
        <v>0</v>
      </c>
      <c r="AS13" s="119">
        <f t="shared" si="4"/>
        <v>43.68</v>
      </c>
      <c r="AT13" s="119">
        <f t="shared" si="4"/>
        <v>261.35599999999999</v>
      </c>
      <c r="AU13" s="119">
        <f t="shared" si="4"/>
        <v>0.13500000000000001</v>
      </c>
      <c r="AV13" s="119">
        <f t="shared" si="4"/>
        <v>15.821999999999999</v>
      </c>
      <c r="AW13" s="119">
        <f t="shared" si="4"/>
        <v>40.433999999999997</v>
      </c>
      <c r="AX13" s="119">
        <f t="shared" si="4"/>
        <v>0</v>
      </c>
      <c r="AY13" s="119">
        <f t="shared" si="4"/>
        <v>0</v>
      </c>
      <c r="AZ13" s="119">
        <f t="shared" si="4"/>
        <v>1542.24</v>
      </c>
    </row>
    <row r="14" spans="1:52" ht="36" customHeight="1" thickBot="1">
      <c r="B14" s="171" t="s">
        <v>263</v>
      </c>
      <c r="C14" s="120" t="s">
        <v>249</v>
      </c>
      <c r="D14" s="121">
        <f t="shared" si="0"/>
        <v>294061.18469999998</v>
      </c>
      <c r="E14" s="117">
        <f>E8-E11</f>
        <v>8301.2596999999987</v>
      </c>
      <c r="F14" s="117">
        <f t="shared" ref="F14:AZ14" si="5">F8-F11</f>
        <v>9038.76</v>
      </c>
      <c r="G14" s="117">
        <f t="shared" si="5"/>
        <v>15377.477000000001</v>
      </c>
      <c r="H14" s="117">
        <f t="shared" si="5"/>
        <v>11091.514999999999</v>
      </c>
      <c r="I14" s="117">
        <f t="shared" si="5"/>
        <v>775.65300000000002</v>
      </c>
      <c r="J14" s="117">
        <f t="shared" si="5"/>
        <v>8254.9979999999996</v>
      </c>
      <c r="K14" s="117">
        <f t="shared" si="5"/>
        <v>10476.012999999999</v>
      </c>
      <c r="L14" s="117">
        <f t="shared" si="5"/>
        <v>1589.7149999999999</v>
      </c>
      <c r="M14" s="117">
        <f t="shared" si="5"/>
        <v>7211.2750000000005</v>
      </c>
      <c r="N14" s="117">
        <f t="shared" si="5"/>
        <v>12131.432000000001</v>
      </c>
      <c r="O14" s="117">
        <f t="shared" si="5"/>
        <v>5635.2000000000007</v>
      </c>
      <c r="P14" s="117">
        <f t="shared" si="5"/>
        <v>7400.973</v>
      </c>
      <c r="Q14" s="117">
        <f t="shared" si="5"/>
        <v>108.008</v>
      </c>
      <c r="R14" s="117">
        <f t="shared" si="5"/>
        <v>1709.069</v>
      </c>
      <c r="S14" s="117">
        <f t="shared" si="5"/>
        <v>2767.68</v>
      </c>
      <c r="T14" s="117">
        <f t="shared" si="5"/>
        <v>1665.885</v>
      </c>
      <c r="U14" s="117">
        <f t="shared" si="5"/>
        <v>4095.8470000000002</v>
      </c>
      <c r="V14" s="117">
        <f t="shared" si="5"/>
        <v>6487.08</v>
      </c>
      <c r="W14" s="117">
        <f t="shared" si="5"/>
        <v>930.53449999999998</v>
      </c>
      <c r="X14" s="117">
        <f t="shared" si="5"/>
        <v>471.31700000000001</v>
      </c>
      <c r="Y14" s="117">
        <f t="shared" si="5"/>
        <v>593.32500000000005</v>
      </c>
      <c r="Z14" s="117">
        <f t="shared" si="5"/>
        <v>19173.334000000003</v>
      </c>
      <c r="AA14" s="117">
        <f t="shared" si="5"/>
        <v>6556.3165000000008</v>
      </c>
      <c r="AB14" s="117">
        <f t="shared" si="5"/>
        <v>5794.4654999999993</v>
      </c>
      <c r="AC14" s="117">
        <f t="shared" si="5"/>
        <v>4933.9440000000004</v>
      </c>
      <c r="AD14" s="117">
        <f t="shared" si="5"/>
        <v>2366.4299999999998</v>
      </c>
      <c r="AE14" s="117">
        <f t="shared" si="5"/>
        <v>1032.924</v>
      </c>
      <c r="AF14" s="117">
        <f t="shared" si="5"/>
        <v>10592.146500000001</v>
      </c>
      <c r="AG14" s="117">
        <f t="shared" si="5"/>
        <v>1088.97</v>
      </c>
      <c r="AH14" s="117">
        <f t="shared" si="5"/>
        <v>11125.844000000001</v>
      </c>
      <c r="AI14" s="117">
        <f t="shared" si="5"/>
        <v>8728.2000000000007</v>
      </c>
      <c r="AJ14" s="117">
        <f t="shared" si="5"/>
        <v>1456.38</v>
      </c>
      <c r="AK14" s="117">
        <f t="shared" si="5"/>
        <v>2049.1799999999998</v>
      </c>
      <c r="AL14" s="117">
        <f t="shared" si="5"/>
        <v>6663.0039999999999</v>
      </c>
      <c r="AM14" s="117">
        <f t="shared" si="5"/>
        <v>1778.1120000000001</v>
      </c>
      <c r="AN14" s="117">
        <f t="shared" si="5"/>
        <v>13904.937</v>
      </c>
      <c r="AO14" s="117">
        <f t="shared" si="5"/>
        <v>12661.876</v>
      </c>
      <c r="AP14" s="117">
        <f t="shared" si="5"/>
        <v>9051.5999999999985</v>
      </c>
      <c r="AQ14" s="117">
        <f t="shared" si="5"/>
        <v>15326.380000000001</v>
      </c>
      <c r="AR14" s="117">
        <f t="shared" si="5"/>
        <v>7551.1540000000005</v>
      </c>
      <c r="AS14" s="117">
        <f t="shared" si="5"/>
        <v>4146.3119999999999</v>
      </c>
      <c r="AT14" s="117">
        <f t="shared" si="5"/>
        <v>4948.3305</v>
      </c>
      <c r="AU14" s="117">
        <f t="shared" si="5"/>
        <v>0.20250000000000001</v>
      </c>
      <c r="AV14" s="117">
        <f t="shared" si="5"/>
        <v>6839.4989999999998</v>
      </c>
      <c r="AW14" s="117">
        <f t="shared" si="5"/>
        <v>6558.0640000000003</v>
      </c>
      <c r="AX14" s="117">
        <f t="shared" si="5"/>
        <v>2059.1840000000002</v>
      </c>
      <c r="AY14" s="117">
        <f t="shared" si="5"/>
        <v>1340.0519999999999</v>
      </c>
      <c r="AZ14" s="117">
        <f t="shared" si="5"/>
        <v>10221.326999999999</v>
      </c>
    </row>
    <row r="15" spans="1:52" ht="36" customHeight="1" thickBot="1">
      <c r="B15" s="173"/>
      <c r="C15" s="123" t="s">
        <v>250</v>
      </c>
      <c r="D15" s="106">
        <f>SUMIF(E15:AZ15,"&gt;0")</f>
        <v>7620731.8343159985</v>
      </c>
      <c r="E15" s="124">
        <f t="shared" ref="E15" si="6">E5*E14</f>
        <v>245136.19894099998</v>
      </c>
      <c r="F15" s="124">
        <f t="shared" ref="F15:AZ15" si="7">F5*F14</f>
        <v>255796.90800000002</v>
      </c>
      <c r="G15" s="124">
        <f t="shared" si="7"/>
        <v>471934.76913000003</v>
      </c>
      <c r="H15" s="124">
        <f t="shared" si="7"/>
        <v>330083.48639999999</v>
      </c>
      <c r="I15" s="124">
        <f t="shared" si="7"/>
        <v>15513.060000000001</v>
      </c>
      <c r="J15" s="124">
        <f t="shared" si="7"/>
        <v>92455.977599999984</v>
      </c>
      <c r="K15" s="124">
        <f t="shared" si="7"/>
        <v>308518.58284999995</v>
      </c>
      <c r="L15" s="124">
        <f t="shared" si="7"/>
        <v>39901.8465</v>
      </c>
      <c r="M15" s="124">
        <f t="shared" si="7"/>
        <v>198814.85175000003</v>
      </c>
      <c r="N15" s="124">
        <f t="shared" si="7"/>
        <v>347808.15544000006</v>
      </c>
      <c r="O15" s="124">
        <f t="shared" si="7"/>
        <v>162293.76000000004</v>
      </c>
      <c r="P15" s="124">
        <f t="shared" si="7"/>
        <v>131737.31940000001</v>
      </c>
      <c r="Q15" s="124">
        <f t="shared" si="7"/>
        <v>3042.58536</v>
      </c>
      <c r="R15" s="124">
        <f t="shared" si="7"/>
        <v>56467.639759999998</v>
      </c>
      <c r="S15" s="124">
        <f t="shared" si="7"/>
        <v>68278.665600000008</v>
      </c>
      <c r="T15" s="124">
        <f t="shared" si="7"/>
        <v>72049.526249999995</v>
      </c>
      <c r="U15" s="124">
        <f t="shared" si="7"/>
        <v>77903.009940000004</v>
      </c>
      <c r="V15" s="124">
        <f t="shared" si="7"/>
        <v>174178.098</v>
      </c>
      <c r="W15" s="124">
        <f t="shared" si="7"/>
        <v>36672.364644999994</v>
      </c>
      <c r="X15" s="124">
        <f t="shared" si="7"/>
        <v>17650.821650000002</v>
      </c>
      <c r="Y15" s="124">
        <f t="shared" si="7"/>
        <v>17876.882250000002</v>
      </c>
      <c r="Z15" s="124">
        <f t="shared" si="7"/>
        <v>547206.95236000011</v>
      </c>
      <c r="AA15" s="124">
        <f t="shared" si="7"/>
        <v>211572.33345500004</v>
      </c>
      <c r="AB15" s="124">
        <f t="shared" si="7"/>
        <v>173544.24172499997</v>
      </c>
      <c r="AC15" s="124">
        <f t="shared" si="7"/>
        <v>147376.90728000001</v>
      </c>
      <c r="AD15" s="124">
        <f t="shared" si="7"/>
        <v>80127.319799999997</v>
      </c>
      <c r="AE15" s="124">
        <f t="shared" si="7"/>
        <v>43227.869400000003</v>
      </c>
      <c r="AF15" s="124">
        <f t="shared" si="7"/>
        <v>345727.66176000005</v>
      </c>
      <c r="AG15" s="124">
        <f t="shared" si="7"/>
        <v>31993.938600000001</v>
      </c>
      <c r="AH15" s="124">
        <f t="shared" si="7"/>
        <v>391184.67504</v>
      </c>
      <c r="AI15" s="124">
        <f t="shared" si="7"/>
        <v>123940.44</v>
      </c>
      <c r="AJ15" s="124">
        <f t="shared" si="7"/>
        <v>18510.589800000002</v>
      </c>
      <c r="AK15" s="124">
        <f t="shared" si="7"/>
        <v>55471.302599999995</v>
      </c>
      <c r="AL15" s="124">
        <f t="shared" si="7"/>
        <v>115269.96920000001</v>
      </c>
      <c r="AM15" s="124">
        <f t="shared" si="7"/>
        <v>39189.588479999999</v>
      </c>
      <c r="AN15" s="124">
        <f t="shared" si="7"/>
        <v>242919.24938999998</v>
      </c>
      <c r="AO15" s="124">
        <f t="shared" si="7"/>
        <v>328575.68219999998</v>
      </c>
      <c r="AP15" s="124">
        <f t="shared" si="7"/>
        <v>313637.93999999994</v>
      </c>
      <c r="AQ15" s="124">
        <f t="shared" si="7"/>
        <v>257329.92019999999</v>
      </c>
      <c r="AR15" s="124">
        <f t="shared" si="7"/>
        <v>155478.26086000001</v>
      </c>
      <c r="AS15" s="124">
        <f t="shared" si="7"/>
        <v>103077.31632</v>
      </c>
      <c r="AT15" s="124">
        <f t="shared" si="7"/>
        <v>145282.98348</v>
      </c>
      <c r="AU15" s="124">
        <f t="shared" si="7"/>
        <v>9.3109500000000001</v>
      </c>
      <c r="AV15" s="124">
        <f t="shared" si="7"/>
        <v>207647.18964</v>
      </c>
      <c r="AW15" s="124">
        <f t="shared" si="7"/>
        <v>179756.53424000001</v>
      </c>
      <c r="AX15" s="124">
        <f t="shared" si="7"/>
        <v>33770.617599999998</v>
      </c>
      <c r="AY15" s="124">
        <f t="shared" si="7"/>
        <v>24790.962</v>
      </c>
      <c r="AZ15" s="124">
        <f t="shared" si="7"/>
        <v>179997.56846999997</v>
      </c>
    </row>
    <row r="16" spans="1:52" ht="36" customHeight="1">
      <c r="B16" s="171"/>
      <c r="C16" s="118" t="s">
        <v>251</v>
      </c>
      <c r="D16" s="125">
        <f>D14*0.000357</f>
        <v>104.97984293789999</v>
      </c>
      <c r="E16" s="119">
        <f t="shared" ref="E16" si="8">E14*0.000357</f>
        <v>2.9635497128999995</v>
      </c>
      <c r="F16" s="119">
        <f t="shared" ref="F16:AZ16" si="9">F14*0.000357</f>
        <v>3.22683732</v>
      </c>
      <c r="G16" s="119">
        <f t="shared" si="9"/>
        <v>5.4897592890000002</v>
      </c>
      <c r="H16" s="119">
        <f t="shared" si="9"/>
        <v>3.9596708549999997</v>
      </c>
      <c r="I16" s="119">
        <f t="shared" si="9"/>
        <v>0.27690812100000001</v>
      </c>
      <c r="J16" s="119">
        <f t="shared" si="9"/>
        <v>2.9470342860000001</v>
      </c>
      <c r="K16" s="119">
        <f t="shared" si="9"/>
        <v>3.7399366409999999</v>
      </c>
      <c r="L16" s="119">
        <f t="shared" si="9"/>
        <v>0.56752825499999993</v>
      </c>
      <c r="M16" s="119">
        <f t="shared" si="9"/>
        <v>2.574425175</v>
      </c>
      <c r="N16" s="119">
        <f t="shared" si="9"/>
        <v>4.3309212239999999</v>
      </c>
      <c r="O16" s="119">
        <f t="shared" si="9"/>
        <v>2.0117664000000004</v>
      </c>
      <c r="P16" s="119">
        <f t="shared" si="9"/>
        <v>2.6421473610000001</v>
      </c>
      <c r="Q16" s="119">
        <f t="shared" si="9"/>
        <v>3.8558855999999996E-2</v>
      </c>
      <c r="R16" s="119">
        <f t="shared" si="9"/>
        <v>0.61013763300000001</v>
      </c>
      <c r="S16" s="119">
        <f t="shared" si="9"/>
        <v>0.9880617599999999</v>
      </c>
      <c r="T16" s="119">
        <f t="shared" si="9"/>
        <v>0.59472094500000006</v>
      </c>
      <c r="U16" s="119">
        <f t="shared" si="9"/>
        <v>1.4622173790000002</v>
      </c>
      <c r="V16" s="119">
        <f t="shared" si="9"/>
        <v>2.3158875600000002</v>
      </c>
      <c r="W16" s="119">
        <f t="shared" si="9"/>
        <v>0.3322008165</v>
      </c>
      <c r="X16" s="119">
        <f t="shared" si="9"/>
        <v>0.16826016900000001</v>
      </c>
      <c r="Y16" s="119">
        <f t="shared" si="9"/>
        <v>0.21181702500000002</v>
      </c>
      <c r="Z16" s="119">
        <f t="shared" si="9"/>
        <v>6.8448802380000009</v>
      </c>
      <c r="AA16" s="119">
        <f t="shared" si="9"/>
        <v>2.3406049905000001</v>
      </c>
      <c r="AB16" s="119">
        <f t="shared" si="9"/>
        <v>2.0686241834999999</v>
      </c>
      <c r="AC16" s="119">
        <f t="shared" si="9"/>
        <v>1.7614180080000001</v>
      </c>
      <c r="AD16" s="119">
        <f t="shared" si="9"/>
        <v>0.84481550999999999</v>
      </c>
      <c r="AE16" s="119">
        <f t="shared" si="9"/>
        <v>0.36875386799999998</v>
      </c>
      <c r="AF16" s="119">
        <f t="shared" si="9"/>
        <v>3.7813963005000004</v>
      </c>
      <c r="AG16" s="119">
        <f t="shared" si="9"/>
        <v>0.38876229000000001</v>
      </c>
      <c r="AH16" s="119">
        <f t="shared" si="9"/>
        <v>3.9719263080000005</v>
      </c>
      <c r="AI16" s="119">
        <f t="shared" si="9"/>
        <v>3.1159674000000002</v>
      </c>
      <c r="AJ16" s="119">
        <f t="shared" si="9"/>
        <v>0.51992766000000001</v>
      </c>
      <c r="AK16" s="119">
        <f t="shared" si="9"/>
        <v>0.73155725999999999</v>
      </c>
      <c r="AL16" s="119">
        <f t="shared" si="9"/>
        <v>2.3786924279999999</v>
      </c>
      <c r="AM16" s="119">
        <f t="shared" si="9"/>
        <v>0.63478598400000008</v>
      </c>
      <c r="AN16" s="119">
        <f t="shared" si="9"/>
        <v>4.9640625089999997</v>
      </c>
      <c r="AO16" s="119">
        <f t="shared" si="9"/>
        <v>4.5202897320000002</v>
      </c>
      <c r="AP16" s="119">
        <f t="shared" si="9"/>
        <v>3.2314211999999993</v>
      </c>
      <c r="AQ16" s="119">
        <f t="shared" si="9"/>
        <v>5.4715176600000008</v>
      </c>
      <c r="AR16" s="119">
        <f t="shared" si="9"/>
        <v>2.6957619780000002</v>
      </c>
      <c r="AS16" s="119">
        <f t="shared" si="9"/>
        <v>1.4802333839999999</v>
      </c>
      <c r="AT16" s="119">
        <f t="shared" si="9"/>
        <v>1.7665539885000001</v>
      </c>
      <c r="AU16" s="119">
        <f t="shared" si="9"/>
        <v>7.2292499999999999E-5</v>
      </c>
      <c r="AV16" s="119">
        <f t="shared" si="9"/>
        <v>2.441701143</v>
      </c>
      <c r="AW16" s="119">
        <f t="shared" si="9"/>
        <v>2.3412288480000001</v>
      </c>
      <c r="AX16" s="119">
        <f t="shared" si="9"/>
        <v>0.73512868800000009</v>
      </c>
      <c r="AY16" s="119">
        <f t="shared" si="9"/>
        <v>0.47839856399999997</v>
      </c>
      <c r="AZ16" s="119">
        <f t="shared" si="9"/>
        <v>3.6490137389999999</v>
      </c>
    </row>
    <row r="17" spans="2:52" ht="36" customHeight="1">
      <c r="B17" s="171"/>
      <c r="C17" s="118" t="s">
        <v>252</v>
      </c>
      <c r="D17" s="126">
        <f t="shared" ref="D17:E17" si="10">D15/D4</f>
        <v>0.35974682531779517</v>
      </c>
      <c r="E17" s="127">
        <f t="shared" si="10"/>
        <v>0.33614283884392709</v>
      </c>
      <c r="F17" s="127">
        <f t="shared" ref="F17:AZ17" si="11">F15/F4</f>
        <v>0.28959331685718398</v>
      </c>
      <c r="G17" s="127">
        <f t="shared" si="11"/>
        <v>0.68347806504076825</v>
      </c>
      <c r="H17" s="127">
        <f t="shared" si="11"/>
        <v>0.52381316723663229</v>
      </c>
      <c r="I17" s="127">
        <f t="shared" si="11"/>
        <v>6.3236018261862065E-2</v>
      </c>
      <c r="J17" s="127">
        <f t="shared" si="11"/>
        <v>0.38043813434831802</v>
      </c>
      <c r="K17" s="127">
        <f t="shared" si="11"/>
        <v>0.71832535000244457</v>
      </c>
      <c r="L17" s="127">
        <f t="shared" si="11"/>
        <v>0.10290797383834137</v>
      </c>
      <c r="M17" s="127">
        <f t="shared" si="11"/>
        <v>0.41303337000081031</v>
      </c>
      <c r="N17" s="127">
        <f t="shared" si="11"/>
        <v>0.96026017371521988</v>
      </c>
      <c r="O17" s="127">
        <f t="shared" si="11"/>
        <v>0.49216466770784384</v>
      </c>
      <c r="P17" s="127">
        <f t="shared" si="11"/>
        <v>0.33572629467755705</v>
      </c>
      <c r="Q17" s="127">
        <f t="shared" si="11"/>
        <v>1.1055946278874559E-2</v>
      </c>
      <c r="R17" s="127">
        <f t="shared" si="11"/>
        <v>9.2518485235254508E-2</v>
      </c>
      <c r="S17" s="127">
        <f t="shared" si="11"/>
        <v>0.14523296776224551</v>
      </c>
      <c r="T17" s="127">
        <f t="shared" si="11"/>
        <v>0.11406576476809113</v>
      </c>
      <c r="U17" s="127">
        <f t="shared" si="11"/>
        <v>0.32498856927120273</v>
      </c>
      <c r="V17" s="127">
        <f t="shared" si="11"/>
        <v>0.50866057676863541</v>
      </c>
      <c r="W17" s="127">
        <f t="shared" si="11"/>
        <v>8.0562660274646689E-2</v>
      </c>
      <c r="X17" s="127">
        <f t="shared" si="11"/>
        <v>3.0696654046552398E-2</v>
      </c>
      <c r="Y17" s="127">
        <f t="shared" si="11"/>
        <v>2.5042595596609419E-2</v>
      </c>
      <c r="Z17" s="127">
        <f t="shared" si="11"/>
        <v>0.7588860830492633</v>
      </c>
      <c r="AA17" s="127">
        <f t="shared" si="11"/>
        <v>0.36578895825553259</v>
      </c>
      <c r="AB17" s="127">
        <f t="shared" si="11"/>
        <v>0.27937295027141362</v>
      </c>
      <c r="AC17" s="127">
        <f t="shared" si="11"/>
        <v>0.20671741520663059</v>
      </c>
      <c r="AD17" s="127">
        <f t="shared" si="11"/>
        <v>0.13210684977390721</v>
      </c>
      <c r="AE17" s="127">
        <f t="shared" si="11"/>
        <v>9.6128153616936121E-2</v>
      </c>
      <c r="AF17" s="127">
        <f t="shared" si="11"/>
        <v>0.43905716526633415</v>
      </c>
      <c r="AG17" s="127">
        <f t="shared" si="11"/>
        <v>8.2789763693951066E-2</v>
      </c>
      <c r="AH17" s="127">
        <f t="shared" si="11"/>
        <v>0.68041465703983683</v>
      </c>
      <c r="AI17" s="127">
        <f t="shared" si="11"/>
        <v>0.45841047453489664</v>
      </c>
      <c r="AJ17" s="127">
        <f t="shared" si="11"/>
        <v>8.3018297528815538E-2</v>
      </c>
      <c r="AK17" s="127">
        <f t="shared" si="11"/>
        <v>0.19305983287334638</v>
      </c>
      <c r="AL17" s="127" t="e">
        <f t="shared" si="11"/>
        <v>#DIV/0!</v>
      </c>
      <c r="AM17" s="127">
        <f t="shared" si="11"/>
        <v>0.25789410687022901</v>
      </c>
      <c r="AN17" s="127">
        <f t="shared" si="11"/>
        <v>0.59198351006950189</v>
      </c>
      <c r="AO17" s="127" t="e">
        <f t="shared" si="11"/>
        <v>#DIV/0!</v>
      </c>
      <c r="AP17" s="127">
        <f t="shared" si="11"/>
        <v>0.50314256013398395</v>
      </c>
      <c r="AQ17" s="127">
        <f t="shared" si="11"/>
        <v>0.60650251646888298</v>
      </c>
      <c r="AR17" s="127" t="e">
        <f t="shared" si="11"/>
        <v>#DIV/0!</v>
      </c>
      <c r="AS17" s="127">
        <f t="shared" si="11"/>
        <v>0.26729797529737287</v>
      </c>
      <c r="AT17" s="127">
        <f t="shared" si="11"/>
        <v>0.21107355529888638</v>
      </c>
      <c r="AU17" s="127">
        <f t="shared" si="11"/>
        <v>1.7607030747702432E-4</v>
      </c>
      <c r="AV17" s="127">
        <f t="shared" si="11"/>
        <v>0.31226831774351693</v>
      </c>
      <c r="AW17" s="127">
        <f t="shared" si="11"/>
        <v>0.31663666447069433</v>
      </c>
      <c r="AX17" s="127" t="e">
        <f t="shared" si="11"/>
        <v>#DIV/0!</v>
      </c>
      <c r="AY17" s="127" t="e">
        <f t="shared" si="11"/>
        <v>#DIV/0!</v>
      </c>
      <c r="AZ17" s="127">
        <f t="shared" si="11"/>
        <v>0.20527632102228985</v>
      </c>
    </row>
    <row r="18" spans="2:52" ht="36" customHeight="1" thickBot="1">
      <c r="B18" s="171"/>
      <c r="C18" s="120" t="s">
        <v>253</v>
      </c>
      <c r="D18" s="128">
        <f t="shared" ref="D18:E18" si="12">D14/D8</f>
        <v>1</v>
      </c>
      <c r="E18" s="129">
        <f t="shared" si="12"/>
        <v>1</v>
      </c>
      <c r="F18" s="129">
        <f t="shared" ref="F18:AZ18" si="13">F14/F8</f>
        <v>1</v>
      </c>
      <c r="G18" s="129">
        <f t="shared" si="13"/>
        <v>1</v>
      </c>
      <c r="H18" s="129">
        <f t="shared" si="13"/>
        <v>1</v>
      </c>
      <c r="I18" s="129">
        <f t="shared" si="13"/>
        <v>1</v>
      </c>
      <c r="J18" s="129">
        <f t="shared" si="13"/>
        <v>1</v>
      </c>
      <c r="K18" s="129">
        <f t="shared" si="13"/>
        <v>1</v>
      </c>
      <c r="L18" s="129">
        <f t="shared" si="13"/>
        <v>1</v>
      </c>
      <c r="M18" s="129">
        <f t="shared" si="13"/>
        <v>1</v>
      </c>
      <c r="N18" s="129">
        <f t="shared" si="13"/>
        <v>1</v>
      </c>
      <c r="O18" s="129">
        <f t="shared" si="13"/>
        <v>1</v>
      </c>
      <c r="P18" s="129">
        <f t="shared" si="13"/>
        <v>1</v>
      </c>
      <c r="Q18" s="129">
        <f t="shared" si="13"/>
        <v>1</v>
      </c>
      <c r="R18" s="129">
        <f t="shared" si="13"/>
        <v>1</v>
      </c>
      <c r="S18" s="129">
        <f t="shared" si="13"/>
        <v>1</v>
      </c>
      <c r="T18" s="129">
        <f t="shared" si="13"/>
        <v>1</v>
      </c>
      <c r="U18" s="129">
        <f t="shared" si="13"/>
        <v>1</v>
      </c>
      <c r="V18" s="129">
        <f t="shared" si="13"/>
        <v>1</v>
      </c>
      <c r="W18" s="129">
        <f t="shared" si="13"/>
        <v>1</v>
      </c>
      <c r="X18" s="129">
        <f t="shared" si="13"/>
        <v>1</v>
      </c>
      <c r="Y18" s="129">
        <f t="shared" si="13"/>
        <v>1</v>
      </c>
      <c r="Z18" s="129">
        <f t="shared" si="13"/>
        <v>1</v>
      </c>
      <c r="AA18" s="129">
        <f t="shared" si="13"/>
        <v>1</v>
      </c>
      <c r="AB18" s="129">
        <f t="shared" si="13"/>
        <v>1</v>
      </c>
      <c r="AC18" s="129">
        <f t="shared" si="13"/>
        <v>1</v>
      </c>
      <c r="AD18" s="129">
        <f t="shared" si="13"/>
        <v>1</v>
      </c>
      <c r="AE18" s="129">
        <f t="shared" si="13"/>
        <v>1</v>
      </c>
      <c r="AF18" s="129">
        <f t="shared" si="13"/>
        <v>1</v>
      </c>
      <c r="AG18" s="129">
        <f t="shared" si="13"/>
        <v>1</v>
      </c>
      <c r="AH18" s="129">
        <f t="shared" si="13"/>
        <v>1</v>
      </c>
      <c r="AI18" s="129">
        <f t="shared" si="13"/>
        <v>1</v>
      </c>
      <c r="AJ18" s="129">
        <f t="shared" si="13"/>
        <v>1</v>
      </c>
      <c r="AK18" s="129">
        <f t="shared" si="13"/>
        <v>1</v>
      </c>
      <c r="AL18" s="129">
        <f t="shared" si="13"/>
        <v>1</v>
      </c>
      <c r="AM18" s="129">
        <f t="shared" si="13"/>
        <v>1</v>
      </c>
      <c r="AN18" s="129">
        <f t="shared" si="13"/>
        <v>1</v>
      </c>
      <c r="AO18" s="129">
        <f t="shared" si="13"/>
        <v>1</v>
      </c>
      <c r="AP18" s="129">
        <f t="shared" si="13"/>
        <v>1</v>
      </c>
      <c r="AQ18" s="129">
        <f t="shared" si="13"/>
        <v>1</v>
      </c>
      <c r="AR18" s="129">
        <f t="shared" si="13"/>
        <v>1</v>
      </c>
      <c r="AS18" s="129">
        <f t="shared" si="13"/>
        <v>1</v>
      </c>
      <c r="AT18" s="129">
        <f t="shared" si="13"/>
        <v>1</v>
      </c>
      <c r="AU18" s="129">
        <f t="shared" si="13"/>
        <v>1</v>
      </c>
      <c r="AV18" s="129">
        <f t="shared" si="13"/>
        <v>1</v>
      </c>
      <c r="AW18" s="129">
        <f t="shared" si="13"/>
        <v>1</v>
      </c>
      <c r="AX18" s="129">
        <f t="shared" si="13"/>
        <v>1</v>
      </c>
      <c r="AY18" s="129">
        <f t="shared" si="13"/>
        <v>1</v>
      </c>
      <c r="AZ18" s="129">
        <f t="shared" si="13"/>
        <v>1</v>
      </c>
    </row>
    <row r="19" spans="2:52" s="130" customFormat="1" ht="36" customHeight="1" thickBot="1">
      <c r="B19" s="172"/>
      <c r="C19" s="140" t="s">
        <v>269</v>
      </c>
      <c r="D19" s="141"/>
      <c r="E19" s="142" t="s">
        <v>241</v>
      </c>
      <c r="F19" s="142" t="s">
        <v>241</v>
      </c>
      <c r="G19" s="142" t="s">
        <v>241</v>
      </c>
      <c r="H19" s="142" t="s">
        <v>241</v>
      </c>
      <c r="I19" s="142" t="s">
        <v>241</v>
      </c>
      <c r="J19" s="142" t="s">
        <v>241</v>
      </c>
      <c r="K19" s="142" t="s">
        <v>241</v>
      </c>
      <c r="L19" s="142" t="s">
        <v>241</v>
      </c>
      <c r="M19" s="142" t="s">
        <v>241</v>
      </c>
      <c r="N19" s="142" t="s">
        <v>241</v>
      </c>
      <c r="O19" s="142" t="s">
        <v>241</v>
      </c>
      <c r="P19" s="142" t="s">
        <v>241</v>
      </c>
      <c r="Q19" s="142" t="s">
        <v>241</v>
      </c>
      <c r="R19" s="142" t="s">
        <v>241</v>
      </c>
      <c r="S19" s="142" t="s">
        <v>241</v>
      </c>
      <c r="T19" s="142" t="s">
        <v>241</v>
      </c>
      <c r="U19" s="142" t="s">
        <v>241</v>
      </c>
      <c r="V19" s="142" t="s">
        <v>241</v>
      </c>
      <c r="W19" s="142" t="s">
        <v>241</v>
      </c>
      <c r="X19" s="142" t="s">
        <v>241</v>
      </c>
      <c r="Y19" s="142" t="s">
        <v>241</v>
      </c>
      <c r="Z19" s="142" t="s">
        <v>241</v>
      </c>
      <c r="AA19" s="142" t="s">
        <v>241</v>
      </c>
      <c r="AB19" s="142" t="s">
        <v>241</v>
      </c>
      <c r="AC19" s="142" t="s">
        <v>241</v>
      </c>
      <c r="AD19" s="142" t="s">
        <v>241</v>
      </c>
      <c r="AE19" s="142" t="s">
        <v>241</v>
      </c>
      <c r="AF19" s="142" t="s">
        <v>241</v>
      </c>
      <c r="AG19" s="142" t="s">
        <v>241</v>
      </c>
      <c r="AH19" s="142" t="s">
        <v>241</v>
      </c>
      <c r="AI19" s="142" t="s">
        <v>241</v>
      </c>
      <c r="AJ19" s="142" t="s">
        <v>241</v>
      </c>
      <c r="AK19" s="142" t="s">
        <v>241</v>
      </c>
      <c r="AL19" s="142" t="s">
        <v>401</v>
      </c>
      <c r="AM19" s="142" t="s">
        <v>241</v>
      </c>
      <c r="AN19" s="142" t="s">
        <v>241</v>
      </c>
      <c r="AO19" s="142" t="s">
        <v>401</v>
      </c>
      <c r="AP19" s="142" t="s">
        <v>241</v>
      </c>
      <c r="AQ19" s="142" t="s">
        <v>241</v>
      </c>
      <c r="AR19" s="142" t="s">
        <v>401</v>
      </c>
      <c r="AS19" s="142" t="s">
        <v>241</v>
      </c>
      <c r="AT19" s="142" t="s">
        <v>241</v>
      </c>
      <c r="AU19" s="142" t="s">
        <v>241</v>
      </c>
      <c r="AV19" s="142" t="s">
        <v>241</v>
      </c>
      <c r="AW19" s="142" t="s">
        <v>241</v>
      </c>
      <c r="AX19" s="142" t="s">
        <v>401</v>
      </c>
      <c r="AY19" s="142" t="s">
        <v>401</v>
      </c>
      <c r="AZ19" s="142"/>
    </row>
    <row r="20" spans="2:52" s="130" customFormat="1" ht="36" customHeight="1">
      <c r="C20" s="103"/>
      <c r="D20" s="103"/>
      <c r="E20" s="103"/>
      <c r="F20" s="103"/>
      <c r="G20" s="103"/>
      <c r="H20" s="103"/>
      <c r="I20" s="103"/>
      <c r="J20" s="103"/>
      <c r="K20" s="103"/>
      <c r="L20" s="131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</row>
  </sheetData>
  <phoneticPr fontId="5"/>
  <conditionalFormatting sqref="D3:AZ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E536-36B9-4C1D-B8D1-E660A760B275}">
  <dimension ref="B1:EX87"/>
  <sheetViews>
    <sheetView zoomScale="85" zoomScaleNormal="85" workbookViewId="0">
      <pane xSplit="8" ySplit="3" topLeftCell="I4" activePane="bottomRight" state="frozen"/>
      <selection pane="topRight" activeCell="H1" sqref="H1"/>
      <selection pane="bottomLeft" activeCell="A4" sqref="A4"/>
      <selection pane="bottomRight" activeCell="J70" sqref="J70"/>
    </sheetView>
  </sheetViews>
  <sheetFormatPr defaultRowHeight="35.25" customHeight="1"/>
  <cols>
    <col min="1" max="1" width="2.625" style="97" customWidth="1"/>
    <col min="2" max="2" width="9" style="101" bestFit="1" customWidth="1"/>
    <col min="3" max="3" width="7.5" style="101" bestFit="1" customWidth="1"/>
    <col min="4" max="4" width="13.875" style="101" bestFit="1" customWidth="1"/>
    <col min="5" max="56" width="8.125" style="102" customWidth="1"/>
    <col min="57" max="57" width="9" style="97"/>
    <col min="58" max="105" width="8.125" style="102" customWidth="1"/>
    <col min="106" max="106" width="9" style="97"/>
    <col min="107" max="154" width="8.125" style="102" customWidth="1"/>
    <col min="155" max="16384" width="9" style="97"/>
  </cols>
  <sheetData>
    <row r="1" spans="2:154" s="88" customFormat="1" ht="13.5">
      <c r="B1" s="87"/>
      <c r="C1" s="87"/>
      <c r="D1" s="87"/>
      <c r="E1" s="87"/>
      <c r="F1" s="87"/>
      <c r="I1" s="89" t="s">
        <v>235</v>
      </c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F1" s="90" t="s">
        <v>239</v>
      </c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C1" s="91" t="s">
        <v>236</v>
      </c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</row>
    <row r="2" spans="2:154" s="93" customFormat="1" ht="35.25" customHeight="1">
      <c r="B2" s="92"/>
      <c r="C2" s="92"/>
      <c r="D2" s="92"/>
      <c r="E2" s="94"/>
      <c r="F2" s="94"/>
      <c r="G2" s="94"/>
      <c r="H2" s="94"/>
      <c r="I2" s="178" t="s">
        <v>307</v>
      </c>
      <c r="J2" s="178" t="s">
        <v>308</v>
      </c>
      <c r="K2" s="178" t="s">
        <v>309</v>
      </c>
      <c r="L2" s="178" t="s">
        <v>310</v>
      </c>
      <c r="M2" s="178" t="s">
        <v>311</v>
      </c>
      <c r="N2" s="178" t="s">
        <v>312</v>
      </c>
      <c r="O2" s="178" t="s">
        <v>313</v>
      </c>
      <c r="P2" s="178" t="s">
        <v>314</v>
      </c>
      <c r="Q2" s="178" t="s">
        <v>315</v>
      </c>
      <c r="R2" s="178" t="s">
        <v>316</v>
      </c>
      <c r="S2" s="178" t="s">
        <v>317</v>
      </c>
      <c r="T2" s="178" t="s">
        <v>318</v>
      </c>
      <c r="U2" s="178" t="s">
        <v>319</v>
      </c>
      <c r="V2" s="178" t="s">
        <v>320</v>
      </c>
      <c r="W2" s="178" t="s">
        <v>321</v>
      </c>
      <c r="X2" s="178" t="s">
        <v>322</v>
      </c>
      <c r="Y2" s="178" t="s">
        <v>323</v>
      </c>
      <c r="Z2" s="178" t="s">
        <v>324</v>
      </c>
      <c r="AA2" s="178" t="s">
        <v>325</v>
      </c>
      <c r="AB2" s="178" t="s">
        <v>326</v>
      </c>
      <c r="AC2" s="178" t="s">
        <v>327</v>
      </c>
      <c r="AD2" s="178" t="s">
        <v>328</v>
      </c>
      <c r="AE2" s="178" t="s">
        <v>329</v>
      </c>
      <c r="AF2" s="178" t="s">
        <v>330</v>
      </c>
      <c r="AG2" s="178" t="s">
        <v>331</v>
      </c>
      <c r="AH2" s="178" t="s">
        <v>332</v>
      </c>
      <c r="AI2" s="178" t="s">
        <v>333</v>
      </c>
      <c r="AJ2" s="178" t="s">
        <v>334</v>
      </c>
      <c r="AK2" s="178" t="s">
        <v>335</v>
      </c>
      <c r="AL2" s="178" t="s">
        <v>336</v>
      </c>
      <c r="AM2" s="178" t="s">
        <v>337</v>
      </c>
      <c r="AN2" s="178" t="s">
        <v>338</v>
      </c>
      <c r="AO2" s="178" t="s">
        <v>339</v>
      </c>
      <c r="AP2" s="178" t="s">
        <v>340</v>
      </c>
      <c r="AQ2" s="178" t="s">
        <v>341</v>
      </c>
      <c r="AR2" s="178" t="s">
        <v>342</v>
      </c>
      <c r="AS2" s="178" t="s">
        <v>343</v>
      </c>
      <c r="AT2" s="178" t="s">
        <v>344</v>
      </c>
      <c r="AU2" s="178" t="s">
        <v>345</v>
      </c>
      <c r="AV2" s="178" t="s">
        <v>346</v>
      </c>
      <c r="AW2" s="178" t="s">
        <v>347</v>
      </c>
      <c r="AX2" s="178" t="s">
        <v>404</v>
      </c>
      <c r="AY2" s="178" t="s">
        <v>348</v>
      </c>
      <c r="AZ2" s="178" t="s">
        <v>349</v>
      </c>
      <c r="BA2" s="178" t="s">
        <v>350</v>
      </c>
      <c r="BB2" s="178" t="s">
        <v>351</v>
      </c>
      <c r="BC2" s="178" t="s">
        <v>352</v>
      </c>
      <c r="BD2" s="178" t="s">
        <v>353</v>
      </c>
      <c r="BF2" s="179" t="s">
        <v>307</v>
      </c>
      <c r="BG2" s="179" t="s">
        <v>308</v>
      </c>
      <c r="BH2" s="179" t="s">
        <v>309</v>
      </c>
      <c r="BI2" s="179" t="s">
        <v>310</v>
      </c>
      <c r="BJ2" s="179" t="s">
        <v>311</v>
      </c>
      <c r="BK2" s="179" t="s">
        <v>312</v>
      </c>
      <c r="BL2" s="179" t="s">
        <v>313</v>
      </c>
      <c r="BM2" s="179" t="s">
        <v>314</v>
      </c>
      <c r="BN2" s="179" t="s">
        <v>315</v>
      </c>
      <c r="BO2" s="179" t="s">
        <v>316</v>
      </c>
      <c r="BP2" s="179" t="s">
        <v>317</v>
      </c>
      <c r="BQ2" s="179" t="s">
        <v>318</v>
      </c>
      <c r="BR2" s="179" t="s">
        <v>319</v>
      </c>
      <c r="BS2" s="179" t="s">
        <v>320</v>
      </c>
      <c r="BT2" s="179" t="s">
        <v>321</v>
      </c>
      <c r="BU2" s="179" t="s">
        <v>322</v>
      </c>
      <c r="BV2" s="179" t="s">
        <v>323</v>
      </c>
      <c r="BW2" s="179" t="s">
        <v>324</v>
      </c>
      <c r="BX2" s="179" t="s">
        <v>325</v>
      </c>
      <c r="BY2" s="179" t="s">
        <v>326</v>
      </c>
      <c r="BZ2" s="179" t="s">
        <v>327</v>
      </c>
      <c r="CA2" s="179" t="s">
        <v>328</v>
      </c>
      <c r="CB2" s="179" t="s">
        <v>329</v>
      </c>
      <c r="CC2" s="179" t="s">
        <v>330</v>
      </c>
      <c r="CD2" s="179" t="s">
        <v>331</v>
      </c>
      <c r="CE2" s="179" t="s">
        <v>332</v>
      </c>
      <c r="CF2" s="179" t="s">
        <v>333</v>
      </c>
      <c r="CG2" s="179" t="s">
        <v>334</v>
      </c>
      <c r="CH2" s="179" t="s">
        <v>335</v>
      </c>
      <c r="CI2" s="179" t="s">
        <v>336</v>
      </c>
      <c r="CJ2" s="179" t="s">
        <v>337</v>
      </c>
      <c r="CK2" s="179" t="s">
        <v>338</v>
      </c>
      <c r="CL2" s="179" t="s">
        <v>339</v>
      </c>
      <c r="CM2" s="179" t="s">
        <v>340</v>
      </c>
      <c r="CN2" s="179" t="s">
        <v>341</v>
      </c>
      <c r="CO2" s="179" t="s">
        <v>342</v>
      </c>
      <c r="CP2" s="179" t="s">
        <v>343</v>
      </c>
      <c r="CQ2" s="179" t="s">
        <v>344</v>
      </c>
      <c r="CR2" s="179" t="s">
        <v>345</v>
      </c>
      <c r="CS2" s="179" t="s">
        <v>346</v>
      </c>
      <c r="CT2" s="179" t="s">
        <v>347</v>
      </c>
      <c r="CU2" s="179" t="s">
        <v>405</v>
      </c>
      <c r="CV2" s="179" t="s">
        <v>348</v>
      </c>
      <c r="CW2" s="179" t="s">
        <v>349</v>
      </c>
      <c r="CX2" s="179" t="s">
        <v>350</v>
      </c>
      <c r="CY2" s="179" t="s">
        <v>351</v>
      </c>
      <c r="CZ2" s="179" t="s">
        <v>352</v>
      </c>
      <c r="DA2" s="179" t="s">
        <v>353</v>
      </c>
      <c r="DC2" s="180" t="s">
        <v>307</v>
      </c>
      <c r="DD2" s="180" t="s">
        <v>308</v>
      </c>
      <c r="DE2" s="180" t="s">
        <v>309</v>
      </c>
      <c r="DF2" s="180" t="s">
        <v>310</v>
      </c>
      <c r="DG2" s="180" t="s">
        <v>311</v>
      </c>
      <c r="DH2" s="180" t="s">
        <v>312</v>
      </c>
      <c r="DI2" s="180" t="s">
        <v>313</v>
      </c>
      <c r="DJ2" s="180" t="s">
        <v>314</v>
      </c>
      <c r="DK2" s="180" t="s">
        <v>315</v>
      </c>
      <c r="DL2" s="180" t="s">
        <v>316</v>
      </c>
      <c r="DM2" s="180" t="s">
        <v>317</v>
      </c>
      <c r="DN2" s="180" t="s">
        <v>318</v>
      </c>
      <c r="DO2" s="180" t="s">
        <v>319</v>
      </c>
      <c r="DP2" s="180" t="s">
        <v>320</v>
      </c>
      <c r="DQ2" s="180" t="s">
        <v>321</v>
      </c>
      <c r="DR2" s="180" t="s">
        <v>322</v>
      </c>
      <c r="DS2" s="180" t="s">
        <v>323</v>
      </c>
      <c r="DT2" s="180" t="s">
        <v>324</v>
      </c>
      <c r="DU2" s="180" t="s">
        <v>325</v>
      </c>
      <c r="DV2" s="180" t="s">
        <v>326</v>
      </c>
      <c r="DW2" s="180" t="s">
        <v>327</v>
      </c>
      <c r="DX2" s="180" t="s">
        <v>328</v>
      </c>
      <c r="DY2" s="180" t="s">
        <v>329</v>
      </c>
      <c r="DZ2" s="180" t="s">
        <v>330</v>
      </c>
      <c r="EA2" s="180" t="s">
        <v>331</v>
      </c>
      <c r="EB2" s="180" t="s">
        <v>332</v>
      </c>
      <c r="EC2" s="180" t="s">
        <v>333</v>
      </c>
      <c r="ED2" s="180" t="s">
        <v>334</v>
      </c>
      <c r="EE2" s="180" t="s">
        <v>335</v>
      </c>
      <c r="EF2" s="180" t="s">
        <v>336</v>
      </c>
      <c r="EG2" s="180" t="s">
        <v>337</v>
      </c>
      <c r="EH2" s="180" t="s">
        <v>338</v>
      </c>
      <c r="EI2" s="180" t="s">
        <v>339</v>
      </c>
      <c r="EJ2" s="180" t="s">
        <v>340</v>
      </c>
      <c r="EK2" s="180" t="s">
        <v>341</v>
      </c>
      <c r="EL2" s="180" t="s">
        <v>342</v>
      </c>
      <c r="EM2" s="180" t="s">
        <v>343</v>
      </c>
      <c r="EN2" s="180" t="s">
        <v>344</v>
      </c>
      <c r="EO2" s="180" t="s">
        <v>345</v>
      </c>
      <c r="EP2" s="180" t="s">
        <v>346</v>
      </c>
      <c r="EQ2" s="180" t="s">
        <v>347</v>
      </c>
      <c r="ER2" s="180" t="s">
        <v>404</v>
      </c>
      <c r="ES2" s="180" t="s">
        <v>348</v>
      </c>
      <c r="ET2" s="180" t="s">
        <v>349</v>
      </c>
      <c r="EU2" s="180" t="s">
        <v>350</v>
      </c>
      <c r="EV2" s="180" t="s">
        <v>351</v>
      </c>
      <c r="EW2" s="180" t="s">
        <v>352</v>
      </c>
      <c r="EX2" s="180" t="s">
        <v>353</v>
      </c>
    </row>
    <row r="3" spans="2:154" ht="35.25" customHeight="1">
      <c r="B3" s="94" t="s">
        <v>166</v>
      </c>
      <c r="C3" s="94" t="s">
        <v>162</v>
      </c>
      <c r="D3" s="94" t="s">
        <v>165</v>
      </c>
      <c r="E3" s="94" t="s">
        <v>267</v>
      </c>
      <c r="F3" s="94" t="s">
        <v>268</v>
      </c>
      <c r="G3" s="94" t="s">
        <v>240</v>
      </c>
      <c r="H3" s="94" t="s">
        <v>242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</row>
    <row r="4" spans="2:154" ht="35.25" customHeight="1">
      <c r="B4" s="94"/>
      <c r="C4" s="100" t="s">
        <v>82</v>
      </c>
      <c r="D4" s="94" t="s">
        <v>1</v>
      </c>
      <c r="E4" s="95">
        <v>86</v>
      </c>
      <c r="F4" s="95">
        <f>IF(B4="",E4,"")</f>
        <v>86</v>
      </c>
      <c r="G4" s="95">
        <f>IFERROR(_xlfn.XLOOKUP($C4,'第13号（指定器具）'!$B$7:$B$46,'第13号（指定器具）'!$I$7:$I$46),"")</f>
        <v>0</v>
      </c>
      <c r="H4" s="95">
        <v>25</v>
      </c>
      <c r="I4" s="96">
        <v>11612.3</v>
      </c>
      <c r="J4" s="96">
        <v>0</v>
      </c>
      <c r="K4" s="96">
        <v>63288</v>
      </c>
      <c r="L4" s="96">
        <v>96690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61028</v>
      </c>
      <c r="S4" s="96">
        <v>40800</v>
      </c>
      <c r="T4" s="96">
        <v>0</v>
      </c>
      <c r="U4" s="96">
        <v>0</v>
      </c>
      <c r="V4" s="96">
        <v>7911</v>
      </c>
      <c r="W4" s="96">
        <v>0</v>
      </c>
      <c r="X4" s="96">
        <v>0</v>
      </c>
      <c r="Y4" s="96">
        <v>41606</v>
      </c>
      <c r="Z4" s="96">
        <v>0</v>
      </c>
      <c r="AA4" s="96">
        <v>0</v>
      </c>
      <c r="AB4" s="96">
        <v>0</v>
      </c>
      <c r="AC4" s="96">
        <v>0</v>
      </c>
      <c r="AD4" s="96">
        <v>114270</v>
      </c>
      <c r="AE4" s="96">
        <v>2490.5</v>
      </c>
      <c r="AF4" s="96">
        <v>87</v>
      </c>
      <c r="AG4" s="96">
        <v>1800</v>
      </c>
      <c r="AH4" s="96">
        <v>10080</v>
      </c>
      <c r="AI4" s="96">
        <v>3528</v>
      </c>
      <c r="AJ4" s="96">
        <v>0</v>
      </c>
      <c r="AK4" s="96">
        <v>0</v>
      </c>
      <c r="AL4" s="96">
        <v>0</v>
      </c>
      <c r="AM4" s="96">
        <v>0</v>
      </c>
      <c r="AN4" s="96">
        <v>0</v>
      </c>
      <c r="AO4" s="96">
        <v>0</v>
      </c>
      <c r="AP4" s="96">
        <v>58307</v>
      </c>
      <c r="AQ4" s="96">
        <v>8232</v>
      </c>
      <c r="AR4" s="96">
        <v>23814</v>
      </c>
      <c r="AS4" s="96">
        <v>14650</v>
      </c>
      <c r="AT4" s="96">
        <v>0</v>
      </c>
      <c r="AU4" s="96">
        <v>23440</v>
      </c>
      <c r="AV4" s="96">
        <v>0</v>
      </c>
      <c r="AW4" s="96">
        <v>0</v>
      </c>
      <c r="AX4" s="96">
        <v>0</v>
      </c>
      <c r="AY4" s="96">
        <v>0</v>
      </c>
      <c r="AZ4" s="96">
        <v>0</v>
      </c>
      <c r="BA4" s="96">
        <v>0</v>
      </c>
      <c r="BB4" s="96">
        <v>0</v>
      </c>
      <c r="BC4" s="96">
        <v>0</v>
      </c>
      <c r="BD4" s="96">
        <v>36720</v>
      </c>
      <c r="BF4" s="176">
        <v>0</v>
      </c>
      <c r="BG4" s="176">
        <v>0</v>
      </c>
      <c r="BH4" s="176">
        <v>0</v>
      </c>
      <c r="BI4" s="176">
        <v>0</v>
      </c>
      <c r="BJ4" s="176">
        <v>0</v>
      </c>
      <c r="BK4" s="176">
        <v>0</v>
      </c>
      <c r="BL4" s="176">
        <v>0</v>
      </c>
      <c r="BM4" s="176">
        <v>0</v>
      </c>
      <c r="BN4" s="176">
        <v>0</v>
      </c>
      <c r="BO4" s="176">
        <v>0</v>
      </c>
      <c r="BP4" s="176">
        <v>0</v>
      </c>
      <c r="BQ4" s="176">
        <v>0</v>
      </c>
      <c r="BR4" s="176">
        <v>0</v>
      </c>
      <c r="BS4" s="176">
        <v>0</v>
      </c>
      <c r="BT4" s="176">
        <v>0</v>
      </c>
      <c r="BU4" s="176">
        <v>0</v>
      </c>
      <c r="BV4" s="176">
        <v>0</v>
      </c>
      <c r="BW4" s="176">
        <v>0</v>
      </c>
      <c r="BX4" s="176">
        <v>0</v>
      </c>
      <c r="BY4" s="176">
        <v>0</v>
      </c>
      <c r="BZ4" s="176">
        <v>0</v>
      </c>
      <c r="CA4" s="176">
        <v>0</v>
      </c>
      <c r="CB4" s="176">
        <v>0</v>
      </c>
      <c r="CC4" s="176">
        <v>0</v>
      </c>
      <c r="CD4" s="176">
        <v>0</v>
      </c>
      <c r="CE4" s="176">
        <v>0</v>
      </c>
      <c r="CF4" s="176">
        <v>0</v>
      </c>
      <c r="CG4" s="176">
        <v>0</v>
      </c>
      <c r="CH4" s="176">
        <v>0</v>
      </c>
      <c r="CI4" s="176">
        <v>0</v>
      </c>
      <c r="CJ4" s="176">
        <v>0</v>
      </c>
      <c r="CK4" s="176">
        <v>0</v>
      </c>
      <c r="CL4" s="176">
        <v>0</v>
      </c>
      <c r="CM4" s="176">
        <v>0</v>
      </c>
      <c r="CN4" s="176">
        <v>0</v>
      </c>
      <c r="CO4" s="176">
        <v>0</v>
      </c>
      <c r="CP4" s="176">
        <v>0</v>
      </c>
      <c r="CQ4" s="176">
        <v>0</v>
      </c>
      <c r="CR4" s="176">
        <v>0</v>
      </c>
      <c r="CS4" s="176">
        <v>0</v>
      </c>
      <c r="CT4" s="176">
        <v>0</v>
      </c>
      <c r="CU4" s="176">
        <v>0</v>
      </c>
      <c r="CV4" s="176">
        <v>0</v>
      </c>
      <c r="CW4" s="176">
        <v>0</v>
      </c>
      <c r="CX4" s="176">
        <v>0</v>
      </c>
      <c r="CY4" s="176">
        <v>0</v>
      </c>
      <c r="CZ4" s="176">
        <v>0</v>
      </c>
      <c r="DA4" s="98">
        <v>0</v>
      </c>
      <c r="DC4" s="99">
        <v>11612.3</v>
      </c>
      <c r="DD4" s="99">
        <v>0</v>
      </c>
      <c r="DE4" s="99">
        <v>63288</v>
      </c>
      <c r="DF4" s="99">
        <v>96690</v>
      </c>
      <c r="DG4" s="99">
        <v>0</v>
      </c>
      <c r="DH4" s="99">
        <v>0</v>
      </c>
      <c r="DI4" s="99">
        <v>0</v>
      </c>
      <c r="DJ4" s="99">
        <v>0</v>
      </c>
      <c r="DK4" s="99">
        <v>0</v>
      </c>
      <c r="DL4" s="99">
        <v>61028</v>
      </c>
      <c r="DM4" s="99">
        <v>40800</v>
      </c>
      <c r="DN4" s="99">
        <v>0</v>
      </c>
      <c r="DO4" s="99">
        <v>0</v>
      </c>
      <c r="DP4" s="99">
        <v>7911</v>
      </c>
      <c r="DQ4" s="99">
        <v>0</v>
      </c>
      <c r="DR4" s="99">
        <v>0</v>
      </c>
      <c r="DS4" s="99">
        <v>41606</v>
      </c>
      <c r="DT4" s="99">
        <v>0</v>
      </c>
      <c r="DU4" s="99">
        <v>0</v>
      </c>
      <c r="DV4" s="99">
        <v>0</v>
      </c>
      <c r="DW4" s="99">
        <v>0</v>
      </c>
      <c r="DX4" s="99">
        <v>114270</v>
      </c>
      <c r="DY4" s="99">
        <v>2490.5</v>
      </c>
      <c r="DZ4" s="99">
        <v>2552</v>
      </c>
      <c r="EA4" s="99">
        <v>1800</v>
      </c>
      <c r="EB4" s="99">
        <v>10080</v>
      </c>
      <c r="EC4" s="99">
        <v>3528</v>
      </c>
      <c r="ED4" s="99">
        <v>0</v>
      </c>
      <c r="EE4" s="99">
        <v>0</v>
      </c>
      <c r="EF4" s="99">
        <v>0</v>
      </c>
      <c r="EG4" s="99">
        <v>0</v>
      </c>
      <c r="EH4" s="99">
        <v>0</v>
      </c>
      <c r="EI4" s="99">
        <v>0</v>
      </c>
      <c r="EJ4" s="99">
        <v>58307</v>
      </c>
      <c r="EK4" s="99">
        <v>8232</v>
      </c>
      <c r="EL4" s="99">
        <v>23814</v>
      </c>
      <c r="EM4" s="99">
        <v>14650</v>
      </c>
      <c r="EN4" s="99">
        <v>0</v>
      </c>
      <c r="EO4" s="99">
        <v>23440</v>
      </c>
      <c r="EP4" s="99">
        <v>0</v>
      </c>
      <c r="EQ4" s="99">
        <v>0</v>
      </c>
      <c r="ER4" s="99">
        <v>0</v>
      </c>
      <c r="ES4" s="99">
        <v>0</v>
      </c>
      <c r="ET4" s="99">
        <v>0</v>
      </c>
      <c r="EU4" s="99">
        <v>0</v>
      </c>
      <c r="EV4" s="99">
        <v>0</v>
      </c>
      <c r="EW4" s="99">
        <v>0</v>
      </c>
      <c r="EX4" s="99">
        <v>36720</v>
      </c>
    </row>
    <row r="5" spans="2:154" ht="35.25" customHeight="1">
      <c r="B5" s="94"/>
      <c r="C5" s="100" t="s">
        <v>84</v>
      </c>
      <c r="D5" s="94" t="s">
        <v>2</v>
      </c>
      <c r="E5" s="95">
        <v>70</v>
      </c>
      <c r="F5" s="95">
        <f t="shared" ref="F5:F68" si="0">IF(B5="",E5,"")</f>
        <v>70</v>
      </c>
      <c r="G5" s="95">
        <f>IFERROR(_xlfn.XLOOKUP($C5,'第13号（指定器具）'!$B$7:$B$46,'第13号（指定器具）'!$I$7:$I$46),"")</f>
        <v>0</v>
      </c>
      <c r="H5" s="95">
        <v>31.9</v>
      </c>
      <c r="I5" s="96">
        <v>0</v>
      </c>
      <c r="J5" s="96">
        <v>71280</v>
      </c>
      <c r="K5" s="96">
        <v>0</v>
      </c>
      <c r="L5" s="96">
        <v>0</v>
      </c>
      <c r="M5" s="96">
        <v>0</v>
      </c>
      <c r="N5" s="96">
        <v>51246</v>
      </c>
      <c r="O5" s="96">
        <v>0</v>
      </c>
      <c r="P5" s="96">
        <v>0</v>
      </c>
      <c r="Q5" s="96">
        <v>92925</v>
      </c>
      <c r="R5" s="96">
        <v>0</v>
      </c>
      <c r="S5" s="96">
        <v>0</v>
      </c>
      <c r="T5" s="96">
        <v>72891</v>
      </c>
      <c r="U5" s="96">
        <v>0</v>
      </c>
      <c r="V5" s="96">
        <v>7911</v>
      </c>
      <c r="W5" s="96">
        <v>0</v>
      </c>
      <c r="X5" s="96">
        <v>0</v>
      </c>
      <c r="Y5" s="96">
        <v>2637</v>
      </c>
      <c r="Z5" s="96">
        <v>0</v>
      </c>
      <c r="AA5" s="96">
        <v>1318.5</v>
      </c>
      <c r="AB5" s="96">
        <v>145</v>
      </c>
      <c r="AC5" s="96">
        <v>0</v>
      </c>
      <c r="AD5" s="96">
        <v>0</v>
      </c>
      <c r="AE5" s="96">
        <v>0</v>
      </c>
      <c r="AF5" s="96">
        <v>69223</v>
      </c>
      <c r="AG5" s="96">
        <v>52200</v>
      </c>
      <c r="AH5" s="96">
        <v>0</v>
      </c>
      <c r="AI5" s="96">
        <v>0</v>
      </c>
      <c r="AJ5" s="96">
        <v>51568</v>
      </c>
      <c r="AK5" s="96">
        <v>0</v>
      </c>
      <c r="AL5" s="96">
        <v>0</v>
      </c>
      <c r="AM5" s="96">
        <v>12240</v>
      </c>
      <c r="AN5" s="96">
        <v>0</v>
      </c>
      <c r="AO5" s="96">
        <v>0</v>
      </c>
      <c r="AP5" s="96">
        <v>0</v>
      </c>
      <c r="AQ5" s="96">
        <v>0</v>
      </c>
      <c r="AR5" s="96">
        <v>0</v>
      </c>
      <c r="AS5" s="96">
        <v>0</v>
      </c>
      <c r="AT5" s="96">
        <v>0</v>
      </c>
      <c r="AU5" s="96">
        <v>0</v>
      </c>
      <c r="AV5" s="96">
        <v>0</v>
      </c>
      <c r="AW5" s="96">
        <v>0</v>
      </c>
      <c r="AX5" s="96">
        <v>12892</v>
      </c>
      <c r="AY5" s="96">
        <v>0</v>
      </c>
      <c r="AZ5" s="96">
        <v>63288</v>
      </c>
      <c r="BA5" s="96">
        <v>78231</v>
      </c>
      <c r="BB5" s="96">
        <v>0</v>
      </c>
      <c r="BC5" s="96">
        <v>0</v>
      </c>
      <c r="BD5" s="96">
        <v>1530</v>
      </c>
      <c r="BF5" s="176">
        <v>0</v>
      </c>
      <c r="BG5" s="176">
        <v>0</v>
      </c>
      <c r="BH5" s="176">
        <v>0</v>
      </c>
      <c r="BI5" s="176">
        <v>0</v>
      </c>
      <c r="BJ5" s="176">
        <v>0</v>
      </c>
      <c r="BK5" s="176">
        <v>0</v>
      </c>
      <c r="BL5" s="176">
        <v>0</v>
      </c>
      <c r="BM5" s="176">
        <v>0</v>
      </c>
      <c r="BN5" s="176">
        <v>0</v>
      </c>
      <c r="BO5" s="176">
        <v>0</v>
      </c>
      <c r="BP5" s="176">
        <v>0</v>
      </c>
      <c r="BQ5" s="176">
        <v>0</v>
      </c>
      <c r="BR5" s="176">
        <v>0</v>
      </c>
      <c r="BS5" s="176">
        <v>0</v>
      </c>
      <c r="BT5" s="176">
        <v>0</v>
      </c>
      <c r="BU5" s="176">
        <v>0</v>
      </c>
      <c r="BV5" s="176">
        <v>0</v>
      </c>
      <c r="BW5" s="176">
        <v>0</v>
      </c>
      <c r="BX5" s="176">
        <v>0</v>
      </c>
      <c r="BY5" s="176">
        <v>0</v>
      </c>
      <c r="BZ5" s="176">
        <v>0</v>
      </c>
      <c r="CA5" s="176">
        <v>0</v>
      </c>
      <c r="CB5" s="176">
        <v>0</v>
      </c>
      <c r="CC5" s="176">
        <v>0</v>
      </c>
      <c r="CD5" s="176">
        <v>0</v>
      </c>
      <c r="CE5" s="176">
        <v>0</v>
      </c>
      <c r="CF5" s="176">
        <v>0</v>
      </c>
      <c r="CG5" s="176">
        <v>0</v>
      </c>
      <c r="CH5" s="176">
        <v>0</v>
      </c>
      <c r="CI5" s="176">
        <v>0</v>
      </c>
      <c r="CJ5" s="176">
        <v>0</v>
      </c>
      <c r="CK5" s="176">
        <v>0</v>
      </c>
      <c r="CL5" s="176">
        <v>0</v>
      </c>
      <c r="CM5" s="176">
        <v>0</v>
      </c>
      <c r="CN5" s="176">
        <v>0</v>
      </c>
      <c r="CO5" s="176">
        <v>0</v>
      </c>
      <c r="CP5" s="176">
        <v>0</v>
      </c>
      <c r="CQ5" s="176">
        <v>0</v>
      </c>
      <c r="CR5" s="176">
        <v>0</v>
      </c>
      <c r="CS5" s="176">
        <v>0</v>
      </c>
      <c r="CT5" s="176">
        <v>0</v>
      </c>
      <c r="CU5" s="176">
        <v>0</v>
      </c>
      <c r="CV5" s="176">
        <v>0</v>
      </c>
      <c r="CW5" s="176">
        <v>0</v>
      </c>
      <c r="CX5" s="176">
        <v>0</v>
      </c>
      <c r="CY5" s="176">
        <v>0</v>
      </c>
      <c r="CZ5" s="176">
        <v>0</v>
      </c>
      <c r="DA5" s="98">
        <v>0</v>
      </c>
      <c r="DC5" s="99">
        <v>0</v>
      </c>
      <c r="DD5" s="99">
        <v>71280</v>
      </c>
      <c r="DE5" s="99">
        <v>0</v>
      </c>
      <c r="DF5" s="99">
        <v>0</v>
      </c>
      <c r="DG5" s="99">
        <v>0</v>
      </c>
      <c r="DH5" s="99">
        <v>51246</v>
      </c>
      <c r="DI5" s="99">
        <v>0</v>
      </c>
      <c r="DJ5" s="99">
        <v>0</v>
      </c>
      <c r="DK5" s="99">
        <v>116525</v>
      </c>
      <c r="DL5" s="99">
        <v>0</v>
      </c>
      <c r="DM5" s="99">
        <v>0</v>
      </c>
      <c r="DN5" s="99">
        <v>72891</v>
      </c>
      <c r="DO5" s="99">
        <v>0</v>
      </c>
      <c r="DP5" s="99">
        <v>7911</v>
      </c>
      <c r="DQ5" s="99">
        <v>0</v>
      </c>
      <c r="DR5" s="99">
        <v>0</v>
      </c>
      <c r="DS5" s="99">
        <v>2637</v>
      </c>
      <c r="DT5" s="99">
        <v>0</v>
      </c>
      <c r="DU5" s="99">
        <v>1318.5</v>
      </c>
      <c r="DV5" s="99">
        <v>145</v>
      </c>
      <c r="DW5" s="99">
        <v>0</v>
      </c>
      <c r="DX5" s="99">
        <v>0</v>
      </c>
      <c r="DY5" s="99">
        <v>0</v>
      </c>
      <c r="DZ5" s="99">
        <v>69223</v>
      </c>
      <c r="EA5" s="99">
        <v>52200</v>
      </c>
      <c r="EB5" s="99">
        <v>0</v>
      </c>
      <c r="EC5" s="99">
        <v>0</v>
      </c>
      <c r="ED5" s="99">
        <v>51568</v>
      </c>
      <c r="EE5" s="99">
        <v>0</v>
      </c>
      <c r="EF5" s="99">
        <v>0</v>
      </c>
      <c r="EG5" s="99">
        <v>12240</v>
      </c>
      <c r="EH5" s="99">
        <v>0</v>
      </c>
      <c r="EI5" s="99">
        <v>0</v>
      </c>
      <c r="EJ5" s="99">
        <v>0</v>
      </c>
      <c r="EK5" s="99">
        <v>0</v>
      </c>
      <c r="EL5" s="99">
        <v>0</v>
      </c>
      <c r="EM5" s="99">
        <v>0</v>
      </c>
      <c r="EN5" s="99">
        <v>0</v>
      </c>
      <c r="EO5" s="99">
        <v>0</v>
      </c>
      <c r="EP5" s="99">
        <v>0</v>
      </c>
      <c r="EQ5" s="99">
        <v>0</v>
      </c>
      <c r="ER5" s="99">
        <v>12892</v>
      </c>
      <c r="ES5" s="99">
        <v>0</v>
      </c>
      <c r="ET5" s="99">
        <v>63288</v>
      </c>
      <c r="EU5" s="99">
        <v>78231</v>
      </c>
      <c r="EV5" s="99">
        <v>0</v>
      </c>
      <c r="EW5" s="99">
        <v>0</v>
      </c>
      <c r="EX5" s="99">
        <v>1530</v>
      </c>
    </row>
    <row r="6" spans="2:154" ht="35.25" customHeight="1">
      <c r="B6" s="94"/>
      <c r="C6" s="100" t="s">
        <v>85</v>
      </c>
      <c r="D6" s="94" t="s">
        <v>3</v>
      </c>
      <c r="E6" s="95">
        <v>86</v>
      </c>
      <c r="F6" s="95">
        <f t="shared" si="0"/>
        <v>86</v>
      </c>
      <c r="G6" s="95">
        <f>IFERROR(_xlfn.XLOOKUP($C6,'第13号（指定器具）'!$B$7:$B$46,'第13号（指定器具）'!$I$7:$I$46),"")</f>
        <v>0</v>
      </c>
      <c r="H6" s="95">
        <v>25</v>
      </c>
      <c r="I6" s="96">
        <v>16240</v>
      </c>
      <c r="J6" s="96">
        <v>0</v>
      </c>
      <c r="K6" s="96">
        <v>0</v>
      </c>
      <c r="L6" s="96">
        <v>0</v>
      </c>
      <c r="M6" s="96">
        <v>3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586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73543</v>
      </c>
      <c r="AM6" s="96">
        <v>0</v>
      </c>
      <c r="AN6" s="96">
        <v>0</v>
      </c>
      <c r="AO6" s="96">
        <v>22491</v>
      </c>
      <c r="AP6" s="96">
        <v>0</v>
      </c>
      <c r="AQ6" s="96">
        <v>0</v>
      </c>
      <c r="AR6" s="96">
        <v>0</v>
      </c>
      <c r="AS6" s="96">
        <v>0</v>
      </c>
      <c r="AT6" s="96">
        <v>11720</v>
      </c>
      <c r="AU6" s="96">
        <v>43950</v>
      </c>
      <c r="AV6" s="96">
        <v>0</v>
      </c>
      <c r="AW6" s="96">
        <v>11400</v>
      </c>
      <c r="AX6" s="96">
        <v>0</v>
      </c>
      <c r="AY6" s="96">
        <v>0</v>
      </c>
      <c r="AZ6" s="96">
        <v>0</v>
      </c>
      <c r="BA6" s="96">
        <v>0</v>
      </c>
      <c r="BB6" s="96">
        <v>23944</v>
      </c>
      <c r="BC6" s="96">
        <v>15582</v>
      </c>
      <c r="BD6" s="96">
        <v>0</v>
      </c>
      <c r="BF6" s="176">
        <v>0</v>
      </c>
      <c r="BG6" s="176">
        <v>0</v>
      </c>
      <c r="BH6" s="176">
        <v>0</v>
      </c>
      <c r="BI6" s="176">
        <v>0</v>
      </c>
      <c r="BJ6" s="176">
        <v>0</v>
      </c>
      <c r="BK6" s="176">
        <v>0</v>
      </c>
      <c r="BL6" s="176">
        <v>0</v>
      </c>
      <c r="BM6" s="176">
        <v>0</v>
      </c>
      <c r="BN6" s="176">
        <v>0</v>
      </c>
      <c r="BO6" s="176">
        <v>0</v>
      </c>
      <c r="BP6" s="176">
        <v>0</v>
      </c>
      <c r="BQ6" s="176">
        <v>0</v>
      </c>
      <c r="BR6" s="176">
        <v>0</v>
      </c>
      <c r="BS6" s="176">
        <v>0</v>
      </c>
      <c r="BT6" s="176">
        <v>0</v>
      </c>
      <c r="BU6" s="176">
        <v>0</v>
      </c>
      <c r="BV6" s="176">
        <v>0</v>
      </c>
      <c r="BW6" s="176">
        <v>0</v>
      </c>
      <c r="BX6" s="176">
        <v>0</v>
      </c>
      <c r="BY6" s="176">
        <v>0</v>
      </c>
      <c r="BZ6" s="176">
        <v>0</v>
      </c>
      <c r="CA6" s="176">
        <v>0</v>
      </c>
      <c r="CB6" s="176">
        <v>0</v>
      </c>
      <c r="CC6" s="176">
        <v>0</v>
      </c>
      <c r="CD6" s="176">
        <v>0</v>
      </c>
      <c r="CE6" s="176">
        <v>0</v>
      </c>
      <c r="CF6" s="176">
        <v>0</v>
      </c>
      <c r="CG6" s="176">
        <v>0</v>
      </c>
      <c r="CH6" s="176">
        <v>0</v>
      </c>
      <c r="CI6" s="176">
        <v>0</v>
      </c>
      <c r="CJ6" s="176">
        <v>0</v>
      </c>
      <c r="CK6" s="176">
        <v>0</v>
      </c>
      <c r="CL6" s="176">
        <v>0</v>
      </c>
      <c r="CM6" s="176">
        <v>0</v>
      </c>
      <c r="CN6" s="176">
        <v>0</v>
      </c>
      <c r="CO6" s="176">
        <v>0</v>
      </c>
      <c r="CP6" s="176">
        <v>0</v>
      </c>
      <c r="CQ6" s="176">
        <v>0</v>
      </c>
      <c r="CR6" s="176">
        <v>0</v>
      </c>
      <c r="CS6" s="176">
        <v>0</v>
      </c>
      <c r="CT6" s="176">
        <v>0</v>
      </c>
      <c r="CU6" s="176">
        <v>0</v>
      </c>
      <c r="CV6" s="176">
        <v>0</v>
      </c>
      <c r="CW6" s="176">
        <v>0</v>
      </c>
      <c r="CX6" s="176">
        <v>0</v>
      </c>
      <c r="CY6" s="176">
        <v>0</v>
      </c>
      <c r="CZ6" s="176">
        <v>0</v>
      </c>
      <c r="DA6" s="98">
        <v>0</v>
      </c>
      <c r="DC6" s="99">
        <v>16240</v>
      </c>
      <c r="DD6" s="99">
        <v>0</v>
      </c>
      <c r="DE6" s="99">
        <v>0</v>
      </c>
      <c r="DF6" s="99">
        <v>0</v>
      </c>
      <c r="DG6" s="99">
        <v>3</v>
      </c>
      <c r="DH6" s="99">
        <v>0</v>
      </c>
      <c r="DI6" s="99">
        <v>0</v>
      </c>
      <c r="DJ6" s="99">
        <v>0</v>
      </c>
      <c r="DK6" s="99">
        <v>0</v>
      </c>
      <c r="DL6" s="99">
        <v>0</v>
      </c>
      <c r="DM6" s="99">
        <v>0</v>
      </c>
      <c r="DN6" s="99">
        <v>0</v>
      </c>
      <c r="DO6" s="99">
        <v>0</v>
      </c>
      <c r="DP6" s="99">
        <v>0</v>
      </c>
      <c r="DQ6" s="99">
        <v>0</v>
      </c>
      <c r="DR6" s="99">
        <v>0</v>
      </c>
      <c r="DS6" s="99">
        <v>0</v>
      </c>
      <c r="DT6" s="99">
        <v>0</v>
      </c>
      <c r="DU6" s="99">
        <v>0</v>
      </c>
      <c r="DV6" s="99">
        <v>0</v>
      </c>
      <c r="DW6" s="99">
        <v>0</v>
      </c>
      <c r="DX6" s="99">
        <v>586</v>
      </c>
      <c r="DY6" s="99">
        <v>0</v>
      </c>
      <c r="DZ6" s="99">
        <v>0</v>
      </c>
      <c r="EA6" s="99">
        <v>0</v>
      </c>
      <c r="EB6" s="99">
        <v>0</v>
      </c>
      <c r="EC6" s="99">
        <v>0</v>
      </c>
      <c r="ED6" s="99">
        <v>0</v>
      </c>
      <c r="EE6" s="99">
        <v>0</v>
      </c>
      <c r="EF6" s="99">
        <v>76180</v>
      </c>
      <c r="EG6" s="99">
        <v>0</v>
      </c>
      <c r="EH6" s="99">
        <v>0</v>
      </c>
      <c r="EI6" s="99">
        <v>22491</v>
      </c>
      <c r="EJ6" s="99">
        <v>0</v>
      </c>
      <c r="EK6" s="99">
        <v>0</v>
      </c>
      <c r="EL6" s="99">
        <v>0</v>
      </c>
      <c r="EM6" s="99">
        <v>0</v>
      </c>
      <c r="EN6" s="99">
        <v>11720</v>
      </c>
      <c r="EO6" s="99">
        <v>43950</v>
      </c>
      <c r="EP6" s="99">
        <v>0</v>
      </c>
      <c r="EQ6" s="99">
        <v>11400</v>
      </c>
      <c r="ER6" s="99">
        <v>0</v>
      </c>
      <c r="ES6" s="99">
        <v>0</v>
      </c>
      <c r="ET6" s="99">
        <v>0</v>
      </c>
      <c r="EU6" s="99">
        <v>0</v>
      </c>
      <c r="EV6" s="99">
        <v>23944</v>
      </c>
      <c r="EW6" s="99">
        <v>15582</v>
      </c>
      <c r="EX6" s="99">
        <v>0</v>
      </c>
    </row>
    <row r="7" spans="2:154" ht="35.25" customHeight="1">
      <c r="B7" s="94"/>
      <c r="C7" s="100" t="s">
        <v>86</v>
      </c>
      <c r="D7" s="94" t="s">
        <v>4</v>
      </c>
      <c r="E7" s="95">
        <v>70</v>
      </c>
      <c r="F7" s="95">
        <f t="shared" si="0"/>
        <v>70</v>
      </c>
      <c r="G7" s="95">
        <f>IFERROR(_xlfn.XLOOKUP($C7,'第13号（指定器具）'!$B$7:$B$46,'第13号（指定器具）'!$I$7:$I$46),"")</f>
        <v>0</v>
      </c>
      <c r="H7" s="95">
        <v>31.9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120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48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5760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S7" s="96">
        <v>0</v>
      </c>
      <c r="AT7" s="96">
        <v>25784</v>
      </c>
      <c r="AU7" s="96">
        <v>0</v>
      </c>
      <c r="AV7" s="96">
        <v>0</v>
      </c>
      <c r="AW7" s="96">
        <v>0</v>
      </c>
      <c r="AX7" s="96">
        <v>47466</v>
      </c>
      <c r="AY7" s="96">
        <v>0</v>
      </c>
      <c r="AZ7" s="96">
        <v>15822</v>
      </c>
      <c r="BA7" s="96">
        <v>293</v>
      </c>
      <c r="BB7" s="96">
        <v>0</v>
      </c>
      <c r="BC7" s="96">
        <v>0</v>
      </c>
      <c r="BD7" s="96">
        <v>17136</v>
      </c>
      <c r="BF7" s="176">
        <v>0</v>
      </c>
      <c r="BG7" s="176">
        <v>0</v>
      </c>
      <c r="BH7" s="176">
        <v>0</v>
      </c>
      <c r="BI7" s="176">
        <v>0</v>
      </c>
      <c r="BJ7" s="176">
        <v>0</v>
      </c>
      <c r="BK7" s="176">
        <v>0</v>
      </c>
      <c r="BL7" s="176">
        <v>0</v>
      </c>
      <c r="BM7" s="176">
        <v>0</v>
      </c>
      <c r="BN7" s="176">
        <v>0</v>
      </c>
      <c r="BO7" s="176">
        <v>0</v>
      </c>
      <c r="BP7" s="176">
        <v>0</v>
      </c>
      <c r="BQ7" s="176">
        <v>0</v>
      </c>
      <c r="BR7" s="176">
        <v>0</v>
      </c>
      <c r="BS7" s="176">
        <v>0</v>
      </c>
      <c r="BT7" s="176">
        <v>0</v>
      </c>
      <c r="BU7" s="176">
        <v>0</v>
      </c>
      <c r="BV7" s="176">
        <v>0</v>
      </c>
      <c r="BW7" s="176">
        <v>0</v>
      </c>
      <c r="BX7" s="176">
        <v>0</v>
      </c>
      <c r="BY7" s="176">
        <v>0</v>
      </c>
      <c r="BZ7" s="176">
        <v>0</v>
      </c>
      <c r="CA7" s="176">
        <v>0</v>
      </c>
      <c r="CB7" s="176">
        <v>0</v>
      </c>
      <c r="CC7" s="176">
        <v>0</v>
      </c>
      <c r="CD7" s="176">
        <v>0</v>
      </c>
      <c r="CE7" s="176">
        <v>0</v>
      </c>
      <c r="CF7" s="176">
        <v>0</v>
      </c>
      <c r="CG7" s="176">
        <v>0</v>
      </c>
      <c r="CH7" s="176">
        <v>0</v>
      </c>
      <c r="CI7" s="176">
        <v>0</v>
      </c>
      <c r="CJ7" s="176">
        <v>0</v>
      </c>
      <c r="CK7" s="176">
        <v>0</v>
      </c>
      <c r="CL7" s="176">
        <v>0</v>
      </c>
      <c r="CM7" s="176">
        <v>0</v>
      </c>
      <c r="CN7" s="176">
        <v>0</v>
      </c>
      <c r="CO7" s="176">
        <v>0</v>
      </c>
      <c r="CP7" s="176">
        <v>0</v>
      </c>
      <c r="CQ7" s="176">
        <v>0</v>
      </c>
      <c r="CR7" s="176">
        <v>0</v>
      </c>
      <c r="CS7" s="176">
        <v>0</v>
      </c>
      <c r="CT7" s="176">
        <v>0</v>
      </c>
      <c r="CU7" s="176">
        <v>0</v>
      </c>
      <c r="CV7" s="176">
        <v>0</v>
      </c>
      <c r="CW7" s="176">
        <v>0</v>
      </c>
      <c r="CX7" s="176">
        <v>0</v>
      </c>
      <c r="CY7" s="176">
        <v>0</v>
      </c>
      <c r="CZ7" s="176">
        <v>0</v>
      </c>
      <c r="DA7" s="98">
        <v>0</v>
      </c>
      <c r="DC7" s="99">
        <v>0</v>
      </c>
      <c r="DD7" s="99">
        <v>0</v>
      </c>
      <c r="DE7" s="99">
        <v>0</v>
      </c>
      <c r="DF7" s="99">
        <v>0</v>
      </c>
      <c r="DG7" s="99">
        <v>0</v>
      </c>
      <c r="DH7" s="99">
        <v>120</v>
      </c>
      <c r="DI7" s="99">
        <v>0</v>
      </c>
      <c r="DJ7" s="99">
        <v>0</v>
      </c>
      <c r="DK7" s="99">
        <v>0</v>
      </c>
      <c r="DL7" s="99">
        <v>0</v>
      </c>
      <c r="DM7" s="99">
        <v>0</v>
      </c>
      <c r="DN7" s="99">
        <v>0</v>
      </c>
      <c r="DO7" s="99">
        <v>0</v>
      </c>
      <c r="DP7" s="99">
        <v>0</v>
      </c>
      <c r="DQ7" s="99">
        <v>0</v>
      </c>
      <c r="DR7" s="99">
        <v>0</v>
      </c>
      <c r="DS7" s="99">
        <v>0</v>
      </c>
      <c r="DT7" s="99">
        <v>0</v>
      </c>
      <c r="DU7" s="99">
        <v>0</v>
      </c>
      <c r="DV7" s="99">
        <v>0</v>
      </c>
      <c r="DW7" s="99">
        <v>0</v>
      </c>
      <c r="DX7" s="99">
        <v>0</v>
      </c>
      <c r="DY7" s="99">
        <v>0</v>
      </c>
      <c r="DZ7" s="99">
        <v>0</v>
      </c>
      <c r="EA7" s="99">
        <v>48</v>
      </c>
      <c r="EB7" s="99">
        <v>0</v>
      </c>
      <c r="EC7" s="99">
        <v>0</v>
      </c>
      <c r="ED7" s="99">
        <v>0</v>
      </c>
      <c r="EE7" s="99">
        <v>0</v>
      </c>
      <c r="EF7" s="99">
        <v>0</v>
      </c>
      <c r="EG7" s="99">
        <v>5760</v>
      </c>
      <c r="EH7" s="99">
        <v>0</v>
      </c>
      <c r="EI7" s="99">
        <v>0</v>
      </c>
      <c r="EJ7" s="99">
        <v>0</v>
      </c>
      <c r="EK7" s="99">
        <v>0</v>
      </c>
      <c r="EL7" s="99">
        <v>0</v>
      </c>
      <c r="EM7" s="99">
        <v>0</v>
      </c>
      <c r="EN7" s="99">
        <v>25784</v>
      </c>
      <c r="EO7" s="99">
        <v>0</v>
      </c>
      <c r="EP7" s="99">
        <v>0</v>
      </c>
      <c r="EQ7" s="99">
        <v>0</v>
      </c>
      <c r="ER7" s="99">
        <v>47466</v>
      </c>
      <c r="ES7" s="99">
        <v>0</v>
      </c>
      <c r="ET7" s="99">
        <v>15822</v>
      </c>
      <c r="EU7" s="99">
        <v>293</v>
      </c>
      <c r="EV7" s="99">
        <v>0</v>
      </c>
      <c r="EW7" s="99">
        <v>0</v>
      </c>
      <c r="EX7" s="99">
        <v>17136</v>
      </c>
    </row>
    <row r="8" spans="2:154" ht="35.25" customHeight="1">
      <c r="B8" s="94"/>
      <c r="C8" s="100" t="s">
        <v>87</v>
      </c>
      <c r="D8" s="94" t="s">
        <v>257</v>
      </c>
      <c r="E8" s="95">
        <v>86</v>
      </c>
      <c r="F8" s="95">
        <f t="shared" si="0"/>
        <v>86</v>
      </c>
      <c r="G8" s="95">
        <f>G4</f>
        <v>0</v>
      </c>
      <c r="H8" s="95">
        <v>25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82040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39848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S8" s="96">
        <v>61530</v>
      </c>
      <c r="AT8" s="96">
        <v>0</v>
      </c>
      <c r="AU8" s="96">
        <v>67390</v>
      </c>
      <c r="AV8" s="96">
        <v>0</v>
      </c>
      <c r="AW8" s="96">
        <v>0</v>
      </c>
      <c r="AX8" s="96">
        <v>0</v>
      </c>
      <c r="AY8" s="96">
        <v>0</v>
      </c>
      <c r="AZ8" s="96">
        <v>0</v>
      </c>
      <c r="BA8" s="96">
        <v>0</v>
      </c>
      <c r="BB8" s="96">
        <v>0</v>
      </c>
      <c r="BC8" s="96">
        <v>0</v>
      </c>
      <c r="BD8" s="96">
        <v>0</v>
      </c>
      <c r="BF8" s="176">
        <v>0</v>
      </c>
      <c r="BG8" s="176">
        <v>0</v>
      </c>
      <c r="BH8" s="176">
        <v>0</v>
      </c>
      <c r="BI8" s="176">
        <v>0</v>
      </c>
      <c r="BJ8" s="176">
        <v>0</v>
      </c>
      <c r="BK8" s="176">
        <v>0</v>
      </c>
      <c r="BL8" s="176">
        <v>0</v>
      </c>
      <c r="BM8" s="176">
        <v>0</v>
      </c>
      <c r="BN8" s="176">
        <v>0</v>
      </c>
      <c r="BO8" s="176">
        <v>0</v>
      </c>
      <c r="BP8" s="176">
        <v>0</v>
      </c>
      <c r="BQ8" s="176">
        <v>0</v>
      </c>
      <c r="BR8" s="176">
        <v>0</v>
      </c>
      <c r="BS8" s="176">
        <v>0</v>
      </c>
      <c r="BT8" s="176">
        <v>0</v>
      </c>
      <c r="BU8" s="176">
        <v>0</v>
      </c>
      <c r="BV8" s="176">
        <v>0</v>
      </c>
      <c r="BW8" s="176">
        <v>0</v>
      </c>
      <c r="BX8" s="176">
        <v>0</v>
      </c>
      <c r="BY8" s="176">
        <v>0</v>
      </c>
      <c r="BZ8" s="176">
        <v>0</v>
      </c>
      <c r="CA8" s="176">
        <v>0</v>
      </c>
      <c r="CB8" s="176">
        <v>0</v>
      </c>
      <c r="CC8" s="176">
        <v>0</v>
      </c>
      <c r="CD8" s="176">
        <v>0</v>
      </c>
      <c r="CE8" s="176">
        <v>0</v>
      </c>
      <c r="CF8" s="176">
        <v>0</v>
      </c>
      <c r="CG8" s="176">
        <v>0</v>
      </c>
      <c r="CH8" s="176">
        <v>0</v>
      </c>
      <c r="CI8" s="176">
        <v>0</v>
      </c>
      <c r="CJ8" s="176">
        <v>0</v>
      </c>
      <c r="CK8" s="176">
        <v>0</v>
      </c>
      <c r="CL8" s="176">
        <v>0</v>
      </c>
      <c r="CM8" s="176">
        <v>0</v>
      </c>
      <c r="CN8" s="176">
        <v>0</v>
      </c>
      <c r="CO8" s="176">
        <v>0</v>
      </c>
      <c r="CP8" s="176">
        <v>0</v>
      </c>
      <c r="CQ8" s="176">
        <v>0</v>
      </c>
      <c r="CR8" s="176">
        <v>0</v>
      </c>
      <c r="CS8" s="176">
        <v>0</v>
      </c>
      <c r="CT8" s="176">
        <v>0</v>
      </c>
      <c r="CU8" s="176">
        <v>0</v>
      </c>
      <c r="CV8" s="176">
        <v>0</v>
      </c>
      <c r="CW8" s="176">
        <v>0</v>
      </c>
      <c r="CX8" s="176">
        <v>0</v>
      </c>
      <c r="CY8" s="176">
        <v>0</v>
      </c>
      <c r="CZ8" s="176">
        <v>0</v>
      </c>
      <c r="DA8" s="98">
        <v>0</v>
      </c>
      <c r="DC8" s="99">
        <v>0</v>
      </c>
      <c r="DD8" s="99">
        <v>0</v>
      </c>
      <c r="DE8" s="99">
        <v>0</v>
      </c>
      <c r="DF8" s="99">
        <v>0</v>
      </c>
      <c r="DG8" s="99">
        <v>0</v>
      </c>
      <c r="DH8" s="99">
        <v>0</v>
      </c>
      <c r="DI8" s="99">
        <v>82040</v>
      </c>
      <c r="DJ8" s="99">
        <v>0</v>
      </c>
      <c r="DK8" s="99">
        <v>0</v>
      </c>
      <c r="DL8" s="99">
        <v>0</v>
      </c>
      <c r="DM8" s="99">
        <v>0</v>
      </c>
      <c r="DN8" s="99">
        <v>0</v>
      </c>
      <c r="DO8" s="99">
        <v>0</v>
      </c>
      <c r="DP8" s="99">
        <v>0</v>
      </c>
      <c r="DQ8" s="99">
        <v>0</v>
      </c>
      <c r="DR8" s="99">
        <v>0</v>
      </c>
      <c r="DS8" s="99">
        <v>0</v>
      </c>
      <c r="DT8" s="99">
        <v>0</v>
      </c>
      <c r="DU8" s="99">
        <v>0</v>
      </c>
      <c r="DV8" s="99">
        <v>0</v>
      </c>
      <c r="DW8" s="99">
        <v>0</v>
      </c>
      <c r="DX8" s="99">
        <v>0</v>
      </c>
      <c r="DY8" s="99">
        <v>39848</v>
      </c>
      <c r="DZ8" s="99">
        <v>0</v>
      </c>
      <c r="EA8" s="99">
        <v>0</v>
      </c>
      <c r="EB8" s="99">
        <v>0</v>
      </c>
      <c r="EC8" s="99">
        <v>0</v>
      </c>
      <c r="ED8" s="99">
        <v>0</v>
      </c>
      <c r="EE8" s="99">
        <v>0</v>
      </c>
      <c r="EF8" s="99">
        <v>0</v>
      </c>
      <c r="EG8" s="99">
        <v>0</v>
      </c>
      <c r="EH8" s="99">
        <v>0</v>
      </c>
      <c r="EI8" s="99">
        <v>0</v>
      </c>
      <c r="EJ8" s="99">
        <v>0</v>
      </c>
      <c r="EK8" s="99">
        <v>0</v>
      </c>
      <c r="EL8" s="99">
        <v>0</v>
      </c>
      <c r="EM8" s="99">
        <v>61530</v>
      </c>
      <c r="EN8" s="99">
        <v>0</v>
      </c>
      <c r="EO8" s="99">
        <v>67390</v>
      </c>
      <c r="EP8" s="99">
        <v>0</v>
      </c>
      <c r="EQ8" s="99">
        <v>0</v>
      </c>
      <c r="ER8" s="99">
        <v>0</v>
      </c>
      <c r="ES8" s="99">
        <v>0</v>
      </c>
      <c r="ET8" s="99">
        <v>0</v>
      </c>
      <c r="EU8" s="99">
        <v>0</v>
      </c>
      <c r="EV8" s="99">
        <v>0</v>
      </c>
      <c r="EW8" s="99">
        <v>0</v>
      </c>
      <c r="EX8" s="99">
        <v>0</v>
      </c>
    </row>
    <row r="9" spans="2:154" ht="35.25" customHeight="1">
      <c r="B9" s="94"/>
      <c r="C9" s="100" t="s">
        <v>231</v>
      </c>
      <c r="D9" s="94" t="s">
        <v>259</v>
      </c>
      <c r="E9" s="95">
        <v>70</v>
      </c>
      <c r="F9" s="95">
        <f t="shared" si="0"/>
        <v>70</v>
      </c>
      <c r="G9" s="95">
        <f t="shared" ref="G9:G11" si="1">G5</f>
        <v>0</v>
      </c>
      <c r="H9" s="95">
        <v>25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21535.5</v>
      </c>
      <c r="AK9" s="96">
        <v>0</v>
      </c>
      <c r="AL9" s="96">
        <v>0</v>
      </c>
      <c r="AM9" s="96">
        <v>13560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96">
        <v>0</v>
      </c>
      <c r="AT9" s="96">
        <v>0</v>
      </c>
      <c r="AU9" s="96">
        <v>0</v>
      </c>
      <c r="AV9" s="96">
        <v>81454</v>
      </c>
      <c r="AW9" s="96">
        <v>0</v>
      </c>
      <c r="AX9" s="96">
        <v>0</v>
      </c>
      <c r="AY9" s="96">
        <v>0</v>
      </c>
      <c r="AZ9" s="96">
        <v>0</v>
      </c>
      <c r="BA9" s="96">
        <v>0</v>
      </c>
      <c r="BB9" s="96">
        <v>0</v>
      </c>
      <c r="BC9" s="96">
        <v>0</v>
      </c>
      <c r="BD9" s="96">
        <v>0</v>
      </c>
      <c r="BF9" s="176">
        <v>0</v>
      </c>
      <c r="BG9" s="176">
        <v>0</v>
      </c>
      <c r="BH9" s="176">
        <v>0</v>
      </c>
      <c r="BI9" s="176">
        <v>0</v>
      </c>
      <c r="BJ9" s="176">
        <v>0</v>
      </c>
      <c r="BK9" s="176">
        <v>0</v>
      </c>
      <c r="BL9" s="176">
        <v>0</v>
      </c>
      <c r="BM9" s="176">
        <v>0</v>
      </c>
      <c r="BN9" s="176">
        <v>0</v>
      </c>
      <c r="BO9" s="176">
        <v>0</v>
      </c>
      <c r="BP9" s="176">
        <v>0</v>
      </c>
      <c r="BQ9" s="176">
        <v>0</v>
      </c>
      <c r="BR9" s="176">
        <v>0</v>
      </c>
      <c r="BS9" s="176">
        <v>0</v>
      </c>
      <c r="BT9" s="176">
        <v>0</v>
      </c>
      <c r="BU9" s="176">
        <v>0</v>
      </c>
      <c r="BV9" s="176">
        <v>0</v>
      </c>
      <c r="BW9" s="176">
        <v>0</v>
      </c>
      <c r="BX9" s="176">
        <v>0</v>
      </c>
      <c r="BY9" s="176">
        <v>0</v>
      </c>
      <c r="BZ9" s="176">
        <v>0</v>
      </c>
      <c r="CA9" s="176">
        <v>0</v>
      </c>
      <c r="CB9" s="176">
        <v>0</v>
      </c>
      <c r="CC9" s="176">
        <v>0</v>
      </c>
      <c r="CD9" s="176">
        <v>0</v>
      </c>
      <c r="CE9" s="176">
        <v>0</v>
      </c>
      <c r="CF9" s="176">
        <v>0</v>
      </c>
      <c r="CG9" s="176">
        <v>0</v>
      </c>
      <c r="CH9" s="176">
        <v>0</v>
      </c>
      <c r="CI9" s="176">
        <v>0</v>
      </c>
      <c r="CJ9" s="176">
        <v>0</v>
      </c>
      <c r="CK9" s="176">
        <v>0</v>
      </c>
      <c r="CL9" s="176">
        <v>0</v>
      </c>
      <c r="CM9" s="176">
        <v>0</v>
      </c>
      <c r="CN9" s="176">
        <v>0</v>
      </c>
      <c r="CO9" s="176">
        <v>0</v>
      </c>
      <c r="CP9" s="176">
        <v>0</v>
      </c>
      <c r="CQ9" s="176">
        <v>0</v>
      </c>
      <c r="CR9" s="176">
        <v>0</v>
      </c>
      <c r="CS9" s="176">
        <v>0</v>
      </c>
      <c r="CT9" s="176">
        <v>0</v>
      </c>
      <c r="CU9" s="176">
        <v>0</v>
      </c>
      <c r="CV9" s="176">
        <v>0</v>
      </c>
      <c r="CW9" s="176">
        <v>0</v>
      </c>
      <c r="CX9" s="176">
        <v>0</v>
      </c>
      <c r="CY9" s="176">
        <v>0</v>
      </c>
      <c r="CZ9" s="176">
        <v>0</v>
      </c>
      <c r="DA9" s="98">
        <v>0</v>
      </c>
      <c r="DC9" s="99">
        <v>0</v>
      </c>
      <c r="DD9" s="99">
        <v>0</v>
      </c>
      <c r="DE9" s="99">
        <v>0</v>
      </c>
      <c r="DF9" s="99">
        <v>0</v>
      </c>
      <c r="DG9" s="99">
        <v>0</v>
      </c>
      <c r="DH9" s="99">
        <v>0</v>
      </c>
      <c r="DI9" s="99">
        <v>0</v>
      </c>
      <c r="DJ9" s="99">
        <v>0</v>
      </c>
      <c r="DK9" s="99">
        <v>0</v>
      </c>
      <c r="DL9" s="99">
        <v>0</v>
      </c>
      <c r="DM9" s="99">
        <v>0</v>
      </c>
      <c r="DN9" s="99">
        <v>0</v>
      </c>
      <c r="DO9" s="99">
        <v>0</v>
      </c>
      <c r="DP9" s="99">
        <v>0</v>
      </c>
      <c r="DQ9" s="99">
        <v>0</v>
      </c>
      <c r="DR9" s="99">
        <v>0</v>
      </c>
      <c r="DS9" s="99">
        <v>0</v>
      </c>
      <c r="DT9" s="99">
        <v>0</v>
      </c>
      <c r="DU9" s="99">
        <v>0</v>
      </c>
      <c r="DV9" s="99">
        <v>0</v>
      </c>
      <c r="DW9" s="99">
        <v>0</v>
      </c>
      <c r="DX9" s="99">
        <v>0</v>
      </c>
      <c r="DY9" s="99">
        <v>0</v>
      </c>
      <c r="DZ9" s="99">
        <v>0</v>
      </c>
      <c r="EA9" s="99">
        <v>0</v>
      </c>
      <c r="EB9" s="99">
        <v>0</v>
      </c>
      <c r="EC9" s="99">
        <v>0</v>
      </c>
      <c r="ED9" s="99">
        <v>21535.5</v>
      </c>
      <c r="EE9" s="99">
        <v>0</v>
      </c>
      <c r="EF9" s="99">
        <v>0</v>
      </c>
      <c r="EG9" s="99">
        <v>13560</v>
      </c>
      <c r="EH9" s="99">
        <v>0</v>
      </c>
      <c r="EI9" s="99">
        <v>0</v>
      </c>
      <c r="EJ9" s="99">
        <v>0</v>
      </c>
      <c r="EK9" s="99">
        <v>0</v>
      </c>
      <c r="EL9" s="99">
        <v>0</v>
      </c>
      <c r="EM9" s="99">
        <v>0</v>
      </c>
      <c r="EN9" s="99">
        <v>0</v>
      </c>
      <c r="EO9" s="99">
        <v>0</v>
      </c>
      <c r="EP9" s="99">
        <v>83798</v>
      </c>
      <c r="EQ9" s="99">
        <v>0</v>
      </c>
      <c r="ER9" s="99">
        <v>0</v>
      </c>
      <c r="ES9" s="99">
        <v>0</v>
      </c>
      <c r="ET9" s="99">
        <v>0</v>
      </c>
      <c r="EU9" s="99">
        <v>0</v>
      </c>
      <c r="EV9" s="99">
        <v>0</v>
      </c>
      <c r="EW9" s="99">
        <v>0</v>
      </c>
      <c r="EX9" s="99">
        <v>0</v>
      </c>
    </row>
    <row r="10" spans="2:154" ht="35.25" customHeight="1">
      <c r="B10" s="94"/>
      <c r="C10" s="100" t="s">
        <v>88</v>
      </c>
      <c r="D10" s="94" t="s">
        <v>260</v>
      </c>
      <c r="E10" s="95">
        <v>86</v>
      </c>
      <c r="F10" s="95">
        <f t="shared" si="0"/>
        <v>86</v>
      </c>
      <c r="G10" s="95">
        <f t="shared" si="1"/>
        <v>0</v>
      </c>
      <c r="H10" s="95">
        <v>25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15120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S10" s="96">
        <v>0</v>
      </c>
      <c r="AT10" s="96">
        <v>0</v>
      </c>
      <c r="AU10" s="96">
        <v>0</v>
      </c>
      <c r="AV10" s="96">
        <v>0</v>
      </c>
      <c r="AW10" s="96">
        <v>0</v>
      </c>
      <c r="AX10" s="96">
        <v>0</v>
      </c>
      <c r="AY10" s="96">
        <v>0</v>
      </c>
      <c r="AZ10" s="96">
        <v>0</v>
      </c>
      <c r="BA10" s="96">
        <v>0</v>
      </c>
      <c r="BB10" s="96">
        <v>0</v>
      </c>
      <c r="BC10" s="96">
        <v>0</v>
      </c>
      <c r="BD10" s="96">
        <v>0</v>
      </c>
      <c r="BF10" s="176">
        <v>0</v>
      </c>
      <c r="BG10" s="176">
        <v>0</v>
      </c>
      <c r="BH10" s="176">
        <v>0</v>
      </c>
      <c r="BI10" s="176">
        <v>0</v>
      </c>
      <c r="BJ10" s="176">
        <v>0</v>
      </c>
      <c r="BK10" s="176">
        <v>0</v>
      </c>
      <c r="BL10" s="176">
        <v>0</v>
      </c>
      <c r="BM10" s="176">
        <v>0</v>
      </c>
      <c r="BN10" s="176">
        <v>0</v>
      </c>
      <c r="BO10" s="176">
        <v>0</v>
      </c>
      <c r="BP10" s="176">
        <v>0</v>
      </c>
      <c r="BQ10" s="176">
        <v>0</v>
      </c>
      <c r="BR10" s="176">
        <v>0</v>
      </c>
      <c r="BS10" s="176">
        <v>0</v>
      </c>
      <c r="BT10" s="176">
        <v>0</v>
      </c>
      <c r="BU10" s="176">
        <v>0</v>
      </c>
      <c r="BV10" s="176">
        <v>0</v>
      </c>
      <c r="BW10" s="176">
        <v>0</v>
      </c>
      <c r="BX10" s="176">
        <v>0</v>
      </c>
      <c r="BY10" s="176">
        <v>0</v>
      </c>
      <c r="BZ10" s="176">
        <v>0</v>
      </c>
      <c r="CA10" s="176">
        <v>0</v>
      </c>
      <c r="CB10" s="176">
        <v>0</v>
      </c>
      <c r="CC10" s="176">
        <v>0</v>
      </c>
      <c r="CD10" s="176">
        <v>0</v>
      </c>
      <c r="CE10" s="176">
        <v>0</v>
      </c>
      <c r="CF10" s="176">
        <v>0</v>
      </c>
      <c r="CG10" s="176">
        <v>0</v>
      </c>
      <c r="CH10" s="176">
        <v>0</v>
      </c>
      <c r="CI10" s="176">
        <v>0</v>
      </c>
      <c r="CJ10" s="176">
        <v>0</v>
      </c>
      <c r="CK10" s="176">
        <v>0</v>
      </c>
      <c r="CL10" s="176">
        <v>0</v>
      </c>
      <c r="CM10" s="176">
        <v>0</v>
      </c>
      <c r="CN10" s="176">
        <v>0</v>
      </c>
      <c r="CO10" s="176">
        <v>0</v>
      </c>
      <c r="CP10" s="176">
        <v>0</v>
      </c>
      <c r="CQ10" s="176">
        <v>0</v>
      </c>
      <c r="CR10" s="176">
        <v>0</v>
      </c>
      <c r="CS10" s="176">
        <v>0</v>
      </c>
      <c r="CT10" s="176">
        <v>0</v>
      </c>
      <c r="CU10" s="176">
        <v>0</v>
      </c>
      <c r="CV10" s="176">
        <v>0</v>
      </c>
      <c r="CW10" s="176">
        <v>0</v>
      </c>
      <c r="CX10" s="176">
        <v>0</v>
      </c>
      <c r="CY10" s="176">
        <v>0</v>
      </c>
      <c r="CZ10" s="176">
        <v>0</v>
      </c>
      <c r="DA10" s="98">
        <v>0</v>
      </c>
      <c r="DC10" s="99">
        <v>0</v>
      </c>
      <c r="DD10" s="99">
        <v>0</v>
      </c>
      <c r="DE10" s="99">
        <v>0</v>
      </c>
      <c r="DF10" s="99">
        <v>0</v>
      </c>
      <c r="DG10" s="99">
        <v>0</v>
      </c>
      <c r="DH10" s="99">
        <v>0</v>
      </c>
      <c r="DI10" s="99">
        <v>0</v>
      </c>
      <c r="DJ10" s="99">
        <v>0</v>
      </c>
      <c r="DK10" s="99">
        <v>0</v>
      </c>
      <c r="DL10" s="99">
        <v>0</v>
      </c>
      <c r="DM10" s="99">
        <v>0</v>
      </c>
      <c r="DN10" s="99">
        <v>0</v>
      </c>
      <c r="DO10" s="99">
        <v>0</v>
      </c>
      <c r="DP10" s="99">
        <v>0</v>
      </c>
      <c r="DQ10" s="99">
        <v>0</v>
      </c>
      <c r="DR10" s="99">
        <v>0</v>
      </c>
      <c r="DS10" s="99">
        <v>0</v>
      </c>
      <c r="DT10" s="99">
        <v>0</v>
      </c>
      <c r="DU10" s="99">
        <v>0</v>
      </c>
      <c r="DV10" s="99">
        <v>0</v>
      </c>
      <c r="DW10" s="99">
        <v>0</v>
      </c>
      <c r="DX10" s="99">
        <v>0</v>
      </c>
      <c r="DY10" s="99">
        <v>0</v>
      </c>
      <c r="DZ10" s="99">
        <v>0</v>
      </c>
      <c r="EA10" s="99">
        <v>0</v>
      </c>
      <c r="EB10" s="99">
        <v>15120</v>
      </c>
      <c r="EC10" s="99">
        <v>0</v>
      </c>
      <c r="ED10" s="99">
        <v>0</v>
      </c>
      <c r="EE10" s="99">
        <v>0</v>
      </c>
      <c r="EF10" s="99">
        <v>0</v>
      </c>
      <c r="EG10" s="99">
        <v>0</v>
      </c>
      <c r="EH10" s="99">
        <v>0</v>
      </c>
      <c r="EI10" s="99">
        <v>0</v>
      </c>
      <c r="EJ10" s="99">
        <v>0</v>
      </c>
      <c r="EK10" s="99">
        <v>0</v>
      </c>
      <c r="EL10" s="99">
        <v>0</v>
      </c>
      <c r="EM10" s="99">
        <v>0</v>
      </c>
      <c r="EN10" s="99">
        <v>0</v>
      </c>
      <c r="EO10" s="99">
        <v>0</v>
      </c>
      <c r="EP10" s="99">
        <v>0</v>
      </c>
      <c r="EQ10" s="99">
        <v>0</v>
      </c>
      <c r="ER10" s="99">
        <v>0</v>
      </c>
      <c r="ES10" s="99">
        <v>0</v>
      </c>
      <c r="ET10" s="99">
        <v>0</v>
      </c>
      <c r="EU10" s="99">
        <v>0</v>
      </c>
      <c r="EV10" s="99">
        <v>0</v>
      </c>
      <c r="EW10" s="99">
        <v>0</v>
      </c>
      <c r="EX10" s="99">
        <v>0</v>
      </c>
    </row>
    <row r="11" spans="2:154" ht="35.25" customHeight="1">
      <c r="B11" s="94"/>
      <c r="C11" s="100" t="s">
        <v>232</v>
      </c>
      <c r="D11" s="94" t="s">
        <v>258</v>
      </c>
      <c r="E11" s="95">
        <v>70</v>
      </c>
      <c r="F11" s="95">
        <f t="shared" si="0"/>
        <v>70</v>
      </c>
      <c r="G11" s="95">
        <f t="shared" si="1"/>
        <v>0</v>
      </c>
      <c r="H11" s="95">
        <v>25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32230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S11" s="96">
        <v>0</v>
      </c>
      <c r="AT11" s="96">
        <v>0</v>
      </c>
      <c r="AU11" s="96">
        <v>0</v>
      </c>
      <c r="AV11" s="96">
        <v>0</v>
      </c>
      <c r="AW11" s="96">
        <v>0</v>
      </c>
      <c r="AX11" s="96">
        <v>0</v>
      </c>
      <c r="AY11" s="96">
        <v>0</v>
      </c>
      <c r="AZ11" s="96">
        <v>0</v>
      </c>
      <c r="BA11" s="96">
        <v>0</v>
      </c>
      <c r="BB11" s="96">
        <v>0</v>
      </c>
      <c r="BC11" s="96">
        <v>0</v>
      </c>
      <c r="BD11" s="96">
        <v>0</v>
      </c>
      <c r="BF11" s="176">
        <v>0</v>
      </c>
      <c r="BG11" s="176">
        <v>0</v>
      </c>
      <c r="BH11" s="176">
        <v>0</v>
      </c>
      <c r="BI11" s="176">
        <v>0</v>
      </c>
      <c r="BJ11" s="176">
        <v>0</v>
      </c>
      <c r="BK11" s="176">
        <v>0</v>
      </c>
      <c r="BL11" s="176">
        <v>0</v>
      </c>
      <c r="BM11" s="176">
        <v>0</v>
      </c>
      <c r="BN11" s="176">
        <v>0</v>
      </c>
      <c r="BO11" s="176">
        <v>0</v>
      </c>
      <c r="BP11" s="176">
        <v>0</v>
      </c>
      <c r="BQ11" s="176">
        <v>0</v>
      </c>
      <c r="BR11" s="176">
        <v>0</v>
      </c>
      <c r="BS11" s="176">
        <v>0</v>
      </c>
      <c r="BT11" s="176">
        <v>0</v>
      </c>
      <c r="BU11" s="176">
        <v>0</v>
      </c>
      <c r="BV11" s="176">
        <v>0</v>
      </c>
      <c r="BW11" s="176">
        <v>0</v>
      </c>
      <c r="BX11" s="176">
        <v>0</v>
      </c>
      <c r="BY11" s="176">
        <v>0</v>
      </c>
      <c r="BZ11" s="176">
        <v>0</v>
      </c>
      <c r="CA11" s="176">
        <v>0</v>
      </c>
      <c r="CB11" s="176">
        <v>0</v>
      </c>
      <c r="CC11" s="176">
        <v>0</v>
      </c>
      <c r="CD11" s="176">
        <v>0</v>
      </c>
      <c r="CE11" s="176">
        <v>0</v>
      </c>
      <c r="CF11" s="176">
        <v>0</v>
      </c>
      <c r="CG11" s="176">
        <v>0</v>
      </c>
      <c r="CH11" s="176">
        <v>0</v>
      </c>
      <c r="CI11" s="176">
        <v>0</v>
      </c>
      <c r="CJ11" s="176">
        <v>0</v>
      </c>
      <c r="CK11" s="176">
        <v>0</v>
      </c>
      <c r="CL11" s="176">
        <v>0</v>
      </c>
      <c r="CM11" s="176">
        <v>0</v>
      </c>
      <c r="CN11" s="176">
        <v>0</v>
      </c>
      <c r="CO11" s="176">
        <v>0</v>
      </c>
      <c r="CP11" s="176">
        <v>0</v>
      </c>
      <c r="CQ11" s="176">
        <v>0</v>
      </c>
      <c r="CR11" s="176">
        <v>0</v>
      </c>
      <c r="CS11" s="176">
        <v>0</v>
      </c>
      <c r="CT11" s="176">
        <v>0</v>
      </c>
      <c r="CU11" s="176">
        <v>0</v>
      </c>
      <c r="CV11" s="176">
        <v>0</v>
      </c>
      <c r="CW11" s="176">
        <v>0</v>
      </c>
      <c r="CX11" s="176">
        <v>0</v>
      </c>
      <c r="CY11" s="176">
        <v>0</v>
      </c>
      <c r="CZ11" s="176">
        <v>0</v>
      </c>
      <c r="DA11" s="98">
        <v>0</v>
      </c>
      <c r="DC11" s="99">
        <v>0</v>
      </c>
      <c r="DD11" s="99">
        <v>0</v>
      </c>
      <c r="DE11" s="99">
        <v>0</v>
      </c>
      <c r="DF11" s="99">
        <v>0</v>
      </c>
      <c r="DG11" s="99">
        <v>0</v>
      </c>
      <c r="DH11" s="99">
        <v>0</v>
      </c>
      <c r="DI11" s="99">
        <v>0</v>
      </c>
      <c r="DJ11" s="99">
        <v>0</v>
      </c>
      <c r="DK11" s="99">
        <v>0</v>
      </c>
      <c r="DL11" s="99">
        <v>0</v>
      </c>
      <c r="DM11" s="99">
        <v>0</v>
      </c>
      <c r="DN11" s="99">
        <v>0</v>
      </c>
      <c r="DO11" s="99">
        <v>0</v>
      </c>
      <c r="DP11" s="99">
        <v>0</v>
      </c>
      <c r="DQ11" s="99">
        <v>32230</v>
      </c>
      <c r="DR11" s="99">
        <v>0</v>
      </c>
      <c r="DS11" s="99">
        <v>0</v>
      </c>
      <c r="DT11" s="99">
        <v>0</v>
      </c>
      <c r="DU11" s="99">
        <v>0</v>
      </c>
      <c r="DV11" s="99">
        <v>0</v>
      </c>
      <c r="DW11" s="99">
        <v>0</v>
      </c>
      <c r="DX11" s="99">
        <v>0</v>
      </c>
      <c r="DY11" s="99">
        <v>0</v>
      </c>
      <c r="DZ11" s="99">
        <v>0</v>
      </c>
      <c r="EA11" s="99">
        <v>0</v>
      </c>
      <c r="EB11" s="99">
        <v>0</v>
      </c>
      <c r="EC11" s="99">
        <v>0</v>
      </c>
      <c r="ED11" s="99">
        <v>0</v>
      </c>
      <c r="EE11" s="99">
        <v>0</v>
      </c>
      <c r="EF11" s="99">
        <v>0</v>
      </c>
      <c r="EG11" s="99">
        <v>0</v>
      </c>
      <c r="EH11" s="99">
        <v>0</v>
      </c>
      <c r="EI11" s="99">
        <v>0</v>
      </c>
      <c r="EJ11" s="99">
        <v>0</v>
      </c>
      <c r="EK11" s="99">
        <v>0</v>
      </c>
      <c r="EL11" s="99">
        <v>0</v>
      </c>
      <c r="EM11" s="99">
        <v>0</v>
      </c>
      <c r="EN11" s="99">
        <v>0</v>
      </c>
      <c r="EO11" s="99">
        <v>0</v>
      </c>
      <c r="EP11" s="99">
        <v>0</v>
      </c>
      <c r="EQ11" s="99">
        <v>0</v>
      </c>
      <c r="ER11" s="99">
        <v>0</v>
      </c>
      <c r="ES11" s="99">
        <v>0</v>
      </c>
      <c r="ET11" s="99">
        <v>0</v>
      </c>
      <c r="EU11" s="99">
        <v>0</v>
      </c>
      <c r="EV11" s="99">
        <v>0</v>
      </c>
      <c r="EW11" s="99">
        <v>0</v>
      </c>
      <c r="EX11" s="99">
        <v>0</v>
      </c>
    </row>
    <row r="12" spans="2:154" ht="35.25" customHeight="1">
      <c r="B12" s="94"/>
      <c r="C12" s="100" t="s">
        <v>89</v>
      </c>
      <c r="D12" s="94" t="s">
        <v>7</v>
      </c>
      <c r="E12" s="95">
        <v>45</v>
      </c>
      <c r="F12" s="95">
        <f t="shared" si="0"/>
        <v>45</v>
      </c>
      <c r="G12" s="95">
        <f>IFERROR(_xlfn.XLOOKUP($C12,'第13号（指定器具）'!$B$7:$B$46,'第13号（指定器具）'!$I$7:$I$46),"")</f>
        <v>0</v>
      </c>
      <c r="H12" s="95">
        <v>13.1</v>
      </c>
      <c r="I12" s="96">
        <v>0</v>
      </c>
      <c r="J12" s="96">
        <v>0</v>
      </c>
      <c r="K12" s="96">
        <v>0</v>
      </c>
      <c r="L12" s="96">
        <v>40434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3809</v>
      </c>
      <c r="Z12" s="96">
        <v>0</v>
      </c>
      <c r="AA12" s="96">
        <v>0</v>
      </c>
      <c r="AB12" s="96">
        <v>0</v>
      </c>
      <c r="AC12" s="96">
        <v>13185</v>
      </c>
      <c r="AD12" s="96">
        <v>0</v>
      </c>
      <c r="AE12" s="96">
        <v>7471.5</v>
      </c>
      <c r="AF12" s="96">
        <v>0</v>
      </c>
      <c r="AG12" s="96">
        <v>0</v>
      </c>
      <c r="AH12" s="96">
        <v>0</v>
      </c>
      <c r="AI12" s="96">
        <v>2352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15822</v>
      </c>
      <c r="AQ12" s="96">
        <v>0</v>
      </c>
      <c r="AR12" s="96">
        <v>48510</v>
      </c>
      <c r="AS12" s="96">
        <v>0</v>
      </c>
      <c r="AT12" s="96">
        <v>0</v>
      </c>
      <c r="AU12" s="96">
        <v>14650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F12" s="176">
        <v>0</v>
      </c>
      <c r="BG12" s="176">
        <v>0</v>
      </c>
      <c r="BH12" s="176">
        <v>0</v>
      </c>
      <c r="BI12" s="176">
        <v>0</v>
      </c>
      <c r="BJ12" s="176">
        <v>0</v>
      </c>
      <c r="BK12" s="176">
        <v>0</v>
      </c>
      <c r="BL12" s="176">
        <v>0</v>
      </c>
      <c r="BM12" s="176">
        <v>0</v>
      </c>
      <c r="BN12" s="176">
        <v>0</v>
      </c>
      <c r="BO12" s="176">
        <v>0</v>
      </c>
      <c r="BP12" s="176">
        <v>0</v>
      </c>
      <c r="BQ12" s="176">
        <v>0</v>
      </c>
      <c r="BR12" s="176">
        <v>0</v>
      </c>
      <c r="BS12" s="176">
        <v>0</v>
      </c>
      <c r="BT12" s="176">
        <v>0</v>
      </c>
      <c r="BU12" s="176">
        <v>0</v>
      </c>
      <c r="BV12" s="176">
        <v>0</v>
      </c>
      <c r="BW12" s="176">
        <v>0</v>
      </c>
      <c r="BX12" s="176">
        <v>0</v>
      </c>
      <c r="BY12" s="176">
        <v>0</v>
      </c>
      <c r="BZ12" s="176">
        <v>0</v>
      </c>
      <c r="CA12" s="176">
        <v>0</v>
      </c>
      <c r="CB12" s="176">
        <v>0</v>
      </c>
      <c r="CC12" s="176">
        <v>0</v>
      </c>
      <c r="CD12" s="176">
        <v>0</v>
      </c>
      <c r="CE12" s="176">
        <v>0</v>
      </c>
      <c r="CF12" s="176">
        <v>0</v>
      </c>
      <c r="CG12" s="176">
        <v>0</v>
      </c>
      <c r="CH12" s="176">
        <v>0</v>
      </c>
      <c r="CI12" s="176">
        <v>0</v>
      </c>
      <c r="CJ12" s="176">
        <v>0</v>
      </c>
      <c r="CK12" s="176">
        <v>0</v>
      </c>
      <c r="CL12" s="176">
        <v>0</v>
      </c>
      <c r="CM12" s="176">
        <v>0</v>
      </c>
      <c r="CN12" s="176">
        <v>0</v>
      </c>
      <c r="CO12" s="176">
        <v>0</v>
      </c>
      <c r="CP12" s="176">
        <v>0</v>
      </c>
      <c r="CQ12" s="176">
        <v>0</v>
      </c>
      <c r="CR12" s="176">
        <v>0</v>
      </c>
      <c r="CS12" s="176">
        <v>0</v>
      </c>
      <c r="CT12" s="176">
        <v>0</v>
      </c>
      <c r="CU12" s="176">
        <v>0</v>
      </c>
      <c r="CV12" s="176">
        <v>0</v>
      </c>
      <c r="CW12" s="176">
        <v>0</v>
      </c>
      <c r="CX12" s="176">
        <v>0</v>
      </c>
      <c r="CY12" s="176">
        <v>0</v>
      </c>
      <c r="CZ12" s="176">
        <v>0</v>
      </c>
      <c r="DA12" s="98">
        <v>0</v>
      </c>
      <c r="DC12" s="99">
        <v>0</v>
      </c>
      <c r="DD12" s="99">
        <v>0</v>
      </c>
      <c r="DE12" s="99">
        <v>0</v>
      </c>
      <c r="DF12" s="99">
        <v>40434</v>
      </c>
      <c r="DG12" s="99">
        <v>0</v>
      </c>
      <c r="DH12" s="99">
        <v>0</v>
      </c>
      <c r="DI12" s="99">
        <v>0</v>
      </c>
      <c r="DJ12" s="99">
        <v>0</v>
      </c>
      <c r="DK12" s="99">
        <v>0</v>
      </c>
      <c r="DL12" s="99">
        <v>0</v>
      </c>
      <c r="DM12" s="99">
        <v>0</v>
      </c>
      <c r="DN12" s="99">
        <v>0</v>
      </c>
      <c r="DO12" s="99">
        <v>0</v>
      </c>
      <c r="DP12" s="99">
        <v>0</v>
      </c>
      <c r="DQ12" s="99">
        <v>0</v>
      </c>
      <c r="DR12" s="99">
        <v>0</v>
      </c>
      <c r="DS12" s="99">
        <v>3809</v>
      </c>
      <c r="DT12" s="99">
        <v>0</v>
      </c>
      <c r="DU12" s="99">
        <v>0</v>
      </c>
      <c r="DV12" s="99">
        <v>0</v>
      </c>
      <c r="DW12" s="99">
        <v>13185</v>
      </c>
      <c r="DX12" s="99">
        <v>0</v>
      </c>
      <c r="DY12" s="99">
        <v>7471.5</v>
      </c>
      <c r="DZ12" s="99">
        <v>0</v>
      </c>
      <c r="EA12" s="99">
        <v>0</v>
      </c>
      <c r="EB12" s="99">
        <v>0</v>
      </c>
      <c r="EC12" s="99">
        <v>2352</v>
      </c>
      <c r="ED12" s="99">
        <v>0</v>
      </c>
      <c r="EE12" s="99">
        <v>0</v>
      </c>
      <c r="EF12" s="99">
        <v>0</v>
      </c>
      <c r="EG12" s="99">
        <v>0</v>
      </c>
      <c r="EH12" s="99">
        <v>0</v>
      </c>
      <c r="EI12" s="99">
        <v>0</v>
      </c>
      <c r="EJ12" s="99">
        <v>15822</v>
      </c>
      <c r="EK12" s="99">
        <v>0</v>
      </c>
      <c r="EL12" s="99">
        <v>48510</v>
      </c>
      <c r="EM12" s="99">
        <v>0</v>
      </c>
      <c r="EN12" s="99">
        <v>0</v>
      </c>
      <c r="EO12" s="99">
        <v>14650</v>
      </c>
      <c r="EP12" s="99">
        <v>0</v>
      </c>
      <c r="EQ12" s="99">
        <v>0</v>
      </c>
      <c r="ER12" s="99">
        <v>0</v>
      </c>
      <c r="ES12" s="99">
        <v>0</v>
      </c>
      <c r="ET12" s="99">
        <v>0</v>
      </c>
      <c r="EU12" s="99">
        <v>0</v>
      </c>
      <c r="EV12" s="99">
        <v>0</v>
      </c>
      <c r="EW12" s="99">
        <v>0</v>
      </c>
      <c r="EX12" s="99">
        <v>0</v>
      </c>
    </row>
    <row r="13" spans="2:154" ht="35.25" customHeight="1">
      <c r="B13" s="94"/>
      <c r="C13" s="100" t="s">
        <v>90</v>
      </c>
      <c r="D13" s="94" t="s">
        <v>8</v>
      </c>
      <c r="E13" s="95">
        <v>35</v>
      </c>
      <c r="F13" s="95">
        <f t="shared" si="0"/>
        <v>35</v>
      </c>
      <c r="G13" s="95">
        <f>IFERROR(_xlfn.XLOOKUP($C13,'第13号（指定器具）'!$B$7:$B$46,'第13号（指定器具）'!$I$7:$I$46),"")</f>
        <v>0</v>
      </c>
      <c r="H13" s="95">
        <v>16.3</v>
      </c>
      <c r="I13" s="96">
        <v>0</v>
      </c>
      <c r="J13" s="96">
        <v>38880</v>
      </c>
      <c r="K13" s="96">
        <v>0</v>
      </c>
      <c r="L13" s="96">
        <v>0</v>
      </c>
      <c r="M13" s="96">
        <v>0</v>
      </c>
      <c r="N13" s="96">
        <v>118406</v>
      </c>
      <c r="O13" s="96">
        <v>0</v>
      </c>
      <c r="P13" s="96">
        <v>0</v>
      </c>
      <c r="Q13" s="96">
        <v>8260</v>
      </c>
      <c r="R13" s="96">
        <v>0</v>
      </c>
      <c r="S13" s="96">
        <v>0</v>
      </c>
      <c r="T13" s="96">
        <v>21493.5</v>
      </c>
      <c r="U13" s="96">
        <v>0</v>
      </c>
      <c r="V13" s="96">
        <v>10548</v>
      </c>
      <c r="W13" s="96">
        <v>0</v>
      </c>
      <c r="X13" s="96">
        <v>0</v>
      </c>
      <c r="Y13" s="96">
        <v>0</v>
      </c>
      <c r="Z13" s="96">
        <v>0</v>
      </c>
      <c r="AA13" s="96">
        <v>1318.5</v>
      </c>
      <c r="AB13" s="96">
        <v>0</v>
      </c>
      <c r="AC13" s="96">
        <v>0</v>
      </c>
      <c r="AD13" s="96">
        <v>0</v>
      </c>
      <c r="AE13" s="96">
        <v>0</v>
      </c>
      <c r="AF13" s="96">
        <v>19430</v>
      </c>
      <c r="AG13" s="96">
        <v>12600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48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12306</v>
      </c>
      <c r="AW13" s="96">
        <v>0</v>
      </c>
      <c r="AX13" s="96">
        <v>0</v>
      </c>
      <c r="AY13" s="96">
        <v>0</v>
      </c>
      <c r="AZ13" s="96">
        <v>0</v>
      </c>
      <c r="BA13" s="96">
        <v>5274</v>
      </c>
      <c r="BB13" s="96">
        <v>0</v>
      </c>
      <c r="BC13" s="96">
        <v>0</v>
      </c>
      <c r="BD13" s="96">
        <v>0</v>
      </c>
      <c r="BF13" s="176">
        <v>0</v>
      </c>
      <c r="BG13" s="176">
        <v>0</v>
      </c>
      <c r="BH13" s="176">
        <v>0</v>
      </c>
      <c r="BI13" s="176">
        <v>0</v>
      </c>
      <c r="BJ13" s="176">
        <v>0</v>
      </c>
      <c r="BK13" s="176">
        <v>0</v>
      </c>
      <c r="BL13" s="176">
        <v>0</v>
      </c>
      <c r="BM13" s="176">
        <v>0</v>
      </c>
      <c r="BN13" s="176">
        <v>0</v>
      </c>
      <c r="BO13" s="176">
        <v>0</v>
      </c>
      <c r="BP13" s="176">
        <v>0</v>
      </c>
      <c r="BQ13" s="176">
        <v>0</v>
      </c>
      <c r="BR13" s="176">
        <v>0</v>
      </c>
      <c r="BS13" s="176">
        <v>0</v>
      </c>
      <c r="BT13" s="176">
        <v>0</v>
      </c>
      <c r="BU13" s="176">
        <v>0</v>
      </c>
      <c r="BV13" s="176">
        <v>0</v>
      </c>
      <c r="BW13" s="176">
        <v>0</v>
      </c>
      <c r="BX13" s="176">
        <v>0</v>
      </c>
      <c r="BY13" s="176">
        <v>0</v>
      </c>
      <c r="BZ13" s="176">
        <v>0</v>
      </c>
      <c r="CA13" s="176">
        <v>0</v>
      </c>
      <c r="CB13" s="176">
        <v>0</v>
      </c>
      <c r="CC13" s="176">
        <v>0</v>
      </c>
      <c r="CD13" s="176">
        <v>0</v>
      </c>
      <c r="CE13" s="176">
        <v>0</v>
      </c>
      <c r="CF13" s="176">
        <v>0</v>
      </c>
      <c r="CG13" s="176">
        <v>0</v>
      </c>
      <c r="CH13" s="176">
        <v>0</v>
      </c>
      <c r="CI13" s="176">
        <v>0</v>
      </c>
      <c r="CJ13" s="176">
        <v>0</v>
      </c>
      <c r="CK13" s="176">
        <v>0</v>
      </c>
      <c r="CL13" s="176">
        <v>0</v>
      </c>
      <c r="CM13" s="176">
        <v>0</v>
      </c>
      <c r="CN13" s="176">
        <v>0</v>
      </c>
      <c r="CO13" s="176">
        <v>0</v>
      </c>
      <c r="CP13" s="176">
        <v>0</v>
      </c>
      <c r="CQ13" s="176">
        <v>0</v>
      </c>
      <c r="CR13" s="176">
        <v>0</v>
      </c>
      <c r="CS13" s="176">
        <v>0</v>
      </c>
      <c r="CT13" s="176">
        <v>0</v>
      </c>
      <c r="CU13" s="176">
        <v>0</v>
      </c>
      <c r="CV13" s="176">
        <v>0</v>
      </c>
      <c r="CW13" s="176">
        <v>0</v>
      </c>
      <c r="CX13" s="176">
        <v>0</v>
      </c>
      <c r="CY13" s="176">
        <v>0</v>
      </c>
      <c r="CZ13" s="176">
        <v>0</v>
      </c>
      <c r="DA13" s="98">
        <v>0</v>
      </c>
      <c r="DC13" s="99">
        <v>0</v>
      </c>
      <c r="DD13" s="99">
        <v>38880</v>
      </c>
      <c r="DE13" s="99">
        <v>0</v>
      </c>
      <c r="DF13" s="99">
        <v>0</v>
      </c>
      <c r="DG13" s="99">
        <v>0</v>
      </c>
      <c r="DH13" s="99">
        <v>118406</v>
      </c>
      <c r="DI13" s="99">
        <v>0</v>
      </c>
      <c r="DJ13" s="99">
        <v>0</v>
      </c>
      <c r="DK13" s="99">
        <v>8260</v>
      </c>
      <c r="DL13" s="99">
        <v>0</v>
      </c>
      <c r="DM13" s="99">
        <v>0</v>
      </c>
      <c r="DN13" s="99">
        <v>21493.5</v>
      </c>
      <c r="DO13" s="99">
        <v>0</v>
      </c>
      <c r="DP13" s="99">
        <v>10548</v>
      </c>
      <c r="DQ13" s="99">
        <v>0</v>
      </c>
      <c r="DR13" s="99">
        <v>0</v>
      </c>
      <c r="DS13" s="99">
        <v>0</v>
      </c>
      <c r="DT13" s="99">
        <v>0</v>
      </c>
      <c r="DU13" s="99">
        <v>1318.5</v>
      </c>
      <c r="DV13" s="99">
        <v>0</v>
      </c>
      <c r="DW13" s="99">
        <v>0</v>
      </c>
      <c r="DX13" s="99">
        <v>0</v>
      </c>
      <c r="DY13" s="99">
        <v>0</v>
      </c>
      <c r="DZ13" s="99">
        <v>19430</v>
      </c>
      <c r="EA13" s="99">
        <v>12600</v>
      </c>
      <c r="EB13" s="99">
        <v>0</v>
      </c>
      <c r="EC13" s="99">
        <v>0</v>
      </c>
      <c r="ED13" s="99">
        <v>0</v>
      </c>
      <c r="EE13" s="99">
        <v>0</v>
      </c>
      <c r="EF13" s="99">
        <v>0</v>
      </c>
      <c r="EG13" s="99">
        <v>48</v>
      </c>
      <c r="EH13" s="99">
        <v>0</v>
      </c>
      <c r="EI13" s="99">
        <v>0</v>
      </c>
      <c r="EJ13" s="99">
        <v>0</v>
      </c>
      <c r="EK13" s="99">
        <v>0</v>
      </c>
      <c r="EL13" s="99">
        <v>0</v>
      </c>
      <c r="EM13" s="99">
        <v>0</v>
      </c>
      <c r="EN13" s="99">
        <v>0</v>
      </c>
      <c r="EO13" s="99">
        <v>0</v>
      </c>
      <c r="EP13" s="99">
        <v>12306</v>
      </c>
      <c r="EQ13" s="99">
        <v>0</v>
      </c>
      <c r="ER13" s="99">
        <v>0</v>
      </c>
      <c r="ES13" s="99">
        <v>0</v>
      </c>
      <c r="ET13" s="99">
        <v>0</v>
      </c>
      <c r="EU13" s="99">
        <v>5274</v>
      </c>
      <c r="EV13" s="99">
        <v>0</v>
      </c>
      <c r="EW13" s="99">
        <v>0</v>
      </c>
      <c r="EX13" s="99">
        <v>0</v>
      </c>
    </row>
    <row r="14" spans="2:154" ht="35.25" customHeight="1">
      <c r="B14" s="94"/>
      <c r="C14" s="100" t="s">
        <v>91</v>
      </c>
      <c r="D14" s="94" t="s">
        <v>9</v>
      </c>
      <c r="E14" s="95">
        <v>45</v>
      </c>
      <c r="F14" s="95">
        <f t="shared" si="0"/>
        <v>45</v>
      </c>
      <c r="G14" s="95">
        <f>IFERROR(_xlfn.XLOOKUP($C14,'第13号（指定器具）'!$B$7:$B$46,'第13号（指定器具）'!$I$7:$I$46),"")</f>
        <v>0</v>
      </c>
      <c r="H14" s="95">
        <v>13.1</v>
      </c>
      <c r="I14" s="96">
        <v>0</v>
      </c>
      <c r="J14" s="96">
        <v>0</v>
      </c>
      <c r="K14" s="96">
        <v>7911</v>
      </c>
      <c r="L14" s="96">
        <v>0</v>
      </c>
      <c r="M14" s="96">
        <v>3</v>
      </c>
      <c r="N14" s="96">
        <v>0</v>
      </c>
      <c r="O14" s="96">
        <v>5860</v>
      </c>
      <c r="P14" s="96">
        <v>4395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4981</v>
      </c>
      <c r="AF14" s="96">
        <v>0</v>
      </c>
      <c r="AG14" s="96">
        <v>0</v>
      </c>
      <c r="AH14" s="96">
        <v>240</v>
      </c>
      <c r="AI14" s="96">
        <v>210</v>
      </c>
      <c r="AJ14" s="96">
        <v>7911</v>
      </c>
      <c r="AK14" s="96">
        <v>2482</v>
      </c>
      <c r="AL14" s="96">
        <v>0</v>
      </c>
      <c r="AM14" s="96">
        <v>0</v>
      </c>
      <c r="AN14" s="96">
        <v>20880</v>
      </c>
      <c r="AO14" s="96">
        <v>0</v>
      </c>
      <c r="AP14" s="96">
        <v>5274</v>
      </c>
      <c r="AQ14" s="96">
        <v>11760</v>
      </c>
      <c r="AR14" s="96">
        <v>0</v>
      </c>
      <c r="AS14" s="96">
        <v>0</v>
      </c>
      <c r="AT14" s="96">
        <v>0</v>
      </c>
      <c r="AU14" s="96">
        <v>2930</v>
      </c>
      <c r="AV14" s="96">
        <v>0</v>
      </c>
      <c r="AW14" s="96">
        <v>6240</v>
      </c>
      <c r="AX14" s="96">
        <v>0</v>
      </c>
      <c r="AY14" s="96">
        <v>1.5</v>
      </c>
      <c r="AZ14" s="96">
        <v>0</v>
      </c>
      <c r="BA14" s="96">
        <v>0</v>
      </c>
      <c r="BB14" s="96">
        <v>0</v>
      </c>
      <c r="BC14" s="96">
        <v>0</v>
      </c>
      <c r="BD14" s="96">
        <v>2142</v>
      </c>
      <c r="BF14" s="176">
        <v>0</v>
      </c>
      <c r="BG14" s="176">
        <v>0</v>
      </c>
      <c r="BH14" s="176">
        <v>0</v>
      </c>
      <c r="BI14" s="176">
        <v>0</v>
      </c>
      <c r="BJ14" s="176">
        <v>0</v>
      </c>
      <c r="BK14" s="176">
        <v>0</v>
      </c>
      <c r="BL14" s="176">
        <v>0</v>
      </c>
      <c r="BM14" s="176">
        <v>0</v>
      </c>
      <c r="BN14" s="176">
        <v>0</v>
      </c>
      <c r="BO14" s="176">
        <v>2482</v>
      </c>
      <c r="BP14" s="176">
        <v>0</v>
      </c>
      <c r="BQ14" s="176">
        <v>0</v>
      </c>
      <c r="BR14" s="176">
        <v>0</v>
      </c>
      <c r="BS14" s="176">
        <v>0</v>
      </c>
      <c r="BT14" s="176">
        <v>0</v>
      </c>
      <c r="BU14" s="176">
        <v>0</v>
      </c>
      <c r="BV14" s="176">
        <v>0</v>
      </c>
      <c r="BW14" s="176">
        <v>0</v>
      </c>
      <c r="BX14" s="176">
        <v>0</v>
      </c>
      <c r="BY14" s="176">
        <v>0</v>
      </c>
      <c r="BZ14" s="176">
        <v>0</v>
      </c>
      <c r="CA14" s="176">
        <v>0</v>
      </c>
      <c r="CB14" s="176">
        <v>0</v>
      </c>
      <c r="CC14" s="176">
        <v>0</v>
      </c>
      <c r="CD14" s="176">
        <v>0</v>
      </c>
      <c r="CE14" s="176">
        <v>0</v>
      </c>
      <c r="CF14" s="176">
        <v>0</v>
      </c>
      <c r="CG14" s="176">
        <v>0</v>
      </c>
      <c r="CH14" s="176">
        <v>0</v>
      </c>
      <c r="CI14" s="176">
        <v>0</v>
      </c>
      <c r="CJ14" s="176">
        <v>0</v>
      </c>
      <c r="CK14" s="176">
        <v>0</v>
      </c>
      <c r="CL14" s="176">
        <v>0</v>
      </c>
      <c r="CM14" s="176">
        <v>0</v>
      </c>
      <c r="CN14" s="176">
        <v>0</v>
      </c>
      <c r="CO14" s="176">
        <v>0</v>
      </c>
      <c r="CP14" s="176">
        <v>0</v>
      </c>
      <c r="CQ14" s="176">
        <v>0</v>
      </c>
      <c r="CR14" s="176">
        <v>0</v>
      </c>
      <c r="CS14" s="176">
        <v>0</v>
      </c>
      <c r="CT14" s="176">
        <v>0</v>
      </c>
      <c r="CU14" s="176">
        <v>0</v>
      </c>
      <c r="CV14" s="176">
        <v>0</v>
      </c>
      <c r="CW14" s="176">
        <v>0</v>
      </c>
      <c r="CX14" s="176">
        <v>0</v>
      </c>
      <c r="CY14" s="176">
        <v>0</v>
      </c>
      <c r="CZ14" s="176">
        <v>0</v>
      </c>
      <c r="DA14" s="98">
        <v>0</v>
      </c>
      <c r="DC14" s="99">
        <v>0</v>
      </c>
      <c r="DD14" s="99">
        <v>0</v>
      </c>
      <c r="DE14" s="99">
        <v>7911</v>
      </c>
      <c r="DF14" s="99">
        <v>0</v>
      </c>
      <c r="DG14" s="99">
        <v>3</v>
      </c>
      <c r="DH14" s="99">
        <v>0</v>
      </c>
      <c r="DI14" s="99">
        <v>5860</v>
      </c>
      <c r="DJ14" s="99">
        <v>4395</v>
      </c>
      <c r="DK14" s="99">
        <v>0</v>
      </c>
      <c r="DL14" s="99">
        <v>0</v>
      </c>
      <c r="DM14" s="99">
        <v>0</v>
      </c>
      <c r="DN14" s="99">
        <v>0</v>
      </c>
      <c r="DO14" s="99">
        <v>0</v>
      </c>
      <c r="DP14" s="99">
        <v>0</v>
      </c>
      <c r="DQ14" s="99">
        <v>0</v>
      </c>
      <c r="DR14" s="99">
        <v>0</v>
      </c>
      <c r="DS14" s="99">
        <v>0</v>
      </c>
      <c r="DT14" s="99">
        <v>0</v>
      </c>
      <c r="DU14" s="99">
        <v>0</v>
      </c>
      <c r="DV14" s="99">
        <v>0</v>
      </c>
      <c r="DW14" s="99">
        <v>0</v>
      </c>
      <c r="DX14" s="99">
        <v>0</v>
      </c>
      <c r="DY14" s="99">
        <v>4981</v>
      </c>
      <c r="DZ14" s="99">
        <v>0</v>
      </c>
      <c r="EA14" s="99">
        <v>0</v>
      </c>
      <c r="EB14" s="99">
        <v>240</v>
      </c>
      <c r="EC14" s="99">
        <v>210</v>
      </c>
      <c r="ED14" s="99">
        <v>7911</v>
      </c>
      <c r="EE14" s="99">
        <v>2482</v>
      </c>
      <c r="EF14" s="99">
        <v>0</v>
      </c>
      <c r="EG14" s="99">
        <v>0</v>
      </c>
      <c r="EH14" s="99">
        <v>20880</v>
      </c>
      <c r="EI14" s="99">
        <v>0</v>
      </c>
      <c r="EJ14" s="99">
        <v>5274</v>
      </c>
      <c r="EK14" s="99">
        <v>11760</v>
      </c>
      <c r="EL14" s="99">
        <v>0</v>
      </c>
      <c r="EM14" s="99">
        <v>0</v>
      </c>
      <c r="EN14" s="99">
        <v>0</v>
      </c>
      <c r="EO14" s="99">
        <v>2930</v>
      </c>
      <c r="EP14" s="99">
        <v>0</v>
      </c>
      <c r="EQ14" s="99">
        <v>6240</v>
      </c>
      <c r="ER14" s="99">
        <v>0</v>
      </c>
      <c r="ES14" s="99">
        <v>1.5</v>
      </c>
      <c r="ET14" s="99">
        <v>0</v>
      </c>
      <c r="EU14" s="99">
        <v>0</v>
      </c>
      <c r="EV14" s="99">
        <v>0</v>
      </c>
      <c r="EW14" s="99">
        <v>0</v>
      </c>
      <c r="EX14" s="99">
        <v>2142</v>
      </c>
    </row>
    <row r="15" spans="2:154" ht="35.25" customHeight="1">
      <c r="B15" s="94"/>
      <c r="C15" s="100" t="s">
        <v>92</v>
      </c>
      <c r="D15" s="94" t="s">
        <v>10</v>
      </c>
      <c r="E15" s="95">
        <v>35</v>
      </c>
      <c r="F15" s="95">
        <f t="shared" si="0"/>
        <v>35</v>
      </c>
      <c r="G15" s="95">
        <f>IFERROR(_xlfn.XLOOKUP($C15,'第13号（指定器具）'!$B$7:$B$46,'第13号（指定器具）'!$I$7:$I$46),"")</f>
        <v>0</v>
      </c>
      <c r="H15" s="95">
        <v>16.3</v>
      </c>
      <c r="I15" s="96">
        <v>0</v>
      </c>
      <c r="J15" s="96">
        <v>4320</v>
      </c>
      <c r="K15" s="96">
        <v>0</v>
      </c>
      <c r="L15" s="96">
        <v>0</v>
      </c>
      <c r="M15" s="96">
        <v>0</v>
      </c>
      <c r="N15" s="96">
        <v>4672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8143.5</v>
      </c>
      <c r="U15" s="96">
        <v>0</v>
      </c>
      <c r="V15" s="96">
        <v>2637</v>
      </c>
      <c r="W15" s="96">
        <v>2930</v>
      </c>
      <c r="X15" s="96">
        <v>0</v>
      </c>
      <c r="Y15" s="96">
        <v>0</v>
      </c>
      <c r="Z15" s="96">
        <v>0</v>
      </c>
      <c r="AA15" s="96">
        <v>13795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7032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586</v>
      </c>
      <c r="AW15" s="96">
        <v>0</v>
      </c>
      <c r="AX15" s="96">
        <v>293</v>
      </c>
      <c r="AY15" s="96">
        <v>0</v>
      </c>
      <c r="AZ15" s="96">
        <v>16994</v>
      </c>
      <c r="BA15" s="96">
        <v>9083</v>
      </c>
      <c r="BB15" s="96">
        <v>0</v>
      </c>
      <c r="BC15" s="96">
        <v>0</v>
      </c>
      <c r="BD15" s="96">
        <v>0</v>
      </c>
      <c r="BF15" s="176">
        <v>0</v>
      </c>
      <c r="BG15" s="176">
        <v>0</v>
      </c>
      <c r="BH15" s="176">
        <v>0</v>
      </c>
      <c r="BI15" s="176">
        <v>0</v>
      </c>
      <c r="BJ15" s="176">
        <v>0</v>
      </c>
      <c r="BK15" s="176">
        <v>0</v>
      </c>
      <c r="BL15" s="176">
        <v>0</v>
      </c>
      <c r="BM15" s="176">
        <v>0</v>
      </c>
      <c r="BN15" s="176">
        <v>0</v>
      </c>
      <c r="BO15" s="176">
        <v>0</v>
      </c>
      <c r="BP15" s="176">
        <v>0</v>
      </c>
      <c r="BQ15" s="176">
        <v>0</v>
      </c>
      <c r="BR15" s="176">
        <v>0</v>
      </c>
      <c r="BS15" s="176">
        <v>0</v>
      </c>
      <c r="BT15" s="176">
        <v>0</v>
      </c>
      <c r="BU15" s="176">
        <v>0</v>
      </c>
      <c r="BV15" s="176">
        <v>0</v>
      </c>
      <c r="BW15" s="176">
        <v>0</v>
      </c>
      <c r="BX15" s="176">
        <v>0</v>
      </c>
      <c r="BY15" s="176">
        <v>0</v>
      </c>
      <c r="BZ15" s="176">
        <v>0</v>
      </c>
      <c r="CA15" s="176">
        <v>0</v>
      </c>
      <c r="CB15" s="176">
        <v>0</v>
      </c>
      <c r="CC15" s="176">
        <v>0</v>
      </c>
      <c r="CD15" s="176">
        <v>0</v>
      </c>
      <c r="CE15" s="176">
        <v>0</v>
      </c>
      <c r="CF15" s="176">
        <v>0</v>
      </c>
      <c r="CG15" s="176">
        <v>0</v>
      </c>
      <c r="CH15" s="176">
        <v>0</v>
      </c>
      <c r="CI15" s="176">
        <v>0</v>
      </c>
      <c r="CJ15" s="176">
        <v>0</v>
      </c>
      <c r="CK15" s="176">
        <v>0</v>
      </c>
      <c r="CL15" s="176">
        <v>0</v>
      </c>
      <c r="CM15" s="176">
        <v>0</v>
      </c>
      <c r="CN15" s="176">
        <v>0</v>
      </c>
      <c r="CO15" s="176">
        <v>0</v>
      </c>
      <c r="CP15" s="176">
        <v>0</v>
      </c>
      <c r="CQ15" s="176">
        <v>0</v>
      </c>
      <c r="CR15" s="176">
        <v>0</v>
      </c>
      <c r="CS15" s="176">
        <v>0</v>
      </c>
      <c r="CT15" s="176">
        <v>0</v>
      </c>
      <c r="CU15" s="176">
        <v>0</v>
      </c>
      <c r="CV15" s="176">
        <v>0</v>
      </c>
      <c r="CW15" s="176">
        <v>0</v>
      </c>
      <c r="CX15" s="176">
        <v>0</v>
      </c>
      <c r="CY15" s="176">
        <v>0</v>
      </c>
      <c r="CZ15" s="176">
        <v>0</v>
      </c>
      <c r="DA15" s="98">
        <v>0</v>
      </c>
      <c r="DC15" s="99">
        <v>0</v>
      </c>
      <c r="DD15" s="99">
        <v>4320</v>
      </c>
      <c r="DE15" s="99">
        <v>0</v>
      </c>
      <c r="DF15" s="99">
        <v>0</v>
      </c>
      <c r="DG15" s="99">
        <v>0</v>
      </c>
      <c r="DH15" s="99">
        <v>4672</v>
      </c>
      <c r="DI15" s="99">
        <v>0</v>
      </c>
      <c r="DJ15" s="99">
        <v>0</v>
      </c>
      <c r="DK15" s="99">
        <v>0</v>
      </c>
      <c r="DL15" s="99">
        <v>0</v>
      </c>
      <c r="DM15" s="99">
        <v>0</v>
      </c>
      <c r="DN15" s="99">
        <v>8143.5</v>
      </c>
      <c r="DO15" s="99">
        <v>0</v>
      </c>
      <c r="DP15" s="99">
        <v>2637</v>
      </c>
      <c r="DQ15" s="99">
        <v>2930</v>
      </c>
      <c r="DR15" s="99">
        <v>0</v>
      </c>
      <c r="DS15" s="99">
        <v>0</v>
      </c>
      <c r="DT15" s="99">
        <v>0</v>
      </c>
      <c r="DU15" s="99">
        <v>13795</v>
      </c>
      <c r="DV15" s="99">
        <v>0</v>
      </c>
      <c r="DW15" s="99">
        <v>0</v>
      </c>
      <c r="DX15" s="99">
        <v>0</v>
      </c>
      <c r="DY15" s="99">
        <v>0</v>
      </c>
      <c r="DZ15" s="99">
        <v>0</v>
      </c>
      <c r="EA15" s="99">
        <v>0</v>
      </c>
      <c r="EB15" s="99">
        <v>0</v>
      </c>
      <c r="EC15" s="99">
        <v>0</v>
      </c>
      <c r="ED15" s="99">
        <v>7032</v>
      </c>
      <c r="EE15" s="99">
        <v>0</v>
      </c>
      <c r="EF15" s="99">
        <v>0</v>
      </c>
      <c r="EG15" s="99">
        <v>0</v>
      </c>
      <c r="EH15" s="99">
        <v>0</v>
      </c>
      <c r="EI15" s="99">
        <v>0</v>
      </c>
      <c r="EJ15" s="99">
        <v>0</v>
      </c>
      <c r="EK15" s="99">
        <v>0</v>
      </c>
      <c r="EL15" s="99">
        <v>0</v>
      </c>
      <c r="EM15" s="99">
        <v>0</v>
      </c>
      <c r="EN15" s="99">
        <v>0</v>
      </c>
      <c r="EO15" s="99">
        <v>0</v>
      </c>
      <c r="EP15" s="99">
        <v>586</v>
      </c>
      <c r="EQ15" s="99">
        <v>0</v>
      </c>
      <c r="ER15" s="99">
        <v>293</v>
      </c>
      <c r="ES15" s="99">
        <v>0</v>
      </c>
      <c r="ET15" s="99">
        <v>16994</v>
      </c>
      <c r="EU15" s="99">
        <v>9083</v>
      </c>
      <c r="EV15" s="99">
        <v>0</v>
      </c>
      <c r="EW15" s="99">
        <v>0</v>
      </c>
      <c r="EX15" s="99">
        <v>0</v>
      </c>
    </row>
    <row r="16" spans="2:154" ht="35.25" customHeight="1">
      <c r="B16" s="94"/>
      <c r="C16" s="100" t="s">
        <v>93</v>
      </c>
      <c r="D16" s="94" t="s">
        <v>237</v>
      </c>
      <c r="E16" s="95">
        <v>46</v>
      </c>
      <c r="F16" s="95">
        <f t="shared" si="0"/>
        <v>46</v>
      </c>
      <c r="G16" s="95">
        <f>IFERROR(_xlfn.XLOOKUP($C16,'第13号（指定器具）'!$B$7:$B$46,'第13号（指定器具）'!$I$7:$I$46),"")</f>
        <v>0</v>
      </c>
      <c r="H16" s="95">
        <v>11.6</v>
      </c>
      <c r="I16" s="96">
        <v>3480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292</v>
      </c>
      <c r="S16" s="96">
        <v>0</v>
      </c>
      <c r="T16" s="96">
        <v>0</v>
      </c>
      <c r="U16" s="96">
        <v>2348</v>
      </c>
      <c r="V16" s="96">
        <v>0</v>
      </c>
      <c r="W16" s="96">
        <v>0</v>
      </c>
      <c r="X16" s="96">
        <v>0</v>
      </c>
      <c r="Y16" s="96">
        <v>0</v>
      </c>
      <c r="Z16" s="96">
        <v>62880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24</v>
      </c>
      <c r="AH16" s="96">
        <v>240</v>
      </c>
      <c r="AI16" s="96">
        <v>0</v>
      </c>
      <c r="AJ16" s="96">
        <v>2637</v>
      </c>
      <c r="AK16" s="96">
        <v>876</v>
      </c>
      <c r="AL16" s="96">
        <v>0</v>
      </c>
      <c r="AM16" s="96">
        <v>0</v>
      </c>
      <c r="AN16" s="96">
        <v>0</v>
      </c>
      <c r="AO16" s="96">
        <v>2499</v>
      </c>
      <c r="AP16" s="96">
        <v>0</v>
      </c>
      <c r="AQ16" s="96">
        <v>0</v>
      </c>
      <c r="AR16" s="96">
        <v>0</v>
      </c>
      <c r="AS16" s="96">
        <v>11720</v>
      </c>
      <c r="AT16" s="96">
        <v>0</v>
      </c>
      <c r="AU16" s="96">
        <v>2930</v>
      </c>
      <c r="AV16" s="96">
        <v>146.5</v>
      </c>
      <c r="AW16" s="96">
        <v>40008</v>
      </c>
      <c r="AX16" s="96">
        <v>1758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F16" s="176">
        <v>0</v>
      </c>
      <c r="BG16" s="176">
        <v>0</v>
      </c>
      <c r="BH16" s="176">
        <v>0</v>
      </c>
      <c r="BI16" s="176">
        <v>0</v>
      </c>
      <c r="BJ16" s="176">
        <v>0</v>
      </c>
      <c r="BK16" s="176">
        <v>0</v>
      </c>
      <c r="BL16" s="176">
        <v>0</v>
      </c>
      <c r="BM16" s="176">
        <v>0</v>
      </c>
      <c r="BN16" s="176">
        <v>0</v>
      </c>
      <c r="BO16" s="176">
        <v>0</v>
      </c>
      <c r="BP16" s="176">
        <v>2040</v>
      </c>
      <c r="BQ16" s="176">
        <v>0</v>
      </c>
      <c r="BR16" s="176">
        <v>0</v>
      </c>
      <c r="BS16" s="176">
        <v>0</v>
      </c>
      <c r="BT16" s="176">
        <v>0</v>
      </c>
      <c r="BU16" s="176">
        <v>0</v>
      </c>
      <c r="BV16" s="176">
        <v>0</v>
      </c>
      <c r="BW16" s="176">
        <v>0</v>
      </c>
      <c r="BX16" s="176">
        <v>0</v>
      </c>
      <c r="BY16" s="176">
        <v>0</v>
      </c>
      <c r="BZ16" s="176">
        <v>0</v>
      </c>
      <c r="CA16" s="176">
        <v>0</v>
      </c>
      <c r="CB16" s="176">
        <v>0</v>
      </c>
      <c r="CC16" s="176">
        <v>0</v>
      </c>
      <c r="CD16" s="176">
        <v>0</v>
      </c>
      <c r="CE16" s="176">
        <v>0</v>
      </c>
      <c r="CF16" s="176">
        <v>0</v>
      </c>
      <c r="CG16" s="176">
        <v>0</v>
      </c>
      <c r="CH16" s="176">
        <v>0</v>
      </c>
      <c r="CI16" s="176">
        <v>0</v>
      </c>
      <c r="CJ16" s="176">
        <v>0</v>
      </c>
      <c r="CK16" s="176">
        <v>0</v>
      </c>
      <c r="CL16" s="176">
        <v>0</v>
      </c>
      <c r="CM16" s="176">
        <v>0</v>
      </c>
      <c r="CN16" s="176">
        <v>0</v>
      </c>
      <c r="CO16" s="176">
        <v>0</v>
      </c>
      <c r="CP16" s="176">
        <v>0</v>
      </c>
      <c r="CQ16" s="176">
        <v>0</v>
      </c>
      <c r="CR16" s="176">
        <v>0</v>
      </c>
      <c r="CS16" s="176">
        <v>0</v>
      </c>
      <c r="CT16" s="176">
        <v>0</v>
      </c>
      <c r="CU16" s="176">
        <v>0</v>
      </c>
      <c r="CV16" s="176">
        <v>0</v>
      </c>
      <c r="CW16" s="176">
        <v>0</v>
      </c>
      <c r="CX16" s="176">
        <v>0</v>
      </c>
      <c r="CY16" s="176">
        <v>0</v>
      </c>
      <c r="CZ16" s="176">
        <v>0</v>
      </c>
      <c r="DA16" s="98">
        <v>0</v>
      </c>
      <c r="DC16" s="99">
        <v>3480</v>
      </c>
      <c r="DD16" s="99">
        <v>0</v>
      </c>
      <c r="DE16" s="99">
        <v>0</v>
      </c>
      <c r="DF16" s="99">
        <v>0</v>
      </c>
      <c r="DG16" s="99">
        <v>0</v>
      </c>
      <c r="DH16" s="99">
        <v>0</v>
      </c>
      <c r="DI16" s="99">
        <v>0</v>
      </c>
      <c r="DJ16" s="99">
        <v>0</v>
      </c>
      <c r="DK16" s="99">
        <v>0</v>
      </c>
      <c r="DL16" s="99">
        <v>292</v>
      </c>
      <c r="DM16" s="99">
        <v>0</v>
      </c>
      <c r="DN16" s="99">
        <v>0</v>
      </c>
      <c r="DO16" s="99">
        <v>2348</v>
      </c>
      <c r="DP16" s="99">
        <v>0</v>
      </c>
      <c r="DQ16" s="99">
        <v>0</v>
      </c>
      <c r="DR16" s="99">
        <v>0</v>
      </c>
      <c r="DS16" s="99">
        <v>0</v>
      </c>
      <c r="DT16" s="99">
        <v>62880</v>
      </c>
      <c r="DU16" s="99">
        <v>0</v>
      </c>
      <c r="DV16" s="99">
        <v>0</v>
      </c>
      <c r="DW16" s="99">
        <v>0</v>
      </c>
      <c r="DX16" s="99">
        <v>0</v>
      </c>
      <c r="DY16" s="99">
        <v>0</v>
      </c>
      <c r="DZ16" s="99">
        <v>0</v>
      </c>
      <c r="EA16" s="99">
        <v>24</v>
      </c>
      <c r="EB16" s="99">
        <v>240</v>
      </c>
      <c r="EC16" s="99">
        <v>0</v>
      </c>
      <c r="ED16" s="99">
        <v>2637</v>
      </c>
      <c r="EE16" s="99">
        <v>876</v>
      </c>
      <c r="EF16" s="99">
        <v>0</v>
      </c>
      <c r="EG16" s="99">
        <v>0</v>
      </c>
      <c r="EH16" s="99">
        <v>0</v>
      </c>
      <c r="EI16" s="99">
        <v>2499</v>
      </c>
      <c r="EJ16" s="99">
        <v>0</v>
      </c>
      <c r="EK16" s="99">
        <v>0</v>
      </c>
      <c r="EL16" s="99">
        <v>0</v>
      </c>
      <c r="EM16" s="99">
        <v>11720</v>
      </c>
      <c r="EN16" s="99">
        <v>0</v>
      </c>
      <c r="EO16" s="99">
        <v>2930</v>
      </c>
      <c r="EP16" s="99">
        <v>146.5</v>
      </c>
      <c r="EQ16" s="99">
        <v>40008</v>
      </c>
      <c r="ER16" s="99">
        <v>1758</v>
      </c>
      <c r="ES16" s="99">
        <v>0</v>
      </c>
      <c r="ET16" s="99">
        <v>0</v>
      </c>
      <c r="EU16" s="99">
        <v>0</v>
      </c>
      <c r="EV16" s="99">
        <v>0</v>
      </c>
      <c r="EW16" s="99">
        <v>0</v>
      </c>
      <c r="EX16" s="99">
        <v>0</v>
      </c>
    </row>
    <row r="17" spans="2:154" ht="35.25" customHeight="1">
      <c r="B17" s="94"/>
      <c r="C17" s="100" t="s">
        <v>233</v>
      </c>
      <c r="D17" s="94" t="s">
        <v>230</v>
      </c>
      <c r="E17" s="95">
        <v>35</v>
      </c>
      <c r="F17" s="95">
        <f t="shared" si="0"/>
        <v>35</v>
      </c>
      <c r="G17" s="95">
        <f>G16</f>
        <v>0</v>
      </c>
      <c r="H17" s="95">
        <v>12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8010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15822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6360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S17" s="96">
        <v>0</v>
      </c>
      <c r="AT17" s="96">
        <v>0</v>
      </c>
      <c r="AU17" s="96">
        <v>0</v>
      </c>
      <c r="AV17" s="96">
        <v>18459</v>
      </c>
      <c r="AW17" s="96">
        <v>0</v>
      </c>
      <c r="AX17" s="96">
        <v>0</v>
      </c>
      <c r="AY17" s="96">
        <v>0</v>
      </c>
      <c r="AZ17" s="96">
        <v>0</v>
      </c>
      <c r="BA17" s="96">
        <v>0</v>
      </c>
      <c r="BB17" s="96">
        <v>0</v>
      </c>
      <c r="BC17" s="96">
        <v>0</v>
      </c>
      <c r="BD17" s="96">
        <v>0</v>
      </c>
      <c r="BF17" s="176">
        <v>0</v>
      </c>
      <c r="BG17" s="176">
        <v>0</v>
      </c>
      <c r="BH17" s="176">
        <v>0</v>
      </c>
      <c r="BI17" s="176">
        <v>0</v>
      </c>
      <c r="BJ17" s="176">
        <v>0</v>
      </c>
      <c r="BK17" s="176">
        <v>0</v>
      </c>
      <c r="BL17" s="176">
        <v>0</v>
      </c>
      <c r="BM17" s="176">
        <v>0</v>
      </c>
      <c r="BN17" s="176">
        <v>0</v>
      </c>
      <c r="BO17" s="176">
        <v>0</v>
      </c>
      <c r="BP17" s="176">
        <v>0</v>
      </c>
      <c r="BQ17" s="176">
        <v>0</v>
      </c>
      <c r="BR17" s="176">
        <v>0</v>
      </c>
      <c r="BS17" s="176">
        <v>0</v>
      </c>
      <c r="BT17" s="176">
        <v>0</v>
      </c>
      <c r="BU17" s="176">
        <v>0</v>
      </c>
      <c r="BV17" s="176">
        <v>0</v>
      </c>
      <c r="BW17" s="176">
        <v>0</v>
      </c>
      <c r="BX17" s="176">
        <v>0</v>
      </c>
      <c r="BY17" s="176">
        <v>0</v>
      </c>
      <c r="BZ17" s="176">
        <v>0</v>
      </c>
      <c r="CA17" s="176">
        <v>0</v>
      </c>
      <c r="CB17" s="176">
        <v>0</v>
      </c>
      <c r="CC17" s="176">
        <v>0</v>
      </c>
      <c r="CD17" s="176">
        <v>0</v>
      </c>
      <c r="CE17" s="176">
        <v>0</v>
      </c>
      <c r="CF17" s="176">
        <v>0</v>
      </c>
      <c r="CG17" s="176">
        <v>0</v>
      </c>
      <c r="CH17" s="176">
        <v>0</v>
      </c>
      <c r="CI17" s="176">
        <v>0</v>
      </c>
      <c r="CJ17" s="176">
        <v>0</v>
      </c>
      <c r="CK17" s="176">
        <v>0</v>
      </c>
      <c r="CL17" s="176">
        <v>0</v>
      </c>
      <c r="CM17" s="176">
        <v>0</v>
      </c>
      <c r="CN17" s="176">
        <v>0</v>
      </c>
      <c r="CO17" s="176">
        <v>0</v>
      </c>
      <c r="CP17" s="176">
        <v>0</v>
      </c>
      <c r="CQ17" s="176">
        <v>0</v>
      </c>
      <c r="CR17" s="176">
        <v>0</v>
      </c>
      <c r="CS17" s="176">
        <v>0</v>
      </c>
      <c r="CT17" s="176">
        <v>0</v>
      </c>
      <c r="CU17" s="176">
        <v>0</v>
      </c>
      <c r="CV17" s="176">
        <v>0</v>
      </c>
      <c r="CW17" s="176">
        <v>0</v>
      </c>
      <c r="CX17" s="176">
        <v>0</v>
      </c>
      <c r="CY17" s="176">
        <v>0</v>
      </c>
      <c r="CZ17" s="176">
        <v>0</v>
      </c>
      <c r="DA17" s="98">
        <v>0</v>
      </c>
      <c r="DC17" s="99">
        <v>0</v>
      </c>
      <c r="DD17" s="99">
        <v>0</v>
      </c>
      <c r="DE17" s="99">
        <v>0</v>
      </c>
      <c r="DF17" s="99">
        <v>0</v>
      </c>
      <c r="DG17" s="99">
        <v>0</v>
      </c>
      <c r="DH17" s="99">
        <v>0</v>
      </c>
      <c r="DI17" s="99">
        <v>0</v>
      </c>
      <c r="DJ17" s="99">
        <v>0</v>
      </c>
      <c r="DK17" s="99">
        <v>0</v>
      </c>
      <c r="DL17" s="99">
        <v>0</v>
      </c>
      <c r="DM17" s="99">
        <v>0</v>
      </c>
      <c r="DN17" s="99">
        <v>8010</v>
      </c>
      <c r="DO17" s="99">
        <v>0</v>
      </c>
      <c r="DP17" s="99">
        <v>0</v>
      </c>
      <c r="DQ17" s="99">
        <v>0</v>
      </c>
      <c r="DR17" s="99">
        <v>0</v>
      </c>
      <c r="DS17" s="99">
        <v>0</v>
      </c>
      <c r="DT17" s="99">
        <v>0</v>
      </c>
      <c r="DU17" s="99">
        <v>0</v>
      </c>
      <c r="DV17" s="99">
        <v>0</v>
      </c>
      <c r="DW17" s="99">
        <v>0</v>
      </c>
      <c r="DX17" s="99">
        <v>15822</v>
      </c>
      <c r="DY17" s="99">
        <v>0</v>
      </c>
      <c r="DZ17" s="99">
        <v>0</v>
      </c>
      <c r="EA17" s="99">
        <v>0</v>
      </c>
      <c r="EB17" s="99">
        <v>0</v>
      </c>
      <c r="EC17" s="99">
        <v>0</v>
      </c>
      <c r="ED17" s="99">
        <v>0</v>
      </c>
      <c r="EE17" s="99">
        <v>0</v>
      </c>
      <c r="EF17" s="99">
        <v>0</v>
      </c>
      <c r="EG17" s="99">
        <v>6360</v>
      </c>
      <c r="EH17" s="99">
        <v>0</v>
      </c>
      <c r="EI17" s="99">
        <v>0</v>
      </c>
      <c r="EJ17" s="99">
        <v>0</v>
      </c>
      <c r="EK17" s="99">
        <v>0</v>
      </c>
      <c r="EL17" s="99">
        <v>0</v>
      </c>
      <c r="EM17" s="99">
        <v>0</v>
      </c>
      <c r="EN17" s="99">
        <v>0</v>
      </c>
      <c r="EO17" s="99">
        <v>0</v>
      </c>
      <c r="EP17" s="99">
        <v>18459</v>
      </c>
      <c r="EQ17" s="99">
        <v>0</v>
      </c>
      <c r="ER17" s="99">
        <v>0</v>
      </c>
      <c r="ES17" s="99">
        <v>0</v>
      </c>
      <c r="ET17" s="99">
        <v>0</v>
      </c>
      <c r="EU17" s="99">
        <v>0</v>
      </c>
      <c r="EV17" s="99">
        <v>0</v>
      </c>
      <c r="EW17" s="99">
        <v>0</v>
      </c>
      <c r="EX17" s="99">
        <v>0</v>
      </c>
    </row>
    <row r="18" spans="2:154" ht="35.25" customHeight="1">
      <c r="B18" s="94"/>
      <c r="C18" s="100" t="s">
        <v>94</v>
      </c>
      <c r="D18" s="94" t="s">
        <v>238</v>
      </c>
      <c r="E18" s="95">
        <v>23</v>
      </c>
      <c r="F18" s="95">
        <f t="shared" si="0"/>
        <v>23</v>
      </c>
      <c r="G18" s="95">
        <f>IFERROR(_xlfn.XLOOKUP($C18,'第13号（指定器具）'!$B$7:$B$46,'第13号（指定器具）'!$I$7:$I$46),"")</f>
        <v>0</v>
      </c>
      <c r="H18" s="95">
        <v>6</v>
      </c>
      <c r="I18" s="96">
        <v>0</v>
      </c>
      <c r="J18" s="96">
        <v>0</v>
      </c>
      <c r="K18" s="96">
        <v>5860</v>
      </c>
      <c r="L18" s="96">
        <v>10255</v>
      </c>
      <c r="M18" s="96">
        <v>0</v>
      </c>
      <c r="N18" s="96">
        <v>0</v>
      </c>
      <c r="O18" s="96">
        <v>2930</v>
      </c>
      <c r="P18" s="96">
        <v>4995</v>
      </c>
      <c r="Q18" s="96">
        <v>0</v>
      </c>
      <c r="R18" s="96">
        <v>15768</v>
      </c>
      <c r="S18" s="96">
        <v>0</v>
      </c>
      <c r="T18" s="96">
        <v>0</v>
      </c>
      <c r="U18" s="96">
        <v>0</v>
      </c>
      <c r="V18" s="96">
        <v>586</v>
      </c>
      <c r="W18" s="96">
        <v>2930</v>
      </c>
      <c r="X18" s="96">
        <v>0</v>
      </c>
      <c r="Y18" s="96">
        <v>7032</v>
      </c>
      <c r="Z18" s="96">
        <v>5040</v>
      </c>
      <c r="AA18" s="96">
        <v>5274</v>
      </c>
      <c r="AB18" s="96">
        <v>29</v>
      </c>
      <c r="AC18" s="96">
        <v>0</v>
      </c>
      <c r="AD18" s="96">
        <v>0</v>
      </c>
      <c r="AE18" s="96">
        <v>0</v>
      </c>
      <c r="AF18" s="96">
        <v>440</v>
      </c>
      <c r="AG18" s="96">
        <v>0</v>
      </c>
      <c r="AH18" s="96">
        <v>0</v>
      </c>
      <c r="AI18" s="96">
        <v>1470</v>
      </c>
      <c r="AJ18" s="96">
        <v>43510.5</v>
      </c>
      <c r="AK18" s="96">
        <v>1128</v>
      </c>
      <c r="AL18" s="96">
        <v>4395</v>
      </c>
      <c r="AM18" s="96">
        <v>960</v>
      </c>
      <c r="AN18" s="96">
        <v>0</v>
      </c>
      <c r="AO18" s="96">
        <v>0</v>
      </c>
      <c r="AP18" s="96">
        <v>0</v>
      </c>
      <c r="AQ18" s="96">
        <v>23520</v>
      </c>
      <c r="AR18" s="96">
        <v>2499</v>
      </c>
      <c r="AS18" s="96">
        <v>0</v>
      </c>
      <c r="AT18" s="96">
        <v>2344</v>
      </c>
      <c r="AU18" s="96">
        <v>0</v>
      </c>
      <c r="AV18" s="96">
        <v>0</v>
      </c>
      <c r="AW18" s="96">
        <v>1248</v>
      </c>
      <c r="AX18" s="96">
        <v>146.5</v>
      </c>
      <c r="AY18" s="96">
        <v>0</v>
      </c>
      <c r="AZ18" s="96">
        <v>8497</v>
      </c>
      <c r="BA18" s="96">
        <v>293</v>
      </c>
      <c r="BB18" s="96">
        <v>0</v>
      </c>
      <c r="BC18" s="96">
        <v>0</v>
      </c>
      <c r="BD18" s="96">
        <v>2907</v>
      </c>
      <c r="BF18" s="176">
        <v>0</v>
      </c>
      <c r="BG18" s="176">
        <v>0</v>
      </c>
      <c r="BH18" s="176">
        <v>0</v>
      </c>
      <c r="BI18" s="176">
        <v>0</v>
      </c>
      <c r="BJ18" s="176">
        <v>0</v>
      </c>
      <c r="BK18" s="176">
        <v>0</v>
      </c>
      <c r="BL18" s="176">
        <v>0</v>
      </c>
      <c r="BM18" s="176">
        <v>0</v>
      </c>
      <c r="BN18" s="176">
        <v>0</v>
      </c>
      <c r="BO18" s="176">
        <v>0</v>
      </c>
      <c r="BP18" s="176">
        <v>0</v>
      </c>
      <c r="BQ18" s="176">
        <v>0</v>
      </c>
      <c r="BR18" s="176">
        <v>0</v>
      </c>
      <c r="BS18" s="176">
        <v>0</v>
      </c>
      <c r="BT18" s="176">
        <v>0</v>
      </c>
      <c r="BU18" s="176">
        <v>0</v>
      </c>
      <c r="BV18" s="176">
        <v>0</v>
      </c>
      <c r="BW18" s="176">
        <v>0</v>
      </c>
      <c r="BX18" s="176">
        <v>0</v>
      </c>
      <c r="BY18" s="176">
        <v>0</v>
      </c>
      <c r="BZ18" s="176">
        <v>0</v>
      </c>
      <c r="CA18" s="176">
        <v>0</v>
      </c>
      <c r="CB18" s="176">
        <v>0</v>
      </c>
      <c r="CC18" s="176">
        <v>0</v>
      </c>
      <c r="CD18" s="176">
        <v>0</v>
      </c>
      <c r="CE18" s="176">
        <v>0</v>
      </c>
      <c r="CF18" s="176">
        <v>0</v>
      </c>
      <c r="CG18" s="176">
        <v>0</v>
      </c>
      <c r="CH18" s="176">
        <v>0</v>
      </c>
      <c r="CI18" s="176">
        <v>0</v>
      </c>
      <c r="CJ18" s="176">
        <v>0</v>
      </c>
      <c r="CK18" s="176">
        <v>0</v>
      </c>
      <c r="CL18" s="176">
        <v>0</v>
      </c>
      <c r="CM18" s="176">
        <v>0</v>
      </c>
      <c r="CN18" s="176">
        <v>0</v>
      </c>
      <c r="CO18" s="176">
        <v>0</v>
      </c>
      <c r="CP18" s="176">
        <v>0</v>
      </c>
      <c r="CQ18" s="176">
        <v>0</v>
      </c>
      <c r="CR18" s="176">
        <v>0</v>
      </c>
      <c r="CS18" s="176">
        <v>0</v>
      </c>
      <c r="CT18" s="176">
        <v>0</v>
      </c>
      <c r="CU18" s="176">
        <v>0</v>
      </c>
      <c r="CV18" s="176">
        <v>0</v>
      </c>
      <c r="CW18" s="176">
        <v>0</v>
      </c>
      <c r="CX18" s="176">
        <v>0</v>
      </c>
      <c r="CY18" s="176">
        <v>0</v>
      </c>
      <c r="CZ18" s="176">
        <v>0</v>
      </c>
      <c r="DA18" s="98">
        <v>0</v>
      </c>
      <c r="DC18" s="99">
        <v>0</v>
      </c>
      <c r="DD18" s="99">
        <v>0</v>
      </c>
      <c r="DE18" s="99">
        <v>5860</v>
      </c>
      <c r="DF18" s="99">
        <v>10255</v>
      </c>
      <c r="DG18" s="99">
        <v>0</v>
      </c>
      <c r="DH18" s="99">
        <v>0</v>
      </c>
      <c r="DI18" s="99">
        <v>2930</v>
      </c>
      <c r="DJ18" s="99">
        <v>4995</v>
      </c>
      <c r="DK18" s="99">
        <v>0</v>
      </c>
      <c r="DL18" s="99">
        <v>15768</v>
      </c>
      <c r="DM18" s="99">
        <v>0</v>
      </c>
      <c r="DN18" s="99">
        <v>0</v>
      </c>
      <c r="DO18" s="99">
        <v>0</v>
      </c>
      <c r="DP18" s="99">
        <v>586</v>
      </c>
      <c r="DQ18" s="99">
        <v>2930</v>
      </c>
      <c r="DR18" s="99">
        <v>0</v>
      </c>
      <c r="DS18" s="99">
        <v>7032</v>
      </c>
      <c r="DT18" s="99">
        <v>5040</v>
      </c>
      <c r="DU18" s="99">
        <v>5274</v>
      </c>
      <c r="DV18" s="99">
        <v>29</v>
      </c>
      <c r="DW18" s="99">
        <v>0</v>
      </c>
      <c r="DX18" s="99">
        <v>0</v>
      </c>
      <c r="DY18" s="99">
        <v>0</v>
      </c>
      <c r="DZ18" s="99">
        <v>440</v>
      </c>
      <c r="EA18" s="99">
        <v>0</v>
      </c>
      <c r="EB18" s="99">
        <v>0</v>
      </c>
      <c r="EC18" s="99">
        <v>1470</v>
      </c>
      <c r="ED18" s="99">
        <v>43510.5</v>
      </c>
      <c r="EE18" s="99">
        <v>1128</v>
      </c>
      <c r="EF18" s="99">
        <v>4395</v>
      </c>
      <c r="EG18" s="99">
        <v>960</v>
      </c>
      <c r="EH18" s="99">
        <v>0</v>
      </c>
      <c r="EI18" s="99">
        <v>0</v>
      </c>
      <c r="EJ18" s="99">
        <v>0</v>
      </c>
      <c r="EK18" s="99">
        <v>23520</v>
      </c>
      <c r="EL18" s="99">
        <v>2499</v>
      </c>
      <c r="EM18" s="99">
        <v>0</v>
      </c>
      <c r="EN18" s="99">
        <v>2344</v>
      </c>
      <c r="EO18" s="99">
        <v>0</v>
      </c>
      <c r="EP18" s="99">
        <v>0</v>
      </c>
      <c r="EQ18" s="99">
        <v>1248</v>
      </c>
      <c r="ER18" s="99">
        <v>146.5</v>
      </c>
      <c r="ES18" s="99">
        <v>0</v>
      </c>
      <c r="ET18" s="99">
        <v>8497</v>
      </c>
      <c r="EU18" s="99">
        <v>293</v>
      </c>
      <c r="EV18" s="99">
        <v>0</v>
      </c>
      <c r="EW18" s="99">
        <v>0</v>
      </c>
      <c r="EX18" s="99">
        <v>2907</v>
      </c>
    </row>
    <row r="19" spans="2:154" ht="35.25" customHeight="1">
      <c r="B19" s="94"/>
      <c r="C19" s="100" t="s">
        <v>234</v>
      </c>
      <c r="D19" s="94" t="s">
        <v>229</v>
      </c>
      <c r="E19" s="95">
        <v>18</v>
      </c>
      <c r="F19" s="95">
        <f t="shared" si="0"/>
        <v>18</v>
      </c>
      <c r="G19" s="95">
        <f>G18</f>
        <v>0</v>
      </c>
      <c r="H19" s="95">
        <v>6</v>
      </c>
      <c r="I19" s="96">
        <v>0</v>
      </c>
      <c r="J19" s="96">
        <v>12960</v>
      </c>
      <c r="K19" s="96">
        <v>0</v>
      </c>
      <c r="L19" s="96">
        <v>0</v>
      </c>
      <c r="M19" s="96">
        <v>0</v>
      </c>
      <c r="N19" s="96">
        <v>11096</v>
      </c>
      <c r="O19" s="96">
        <v>0</v>
      </c>
      <c r="P19" s="96">
        <v>0</v>
      </c>
      <c r="Q19" s="96">
        <v>15340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S19" s="96">
        <v>2930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2930</v>
      </c>
      <c r="BA19" s="96">
        <v>0</v>
      </c>
      <c r="BB19" s="96">
        <v>0</v>
      </c>
      <c r="BC19" s="96">
        <v>0</v>
      </c>
      <c r="BD19" s="96">
        <v>0</v>
      </c>
      <c r="BF19" s="176">
        <v>0</v>
      </c>
      <c r="BG19" s="176">
        <v>0</v>
      </c>
      <c r="BH19" s="176">
        <v>0</v>
      </c>
      <c r="BI19" s="176">
        <v>0</v>
      </c>
      <c r="BJ19" s="176">
        <v>0</v>
      </c>
      <c r="BK19" s="176">
        <v>0</v>
      </c>
      <c r="BL19" s="176">
        <v>0</v>
      </c>
      <c r="BM19" s="176">
        <v>0</v>
      </c>
      <c r="BN19" s="176">
        <v>0</v>
      </c>
      <c r="BO19" s="176">
        <v>0</v>
      </c>
      <c r="BP19" s="176">
        <v>0</v>
      </c>
      <c r="BQ19" s="176">
        <v>0</v>
      </c>
      <c r="BR19" s="176">
        <v>0</v>
      </c>
      <c r="BS19" s="176">
        <v>0</v>
      </c>
      <c r="BT19" s="176">
        <v>0</v>
      </c>
      <c r="BU19" s="176">
        <v>0</v>
      </c>
      <c r="BV19" s="176">
        <v>0</v>
      </c>
      <c r="BW19" s="176">
        <v>0</v>
      </c>
      <c r="BX19" s="176">
        <v>0</v>
      </c>
      <c r="BY19" s="176">
        <v>0</v>
      </c>
      <c r="BZ19" s="176">
        <v>0</v>
      </c>
      <c r="CA19" s="176">
        <v>0</v>
      </c>
      <c r="CB19" s="176">
        <v>0</v>
      </c>
      <c r="CC19" s="176">
        <v>0</v>
      </c>
      <c r="CD19" s="176">
        <v>0</v>
      </c>
      <c r="CE19" s="176">
        <v>0</v>
      </c>
      <c r="CF19" s="176">
        <v>0</v>
      </c>
      <c r="CG19" s="176">
        <v>0</v>
      </c>
      <c r="CH19" s="176">
        <v>0</v>
      </c>
      <c r="CI19" s="176">
        <v>0</v>
      </c>
      <c r="CJ19" s="176">
        <v>0</v>
      </c>
      <c r="CK19" s="176">
        <v>0</v>
      </c>
      <c r="CL19" s="176">
        <v>0</v>
      </c>
      <c r="CM19" s="176">
        <v>0</v>
      </c>
      <c r="CN19" s="176">
        <v>0</v>
      </c>
      <c r="CO19" s="176">
        <v>0</v>
      </c>
      <c r="CP19" s="176">
        <v>0</v>
      </c>
      <c r="CQ19" s="176">
        <v>0</v>
      </c>
      <c r="CR19" s="176">
        <v>0</v>
      </c>
      <c r="CS19" s="176">
        <v>0</v>
      </c>
      <c r="CT19" s="176">
        <v>0</v>
      </c>
      <c r="CU19" s="176">
        <v>0</v>
      </c>
      <c r="CV19" s="176">
        <v>0</v>
      </c>
      <c r="CW19" s="176">
        <v>0</v>
      </c>
      <c r="CX19" s="176">
        <v>0</v>
      </c>
      <c r="CY19" s="176">
        <v>0</v>
      </c>
      <c r="CZ19" s="176">
        <v>0</v>
      </c>
      <c r="DA19" s="98">
        <v>0</v>
      </c>
      <c r="DC19" s="99">
        <v>0</v>
      </c>
      <c r="DD19" s="99">
        <v>12960</v>
      </c>
      <c r="DE19" s="99">
        <v>0</v>
      </c>
      <c r="DF19" s="99">
        <v>0</v>
      </c>
      <c r="DG19" s="99">
        <v>0</v>
      </c>
      <c r="DH19" s="99">
        <v>11096</v>
      </c>
      <c r="DI19" s="99">
        <v>0</v>
      </c>
      <c r="DJ19" s="99">
        <v>0</v>
      </c>
      <c r="DK19" s="99">
        <v>15340</v>
      </c>
      <c r="DL19" s="99">
        <v>0</v>
      </c>
      <c r="DM19" s="99">
        <v>0</v>
      </c>
      <c r="DN19" s="99">
        <v>0</v>
      </c>
      <c r="DO19" s="99">
        <v>0</v>
      </c>
      <c r="DP19" s="99">
        <v>0</v>
      </c>
      <c r="DQ19" s="99">
        <v>0</v>
      </c>
      <c r="DR19" s="99">
        <v>0</v>
      </c>
      <c r="DS19" s="99">
        <v>0</v>
      </c>
      <c r="DT19" s="99">
        <v>0</v>
      </c>
      <c r="DU19" s="99">
        <v>0</v>
      </c>
      <c r="DV19" s="99">
        <v>0</v>
      </c>
      <c r="DW19" s="99">
        <v>0</v>
      </c>
      <c r="DX19" s="99">
        <v>0</v>
      </c>
      <c r="DY19" s="99">
        <v>0</v>
      </c>
      <c r="DZ19" s="99">
        <v>0</v>
      </c>
      <c r="EA19" s="99">
        <v>0</v>
      </c>
      <c r="EB19" s="99">
        <v>0</v>
      </c>
      <c r="EC19" s="99">
        <v>0</v>
      </c>
      <c r="ED19" s="99">
        <v>0</v>
      </c>
      <c r="EE19" s="99">
        <v>0</v>
      </c>
      <c r="EF19" s="99">
        <v>0</v>
      </c>
      <c r="EG19" s="99">
        <v>8760</v>
      </c>
      <c r="EH19" s="99">
        <v>0</v>
      </c>
      <c r="EI19" s="99">
        <v>0</v>
      </c>
      <c r="EJ19" s="99">
        <v>0</v>
      </c>
      <c r="EK19" s="99">
        <v>0</v>
      </c>
      <c r="EL19" s="99">
        <v>0</v>
      </c>
      <c r="EM19" s="99">
        <v>2930</v>
      </c>
      <c r="EN19" s="99">
        <v>0</v>
      </c>
      <c r="EO19" s="99">
        <v>0</v>
      </c>
      <c r="EP19" s="99">
        <v>0</v>
      </c>
      <c r="EQ19" s="99">
        <v>0</v>
      </c>
      <c r="ER19" s="99">
        <v>0</v>
      </c>
      <c r="ES19" s="99">
        <v>0</v>
      </c>
      <c r="ET19" s="99">
        <v>2930</v>
      </c>
      <c r="EU19" s="99">
        <v>0</v>
      </c>
      <c r="EV19" s="99">
        <v>0</v>
      </c>
      <c r="EW19" s="99">
        <v>0</v>
      </c>
      <c r="EX19" s="99">
        <v>0</v>
      </c>
    </row>
    <row r="20" spans="2:154" ht="35.25" customHeight="1">
      <c r="B20" s="94"/>
      <c r="C20" s="100" t="s">
        <v>95</v>
      </c>
      <c r="D20" s="94" t="s">
        <v>79</v>
      </c>
      <c r="E20" s="95">
        <v>120</v>
      </c>
      <c r="F20" s="95">
        <f t="shared" si="0"/>
        <v>120</v>
      </c>
      <c r="G20" s="95">
        <f>IFERROR(_xlfn.XLOOKUP($C20,'第13号（指定器具）'!$B$7:$B$46,'第13号（指定器具）'!$I$7:$I$46),"")</f>
        <v>0</v>
      </c>
      <c r="H20" s="95">
        <v>33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42840</v>
      </c>
      <c r="AN20" s="96">
        <v>0</v>
      </c>
      <c r="AO20" s="96">
        <v>0</v>
      </c>
      <c r="AP20" s="96">
        <v>0</v>
      </c>
      <c r="AQ20" s="96">
        <v>0</v>
      </c>
      <c r="AR20" s="96">
        <v>61740</v>
      </c>
      <c r="AS20" s="96">
        <v>39555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293</v>
      </c>
      <c r="BB20" s="96">
        <v>0</v>
      </c>
      <c r="BC20" s="96">
        <v>0</v>
      </c>
      <c r="BD20" s="96">
        <v>0</v>
      </c>
      <c r="BF20" s="176">
        <v>0</v>
      </c>
      <c r="BG20" s="176">
        <v>0</v>
      </c>
      <c r="BH20" s="176">
        <v>36918</v>
      </c>
      <c r="BI20" s="176">
        <v>0</v>
      </c>
      <c r="BJ20" s="176">
        <v>0</v>
      </c>
      <c r="BK20" s="176">
        <v>0</v>
      </c>
      <c r="BL20" s="176">
        <v>0</v>
      </c>
      <c r="BM20" s="176">
        <v>0</v>
      </c>
      <c r="BN20" s="176">
        <v>0</v>
      </c>
      <c r="BO20" s="176">
        <v>0</v>
      </c>
      <c r="BP20" s="176">
        <v>0</v>
      </c>
      <c r="BQ20" s="176">
        <v>0</v>
      </c>
      <c r="BR20" s="176">
        <v>0</v>
      </c>
      <c r="BS20" s="176">
        <v>0</v>
      </c>
      <c r="BT20" s="176">
        <v>0</v>
      </c>
      <c r="BU20" s="176">
        <v>0</v>
      </c>
      <c r="BV20" s="176">
        <v>0</v>
      </c>
      <c r="BW20" s="176">
        <v>3840</v>
      </c>
      <c r="BX20" s="176">
        <v>0</v>
      </c>
      <c r="BY20" s="176">
        <v>0</v>
      </c>
      <c r="BZ20" s="176">
        <v>0</v>
      </c>
      <c r="CA20" s="176">
        <v>0</v>
      </c>
      <c r="CB20" s="176">
        <v>0</v>
      </c>
      <c r="CC20" s="176">
        <v>0</v>
      </c>
      <c r="CD20" s="176">
        <v>0</v>
      </c>
      <c r="CE20" s="176">
        <v>0</v>
      </c>
      <c r="CF20" s="176">
        <v>0</v>
      </c>
      <c r="CG20" s="176">
        <v>15822</v>
      </c>
      <c r="CH20" s="176">
        <v>0</v>
      </c>
      <c r="CI20" s="176">
        <v>1758</v>
      </c>
      <c r="CJ20" s="176">
        <v>0</v>
      </c>
      <c r="CK20" s="176">
        <v>0</v>
      </c>
      <c r="CL20" s="176">
        <v>0</v>
      </c>
      <c r="CM20" s="176">
        <v>0</v>
      </c>
      <c r="CN20" s="176">
        <v>0</v>
      </c>
      <c r="CO20" s="176">
        <v>0</v>
      </c>
      <c r="CP20" s="176">
        <v>0</v>
      </c>
      <c r="CQ20" s="176">
        <v>0</v>
      </c>
      <c r="CR20" s="176">
        <v>0</v>
      </c>
      <c r="CS20" s="176">
        <v>0</v>
      </c>
      <c r="CT20" s="176">
        <v>0</v>
      </c>
      <c r="CU20" s="176">
        <v>0</v>
      </c>
      <c r="CV20" s="176">
        <v>0</v>
      </c>
      <c r="CW20" s="176">
        <v>0</v>
      </c>
      <c r="CX20" s="176">
        <v>0</v>
      </c>
      <c r="CY20" s="176">
        <v>0</v>
      </c>
      <c r="CZ20" s="176">
        <v>0</v>
      </c>
      <c r="DA20" s="98">
        <v>0</v>
      </c>
      <c r="DC20" s="99">
        <v>0</v>
      </c>
      <c r="DD20" s="99">
        <v>0</v>
      </c>
      <c r="DE20" s="99">
        <v>0</v>
      </c>
      <c r="DF20" s="99">
        <v>0</v>
      </c>
      <c r="DG20" s="99">
        <v>0</v>
      </c>
      <c r="DH20" s="99">
        <v>0</v>
      </c>
      <c r="DI20" s="99">
        <v>0</v>
      </c>
      <c r="DJ20" s="99">
        <v>0</v>
      </c>
      <c r="DK20" s="99">
        <v>0</v>
      </c>
      <c r="DL20" s="99">
        <v>0</v>
      </c>
      <c r="DM20" s="99">
        <v>0</v>
      </c>
      <c r="DN20" s="99">
        <v>0</v>
      </c>
      <c r="DO20" s="99">
        <v>0</v>
      </c>
      <c r="DP20" s="99">
        <v>0</v>
      </c>
      <c r="DQ20" s="99">
        <v>0</v>
      </c>
      <c r="DR20" s="99">
        <v>0</v>
      </c>
      <c r="DS20" s="99">
        <v>0</v>
      </c>
      <c r="DT20" s="99">
        <v>0</v>
      </c>
      <c r="DU20" s="99">
        <v>0</v>
      </c>
      <c r="DV20" s="99">
        <v>0</v>
      </c>
      <c r="DW20" s="99">
        <v>0</v>
      </c>
      <c r="DX20" s="99">
        <v>0</v>
      </c>
      <c r="DY20" s="99">
        <v>0</v>
      </c>
      <c r="DZ20" s="99">
        <v>0</v>
      </c>
      <c r="EA20" s="99">
        <v>0</v>
      </c>
      <c r="EB20" s="99">
        <v>0</v>
      </c>
      <c r="EC20" s="99">
        <v>0</v>
      </c>
      <c r="ED20" s="99">
        <v>0</v>
      </c>
      <c r="EE20" s="99">
        <v>0</v>
      </c>
      <c r="EF20" s="99">
        <v>0</v>
      </c>
      <c r="EG20" s="99">
        <v>42840</v>
      </c>
      <c r="EH20" s="99">
        <v>0</v>
      </c>
      <c r="EI20" s="99">
        <v>0</v>
      </c>
      <c r="EJ20" s="99">
        <v>0</v>
      </c>
      <c r="EK20" s="99">
        <v>0</v>
      </c>
      <c r="EL20" s="99">
        <v>61740</v>
      </c>
      <c r="EM20" s="99">
        <v>39555</v>
      </c>
      <c r="EN20" s="99">
        <v>0</v>
      </c>
      <c r="EO20" s="99">
        <v>0</v>
      </c>
      <c r="EP20" s="99">
        <v>0</v>
      </c>
      <c r="EQ20" s="99">
        <v>0</v>
      </c>
      <c r="ER20" s="99">
        <v>0</v>
      </c>
      <c r="ES20" s="99">
        <v>0</v>
      </c>
      <c r="ET20" s="99">
        <v>0</v>
      </c>
      <c r="EU20" s="99">
        <v>293</v>
      </c>
      <c r="EV20" s="99">
        <v>0</v>
      </c>
      <c r="EW20" s="99">
        <v>0</v>
      </c>
      <c r="EX20" s="99">
        <v>0</v>
      </c>
    </row>
    <row r="21" spans="2:154" ht="35.25" customHeight="1">
      <c r="B21" s="94"/>
      <c r="C21" s="100" t="s">
        <v>96</v>
      </c>
      <c r="D21" s="94" t="s">
        <v>80</v>
      </c>
      <c r="E21" s="95">
        <v>165</v>
      </c>
      <c r="F21" s="95">
        <f t="shared" si="0"/>
        <v>165</v>
      </c>
      <c r="G21" s="95">
        <f>IFERROR(_xlfn.XLOOKUP($C21,'第13号（指定器具）'!$B$7:$B$46,'第13号（指定器具）'!$I$7:$I$46),"")</f>
        <v>0</v>
      </c>
      <c r="H21" s="95">
        <v>41</v>
      </c>
      <c r="I21" s="96">
        <v>10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4395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7471.5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2336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S21" s="96">
        <v>0</v>
      </c>
      <c r="AT21" s="96">
        <v>0</v>
      </c>
      <c r="AU21" s="96">
        <v>0</v>
      </c>
      <c r="AV21" s="96">
        <v>0</v>
      </c>
      <c r="AW21" s="96">
        <v>0</v>
      </c>
      <c r="AX21" s="96">
        <v>0</v>
      </c>
      <c r="AY21" s="96">
        <v>0</v>
      </c>
      <c r="AZ21" s="96">
        <v>0</v>
      </c>
      <c r="BA21" s="96">
        <v>0</v>
      </c>
      <c r="BB21" s="96">
        <v>0</v>
      </c>
      <c r="BC21" s="96">
        <v>0</v>
      </c>
      <c r="BD21" s="96">
        <v>0</v>
      </c>
      <c r="BF21" s="176">
        <v>0</v>
      </c>
      <c r="BG21" s="176">
        <v>0</v>
      </c>
      <c r="BH21" s="176">
        <v>0</v>
      </c>
      <c r="BI21" s="176">
        <v>0</v>
      </c>
      <c r="BJ21" s="176">
        <v>0</v>
      </c>
      <c r="BK21" s="176">
        <v>0</v>
      </c>
      <c r="BL21" s="176">
        <v>0</v>
      </c>
      <c r="BM21" s="176">
        <v>0</v>
      </c>
      <c r="BN21" s="176">
        <v>0</v>
      </c>
      <c r="BO21" s="176">
        <v>0</v>
      </c>
      <c r="BP21" s="176">
        <v>9720</v>
      </c>
      <c r="BQ21" s="176">
        <v>0</v>
      </c>
      <c r="BR21" s="176">
        <v>0</v>
      </c>
      <c r="BS21" s="176">
        <v>0</v>
      </c>
      <c r="BT21" s="176">
        <v>0</v>
      </c>
      <c r="BU21" s="176">
        <v>0</v>
      </c>
      <c r="BV21" s="176">
        <v>0</v>
      </c>
      <c r="BW21" s="176">
        <v>0</v>
      </c>
      <c r="BX21" s="176">
        <v>0</v>
      </c>
      <c r="BY21" s="176">
        <v>0</v>
      </c>
      <c r="BZ21" s="176">
        <v>0</v>
      </c>
      <c r="CA21" s="176">
        <v>0</v>
      </c>
      <c r="CB21" s="176">
        <v>0</v>
      </c>
      <c r="CC21" s="176">
        <v>0</v>
      </c>
      <c r="CD21" s="176">
        <v>0</v>
      </c>
      <c r="CE21" s="176">
        <v>0</v>
      </c>
      <c r="CF21" s="176">
        <v>0</v>
      </c>
      <c r="CG21" s="176">
        <v>0</v>
      </c>
      <c r="CH21" s="176">
        <v>0</v>
      </c>
      <c r="CI21" s="176">
        <v>0</v>
      </c>
      <c r="CJ21" s="176">
        <v>0</v>
      </c>
      <c r="CK21" s="176">
        <v>0</v>
      </c>
      <c r="CL21" s="176">
        <v>0</v>
      </c>
      <c r="CM21" s="176">
        <v>0</v>
      </c>
      <c r="CN21" s="176">
        <v>0</v>
      </c>
      <c r="CO21" s="176">
        <v>0</v>
      </c>
      <c r="CP21" s="176">
        <v>0</v>
      </c>
      <c r="CQ21" s="176">
        <v>9376</v>
      </c>
      <c r="CR21" s="176">
        <v>0</v>
      </c>
      <c r="CS21" s="176">
        <v>0</v>
      </c>
      <c r="CT21" s="176">
        <v>0</v>
      </c>
      <c r="CU21" s="176">
        <v>0</v>
      </c>
      <c r="CV21" s="176">
        <v>0</v>
      </c>
      <c r="CW21" s="176">
        <v>0</v>
      </c>
      <c r="CX21" s="176">
        <v>0</v>
      </c>
      <c r="CY21" s="176">
        <v>0</v>
      </c>
      <c r="CZ21" s="176">
        <v>0</v>
      </c>
      <c r="DA21" s="98">
        <v>0</v>
      </c>
      <c r="DC21" s="99">
        <v>10</v>
      </c>
      <c r="DD21" s="99">
        <v>0</v>
      </c>
      <c r="DE21" s="99">
        <v>0</v>
      </c>
      <c r="DF21" s="99">
        <v>0</v>
      </c>
      <c r="DG21" s="99">
        <v>0</v>
      </c>
      <c r="DH21" s="99">
        <v>0</v>
      </c>
      <c r="DI21" s="99">
        <v>0</v>
      </c>
      <c r="DJ21" s="99">
        <v>4395</v>
      </c>
      <c r="DK21" s="99">
        <v>0</v>
      </c>
      <c r="DL21" s="99">
        <v>0</v>
      </c>
      <c r="DM21" s="99">
        <v>0</v>
      </c>
      <c r="DN21" s="99">
        <v>0</v>
      </c>
      <c r="DO21" s="99">
        <v>0</v>
      </c>
      <c r="DP21" s="99">
        <v>0</v>
      </c>
      <c r="DQ21" s="99">
        <v>0</v>
      </c>
      <c r="DR21" s="99">
        <v>0</v>
      </c>
      <c r="DS21" s="99">
        <v>0</v>
      </c>
      <c r="DT21" s="99">
        <v>0</v>
      </c>
      <c r="DU21" s="99">
        <v>0</v>
      </c>
      <c r="DV21" s="99">
        <v>0</v>
      </c>
      <c r="DW21" s="99">
        <v>0</v>
      </c>
      <c r="DX21" s="99">
        <v>0</v>
      </c>
      <c r="DY21" s="99">
        <v>7471.5</v>
      </c>
      <c r="DZ21" s="99">
        <v>0</v>
      </c>
      <c r="EA21" s="99">
        <v>0</v>
      </c>
      <c r="EB21" s="99">
        <v>0</v>
      </c>
      <c r="EC21" s="99">
        <v>0</v>
      </c>
      <c r="ED21" s="99">
        <v>0</v>
      </c>
      <c r="EE21" s="99">
        <v>2336</v>
      </c>
      <c r="EF21" s="99">
        <v>0</v>
      </c>
      <c r="EG21" s="99">
        <v>0</v>
      </c>
      <c r="EH21" s="99">
        <v>0</v>
      </c>
      <c r="EI21" s="99">
        <v>0</v>
      </c>
      <c r="EJ21" s="99">
        <v>0</v>
      </c>
      <c r="EK21" s="99">
        <v>0</v>
      </c>
      <c r="EL21" s="99">
        <v>0</v>
      </c>
      <c r="EM21" s="99">
        <v>0</v>
      </c>
      <c r="EN21" s="99">
        <v>0</v>
      </c>
      <c r="EO21" s="99">
        <v>0</v>
      </c>
      <c r="EP21" s="99">
        <v>0</v>
      </c>
      <c r="EQ21" s="99">
        <v>0</v>
      </c>
      <c r="ER21" s="99">
        <v>0</v>
      </c>
      <c r="ES21" s="99">
        <v>0</v>
      </c>
      <c r="ET21" s="99">
        <v>0</v>
      </c>
      <c r="EU21" s="99">
        <v>0</v>
      </c>
      <c r="EV21" s="99">
        <v>0</v>
      </c>
      <c r="EW21" s="99">
        <v>0</v>
      </c>
      <c r="EX21" s="99">
        <v>0</v>
      </c>
    </row>
    <row r="22" spans="2:154" ht="35.25" customHeight="1">
      <c r="B22" s="94"/>
      <c r="C22" s="100" t="s">
        <v>97</v>
      </c>
      <c r="D22" s="94" t="s">
        <v>13</v>
      </c>
      <c r="E22" s="95">
        <v>60</v>
      </c>
      <c r="F22" s="95">
        <f t="shared" si="0"/>
        <v>60</v>
      </c>
      <c r="G22" s="95">
        <f>IFERROR(_xlfn.XLOOKUP($C22,'第13号（指定器具）'!$B$7:$B$46,'第13号（指定器具）'!$I$7:$I$46),"")</f>
        <v>0</v>
      </c>
      <c r="H22" s="95">
        <v>4.2</v>
      </c>
      <c r="I22" s="96">
        <v>435</v>
      </c>
      <c r="J22" s="96">
        <v>0</v>
      </c>
      <c r="K22" s="96">
        <v>0</v>
      </c>
      <c r="L22" s="96">
        <v>12013</v>
      </c>
      <c r="M22" s="96">
        <v>0</v>
      </c>
      <c r="N22" s="96">
        <v>0</v>
      </c>
      <c r="O22" s="96">
        <v>11720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2490.5</v>
      </c>
      <c r="AF22" s="96">
        <v>0</v>
      </c>
      <c r="AG22" s="96">
        <v>3600</v>
      </c>
      <c r="AH22" s="96">
        <v>0</v>
      </c>
      <c r="AI22" s="96">
        <v>0</v>
      </c>
      <c r="AJ22" s="96">
        <v>0</v>
      </c>
      <c r="AK22" s="96">
        <v>0</v>
      </c>
      <c r="AL22" s="96">
        <v>0</v>
      </c>
      <c r="AM22" s="96">
        <v>15360</v>
      </c>
      <c r="AN22" s="96">
        <v>5220</v>
      </c>
      <c r="AO22" s="96">
        <v>0</v>
      </c>
      <c r="AP22" s="96">
        <v>0</v>
      </c>
      <c r="AQ22" s="96">
        <v>0</v>
      </c>
      <c r="AR22" s="96">
        <v>0</v>
      </c>
      <c r="AS22" s="96">
        <v>302.60000000000002</v>
      </c>
      <c r="AT22" s="96">
        <v>21096</v>
      </c>
      <c r="AU22" s="96">
        <v>0</v>
      </c>
      <c r="AV22" s="96">
        <v>2490.5</v>
      </c>
      <c r="AW22" s="96">
        <v>0</v>
      </c>
      <c r="AX22" s="96">
        <v>5420.5</v>
      </c>
      <c r="AY22" s="96">
        <v>0</v>
      </c>
      <c r="AZ22" s="96">
        <v>0</v>
      </c>
      <c r="BA22" s="96">
        <v>58.6</v>
      </c>
      <c r="BB22" s="96">
        <v>0</v>
      </c>
      <c r="BC22" s="96">
        <v>0</v>
      </c>
      <c r="BD22" s="96">
        <v>11016</v>
      </c>
      <c r="BF22" s="176">
        <v>8120</v>
      </c>
      <c r="BG22" s="176">
        <v>0</v>
      </c>
      <c r="BH22" s="176">
        <v>15822</v>
      </c>
      <c r="BI22" s="176">
        <v>0</v>
      </c>
      <c r="BJ22" s="176">
        <v>0</v>
      </c>
      <c r="BK22" s="176">
        <v>0</v>
      </c>
      <c r="BL22" s="176">
        <v>0</v>
      </c>
      <c r="BM22" s="176">
        <v>0</v>
      </c>
      <c r="BN22" s="176">
        <v>0</v>
      </c>
      <c r="BO22" s="176">
        <v>0</v>
      </c>
      <c r="BP22" s="176">
        <v>0</v>
      </c>
      <c r="BQ22" s="176">
        <v>0</v>
      </c>
      <c r="BR22" s="176">
        <v>0</v>
      </c>
      <c r="BS22" s="176">
        <v>0</v>
      </c>
      <c r="BT22" s="176">
        <v>0</v>
      </c>
      <c r="BU22" s="176">
        <v>0</v>
      </c>
      <c r="BV22" s="176">
        <v>0</v>
      </c>
      <c r="BW22" s="176">
        <v>0</v>
      </c>
      <c r="BX22" s="176">
        <v>0</v>
      </c>
      <c r="BY22" s="176">
        <v>0</v>
      </c>
      <c r="BZ22" s="176">
        <v>0</v>
      </c>
      <c r="CA22" s="176">
        <v>0</v>
      </c>
      <c r="CB22" s="176">
        <v>0</v>
      </c>
      <c r="CC22" s="176">
        <v>0</v>
      </c>
      <c r="CD22" s="176">
        <v>0</v>
      </c>
      <c r="CE22" s="176">
        <v>0</v>
      </c>
      <c r="CF22" s="176">
        <v>0</v>
      </c>
      <c r="CG22" s="176">
        <v>0</v>
      </c>
      <c r="CH22" s="176">
        <v>0</v>
      </c>
      <c r="CI22" s="176">
        <v>0</v>
      </c>
      <c r="CJ22" s="176">
        <v>0</v>
      </c>
      <c r="CK22" s="176">
        <v>0</v>
      </c>
      <c r="CL22" s="176">
        <v>0</v>
      </c>
      <c r="CM22" s="176">
        <v>0</v>
      </c>
      <c r="CN22" s="176">
        <v>0</v>
      </c>
      <c r="CO22" s="176">
        <v>0</v>
      </c>
      <c r="CP22" s="176">
        <v>0</v>
      </c>
      <c r="CQ22" s="176">
        <v>0</v>
      </c>
      <c r="CR22" s="176">
        <v>23440</v>
      </c>
      <c r="CS22" s="176">
        <v>0</v>
      </c>
      <c r="CT22" s="176">
        <v>0</v>
      </c>
      <c r="CU22" s="176">
        <v>0</v>
      </c>
      <c r="CV22" s="176">
        <v>0</v>
      </c>
      <c r="CW22" s="176">
        <v>0</v>
      </c>
      <c r="CX22" s="176">
        <v>0</v>
      </c>
      <c r="CY22" s="176">
        <v>0</v>
      </c>
      <c r="CZ22" s="176">
        <v>0</v>
      </c>
      <c r="DA22" s="98">
        <v>22032</v>
      </c>
      <c r="DC22" s="99">
        <v>435</v>
      </c>
      <c r="DD22" s="99">
        <v>0</v>
      </c>
      <c r="DE22" s="99">
        <v>0</v>
      </c>
      <c r="DF22" s="99">
        <v>12013</v>
      </c>
      <c r="DG22" s="99">
        <v>0</v>
      </c>
      <c r="DH22" s="99">
        <v>0</v>
      </c>
      <c r="DI22" s="99">
        <v>11720</v>
      </c>
      <c r="DJ22" s="99">
        <v>0</v>
      </c>
      <c r="DK22" s="99">
        <v>0</v>
      </c>
      <c r="DL22" s="99">
        <v>0</v>
      </c>
      <c r="DM22" s="99">
        <v>0</v>
      </c>
      <c r="DN22" s="99">
        <v>0</v>
      </c>
      <c r="DO22" s="99">
        <v>0</v>
      </c>
      <c r="DP22" s="99">
        <v>0</v>
      </c>
      <c r="DQ22" s="99">
        <v>0</v>
      </c>
      <c r="DR22" s="99">
        <v>0</v>
      </c>
      <c r="DS22" s="99">
        <v>0</v>
      </c>
      <c r="DT22" s="99">
        <v>0</v>
      </c>
      <c r="DU22" s="99">
        <v>0</v>
      </c>
      <c r="DV22" s="99">
        <v>0</v>
      </c>
      <c r="DW22" s="99">
        <v>0</v>
      </c>
      <c r="DX22" s="99">
        <v>0</v>
      </c>
      <c r="DY22" s="99">
        <v>2490.5</v>
      </c>
      <c r="DZ22" s="99">
        <v>0</v>
      </c>
      <c r="EA22" s="99">
        <v>3600</v>
      </c>
      <c r="EB22" s="99">
        <v>0</v>
      </c>
      <c r="EC22" s="99">
        <v>0</v>
      </c>
      <c r="ED22" s="99">
        <v>0</v>
      </c>
      <c r="EE22" s="99">
        <v>0</v>
      </c>
      <c r="EF22" s="99">
        <v>0</v>
      </c>
      <c r="EG22" s="99">
        <v>15360</v>
      </c>
      <c r="EH22" s="99">
        <v>5220</v>
      </c>
      <c r="EI22" s="99">
        <v>0</v>
      </c>
      <c r="EJ22" s="99">
        <v>0</v>
      </c>
      <c r="EK22" s="99">
        <v>0</v>
      </c>
      <c r="EL22" s="99">
        <v>0</v>
      </c>
      <c r="EM22" s="99">
        <v>302.60000000000002</v>
      </c>
      <c r="EN22" s="99">
        <v>21096</v>
      </c>
      <c r="EO22" s="99">
        <v>0</v>
      </c>
      <c r="EP22" s="99">
        <v>10548</v>
      </c>
      <c r="EQ22" s="99">
        <v>0</v>
      </c>
      <c r="ER22" s="99">
        <v>5420.5</v>
      </c>
      <c r="ES22" s="99">
        <v>0</v>
      </c>
      <c r="ET22" s="99">
        <v>0</v>
      </c>
      <c r="EU22" s="99">
        <v>58.6</v>
      </c>
      <c r="EV22" s="99">
        <v>0</v>
      </c>
      <c r="EW22" s="99">
        <v>0</v>
      </c>
      <c r="EX22" s="99">
        <v>11016</v>
      </c>
    </row>
    <row r="23" spans="2:154" ht="35.25" customHeight="1">
      <c r="B23" s="94"/>
      <c r="C23" s="100" t="s">
        <v>98</v>
      </c>
      <c r="D23" s="94" t="s">
        <v>14</v>
      </c>
      <c r="E23" s="95">
        <v>12</v>
      </c>
      <c r="F23" s="95">
        <f t="shared" si="0"/>
        <v>12</v>
      </c>
      <c r="G23" s="95">
        <f>IFERROR(_xlfn.XLOOKUP($C23,'第13号（指定器具）'!$B$7:$B$46,'第13号（指定器具）'!$I$7:$I$46),"")</f>
        <v>0</v>
      </c>
      <c r="H23" s="95">
        <v>4.2</v>
      </c>
      <c r="I23" s="96">
        <v>28130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12264</v>
      </c>
      <c r="S23" s="96">
        <v>0</v>
      </c>
      <c r="T23" s="96">
        <v>45924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5860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3600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5220</v>
      </c>
      <c r="AO23" s="96">
        <v>0</v>
      </c>
      <c r="AP23" s="96">
        <v>0</v>
      </c>
      <c r="AQ23" s="96">
        <v>0</v>
      </c>
      <c r="AR23" s="96">
        <v>136563</v>
      </c>
      <c r="AS23" s="96">
        <v>10255</v>
      </c>
      <c r="AT23" s="96">
        <v>28932</v>
      </c>
      <c r="AU23" s="96">
        <v>0</v>
      </c>
      <c r="AV23" s="96">
        <v>5860</v>
      </c>
      <c r="AW23" s="96">
        <v>0</v>
      </c>
      <c r="AX23" s="96">
        <v>3516</v>
      </c>
      <c r="AY23" s="96">
        <v>0</v>
      </c>
      <c r="AZ23" s="96">
        <v>36918</v>
      </c>
      <c r="BA23" s="96">
        <v>0</v>
      </c>
      <c r="BB23" s="96">
        <v>0</v>
      </c>
      <c r="BC23" s="96">
        <v>0</v>
      </c>
      <c r="BD23" s="96">
        <v>124848</v>
      </c>
      <c r="BF23" s="176">
        <v>0</v>
      </c>
      <c r="BG23" s="176">
        <v>0</v>
      </c>
      <c r="BH23" s="176">
        <v>0</v>
      </c>
      <c r="BI23" s="176">
        <v>0</v>
      </c>
      <c r="BJ23" s="176">
        <v>0</v>
      </c>
      <c r="BK23" s="176">
        <v>0</v>
      </c>
      <c r="BL23" s="176">
        <v>0</v>
      </c>
      <c r="BM23" s="176">
        <v>0</v>
      </c>
      <c r="BN23" s="176">
        <v>0</v>
      </c>
      <c r="BO23" s="176">
        <v>0</v>
      </c>
      <c r="BP23" s="176">
        <v>0</v>
      </c>
      <c r="BQ23" s="176">
        <v>0</v>
      </c>
      <c r="BR23" s="176">
        <v>0</v>
      </c>
      <c r="BS23" s="176">
        <v>0</v>
      </c>
      <c r="BT23" s="176">
        <v>0</v>
      </c>
      <c r="BU23" s="176">
        <v>0</v>
      </c>
      <c r="BV23" s="176">
        <v>0</v>
      </c>
      <c r="BW23" s="176">
        <v>0</v>
      </c>
      <c r="BX23" s="176">
        <v>0</v>
      </c>
      <c r="BY23" s="176">
        <v>0</v>
      </c>
      <c r="BZ23" s="176">
        <v>0</v>
      </c>
      <c r="CA23" s="176">
        <v>0</v>
      </c>
      <c r="CB23" s="176">
        <v>0</v>
      </c>
      <c r="CC23" s="176">
        <v>0</v>
      </c>
      <c r="CD23" s="176">
        <v>0</v>
      </c>
      <c r="CE23" s="176">
        <v>0</v>
      </c>
      <c r="CF23" s="176">
        <v>0</v>
      </c>
      <c r="CG23" s="176">
        <v>0</v>
      </c>
      <c r="CH23" s="176">
        <v>0</v>
      </c>
      <c r="CI23" s="176">
        <v>0</v>
      </c>
      <c r="CJ23" s="176">
        <v>0</v>
      </c>
      <c r="CK23" s="176">
        <v>0</v>
      </c>
      <c r="CL23" s="176">
        <v>0</v>
      </c>
      <c r="CM23" s="176">
        <v>0</v>
      </c>
      <c r="CN23" s="176">
        <v>0</v>
      </c>
      <c r="CO23" s="176">
        <v>0</v>
      </c>
      <c r="CP23" s="176">
        <v>0</v>
      </c>
      <c r="CQ23" s="176">
        <v>0</v>
      </c>
      <c r="CR23" s="176">
        <v>0</v>
      </c>
      <c r="CS23" s="176">
        <v>0</v>
      </c>
      <c r="CT23" s="176">
        <v>0</v>
      </c>
      <c r="CU23" s="176">
        <v>0</v>
      </c>
      <c r="CV23" s="176">
        <v>0</v>
      </c>
      <c r="CW23" s="176">
        <v>0</v>
      </c>
      <c r="CX23" s="176">
        <v>0</v>
      </c>
      <c r="CY23" s="176">
        <v>0</v>
      </c>
      <c r="CZ23" s="176">
        <v>0</v>
      </c>
      <c r="DA23" s="98">
        <v>0</v>
      </c>
      <c r="DC23" s="99">
        <v>28130</v>
      </c>
      <c r="DD23" s="99">
        <v>0</v>
      </c>
      <c r="DE23" s="99">
        <v>0</v>
      </c>
      <c r="DF23" s="99">
        <v>0</v>
      </c>
      <c r="DG23" s="99">
        <v>0</v>
      </c>
      <c r="DH23" s="99">
        <v>0</v>
      </c>
      <c r="DI23" s="99">
        <v>0</v>
      </c>
      <c r="DJ23" s="99">
        <v>0</v>
      </c>
      <c r="DK23" s="99">
        <v>0</v>
      </c>
      <c r="DL23" s="99">
        <v>12264</v>
      </c>
      <c r="DM23" s="99">
        <v>0</v>
      </c>
      <c r="DN23" s="99">
        <v>45924</v>
      </c>
      <c r="DO23" s="99">
        <v>0</v>
      </c>
      <c r="DP23" s="99">
        <v>0</v>
      </c>
      <c r="DQ23" s="99">
        <v>0</v>
      </c>
      <c r="DR23" s="99">
        <v>0</v>
      </c>
      <c r="DS23" s="99">
        <v>0</v>
      </c>
      <c r="DT23" s="99">
        <v>0</v>
      </c>
      <c r="DU23" s="99">
        <v>5860</v>
      </c>
      <c r="DV23" s="99">
        <v>0</v>
      </c>
      <c r="DW23" s="99">
        <v>0</v>
      </c>
      <c r="DX23" s="99">
        <v>0</v>
      </c>
      <c r="DY23" s="99">
        <v>0</v>
      </c>
      <c r="DZ23" s="99">
        <v>0</v>
      </c>
      <c r="EA23" s="99">
        <v>3600</v>
      </c>
      <c r="EB23" s="99">
        <v>0</v>
      </c>
      <c r="EC23" s="99">
        <v>0</v>
      </c>
      <c r="ED23" s="99">
        <v>0</v>
      </c>
      <c r="EE23" s="99">
        <v>0</v>
      </c>
      <c r="EF23" s="99">
        <v>0</v>
      </c>
      <c r="EG23" s="99">
        <v>0</v>
      </c>
      <c r="EH23" s="99">
        <v>5220</v>
      </c>
      <c r="EI23" s="99">
        <v>0</v>
      </c>
      <c r="EJ23" s="99">
        <v>0</v>
      </c>
      <c r="EK23" s="99">
        <v>0</v>
      </c>
      <c r="EL23" s="99">
        <v>136563</v>
      </c>
      <c r="EM23" s="99">
        <v>13185</v>
      </c>
      <c r="EN23" s="99">
        <v>28932</v>
      </c>
      <c r="EO23" s="99">
        <v>0</v>
      </c>
      <c r="EP23" s="99">
        <v>5860</v>
      </c>
      <c r="EQ23" s="99">
        <v>0</v>
      </c>
      <c r="ER23" s="99">
        <v>3516</v>
      </c>
      <c r="ES23" s="99">
        <v>0</v>
      </c>
      <c r="ET23" s="99">
        <v>36918</v>
      </c>
      <c r="EU23" s="99">
        <v>0</v>
      </c>
      <c r="EV23" s="99">
        <v>0</v>
      </c>
      <c r="EW23" s="99">
        <v>0</v>
      </c>
      <c r="EX23" s="99">
        <v>124848</v>
      </c>
    </row>
    <row r="24" spans="2:154" ht="35.25" customHeight="1">
      <c r="B24" s="94"/>
      <c r="C24" s="100" t="s">
        <v>99</v>
      </c>
      <c r="D24" s="94" t="s">
        <v>15</v>
      </c>
      <c r="E24" s="95">
        <v>15</v>
      </c>
      <c r="F24" s="95">
        <f t="shared" si="0"/>
        <v>15</v>
      </c>
      <c r="G24" s="95">
        <f>IFERROR(_xlfn.XLOOKUP($C24,'第13号（指定器具）'!$B$7:$B$46,'第13号（指定器具）'!$I$7:$I$46),"")</f>
        <v>0</v>
      </c>
      <c r="H24" s="95">
        <v>1.1000000000000001</v>
      </c>
      <c r="I24" s="96">
        <v>17520</v>
      </c>
      <c r="J24" s="96">
        <v>0</v>
      </c>
      <c r="K24" s="96">
        <v>35040</v>
      </c>
      <c r="L24" s="96">
        <v>0</v>
      </c>
      <c r="M24" s="96">
        <v>0</v>
      </c>
      <c r="N24" s="96">
        <v>8760</v>
      </c>
      <c r="O24" s="96">
        <v>0</v>
      </c>
      <c r="P24" s="96">
        <v>8760</v>
      </c>
      <c r="Q24" s="96">
        <v>0</v>
      </c>
      <c r="R24" s="96">
        <v>61320</v>
      </c>
      <c r="S24" s="96">
        <v>0</v>
      </c>
      <c r="T24" s="96">
        <v>0</v>
      </c>
      <c r="U24" s="96">
        <v>0</v>
      </c>
      <c r="V24" s="96">
        <v>0</v>
      </c>
      <c r="W24" s="96">
        <v>8760</v>
      </c>
      <c r="X24" s="96">
        <v>0</v>
      </c>
      <c r="Y24" s="96">
        <v>0</v>
      </c>
      <c r="Z24" s="96">
        <v>26280</v>
      </c>
      <c r="AA24" s="96">
        <v>0</v>
      </c>
      <c r="AB24" s="96">
        <v>0</v>
      </c>
      <c r="AC24" s="96">
        <v>0</v>
      </c>
      <c r="AD24" s="96">
        <v>0</v>
      </c>
      <c r="AE24" s="96">
        <v>8760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35040</v>
      </c>
      <c r="AL24" s="96">
        <v>0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0</v>
      </c>
      <c r="AU24" s="96">
        <v>8760</v>
      </c>
      <c r="AV24" s="96">
        <v>35040</v>
      </c>
      <c r="AW24" s="96">
        <v>8760</v>
      </c>
      <c r="AX24" s="96">
        <v>0</v>
      </c>
      <c r="AY24" s="96">
        <v>0</v>
      </c>
      <c r="AZ24" s="96">
        <v>0</v>
      </c>
      <c r="BA24" s="96">
        <v>17520</v>
      </c>
      <c r="BB24" s="96">
        <v>0</v>
      </c>
      <c r="BC24" s="96">
        <v>0</v>
      </c>
      <c r="BD24" s="96">
        <v>0</v>
      </c>
      <c r="BF24" s="176">
        <v>0</v>
      </c>
      <c r="BG24" s="176">
        <v>0</v>
      </c>
      <c r="BH24" s="176">
        <v>0</v>
      </c>
      <c r="BI24" s="176">
        <v>0</v>
      </c>
      <c r="BJ24" s="176">
        <v>0</v>
      </c>
      <c r="BK24" s="176">
        <v>0</v>
      </c>
      <c r="BL24" s="176">
        <v>0</v>
      </c>
      <c r="BM24" s="176">
        <v>0</v>
      </c>
      <c r="BN24" s="176">
        <v>0</v>
      </c>
      <c r="BO24" s="176">
        <v>0</v>
      </c>
      <c r="BP24" s="176">
        <v>0</v>
      </c>
      <c r="BQ24" s="176">
        <v>0</v>
      </c>
      <c r="BR24" s="176">
        <v>0</v>
      </c>
      <c r="BS24" s="176">
        <v>0</v>
      </c>
      <c r="BT24" s="176">
        <v>0</v>
      </c>
      <c r="BU24" s="176">
        <v>0</v>
      </c>
      <c r="BV24" s="176">
        <v>0</v>
      </c>
      <c r="BW24" s="176">
        <v>0</v>
      </c>
      <c r="BX24" s="176">
        <v>0</v>
      </c>
      <c r="BY24" s="176">
        <v>0</v>
      </c>
      <c r="BZ24" s="176">
        <v>0</v>
      </c>
      <c r="CA24" s="176">
        <v>0</v>
      </c>
      <c r="CB24" s="176">
        <v>0</v>
      </c>
      <c r="CC24" s="176">
        <v>0</v>
      </c>
      <c r="CD24" s="176">
        <v>0</v>
      </c>
      <c r="CE24" s="176">
        <v>0</v>
      </c>
      <c r="CF24" s="176">
        <v>0</v>
      </c>
      <c r="CG24" s="176">
        <v>0</v>
      </c>
      <c r="CH24" s="176">
        <v>0</v>
      </c>
      <c r="CI24" s="176">
        <v>0</v>
      </c>
      <c r="CJ24" s="176">
        <v>0</v>
      </c>
      <c r="CK24" s="176">
        <v>0</v>
      </c>
      <c r="CL24" s="176">
        <v>0</v>
      </c>
      <c r="CM24" s="176">
        <v>0</v>
      </c>
      <c r="CN24" s="176">
        <v>0</v>
      </c>
      <c r="CO24" s="176">
        <v>0</v>
      </c>
      <c r="CP24" s="176">
        <v>0</v>
      </c>
      <c r="CQ24" s="176">
        <v>0</v>
      </c>
      <c r="CR24" s="176">
        <v>0</v>
      </c>
      <c r="CS24" s="176">
        <v>0</v>
      </c>
      <c r="CT24" s="176">
        <v>0</v>
      </c>
      <c r="CU24" s="176">
        <v>0</v>
      </c>
      <c r="CV24" s="176">
        <v>0</v>
      </c>
      <c r="CW24" s="176">
        <v>0</v>
      </c>
      <c r="CX24" s="176">
        <v>0</v>
      </c>
      <c r="CY24" s="176">
        <v>0</v>
      </c>
      <c r="CZ24" s="176">
        <v>0</v>
      </c>
      <c r="DA24" s="98">
        <v>0</v>
      </c>
      <c r="DC24" s="99">
        <v>17520</v>
      </c>
      <c r="DD24" s="99">
        <v>0</v>
      </c>
      <c r="DE24" s="99">
        <v>35040</v>
      </c>
      <c r="DF24" s="99">
        <v>0</v>
      </c>
      <c r="DG24" s="99">
        <v>0</v>
      </c>
      <c r="DH24" s="99">
        <v>8760</v>
      </c>
      <c r="DI24" s="99">
        <v>0</v>
      </c>
      <c r="DJ24" s="99">
        <v>8760</v>
      </c>
      <c r="DK24" s="99">
        <v>0</v>
      </c>
      <c r="DL24" s="99">
        <v>61320</v>
      </c>
      <c r="DM24" s="99">
        <v>0</v>
      </c>
      <c r="DN24" s="99">
        <v>0</v>
      </c>
      <c r="DO24" s="99">
        <v>0</v>
      </c>
      <c r="DP24" s="99">
        <v>0</v>
      </c>
      <c r="DQ24" s="99">
        <v>8760</v>
      </c>
      <c r="DR24" s="99">
        <v>0</v>
      </c>
      <c r="DS24" s="99">
        <v>0</v>
      </c>
      <c r="DT24" s="99">
        <v>26280</v>
      </c>
      <c r="DU24" s="99">
        <v>0</v>
      </c>
      <c r="DV24" s="99">
        <v>0</v>
      </c>
      <c r="DW24" s="99">
        <v>0</v>
      </c>
      <c r="DX24" s="99">
        <v>0</v>
      </c>
      <c r="DY24" s="99">
        <v>8760</v>
      </c>
      <c r="DZ24" s="99">
        <v>0</v>
      </c>
      <c r="EA24" s="99">
        <v>0</v>
      </c>
      <c r="EB24" s="99">
        <v>0</v>
      </c>
      <c r="EC24" s="99">
        <v>0</v>
      </c>
      <c r="ED24" s="99">
        <v>0</v>
      </c>
      <c r="EE24" s="99">
        <v>35040</v>
      </c>
      <c r="EF24" s="99">
        <v>0</v>
      </c>
      <c r="EG24" s="99">
        <v>0</v>
      </c>
      <c r="EH24" s="99">
        <v>0</v>
      </c>
      <c r="EI24" s="99">
        <v>0</v>
      </c>
      <c r="EJ24" s="99">
        <v>0</v>
      </c>
      <c r="EK24" s="99">
        <v>0</v>
      </c>
      <c r="EL24" s="99">
        <v>0</v>
      </c>
      <c r="EM24" s="99">
        <v>0</v>
      </c>
      <c r="EN24" s="99">
        <v>0</v>
      </c>
      <c r="EO24" s="99">
        <v>8760</v>
      </c>
      <c r="EP24" s="99">
        <v>35040</v>
      </c>
      <c r="EQ24" s="99">
        <v>8760</v>
      </c>
      <c r="ER24" s="99">
        <v>0</v>
      </c>
      <c r="ES24" s="99">
        <v>0</v>
      </c>
      <c r="ET24" s="99">
        <v>0</v>
      </c>
      <c r="EU24" s="99">
        <v>17520</v>
      </c>
      <c r="EV24" s="99">
        <v>0</v>
      </c>
      <c r="EW24" s="99">
        <v>0</v>
      </c>
      <c r="EX24" s="99">
        <v>0</v>
      </c>
    </row>
    <row r="25" spans="2:154" ht="35.25" customHeight="1">
      <c r="B25" s="94"/>
      <c r="C25" s="100" t="s">
        <v>100</v>
      </c>
      <c r="D25" s="94" t="s">
        <v>16</v>
      </c>
      <c r="E25" s="95">
        <v>24</v>
      </c>
      <c r="F25" s="95">
        <f t="shared" si="0"/>
        <v>24</v>
      </c>
      <c r="G25" s="95">
        <f>IFERROR(_xlfn.XLOOKUP($C25,'第13号（指定器具）'!$B$7:$B$46,'第13号（指定器具）'!$I$7:$I$46),"")</f>
        <v>0</v>
      </c>
      <c r="H25" s="95">
        <v>1.7</v>
      </c>
      <c r="I25" s="96">
        <v>8760</v>
      </c>
      <c r="J25" s="96">
        <v>0</v>
      </c>
      <c r="K25" s="96">
        <v>0</v>
      </c>
      <c r="L25" s="96">
        <v>0</v>
      </c>
      <c r="M25" s="96">
        <v>17520</v>
      </c>
      <c r="N25" s="96">
        <v>0</v>
      </c>
      <c r="O25" s="96">
        <v>8760</v>
      </c>
      <c r="P25" s="96">
        <v>17520</v>
      </c>
      <c r="Q25" s="96">
        <v>0</v>
      </c>
      <c r="R25" s="96">
        <v>0</v>
      </c>
      <c r="S25" s="96">
        <v>17520</v>
      </c>
      <c r="T25" s="96">
        <v>0</v>
      </c>
      <c r="U25" s="96">
        <v>0</v>
      </c>
      <c r="V25" s="96">
        <v>0</v>
      </c>
      <c r="W25" s="96">
        <v>8760</v>
      </c>
      <c r="X25" s="96">
        <v>17520</v>
      </c>
      <c r="Y25" s="96">
        <v>0</v>
      </c>
      <c r="Z25" s="96">
        <v>17520</v>
      </c>
      <c r="AA25" s="96">
        <v>0</v>
      </c>
      <c r="AB25" s="96">
        <v>17520</v>
      </c>
      <c r="AC25" s="96">
        <v>0</v>
      </c>
      <c r="AD25" s="96">
        <v>0</v>
      </c>
      <c r="AE25" s="96">
        <v>8760</v>
      </c>
      <c r="AF25" s="96">
        <v>0</v>
      </c>
      <c r="AG25" s="96">
        <v>17520</v>
      </c>
      <c r="AH25" s="96">
        <v>0</v>
      </c>
      <c r="AI25" s="96">
        <v>17520</v>
      </c>
      <c r="AJ25" s="96">
        <v>35040</v>
      </c>
      <c r="AK25" s="96">
        <v>0</v>
      </c>
      <c r="AL25" s="96">
        <v>8760</v>
      </c>
      <c r="AM25" s="96">
        <v>8760</v>
      </c>
      <c r="AN25" s="96">
        <v>0</v>
      </c>
      <c r="AO25" s="96">
        <v>0</v>
      </c>
      <c r="AP25" s="96">
        <v>26280</v>
      </c>
      <c r="AQ25" s="96">
        <v>0</v>
      </c>
      <c r="AR25" s="96">
        <v>17520</v>
      </c>
      <c r="AS25" s="96">
        <v>26280</v>
      </c>
      <c r="AT25" s="96">
        <v>8760</v>
      </c>
      <c r="AU25" s="96">
        <v>0</v>
      </c>
      <c r="AV25" s="96">
        <v>0</v>
      </c>
      <c r="AW25" s="96">
        <v>35040</v>
      </c>
      <c r="AX25" s="96">
        <v>0</v>
      </c>
      <c r="AY25" s="96">
        <v>0</v>
      </c>
      <c r="AZ25" s="96">
        <v>0</v>
      </c>
      <c r="BA25" s="96">
        <v>8760</v>
      </c>
      <c r="BB25" s="96">
        <v>0</v>
      </c>
      <c r="BC25" s="96">
        <v>0</v>
      </c>
      <c r="BD25" s="96">
        <v>78840</v>
      </c>
      <c r="BF25" s="176">
        <v>0</v>
      </c>
      <c r="BG25" s="176">
        <v>0</v>
      </c>
      <c r="BH25" s="176">
        <v>0</v>
      </c>
      <c r="BI25" s="176">
        <v>0</v>
      </c>
      <c r="BJ25" s="176">
        <v>0</v>
      </c>
      <c r="BK25" s="176">
        <v>0</v>
      </c>
      <c r="BL25" s="176">
        <v>0</v>
      </c>
      <c r="BM25" s="176">
        <v>0</v>
      </c>
      <c r="BN25" s="176">
        <v>0</v>
      </c>
      <c r="BO25" s="176">
        <v>0</v>
      </c>
      <c r="BP25" s="176">
        <v>0</v>
      </c>
      <c r="BQ25" s="176">
        <v>0</v>
      </c>
      <c r="BR25" s="176">
        <v>0</v>
      </c>
      <c r="BS25" s="176">
        <v>0</v>
      </c>
      <c r="BT25" s="176">
        <v>0</v>
      </c>
      <c r="BU25" s="176">
        <v>0</v>
      </c>
      <c r="BV25" s="176">
        <v>0</v>
      </c>
      <c r="BW25" s="176">
        <v>0</v>
      </c>
      <c r="BX25" s="176">
        <v>0</v>
      </c>
      <c r="BY25" s="176">
        <v>0</v>
      </c>
      <c r="BZ25" s="176">
        <v>0</v>
      </c>
      <c r="CA25" s="176">
        <v>0</v>
      </c>
      <c r="CB25" s="176">
        <v>0</v>
      </c>
      <c r="CC25" s="176">
        <v>0</v>
      </c>
      <c r="CD25" s="176">
        <v>0</v>
      </c>
      <c r="CE25" s="176">
        <v>0</v>
      </c>
      <c r="CF25" s="176">
        <v>0</v>
      </c>
      <c r="CG25" s="176">
        <v>0</v>
      </c>
      <c r="CH25" s="176">
        <v>0</v>
      </c>
      <c r="CI25" s="176">
        <v>0</v>
      </c>
      <c r="CJ25" s="176">
        <v>0</v>
      </c>
      <c r="CK25" s="176">
        <v>0</v>
      </c>
      <c r="CL25" s="176">
        <v>0</v>
      </c>
      <c r="CM25" s="176">
        <v>0</v>
      </c>
      <c r="CN25" s="176">
        <v>0</v>
      </c>
      <c r="CO25" s="176">
        <v>0</v>
      </c>
      <c r="CP25" s="176">
        <v>0</v>
      </c>
      <c r="CQ25" s="176">
        <v>8760</v>
      </c>
      <c r="CR25" s="176">
        <v>0</v>
      </c>
      <c r="CS25" s="176">
        <v>0</v>
      </c>
      <c r="CT25" s="176">
        <v>0</v>
      </c>
      <c r="CU25" s="176">
        <v>0</v>
      </c>
      <c r="CV25" s="176">
        <v>0</v>
      </c>
      <c r="CW25" s="176">
        <v>0</v>
      </c>
      <c r="CX25" s="176">
        <v>0</v>
      </c>
      <c r="CY25" s="176">
        <v>0</v>
      </c>
      <c r="CZ25" s="176">
        <v>0</v>
      </c>
      <c r="DA25" s="98">
        <v>0</v>
      </c>
      <c r="DC25" s="99">
        <v>8760</v>
      </c>
      <c r="DD25" s="99">
        <v>0</v>
      </c>
      <c r="DE25" s="99">
        <v>0</v>
      </c>
      <c r="DF25" s="99">
        <v>0</v>
      </c>
      <c r="DG25" s="99">
        <v>17520</v>
      </c>
      <c r="DH25" s="99">
        <v>0</v>
      </c>
      <c r="DI25" s="99">
        <v>8760</v>
      </c>
      <c r="DJ25" s="99">
        <v>17520</v>
      </c>
      <c r="DK25" s="99">
        <v>0</v>
      </c>
      <c r="DL25" s="99">
        <v>0</v>
      </c>
      <c r="DM25" s="99">
        <v>17520</v>
      </c>
      <c r="DN25" s="99">
        <v>0</v>
      </c>
      <c r="DO25" s="99">
        <v>0</v>
      </c>
      <c r="DP25" s="99">
        <v>0</v>
      </c>
      <c r="DQ25" s="99">
        <v>8760</v>
      </c>
      <c r="DR25" s="99">
        <v>17520</v>
      </c>
      <c r="DS25" s="99">
        <v>0</v>
      </c>
      <c r="DT25" s="99">
        <v>17520</v>
      </c>
      <c r="DU25" s="99">
        <v>0</v>
      </c>
      <c r="DV25" s="99">
        <v>17520</v>
      </c>
      <c r="DW25" s="99">
        <v>0</v>
      </c>
      <c r="DX25" s="99">
        <v>0</v>
      </c>
      <c r="DY25" s="99">
        <v>8760</v>
      </c>
      <c r="DZ25" s="99">
        <v>0</v>
      </c>
      <c r="EA25" s="99">
        <v>17520</v>
      </c>
      <c r="EB25" s="99">
        <v>0</v>
      </c>
      <c r="EC25" s="99">
        <v>17520</v>
      </c>
      <c r="ED25" s="99">
        <v>35040</v>
      </c>
      <c r="EE25" s="99">
        <v>0</v>
      </c>
      <c r="EF25" s="99">
        <v>8760</v>
      </c>
      <c r="EG25" s="99">
        <v>8760</v>
      </c>
      <c r="EH25" s="99">
        <v>0</v>
      </c>
      <c r="EI25" s="99">
        <v>0</v>
      </c>
      <c r="EJ25" s="99">
        <v>26280</v>
      </c>
      <c r="EK25" s="99">
        <v>0</v>
      </c>
      <c r="EL25" s="99">
        <v>17520</v>
      </c>
      <c r="EM25" s="99">
        <v>26280</v>
      </c>
      <c r="EN25" s="99">
        <v>8760</v>
      </c>
      <c r="EO25" s="99">
        <v>0</v>
      </c>
      <c r="EP25" s="99">
        <v>0</v>
      </c>
      <c r="EQ25" s="99">
        <v>35040</v>
      </c>
      <c r="ER25" s="99">
        <v>0</v>
      </c>
      <c r="ES25" s="99">
        <v>0</v>
      </c>
      <c r="ET25" s="99">
        <v>0</v>
      </c>
      <c r="EU25" s="99">
        <v>8760</v>
      </c>
      <c r="EV25" s="99">
        <v>0</v>
      </c>
      <c r="EW25" s="99">
        <v>0</v>
      </c>
      <c r="EX25" s="99">
        <v>78840</v>
      </c>
    </row>
    <row r="26" spans="2:154" ht="35.25" customHeight="1">
      <c r="B26" s="94"/>
      <c r="C26" s="100" t="s">
        <v>101</v>
      </c>
      <c r="D26" s="94" t="s">
        <v>17</v>
      </c>
      <c r="E26" s="95">
        <v>86</v>
      </c>
      <c r="F26" s="95">
        <f t="shared" si="0"/>
        <v>86</v>
      </c>
      <c r="G26" s="95">
        <f>IFERROR(_xlfn.XLOOKUP($C26,'第13号（指定器具）'!$B$7:$B$46,'第13号（指定器具）'!$I$7:$I$46),"")</f>
        <v>0</v>
      </c>
      <c r="H26" s="95">
        <v>27.6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F26" s="177">
        <v>0</v>
      </c>
      <c r="BG26" s="177">
        <v>0</v>
      </c>
      <c r="BH26" s="177">
        <v>0</v>
      </c>
      <c r="BI26" s="177">
        <v>0</v>
      </c>
      <c r="BJ26" s="177">
        <v>0</v>
      </c>
      <c r="BK26" s="177">
        <v>0</v>
      </c>
      <c r="BL26" s="177">
        <v>0</v>
      </c>
      <c r="BM26" s="177">
        <v>0</v>
      </c>
      <c r="BN26" s="177">
        <v>0</v>
      </c>
      <c r="BO26" s="177">
        <v>0</v>
      </c>
      <c r="BP26" s="177">
        <v>0</v>
      </c>
      <c r="BQ26" s="177">
        <v>0</v>
      </c>
      <c r="BR26" s="177">
        <v>0</v>
      </c>
      <c r="BS26" s="177">
        <v>0</v>
      </c>
      <c r="BT26" s="177">
        <v>0</v>
      </c>
      <c r="BU26" s="177">
        <v>0</v>
      </c>
      <c r="BV26" s="177">
        <v>0</v>
      </c>
      <c r="BW26" s="177">
        <v>0</v>
      </c>
      <c r="BX26" s="177">
        <v>0</v>
      </c>
      <c r="BY26" s="177">
        <v>0</v>
      </c>
      <c r="BZ26" s="177">
        <v>0</v>
      </c>
      <c r="CA26" s="177">
        <v>0</v>
      </c>
      <c r="CB26" s="177">
        <v>0</v>
      </c>
      <c r="CC26" s="177">
        <v>0</v>
      </c>
      <c r="CD26" s="177">
        <v>0</v>
      </c>
      <c r="CE26" s="177">
        <v>0</v>
      </c>
      <c r="CF26" s="177">
        <v>0</v>
      </c>
      <c r="CG26" s="177">
        <v>0</v>
      </c>
      <c r="CH26" s="177">
        <v>0</v>
      </c>
      <c r="CI26" s="177">
        <v>0</v>
      </c>
      <c r="CJ26" s="177">
        <v>0</v>
      </c>
      <c r="CK26" s="177">
        <v>0</v>
      </c>
      <c r="CL26" s="177">
        <v>0</v>
      </c>
      <c r="CM26" s="177">
        <v>0</v>
      </c>
      <c r="CN26" s="177">
        <v>0</v>
      </c>
      <c r="CO26" s="177">
        <v>0</v>
      </c>
      <c r="CP26" s="177">
        <v>0</v>
      </c>
      <c r="CQ26" s="177">
        <v>0</v>
      </c>
      <c r="CR26" s="177">
        <v>0</v>
      </c>
      <c r="CS26" s="177">
        <v>0</v>
      </c>
      <c r="CT26" s="177">
        <v>0</v>
      </c>
      <c r="CU26" s="177">
        <v>0</v>
      </c>
      <c r="CV26" s="177">
        <v>0</v>
      </c>
      <c r="CW26" s="177">
        <v>0</v>
      </c>
      <c r="CX26" s="177">
        <v>0</v>
      </c>
      <c r="CY26" s="177">
        <v>0</v>
      </c>
      <c r="CZ26" s="177">
        <v>0</v>
      </c>
      <c r="DA26" s="98">
        <v>0</v>
      </c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</row>
    <row r="27" spans="2:154" ht="35.25" customHeight="1">
      <c r="B27" s="94"/>
      <c r="C27" s="100" t="s">
        <v>102</v>
      </c>
      <c r="D27" s="94" t="s">
        <v>18</v>
      </c>
      <c r="E27" s="95">
        <v>70</v>
      </c>
      <c r="F27" s="95">
        <f t="shared" si="0"/>
        <v>70</v>
      </c>
      <c r="G27" s="95">
        <f>IFERROR(_xlfn.XLOOKUP($C27,'第13号（指定器具）'!$B$7:$B$46,'第13号（指定器具）'!$I$7:$I$46),"")</f>
        <v>0</v>
      </c>
      <c r="H27" s="95">
        <v>33.4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F27" s="177">
        <v>0</v>
      </c>
      <c r="BG27" s="177">
        <v>0</v>
      </c>
      <c r="BH27" s="177">
        <v>0</v>
      </c>
      <c r="BI27" s="177">
        <v>0</v>
      </c>
      <c r="BJ27" s="177">
        <v>0</v>
      </c>
      <c r="BK27" s="177">
        <v>0</v>
      </c>
      <c r="BL27" s="177">
        <v>0</v>
      </c>
      <c r="BM27" s="177">
        <v>0</v>
      </c>
      <c r="BN27" s="177">
        <v>0</v>
      </c>
      <c r="BO27" s="177">
        <v>0</v>
      </c>
      <c r="BP27" s="177">
        <v>0</v>
      </c>
      <c r="BQ27" s="177">
        <v>0</v>
      </c>
      <c r="BR27" s="177">
        <v>0</v>
      </c>
      <c r="BS27" s="177">
        <v>0</v>
      </c>
      <c r="BT27" s="177">
        <v>0</v>
      </c>
      <c r="BU27" s="177">
        <v>0</v>
      </c>
      <c r="BV27" s="177">
        <v>0</v>
      </c>
      <c r="BW27" s="177">
        <v>0</v>
      </c>
      <c r="BX27" s="177">
        <v>0</v>
      </c>
      <c r="BY27" s="177">
        <v>0</v>
      </c>
      <c r="BZ27" s="177">
        <v>0</v>
      </c>
      <c r="CA27" s="177">
        <v>0</v>
      </c>
      <c r="CB27" s="177">
        <v>0</v>
      </c>
      <c r="CC27" s="177">
        <v>0</v>
      </c>
      <c r="CD27" s="177">
        <v>0</v>
      </c>
      <c r="CE27" s="177">
        <v>0</v>
      </c>
      <c r="CF27" s="177">
        <v>0</v>
      </c>
      <c r="CG27" s="177">
        <v>0</v>
      </c>
      <c r="CH27" s="177">
        <v>0</v>
      </c>
      <c r="CI27" s="177">
        <v>0</v>
      </c>
      <c r="CJ27" s="177">
        <v>0</v>
      </c>
      <c r="CK27" s="177">
        <v>0</v>
      </c>
      <c r="CL27" s="177">
        <v>0</v>
      </c>
      <c r="CM27" s="177">
        <v>0</v>
      </c>
      <c r="CN27" s="177">
        <v>0</v>
      </c>
      <c r="CO27" s="177">
        <v>0</v>
      </c>
      <c r="CP27" s="177">
        <v>0</v>
      </c>
      <c r="CQ27" s="177">
        <v>0</v>
      </c>
      <c r="CR27" s="177">
        <v>0</v>
      </c>
      <c r="CS27" s="177">
        <v>0</v>
      </c>
      <c r="CT27" s="177">
        <v>0</v>
      </c>
      <c r="CU27" s="177">
        <v>0</v>
      </c>
      <c r="CV27" s="177">
        <v>0</v>
      </c>
      <c r="CW27" s="177">
        <v>0</v>
      </c>
      <c r="CX27" s="177">
        <v>0</v>
      </c>
      <c r="CY27" s="177">
        <v>0</v>
      </c>
      <c r="CZ27" s="177">
        <v>0</v>
      </c>
      <c r="DA27" s="98">
        <v>0</v>
      </c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</row>
    <row r="28" spans="2:154" ht="35.25" customHeight="1">
      <c r="B28" s="94"/>
      <c r="C28" s="100" t="s">
        <v>103</v>
      </c>
      <c r="D28" s="94" t="s">
        <v>19</v>
      </c>
      <c r="E28" s="95">
        <v>86</v>
      </c>
      <c r="F28" s="95">
        <f t="shared" si="0"/>
        <v>86</v>
      </c>
      <c r="G28" s="95">
        <f>IFERROR(_xlfn.XLOOKUP($C28,'第13号（指定器具）'!$B$7:$B$46,'第13号（指定器具）'!$I$7:$I$46),"")</f>
        <v>0</v>
      </c>
      <c r="H28" s="95">
        <v>27.6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F28" s="177">
        <v>0</v>
      </c>
      <c r="BG28" s="177">
        <v>0</v>
      </c>
      <c r="BH28" s="177">
        <v>0</v>
      </c>
      <c r="BI28" s="177">
        <v>0</v>
      </c>
      <c r="BJ28" s="177">
        <v>0</v>
      </c>
      <c r="BK28" s="177">
        <v>0</v>
      </c>
      <c r="BL28" s="177">
        <v>0</v>
      </c>
      <c r="BM28" s="177">
        <v>0</v>
      </c>
      <c r="BN28" s="177">
        <v>0</v>
      </c>
      <c r="BO28" s="177">
        <v>0</v>
      </c>
      <c r="BP28" s="177">
        <v>0</v>
      </c>
      <c r="BQ28" s="177">
        <v>0</v>
      </c>
      <c r="BR28" s="177">
        <v>0</v>
      </c>
      <c r="BS28" s="177">
        <v>0</v>
      </c>
      <c r="BT28" s="177">
        <v>0</v>
      </c>
      <c r="BU28" s="177">
        <v>0</v>
      </c>
      <c r="BV28" s="177">
        <v>0</v>
      </c>
      <c r="BW28" s="177">
        <v>0</v>
      </c>
      <c r="BX28" s="177">
        <v>0</v>
      </c>
      <c r="BY28" s="177">
        <v>0</v>
      </c>
      <c r="BZ28" s="177">
        <v>0</v>
      </c>
      <c r="CA28" s="177">
        <v>0</v>
      </c>
      <c r="CB28" s="177">
        <v>0</v>
      </c>
      <c r="CC28" s="177">
        <v>0</v>
      </c>
      <c r="CD28" s="177">
        <v>0</v>
      </c>
      <c r="CE28" s="177">
        <v>0</v>
      </c>
      <c r="CF28" s="177">
        <v>0</v>
      </c>
      <c r="CG28" s="177">
        <v>0</v>
      </c>
      <c r="CH28" s="177">
        <v>0</v>
      </c>
      <c r="CI28" s="177">
        <v>0</v>
      </c>
      <c r="CJ28" s="177">
        <v>0</v>
      </c>
      <c r="CK28" s="177">
        <v>0</v>
      </c>
      <c r="CL28" s="177">
        <v>0</v>
      </c>
      <c r="CM28" s="177">
        <v>0</v>
      </c>
      <c r="CN28" s="177">
        <v>0</v>
      </c>
      <c r="CO28" s="177">
        <v>0</v>
      </c>
      <c r="CP28" s="177">
        <v>0</v>
      </c>
      <c r="CQ28" s="177">
        <v>0</v>
      </c>
      <c r="CR28" s="177">
        <v>0</v>
      </c>
      <c r="CS28" s="177">
        <v>0</v>
      </c>
      <c r="CT28" s="177">
        <v>0</v>
      </c>
      <c r="CU28" s="177">
        <v>0</v>
      </c>
      <c r="CV28" s="177">
        <v>0</v>
      </c>
      <c r="CW28" s="177">
        <v>0</v>
      </c>
      <c r="CX28" s="177">
        <v>0</v>
      </c>
      <c r="CY28" s="177">
        <v>0</v>
      </c>
      <c r="CZ28" s="177">
        <v>0</v>
      </c>
      <c r="DA28" s="98">
        <v>0</v>
      </c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</row>
    <row r="29" spans="2:154" ht="35.25" customHeight="1">
      <c r="B29" s="94"/>
      <c r="C29" s="100" t="s">
        <v>104</v>
      </c>
      <c r="D29" s="94" t="s">
        <v>20</v>
      </c>
      <c r="E29" s="95">
        <v>70</v>
      </c>
      <c r="F29" s="95">
        <f t="shared" si="0"/>
        <v>70</v>
      </c>
      <c r="G29" s="95">
        <f>IFERROR(_xlfn.XLOOKUP($C29,'第13号（指定器具）'!$B$7:$B$46,'第13号（指定器具）'!$I$7:$I$46),"")</f>
        <v>0</v>
      </c>
      <c r="H29" s="95">
        <v>33.4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F29" s="177">
        <v>0</v>
      </c>
      <c r="BG29" s="177">
        <v>0</v>
      </c>
      <c r="BH29" s="177">
        <v>0</v>
      </c>
      <c r="BI29" s="177">
        <v>0</v>
      </c>
      <c r="BJ29" s="177">
        <v>0</v>
      </c>
      <c r="BK29" s="177">
        <v>0</v>
      </c>
      <c r="BL29" s="177">
        <v>0</v>
      </c>
      <c r="BM29" s="177">
        <v>0</v>
      </c>
      <c r="BN29" s="177">
        <v>0</v>
      </c>
      <c r="BO29" s="177">
        <v>0</v>
      </c>
      <c r="BP29" s="177">
        <v>0</v>
      </c>
      <c r="BQ29" s="177">
        <v>0</v>
      </c>
      <c r="BR29" s="177">
        <v>0</v>
      </c>
      <c r="BS29" s="177">
        <v>0</v>
      </c>
      <c r="BT29" s="177">
        <v>0</v>
      </c>
      <c r="BU29" s="177">
        <v>0</v>
      </c>
      <c r="BV29" s="177">
        <v>0</v>
      </c>
      <c r="BW29" s="177">
        <v>0</v>
      </c>
      <c r="BX29" s="177">
        <v>0</v>
      </c>
      <c r="BY29" s="177">
        <v>0</v>
      </c>
      <c r="BZ29" s="177">
        <v>0</v>
      </c>
      <c r="CA29" s="177">
        <v>0</v>
      </c>
      <c r="CB29" s="177">
        <v>0</v>
      </c>
      <c r="CC29" s="177">
        <v>0</v>
      </c>
      <c r="CD29" s="177">
        <v>0</v>
      </c>
      <c r="CE29" s="177">
        <v>0</v>
      </c>
      <c r="CF29" s="177">
        <v>0</v>
      </c>
      <c r="CG29" s="177">
        <v>0</v>
      </c>
      <c r="CH29" s="177">
        <v>0</v>
      </c>
      <c r="CI29" s="177">
        <v>0</v>
      </c>
      <c r="CJ29" s="177">
        <v>0</v>
      </c>
      <c r="CK29" s="177">
        <v>0</v>
      </c>
      <c r="CL29" s="177">
        <v>0</v>
      </c>
      <c r="CM29" s="177">
        <v>0</v>
      </c>
      <c r="CN29" s="177">
        <v>0</v>
      </c>
      <c r="CO29" s="177">
        <v>0</v>
      </c>
      <c r="CP29" s="177">
        <v>0</v>
      </c>
      <c r="CQ29" s="177">
        <v>0</v>
      </c>
      <c r="CR29" s="177">
        <v>0</v>
      </c>
      <c r="CS29" s="177">
        <v>0</v>
      </c>
      <c r="CT29" s="177">
        <v>0</v>
      </c>
      <c r="CU29" s="177">
        <v>0</v>
      </c>
      <c r="CV29" s="177">
        <v>0</v>
      </c>
      <c r="CW29" s="177">
        <v>0</v>
      </c>
      <c r="CX29" s="177">
        <v>0</v>
      </c>
      <c r="CY29" s="177">
        <v>0</v>
      </c>
      <c r="CZ29" s="177">
        <v>0</v>
      </c>
      <c r="DA29" s="98">
        <v>0</v>
      </c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</row>
    <row r="30" spans="2:154" ht="35.25" customHeight="1">
      <c r="B30" s="94"/>
      <c r="C30" s="100" t="s">
        <v>105</v>
      </c>
      <c r="D30" s="94" t="s">
        <v>21</v>
      </c>
      <c r="E30" s="95">
        <v>45</v>
      </c>
      <c r="F30" s="95">
        <f t="shared" si="0"/>
        <v>45</v>
      </c>
      <c r="G30" s="95">
        <f>IFERROR(_xlfn.XLOOKUP($C30,'第13号（指定器具）'!$B$7:$B$46,'第13号（指定器具）'!$I$7:$I$46),"")</f>
        <v>0</v>
      </c>
      <c r="H30" s="95">
        <v>10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F30" s="177">
        <v>0</v>
      </c>
      <c r="BG30" s="177">
        <v>0</v>
      </c>
      <c r="BH30" s="177">
        <v>0</v>
      </c>
      <c r="BI30" s="177">
        <v>0</v>
      </c>
      <c r="BJ30" s="177">
        <v>0</v>
      </c>
      <c r="BK30" s="177">
        <v>0</v>
      </c>
      <c r="BL30" s="177">
        <v>0</v>
      </c>
      <c r="BM30" s="177">
        <v>0</v>
      </c>
      <c r="BN30" s="177">
        <v>0</v>
      </c>
      <c r="BO30" s="177">
        <v>0</v>
      </c>
      <c r="BP30" s="177">
        <v>0</v>
      </c>
      <c r="BQ30" s="177">
        <v>0</v>
      </c>
      <c r="BR30" s="177">
        <v>0</v>
      </c>
      <c r="BS30" s="177">
        <v>0</v>
      </c>
      <c r="BT30" s="177">
        <v>0</v>
      </c>
      <c r="BU30" s="177">
        <v>0</v>
      </c>
      <c r="BV30" s="177">
        <v>0</v>
      </c>
      <c r="BW30" s="177">
        <v>0</v>
      </c>
      <c r="BX30" s="177">
        <v>0</v>
      </c>
      <c r="BY30" s="177">
        <v>0</v>
      </c>
      <c r="BZ30" s="177">
        <v>0</v>
      </c>
      <c r="CA30" s="177">
        <v>0</v>
      </c>
      <c r="CB30" s="177">
        <v>0</v>
      </c>
      <c r="CC30" s="177">
        <v>0</v>
      </c>
      <c r="CD30" s="177">
        <v>0</v>
      </c>
      <c r="CE30" s="177">
        <v>0</v>
      </c>
      <c r="CF30" s="177">
        <v>0</v>
      </c>
      <c r="CG30" s="177">
        <v>0</v>
      </c>
      <c r="CH30" s="177">
        <v>0</v>
      </c>
      <c r="CI30" s="177">
        <v>0</v>
      </c>
      <c r="CJ30" s="177">
        <v>0</v>
      </c>
      <c r="CK30" s="177">
        <v>0</v>
      </c>
      <c r="CL30" s="177">
        <v>0</v>
      </c>
      <c r="CM30" s="177">
        <v>0</v>
      </c>
      <c r="CN30" s="177">
        <v>0</v>
      </c>
      <c r="CO30" s="177">
        <v>0</v>
      </c>
      <c r="CP30" s="177">
        <v>0</v>
      </c>
      <c r="CQ30" s="177">
        <v>0</v>
      </c>
      <c r="CR30" s="177">
        <v>0</v>
      </c>
      <c r="CS30" s="177">
        <v>0</v>
      </c>
      <c r="CT30" s="177">
        <v>0</v>
      </c>
      <c r="CU30" s="177">
        <v>0</v>
      </c>
      <c r="CV30" s="177">
        <v>0</v>
      </c>
      <c r="CW30" s="177">
        <v>0</v>
      </c>
      <c r="CX30" s="177">
        <v>0</v>
      </c>
      <c r="CY30" s="177">
        <v>0</v>
      </c>
      <c r="CZ30" s="177">
        <v>0</v>
      </c>
      <c r="DA30" s="98">
        <v>0</v>
      </c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</row>
    <row r="31" spans="2:154" ht="35.25" customHeight="1">
      <c r="B31" s="94"/>
      <c r="C31" s="100" t="s">
        <v>106</v>
      </c>
      <c r="D31" s="94" t="s">
        <v>22</v>
      </c>
      <c r="E31" s="95">
        <v>35</v>
      </c>
      <c r="F31" s="95">
        <f t="shared" si="0"/>
        <v>35</v>
      </c>
      <c r="G31" s="95">
        <f>IFERROR(_xlfn.XLOOKUP($C31,'第13号（指定器具）'!$B$7:$B$46,'第13号（指定器具）'!$I$7:$I$46),"")</f>
        <v>0</v>
      </c>
      <c r="H31" s="95">
        <v>17.2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F31" s="177">
        <v>0</v>
      </c>
      <c r="BG31" s="177">
        <v>0</v>
      </c>
      <c r="BH31" s="177">
        <v>0</v>
      </c>
      <c r="BI31" s="177">
        <v>0</v>
      </c>
      <c r="BJ31" s="177">
        <v>0</v>
      </c>
      <c r="BK31" s="177">
        <v>0</v>
      </c>
      <c r="BL31" s="177">
        <v>0</v>
      </c>
      <c r="BM31" s="177">
        <v>0</v>
      </c>
      <c r="BN31" s="177">
        <v>0</v>
      </c>
      <c r="BO31" s="177">
        <v>0</v>
      </c>
      <c r="BP31" s="177">
        <v>0</v>
      </c>
      <c r="BQ31" s="177">
        <v>0</v>
      </c>
      <c r="BR31" s="177">
        <v>0</v>
      </c>
      <c r="BS31" s="177">
        <v>0</v>
      </c>
      <c r="BT31" s="177">
        <v>0</v>
      </c>
      <c r="BU31" s="177">
        <v>0</v>
      </c>
      <c r="BV31" s="177">
        <v>0</v>
      </c>
      <c r="BW31" s="177">
        <v>0</v>
      </c>
      <c r="BX31" s="177">
        <v>0</v>
      </c>
      <c r="BY31" s="177">
        <v>0</v>
      </c>
      <c r="BZ31" s="177">
        <v>0</v>
      </c>
      <c r="CA31" s="177">
        <v>0</v>
      </c>
      <c r="CB31" s="177">
        <v>0</v>
      </c>
      <c r="CC31" s="177">
        <v>0</v>
      </c>
      <c r="CD31" s="177">
        <v>0</v>
      </c>
      <c r="CE31" s="177">
        <v>0</v>
      </c>
      <c r="CF31" s="177">
        <v>0</v>
      </c>
      <c r="CG31" s="177">
        <v>0</v>
      </c>
      <c r="CH31" s="177">
        <v>0</v>
      </c>
      <c r="CI31" s="177">
        <v>0</v>
      </c>
      <c r="CJ31" s="177">
        <v>0</v>
      </c>
      <c r="CK31" s="177">
        <v>0</v>
      </c>
      <c r="CL31" s="177">
        <v>0</v>
      </c>
      <c r="CM31" s="177">
        <v>0</v>
      </c>
      <c r="CN31" s="177">
        <v>0</v>
      </c>
      <c r="CO31" s="177">
        <v>0</v>
      </c>
      <c r="CP31" s="177">
        <v>0</v>
      </c>
      <c r="CQ31" s="177">
        <v>0</v>
      </c>
      <c r="CR31" s="177">
        <v>0</v>
      </c>
      <c r="CS31" s="177">
        <v>0</v>
      </c>
      <c r="CT31" s="177">
        <v>0</v>
      </c>
      <c r="CU31" s="177">
        <v>0</v>
      </c>
      <c r="CV31" s="177">
        <v>0</v>
      </c>
      <c r="CW31" s="177">
        <v>0</v>
      </c>
      <c r="CX31" s="177">
        <v>0</v>
      </c>
      <c r="CY31" s="177">
        <v>0</v>
      </c>
      <c r="CZ31" s="177">
        <v>0</v>
      </c>
      <c r="DA31" s="98">
        <v>0</v>
      </c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</row>
    <row r="32" spans="2:154" ht="35.25" customHeight="1">
      <c r="B32" s="94"/>
      <c r="C32" s="100" t="s">
        <v>107</v>
      </c>
      <c r="D32" s="94" t="s">
        <v>23</v>
      </c>
      <c r="E32" s="95">
        <v>45</v>
      </c>
      <c r="F32" s="95">
        <f t="shared" si="0"/>
        <v>45</v>
      </c>
      <c r="G32" s="95">
        <f>IFERROR(_xlfn.XLOOKUP($C32,'第13号（指定器具）'!$B$7:$B$46,'第13号（指定器具）'!$I$7:$I$46),"")</f>
        <v>0</v>
      </c>
      <c r="H32" s="95">
        <v>14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F32" s="177">
        <v>0</v>
      </c>
      <c r="BG32" s="177">
        <v>0</v>
      </c>
      <c r="BH32" s="177">
        <v>0</v>
      </c>
      <c r="BI32" s="177">
        <v>0</v>
      </c>
      <c r="BJ32" s="177">
        <v>0</v>
      </c>
      <c r="BK32" s="177">
        <v>0</v>
      </c>
      <c r="BL32" s="177">
        <v>0</v>
      </c>
      <c r="BM32" s="177">
        <v>0</v>
      </c>
      <c r="BN32" s="177">
        <v>0</v>
      </c>
      <c r="BO32" s="177">
        <v>0</v>
      </c>
      <c r="BP32" s="177">
        <v>0</v>
      </c>
      <c r="BQ32" s="177">
        <v>0</v>
      </c>
      <c r="BR32" s="177">
        <v>0</v>
      </c>
      <c r="BS32" s="177">
        <v>0</v>
      </c>
      <c r="BT32" s="177">
        <v>0</v>
      </c>
      <c r="BU32" s="177">
        <v>0</v>
      </c>
      <c r="BV32" s="177">
        <v>0</v>
      </c>
      <c r="BW32" s="177">
        <v>0</v>
      </c>
      <c r="BX32" s="177">
        <v>0</v>
      </c>
      <c r="BY32" s="177">
        <v>0</v>
      </c>
      <c r="BZ32" s="177">
        <v>0</v>
      </c>
      <c r="CA32" s="177">
        <v>0</v>
      </c>
      <c r="CB32" s="177">
        <v>0</v>
      </c>
      <c r="CC32" s="177">
        <v>0</v>
      </c>
      <c r="CD32" s="177">
        <v>0</v>
      </c>
      <c r="CE32" s="177">
        <v>0</v>
      </c>
      <c r="CF32" s="177">
        <v>0</v>
      </c>
      <c r="CG32" s="177">
        <v>0</v>
      </c>
      <c r="CH32" s="177">
        <v>0</v>
      </c>
      <c r="CI32" s="177">
        <v>0</v>
      </c>
      <c r="CJ32" s="177">
        <v>0</v>
      </c>
      <c r="CK32" s="177">
        <v>0</v>
      </c>
      <c r="CL32" s="177">
        <v>0</v>
      </c>
      <c r="CM32" s="177">
        <v>0</v>
      </c>
      <c r="CN32" s="177">
        <v>0</v>
      </c>
      <c r="CO32" s="177">
        <v>0</v>
      </c>
      <c r="CP32" s="177">
        <v>0</v>
      </c>
      <c r="CQ32" s="177">
        <v>0</v>
      </c>
      <c r="CR32" s="177">
        <v>0</v>
      </c>
      <c r="CS32" s="177">
        <v>0</v>
      </c>
      <c r="CT32" s="177">
        <v>0</v>
      </c>
      <c r="CU32" s="177">
        <v>0</v>
      </c>
      <c r="CV32" s="177">
        <v>0</v>
      </c>
      <c r="CW32" s="177">
        <v>0</v>
      </c>
      <c r="CX32" s="177">
        <v>0</v>
      </c>
      <c r="CY32" s="177">
        <v>0</v>
      </c>
      <c r="CZ32" s="177">
        <v>0</v>
      </c>
      <c r="DA32" s="98">
        <v>0</v>
      </c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</row>
    <row r="33" spans="2:154" ht="35.25" customHeight="1">
      <c r="B33" s="94"/>
      <c r="C33" s="100" t="s">
        <v>108</v>
      </c>
      <c r="D33" s="94" t="s">
        <v>24</v>
      </c>
      <c r="E33" s="95">
        <v>35</v>
      </c>
      <c r="F33" s="95">
        <f t="shared" si="0"/>
        <v>35</v>
      </c>
      <c r="G33" s="95">
        <f>IFERROR(_xlfn.XLOOKUP($C33,'第13号（指定器具）'!$B$7:$B$46,'第13号（指定器具）'!$I$7:$I$46),"")</f>
        <v>0</v>
      </c>
      <c r="H33" s="95">
        <v>17.3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F33" s="177">
        <v>0</v>
      </c>
      <c r="BG33" s="177">
        <v>0</v>
      </c>
      <c r="BH33" s="177">
        <v>0</v>
      </c>
      <c r="BI33" s="177">
        <v>0</v>
      </c>
      <c r="BJ33" s="177">
        <v>0</v>
      </c>
      <c r="BK33" s="177">
        <v>0</v>
      </c>
      <c r="BL33" s="177">
        <v>0</v>
      </c>
      <c r="BM33" s="177">
        <v>0</v>
      </c>
      <c r="BN33" s="177">
        <v>0</v>
      </c>
      <c r="BO33" s="177">
        <v>0</v>
      </c>
      <c r="BP33" s="177">
        <v>0</v>
      </c>
      <c r="BQ33" s="177">
        <v>0</v>
      </c>
      <c r="BR33" s="177">
        <v>0</v>
      </c>
      <c r="BS33" s="177">
        <v>0</v>
      </c>
      <c r="BT33" s="177">
        <v>0</v>
      </c>
      <c r="BU33" s="177">
        <v>0</v>
      </c>
      <c r="BV33" s="177">
        <v>0</v>
      </c>
      <c r="BW33" s="177">
        <v>0</v>
      </c>
      <c r="BX33" s="177">
        <v>0</v>
      </c>
      <c r="BY33" s="177">
        <v>0</v>
      </c>
      <c r="BZ33" s="177">
        <v>0</v>
      </c>
      <c r="CA33" s="177">
        <v>0</v>
      </c>
      <c r="CB33" s="177">
        <v>0</v>
      </c>
      <c r="CC33" s="177">
        <v>100</v>
      </c>
      <c r="CD33" s="177">
        <v>0</v>
      </c>
      <c r="CE33" s="177">
        <v>0</v>
      </c>
      <c r="CF33" s="177">
        <v>0</v>
      </c>
      <c r="CG33" s="177">
        <v>0</v>
      </c>
      <c r="CH33" s="177">
        <v>0</v>
      </c>
      <c r="CI33" s="177">
        <v>0</v>
      </c>
      <c r="CJ33" s="177">
        <v>0</v>
      </c>
      <c r="CK33" s="177">
        <v>0</v>
      </c>
      <c r="CL33" s="177">
        <v>0</v>
      </c>
      <c r="CM33" s="177">
        <v>0</v>
      </c>
      <c r="CN33" s="177">
        <v>0</v>
      </c>
      <c r="CO33" s="177">
        <v>0</v>
      </c>
      <c r="CP33" s="177">
        <v>0</v>
      </c>
      <c r="CQ33" s="177">
        <v>0</v>
      </c>
      <c r="CR33" s="177">
        <v>0</v>
      </c>
      <c r="CS33" s="177">
        <v>0</v>
      </c>
      <c r="CT33" s="177">
        <v>0</v>
      </c>
      <c r="CU33" s="177">
        <v>0</v>
      </c>
      <c r="CV33" s="177">
        <v>0</v>
      </c>
      <c r="CW33" s="177">
        <v>0</v>
      </c>
      <c r="CX33" s="177">
        <v>0</v>
      </c>
      <c r="CY33" s="177">
        <v>0</v>
      </c>
      <c r="CZ33" s="177">
        <v>0</v>
      </c>
      <c r="DA33" s="98">
        <v>0</v>
      </c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</row>
    <row r="34" spans="2:154" ht="35.25" customHeight="1">
      <c r="B34" s="94"/>
      <c r="C34" s="100" t="s">
        <v>109</v>
      </c>
      <c r="D34" s="94" t="s">
        <v>25</v>
      </c>
      <c r="E34" s="95">
        <v>46</v>
      </c>
      <c r="F34" s="95">
        <f t="shared" si="0"/>
        <v>46</v>
      </c>
      <c r="G34" s="95">
        <f>IFERROR(_xlfn.XLOOKUP($C34,'第13号（指定器具）'!$B$7:$B$46,'第13号（指定器具）'!$I$7:$I$46),"")</f>
        <v>0</v>
      </c>
      <c r="H34" s="95">
        <v>12.5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F34" s="177">
        <v>0</v>
      </c>
      <c r="BG34" s="177">
        <v>0</v>
      </c>
      <c r="BH34" s="177">
        <v>0</v>
      </c>
      <c r="BI34" s="177">
        <v>0</v>
      </c>
      <c r="BJ34" s="177">
        <v>0</v>
      </c>
      <c r="BK34" s="177">
        <v>0</v>
      </c>
      <c r="BL34" s="177">
        <v>0</v>
      </c>
      <c r="BM34" s="177">
        <v>0</v>
      </c>
      <c r="BN34" s="177">
        <v>0</v>
      </c>
      <c r="BO34" s="177">
        <v>0</v>
      </c>
      <c r="BP34" s="177">
        <v>0</v>
      </c>
      <c r="BQ34" s="177">
        <v>0</v>
      </c>
      <c r="BR34" s="177">
        <v>0</v>
      </c>
      <c r="BS34" s="177">
        <v>0</v>
      </c>
      <c r="BT34" s="177">
        <v>0</v>
      </c>
      <c r="BU34" s="177">
        <v>0</v>
      </c>
      <c r="BV34" s="177">
        <v>0</v>
      </c>
      <c r="BW34" s="177">
        <v>0</v>
      </c>
      <c r="BX34" s="177">
        <v>0</v>
      </c>
      <c r="BY34" s="177">
        <v>0</v>
      </c>
      <c r="BZ34" s="177">
        <v>0</v>
      </c>
      <c r="CA34" s="177">
        <v>0</v>
      </c>
      <c r="CB34" s="177">
        <v>4981</v>
      </c>
      <c r="CC34" s="177">
        <v>0</v>
      </c>
      <c r="CD34" s="177">
        <v>0</v>
      </c>
      <c r="CE34" s="177">
        <v>0</v>
      </c>
      <c r="CF34" s="177">
        <v>0</v>
      </c>
      <c r="CG34" s="177">
        <v>0</v>
      </c>
      <c r="CH34" s="177">
        <v>0</v>
      </c>
      <c r="CI34" s="177">
        <v>0</v>
      </c>
      <c r="CJ34" s="177">
        <v>0</v>
      </c>
      <c r="CK34" s="177">
        <v>0</v>
      </c>
      <c r="CL34" s="177">
        <v>0</v>
      </c>
      <c r="CM34" s="177">
        <v>0</v>
      </c>
      <c r="CN34" s="177">
        <v>0</v>
      </c>
      <c r="CO34" s="177">
        <v>0</v>
      </c>
      <c r="CP34" s="177">
        <v>0</v>
      </c>
      <c r="CQ34" s="177">
        <v>0</v>
      </c>
      <c r="CR34" s="177">
        <v>0</v>
      </c>
      <c r="CS34" s="177">
        <v>0</v>
      </c>
      <c r="CT34" s="177">
        <v>0</v>
      </c>
      <c r="CU34" s="177">
        <v>0</v>
      </c>
      <c r="CV34" s="177">
        <v>0</v>
      </c>
      <c r="CW34" s="177">
        <v>0</v>
      </c>
      <c r="CX34" s="177">
        <v>0</v>
      </c>
      <c r="CY34" s="177">
        <v>0</v>
      </c>
      <c r="CZ34" s="177">
        <v>0</v>
      </c>
      <c r="DA34" s="98">
        <v>0</v>
      </c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</row>
    <row r="35" spans="2:154" ht="35.25" customHeight="1">
      <c r="B35" s="94"/>
      <c r="C35" s="100" t="s">
        <v>110</v>
      </c>
      <c r="D35" s="94" t="s">
        <v>26</v>
      </c>
      <c r="E35" s="95">
        <v>35</v>
      </c>
      <c r="F35" s="95">
        <f t="shared" si="0"/>
        <v>35</v>
      </c>
      <c r="G35" s="95">
        <f>IFERROR(_xlfn.XLOOKUP($C35,'第13号（指定器具）'!$B$7:$B$46,'第13号（指定器具）'!$I$7:$I$46),"")</f>
        <v>0</v>
      </c>
      <c r="H35" s="95">
        <v>6.9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F35" s="177">
        <v>0</v>
      </c>
      <c r="BG35" s="177">
        <v>0</v>
      </c>
      <c r="BH35" s="177">
        <v>0</v>
      </c>
      <c r="BI35" s="177">
        <v>0</v>
      </c>
      <c r="BJ35" s="177">
        <v>0</v>
      </c>
      <c r="BK35" s="177">
        <v>0</v>
      </c>
      <c r="BL35" s="177">
        <v>0</v>
      </c>
      <c r="BM35" s="177">
        <v>0</v>
      </c>
      <c r="BN35" s="177">
        <v>0</v>
      </c>
      <c r="BO35" s="177">
        <v>0</v>
      </c>
      <c r="BP35" s="177">
        <v>0</v>
      </c>
      <c r="BQ35" s="177">
        <v>0</v>
      </c>
      <c r="BR35" s="177">
        <v>0</v>
      </c>
      <c r="BS35" s="177">
        <v>0</v>
      </c>
      <c r="BT35" s="177">
        <v>0</v>
      </c>
      <c r="BU35" s="177">
        <v>0</v>
      </c>
      <c r="BV35" s="177">
        <v>0</v>
      </c>
      <c r="BW35" s="177">
        <v>0</v>
      </c>
      <c r="BX35" s="177">
        <v>0</v>
      </c>
      <c r="BY35" s="177">
        <v>0</v>
      </c>
      <c r="BZ35" s="177">
        <v>0</v>
      </c>
      <c r="CA35" s="177">
        <v>0</v>
      </c>
      <c r="CB35" s="177">
        <v>0</v>
      </c>
      <c r="CC35" s="177">
        <v>0</v>
      </c>
      <c r="CD35" s="177">
        <v>0</v>
      </c>
      <c r="CE35" s="177">
        <v>0</v>
      </c>
      <c r="CF35" s="177">
        <v>0</v>
      </c>
      <c r="CG35" s="177">
        <v>0</v>
      </c>
      <c r="CH35" s="177">
        <v>0</v>
      </c>
      <c r="CI35" s="177">
        <v>0</v>
      </c>
      <c r="CJ35" s="177">
        <v>0</v>
      </c>
      <c r="CK35" s="177">
        <v>0</v>
      </c>
      <c r="CL35" s="177">
        <v>0</v>
      </c>
      <c r="CM35" s="177">
        <v>0</v>
      </c>
      <c r="CN35" s="177">
        <v>0</v>
      </c>
      <c r="CO35" s="177">
        <v>0</v>
      </c>
      <c r="CP35" s="177">
        <v>0</v>
      </c>
      <c r="CQ35" s="177">
        <v>0</v>
      </c>
      <c r="CR35" s="177">
        <v>0</v>
      </c>
      <c r="CS35" s="177">
        <v>0</v>
      </c>
      <c r="CT35" s="177">
        <v>0</v>
      </c>
      <c r="CU35" s="177">
        <v>0</v>
      </c>
      <c r="CV35" s="177">
        <v>0</v>
      </c>
      <c r="CW35" s="177">
        <v>0</v>
      </c>
      <c r="CX35" s="177">
        <v>0</v>
      </c>
      <c r="CY35" s="177">
        <v>0</v>
      </c>
      <c r="CZ35" s="177">
        <v>0</v>
      </c>
      <c r="DA35" s="98">
        <v>0</v>
      </c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</row>
    <row r="36" spans="2:154" ht="35.25" customHeight="1">
      <c r="B36" s="94"/>
      <c r="C36" s="100" t="s">
        <v>111</v>
      </c>
      <c r="D36" s="94" t="s">
        <v>27</v>
      </c>
      <c r="E36" s="95">
        <v>68</v>
      </c>
      <c r="F36" s="95">
        <f t="shared" si="0"/>
        <v>68</v>
      </c>
      <c r="G36" s="95">
        <f>IFERROR(_xlfn.XLOOKUP($C36,'第13号（指定器具）'!$B$7:$B$46,'第13号（指定器具）'!$I$7:$I$46),"")</f>
        <v>0</v>
      </c>
      <c r="H36" s="95">
        <v>32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F36" s="177">
        <v>0</v>
      </c>
      <c r="BG36" s="177">
        <v>0</v>
      </c>
      <c r="BH36" s="177">
        <v>0</v>
      </c>
      <c r="BI36" s="177">
        <v>0</v>
      </c>
      <c r="BJ36" s="177">
        <v>0</v>
      </c>
      <c r="BK36" s="177">
        <v>0</v>
      </c>
      <c r="BL36" s="177">
        <v>0</v>
      </c>
      <c r="BM36" s="177">
        <v>0</v>
      </c>
      <c r="BN36" s="177">
        <v>0</v>
      </c>
      <c r="BO36" s="177">
        <v>0</v>
      </c>
      <c r="BP36" s="177">
        <v>0</v>
      </c>
      <c r="BQ36" s="177">
        <v>0</v>
      </c>
      <c r="BR36" s="177">
        <v>0</v>
      </c>
      <c r="BS36" s="177">
        <v>0</v>
      </c>
      <c r="BT36" s="177">
        <v>0</v>
      </c>
      <c r="BU36" s="177">
        <v>0</v>
      </c>
      <c r="BV36" s="177">
        <v>0</v>
      </c>
      <c r="BW36" s="177">
        <v>23760</v>
      </c>
      <c r="BX36" s="177">
        <v>0</v>
      </c>
      <c r="BY36" s="177">
        <v>0</v>
      </c>
      <c r="BZ36" s="177">
        <v>0</v>
      </c>
      <c r="CA36" s="177">
        <v>0</v>
      </c>
      <c r="CB36" s="177">
        <v>0</v>
      </c>
      <c r="CC36" s="177">
        <v>0</v>
      </c>
      <c r="CD36" s="177">
        <v>0</v>
      </c>
      <c r="CE36" s="177">
        <v>0</v>
      </c>
      <c r="CF36" s="177">
        <v>2352</v>
      </c>
      <c r="CG36" s="177">
        <v>2344</v>
      </c>
      <c r="CH36" s="177">
        <v>0</v>
      </c>
      <c r="CI36" s="177">
        <v>1758</v>
      </c>
      <c r="CJ36" s="177">
        <v>0</v>
      </c>
      <c r="CK36" s="177">
        <v>0</v>
      </c>
      <c r="CL36" s="177">
        <v>0</v>
      </c>
      <c r="CM36" s="177">
        <v>0</v>
      </c>
      <c r="CN36" s="177">
        <v>0</v>
      </c>
      <c r="CO36" s="177">
        <v>0</v>
      </c>
      <c r="CP36" s="177">
        <v>0</v>
      </c>
      <c r="CQ36" s="177">
        <v>0</v>
      </c>
      <c r="CR36" s="177">
        <v>0</v>
      </c>
      <c r="CS36" s="177">
        <v>0</v>
      </c>
      <c r="CT36" s="177">
        <v>480</v>
      </c>
      <c r="CU36" s="177">
        <v>0</v>
      </c>
      <c r="CV36" s="177">
        <v>0</v>
      </c>
      <c r="CW36" s="177">
        <v>0</v>
      </c>
      <c r="CX36" s="177">
        <v>0</v>
      </c>
      <c r="CY36" s="177">
        <v>0</v>
      </c>
      <c r="CZ36" s="177">
        <v>0</v>
      </c>
      <c r="DA36" s="98">
        <v>0</v>
      </c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</row>
    <row r="37" spans="2:154" ht="35.25" customHeight="1">
      <c r="B37" s="94" t="s">
        <v>425</v>
      </c>
      <c r="C37" s="100" t="s">
        <v>112</v>
      </c>
      <c r="D37" s="94" t="s">
        <v>28</v>
      </c>
      <c r="E37" s="95">
        <v>258</v>
      </c>
      <c r="F37" s="95" t="str">
        <f t="shared" si="0"/>
        <v/>
      </c>
      <c r="G37" s="95" t="str">
        <f>IFERROR(_xlfn.XLOOKUP($C37,'第13号（指定器具）'!$B$7:$B$46,'第13号（指定器具）'!$I$7:$I$46),"")</f>
        <v/>
      </c>
      <c r="H37" s="95">
        <v>75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F37" s="177">
        <v>0</v>
      </c>
      <c r="BG37" s="177">
        <v>0</v>
      </c>
      <c r="BH37" s="177">
        <v>0</v>
      </c>
      <c r="BI37" s="177">
        <v>0</v>
      </c>
      <c r="BJ37" s="177">
        <v>0</v>
      </c>
      <c r="BK37" s="177">
        <v>0</v>
      </c>
      <c r="BL37" s="177">
        <v>0</v>
      </c>
      <c r="BM37" s="177">
        <v>0</v>
      </c>
      <c r="BN37" s="177">
        <v>0</v>
      </c>
      <c r="BO37" s="177">
        <v>292</v>
      </c>
      <c r="BP37" s="177">
        <v>0</v>
      </c>
      <c r="BQ37" s="177">
        <v>0</v>
      </c>
      <c r="BR37" s="177">
        <v>0</v>
      </c>
      <c r="BS37" s="177">
        <v>0</v>
      </c>
      <c r="BT37" s="177">
        <v>0</v>
      </c>
      <c r="BU37" s="177">
        <v>0</v>
      </c>
      <c r="BV37" s="177">
        <v>0</v>
      </c>
      <c r="BW37" s="177">
        <v>0</v>
      </c>
      <c r="BX37" s="177">
        <v>0</v>
      </c>
      <c r="BY37" s="177">
        <v>0</v>
      </c>
      <c r="BZ37" s="177">
        <v>0</v>
      </c>
      <c r="CA37" s="177">
        <v>0</v>
      </c>
      <c r="CB37" s="177">
        <v>0</v>
      </c>
      <c r="CC37" s="177">
        <v>0</v>
      </c>
      <c r="CD37" s="177">
        <v>0</v>
      </c>
      <c r="CE37" s="177">
        <v>0</v>
      </c>
      <c r="CF37" s="177">
        <v>0</v>
      </c>
      <c r="CG37" s="177">
        <v>0</v>
      </c>
      <c r="CH37" s="177">
        <v>0</v>
      </c>
      <c r="CI37" s="177">
        <v>0</v>
      </c>
      <c r="CJ37" s="177">
        <v>0</v>
      </c>
      <c r="CK37" s="177">
        <v>0</v>
      </c>
      <c r="CL37" s="177">
        <v>0</v>
      </c>
      <c r="CM37" s="177">
        <v>0</v>
      </c>
      <c r="CN37" s="177">
        <v>0</v>
      </c>
      <c r="CO37" s="177">
        <v>11760</v>
      </c>
      <c r="CP37" s="177">
        <v>0</v>
      </c>
      <c r="CQ37" s="177">
        <v>0</v>
      </c>
      <c r="CR37" s="177">
        <v>0</v>
      </c>
      <c r="CS37" s="177">
        <v>0</v>
      </c>
      <c r="CT37" s="177">
        <v>0</v>
      </c>
      <c r="CU37" s="177">
        <v>0</v>
      </c>
      <c r="CV37" s="177">
        <v>0</v>
      </c>
      <c r="CW37" s="177">
        <v>0</v>
      </c>
      <c r="CX37" s="177">
        <v>0</v>
      </c>
      <c r="CY37" s="177">
        <v>0</v>
      </c>
      <c r="CZ37" s="177">
        <v>0</v>
      </c>
      <c r="DA37" s="98">
        <v>0</v>
      </c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</row>
    <row r="38" spans="2:154" ht="35.25" customHeight="1">
      <c r="B38" s="94"/>
      <c r="C38" s="100" t="s">
        <v>113</v>
      </c>
      <c r="D38" s="94" t="s">
        <v>29</v>
      </c>
      <c r="E38" s="95">
        <v>68</v>
      </c>
      <c r="F38" s="95">
        <f t="shared" si="0"/>
        <v>68</v>
      </c>
      <c r="G38" s="95">
        <f>G36</f>
        <v>0</v>
      </c>
      <c r="H38" s="95">
        <v>32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F38" s="177">
        <v>0</v>
      </c>
      <c r="BG38" s="177">
        <v>0</v>
      </c>
      <c r="BH38" s="177">
        <v>0</v>
      </c>
      <c r="BI38" s="177">
        <v>0</v>
      </c>
      <c r="BJ38" s="177">
        <v>0</v>
      </c>
      <c r="BK38" s="177">
        <v>0</v>
      </c>
      <c r="BL38" s="177">
        <v>0</v>
      </c>
      <c r="BM38" s="177">
        <v>0</v>
      </c>
      <c r="BN38" s="177">
        <v>0</v>
      </c>
      <c r="BO38" s="177">
        <v>0</v>
      </c>
      <c r="BP38" s="177">
        <v>0</v>
      </c>
      <c r="BQ38" s="177">
        <v>0</v>
      </c>
      <c r="BR38" s="177">
        <v>0</v>
      </c>
      <c r="BS38" s="177">
        <v>0</v>
      </c>
      <c r="BT38" s="177">
        <v>0</v>
      </c>
      <c r="BU38" s="177">
        <v>10440</v>
      </c>
      <c r="BV38" s="177">
        <v>0</v>
      </c>
      <c r="BW38" s="177">
        <v>8640</v>
      </c>
      <c r="BX38" s="177">
        <v>0</v>
      </c>
      <c r="BY38" s="177">
        <v>0</v>
      </c>
      <c r="BZ38" s="177">
        <v>0</v>
      </c>
      <c r="CA38" s="177">
        <v>586</v>
      </c>
      <c r="CB38" s="177">
        <v>0</v>
      </c>
      <c r="CC38" s="177">
        <v>0</v>
      </c>
      <c r="CD38" s="177">
        <v>0</v>
      </c>
      <c r="CE38" s="177">
        <v>0</v>
      </c>
      <c r="CF38" s="177">
        <v>0</v>
      </c>
      <c r="CG38" s="177">
        <v>0</v>
      </c>
      <c r="CH38" s="177">
        <v>0</v>
      </c>
      <c r="CI38" s="177">
        <v>0</v>
      </c>
      <c r="CJ38" s="177">
        <v>0</v>
      </c>
      <c r="CK38" s="177">
        <v>0</v>
      </c>
      <c r="CL38" s="177">
        <v>0</v>
      </c>
      <c r="CM38" s="177">
        <v>0</v>
      </c>
      <c r="CN38" s="177">
        <v>0</v>
      </c>
      <c r="CO38" s="177">
        <v>0</v>
      </c>
      <c r="CP38" s="177">
        <v>0</v>
      </c>
      <c r="CQ38" s="177">
        <v>0</v>
      </c>
      <c r="CR38" s="177">
        <v>0</v>
      </c>
      <c r="CS38" s="177">
        <v>0</v>
      </c>
      <c r="CT38" s="177">
        <v>0</v>
      </c>
      <c r="CU38" s="177">
        <v>0</v>
      </c>
      <c r="CV38" s="177">
        <v>0</v>
      </c>
      <c r="CW38" s="177">
        <v>0</v>
      </c>
      <c r="CX38" s="177">
        <v>0</v>
      </c>
      <c r="CY38" s="177">
        <v>0</v>
      </c>
      <c r="CZ38" s="177">
        <v>0</v>
      </c>
      <c r="DA38" s="98">
        <v>0</v>
      </c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</row>
    <row r="39" spans="2:154" ht="35.25" customHeight="1">
      <c r="B39" s="94"/>
      <c r="C39" s="100" t="s">
        <v>114</v>
      </c>
      <c r="D39" s="94" t="s">
        <v>30</v>
      </c>
      <c r="E39" s="95">
        <v>0</v>
      </c>
      <c r="F39" s="95">
        <f t="shared" si="0"/>
        <v>0</v>
      </c>
      <c r="G39" s="95" t="str">
        <f>IFERROR(_xlfn.XLOOKUP($C39,'第13号（指定器具）'!$B$7:$B$46,'第13号（指定器具）'!$I$7:$I$46),"")</f>
        <v/>
      </c>
      <c r="H39" s="95">
        <v>0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F39" s="177">
        <v>0</v>
      </c>
      <c r="BG39" s="177">
        <v>0</v>
      </c>
      <c r="BH39" s="177">
        <v>0</v>
      </c>
      <c r="BI39" s="177">
        <v>0</v>
      </c>
      <c r="BJ39" s="177">
        <v>0</v>
      </c>
      <c r="BK39" s="177">
        <v>0</v>
      </c>
      <c r="BL39" s="177">
        <v>0</v>
      </c>
      <c r="BM39" s="177">
        <v>0</v>
      </c>
      <c r="BN39" s="177">
        <v>0</v>
      </c>
      <c r="BO39" s="177">
        <v>0</v>
      </c>
      <c r="BP39" s="177">
        <v>0</v>
      </c>
      <c r="BQ39" s="177">
        <v>0</v>
      </c>
      <c r="BR39" s="177">
        <v>0</v>
      </c>
      <c r="BS39" s="177">
        <v>0</v>
      </c>
      <c r="BT39" s="177">
        <v>0</v>
      </c>
      <c r="BU39" s="177">
        <v>0</v>
      </c>
      <c r="BV39" s="177">
        <v>0</v>
      </c>
      <c r="BW39" s="177">
        <v>0</v>
      </c>
      <c r="BX39" s="177">
        <v>0</v>
      </c>
      <c r="BY39" s="177">
        <v>0</v>
      </c>
      <c r="BZ39" s="177">
        <v>0</v>
      </c>
      <c r="CA39" s="177">
        <v>0</v>
      </c>
      <c r="CB39" s="177">
        <v>0</v>
      </c>
      <c r="CC39" s="177">
        <v>0</v>
      </c>
      <c r="CD39" s="177">
        <v>0</v>
      </c>
      <c r="CE39" s="177">
        <v>0</v>
      </c>
      <c r="CF39" s="177">
        <v>0</v>
      </c>
      <c r="CG39" s="177">
        <v>0</v>
      </c>
      <c r="CH39" s="177">
        <v>0</v>
      </c>
      <c r="CI39" s="177">
        <v>0</v>
      </c>
      <c r="CJ39" s="177">
        <v>0</v>
      </c>
      <c r="CK39" s="177">
        <v>0</v>
      </c>
      <c r="CL39" s="177">
        <v>0</v>
      </c>
      <c r="CM39" s="177">
        <v>0</v>
      </c>
      <c r="CN39" s="177">
        <v>0</v>
      </c>
      <c r="CO39" s="177">
        <v>0</v>
      </c>
      <c r="CP39" s="177">
        <v>0</v>
      </c>
      <c r="CQ39" s="177">
        <v>0</v>
      </c>
      <c r="CR39" s="177">
        <v>0</v>
      </c>
      <c r="CS39" s="177">
        <v>0</v>
      </c>
      <c r="CT39" s="177">
        <v>0</v>
      </c>
      <c r="CU39" s="177">
        <v>0</v>
      </c>
      <c r="CV39" s="177">
        <v>0</v>
      </c>
      <c r="CW39" s="177">
        <v>0</v>
      </c>
      <c r="CX39" s="177">
        <v>0</v>
      </c>
      <c r="CY39" s="177">
        <v>0</v>
      </c>
      <c r="CZ39" s="177">
        <v>0</v>
      </c>
      <c r="DA39" s="98">
        <v>0</v>
      </c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</row>
    <row r="40" spans="2:154" ht="35.25" customHeight="1">
      <c r="B40" s="94"/>
      <c r="C40" s="100" t="s">
        <v>115</v>
      </c>
      <c r="D40" s="94" t="s">
        <v>31</v>
      </c>
      <c r="E40" s="95">
        <v>0</v>
      </c>
      <c r="F40" s="95">
        <f t="shared" si="0"/>
        <v>0</v>
      </c>
      <c r="G40" s="95" t="str">
        <f>IFERROR(_xlfn.XLOOKUP($C40,'第13号（指定器具）'!$B$7:$B$46,'第13号（指定器具）'!$I$7:$I$46),"")</f>
        <v/>
      </c>
      <c r="H40" s="95">
        <v>0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F40" s="177">
        <v>0</v>
      </c>
      <c r="BG40" s="177">
        <v>0</v>
      </c>
      <c r="BH40" s="177">
        <v>0</v>
      </c>
      <c r="BI40" s="177">
        <v>0</v>
      </c>
      <c r="BJ40" s="177">
        <v>0</v>
      </c>
      <c r="BK40" s="177">
        <v>0</v>
      </c>
      <c r="BL40" s="177">
        <v>0</v>
      </c>
      <c r="BM40" s="177">
        <v>0</v>
      </c>
      <c r="BN40" s="177">
        <v>0</v>
      </c>
      <c r="BO40" s="177">
        <v>0</v>
      </c>
      <c r="BP40" s="177">
        <v>0</v>
      </c>
      <c r="BQ40" s="177">
        <v>0</v>
      </c>
      <c r="BR40" s="177">
        <v>0</v>
      </c>
      <c r="BS40" s="177">
        <v>0</v>
      </c>
      <c r="BT40" s="177">
        <v>0</v>
      </c>
      <c r="BU40" s="177">
        <v>0</v>
      </c>
      <c r="BV40" s="177">
        <v>0</v>
      </c>
      <c r="BW40" s="177">
        <v>0</v>
      </c>
      <c r="BX40" s="177">
        <v>0</v>
      </c>
      <c r="BY40" s="177">
        <v>0</v>
      </c>
      <c r="BZ40" s="177">
        <v>0</v>
      </c>
      <c r="CA40" s="177">
        <v>0</v>
      </c>
      <c r="CB40" s="177">
        <v>0</v>
      </c>
      <c r="CC40" s="177">
        <v>0</v>
      </c>
      <c r="CD40" s="177">
        <v>0</v>
      </c>
      <c r="CE40" s="177">
        <v>0</v>
      </c>
      <c r="CF40" s="177">
        <v>0</v>
      </c>
      <c r="CG40" s="177">
        <v>0</v>
      </c>
      <c r="CH40" s="177">
        <v>0</v>
      </c>
      <c r="CI40" s="177">
        <v>0</v>
      </c>
      <c r="CJ40" s="177">
        <v>0</v>
      </c>
      <c r="CK40" s="177">
        <v>0</v>
      </c>
      <c r="CL40" s="177">
        <v>0</v>
      </c>
      <c r="CM40" s="177">
        <v>0</v>
      </c>
      <c r="CN40" s="177">
        <v>0</v>
      </c>
      <c r="CO40" s="177">
        <v>0</v>
      </c>
      <c r="CP40" s="177">
        <v>0</v>
      </c>
      <c r="CQ40" s="177">
        <v>0</v>
      </c>
      <c r="CR40" s="177">
        <v>0</v>
      </c>
      <c r="CS40" s="177">
        <v>0</v>
      </c>
      <c r="CT40" s="177">
        <v>0</v>
      </c>
      <c r="CU40" s="177">
        <v>0</v>
      </c>
      <c r="CV40" s="177">
        <v>0</v>
      </c>
      <c r="CW40" s="177">
        <v>0</v>
      </c>
      <c r="CX40" s="177">
        <v>0</v>
      </c>
      <c r="CY40" s="177">
        <v>0</v>
      </c>
      <c r="CZ40" s="177">
        <v>0</v>
      </c>
      <c r="DA40" s="98">
        <v>0</v>
      </c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</row>
    <row r="41" spans="2:154" ht="35.25" customHeight="1">
      <c r="B41" s="94"/>
      <c r="C41" s="100" t="s">
        <v>116</v>
      </c>
      <c r="D41" s="94" t="s">
        <v>32</v>
      </c>
      <c r="E41" s="95">
        <v>95</v>
      </c>
      <c r="F41" s="95">
        <f t="shared" si="0"/>
        <v>95</v>
      </c>
      <c r="G41" s="95" t="str">
        <f>IFERROR(_xlfn.XLOOKUP($C41,'第13号（指定器具）'!$B$7:$B$46,'第13号（指定器具）'!$I$7:$I$46),"")</f>
        <v/>
      </c>
      <c r="H41" s="95">
        <v>43.1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F41" s="177">
        <v>0</v>
      </c>
      <c r="BG41" s="177">
        <v>0</v>
      </c>
      <c r="BH41" s="177">
        <v>0</v>
      </c>
      <c r="BI41" s="177">
        <v>0</v>
      </c>
      <c r="BJ41" s="177">
        <v>0</v>
      </c>
      <c r="BK41" s="177">
        <v>0</v>
      </c>
      <c r="BL41" s="177">
        <v>0</v>
      </c>
      <c r="BM41" s="177">
        <v>0</v>
      </c>
      <c r="BN41" s="177">
        <v>0</v>
      </c>
      <c r="BO41" s="177">
        <v>0</v>
      </c>
      <c r="BP41" s="177">
        <v>0</v>
      </c>
      <c r="BQ41" s="177">
        <v>0</v>
      </c>
      <c r="BR41" s="177">
        <v>0</v>
      </c>
      <c r="BS41" s="177">
        <v>0</v>
      </c>
      <c r="BT41" s="177">
        <v>0</v>
      </c>
      <c r="BU41" s="177">
        <v>0</v>
      </c>
      <c r="BV41" s="177">
        <v>0</v>
      </c>
      <c r="BW41" s="177">
        <v>0</v>
      </c>
      <c r="BX41" s="177">
        <v>0</v>
      </c>
      <c r="BY41" s="177">
        <v>0</v>
      </c>
      <c r="BZ41" s="177">
        <v>0</v>
      </c>
      <c r="CA41" s="177">
        <v>0</v>
      </c>
      <c r="CB41" s="177">
        <v>0</v>
      </c>
      <c r="CC41" s="177">
        <v>0</v>
      </c>
      <c r="CD41" s="177">
        <v>0</v>
      </c>
      <c r="CE41" s="177">
        <v>0</v>
      </c>
      <c r="CF41" s="177">
        <v>0</v>
      </c>
      <c r="CG41" s="177">
        <v>0</v>
      </c>
      <c r="CH41" s="177">
        <v>0</v>
      </c>
      <c r="CI41" s="177">
        <v>0</v>
      </c>
      <c r="CJ41" s="177">
        <v>0</v>
      </c>
      <c r="CK41" s="177">
        <v>0</v>
      </c>
      <c r="CL41" s="177">
        <v>0</v>
      </c>
      <c r="CM41" s="177">
        <v>0</v>
      </c>
      <c r="CN41" s="177">
        <v>0</v>
      </c>
      <c r="CO41" s="177">
        <v>0</v>
      </c>
      <c r="CP41" s="177">
        <v>0</v>
      </c>
      <c r="CQ41" s="177">
        <v>0</v>
      </c>
      <c r="CR41" s="177">
        <v>0</v>
      </c>
      <c r="CS41" s="177">
        <v>0</v>
      </c>
      <c r="CT41" s="177">
        <v>0</v>
      </c>
      <c r="CU41" s="177">
        <v>0</v>
      </c>
      <c r="CV41" s="177">
        <v>0</v>
      </c>
      <c r="CW41" s="177">
        <v>0</v>
      </c>
      <c r="CX41" s="177">
        <v>0</v>
      </c>
      <c r="CY41" s="177">
        <v>0</v>
      </c>
      <c r="CZ41" s="177">
        <v>0</v>
      </c>
      <c r="DA41" s="98">
        <v>0</v>
      </c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</row>
    <row r="42" spans="2:154" ht="35.25" customHeight="1">
      <c r="B42" s="94"/>
      <c r="C42" s="100" t="s">
        <v>117</v>
      </c>
      <c r="D42" s="94" t="s">
        <v>33</v>
      </c>
      <c r="E42" s="95">
        <v>45</v>
      </c>
      <c r="F42" s="95">
        <f t="shared" si="0"/>
        <v>45</v>
      </c>
      <c r="G42" s="95" t="str">
        <f>IFERROR(_xlfn.XLOOKUP($C42,'第13号（指定器具）'!$B$7:$B$46,'第13号（指定器具）'!$I$7:$I$46),"")</f>
        <v/>
      </c>
      <c r="H42" s="95">
        <v>12.8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F42" s="177">
        <v>0</v>
      </c>
      <c r="BG42" s="177">
        <v>0</v>
      </c>
      <c r="BH42" s="177">
        <v>0</v>
      </c>
      <c r="BI42" s="177">
        <v>0</v>
      </c>
      <c r="BJ42" s="177">
        <v>0</v>
      </c>
      <c r="BK42" s="177">
        <v>0</v>
      </c>
      <c r="BL42" s="177">
        <v>0</v>
      </c>
      <c r="BM42" s="177">
        <v>0</v>
      </c>
      <c r="BN42" s="177">
        <v>0</v>
      </c>
      <c r="BO42" s="177">
        <v>0</v>
      </c>
      <c r="BP42" s="177">
        <v>0</v>
      </c>
      <c r="BQ42" s="177">
        <v>0</v>
      </c>
      <c r="BR42" s="177">
        <v>0</v>
      </c>
      <c r="BS42" s="177">
        <v>0</v>
      </c>
      <c r="BT42" s="177">
        <v>0</v>
      </c>
      <c r="BU42" s="177">
        <v>0</v>
      </c>
      <c r="BV42" s="177">
        <v>0</v>
      </c>
      <c r="BW42" s="177">
        <v>0</v>
      </c>
      <c r="BX42" s="177">
        <v>0</v>
      </c>
      <c r="BY42" s="177">
        <v>0</v>
      </c>
      <c r="BZ42" s="177">
        <v>0</v>
      </c>
      <c r="CA42" s="177">
        <v>0</v>
      </c>
      <c r="CB42" s="177">
        <v>0</v>
      </c>
      <c r="CC42" s="177">
        <v>0</v>
      </c>
      <c r="CD42" s="177">
        <v>0</v>
      </c>
      <c r="CE42" s="177">
        <v>0</v>
      </c>
      <c r="CF42" s="177">
        <v>0</v>
      </c>
      <c r="CG42" s="177">
        <v>0</v>
      </c>
      <c r="CH42" s="177">
        <v>0</v>
      </c>
      <c r="CI42" s="177">
        <v>0</v>
      </c>
      <c r="CJ42" s="177">
        <v>0</v>
      </c>
      <c r="CK42" s="177">
        <v>0</v>
      </c>
      <c r="CL42" s="177">
        <v>0</v>
      </c>
      <c r="CM42" s="177">
        <v>0</v>
      </c>
      <c r="CN42" s="177">
        <v>0</v>
      </c>
      <c r="CO42" s="177">
        <v>0</v>
      </c>
      <c r="CP42" s="177">
        <v>0</v>
      </c>
      <c r="CQ42" s="177">
        <v>0</v>
      </c>
      <c r="CR42" s="177">
        <v>0</v>
      </c>
      <c r="CS42" s="177">
        <v>0</v>
      </c>
      <c r="CT42" s="177">
        <v>0</v>
      </c>
      <c r="CU42" s="177">
        <v>0</v>
      </c>
      <c r="CV42" s="177">
        <v>0</v>
      </c>
      <c r="CW42" s="177">
        <v>0</v>
      </c>
      <c r="CX42" s="177">
        <v>0</v>
      </c>
      <c r="CY42" s="177">
        <v>0</v>
      </c>
      <c r="CZ42" s="177">
        <v>0</v>
      </c>
      <c r="DA42" s="98">
        <v>0</v>
      </c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</row>
    <row r="43" spans="2:154" ht="35.25" customHeight="1">
      <c r="B43" s="94"/>
      <c r="C43" s="100" t="s">
        <v>118</v>
      </c>
      <c r="D43" s="94" t="s">
        <v>34</v>
      </c>
      <c r="E43" s="95">
        <v>0</v>
      </c>
      <c r="F43" s="95">
        <f t="shared" si="0"/>
        <v>0</v>
      </c>
      <c r="G43" s="95" t="str">
        <f>IFERROR(_xlfn.XLOOKUP($C43,'第13号（指定器具）'!$B$7:$B$46,'第13号（指定器具）'!$I$7:$I$46),"")</f>
        <v/>
      </c>
      <c r="H43" s="95">
        <v>0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F43" s="177">
        <v>0</v>
      </c>
      <c r="BG43" s="177">
        <v>0</v>
      </c>
      <c r="BH43" s="177">
        <v>0</v>
      </c>
      <c r="BI43" s="177">
        <v>0</v>
      </c>
      <c r="BJ43" s="177">
        <v>0</v>
      </c>
      <c r="BK43" s="177">
        <v>0</v>
      </c>
      <c r="BL43" s="177">
        <v>0</v>
      </c>
      <c r="BM43" s="177">
        <v>0</v>
      </c>
      <c r="BN43" s="177">
        <v>0</v>
      </c>
      <c r="BO43" s="177">
        <v>0</v>
      </c>
      <c r="BP43" s="177">
        <v>0</v>
      </c>
      <c r="BQ43" s="177">
        <v>0</v>
      </c>
      <c r="BR43" s="177">
        <v>0</v>
      </c>
      <c r="BS43" s="177">
        <v>0</v>
      </c>
      <c r="BT43" s="177">
        <v>0</v>
      </c>
      <c r="BU43" s="177">
        <v>0</v>
      </c>
      <c r="BV43" s="177">
        <v>0</v>
      </c>
      <c r="BW43" s="177">
        <v>0</v>
      </c>
      <c r="BX43" s="177">
        <v>0</v>
      </c>
      <c r="BY43" s="177">
        <v>0</v>
      </c>
      <c r="BZ43" s="177">
        <v>0</v>
      </c>
      <c r="CA43" s="177">
        <v>0</v>
      </c>
      <c r="CB43" s="177">
        <v>0</v>
      </c>
      <c r="CC43" s="177">
        <v>0</v>
      </c>
      <c r="CD43" s="177">
        <v>0</v>
      </c>
      <c r="CE43" s="177">
        <v>0</v>
      </c>
      <c r="CF43" s="177">
        <v>0</v>
      </c>
      <c r="CG43" s="177">
        <v>0</v>
      </c>
      <c r="CH43" s="177">
        <v>0</v>
      </c>
      <c r="CI43" s="177">
        <v>0</v>
      </c>
      <c r="CJ43" s="177">
        <v>0</v>
      </c>
      <c r="CK43" s="177">
        <v>0</v>
      </c>
      <c r="CL43" s="177">
        <v>0</v>
      </c>
      <c r="CM43" s="177">
        <v>0</v>
      </c>
      <c r="CN43" s="177">
        <v>0</v>
      </c>
      <c r="CO43" s="177">
        <v>0</v>
      </c>
      <c r="CP43" s="177">
        <v>0</v>
      </c>
      <c r="CQ43" s="177">
        <v>0</v>
      </c>
      <c r="CR43" s="177">
        <v>0</v>
      </c>
      <c r="CS43" s="177">
        <v>0</v>
      </c>
      <c r="CT43" s="177">
        <v>0</v>
      </c>
      <c r="CU43" s="177">
        <v>0</v>
      </c>
      <c r="CV43" s="177">
        <v>0</v>
      </c>
      <c r="CW43" s="177">
        <v>0</v>
      </c>
      <c r="CX43" s="177">
        <v>0</v>
      </c>
      <c r="CY43" s="177">
        <v>0</v>
      </c>
      <c r="CZ43" s="177">
        <v>0</v>
      </c>
      <c r="DA43" s="98">
        <v>0</v>
      </c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</row>
    <row r="44" spans="2:154" ht="35.25" customHeight="1">
      <c r="B44" s="94"/>
      <c r="C44" s="100" t="s">
        <v>119</v>
      </c>
      <c r="D44" s="94" t="s">
        <v>35</v>
      </c>
      <c r="E44" s="95">
        <v>0</v>
      </c>
      <c r="F44" s="95">
        <f t="shared" si="0"/>
        <v>0</v>
      </c>
      <c r="G44" s="95" t="str">
        <f>IFERROR(_xlfn.XLOOKUP($C44,'第13号（指定器具）'!$B$7:$B$46,'第13号（指定器具）'!$I$7:$I$46),"")</f>
        <v/>
      </c>
      <c r="H44" s="95">
        <v>0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F44" s="177">
        <v>0</v>
      </c>
      <c r="BG44" s="177">
        <v>0</v>
      </c>
      <c r="BH44" s="177">
        <v>0</v>
      </c>
      <c r="BI44" s="177">
        <v>0</v>
      </c>
      <c r="BJ44" s="177">
        <v>0</v>
      </c>
      <c r="BK44" s="177">
        <v>0</v>
      </c>
      <c r="BL44" s="177">
        <v>0</v>
      </c>
      <c r="BM44" s="177">
        <v>0</v>
      </c>
      <c r="BN44" s="177">
        <v>0</v>
      </c>
      <c r="BO44" s="177">
        <v>0</v>
      </c>
      <c r="BP44" s="177">
        <v>0</v>
      </c>
      <c r="BQ44" s="177">
        <v>0</v>
      </c>
      <c r="BR44" s="177">
        <v>0</v>
      </c>
      <c r="BS44" s="177">
        <v>0</v>
      </c>
      <c r="BT44" s="177">
        <v>0</v>
      </c>
      <c r="BU44" s="177">
        <v>0</v>
      </c>
      <c r="BV44" s="177">
        <v>0</v>
      </c>
      <c r="BW44" s="177">
        <v>0</v>
      </c>
      <c r="BX44" s="177">
        <v>0</v>
      </c>
      <c r="BY44" s="177">
        <v>0</v>
      </c>
      <c r="BZ44" s="177">
        <v>0</v>
      </c>
      <c r="CA44" s="177">
        <v>0</v>
      </c>
      <c r="CB44" s="177">
        <v>0</v>
      </c>
      <c r="CC44" s="177">
        <v>0</v>
      </c>
      <c r="CD44" s="177">
        <v>0</v>
      </c>
      <c r="CE44" s="177">
        <v>0</v>
      </c>
      <c r="CF44" s="177">
        <v>0</v>
      </c>
      <c r="CG44" s="177">
        <v>0</v>
      </c>
      <c r="CH44" s="177">
        <v>0</v>
      </c>
      <c r="CI44" s="177">
        <v>0</v>
      </c>
      <c r="CJ44" s="177">
        <v>0</v>
      </c>
      <c r="CK44" s="177">
        <v>0</v>
      </c>
      <c r="CL44" s="177">
        <v>0</v>
      </c>
      <c r="CM44" s="177">
        <v>0</v>
      </c>
      <c r="CN44" s="177">
        <v>0</v>
      </c>
      <c r="CO44" s="177">
        <v>0</v>
      </c>
      <c r="CP44" s="177">
        <v>0</v>
      </c>
      <c r="CQ44" s="177">
        <v>0</v>
      </c>
      <c r="CR44" s="177">
        <v>0</v>
      </c>
      <c r="CS44" s="177">
        <v>0</v>
      </c>
      <c r="CT44" s="177">
        <v>0</v>
      </c>
      <c r="CU44" s="177">
        <v>0</v>
      </c>
      <c r="CV44" s="177">
        <v>0</v>
      </c>
      <c r="CW44" s="177">
        <v>0</v>
      </c>
      <c r="CX44" s="177">
        <v>0</v>
      </c>
      <c r="CY44" s="177">
        <v>0</v>
      </c>
      <c r="CZ44" s="177">
        <v>0</v>
      </c>
      <c r="DA44" s="98">
        <v>0</v>
      </c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</row>
    <row r="45" spans="2:154" ht="35.25" customHeight="1">
      <c r="B45" s="94"/>
      <c r="C45" s="100" t="s">
        <v>120</v>
      </c>
      <c r="D45" s="94" t="s">
        <v>36</v>
      </c>
      <c r="E45" s="95">
        <v>0</v>
      </c>
      <c r="F45" s="95">
        <f t="shared" si="0"/>
        <v>0</v>
      </c>
      <c r="G45" s="95" t="str">
        <f>IFERROR(_xlfn.XLOOKUP($C45,'第13号（指定器具）'!$B$7:$B$46,'第13号（指定器具）'!$I$7:$I$46),"")</f>
        <v/>
      </c>
      <c r="H45" s="95">
        <v>0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F45" s="177">
        <v>0</v>
      </c>
      <c r="BG45" s="177">
        <v>0</v>
      </c>
      <c r="BH45" s="177">
        <v>0</v>
      </c>
      <c r="BI45" s="177">
        <v>0</v>
      </c>
      <c r="BJ45" s="177">
        <v>0</v>
      </c>
      <c r="BK45" s="177">
        <v>0</v>
      </c>
      <c r="BL45" s="177">
        <v>0</v>
      </c>
      <c r="BM45" s="177">
        <v>0</v>
      </c>
      <c r="BN45" s="177">
        <v>0</v>
      </c>
      <c r="BO45" s="177">
        <v>0</v>
      </c>
      <c r="BP45" s="177">
        <v>0</v>
      </c>
      <c r="BQ45" s="177">
        <v>0</v>
      </c>
      <c r="BR45" s="177">
        <v>0</v>
      </c>
      <c r="BS45" s="177">
        <v>0</v>
      </c>
      <c r="BT45" s="177">
        <v>0</v>
      </c>
      <c r="BU45" s="177">
        <v>0</v>
      </c>
      <c r="BV45" s="177">
        <v>0</v>
      </c>
      <c r="BW45" s="177">
        <v>0</v>
      </c>
      <c r="BX45" s="177">
        <v>0</v>
      </c>
      <c r="BY45" s="177">
        <v>0</v>
      </c>
      <c r="BZ45" s="177">
        <v>0</v>
      </c>
      <c r="CA45" s="177">
        <v>0</v>
      </c>
      <c r="CB45" s="177">
        <v>0</v>
      </c>
      <c r="CC45" s="177">
        <v>0</v>
      </c>
      <c r="CD45" s="177">
        <v>0</v>
      </c>
      <c r="CE45" s="177">
        <v>0</v>
      </c>
      <c r="CF45" s="177">
        <v>0</v>
      </c>
      <c r="CG45" s="177">
        <v>0</v>
      </c>
      <c r="CH45" s="177">
        <v>0</v>
      </c>
      <c r="CI45" s="177">
        <v>0</v>
      </c>
      <c r="CJ45" s="177">
        <v>0</v>
      </c>
      <c r="CK45" s="177">
        <v>0</v>
      </c>
      <c r="CL45" s="177">
        <v>0</v>
      </c>
      <c r="CM45" s="177">
        <v>0</v>
      </c>
      <c r="CN45" s="177">
        <v>0</v>
      </c>
      <c r="CO45" s="177">
        <v>0</v>
      </c>
      <c r="CP45" s="177">
        <v>0</v>
      </c>
      <c r="CQ45" s="177">
        <v>0</v>
      </c>
      <c r="CR45" s="177">
        <v>0</v>
      </c>
      <c r="CS45" s="177">
        <v>0</v>
      </c>
      <c r="CT45" s="177">
        <v>0</v>
      </c>
      <c r="CU45" s="177">
        <v>0</v>
      </c>
      <c r="CV45" s="177">
        <v>0</v>
      </c>
      <c r="CW45" s="177">
        <v>0</v>
      </c>
      <c r="CX45" s="177">
        <v>0</v>
      </c>
      <c r="CY45" s="177">
        <v>0</v>
      </c>
      <c r="CZ45" s="177">
        <v>0</v>
      </c>
      <c r="DA45" s="98">
        <v>0</v>
      </c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</row>
    <row r="46" spans="2:154" ht="35.25" customHeight="1">
      <c r="B46" s="94"/>
      <c r="C46" s="100" t="s">
        <v>121</v>
      </c>
      <c r="D46" s="94" t="s">
        <v>37</v>
      </c>
      <c r="E46" s="95">
        <v>95</v>
      </c>
      <c r="F46" s="95">
        <f t="shared" si="0"/>
        <v>95</v>
      </c>
      <c r="G46" s="95">
        <f>IFERROR(_xlfn.XLOOKUP($C46,'第13号（指定器具）'!$B$7:$B$46,'第13号（指定器具）'!$I$7:$I$46),"")</f>
        <v>0</v>
      </c>
      <c r="H46" s="95">
        <v>43.1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F46" s="177">
        <v>0</v>
      </c>
      <c r="BG46" s="177">
        <v>0</v>
      </c>
      <c r="BH46" s="177">
        <v>0</v>
      </c>
      <c r="BI46" s="177">
        <v>0</v>
      </c>
      <c r="BJ46" s="177">
        <v>0</v>
      </c>
      <c r="BK46" s="177">
        <v>0</v>
      </c>
      <c r="BL46" s="177">
        <v>5860</v>
      </c>
      <c r="BM46" s="177">
        <v>0</v>
      </c>
      <c r="BN46" s="177">
        <v>0</v>
      </c>
      <c r="BO46" s="177">
        <v>0</v>
      </c>
      <c r="BP46" s="177">
        <v>0</v>
      </c>
      <c r="BQ46" s="177">
        <v>0</v>
      </c>
      <c r="BR46" s="177">
        <v>0</v>
      </c>
      <c r="BS46" s="177">
        <v>0</v>
      </c>
      <c r="BT46" s="177">
        <v>0</v>
      </c>
      <c r="BU46" s="177">
        <v>0</v>
      </c>
      <c r="BV46" s="177">
        <v>0</v>
      </c>
      <c r="BW46" s="177">
        <v>0</v>
      </c>
      <c r="BX46" s="177">
        <v>0</v>
      </c>
      <c r="BY46" s="177">
        <v>0</v>
      </c>
      <c r="BZ46" s="177">
        <v>0</v>
      </c>
      <c r="CA46" s="177">
        <v>0</v>
      </c>
      <c r="CB46" s="177">
        <v>0</v>
      </c>
      <c r="CC46" s="177">
        <v>0</v>
      </c>
      <c r="CD46" s="177">
        <v>0</v>
      </c>
      <c r="CE46" s="177">
        <v>0</v>
      </c>
      <c r="CF46" s="177">
        <v>0</v>
      </c>
      <c r="CG46" s="177">
        <v>0</v>
      </c>
      <c r="CH46" s="177">
        <v>0</v>
      </c>
      <c r="CI46" s="177">
        <v>0</v>
      </c>
      <c r="CJ46" s="177">
        <v>0</v>
      </c>
      <c r="CK46" s="177">
        <v>0</v>
      </c>
      <c r="CL46" s="177">
        <v>0</v>
      </c>
      <c r="CM46" s="177">
        <v>0</v>
      </c>
      <c r="CN46" s="177">
        <v>0</v>
      </c>
      <c r="CO46" s="177">
        <v>0</v>
      </c>
      <c r="CP46" s="177">
        <v>0</v>
      </c>
      <c r="CQ46" s="177">
        <v>0</v>
      </c>
      <c r="CR46" s="177">
        <v>0</v>
      </c>
      <c r="CS46" s="177">
        <v>0</v>
      </c>
      <c r="CT46" s="177">
        <v>0</v>
      </c>
      <c r="CU46" s="177">
        <v>0</v>
      </c>
      <c r="CV46" s="177">
        <v>0</v>
      </c>
      <c r="CW46" s="177">
        <v>0</v>
      </c>
      <c r="CX46" s="177">
        <v>0</v>
      </c>
      <c r="CY46" s="177">
        <v>0</v>
      </c>
      <c r="CZ46" s="177">
        <v>0</v>
      </c>
      <c r="DA46" s="98">
        <v>0</v>
      </c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</row>
    <row r="47" spans="2:154" ht="35.25" customHeight="1">
      <c r="B47" s="94" t="s">
        <v>425</v>
      </c>
      <c r="C47" s="100" t="s">
        <v>122</v>
      </c>
      <c r="D47" s="94" t="s">
        <v>38</v>
      </c>
      <c r="E47" s="95">
        <v>68</v>
      </c>
      <c r="F47" s="95" t="str">
        <f t="shared" si="0"/>
        <v/>
      </c>
      <c r="G47" s="95" t="str">
        <f>IFERROR(_xlfn.XLOOKUP($C47,'第13号（指定器具）'!$B$7:$B$46,'第13号（指定器具）'!$I$7:$I$46),"")</f>
        <v/>
      </c>
      <c r="H47" s="95">
        <v>37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F47" s="177">
        <v>0</v>
      </c>
      <c r="BG47" s="177">
        <v>0</v>
      </c>
      <c r="BH47" s="177">
        <v>25784</v>
      </c>
      <c r="BI47" s="177">
        <v>0</v>
      </c>
      <c r="BJ47" s="177">
        <v>0</v>
      </c>
      <c r="BK47" s="177">
        <v>0</v>
      </c>
      <c r="BL47" s="177">
        <v>0</v>
      </c>
      <c r="BM47" s="177">
        <v>0</v>
      </c>
      <c r="BN47" s="177">
        <v>0</v>
      </c>
      <c r="BO47" s="177">
        <v>0</v>
      </c>
      <c r="BP47" s="177">
        <v>0</v>
      </c>
      <c r="BQ47" s="177">
        <v>0</v>
      </c>
      <c r="BR47" s="177">
        <v>0</v>
      </c>
      <c r="BS47" s="177">
        <v>0</v>
      </c>
      <c r="BT47" s="177">
        <v>0</v>
      </c>
      <c r="BU47" s="177">
        <v>0</v>
      </c>
      <c r="BV47" s="177">
        <v>0</v>
      </c>
      <c r="BW47" s="177">
        <v>0</v>
      </c>
      <c r="BX47" s="177">
        <v>0</v>
      </c>
      <c r="BY47" s="177">
        <v>0</v>
      </c>
      <c r="BZ47" s="177">
        <v>0</v>
      </c>
      <c r="CA47" s="177">
        <v>0</v>
      </c>
      <c r="CB47" s="177">
        <v>0</v>
      </c>
      <c r="CC47" s="177">
        <v>0</v>
      </c>
      <c r="CD47" s="177">
        <v>0</v>
      </c>
      <c r="CE47" s="177">
        <v>0</v>
      </c>
      <c r="CF47" s="177">
        <v>17024</v>
      </c>
      <c r="CG47" s="177">
        <v>0</v>
      </c>
      <c r="CH47" s="177">
        <v>0</v>
      </c>
      <c r="CI47" s="177">
        <v>0</v>
      </c>
      <c r="CJ47" s="177">
        <v>0</v>
      </c>
      <c r="CK47" s="177">
        <v>0</v>
      </c>
      <c r="CL47" s="177">
        <v>0</v>
      </c>
      <c r="CM47" s="177">
        <v>0</v>
      </c>
      <c r="CN47" s="177">
        <v>0</v>
      </c>
      <c r="CO47" s="177">
        <v>0</v>
      </c>
      <c r="CP47" s="177">
        <v>0</v>
      </c>
      <c r="CQ47" s="177">
        <v>0</v>
      </c>
      <c r="CR47" s="177">
        <v>0</v>
      </c>
      <c r="CS47" s="177">
        <v>0</v>
      </c>
      <c r="CT47" s="177">
        <v>0</v>
      </c>
      <c r="CU47" s="177">
        <v>0</v>
      </c>
      <c r="CV47" s="177">
        <v>0</v>
      </c>
      <c r="CW47" s="177">
        <v>0</v>
      </c>
      <c r="CX47" s="177">
        <v>0</v>
      </c>
      <c r="CY47" s="177">
        <v>0</v>
      </c>
      <c r="CZ47" s="177">
        <v>0</v>
      </c>
      <c r="DA47" s="98">
        <v>0</v>
      </c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</row>
    <row r="48" spans="2:154" ht="35.25" customHeight="1">
      <c r="B48" s="94"/>
      <c r="C48" s="100" t="s">
        <v>123</v>
      </c>
      <c r="D48" s="94" t="s">
        <v>39</v>
      </c>
      <c r="E48" s="95">
        <v>0</v>
      </c>
      <c r="F48" s="95">
        <f t="shared" si="0"/>
        <v>0</v>
      </c>
      <c r="G48" s="95" t="str">
        <f>IFERROR(_xlfn.XLOOKUP($C48,'第13号（指定器具）'!$B$7:$B$46,'第13号（指定器具）'!$I$7:$I$46),"")</f>
        <v/>
      </c>
      <c r="H48" s="95">
        <v>0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F48" s="177">
        <v>0</v>
      </c>
      <c r="BG48" s="177">
        <v>0</v>
      </c>
      <c r="BH48" s="177">
        <v>0</v>
      </c>
      <c r="BI48" s="177">
        <v>0</v>
      </c>
      <c r="BJ48" s="177">
        <v>0</v>
      </c>
      <c r="BK48" s="177">
        <v>0</v>
      </c>
      <c r="BL48" s="177">
        <v>0</v>
      </c>
      <c r="BM48" s="177">
        <v>0</v>
      </c>
      <c r="BN48" s="177">
        <v>0</v>
      </c>
      <c r="BO48" s="177">
        <v>0</v>
      </c>
      <c r="BP48" s="177">
        <v>0</v>
      </c>
      <c r="BQ48" s="177">
        <v>0</v>
      </c>
      <c r="BR48" s="177">
        <v>0</v>
      </c>
      <c r="BS48" s="177">
        <v>0</v>
      </c>
      <c r="BT48" s="177">
        <v>0</v>
      </c>
      <c r="BU48" s="177">
        <v>0</v>
      </c>
      <c r="BV48" s="177">
        <v>0</v>
      </c>
      <c r="BW48" s="177">
        <v>0</v>
      </c>
      <c r="BX48" s="177">
        <v>0</v>
      </c>
      <c r="BY48" s="177">
        <v>0</v>
      </c>
      <c r="BZ48" s="177">
        <v>0</v>
      </c>
      <c r="CA48" s="177">
        <v>0</v>
      </c>
      <c r="CB48" s="177">
        <v>0</v>
      </c>
      <c r="CC48" s="177">
        <v>0</v>
      </c>
      <c r="CD48" s="177">
        <v>0</v>
      </c>
      <c r="CE48" s="177">
        <v>0</v>
      </c>
      <c r="CF48" s="177">
        <v>0</v>
      </c>
      <c r="CG48" s="177">
        <v>0</v>
      </c>
      <c r="CH48" s="177">
        <v>0</v>
      </c>
      <c r="CI48" s="177">
        <v>0</v>
      </c>
      <c r="CJ48" s="177">
        <v>0</v>
      </c>
      <c r="CK48" s="177">
        <v>0</v>
      </c>
      <c r="CL48" s="177">
        <v>0</v>
      </c>
      <c r="CM48" s="177">
        <v>0</v>
      </c>
      <c r="CN48" s="177">
        <v>0</v>
      </c>
      <c r="CO48" s="177">
        <v>0</v>
      </c>
      <c r="CP48" s="177">
        <v>0</v>
      </c>
      <c r="CQ48" s="177">
        <v>0</v>
      </c>
      <c r="CR48" s="177">
        <v>0</v>
      </c>
      <c r="CS48" s="177">
        <v>0</v>
      </c>
      <c r="CT48" s="177">
        <v>0</v>
      </c>
      <c r="CU48" s="177">
        <v>0</v>
      </c>
      <c r="CV48" s="177">
        <v>0</v>
      </c>
      <c r="CW48" s="177">
        <v>0</v>
      </c>
      <c r="CX48" s="177">
        <v>0</v>
      </c>
      <c r="CY48" s="177">
        <v>0</v>
      </c>
      <c r="CZ48" s="177">
        <v>0</v>
      </c>
      <c r="DA48" s="98">
        <v>0</v>
      </c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</row>
    <row r="49" spans="2:154" ht="35.25" customHeight="1">
      <c r="B49" s="94"/>
      <c r="C49" s="100" t="s">
        <v>124</v>
      </c>
      <c r="D49" s="94" t="s">
        <v>40</v>
      </c>
      <c r="E49" s="95">
        <v>0</v>
      </c>
      <c r="F49" s="95">
        <f t="shared" si="0"/>
        <v>0</v>
      </c>
      <c r="G49" s="95" t="str">
        <f>IFERROR(_xlfn.XLOOKUP($C49,'第13号（指定器具）'!$B$7:$B$46,'第13号（指定器具）'!$I$7:$I$46),"")</f>
        <v/>
      </c>
      <c r="H49" s="95">
        <v>0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F49" s="177">
        <v>0</v>
      </c>
      <c r="BG49" s="177">
        <v>0</v>
      </c>
      <c r="BH49" s="177">
        <v>0</v>
      </c>
      <c r="BI49" s="177">
        <v>0</v>
      </c>
      <c r="BJ49" s="177">
        <v>0</v>
      </c>
      <c r="BK49" s="177">
        <v>0</v>
      </c>
      <c r="BL49" s="177">
        <v>0</v>
      </c>
      <c r="BM49" s="177">
        <v>0</v>
      </c>
      <c r="BN49" s="177">
        <v>0</v>
      </c>
      <c r="BO49" s="177">
        <v>0</v>
      </c>
      <c r="BP49" s="177">
        <v>0</v>
      </c>
      <c r="BQ49" s="177">
        <v>0</v>
      </c>
      <c r="BR49" s="177">
        <v>0</v>
      </c>
      <c r="BS49" s="177">
        <v>0</v>
      </c>
      <c r="BT49" s="177">
        <v>0</v>
      </c>
      <c r="BU49" s="177">
        <v>0</v>
      </c>
      <c r="BV49" s="177">
        <v>0</v>
      </c>
      <c r="BW49" s="177">
        <v>0</v>
      </c>
      <c r="BX49" s="177">
        <v>0</v>
      </c>
      <c r="BY49" s="177">
        <v>0</v>
      </c>
      <c r="BZ49" s="177">
        <v>0</v>
      </c>
      <c r="CA49" s="177">
        <v>0</v>
      </c>
      <c r="CB49" s="177">
        <v>0</v>
      </c>
      <c r="CC49" s="177">
        <v>0</v>
      </c>
      <c r="CD49" s="177">
        <v>0</v>
      </c>
      <c r="CE49" s="177">
        <v>0</v>
      </c>
      <c r="CF49" s="177">
        <v>0</v>
      </c>
      <c r="CG49" s="177">
        <v>0</v>
      </c>
      <c r="CH49" s="177">
        <v>0</v>
      </c>
      <c r="CI49" s="177">
        <v>0</v>
      </c>
      <c r="CJ49" s="177">
        <v>0</v>
      </c>
      <c r="CK49" s="177">
        <v>0</v>
      </c>
      <c r="CL49" s="177">
        <v>0</v>
      </c>
      <c r="CM49" s="177">
        <v>0</v>
      </c>
      <c r="CN49" s="177">
        <v>0</v>
      </c>
      <c r="CO49" s="177">
        <v>0</v>
      </c>
      <c r="CP49" s="177">
        <v>0</v>
      </c>
      <c r="CQ49" s="177">
        <v>0</v>
      </c>
      <c r="CR49" s="177">
        <v>0</v>
      </c>
      <c r="CS49" s="177">
        <v>0</v>
      </c>
      <c r="CT49" s="177">
        <v>0</v>
      </c>
      <c r="CU49" s="177">
        <v>0</v>
      </c>
      <c r="CV49" s="177">
        <v>0</v>
      </c>
      <c r="CW49" s="177">
        <v>0</v>
      </c>
      <c r="CX49" s="177">
        <v>0</v>
      </c>
      <c r="CY49" s="177">
        <v>0</v>
      </c>
      <c r="CZ49" s="177">
        <v>0</v>
      </c>
      <c r="DA49" s="98">
        <v>0</v>
      </c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</row>
    <row r="50" spans="2:154" ht="35.25" customHeight="1">
      <c r="B50" s="94"/>
      <c r="C50" s="100" t="s">
        <v>125</v>
      </c>
      <c r="D50" s="94" t="s">
        <v>41</v>
      </c>
      <c r="E50" s="95">
        <v>0</v>
      </c>
      <c r="F50" s="95">
        <f t="shared" si="0"/>
        <v>0</v>
      </c>
      <c r="G50" s="95" t="str">
        <f>IFERROR(_xlfn.XLOOKUP($C50,'第13号（指定器具）'!$B$7:$B$46,'第13号（指定器具）'!$I$7:$I$46),"")</f>
        <v/>
      </c>
      <c r="H50" s="95">
        <v>0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F50" s="177">
        <v>0</v>
      </c>
      <c r="BG50" s="177">
        <v>0</v>
      </c>
      <c r="BH50" s="177">
        <v>0</v>
      </c>
      <c r="BI50" s="177">
        <v>0</v>
      </c>
      <c r="BJ50" s="177">
        <v>0</v>
      </c>
      <c r="BK50" s="177">
        <v>0</v>
      </c>
      <c r="BL50" s="177">
        <v>0</v>
      </c>
      <c r="BM50" s="177">
        <v>0</v>
      </c>
      <c r="BN50" s="177">
        <v>0</v>
      </c>
      <c r="BO50" s="177">
        <v>0</v>
      </c>
      <c r="BP50" s="177">
        <v>0</v>
      </c>
      <c r="BQ50" s="177">
        <v>0</v>
      </c>
      <c r="BR50" s="177">
        <v>0</v>
      </c>
      <c r="BS50" s="177">
        <v>0</v>
      </c>
      <c r="BT50" s="177">
        <v>0</v>
      </c>
      <c r="BU50" s="177">
        <v>0</v>
      </c>
      <c r="BV50" s="177">
        <v>0</v>
      </c>
      <c r="BW50" s="177">
        <v>0</v>
      </c>
      <c r="BX50" s="177">
        <v>0</v>
      </c>
      <c r="BY50" s="177">
        <v>0</v>
      </c>
      <c r="BZ50" s="177">
        <v>0</v>
      </c>
      <c r="CA50" s="177">
        <v>0</v>
      </c>
      <c r="CB50" s="177">
        <v>0</v>
      </c>
      <c r="CC50" s="177">
        <v>0</v>
      </c>
      <c r="CD50" s="177">
        <v>0</v>
      </c>
      <c r="CE50" s="177">
        <v>0</v>
      </c>
      <c r="CF50" s="177">
        <v>0</v>
      </c>
      <c r="CG50" s="177">
        <v>0</v>
      </c>
      <c r="CH50" s="177">
        <v>0</v>
      </c>
      <c r="CI50" s="177">
        <v>0</v>
      </c>
      <c r="CJ50" s="177">
        <v>0</v>
      </c>
      <c r="CK50" s="177">
        <v>0</v>
      </c>
      <c r="CL50" s="177">
        <v>0</v>
      </c>
      <c r="CM50" s="177">
        <v>0</v>
      </c>
      <c r="CN50" s="177">
        <v>0</v>
      </c>
      <c r="CO50" s="177">
        <v>0</v>
      </c>
      <c r="CP50" s="177">
        <v>0</v>
      </c>
      <c r="CQ50" s="177">
        <v>0</v>
      </c>
      <c r="CR50" s="177">
        <v>0</v>
      </c>
      <c r="CS50" s="177">
        <v>0</v>
      </c>
      <c r="CT50" s="177">
        <v>0</v>
      </c>
      <c r="CU50" s="177">
        <v>0</v>
      </c>
      <c r="CV50" s="177">
        <v>0</v>
      </c>
      <c r="CW50" s="177">
        <v>0</v>
      </c>
      <c r="CX50" s="177">
        <v>0</v>
      </c>
      <c r="CY50" s="177">
        <v>0</v>
      </c>
      <c r="CZ50" s="177">
        <v>0</v>
      </c>
      <c r="DA50" s="98">
        <v>0</v>
      </c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</row>
    <row r="51" spans="2:154" ht="35.25" customHeight="1">
      <c r="B51" s="94"/>
      <c r="C51" s="100" t="s">
        <v>126</v>
      </c>
      <c r="D51" s="94" t="s">
        <v>42</v>
      </c>
      <c r="E51" s="95">
        <v>0</v>
      </c>
      <c r="F51" s="95">
        <f t="shared" si="0"/>
        <v>0</v>
      </c>
      <c r="G51" s="95" t="str">
        <f>IFERROR(_xlfn.XLOOKUP($C51,'第13号（指定器具）'!$B$7:$B$46,'第13号（指定器具）'!$I$7:$I$46),"")</f>
        <v/>
      </c>
      <c r="H51" s="95">
        <v>0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F51" s="177">
        <v>0</v>
      </c>
      <c r="BG51" s="177">
        <v>0</v>
      </c>
      <c r="BH51" s="177">
        <v>0</v>
      </c>
      <c r="BI51" s="177">
        <v>0</v>
      </c>
      <c r="BJ51" s="177">
        <v>0</v>
      </c>
      <c r="BK51" s="177">
        <v>0</v>
      </c>
      <c r="BL51" s="177">
        <v>0</v>
      </c>
      <c r="BM51" s="177">
        <v>0</v>
      </c>
      <c r="BN51" s="177">
        <v>0</v>
      </c>
      <c r="BO51" s="177">
        <v>0</v>
      </c>
      <c r="BP51" s="177">
        <v>0</v>
      </c>
      <c r="BQ51" s="177">
        <v>0</v>
      </c>
      <c r="BR51" s="177">
        <v>0</v>
      </c>
      <c r="BS51" s="177">
        <v>0</v>
      </c>
      <c r="BT51" s="177">
        <v>0</v>
      </c>
      <c r="BU51" s="177">
        <v>0</v>
      </c>
      <c r="BV51" s="177">
        <v>0</v>
      </c>
      <c r="BW51" s="177">
        <v>0</v>
      </c>
      <c r="BX51" s="177">
        <v>0</v>
      </c>
      <c r="BY51" s="177">
        <v>0</v>
      </c>
      <c r="BZ51" s="177">
        <v>0</v>
      </c>
      <c r="CA51" s="177">
        <v>0</v>
      </c>
      <c r="CB51" s="177">
        <v>0</v>
      </c>
      <c r="CC51" s="177">
        <v>0</v>
      </c>
      <c r="CD51" s="177">
        <v>0</v>
      </c>
      <c r="CE51" s="177">
        <v>0</v>
      </c>
      <c r="CF51" s="177">
        <v>0</v>
      </c>
      <c r="CG51" s="177">
        <v>0</v>
      </c>
      <c r="CH51" s="177">
        <v>0</v>
      </c>
      <c r="CI51" s="177">
        <v>0</v>
      </c>
      <c r="CJ51" s="177">
        <v>0</v>
      </c>
      <c r="CK51" s="177">
        <v>0</v>
      </c>
      <c r="CL51" s="177">
        <v>0</v>
      </c>
      <c r="CM51" s="177">
        <v>0</v>
      </c>
      <c r="CN51" s="177">
        <v>0</v>
      </c>
      <c r="CO51" s="177">
        <v>0</v>
      </c>
      <c r="CP51" s="177">
        <v>0</v>
      </c>
      <c r="CQ51" s="177">
        <v>0</v>
      </c>
      <c r="CR51" s="177">
        <v>0</v>
      </c>
      <c r="CS51" s="177">
        <v>0</v>
      </c>
      <c r="CT51" s="177">
        <v>0</v>
      </c>
      <c r="CU51" s="177">
        <v>0</v>
      </c>
      <c r="CV51" s="177">
        <v>0</v>
      </c>
      <c r="CW51" s="177">
        <v>0</v>
      </c>
      <c r="CX51" s="177">
        <v>0</v>
      </c>
      <c r="CY51" s="177">
        <v>0</v>
      </c>
      <c r="CZ51" s="177">
        <v>0</v>
      </c>
      <c r="DA51" s="98">
        <v>0</v>
      </c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</row>
    <row r="52" spans="2:154" ht="35.25" customHeight="1">
      <c r="B52" s="94"/>
      <c r="C52" s="100" t="s">
        <v>127</v>
      </c>
      <c r="D52" s="94" t="s">
        <v>43</v>
      </c>
      <c r="E52" s="95">
        <v>0</v>
      </c>
      <c r="F52" s="95">
        <f t="shared" si="0"/>
        <v>0</v>
      </c>
      <c r="G52" s="95" t="str">
        <f>IFERROR(_xlfn.XLOOKUP($C52,'第13号（指定器具）'!$B$7:$B$46,'第13号（指定器具）'!$I$7:$I$46),"")</f>
        <v/>
      </c>
      <c r="H52" s="95">
        <v>0</v>
      </c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F52" s="177">
        <v>0</v>
      </c>
      <c r="BG52" s="177">
        <v>0</v>
      </c>
      <c r="BH52" s="177">
        <v>0</v>
      </c>
      <c r="BI52" s="177">
        <v>0</v>
      </c>
      <c r="BJ52" s="177">
        <v>0</v>
      </c>
      <c r="BK52" s="177">
        <v>0</v>
      </c>
      <c r="BL52" s="177">
        <v>0</v>
      </c>
      <c r="BM52" s="177">
        <v>0</v>
      </c>
      <c r="BN52" s="177">
        <v>0</v>
      </c>
      <c r="BO52" s="177">
        <v>0</v>
      </c>
      <c r="BP52" s="177">
        <v>0</v>
      </c>
      <c r="BQ52" s="177">
        <v>0</v>
      </c>
      <c r="BR52" s="177">
        <v>0</v>
      </c>
      <c r="BS52" s="177">
        <v>0</v>
      </c>
      <c r="BT52" s="177">
        <v>0</v>
      </c>
      <c r="BU52" s="177">
        <v>0</v>
      </c>
      <c r="BV52" s="177">
        <v>0</v>
      </c>
      <c r="BW52" s="177">
        <v>0</v>
      </c>
      <c r="BX52" s="177">
        <v>0</v>
      </c>
      <c r="BY52" s="177">
        <v>0</v>
      </c>
      <c r="BZ52" s="177">
        <v>0</v>
      </c>
      <c r="CA52" s="177">
        <v>0</v>
      </c>
      <c r="CB52" s="177">
        <v>0</v>
      </c>
      <c r="CC52" s="177">
        <v>0</v>
      </c>
      <c r="CD52" s="177">
        <v>0</v>
      </c>
      <c r="CE52" s="177">
        <v>0</v>
      </c>
      <c r="CF52" s="177">
        <v>0</v>
      </c>
      <c r="CG52" s="177">
        <v>0</v>
      </c>
      <c r="CH52" s="177">
        <v>0</v>
      </c>
      <c r="CI52" s="177">
        <v>0</v>
      </c>
      <c r="CJ52" s="177">
        <v>0</v>
      </c>
      <c r="CK52" s="177">
        <v>0</v>
      </c>
      <c r="CL52" s="177">
        <v>0</v>
      </c>
      <c r="CM52" s="177">
        <v>0</v>
      </c>
      <c r="CN52" s="177">
        <v>0</v>
      </c>
      <c r="CO52" s="177">
        <v>0</v>
      </c>
      <c r="CP52" s="177">
        <v>0</v>
      </c>
      <c r="CQ52" s="177">
        <v>0</v>
      </c>
      <c r="CR52" s="177">
        <v>0</v>
      </c>
      <c r="CS52" s="177">
        <v>0</v>
      </c>
      <c r="CT52" s="177">
        <v>0</v>
      </c>
      <c r="CU52" s="177">
        <v>0</v>
      </c>
      <c r="CV52" s="177">
        <v>0</v>
      </c>
      <c r="CW52" s="177">
        <v>0</v>
      </c>
      <c r="CX52" s="177">
        <v>0</v>
      </c>
      <c r="CY52" s="177">
        <v>0</v>
      </c>
      <c r="CZ52" s="177">
        <v>0</v>
      </c>
      <c r="DA52" s="98">
        <v>0</v>
      </c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</row>
    <row r="53" spans="2:154" ht="35.25" customHeight="1">
      <c r="B53" s="94"/>
      <c r="C53" s="100" t="s">
        <v>128</v>
      </c>
      <c r="D53" s="94" t="s">
        <v>44</v>
      </c>
      <c r="E53" s="95">
        <v>0</v>
      </c>
      <c r="F53" s="95">
        <f t="shared" si="0"/>
        <v>0</v>
      </c>
      <c r="G53" s="95" t="str">
        <f>IFERROR(_xlfn.XLOOKUP($C53,'第13号（指定器具）'!$B$7:$B$46,'第13号（指定器具）'!$I$7:$I$46),"")</f>
        <v/>
      </c>
      <c r="H53" s="95">
        <v>0</v>
      </c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F53" s="177">
        <v>0</v>
      </c>
      <c r="BG53" s="177">
        <v>0</v>
      </c>
      <c r="BH53" s="177">
        <v>0</v>
      </c>
      <c r="BI53" s="177">
        <v>0</v>
      </c>
      <c r="BJ53" s="177">
        <v>0</v>
      </c>
      <c r="BK53" s="177">
        <v>0</v>
      </c>
      <c r="BL53" s="177">
        <v>0</v>
      </c>
      <c r="BM53" s="177">
        <v>0</v>
      </c>
      <c r="BN53" s="177">
        <v>0</v>
      </c>
      <c r="BO53" s="177">
        <v>0</v>
      </c>
      <c r="BP53" s="177">
        <v>0</v>
      </c>
      <c r="BQ53" s="177">
        <v>0</v>
      </c>
      <c r="BR53" s="177">
        <v>0</v>
      </c>
      <c r="BS53" s="177">
        <v>0</v>
      </c>
      <c r="BT53" s="177">
        <v>0</v>
      </c>
      <c r="BU53" s="177">
        <v>0</v>
      </c>
      <c r="BV53" s="177">
        <v>0</v>
      </c>
      <c r="BW53" s="177">
        <v>0</v>
      </c>
      <c r="BX53" s="177">
        <v>0</v>
      </c>
      <c r="BY53" s="177">
        <v>0</v>
      </c>
      <c r="BZ53" s="177">
        <v>0</v>
      </c>
      <c r="CA53" s="177">
        <v>0</v>
      </c>
      <c r="CB53" s="177">
        <v>0</v>
      </c>
      <c r="CC53" s="177">
        <v>0</v>
      </c>
      <c r="CD53" s="177">
        <v>0</v>
      </c>
      <c r="CE53" s="177">
        <v>0</v>
      </c>
      <c r="CF53" s="177">
        <v>0</v>
      </c>
      <c r="CG53" s="177">
        <v>0</v>
      </c>
      <c r="CH53" s="177">
        <v>0</v>
      </c>
      <c r="CI53" s="177">
        <v>0</v>
      </c>
      <c r="CJ53" s="177">
        <v>0</v>
      </c>
      <c r="CK53" s="177">
        <v>0</v>
      </c>
      <c r="CL53" s="177">
        <v>0</v>
      </c>
      <c r="CM53" s="177">
        <v>0</v>
      </c>
      <c r="CN53" s="177">
        <v>0</v>
      </c>
      <c r="CO53" s="177">
        <v>0</v>
      </c>
      <c r="CP53" s="177">
        <v>0</v>
      </c>
      <c r="CQ53" s="177">
        <v>0</v>
      </c>
      <c r="CR53" s="177">
        <v>0</v>
      </c>
      <c r="CS53" s="177">
        <v>0</v>
      </c>
      <c r="CT53" s="177">
        <v>0</v>
      </c>
      <c r="CU53" s="177">
        <v>0</v>
      </c>
      <c r="CV53" s="177">
        <v>0</v>
      </c>
      <c r="CW53" s="177">
        <v>0</v>
      </c>
      <c r="CX53" s="177">
        <v>0</v>
      </c>
      <c r="CY53" s="177">
        <v>0</v>
      </c>
      <c r="CZ53" s="177">
        <v>0</v>
      </c>
      <c r="DA53" s="98">
        <v>0</v>
      </c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</row>
    <row r="54" spans="2:154" ht="35.25" customHeight="1">
      <c r="B54" s="94"/>
      <c r="C54" s="100" t="s">
        <v>129</v>
      </c>
      <c r="D54" s="94" t="s">
        <v>45</v>
      </c>
      <c r="E54" s="95">
        <v>0</v>
      </c>
      <c r="F54" s="95">
        <f t="shared" si="0"/>
        <v>0</v>
      </c>
      <c r="G54" s="95" t="str">
        <f>IFERROR(_xlfn.XLOOKUP($C54,'第13号（指定器具）'!$B$7:$B$46,'第13号（指定器具）'!$I$7:$I$46),"")</f>
        <v/>
      </c>
      <c r="H54" s="95">
        <v>0</v>
      </c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F54" s="177">
        <v>0</v>
      </c>
      <c r="BG54" s="177">
        <v>0</v>
      </c>
      <c r="BH54" s="177">
        <v>0</v>
      </c>
      <c r="BI54" s="177">
        <v>0</v>
      </c>
      <c r="BJ54" s="177">
        <v>0</v>
      </c>
      <c r="BK54" s="177">
        <v>0</v>
      </c>
      <c r="BL54" s="177">
        <v>0</v>
      </c>
      <c r="BM54" s="177">
        <v>0</v>
      </c>
      <c r="BN54" s="177">
        <v>0</v>
      </c>
      <c r="BO54" s="177">
        <v>0</v>
      </c>
      <c r="BP54" s="177">
        <v>0</v>
      </c>
      <c r="BQ54" s="177">
        <v>0</v>
      </c>
      <c r="BR54" s="177">
        <v>0</v>
      </c>
      <c r="BS54" s="177">
        <v>0</v>
      </c>
      <c r="BT54" s="177">
        <v>0</v>
      </c>
      <c r="BU54" s="177">
        <v>0</v>
      </c>
      <c r="BV54" s="177">
        <v>0</v>
      </c>
      <c r="BW54" s="177">
        <v>0</v>
      </c>
      <c r="BX54" s="177">
        <v>0</v>
      </c>
      <c r="BY54" s="177">
        <v>0</v>
      </c>
      <c r="BZ54" s="177">
        <v>0</v>
      </c>
      <c r="CA54" s="177">
        <v>0</v>
      </c>
      <c r="CB54" s="177">
        <v>0</v>
      </c>
      <c r="CC54" s="177">
        <v>0</v>
      </c>
      <c r="CD54" s="177">
        <v>0</v>
      </c>
      <c r="CE54" s="177">
        <v>0</v>
      </c>
      <c r="CF54" s="177">
        <v>0</v>
      </c>
      <c r="CG54" s="177">
        <v>0</v>
      </c>
      <c r="CH54" s="177">
        <v>0</v>
      </c>
      <c r="CI54" s="177">
        <v>0</v>
      </c>
      <c r="CJ54" s="177">
        <v>0</v>
      </c>
      <c r="CK54" s="177">
        <v>0</v>
      </c>
      <c r="CL54" s="177">
        <v>0</v>
      </c>
      <c r="CM54" s="177">
        <v>0</v>
      </c>
      <c r="CN54" s="177">
        <v>0</v>
      </c>
      <c r="CO54" s="177">
        <v>0</v>
      </c>
      <c r="CP54" s="177">
        <v>0</v>
      </c>
      <c r="CQ54" s="177">
        <v>0</v>
      </c>
      <c r="CR54" s="177">
        <v>0</v>
      </c>
      <c r="CS54" s="177">
        <v>0</v>
      </c>
      <c r="CT54" s="177">
        <v>0</v>
      </c>
      <c r="CU54" s="177">
        <v>0</v>
      </c>
      <c r="CV54" s="177">
        <v>0</v>
      </c>
      <c r="CW54" s="177">
        <v>0</v>
      </c>
      <c r="CX54" s="177">
        <v>0</v>
      </c>
      <c r="CY54" s="177">
        <v>0</v>
      </c>
      <c r="CZ54" s="177">
        <v>0</v>
      </c>
      <c r="DA54" s="98">
        <v>0</v>
      </c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</row>
    <row r="55" spans="2:154" ht="35.25" customHeight="1">
      <c r="B55" s="94"/>
      <c r="C55" s="100" t="s">
        <v>130</v>
      </c>
      <c r="D55" s="94" t="s">
        <v>46</v>
      </c>
      <c r="E55" s="95">
        <v>0</v>
      </c>
      <c r="F55" s="95">
        <f t="shared" si="0"/>
        <v>0</v>
      </c>
      <c r="G55" s="95" t="str">
        <f>IFERROR(_xlfn.XLOOKUP($C55,'第13号（指定器具）'!$B$7:$B$46,'第13号（指定器具）'!$I$7:$I$46),"")</f>
        <v/>
      </c>
      <c r="H55" s="95">
        <v>0</v>
      </c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F55" s="177">
        <v>0</v>
      </c>
      <c r="BG55" s="177">
        <v>0</v>
      </c>
      <c r="BH55" s="177">
        <v>0</v>
      </c>
      <c r="BI55" s="177">
        <v>0</v>
      </c>
      <c r="BJ55" s="177">
        <v>0</v>
      </c>
      <c r="BK55" s="177">
        <v>0</v>
      </c>
      <c r="BL55" s="177">
        <v>0</v>
      </c>
      <c r="BM55" s="177">
        <v>0</v>
      </c>
      <c r="BN55" s="177">
        <v>0</v>
      </c>
      <c r="BO55" s="177">
        <v>0</v>
      </c>
      <c r="BP55" s="177">
        <v>0</v>
      </c>
      <c r="BQ55" s="177">
        <v>0</v>
      </c>
      <c r="BR55" s="177">
        <v>0</v>
      </c>
      <c r="BS55" s="177">
        <v>0</v>
      </c>
      <c r="BT55" s="177">
        <v>0</v>
      </c>
      <c r="BU55" s="177">
        <v>0</v>
      </c>
      <c r="BV55" s="177">
        <v>0</v>
      </c>
      <c r="BW55" s="177">
        <v>0</v>
      </c>
      <c r="BX55" s="177">
        <v>0</v>
      </c>
      <c r="BY55" s="177">
        <v>0</v>
      </c>
      <c r="BZ55" s="177">
        <v>0</v>
      </c>
      <c r="CA55" s="177">
        <v>0</v>
      </c>
      <c r="CB55" s="177">
        <v>0</v>
      </c>
      <c r="CC55" s="177">
        <v>0</v>
      </c>
      <c r="CD55" s="177">
        <v>0</v>
      </c>
      <c r="CE55" s="177">
        <v>0</v>
      </c>
      <c r="CF55" s="177">
        <v>0</v>
      </c>
      <c r="CG55" s="177">
        <v>0</v>
      </c>
      <c r="CH55" s="177">
        <v>0</v>
      </c>
      <c r="CI55" s="177">
        <v>0</v>
      </c>
      <c r="CJ55" s="177">
        <v>0</v>
      </c>
      <c r="CK55" s="177">
        <v>0</v>
      </c>
      <c r="CL55" s="177">
        <v>0</v>
      </c>
      <c r="CM55" s="177">
        <v>0</v>
      </c>
      <c r="CN55" s="177">
        <v>0</v>
      </c>
      <c r="CO55" s="177">
        <v>0</v>
      </c>
      <c r="CP55" s="177">
        <v>0</v>
      </c>
      <c r="CQ55" s="177">
        <v>0</v>
      </c>
      <c r="CR55" s="177">
        <v>0</v>
      </c>
      <c r="CS55" s="177">
        <v>0</v>
      </c>
      <c r="CT55" s="177">
        <v>0</v>
      </c>
      <c r="CU55" s="177">
        <v>0</v>
      </c>
      <c r="CV55" s="177">
        <v>0</v>
      </c>
      <c r="CW55" s="177">
        <v>0</v>
      </c>
      <c r="CX55" s="177">
        <v>0</v>
      </c>
      <c r="CY55" s="177">
        <v>0</v>
      </c>
      <c r="CZ55" s="177">
        <v>0</v>
      </c>
      <c r="DA55" s="98">
        <v>0</v>
      </c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</row>
    <row r="56" spans="2:154" ht="35.25" customHeight="1">
      <c r="B56" s="94"/>
      <c r="C56" s="100" t="s">
        <v>131</v>
      </c>
      <c r="D56" s="94" t="s">
        <v>47</v>
      </c>
      <c r="E56" s="95">
        <v>114</v>
      </c>
      <c r="F56" s="95">
        <f t="shared" si="0"/>
        <v>114</v>
      </c>
      <c r="G56" s="95" t="str">
        <f>IFERROR(_xlfn.XLOOKUP($C56,'第13号（指定器具）'!$B$7:$B$46,'第13号（指定器具）'!$I$7:$I$46),"")</f>
        <v/>
      </c>
      <c r="H56" s="95">
        <v>38</v>
      </c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F56" s="177">
        <v>0</v>
      </c>
      <c r="BG56" s="177">
        <v>0</v>
      </c>
      <c r="BH56" s="177">
        <v>21096</v>
      </c>
      <c r="BI56" s="177">
        <v>0</v>
      </c>
      <c r="BJ56" s="177">
        <v>0</v>
      </c>
      <c r="BK56" s="177">
        <v>0</v>
      </c>
      <c r="BL56" s="177">
        <v>0</v>
      </c>
      <c r="BM56" s="177">
        <v>0</v>
      </c>
      <c r="BN56" s="177">
        <v>0</v>
      </c>
      <c r="BO56" s="177">
        <v>0</v>
      </c>
      <c r="BP56" s="177">
        <v>0</v>
      </c>
      <c r="BQ56" s="177">
        <v>0</v>
      </c>
      <c r="BR56" s="177">
        <v>0</v>
      </c>
      <c r="BS56" s="177">
        <v>0</v>
      </c>
      <c r="BT56" s="177">
        <v>0</v>
      </c>
      <c r="BU56" s="177">
        <v>0</v>
      </c>
      <c r="BV56" s="177">
        <v>0</v>
      </c>
      <c r="BW56" s="177">
        <v>0</v>
      </c>
      <c r="BX56" s="177">
        <v>0</v>
      </c>
      <c r="BY56" s="177">
        <v>0</v>
      </c>
      <c r="BZ56" s="177">
        <v>0</v>
      </c>
      <c r="CA56" s="177">
        <v>0</v>
      </c>
      <c r="CB56" s="177">
        <v>0</v>
      </c>
      <c r="CC56" s="177">
        <v>0</v>
      </c>
      <c r="CD56" s="177">
        <v>0</v>
      </c>
      <c r="CE56" s="177">
        <v>0</v>
      </c>
      <c r="CF56" s="177">
        <v>0</v>
      </c>
      <c r="CG56" s="177">
        <v>0</v>
      </c>
      <c r="CH56" s="177">
        <v>0</v>
      </c>
      <c r="CI56" s="177">
        <v>0</v>
      </c>
      <c r="CJ56" s="177">
        <v>0</v>
      </c>
      <c r="CK56" s="177">
        <v>0</v>
      </c>
      <c r="CL56" s="177">
        <v>0</v>
      </c>
      <c r="CM56" s="177">
        <v>0</v>
      </c>
      <c r="CN56" s="177">
        <v>0</v>
      </c>
      <c r="CO56" s="177">
        <v>0</v>
      </c>
      <c r="CP56" s="177">
        <v>0</v>
      </c>
      <c r="CQ56" s="177">
        <v>0</v>
      </c>
      <c r="CR56" s="177">
        <v>0</v>
      </c>
      <c r="CS56" s="177">
        <v>0</v>
      </c>
      <c r="CT56" s="177">
        <v>0</v>
      </c>
      <c r="CU56" s="177">
        <v>0</v>
      </c>
      <c r="CV56" s="177">
        <v>0</v>
      </c>
      <c r="CW56" s="177">
        <v>0</v>
      </c>
      <c r="CX56" s="177">
        <v>0</v>
      </c>
      <c r="CY56" s="177">
        <v>0</v>
      </c>
      <c r="CZ56" s="177">
        <v>0</v>
      </c>
      <c r="DA56" s="98">
        <v>0</v>
      </c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</row>
    <row r="57" spans="2:154" ht="35.25" customHeight="1">
      <c r="B57" s="94"/>
      <c r="C57" s="100" t="s">
        <v>132</v>
      </c>
      <c r="D57" s="94" t="s">
        <v>48</v>
      </c>
      <c r="E57" s="95">
        <v>90</v>
      </c>
      <c r="F57" s="95">
        <f t="shared" si="0"/>
        <v>90</v>
      </c>
      <c r="G57" s="95">
        <f>IFERROR(_xlfn.XLOOKUP($C57,'第13号（指定器具）'!$B$7:$B$46,'第13号（指定器具）'!$I$7:$I$46),"")</f>
        <v>0</v>
      </c>
      <c r="H57" s="95">
        <v>9.6999999999999993</v>
      </c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F57" s="177">
        <v>0</v>
      </c>
      <c r="BG57" s="177">
        <v>0</v>
      </c>
      <c r="BH57" s="177">
        <v>7911</v>
      </c>
      <c r="BI57" s="177">
        <v>0</v>
      </c>
      <c r="BJ57" s="177">
        <v>0</v>
      </c>
      <c r="BK57" s="177">
        <v>0</v>
      </c>
      <c r="BL57" s="177">
        <v>0</v>
      </c>
      <c r="BM57" s="177">
        <v>0</v>
      </c>
      <c r="BN57" s="177">
        <v>295</v>
      </c>
      <c r="BO57" s="177">
        <v>5256</v>
      </c>
      <c r="BP57" s="177">
        <v>0</v>
      </c>
      <c r="BQ57" s="177">
        <v>0</v>
      </c>
      <c r="BR57" s="177">
        <v>0</v>
      </c>
      <c r="BS57" s="177">
        <v>0</v>
      </c>
      <c r="BT57" s="177">
        <v>0</v>
      </c>
      <c r="BU57" s="177">
        <v>0</v>
      </c>
      <c r="BV57" s="177">
        <v>0</v>
      </c>
      <c r="BW57" s="177">
        <v>0</v>
      </c>
      <c r="BX57" s="177">
        <v>0</v>
      </c>
      <c r="BY57" s="177">
        <v>0</v>
      </c>
      <c r="BZ57" s="177">
        <v>0</v>
      </c>
      <c r="CA57" s="177">
        <v>0</v>
      </c>
      <c r="CB57" s="177">
        <v>0</v>
      </c>
      <c r="CC57" s="177">
        <v>0</v>
      </c>
      <c r="CD57" s="177">
        <v>0</v>
      </c>
      <c r="CE57" s="177">
        <v>0</v>
      </c>
      <c r="CF57" s="177">
        <v>0</v>
      </c>
      <c r="CG57" s="177">
        <v>8790</v>
      </c>
      <c r="CH57" s="177">
        <v>0</v>
      </c>
      <c r="CI57" s="177">
        <v>0</v>
      </c>
      <c r="CJ57" s="177">
        <v>0</v>
      </c>
      <c r="CK57" s="177">
        <v>0</v>
      </c>
      <c r="CL57" s="177">
        <v>0</v>
      </c>
      <c r="CM57" s="177">
        <v>0</v>
      </c>
      <c r="CN57" s="177">
        <v>0</v>
      </c>
      <c r="CO57" s="177">
        <v>0</v>
      </c>
      <c r="CP57" s="177">
        <v>0</v>
      </c>
      <c r="CQ57" s="177">
        <v>0</v>
      </c>
      <c r="CR57" s="177">
        <v>0</v>
      </c>
      <c r="CS57" s="177">
        <v>0</v>
      </c>
      <c r="CT57" s="177">
        <v>0</v>
      </c>
      <c r="CU57" s="177">
        <v>0</v>
      </c>
      <c r="CV57" s="177">
        <v>0</v>
      </c>
      <c r="CW57" s="177">
        <v>0</v>
      </c>
      <c r="CX57" s="177">
        <v>0</v>
      </c>
      <c r="CY57" s="177">
        <v>0</v>
      </c>
      <c r="CZ57" s="177">
        <v>0</v>
      </c>
      <c r="DA57" s="98">
        <v>2448</v>
      </c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</row>
    <row r="58" spans="2:154" ht="35.25" customHeight="1">
      <c r="B58" s="94"/>
      <c r="C58" s="100" t="s">
        <v>133</v>
      </c>
      <c r="D58" s="94" t="s">
        <v>49</v>
      </c>
      <c r="E58" s="95">
        <v>54</v>
      </c>
      <c r="F58" s="95">
        <f t="shared" si="0"/>
        <v>54</v>
      </c>
      <c r="G58" s="95">
        <f>IFERROR(_xlfn.XLOOKUP($C58,'第13号（指定器具）'!$B$7:$B$46,'第13号（指定器具）'!$I$7:$I$46),"")</f>
        <v>0</v>
      </c>
      <c r="H58" s="95">
        <v>7</v>
      </c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F58" s="177">
        <v>0</v>
      </c>
      <c r="BG58" s="177">
        <v>0</v>
      </c>
      <c r="BH58" s="177">
        <v>0</v>
      </c>
      <c r="BI58" s="177">
        <v>0</v>
      </c>
      <c r="BJ58" s="177">
        <v>0</v>
      </c>
      <c r="BK58" s="177">
        <v>0</v>
      </c>
      <c r="BL58" s="177">
        <v>0</v>
      </c>
      <c r="BM58" s="177">
        <v>0</v>
      </c>
      <c r="BN58" s="177">
        <v>0</v>
      </c>
      <c r="BO58" s="177">
        <v>584</v>
      </c>
      <c r="BP58" s="177">
        <v>0</v>
      </c>
      <c r="BQ58" s="177">
        <v>0</v>
      </c>
      <c r="BR58" s="177">
        <v>0</v>
      </c>
      <c r="BS58" s="177">
        <v>0</v>
      </c>
      <c r="BT58" s="177">
        <v>0</v>
      </c>
      <c r="BU58" s="177">
        <v>0</v>
      </c>
      <c r="BV58" s="177">
        <v>0</v>
      </c>
      <c r="BW58" s="177">
        <v>0</v>
      </c>
      <c r="BX58" s="177">
        <v>0</v>
      </c>
      <c r="BY58" s="177">
        <v>0</v>
      </c>
      <c r="BZ58" s="177">
        <v>0</v>
      </c>
      <c r="CA58" s="177">
        <v>0</v>
      </c>
      <c r="CB58" s="177">
        <v>0</v>
      </c>
      <c r="CC58" s="177">
        <v>0</v>
      </c>
      <c r="CD58" s="177">
        <v>0</v>
      </c>
      <c r="CE58" s="177">
        <v>0</v>
      </c>
      <c r="CF58" s="177">
        <v>0</v>
      </c>
      <c r="CG58" s="177">
        <v>0</v>
      </c>
      <c r="CH58" s="177">
        <v>0</v>
      </c>
      <c r="CI58" s="177">
        <v>0</v>
      </c>
      <c r="CJ58" s="177">
        <v>0</v>
      </c>
      <c r="CK58" s="177">
        <v>2610</v>
      </c>
      <c r="CL58" s="177">
        <v>0</v>
      </c>
      <c r="CM58" s="177">
        <v>146.5</v>
      </c>
      <c r="CN58" s="177">
        <v>0</v>
      </c>
      <c r="CO58" s="177">
        <v>2499</v>
      </c>
      <c r="CP58" s="177">
        <v>0</v>
      </c>
      <c r="CQ58" s="177">
        <v>0</v>
      </c>
      <c r="CR58" s="177">
        <v>0</v>
      </c>
      <c r="CS58" s="177">
        <v>0</v>
      </c>
      <c r="CT58" s="177">
        <v>0</v>
      </c>
      <c r="CU58" s="177">
        <v>0</v>
      </c>
      <c r="CV58" s="177">
        <v>2.5</v>
      </c>
      <c r="CW58" s="177">
        <v>293</v>
      </c>
      <c r="CX58" s="177">
        <v>0</v>
      </c>
      <c r="CY58" s="177">
        <v>0</v>
      </c>
      <c r="CZ58" s="177">
        <v>0</v>
      </c>
      <c r="DA58" s="98">
        <v>0</v>
      </c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</row>
    <row r="59" spans="2:154" ht="35.25" customHeight="1">
      <c r="B59" s="94"/>
      <c r="C59" s="100" t="s">
        <v>134</v>
      </c>
      <c r="D59" s="94" t="s">
        <v>50</v>
      </c>
      <c r="E59" s="95">
        <v>36</v>
      </c>
      <c r="F59" s="95">
        <f t="shared" si="0"/>
        <v>36</v>
      </c>
      <c r="G59" s="95">
        <f>IFERROR(_xlfn.XLOOKUP($C59,'第13号（指定器具）'!$B$7:$B$46,'第13号（指定器具）'!$I$7:$I$46),"")</f>
        <v>0</v>
      </c>
      <c r="H59" s="95">
        <v>20</v>
      </c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F59" s="177">
        <v>0</v>
      </c>
      <c r="BG59" s="177">
        <v>0</v>
      </c>
      <c r="BH59" s="177">
        <v>0</v>
      </c>
      <c r="BI59" s="177">
        <v>0</v>
      </c>
      <c r="BJ59" s="177">
        <v>0</v>
      </c>
      <c r="BK59" s="177">
        <v>0</v>
      </c>
      <c r="BL59" s="177">
        <v>0</v>
      </c>
      <c r="BM59" s="177">
        <v>0</v>
      </c>
      <c r="BN59" s="177">
        <v>0</v>
      </c>
      <c r="BO59" s="177">
        <v>4964</v>
      </c>
      <c r="BP59" s="177">
        <v>0</v>
      </c>
      <c r="BQ59" s="177">
        <v>0</v>
      </c>
      <c r="BR59" s="177">
        <v>0</v>
      </c>
      <c r="BS59" s="177">
        <v>0</v>
      </c>
      <c r="BT59" s="177">
        <v>0</v>
      </c>
      <c r="BU59" s="177">
        <v>0</v>
      </c>
      <c r="BV59" s="177">
        <v>0</v>
      </c>
      <c r="BW59" s="177">
        <v>0</v>
      </c>
      <c r="BX59" s="177">
        <v>0</v>
      </c>
      <c r="BY59" s="177">
        <v>0</v>
      </c>
      <c r="BZ59" s="177">
        <v>0</v>
      </c>
      <c r="CA59" s="177">
        <v>0</v>
      </c>
      <c r="CB59" s="177">
        <v>0</v>
      </c>
      <c r="CC59" s="177">
        <v>0</v>
      </c>
      <c r="CD59" s="177">
        <v>0</v>
      </c>
      <c r="CE59" s="177">
        <v>0</v>
      </c>
      <c r="CF59" s="177">
        <v>0</v>
      </c>
      <c r="CG59" s="177">
        <v>0</v>
      </c>
      <c r="CH59" s="177">
        <v>0</v>
      </c>
      <c r="CI59" s="177">
        <v>0</v>
      </c>
      <c r="CJ59" s="177">
        <v>0</v>
      </c>
      <c r="CK59" s="177">
        <v>0</v>
      </c>
      <c r="CL59" s="177">
        <v>0</v>
      </c>
      <c r="CM59" s="177">
        <v>0</v>
      </c>
      <c r="CN59" s="177">
        <v>0</v>
      </c>
      <c r="CO59" s="177">
        <v>0</v>
      </c>
      <c r="CP59" s="177">
        <v>0</v>
      </c>
      <c r="CQ59" s="177">
        <v>0</v>
      </c>
      <c r="CR59" s="177">
        <v>0</v>
      </c>
      <c r="CS59" s="177">
        <v>0</v>
      </c>
      <c r="CT59" s="177">
        <v>0</v>
      </c>
      <c r="CU59" s="177">
        <v>0</v>
      </c>
      <c r="CV59" s="177">
        <v>0</v>
      </c>
      <c r="CW59" s="177">
        <v>0</v>
      </c>
      <c r="CX59" s="177">
        <v>0</v>
      </c>
      <c r="CY59" s="177">
        <v>0</v>
      </c>
      <c r="CZ59" s="177">
        <v>0</v>
      </c>
      <c r="DA59" s="98">
        <v>0</v>
      </c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</row>
    <row r="60" spans="2:154" ht="35.25" customHeight="1">
      <c r="B60" s="94" t="s">
        <v>425</v>
      </c>
      <c r="C60" s="100" t="s">
        <v>135</v>
      </c>
      <c r="D60" s="94" t="s">
        <v>51</v>
      </c>
      <c r="E60" s="95">
        <v>36</v>
      </c>
      <c r="F60" s="95" t="str">
        <f t="shared" si="0"/>
        <v/>
      </c>
      <c r="G60" s="95" t="str">
        <f>IFERROR(_xlfn.XLOOKUP($C60,'第13号（指定器具）'!$B$7:$B$46,'第13号（指定器具）'!$I$7:$I$46),"")</f>
        <v/>
      </c>
      <c r="H60" s="95">
        <v>4.9000000000000004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F60" s="177">
        <v>0</v>
      </c>
      <c r="BG60" s="177">
        <v>0</v>
      </c>
      <c r="BH60" s="177">
        <v>0</v>
      </c>
      <c r="BI60" s="177">
        <v>0</v>
      </c>
      <c r="BJ60" s="177">
        <v>0</v>
      </c>
      <c r="BK60" s="177">
        <v>0</v>
      </c>
      <c r="BL60" s="177">
        <v>0</v>
      </c>
      <c r="BM60" s="177">
        <v>0</v>
      </c>
      <c r="BN60" s="177">
        <v>0</v>
      </c>
      <c r="BO60" s="177">
        <v>0</v>
      </c>
      <c r="BP60" s="177">
        <v>0</v>
      </c>
      <c r="BQ60" s="177">
        <v>0</v>
      </c>
      <c r="BR60" s="177">
        <v>0</v>
      </c>
      <c r="BS60" s="177">
        <v>0</v>
      </c>
      <c r="BT60" s="177">
        <v>0</v>
      </c>
      <c r="BU60" s="177">
        <v>0</v>
      </c>
      <c r="BV60" s="177">
        <v>0</v>
      </c>
      <c r="BW60" s="177">
        <v>0</v>
      </c>
      <c r="BX60" s="177">
        <v>0</v>
      </c>
      <c r="BY60" s="177">
        <v>0</v>
      </c>
      <c r="BZ60" s="177">
        <v>0</v>
      </c>
      <c r="CA60" s="177">
        <v>0</v>
      </c>
      <c r="CB60" s="177">
        <v>0</v>
      </c>
      <c r="CC60" s="177">
        <v>22.5</v>
      </c>
      <c r="CD60" s="177">
        <v>0</v>
      </c>
      <c r="CE60" s="177">
        <v>0</v>
      </c>
      <c r="CF60" s="177">
        <v>0</v>
      </c>
      <c r="CG60" s="177">
        <v>0</v>
      </c>
      <c r="CH60" s="177">
        <v>0</v>
      </c>
      <c r="CI60" s="177">
        <v>0</v>
      </c>
      <c r="CJ60" s="177">
        <v>0</v>
      </c>
      <c r="CK60" s="177">
        <v>0</v>
      </c>
      <c r="CL60" s="177">
        <v>0</v>
      </c>
      <c r="CM60" s="177">
        <v>0</v>
      </c>
      <c r="CN60" s="177">
        <v>0</v>
      </c>
      <c r="CO60" s="177">
        <v>0</v>
      </c>
      <c r="CP60" s="177">
        <v>0</v>
      </c>
      <c r="CQ60" s="177">
        <v>0</v>
      </c>
      <c r="CR60" s="177">
        <v>0</v>
      </c>
      <c r="CS60" s="177">
        <v>0</v>
      </c>
      <c r="CT60" s="177">
        <v>0</v>
      </c>
      <c r="CU60" s="177">
        <v>0</v>
      </c>
      <c r="CV60" s="177">
        <v>0</v>
      </c>
      <c r="CW60" s="177">
        <v>0</v>
      </c>
      <c r="CX60" s="177">
        <v>0</v>
      </c>
      <c r="CY60" s="177">
        <v>0</v>
      </c>
      <c r="CZ60" s="177">
        <v>0</v>
      </c>
      <c r="DA60" s="98">
        <v>0</v>
      </c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</row>
    <row r="61" spans="2:154" ht="35.25" customHeight="1">
      <c r="B61" s="94"/>
      <c r="C61" s="100" t="s">
        <v>136</v>
      </c>
      <c r="D61" s="94" t="s">
        <v>52</v>
      </c>
      <c r="E61" s="95">
        <v>23</v>
      </c>
      <c r="F61" s="95">
        <f t="shared" si="0"/>
        <v>23</v>
      </c>
      <c r="G61" s="95">
        <f>IFERROR(_xlfn.XLOOKUP($C61,'第13号（指定器具）'!$B$7:$B$46,'第13号（指定器具）'!$I$7:$I$46),"")</f>
        <v>0</v>
      </c>
      <c r="H61" s="95">
        <v>12</v>
      </c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F61" s="177">
        <v>2465.3000000000002</v>
      </c>
      <c r="BG61" s="177">
        <v>0</v>
      </c>
      <c r="BH61" s="177">
        <v>2637</v>
      </c>
      <c r="BI61" s="177">
        <v>0</v>
      </c>
      <c r="BJ61" s="177">
        <v>0</v>
      </c>
      <c r="BK61" s="177">
        <v>0</v>
      </c>
      <c r="BL61" s="177">
        <v>0</v>
      </c>
      <c r="BM61" s="177">
        <v>0</v>
      </c>
      <c r="BN61" s="177">
        <v>0</v>
      </c>
      <c r="BO61" s="177">
        <v>2774</v>
      </c>
      <c r="BP61" s="177">
        <v>0</v>
      </c>
      <c r="BQ61" s="177">
        <v>2670</v>
      </c>
      <c r="BR61" s="177">
        <v>0</v>
      </c>
      <c r="BS61" s="177">
        <v>0</v>
      </c>
      <c r="BT61" s="177">
        <v>0</v>
      </c>
      <c r="BU61" s="177">
        <v>2465</v>
      </c>
      <c r="BV61" s="177">
        <v>0</v>
      </c>
      <c r="BW61" s="177">
        <v>0</v>
      </c>
      <c r="BX61" s="177">
        <v>0</v>
      </c>
      <c r="BY61" s="177">
        <v>0</v>
      </c>
      <c r="BZ61" s="177">
        <v>0</v>
      </c>
      <c r="CA61" s="177">
        <v>0</v>
      </c>
      <c r="CB61" s="177">
        <v>2490.5</v>
      </c>
      <c r="CC61" s="177">
        <v>72.5</v>
      </c>
      <c r="CD61" s="177">
        <v>0</v>
      </c>
      <c r="CE61" s="177">
        <v>0</v>
      </c>
      <c r="CF61" s="177">
        <v>0</v>
      </c>
      <c r="CG61" s="177">
        <v>0</v>
      </c>
      <c r="CH61" s="177">
        <v>0</v>
      </c>
      <c r="CI61" s="177">
        <v>0</v>
      </c>
      <c r="CJ61" s="177">
        <v>0</v>
      </c>
      <c r="CK61" s="177">
        <v>0</v>
      </c>
      <c r="CL61" s="177">
        <v>0</v>
      </c>
      <c r="CM61" s="177">
        <v>2637</v>
      </c>
      <c r="CN61" s="177">
        <v>0</v>
      </c>
      <c r="CO61" s="177">
        <v>588</v>
      </c>
      <c r="CP61" s="177">
        <v>0</v>
      </c>
      <c r="CQ61" s="177">
        <v>0</v>
      </c>
      <c r="CR61" s="177">
        <v>2930</v>
      </c>
      <c r="CS61" s="177">
        <v>0</v>
      </c>
      <c r="CT61" s="177">
        <v>0</v>
      </c>
      <c r="CU61" s="177">
        <v>0</v>
      </c>
      <c r="CV61" s="177">
        <v>0</v>
      </c>
      <c r="CW61" s="177">
        <v>0</v>
      </c>
      <c r="CX61" s="177">
        <v>0</v>
      </c>
      <c r="CY61" s="177">
        <v>0</v>
      </c>
      <c r="CZ61" s="177">
        <v>0</v>
      </c>
      <c r="DA61" s="98">
        <v>0</v>
      </c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</row>
    <row r="62" spans="2:154" ht="35.25" customHeight="1">
      <c r="B62" s="94"/>
      <c r="C62" s="100" t="s">
        <v>137</v>
      </c>
      <c r="D62" s="94" t="s">
        <v>53</v>
      </c>
      <c r="E62" s="95">
        <v>23</v>
      </c>
      <c r="F62" s="95">
        <f t="shared" si="0"/>
        <v>23</v>
      </c>
      <c r="G62" s="95">
        <f>IFERROR(_xlfn.XLOOKUP($C62,'第13号（指定器具）'!$B$7:$B$46,'第13号（指定器具）'!$I$7:$I$46),"")</f>
        <v>0</v>
      </c>
      <c r="H62" s="95">
        <v>11.7</v>
      </c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F62" s="177">
        <v>290</v>
      </c>
      <c r="BG62" s="177">
        <v>0</v>
      </c>
      <c r="BH62" s="177">
        <v>2637</v>
      </c>
      <c r="BI62" s="177">
        <v>0</v>
      </c>
      <c r="BJ62" s="177">
        <v>0</v>
      </c>
      <c r="BK62" s="177">
        <v>0</v>
      </c>
      <c r="BL62" s="177">
        <v>0</v>
      </c>
      <c r="BM62" s="177">
        <v>0</v>
      </c>
      <c r="BN62" s="177">
        <v>2065</v>
      </c>
      <c r="BO62" s="177">
        <v>3796</v>
      </c>
      <c r="BP62" s="177">
        <v>0</v>
      </c>
      <c r="BQ62" s="177">
        <v>16020</v>
      </c>
      <c r="BR62" s="177">
        <v>0</v>
      </c>
      <c r="BS62" s="177">
        <v>0</v>
      </c>
      <c r="BT62" s="177">
        <v>0</v>
      </c>
      <c r="BU62" s="177">
        <v>4930</v>
      </c>
      <c r="BV62" s="177">
        <v>0</v>
      </c>
      <c r="BW62" s="177">
        <v>0</v>
      </c>
      <c r="BX62" s="177">
        <v>0</v>
      </c>
      <c r="BY62" s="177">
        <v>0</v>
      </c>
      <c r="BZ62" s="177">
        <v>0</v>
      </c>
      <c r="CA62" s="177">
        <v>0</v>
      </c>
      <c r="CB62" s="177">
        <v>0</v>
      </c>
      <c r="CC62" s="177">
        <v>0</v>
      </c>
      <c r="CD62" s="177">
        <v>0</v>
      </c>
      <c r="CE62" s="177">
        <v>0</v>
      </c>
      <c r="CF62" s="177">
        <v>0</v>
      </c>
      <c r="CG62" s="177">
        <v>2637</v>
      </c>
      <c r="CH62" s="177">
        <v>0</v>
      </c>
      <c r="CI62" s="177">
        <v>0</v>
      </c>
      <c r="CJ62" s="177">
        <v>0</v>
      </c>
      <c r="CK62" s="177">
        <v>0</v>
      </c>
      <c r="CL62" s="177">
        <v>0</v>
      </c>
      <c r="CM62" s="177">
        <v>0</v>
      </c>
      <c r="CN62" s="177">
        <v>0</v>
      </c>
      <c r="CO62" s="177">
        <v>0</v>
      </c>
      <c r="CP62" s="177">
        <v>0</v>
      </c>
      <c r="CQ62" s="177">
        <v>4688</v>
      </c>
      <c r="CR62" s="177">
        <v>5860</v>
      </c>
      <c r="CS62" s="177">
        <v>0</v>
      </c>
      <c r="CT62" s="177">
        <v>0</v>
      </c>
      <c r="CU62" s="177">
        <v>0</v>
      </c>
      <c r="CV62" s="177">
        <v>0</v>
      </c>
      <c r="CW62" s="177">
        <v>0</v>
      </c>
      <c r="CX62" s="177">
        <v>1758</v>
      </c>
      <c r="CY62" s="177">
        <v>0</v>
      </c>
      <c r="CZ62" s="177">
        <v>0</v>
      </c>
      <c r="DA62" s="98">
        <v>0</v>
      </c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</row>
    <row r="63" spans="2:154" ht="35.25" customHeight="1">
      <c r="B63" s="94"/>
      <c r="C63" s="100" t="s">
        <v>138</v>
      </c>
      <c r="D63" s="94" t="s">
        <v>54</v>
      </c>
      <c r="E63" s="95">
        <v>275</v>
      </c>
      <c r="F63" s="95">
        <f t="shared" si="0"/>
        <v>275</v>
      </c>
      <c r="G63" s="95">
        <f>IFERROR(_xlfn.XLOOKUP($C63,'第13号（指定器具）'!$B$7:$B$46,'第13号（指定器具）'!$I$7:$I$46),"")</f>
        <v>0</v>
      </c>
      <c r="H63" s="95">
        <v>60.3</v>
      </c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F63" s="177">
        <v>13920</v>
      </c>
      <c r="BG63" s="177">
        <v>0</v>
      </c>
      <c r="BH63" s="177">
        <v>0</v>
      </c>
      <c r="BI63" s="177">
        <v>0</v>
      </c>
      <c r="BJ63" s="177">
        <v>0</v>
      </c>
      <c r="BK63" s="177">
        <v>0</v>
      </c>
      <c r="BL63" s="177">
        <v>0</v>
      </c>
      <c r="BM63" s="177">
        <v>0</v>
      </c>
      <c r="BN63" s="177">
        <v>0</v>
      </c>
      <c r="BO63" s="177">
        <v>0</v>
      </c>
      <c r="BP63" s="177">
        <v>0</v>
      </c>
      <c r="BQ63" s="177">
        <v>0</v>
      </c>
      <c r="BR63" s="177">
        <v>0</v>
      </c>
      <c r="BS63" s="177">
        <v>0</v>
      </c>
      <c r="BT63" s="177">
        <v>0</v>
      </c>
      <c r="BU63" s="177">
        <v>0</v>
      </c>
      <c r="BV63" s="177">
        <v>0</v>
      </c>
      <c r="BW63" s="177">
        <v>0</v>
      </c>
      <c r="BX63" s="177">
        <v>0</v>
      </c>
      <c r="BY63" s="177">
        <v>0</v>
      </c>
      <c r="BZ63" s="177">
        <v>0</v>
      </c>
      <c r="CA63" s="177">
        <v>31644</v>
      </c>
      <c r="CB63" s="177">
        <v>0</v>
      </c>
      <c r="CC63" s="177">
        <v>0</v>
      </c>
      <c r="CD63" s="177">
        <v>0</v>
      </c>
      <c r="CE63" s="177">
        <v>0</v>
      </c>
      <c r="CF63" s="177">
        <v>0</v>
      </c>
      <c r="CG63" s="177">
        <v>0</v>
      </c>
      <c r="CH63" s="177">
        <v>0</v>
      </c>
      <c r="CI63" s="177">
        <v>0</v>
      </c>
      <c r="CJ63" s="177">
        <v>0</v>
      </c>
      <c r="CK63" s="177">
        <v>0</v>
      </c>
      <c r="CL63" s="177">
        <v>0</v>
      </c>
      <c r="CM63" s="177">
        <v>0</v>
      </c>
      <c r="CN63" s="177">
        <v>0</v>
      </c>
      <c r="CO63" s="177">
        <v>0</v>
      </c>
      <c r="CP63" s="177">
        <v>0</v>
      </c>
      <c r="CQ63" s="177">
        <v>0</v>
      </c>
      <c r="CR63" s="177">
        <v>0</v>
      </c>
      <c r="CS63" s="177">
        <v>0</v>
      </c>
      <c r="CT63" s="177">
        <v>0</v>
      </c>
      <c r="CU63" s="177">
        <v>0</v>
      </c>
      <c r="CV63" s="177">
        <v>0</v>
      </c>
      <c r="CW63" s="177">
        <v>0</v>
      </c>
      <c r="CX63" s="177">
        <v>0</v>
      </c>
      <c r="CY63" s="177">
        <v>0</v>
      </c>
      <c r="CZ63" s="177">
        <v>0</v>
      </c>
      <c r="DA63" s="98">
        <v>0</v>
      </c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</row>
    <row r="64" spans="2:154" ht="35.25" customHeight="1">
      <c r="B64" s="94" t="s">
        <v>425</v>
      </c>
      <c r="C64" s="100" t="s">
        <v>139</v>
      </c>
      <c r="D64" s="94" t="s">
        <v>55</v>
      </c>
      <c r="E64" s="95">
        <v>228</v>
      </c>
      <c r="F64" s="95" t="str">
        <f t="shared" si="0"/>
        <v/>
      </c>
      <c r="G64" s="95" t="str">
        <f>IFERROR(_xlfn.XLOOKUP($C64,'第13号（指定器具）'!$B$7:$B$46,'第13号（指定器具）'!$I$7:$I$46),"")</f>
        <v/>
      </c>
      <c r="H64" s="95">
        <v>42.4</v>
      </c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F64" s="177">
        <v>0</v>
      </c>
      <c r="BG64" s="177">
        <v>0</v>
      </c>
      <c r="BH64" s="177">
        <v>0</v>
      </c>
      <c r="BI64" s="177">
        <v>0</v>
      </c>
      <c r="BJ64" s="177">
        <v>0</v>
      </c>
      <c r="BK64" s="177">
        <v>0</v>
      </c>
      <c r="BL64" s="177">
        <v>0</v>
      </c>
      <c r="BM64" s="177">
        <v>0</v>
      </c>
      <c r="BN64" s="177">
        <v>0</v>
      </c>
      <c r="BO64" s="177">
        <v>0</v>
      </c>
      <c r="BP64" s="177">
        <v>0</v>
      </c>
      <c r="BQ64" s="177">
        <v>0</v>
      </c>
      <c r="BR64" s="177">
        <v>0</v>
      </c>
      <c r="BS64" s="177">
        <v>0</v>
      </c>
      <c r="BT64" s="177">
        <v>0</v>
      </c>
      <c r="BU64" s="177">
        <v>0</v>
      </c>
      <c r="BV64" s="177">
        <v>0</v>
      </c>
      <c r="BW64" s="177">
        <v>0</v>
      </c>
      <c r="BX64" s="177">
        <v>0</v>
      </c>
      <c r="BY64" s="177">
        <v>0</v>
      </c>
      <c r="BZ64" s="177">
        <v>58014</v>
      </c>
      <c r="CA64" s="177">
        <v>0</v>
      </c>
      <c r="CB64" s="177">
        <v>0</v>
      </c>
      <c r="CC64" s="177">
        <v>0</v>
      </c>
      <c r="CD64" s="177">
        <v>0</v>
      </c>
      <c r="CE64" s="177">
        <v>0</v>
      </c>
      <c r="CF64" s="177">
        <v>0</v>
      </c>
      <c r="CG64" s="177">
        <v>23733</v>
      </c>
      <c r="CH64" s="177">
        <v>0</v>
      </c>
      <c r="CI64" s="177">
        <v>0</v>
      </c>
      <c r="CJ64" s="177">
        <v>0</v>
      </c>
      <c r="CK64" s="177">
        <v>0</v>
      </c>
      <c r="CL64" s="177">
        <v>0</v>
      </c>
      <c r="CM64" s="177">
        <v>0</v>
      </c>
      <c r="CN64" s="177">
        <v>0</v>
      </c>
      <c r="CO64" s="177">
        <v>0</v>
      </c>
      <c r="CP64" s="177">
        <v>0</v>
      </c>
      <c r="CQ64" s="177">
        <v>0</v>
      </c>
      <c r="CR64" s="177">
        <v>0</v>
      </c>
      <c r="CS64" s="177">
        <v>0</v>
      </c>
      <c r="CT64" s="177">
        <v>0</v>
      </c>
      <c r="CU64" s="177">
        <v>0</v>
      </c>
      <c r="CV64" s="177">
        <v>0</v>
      </c>
      <c r="CW64" s="177">
        <v>0</v>
      </c>
      <c r="CX64" s="177">
        <v>0</v>
      </c>
      <c r="CY64" s="177">
        <v>0</v>
      </c>
      <c r="CZ64" s="177">
        <v>0</v>
      </c>
      <c r="DA64" s="98">
        <v>0</v>
      </c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</row>
    <row r="65" spans="2:154" ht="35.25" customHeight="1">
      <c r="B65" s="94"/>
      <c r="C65" s="100" t="s">
        <v>140</v>
      </c>
      <c r="D65" s="94" t="s">
        <v>56</v>
      </c>
      <c r="E65" s="95">
        <v>23</v>
      </c>
      <c r="F65" s="95">
        <f t="shared" si="0"/>
        <v>23</v>
      </c>
      <c r="G65" s="95">
        <f>IFERROR(_xlfn.XLOOKUP($C65,'第13号（指定器具）'!$B$7:$B$46,'第13号（指定器具）'!$I$7:$I$46),"")</f>
        <v>0</v>
      </c>
      <c r="H65" s="95">
        <v>10</v>
      </c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F65" s="177">
        <v>0</v>
      </c>
      <c r="BG65" s="177">
        <v>35040</v>
      </c>
      <c r="BH65" s="177">
        <v>0</v>
      </c>
      <c r="BI65" s="177">
        <v>0</v>
      </c>
      <c r="BJ65" s="177">
        <v>0</v>
      </c>
      <c r="BK65" s="177">
        <v>0</v>
      </c>
      <c r="BL65" s="177">
        <v>341</v>
      </c>
      <c r="BM65" s="177">
        <v>0</v>
      </c>
      <c r="BN65" s="177">
        <v>0</v>
      </c>
      <c r="BO65" s="177">
        <v>0</v>
      </c>
      <c r="BP65" s="177">
        <v>360</v>
      </c>
      <c r="BQ65" s="177">
        <v>0</v>
      </c>
      <c r="BR65" s="177">
        <v>0</v>
      </c>
      <c r="BS65" s="177">
        <v>0</v>
      </c>
      <c r="BT65" s="177">
        <v>0</v>
      </c>
      <c r="BU65" s="177">
        <v>580</v>
      </c>
      <c r="BV65" s="177">
        <v>0</v>
      </c>
      <c r="BW65" s="177">
        <v>0</v>
      </c>
      <c r="BX65" s="177">
        <v>4385</v>
      </c>
      <c r="BY65" s="177">
        <v>1740</v>
      </c>
      <c r="BZ65" s="177">
        <v>0</v>
      </c>
      <c r="CA65" s="177">
        <v>0</v>
      </c>
      <c r="CB65" s="177">
        <v>0</v>
      </c>
      <c r="CC65" s="177">
        <v>870</v>
      </c>
      <c r="CD65" s="177">
        <v>0</v>
      </c>
      <c r="CE65" s="177">
        <v>0</v>
      </c>
      <c r="CF65" s="177">
        <v>0</v>
      </c>
      <c r="CG65" s="177">
        <v>0</v>
      </c>
      <c r="CH65" s="177">
        <v>0</v>
      </c>
      <c r="CI65" s="177">
        <v>879</v>
      </c>
      <c r="CJ65" s="177">
        <v>0</v>
      </c>
      <c r="CK65" s="177">
        <v>0</v>
      </c>
      <c r="CL65" s="177">
        <v>0</v>
      </c>
      <c r="CM65" s="177">
        <v>0</v>
      </c>
      <c r="CN65" s="177">
        <v>0</v>
      </c>
      <c r="CO65" s="177">
        <v>0</v>
      </c>
      <c r="CP65" s="177">
        <v>0</v>
      </c>
      <c r="CQ65" s="177">
        <v>0</v>
      </c>
      <c r="CR65" s="177">
        <v>2930</v>
      </c>
      <c r="CS65" s="177">
        <v>0</v>
      </c>
      <c r="CT65" s="177">
        <v>480</v>
      </c>
      <c r="CU65" s="177">
        <v>0</v>
      </c>
      <c r="CV65" s="177">
        <v>0</v>
      </c>
      <c r="CW65" s="177">
        <v>0</v>
      </c>
      <c r="CX65" s="177">
        <v>0</v>
      </c>
      <c r="CY65" s="177">
        <v>0</v>
      </c>
      <c r="CZ65" s="177">
        <v>0</v>
      </c>
      <c r="DA65" s="98">
        <v>0</v>
      </c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</row>
    <row r="66" spans="2:154" ht="35.25" customHeight="1">
      <c r="B66" s="94"/>
      <c r="C66" s="100" t="s">
        <v>141</v>
      </c>
      <c r="D66" s="94" t="s">
        <v>57</v>
      </c>
      <c r="E66" s="95">
        <v>114</v>
      </c>
      <c r="F66" s="95">
        <f t="shared" si="0"/>
        <v>114</v>
      </c>
      <c r="G66" s="95">
        <f>IFERROR(_xlfn.XLOOKUP($C66,'第13号（指定器具）'!$B$7:$B$46,'第13号（指定器具）'!$I$7:$I$46),"")</f>
        <v>0</v>
      </c>
      <c r="H66" s="95">
        <v>31</v>
      </c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F66" s="177">
        <v>4640</v>
      </c>
      <c r="BG66" s="177">
        <v>13140</v>
      </c>
      <c r="BH66" s="177">
        <v>2637</v>
      </c>
      <c r="BI66" s="177">
        <v>0</v>
      </c>
      <c r="BJ66" s="177">
        <v>0</v>
      </c>
      <c r="BK66" s="177">
        <v>180</v>
      </c>
      <c r="BL66" s="177">
        <v>0</v>
      </c>
      <c r="BM66" s="177">
        <v>0</v>
      </c>
      <c r="BN66" s="177">
        <v>590</v>
      </c>
      <c r="BO66" s="177">
        <v>39420</v>
      </c>
      <c r="BP66" s="177">
        <v>0</v>
      </c>
      <c r="BQ66" s="177">
        <v>0</v>
      </c>
      <c r="BR66" s="177">
        <v>0</v>
      </c>
      <c r="BS66" s="177">
        <v>0</v>
      </c>
      <c r="BT66" s="177">
        <v>0</v>
      </c>
      <c r="BU66" s="177">
        <v>290</v>
      </c>
      <c r="BV66" s="177">
        <v>0</v>
      </c>
      <c r="BW66" s="177">
        <v>0</v>
      </c>
      <c r="BX66" s="177">
        <v>0</v>
      </c>
      <c r="BY66" s="177">
        <v>0</v>
      </c>
      <c r="BZ66" s="177">
        <v>0</v>
      </c>
      <c r="CA66" s="177">
        <v>0</v>
      </c>
      <c r="CB66" s="177">
        <v>2490.5</v>
      </c>
      <c r="CC66" s="177">
        <v>1740</v>
      </c>
      <c r="CD66" s="177">
        <v>0</v>
      </c>
      <c r="CE66" s="177">
        <v>0</v>
      </c>
      <c r="CF66" s="177">
        <v>0</v>
      </c>
      <c r="CG66" s="177">
        <v>0</v>
      </c>
      <c r="CH66" s="177">
        <v>0</v>
      </c>
      <c r="CI66" s="177">
        <v>0</v>
      </c>
      <c r="CJ66" s="177">
        <v>0</v>
      </c>
      <c r="CK66" s="177">
        <v>0</v>
      </c>
      <c r="CL66" s="177">
        <v>0</v>
      </c>
      <c r="CM66" s="177">
        <v>0</v>
      </c>
      <c r="CN66" s="177">
        <v>0</v>
      </c>
      <c r="CO66" s="177">
        <v>0</v>
      </c>
      <c r="CP66" s="177">
        <v>0</v>
      </c>
      <c r="CQ66" s="177">
        <v>21900</v>
      </c>
      <c r="CR66" s="177">
        <v>8790</v>
      </c>
      <c r="CS66" s="177">
        <v>0</v>
      </c>
      <c r="CT66" s="177">
        <v>0</v>
      </c>
      <c r="CU66" s="177">
        <v>879</v>
      </c>
      <c r="CV66" s="177">
        <v>0</v>
      </c>
      <c r="CW66" s="177">
        <v>0</v>
      </c>
      <c r="CX66" s="177">
        <v>0</v>
      </c>
      <c r="CY66" s="177">
        <v>0</v>
      </c>
      <c r="CZ66" s="177">
        <v>0</v>
      </c>
      <c r="DA66" s="98">
        <v>0</v>
      </c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</row>
    <row r="67" spans="2:154" ht="35.25" customHeight="1">
      <c r="B67" s="94" t="s">
        <v>425</v>
      </c>
      <c r="C67" s="100" t="s">
        <v>142</v>
      </c>
      <c r="D67" s="94" t="s">
        <v>58</v>
      </c>
      <c r="E67" s="95">
        <v>12</v>
      </c>
      <c r="F67" s="95" t="str">
        <f t="shared" si="0"/>
        <v/>
      </c>
      <c r="G67" s="95" t="str">
        <f>IFERROR(_xlfn.XLOOKUP($C67,'第13号（指定器具）'!$B$7:$B$46,'第13号（指定器具）'!$I$7:$I$46),"")</f>
        <v/>
      </c>
      <c r="H67" s="95">
        <v>2.5</v>
      </c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F67" s="177">
        <v>0</v>
      </c>
      <c r="BG67" s="177">
        <v>0</v>
      </c>
      <c r="BH67" s="177">
        <v>0</v>
      </c>
      <c r="BI67" s="177">
        <v>0</v>
      </c>
      <c r="BJ67" s="177">
        <v>0</v>
      </c>
      <c r="BK67" s="177">
        <v>0</v>
      </c>
      <c r="BL67" s="177">
        <v>0</v>
      </c>
      <c r="BM67" s="177">
        <v>0</v>
      </c>
      <c r="BN67" s="177">
        <v>0</v>
      </c>
      <c r="BO67" s="177">
        <v>0</v>
      </c>
      <c r="BP67" s="177">
        <v>0</v>
      </c>
      <c r="BQ67" s="177">
        <v>0</v>
      </c>
      <c r="BR67" s="177">
        <v>0</v>
      </c>
      <c r="BS67" s="177">
        <v>0</v>
      </c>
      <c r="BT67" s="177">
        <v>0</v>
      </c>
      <c r="BU67" s="177">
        <v>0</v>
      </c>
      <c r="BV67" s="177">
        <v>0</v>
      </c>
      <c r="BW67" s="177">
        <v>0</v>
      </c>
      <c r="BX67" s="177">
        <v>0</v>
      </c>
      <c r="BY67" s="177">
        <v>0</v>
      </c>
      <c r="BZ67" s="177">
        <v>0</v>
      </c>
      <c r="CA67" s="177">
        <v>0</v>
      </c>
      <c r="CB67" s="177">
        <v>0</v>
      </c>
      <c r="CC67" s="177">
        <v>0</v>
      </c>
      <c r="CD67" s="177">
        <v>0</v>
      </c>
      <c r="CE67" s="177">
        <v>0</v>
      </c>
      <c r="CF67" s="177">
        <v>0</v>
      </c>
      <c r="CG67" s="177">
        <v>0</v>
      </c>
      <c r="CH67" s="177">
        <v>0</v>
      </c>
      <c r="CI67" s="177">
        <v>0</v>
      </c>
      <c r="CJ67" s="177">
        <v>0</v>
      </c>
      <c r="CK67" s="177">
        <v>0</v>
      </c>
      <c r="CL67" s="177">
        <v>0</v>
      </c>
      <c r="CM67" s="177">
        <v>0</v>
      </c>
      <c r="CN67" s="177">
        <v>0</v>
      </c>
      <c r="CO67" s="177">
        <v>0</v>
      </c>
      <c r="CP67" s="177">
        <v>0</v>
      </c>
      <c r="CQ67" s="177">
        <v>0</v>
      </c>
      <c r="CR67" s="177">
        <v>0</v>
      </c>
      <c r="CS67" s="177">
        <v>0</v>
      </c>
      <c r="CT67" s="177">
        <v>0</v>
      </c>
      <c r="CU67" s="177">
        <v>0</v>
      </c>
      <c r="CV67" s="177">
        <v>0</v>
      </c>
      <c r="CW67" s="177">
        <v>0</v>
      </c>
      <c r="CX67" s="177">
        <v>0</v>
      </c>
      <c r="CY67" s="177">
        <v>0</v>
      </c>
      <c r="CZ67" s="177">
        <v>0</v>
      </c>
      <c r="DA67" s="98">
        <v>0</v>
      </c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</row>
    <row r="68" spans="2:154" ht="35.25" customHeight="1">
      <c r="B68" s="94"/>
      <c r="C68" s="100" t="s">
        <v>83</v>
      </c>
      <c r="D68" s="94" t="s">
        <v>59</v>
      </c>
      <c r="E68" s="95">
        <v>54</v>
      </c>
      <c r="F68" s="95">
        <f t="shared" si="0"/>
        <v>54</v>
      </c>
      <c r="G68" s="95">
        <f>IFERROR(_xlfn.XLOOKUP($C68,'第13号（指定器具）'!$B$7:$B$46,'第13号（指定器具）'!$I$7:$I$46),"")</f>
        <v>0</v>
      </c>
      <c r="H68" s="95">
        <v>12.9</v>
      </c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F68" s="177">
        <v>0</v>
      </c>
      <c r="BG68" s="177">
        <v>0</v>
      </c>
      <c r="BH68" s="177">
        <v>0</v>
      </c>
      <c r="BI68" s="177">
        <v>0</v>
      </c>
      <c r="BJ68" s="177">
        <v>6570</v>
      </c>
      <c r="BK68" s="177">
        <v>0</v>
      </c>
      <c r="BL68" s="177">
        <v>0</v>
      </c>
      <c r="BM68" s="177">
        <v>0</v>
      </c>
      <c r="BN68" s="177">
        <v>0</v>
      </c>
      <c r="BO68" s="177">
        <v>0</v>
      </c>
      <c r="BP68" s="177">
        <v>0</v>
      </c>
      <c r="BQ68" s="177">
        <v>0</v>
      </c>
      <c r="BR68" s="177">
        <v>0</v>
      </c>
      <c r="BS68" s="177">
        <v>0</v>
      </c>
      <c r="BT68" s="177">
        <v>0</v>
      </c>
      <c r="BU68" s="177">
        <v>0</v>
      </c>
      <c r="BV68" s="177">
        <v>0</v>
      </c>
      <c r="BW68" s="177">
        <v>0</v>
      </c>
      <c r="BX68" s="177">
        <v>0</v>
      </c>
      <c r="BY68" s="177">
        <v>0</v>
      </c>
      <c r="BZ68" s="177">
        <v>0</v>
      </c>
      <c r="CA68" s="177">
        <v>0</v>
      </c>
      <c r="CB68" s="177">
        <v>0</v>
      </c>
      <c r="CC68" s="177">
        <v>290</v>
      </c>
      <c r="CD68" s="177">
        <v>0</v>
      </c>
      <c r="CE68" s="177">
        <v>3285</v>
      </c>
      <c r="CF68" s="177">
        <v>0</v>
      </c>
      <c r="CG68" s="177">
        <v>0</v>
      </c>
      <c r="CH68" s="177">
        <v>0</v>
      </c>
      <c r="CI68" s="177">
        <v>76650</v>
      </c>
      <c r="CJ68" s="177">
        <v>0</v>
      </c>
      <c r="CK68" s="177">
        <v>0</v>
      </c>
      <c r="CL68" s="177">
        <v>0</v>
      </c>
      <c r="CM68" s="177">
        <v>0</v>
      </c>
      <c r="CN68" s="177">
        <v>0</v>
      </c>
      <c r="CO68" s="177">
        <v>0</v>
      </c>
      <c r="CP68" s="177">
        <v>0</v>
      </c>
      <c r="CQ68" s="177">
        <v>0</v>
      </c>
      <c r="CR68" s="177">
        <v>0</v>
      </c>
      <c r="CS68" s="177">
        <v>0</v>
      </c>
      <c r="CT68" s="177">
        <v>0</v>
      </c>
      <c r="CU68" s="177">
        <v>0</v>
      </c>
      <c r="CV68" s="177">
        <v>0</v>
      </c>
      <c r="CW68" s="177">
        <v>0</v>
      </c>
      <c r="CX68" s="177">
        <v>0</v>
      </c>
      <c r="CY68" s="177">
        <v>0</v>
      </c>
      <c r="CZ68" s="177">
        <v>0</v>
      </c>
      <c r="DA68" s="98">
        <v>0</v>
      </c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</row>
    <row r="69" spans="2:154" ht="35.25" customHeight="1">
      <c r="B69" s="94"/>
      <c r="C69" s="100" t="s">
        <v>143</v>
      </c>
      <c r="D69" s="94" t="s">
        <v>60</v>
      </c>
      <c r="E69" s="95">
        <v>23</v>
      </c>
      <c r="F69" s="95">
        <f t="shared" ref="F69:F87" si="2">IF(B69="",E69,"")</f>
        <v>23</v>
      </c>
      <c r="G69" s="95">
        <f>IFERROR(_xlfn.XLOOKUP($C69,'第13号（指定器具）'!$B$7:$B$46,'第13号（指定器具）'!$I$7:$I$46),"")</f>
        <v>0</v>
      </c>
      <c r="H69" s="95">
        <v>6.3</v>
      </c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F69" s="177">
        <v>0</v>
      </c>
      <c r="BG69" s="177">
        <v>0</v>
      </c>
      <c r="BH69" s="177">
        <v>0</v>
      </c>
      <c r="BI69" s="177">
        <v>0</v>
      </c>
      <c r="BJ69" s="177">
        <v>0</v>
      </c>
      <c r="BK69" s="177">
        <v>0</v>
      </c>
      <c r="BL69" s="177">
        <v>0</v>
      </c>
      <c r="BM69" s="177">
        <v>0</v>
      </c>
      <c r="BN69" s="177">
        <v>0</v>
      </c>
      <c r="BO69" s="177">
        <v>0</v>
      </c>
      <c r="BP69" s="177">
        <v>0</v>
      </c>
      <c r="BQ69" s="177">
        <v>0</v>
      </c>
      <c r="BR69" s="177">
        <v>0</v>
      </c>
      <c r="BS69" s="177">
        <v>0</v>
      </c>
      <c r="BT69" s="177">
        <v>0</v>
      </c>
      <c r="BU69" s="177">
        <v>0</v>
      </c>
      <c r="BV69" s="177">
        <v>0</v>
      </c>
      <c r="BW69" s="177">
        <v>0</v>
      </c>
      <c r="BX69" s="177">
        <v>730</v>
      </c>
      <c r="BY69" s="177">
        <v>0</v>
      </c>
      <c r="BZ69" s="177">
        <v>0</v>
      </c>
      <c r="CA69" s="177">
        <v>0</v>
      </c>
      <c r="CB69" s="177">
        <v>2637</v>
      </c>
      <c r="CC69" s="177">
        <v>522</v>
      </c>
      <c r="CD69" s="177">
        <v>0</v>
      </c>
      <c r="CE69" s="177">
        <v>0</v>
      </c>
      <c r="CF69" s="177">
        <v>0</v>
      </c>
      <c r="CG69" s="177">
        <v>0</v>
      </c>
      <c r="CH69" s="177">
        <v>0</v>
      </c>
      <c r="CI69" s="177">
        <v>0</v>
      </c>
      <c r="CJ69" s="177">
        <v>0</v>
      </c>
      <c r="CK69" s="177">
        <v>0</v>
      </c>
      <c r="CL69" s="177">
        <v>0</v>
      </c>
      <c r="CM69" s="177">
        <v>0</v>
      </c>
      <c r="CN69" s="177">
        <v>0</v>
      </c>
      <c r="CO69" s="177">
        <v>0</v>
      </c>
      <c r="CP69" s="177">
        <v>0</v>
      </c>
      <c r="CQ69" s="177">
        <v>0</v>
      </c>
      <c r="CR69" s="177">
        <v>0</v>
      </c>
      <c r="CS69" s="177">
        <v>0</v>
      </c>
      <c r="CT69" s="177">
        <v>0</v>
      </c>
      <c r="CU69" s="177">
        <v>0</v>
      </c>
      <c r="CV69" s="177">
        <v>0</v>
      </c>
      <c r="CW69" s="177">
        <v>0</v>
      </c>
      <c r="CX69" s="177">
        <v>0</v>
      </c>
      <c r="CY69" s="177">
        <v>0</v>
      </c>
      <c r="CZ69" s="177">
        <v>0</v>
      </c>
      <c r="DA69" s="98">
        <v>0</v>
      </c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</row>
    <row r="70" spans="2:154" ht="35.25" customHeight="1">
      <c r="B70" s="94"/>
      <c r="C70" s="100" t="s">
        <v>144</v>
      </c>
      <c r="D70" s="94" t="s">
        <v>61</v>
      </c>
      <c r="E70" s="95">
        <v>275</v>
      </c>
      <c r="F70" s="95">
        <f t="shared" si="2"/>
        <v>275</v>
      </c>
      <c r="G70" s="95">
        <f>IFERROR(_xlfn.XLOOKUP($C70,'第13号（指定器具）'!$B$7:$B$46,'第13号（指定器具）'!$I$7:$I$46),"")</f>
        <v>0</v>
      </c>
      <c r="H70" s="95">
        <v>50</v>
      </c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F70" s="177">
        <v>0</v>
      </c>
      <c r="BG70" s="177">
        <v>0</v>
      </c>
      <c r="BH70" s="177">
        <v>0</v>
      </c>
      <c r="BI70" s="177">
        <v>0</v>
      </c>
      <c r="BJ70" s="177">
        <v>0</v>
      </c>
      <c r="BK70" s="177">
        <v>0</v>
      </c>
      <c r="BL70" s="177">
        <v>5860</v>
      </c>
      <c r="BM70" s="177">
        <v>0</v>
      </c>
      <c r="BN70" s="177">
        <v>0</v>
      </c>
      <c r="BO70" s="177">
        <v>0</v>
      </c>
      <c r="BP70" s="177">
        <v>0</v>
      </c>
      <c r="BQ70" s="177">
        <v>0</v>
      </c>
      <c r="BR70" s="177">
        <v>0</v>
      </c>
      <c r="BS70" s="177">
        <v>0</v>
      </c>
      <c r="BT70" s="177">
        <v>0</v>
      </c>
      <c r="BU70" s="177">
        <v>1160</v>
      </c>
      <c r="BV70" s="177">
        <v>0</v>
      </c>
      <c r="BW70" s="177">
        <v>0</v>
      </c>
      <c r="BX70" s="177">
        <v>0</v>
      </c>
      <c r="BY70" s="177">
        <v>0</v>
      </c>
      <c r="BZ70" s="177">
        <v>0</v>
      </c>
      <c r="CA70" s="177">
        <v>0</v>
      </c>
      <c r="CB70" s="177">
        <v>0</v>
      </c>
      <c r="CC70" s="177">
        <v>0</v>
      </c>
      <c r="CD70" s="177">
        <v>0</v>
      </c>
      <c r="CE70" s="177">
        <v>0</v>
      </c>
      <c r="CF70" s="177">
        <v>0</v>
      </c>
      <c r="CG70" s="177">
        <v>0</v>
      </c>
      <c r="CH70" s="177">
        <v>0</v>
      </c>
      <c r="CI70" s="177">
        <v>0</v>
      </c>
      <c r="CJ70" s="177">
        <v>0</v>
      </c>
      <c r="CK70" s="177">
        <v>0</v>
      </c>
      <c r="CL70" s="177">
        <v>0</v>
      </c>
      <c r="CM70" s="177">
        <v>0</v>
      </c>
      <c r="CN70" s="177">
        <v>0</v>
      </c>
      <c r="CO70" s="177">
        <v>0</v>
      </c>
      <c r="CP70" s="177">
        <v>0</v>
      </c>
      <c r="CQ70" s="177">
        <v>0</v>
      </c>
      <c r="CR70" s="177">
        <v>0</v>
      </c>
      <c r="CS70" s="177">
        <v>0</v>
      </c>
      <c r="CT70" s="177">
        <v>0</v>
      </c>
      <c r="CU70" s="177">
        <v>586</v>
      </c>
      <c r="CV70" s="177">
        <v>0</v>
      </c>
      <c r="CW70" s="177">
        <v>0</v>
      </c>
      <c r="CX70" s="177">
        <v>0</v>
      </c>
      <c r="CY70" s="177">
        <v>0</v>
      </c>
      <c r="CZ70" s="177">
        <v>0</v>
      </c>
      <c r="DA70" s="98">
        <v>0</v>
      </c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</row>
    <row r="71" spans="2:154" ht="35.25" customHeight="1">
      <c r="B71" s="94"/>
      <c r="C71" s="100" t="s">
        <v>145</v>
      </c>
      <c r="D71" s="94" t="s">
        <v>62</v>
      </c>
      <c r="E71" s="95">
        <v>0</v>
      </c>
      <c r="F71" s="95">
        <f t="shared" si="2"/>
        <v>0</v>
      </c>
      <c r="G71" s="95" t="str">
        <f>IFERROR(_xlfn.XLOOKUP($C71,'第13号（指定器具）'!$B$7:$B$46,'第13号（指定器具）'!$I$7:$I$46),"")</f>
        <v/>
      </c>
      <c r="H71" s="95">
        <v>0</v>
      </c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F71" s="177">
        <v>0</v>
      </c>
      <c r="BG71" s="177">
        <v>0</v>
      </c>
      <c r="BH71" s="177">
        <v>0</v>
      </c>
      <c r="BI71" s="177">
        <v>0</v>
      </c>
      <c r="BJ71" s="177">
        <v>0</v>
      </c>
      <c r="BK71" s="177">
        <v>0</v>
      </c>
      <c r="BL71" s="177">
        <v>0</v>
      </c>
      <c r="BM71" s="177">
        <v>0</v>
      </c>
      <c r="BN71" s="177">
        <v>0</v>
      </c>
      <c r="BO71" s="177">
        <v>0</v>
      </c>
      <c r="BP71" s="177">
        <v>0</v>
      </c>
      <c r="BQ71" s="177">
        <v>0</v>
      </c>
      <c r="BR71" s="177">
        <v>0</v>
      </c>
      <c r="BS71" s="177">
        <v>0</v>
      </c>
      <c r="BT71" s="177">
        <v>0</v>
      </c>
      <c r="BU71" s="177">
        <v>0</v>
      </c>
      <c r="BV71" s="177">
        <v>0</v>
      </c>
      <c r="BW71" s="177">
        <v>0</v>
      </c>
      <c r="BX71" s="177">
        <v>0</v>
      </c>
      <c r="BY71" s="177">
        <v>0</v>
      </c>
      <c r="BZ71" s="177">
        <v>0</v>
      </c>
      <c r="CA71" s="177">
        <v>0</v>
      </c>
      <c r="CB71" s="177">
        <v>0</v>
      </c>
      <c r="CC71" s="177">
        <v>0</v>
      </c>
      <c r="CD71" s="177">
        <v>0</v>
      </c>
      <c r="CE71" s="177">
        <v>0</v>
      </c>
      <c r="CF71" s="177">
        <v>0</v>
      </c>
      <c r="CG71" s="177">
        <v>0</v>
      </c>
      <c r="CH71" s="177">
        <v>0</v>
      </c>
      <c r="CI71" s="177">
        <v>0</v>
      </c>
      <c r="CJ71" s="177">
        <v>0</v>
      </c>
      <c r="CK71" s="177">
        <v>0</v>
      </c>
      <c r="CL71" s="177">
        <v>0</v>
      </c>
      <c r="CM71" s="177">
        <v>0</v>
      </c>
      <c r="CN71" s="177">
        <v>0</v>
      </c>
      <c r="CO71" s="177">
        <v>0</v>
      </c>
      <c r="CP71" s="177">
        <v>0</v>
      </c>
      <c r="CQ71" s="177">
        <v>0</v>
      </c>
      <c r="CR71" s="177">
        <v>0</v>
      </c>
      <c r="CS71" s="177">
        <v>0</v>
      </c>
      <c r="CT71" s="177">
        <v>0</v>
      </c>
      <c r="CU71" s="177">
        <v>0</v>
      </c>
      <c r="CV71" s="177">
        <v>0</v>
      </c>
      <c r="CW71" s="177">
        <v>0</v>
      </c>
      <c r="CX71" s="177">
        <v>0</v>
      </c>
      <c r="CY71" s="177">
        <v>0</v>
      </c>
      <c r="CZ71" s="177">
        <v>0</v>
      </c>
      <c r="DA71" s="98">
        <v>0</v>
      </c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</row>
    <row r="72" spans="2:154" ht="35.25" customHeight="1">
      <c r="B72" s="94"/>
      <c r="C72" s="100" t="s">
        <v>146</v>
      </c>
      <c r="D72" s="94" t="s">
        <v>63</v>
      </c>
      <c r="E72" s="95">
        <v>550</v>
      </c>
      <c r="F72" s="95">
        <f t="shared" si="2"/>
        <v>550</v>
      </c>
      <c r="G72" s="95" t="str">
        <f>IFERROR(_xlfn.XLOOKUP($C72,'第13号（指定器具）'!$B$7:$B$46,'第13号（指定器具）'!$I$7:$I$46),"")</f>
        <v/>
      </c>
      <c r="H72" s="95">
        <v>100</v>
      </c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F72" s="177">
        <v>0</v>
      </c>
      <c r="BG72" s="177">
        <v>0</v>
      </c>
      <c r="BH72" s="177">
        <v>0</v>
      </c>
      <c r="BI72" s="177">
        <v>0</v>
      </c>
      <c r="BJ72" s="177">
        <v>0</v>
      </c>
      <c r="BK72" s="177">
        <v>0</v>
      </c>
      <c r="BL72" s="177">
        <v>0</v>
      </c>
      <c r="BM72" s="177">
        <v>0</v>
      </c>
      <c r="BN72" s="177">
        <v>0</v>
      </c>
      <c r="BO72" s="177">
        <v>0</v>
      </c>
      <c r="BP72" s="177">
        <v>0</v>
      </c>
      <c r="BQ72" s="177">
        <v>0</v>
      </c>
      <c r="BR72" s="177">
        <v>0</v>
      </c>
      <c r="BS72" s="177">
        <v>0</v>
      </c>
      <c r="BT72" s="177">
        <v>0</v>
      </c>
      <c r="BU72" s="177">
        <v>0</v>
      </c>
      <c r="BV72" s="177">
        <v>0</v>
      </c>
      <c r="BW72" s="177">
        <v>0</v>
      </c>
      <c r="BX72" s="177">
        <v>0</v>
      </c>
      <c r="BY72" s="177">
        <v>0</v>
      </c>
      <c r="BZ72" s="177">
        <v>0</v>
      </c>
      <c r="CA72" s="177">
        <v>0</v>
      </c>
      <c r="CB72" s="177">
        <v>0</v>
      </c>
      <c r="CC72" s="177">
        <v>0</v>
      </c>
      <c r="CD72" s="177">
        <v>0</v>
      </c>
      <c r="CE72" s="177">
        <v>0</v>
      </c>
      <c r="CF72" s="177">
        <v>0</v>
      </c>
      <c r="CG72" s="177">
        <v>0</v>
      </c>
      <c r="CH72" s="177">
        <v>0</v>
      </c>
      <c r="CI72" s="177">
        <v>0</v>
      </c>
      <c r="CJ72" s="177">
        <v>0</v>
      </c>
      <c r="CK72" s="177">
        <v>0</v>
      </c>
      <c r="CL72" s="177">
        <v>0</v>
      </c>
      <c r="CM72" s="177">
        <v>0</v>
      </c>
      <c r="CN72" s="177">
        <v>0</v>
      </c>
      <c r="CO72" s="177">
        <v>0</v>
      </c>
      <c r="CP72" s="177">
        <v>0</v>
      </c>
      <c r="CQ72" s="177">
        <v>0</v>
      </c>
      <c r="CR72" s="177">
        <v>0</v>
      </c>
      <c r="CS72" s="177">
        <v>0</v>
      </c>
      <c r="CT72" s="177">
        <v>0</v>
      </c>
      <c r="CU72" s="177">
        <v>0</v>
      </c>
      <c r="CV72" s="177">
        <v>0</v>
      </c>
      <c r="CW72" s="177">
        <v>0</v>
      </c>
      <c r="CX72" s="177">
        <v>0</v>
      </c>
      <c r="CY72" s="177">
        <v>0</v>
      </c>
      <c r="CZ72" s="177">
        <v>0</v>
      </c>
      <c r="DA72" s="98">
        <v>0</v>
      </c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</row>
    <row r="73" spans="2:154" ht="35.25" customHeight="1">
      <c r="B73" s="94"/>
      <c r="C73" s="100" t="s">
        <v>147</v>
      </c>
      <c r="D73" s="94" t="s">
        <v>64</v>
      </c>
      <c r="E73" s="95">
        <v>250</v>
      </c>
      <c r="F73" s="95">
        <f t="shared" si="2"/>
        <v>250</v>
      </c>
      <c r="G73" s="95" t="str">
        <f>IFERROR(_xlfn.XLOOKUP($C73,'第13号（指定器具）'!$B$7:$B$46,'第13号（指定器具）'!$I$7:$I$46),"")</f>
        <v/>
      </c>
      <c r="H73" s="95">
        <v>101</v>
      </c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F73" s="177">
        <v>0</v>
      </c>
      <c r="BG73" s="177">
        <v>0</v>
      </c>
      <c r="BH73" s="177">
        <v>0</v>
      </c>
      <c r="BI73" s="177">
        <v>0</v>
      </c>
      <c r="BJ73" s="177">
        <v>0</v>
      </c>
      <c r="BK73" s="177">
        <v>0</v>
      </c>
      <c r="BL73" s="177">
        <v>0</v>
      </c>
      <c r="BM73" s="177">
        <v>0</v>
      </c>
      <c r="BN73" s="177">
        <v>0</v>
      </c>
      <c r="BO73" s="177">
        <v>0</v>
      </c>
      <c r="BP73" s="177">
        <v>0</v>
      </c>
      <c r="BQ73" s="177">
        <v>0</v>
      </c>
      <c r="BR73" s="177">
        <v>0</v>
      </c>
      <c r="BS73" s="177">
        <v>0</v>
      </c>
      <c r="BT73" s="177">
        <v>0</v>
      </c>
      <c r="BU73" s="177">
        <v>0</v>
      </c>
      <c r="BV73" s="177">
        <v>0</v>
      </c>
      <c r="BW73" s="177">
        <v>0</v>
      </c>
      <c r="BX73" s="177">
        <v>0</v>
      </c>
      <c r="BY73" s="177">
        <v>0</v>
      </c>
      <c r="BZ73" s="177">
        <v>0</v>
      </c>
      <c r="CA73" s="177">
        <v>0</v>
      </c>
      <c r="CB73" s="177">
        <v>0</v>
      </c>
      <c r="CC73" s="177">
        <v>0</v>
      </c>
      <c r="CD73" s="177">
        <v>0</v>
      </c>
      <c r="CE73" s="177">
        <v>0</v>
      </c>
      <c r="CF73" s="177">
        <v>0</v>
      </c>
      <c r="CG73" s="177">
        <v>0</v>
      </c>
      <c r="CH73" s="177">
        <v>0</v>
      </c>
      <c r="CI73" s="177">
        <v>0</v>
      </c>
      <c r="CJ73" s="177">
        <v>0</v>
      </c>
      <c r="CK73" s="177">
        <v>0</v>
      </c>
      <c r="CL73" s="177">
        <v>0</v>
      </c>
      <c r="CM73" s="177">
        <v>0</v>
      </c>
      <c r="CN73" s="177">
        <v>0</v>
      </c>
      <c r="CO73" s="177">
        <v>0</v>
      </c>
      <c r="CP73" s="177">
        <v>0</v>
      </c>
      <c r="CQ73" s="177">
        <v>0</v>
      </c>
      <c r="CR73" s="177">
        <v>0</v>
      </c>
      <c r="CS73" s="177">
        <v>0</v>
      </c>
      <c r="CT73" s="177">
        <v>0</v>
      </c>
      <c r="CU73" s="177">
        <v>0</v>
      </c>
      <c r="CV73" s="177">
        <v>0</v>
      </c>
      <c r="CW73" s="177">
        <v>0</v>
      </c>
      <c r="CX73" s="177">
        <v>0</v>
      </c>
      <c r="CY73" s="177">
        <v>0</v>
      </c>
      <c r="CZ73" s="177">
        <v>0</v>
      </c>
      <c r="DA73" s="98">
        <v>0</v>
      </c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</row>
    <row r="74" spans="2:154" ht="35.25" customHeight="1">
      <c r="B74" s="94"/>
      <c r="C74" s="100" t="s">
        <v>148</v>
      </c>
      <c r="D74" s="94" t="s">
        <v>65</v>
      </c>
      <c r="E74" s="95">
        <v>1000</v>
      </c>
      <c r="F74" s="95">
        <f t="shared" si="2"/>
        <v>1000</v>
      </c>
      <c r="G74" s="95" t="str">
        <f>IFERROR(_xlfn.XLOOKUP($C74,'第13号（指定器具）'!$B$7:$B$46,'第13号（指定器具）'!$I$7:$I$46),"")</f>
        <v/>
      </c>
      <c r="H74" s="95">
        <v>320</v>
      </c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F74" s="177">
        <v>0</v>
      </c>
      <c r="BG74" s="177">
        <v>0</v>
      </c>
      <c r="BH74" s="177">
        <v>0</v>
      </c>
      <c r="BI74" s="177">
        <v>0</v>
      </c>
      <c r="BJ74" s="177">
        <v>0</v>
      </c>
      <c r="BK74" s="177">
        <v>0</v>
      </c>
      <c r="BL74" s="177">
        <v>0</v>
      </c>
      <c r="BM74" s="177">
        <v>0</v>
      </c>
      <c r="BN74" s="177">
        <v>0</v>
      </c>
      <c r="BO74" s="177">
        <v>0</v>
      </c>
      <c r="BP74" s="177">
        <v>0</v>
      </c>
      <c r="BQ74" s="177">
        <v>0</v>
      </c>
      <c r="BR74" s="177">
        <v>0</v>
      </c>
      <c r="BS74" s="177">
        <v>0</v>
      </c>
      <c r="BT74" s="177">
        <v>0</v>
      </c>
      <c r="BU74" s="177">
        <v>0</v>
      </c>
      <c r="BV74" s="177">
        <v>0</v>
      </c>
      <c r="BW74" s="177">
        <v>0</v>
      </c>
      <c r="BX74" s="177">
        <v>0</v>
      </c>
      <c r="BY74" s="177">
        <v>0</v>
      </c>
      <c r="BZ74" s="177">
        <v>0</v>
      </c>
      <c r="CA74" s="177">
        <v>0</v>
      </c>
      <c r="CB74" s="177">
        <v>0</v>
      </c>
      <c r="CC74" s="177">
        <v>0</v>
      </c>
      <c r="CD74" s="177">
        <v>0</v>
      </c>
      <c r="CE74" s="177">
        <v>0</v>
      </c>
      <c r="CF74" s="177">
        <v>0</v>
      </c>
      <c r="CG74" s="177">
        <v>0</v>
      </c>
      <c r="CH74" s="177">
        <v>0</v>
      </c>
      <c r="CI74" s="177">
        <v>0</v>
      </c>
      <c r="CJ74" s="177">
        <v>0</v>
      </c>
      <c r="CK74" s="177">
        <v>0</v>
      </c>
      <c r="CL74" s="177">
        <v>0</v>
      </c>
      <c r="CM74" s="177">
        <v>0</v>
      </c>
      <c r="CN74" s="177">
        <v>0</v>
      </c>
      <c r="CO74" s="177">
        <v>0</v>
      </c>
      <c r="CP74" s="177">
        <v>0</v>
      </c>
      <c r="CQ74" s="177">
        <v>0</v>
      </c>
      <c r="CR74" s="177">
        <v>0</v>
      </c>
      <c r="CS74" s="177">
        <v>0</v>
      </c>
      <c r="CT74" s="177">
        <v>0</v>
      </c>
      <c r="CU74" s="177">
        <v>0</v>
      </c>
      <c r="CV74" s="177">
        <v>0</v>
      </c>
      <c r="CW74" s="177">
        <v>0</v>
      </c>
      <c r="CX74" s="177">
        <v>0</v>
      </c>
      <c r="CY74" s="177">
        <v>0</v>
      </c>
      <c r="CZ74" s="177">
        <v>0</v>
      </c>
      <c r="DA74" s="98">
        <v>0</v>
      </c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</row>
    <row r="75" spans="2:154" ht="35.25" customHeight="1">
      <c r="B75" s="94"/>
      <c r="C75" s="100" t="s">
        <v>149</v>
      </c>
      <c r="D75" s="94" t="s">
        <v>66</v>
      </c>
      <c r="E75" s="95">
        <v>0</v>
      </c>
      <c r="F75" s="95">
        <f t="shared" si="2"/>
        <v>0</v>
      </c>
      <c r="G75" s="95" t="str">
        <f>IFERROR(_xlfn.XLOOKUP($C75,'第13号（指定器具）'!$B$7:$B$46,'第13号（指定器具）'!$I$7:$I$46),"")</f>
        <v/>
      </c>
      <c r="H75" s="95">
        <v>0</v>
      </c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F75" s="177">
        <v>0</v>
      </c>
      <c r="BG75" s="177">
        <v>0</v>
      </c>
      <c r="BH75" s="177">
        <v>0</v>
      </c>
      <c r="BI75" s="177">
        <v>0</v>
      </c>
      <c r="BJ75" s="177">
        <v>0</v>
      </c>
      <c r="BK75" s="177">
        <v>0</v>
      </c>
      <c r="BL75" s="177">
        <v>0</v>
      </c>
      <c r="BM75" s="177">
        <v>0</v>
      </c>
      <c r="BN75" s="177">
        <v>0</v>
      </c>
      <c r="BO75" s="177">
        <v>0</v>
      </c>
      <c r="BP75" s="177">
        <v>0</v>
      </c>
      <c r="BQ75" s="177">
        <v>0</v>
      </c>
      <c r="BR75" s="177">
        <v>0</v>
      </c>
      <c r="BS75" s="177">
        <v>0</v>
      </c>
      <c r="BT75" s="177">
        <v>0</v>
      </c>
      <c r="BU75" s="177">
        <v>0</v>
      </c>
      <c r="BV75" s="177">
        <v>0</v>
      </c>
      <c r="BW75" s="177">
        <v>0</v>
      </c>
      <c r="BX75" s="177">
        <v>0</v>
      </c>
      <c r="BY75" s="177">
        <v>0</v>
      </c>
      <c r="BZ75" s="177">
        <v>0</v>
      </c>
      <c r="CA75" s="177">
        <v>0</v>
      </c>
      <c r="CB75" s="177">
        <v>0</v>
      </c>
      <c r="CC75" s="177">
        <v>0</v>
      </c>
      <c r="CD75" s="177">
        <v>0</v>
      </c>
      <c r="CE75" s="177">
        <v>0</v>
      </c>
      <c r="CF75" s="177">
        <v>0</v>
      </c>
      <c r="CG75" s="177">
        <v>0</v>
      </c>
      <c r="CH75" s="177">
        <v>0</v>
      </c>
      <c r="CI75" s="177">
        <v>0</v>
      </c>
      <c r="CJ75" s="177">
        <v>0</v>
      </c>
      <c r="CK75" s="177">
        <v>0</v>
      </c>
      <c r="CL75" s="177">
        <v>0</v>
      </c>
      <c r="CM75" s="177">
        <v>0</v>
      </c>
      <c r="CN75" s="177">
        <v>0</v>
      </c>
      <c r="CO75" s="177">
        <v>0</v>
      </c>
      <c r="CP75" s="177">
        <v>0</v>
      </c>
      <c r="CQ75" s="177">
        <v>0</v>
      </c>
      <c r="CR75" s="177">
        <v>0</v>
      </c>
      <c r="CS75" s="177">
        <v>0</v>
      </c>
      <c r="CT75" s="177">
        <v>0</v>
      </c>
      <c r="CU75" s="177">
        <v>0</v>
      </c>
      <c r="CV75" s="177">
        <v>0</v>
      </c>
      <c r="CW75" s="177">
        <v>0</v>
      </c>
      <c r="CX75" s="177">
        <v>0</v>
      </c>
      <c r="CY75" s="177">
        <v>0</v>
      </c>
      <c r="CZ75" s="177">
        <v>0</v>
      </c>
      <c r="DA75" s="98">
        <v>0</v>
      </c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</row>
    <row r="76" spans="2:154" ht="35.25" customHeight="1">
      <c r="B76" s="94"/>
      <c r="C76" s="100" t="s">
        <v>150</v>
      </c>
      <c r="D76" s="94" t="s">
        <v>67</v>
      </c>
      <c r="E76" s="95">
        <v>0</v>
      </c>
      <c r="F76" s="95">
        <f t="shared" si="2"/>
        <v>0</v>
      </c>
      <c r="G76" s="95" t="str">
        <f>IFERROR(_xlfn.XLOOKUP($C76,'第13号（指定器具）'!$B$7:$B$46,'第13号（指定器具）'!$I$7:$I$46),"")</f>
        <v/>
      </c>
      <c r="H76" s="95">
        <v>0</v>
      </c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F76" s="177">
        <v>0</v>
      </c>
      <c r="BG76" s="177">
        <v>0</v>
      </c>
      <c r="BH76" s="177">
        <v>0</v>
      </c>
      <c r="BI76" s="177">
        <v>0</v>
      </c>
      <c r="BJ76" s="177">
        <v>0</v>
      </c>
      <c r="BK76" s="177">
        <v>0</v>
      </c>
      <c r="BL76" s="177">
        <v>0</v>
      </c>
      <c r="BM76" s="177">
        <v>0</v>
      </c>
      <c r="BN76" s="177">
        <v>0</v>
      </c>
      <c r="BO76" s="177">
        <v>0</v>
      </c>
      <c r="BP76" s="177">
        <v>0</v>
      </c>
      <c r="BQ76" s="177">
        <v>0</v>
      </c>
      <c r="BR76" s="177">
        <v>0</v>
      </c>
      <c r="BS76" s="177">
        <v>0</v>
      </c>
      <c r="BT76" s="177">
        <v>0</v>
      </c>
      <c r="BU76" s="177">
        <v>0</v>
      </c>
      <c r="BV76" s="177">
        <v>0</v>
      </c>
      <c r="BW76" s="177">
        <v>0</v>
      </c>
      <c r="BX76" s="177">
        <v>0</v>
      </c>
      <c r="BY76" s="177">
        <v>0</v>
      </c>
      <c r="BZ76" s="177">
        <v>0</v>
      </c>
      <c r="CA76" s="177">
        <v>0</v>
      </c>
      <c r="CB76" s="177">
        <v>0</v>
      </c>
      <c r="CC76" s="177">
        <v>0</v>
      </c>
      <c r="CD76" s="177">
        <v>0</v>
      </c>
      <c r="CE76" s="177">
        <v>0</v>
      </c>
      <c r="CF76" s="177">
        <v>0</v>
      </c>
      <c r="CG76" s="177">
        <v>0</v>
      </c>
      <c r="CH76" s="177">
        <v>0</v>
      </c>
      <c r="CI76" s="177">
        <v>0</v>
      </c>
      <c r="CJ76" s="177">
        <v>0</v>
      </c>
      <c r="CK76" s="177">
        <v>0</v>
      </c>
      <c r="CL76" s="177">
        <v>0</v>
      </c>
      <c r="CM76" s="177">
        <v>0</v>
      </c>
      <c r="CN76" s="177">
        <v>0</v>
      </c>
      <c r="CO76" s="177">
        <v>0</v>
      </c>
      <c r="CP76" s="177">
        <v>0</v>
      </c>
      <c r="CQ76" s="177">
        <v>0</v>
      </c>
      <c r="CR76" s="177">
        <v>0</v>
      </c>
      <c r="CS76" s="177">
        <v>0</v>
      </c>
      <c r="CT76" s="177">
        <v>0</v>
      </c>
      <c r="CU76" s="177">
        <v>0</v>
      </c>
      <c r="CV76" s="177">
        <v>0</v>
      </c>
      <c r="CW76" s="177">
        <v>0</v>
      </c>
      <c r="CX76" s="177">
        <v>0</v>
      </c>
      <c r="CY76" s="177">
        <v>0</v>
      </c>
      <c r="CZ76" s="177">
        <v>0</v>
      </c>
      <c r="DA76" s="98">
        <v>0</v>
      </c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</row>
    <row r="77" spans="2:154" ht="35.25" customHeight="1">
      <c r="B77" s="94"/>
      <c r="C77" s="100" t="s">
        <v>151</v>
      </c>
      <c r="D77" s="94" t="s">
        <v>68</v>
      </c>
      <c r="E77" s="95">
        <v>0</v>
      </c>
      <c r="F77" s="95">
        <f t="shared" si="2"/>
        <v>0</v>
      </c>
      <c r="G77" s="95" t="str">
        <f>IFERROR(_xlfn.XLOOKUP($C77,'第13号（指定器具）'!$B$7:$B$46,'第13号（指定器具）'!$I$7:$I$46),"")</f>
        <v/>
      </c>
      <c r="H77" s="95">
        <v>0</v>
      </c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F77" s="177">
        <v>0</v>
      </c>
      <c r="BG77" s="177">
        <v>0</v>
      </c>
      <c r="BH77" s="177">
        <v>0</v>
      </c>
      <c r="BI77" s="177">
        <v>0</v>
      </c>
      <c r="BJ77" s="177">
        <v>0</v>
      </c>
      <c r="BK77" s="177">
        <v>0</v>
      </c>
      <c r="BL77" s="177">
        <v>0</v>
      </c>
      <c r="BM77" s="177">
        <v>0</v>
      </c>
      <c r="BN77" s="177">
        <v>0</v>
      </c>
      <c r="BO77" s="177">
        <v>0</v>
      </c>
      <c r="BP77" s="177">
        <v>0</v>
      </c>
      <c r="BQ77" s="177">
        <v>0</v>
      </c>
      <c r="BR77" s="177">
        <v>0</v>
      </c>
      <c r="BS77" s="177">
        <v>0</v>
      </c>
      <c r="BT77" s="177">
        <v>0</v>
      </c>
      <c r="BU77" s="177">
        <v>0</v>
      </c>
      <c r="BV77" s="177">
        <v>0</v>
      </c>
      <c r="BW77" s="177">
        <v>0</v>
      </c>
      <c r="BX77" s="177">
        <v>0</v>
      </c>
      <c r="BY77" s="177">
        <v>0</v>
      </c>
      <c r="BZ77" s="177">
        <v>0</v>
      </c>
      <c r="CA77" s="177">
        <v>0</v>
      </c>
      <c r="CB77" s="177">
        <v>0</v>
      </c>
      <c r="CC77" s="177">
        <v>0</v>
      </c>
      <c r="CD77" s="177">
        <v>0</v>
      </c>
      <c r="CE77" s="177">
        <v>0</v>
      </c>
      <c r="CF77" s="177">
        <v>0</v>
      </c>
      <c r="CG77" s="177">
        <v>0</v>
      </c>
      <c r="CH77" s="177">
        <v>0</v>
      </c>
      <c r="CI77" s="177">
        <v>0</v>
      </c>
      <c r="CJ77" s="177">
        <v>0</v>
      </c>
      <c r="CK77" s="177">
        <v>0</v>
      </c>
      <c r="CL77" s="177">
        <v>0</v>
      </c>
      <c r="CM77" s="177">
        <v>0</v>
      </c>
      <c r="CN77" s="177">
        <v>0</v>
      </c>
      <c r="CO77" s="177">
        <v>0</v>
      </c>
      <c r="CP77" s="177">
        <v>0</v>
      </c>
      <c r="CQ77" s="177">
        <v>0</v>
      </c>
      <c r="CR77" s="177">
        <v>0</v>
      </c>
      <c r="CS77" s="177">
        <v>0</v>
      </c>
      <c r="CT77" s="177">
        <v>0</v>
      </c>
      <c r="CU77" s="177">
        <v>0</v>
      </c>
      <c r="CV77" s="177">
        <v>0</v>
      </c>
      <c r="CW77" s="177">
        <v>0</v>
      </c>
      <c r="CX77" s="177">
        <v>0</v>
      </c>
      <c r="CY77" s="177">
        <v>0</v>
      </c>
      <c r="CZ77" s="177">
        <v>0</v>
      </c>
      <c r="DA77" s="98">
        <v>0</v>
      </c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</row>
    <row r="78" spans="2:154" ht="35.25" customHeight="1">
      <c r="B78" s="94"/>
      <c r="C78" s="100" t="s">
        <v>152</v>
      </c>
      <c r="D78" s="94" t="s">
        <v>69</v>
      </c>
      <c r="E78" s="95">
        <v>0</v>
      </c>
      <c r="F78" s="95">
        <f t="shared" si="2"/>
        <v>0</v>
      </c>
      <c r="G78" s="95" t="str">
        <f>IFERROR(_xlfn.XLOOKUP($C78,'第13号（指定器具）'!$B$7:$B$46,'第13号（指定器具）'!$I$7:$I$46),"")</f>
        <v/>
      </c>
      <c r="H78" s="95">
        <v>0</v>
      </c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F78" s="177">
        <v>0</v>
      </c>
      <c r="BG78" s="177">
        <v>0</v>
      </c>
      <c r="BH78" s="177">
        <v>0</v>
      </c>
      <c r="BI78" s="177">
        <v>0</v>
      </c>
      <c r="BJ78" s="177">
        <v>0</v>
      </c>
      <c r="BK78" s="177">
        <v>0</v>
      </c>
      <c r="BL78" s="177">
        <v>0</v>
      </c>
      <c r="BM78" s="177">
        <v>0</v>
      </c>
      <c r="BN78" s="177">
        <v>0</v>
      </c>
      <c r="BO78" s="177">
        <v>0</v>
      </c>
      <c r="BP78" s="177">
        <v>0</v>
      </c>
      <c r="BQ78" s="177">
        <v>0</v>
      </c>
      <c r="BR78" s="177">
        <v>0</v>
      </c>
      <c r="BS78" s="177">
        <v>0</v>
      </c>
      <c r="BT78" s="177">
        <v>0</v>
      </c>
      <c r="BU78" s="177">
        <v>0</v>
      </c>
      <c r="BV78" s="177">
        <v>0</v>
      </c>
      <c r="BW78" s="177">
        <v>0</v>
      </c>
      <c r="BX78" s="177">
        <v>0</v>
      </c>
      <c r="BY78" s="177">
        <v>0</v>
      </c>
      <c r="BZ78" s="177">
        <v>0</v>
      </c>
      <c r="CA78" s="177">
        <v>0</v>
      </c>
      <c r="CB78" s="177">
        <v>0</v>
      </c>
      <c r="CC78" s="177">
        <v>0</v>
      </c>
      <c r="CD78" s="177">
        <v>0</v>
      </c>
      <c r="CE78" s="177">
        <v>0</v>
      </c>
      <c r="CF78" s="177">
        <v>0</v>
      </c>
      <c r="CG78" s="177">
        <v>0</v>
      </c>
      <c r="CH78" s="177">
        <v>0</v>
      </c>
      <c r="CI78" s="177">
        <v>0</v>
      </c>
      <c r="CJ78" s="177">
        <v>0</v>
      </c>
      <c r="CK78" s="177">
        <v>0</v>
      </c>
      <c r="CL78" s="177">
        <v>0</v>
      </c>
      <c r="CM78" s="177">
        <v>0</v>
      </c>
      <c r="CN78" s="177">
        <v>0</v>
      </c>
      <c r="CO78" s="177">
        <v>0</v>
      </c>
      <c r="CP78" s="177">
        <v>0</v>
      </c>
      <c r="CQ78" s="177">
        <v>0</v>
      </c>
      <c r="CR78" s="177">
        <v>0</v>
      </c>
      <c r="CS78" s="177">
        <v>0</v>
      </c>
      <c r="CT78" s="177">
        <v>0</v>
      </c>
      <c r="CU78" s="177">
        <v>0</v>
      </c>
      <c r="CV78" s="177">
        <v>0</v>
      </c>
      <c r="CW78" s="177">
        <v>0</v>
      </c>
      <c r="CX78" s="177">
        <v>0</v>
      </c>
      <c r="CY78" s="177">
        <v>0</v>
      </c>
      <c r="CZ78" s="177">
        <v>0</v>
      </c>
      <c r="DA78" s="98">
        <v>0</v>
      </c>
      <c r="DC78" s="99"/>
      <c r="DD78" s="99"/>
      <c r="DE78" s="99"/>
      <c r="DF78" s="99"/>
      <c r="DG78" s="99"/>
      <c r="DH78" s="99"/>
      <c r="DI78" s="99"/>
      <c r="DJ78" s="99"/>
      <c r="DK78" s="99"/>
      <c r="DL78" s="99"/>
      <c r="DM78" s="99"/>
      <c r="DN78" s="99"/>
      <c r="DO78" s="99"/>
      <c r="DP78" s="99"/>
      <c r="DQ78" s="99"/>
      <c r="DR78" s="99"/>
      <c r="DS78" s="99"/>
      <c r="DT78" s="99"/>
      <c r="DU78" s="99"/>
      <c r="DV78" s="99"/>
      <c r="DW78" s="99"/>
      <c r="DX78" s="99"/>
      <c r="DY78" s="99"/>
      <c r="DZ78" s="99"/>
      <c r="EA78" s="99"/>
      <c r="EB78" s="99"/>
      <c r="EC78" s="99"/>
      <c r="ED78" s="99"/>
      <c r="EE78" s="99"/>
      <c r="EF78" s="99"/>
      <c r="EG78" s="99"/>
      <c r="EH78" s="99"/>
      <c r="EI78" s="99"/>
      <c r="EJ78" s="99"/>
      <c r="EK78" s="99"/>
      <c r="EL78" s="99"/>
      <c r="EM78" s="99"/>
      <c r="EN78" s="99"/>
      <c r="EO78" s="99"/>
      <c r="EP78" s="99"/>
      <c r="EQ78" s="99"/>
      <c r="ER78" s="99"/>
      <c r="ES78" s="99"/>
      <c r="ET78" s="99"/>
      <c r="EU78" s="99"/>
      <c r="EV78" s="99"/>
      <c r="EW78" s="99"/>
      <c r="EX78" s="99"/>
    </row>
    <row r="79" spans="2:154" ht="35.25" customHeight="1">
      <c r="B79" s="94"/>
      <c r="C79" s="100" t="s">
        <v>153</v>
      </c>
      <c r="D79" s="94" t="s">
        <v>70</v>
      </c>
      <c r="E79" s="95">
        <v>0</v>
      </c>
      <c r="F79" s="95">
        <f t="shared" si="2"/>
        <v>0</v>
      </c>
      <c r="G79" s="95" t="str">
        <f>IFERROR(_xlfn.XLOOKUP($C79,'第13号（指定器具）'!$B$7:$B$46,'第13号（指定器具）'!$I$7:$I$46),"")</f>
        <v/>
      </c>
      <c r="H79" s="95">
        <v>0</v>
      </c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F79" s="177">
        <v>0</v>
      </c>
      <c r="BG79" s="177">
        <v>0</v>
      </c>
      <c r="BH79" s="177">
        <v>0</v>
      </c>
      <c r="BI79" s="177">
        <v>0</v>
      </c>
      <c r="BJ79" s="177">
        <v>0</v>
      </c>
      <c r="BK79" s="177">
        <v>0</v>
      </c>
      <c r="BL79" s="177">
        <v>0</v>
      </c>
      <c r="BM79" s="177">
        <v>0</v>
      </c>
      <c r="BN79" s="177">
        <v>0</v>
      </c>
      <c r="BO79" s="177">
        <v>0</v>
      </c>
      <c r="BP79" s="177">
        <v>0</v>
      </c>
      <c r="BQ79" s="177">
        <v>0</v>
      </c>
      <c r="BR79" s="177">
        <v>0</v>
      </c>
      <c r="BS79" s="177">
        <v>0</v>
      </c>
      <c r="BT79" s="177">
        <v>0</v>
      </c>
      <c r="BU79" s="177">
        <v>0</v>
      </c>
      <c r="BV79" s="177">
        <v>0</v>
      </c>
      <c r="BW79" s="177">
        <v>0</v>
      </c>
      <c r="BX79" s="177">
        <v>0</v>
      </c>
      <c r="BY79" s="177">
        <v>0</v>
      </c>
      <c r="BZ79" s="177">
        <v>0</v>
      </c>
      <c r="CA79" s="177">
        <v>0</v>
      </c>
      <c r="CB79" s="177">
        <v>0</v>
      </c>
      <c r="CC79" s="177">
        <v>0</v>
      </c>
      <c r="CD79" s="177">
        <v>0</v>
      </c>
      <c r="CE79" s="177">
        <v>0</v>
      </c>
      <c r="CF79" s="177">
        <v>0</v>
      </c>
      <c r="CG79" s="177">
        <v>0</v>
      </c>
      <c r="CH79" s="177">
        <v>0</v>
      </c>
      <c r="CI79" s="177">
        <v>0</v>
      </c>
      <c r="CJ79" s="177">
        <v>0</v>
      </c>
      <c r="CK79" s="177">
        <v>0</v>
      </c>
      <c r="CL79" s="177">
        <v>0</v>
      </c>
      <c r="CM79" s="177">
        <v>0</v>
      </c>
      <c r="CN79" s="177">
        <v>0</v>
      </c>
      <c r="CO79" s="177">
        <v>0</v>
      </c>
      <c r="CP79" s="177">
        <v>0</v>
      </c>
      <c r="CQ79" s="177">
        <v>0</v>
      </c>
      <c r="CR79" s="177">
        <v>0</v>
      </c>
      <c r="CS79" s="177">
        <v>0</v>
      </c>
      <c r="CT79" s="177">
        <v>0</v>
      </c>
      <c r="CU79" s="177">
        <v>0</v>
      </c>
      <c r="CV79" s="177">
        <v>0</v>
      </c>
      <c r="CW79" s="177">
        <v>0</v>
      </c>
      <c r="CX79" s="177">
        <v>0</v>
      </c>
      <c r="CY79" s="177">
        <v>0</v>
      </c>
      <c r="CZ79" s="177">
        <v>0</v>
      </c>
      <c r="DA79" s="98">
        <v>0</v>
      </c>
      <c r="DC79" s="99"/>
      <c r="DD79" s="99"/>
      <c r="DE79" s="99"/>
      <c r="DF79" s="99"/>
      <c r="DG79" s="99"/>
      <c r="DH79" s="99"/>
      <c r="DI79" s="99"/>
      <c r="DJ79" s="99"/>
      <c r="DK79" s="99"/>
      <c r="DL79" s="99"/>
      <c r="DM79" s="99"/>
      <c r="DN79" s="99"/>
      <c r="DO79" s="99"/>
      <c r="DP79" s="99"/>
      <c r="DQ79" s="99"/>
      <c r="DR79" s="99"/>
      <c r="DS79" s="99"/>
      <c r="DT79" s="99"/>
      <c r="DU79" s="99"/>
      <c r="DV79" s="99"/>
      <c r="DW79" s="99"/>
      <c r="DX79" s="99"/>
      <c r="DY79" s="99"/>
      <c r="DZ79" s="99"/>
      <c r="EA79" s="99"/>
      <c r="EB79" s="99"/>
      <c r="EC79" s="99"/>
      <c r="ED79" s="99"/>
      <c r="EE79" s="99"/>
      <c r="EF79" s="99"/>
      <c r="EG79" s="99"/>
      <c r="EH79" s="99"/>
      <c r="EI79" s="99"/>
      <c r="EJ79" s="99"/>
      <c r="EK79" s="99"/>
      <c r="EL79" s="99"/>
      <c r="EM79" s="99"/>
      <c r="EN79" s="99"/>
      <c r="EO79" s="99"/>
      <c r="EP79" s="99"/>
      <c r="EQ79" s="99"/>
      <c r="ER79" s="99"/>
      <c r="ES79" s="99"/>
      <c r="ET79" s="99"/>
      <c r="EU79" s="99"/>
      <c r="EV79" s="99"/>
      <c r="EW79" s="99"/>
      <c r="EX79" s="99"/>
    </row>
    <row r="80" spans="2:154" ht="35.25" customHeight="1">
      <c r="B80" s="94"/>
      <c r="C80" s="100" t="s">
        <v>154</v>
      </c>
      <c r="D80" s="94" t="s">
        <v>71</v>
      </c>
      <c r="E80" s="95">
        <v>0</v>
      </c>
      <c r="F80" s="95">
        <f t="shared" si="2"/>
        <v>0</v>
      </c>
      <c r="G80" s="95" t="str">
        <f>IFERROR(_xlfn.XLOOKUP($C80,'第13号（指定器具）'!$B$7:$B$46,'第13号（指定器具）'!$I$7:$I$46),"")</f>
        <v/>
      </c>
      <c r="H80" s="95">
        <v>0</v>
      </c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F80" s="177">
        <v>0</v>
      </c>
      <c r="BG80" s="177">
        <v>0</v>
      </c>
      <c r="BH80" s="177">
        <v>0</v>
      </c>
      <c r="BI80" s="177">
        <v>0</v>
      </c>
      <c r="BJ80" s="177">
        <v>0</v>
      </c>
      <c r="BK80" s="177">
        <v>0</v>
      </c>
      <c r="BL80" s="177">
        <v>0</v>
      </c>
      <c r="BM80" s="177">
        <v>0</v>
      </c>
      <c r="BN80" s="177">
        <v>0</v>
      </c>
      <c r="BO80" s="177">
        <v>0</v>
      </c>
      <c r="BP80" s="177">
        <v>0</v>
      </c>
      <c r="BQ80" s="177">
        <v>0</v>
      </c>
      <c r="BR80" s="177">
        <v>0</v>
      </c>
      <c r="BS80" s="177">
        <v>0</v>
      </c>
      <c r="BT80" s="177">
        <v>0</v>
      </c>
      <c r="BU80" s="177">
        <v>0</v>
      </c>
      <c r="BV80" s="177">
        <v>0</v>
      </c>
      <c r="BW80" s="177">
        <v>0</v>
      </c>
      <c r="BX80" s="177">
        <v>0</v>
      </c>
      <c r="BY80" s="177">
        <v>0</v>
      </c>
      <c r="BZ80" s="177">
        <v>0</v>
      </c>
      <c r="CA80" s="177">
        <v>0</v>
      </c>
      <c r="CB80" s="177">
        <v>0</v>
      </c>
      <c r="CC80" s="177">
        <v>0</v>
      </c>
      <c r="CD80" s="177">
        <v>0</v>
      </c>
      <c r="CE80" s="177">
        <v>0</v>
      </c>
      <c r="CF80" s="177">
        <v>0</v>
      </c>
      <c r="CG80" s="177">
        <v>0</v>
      </c>
      <c r="CH80" s="177">
        <v>0</v>
      </c>
      <c r="CI80" s="177">
        <v>0</v>
      </c>
      <c r="CJ80" s="177">
        <v>0</v>
      </c>
      <c r="CK80" s="177">
        <v>0</v>
      </c>
      <c r="CL80" s="177">
        <v>0</v>
      </c>
      <c r="CM80" s="177">
        <v>0</v>
      </c>
      <c r="CN80" s="177">
        <v>0</v>
      </c>
      <c r="CO80" s="177">
        <v>0</v>
      </c>
      <c r="CP80" s="177">
        <v>0</v>
      </c>
      <c r="CQ80" s="177">
        <v>0</v>
      </c>
      <c r="CR80" s="177">
        <v>0</v>
      </c>
      <c r="CS80" s="177">
        <v>0</v>
      </c>
      <c r="CT80" s="177">
        <v>0</v>
      </c>
      <c r="CU80" s="177">
        <v>0</v>
      </c>
      <c r="CV80" s="177">
        <v>0</v>
      </c>
      <c r="CW80" s="177">
        <v>0</v>
      </c>
      <c r="CX80" s="177">
        <v>0</v>
      </c>
      <c r="CY80" s="177">
        <v>0</v>
      </c>
      <c r="CZ80" s="177">
        <v>0</v>
      </c>
      <c r="DA80" s="98">
        <v>0</v>
      </c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</row>
    <row r="81" spans="2:154" ht="35.25" customHeight="1">
      <c r="B81" s="94"/>
      <c r="C81" s="100" t="s">
        <v>155</v>
      </c>
      <c r="D81" s="94" t="s">
        <v>72</v>
      </c>
      <c r="E81" s="95">
        <v>270</v>
      </c>
      <c r="F81" s="95">
        <f t="shared" si="2"/>
        <v>270</v>
      </c>
      <c r="G81" s="95" t="str">
        <f>IFERROR(_xlfn.XLOOKUP($C81,'第13号（指定器具）'!$B$7:$B$46,'第13号（指定器具）'!$I$7:$I$46),"")</f>
        <v/>
      </c>
      <c r="H81" s="95">
        <v>22.8</v>
      </c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F81" s="177">
        <v>0</v>
      </c>
      <c r="BG81" s="177">
        <v>0</v>
      </c>
      <c r="BH81" s="177">
        <v>0</v>
      </c>
      <c r="BI81" s="177">
        <v>0</v>
      </c>
      <c r="BJ81" s="177">
        <v>0</v>
      </c>
      <c r="BK81" s="177">
        <v>0</v>
      </c>
      <c r="BL81" s="177">
        <v>0</v>
      </c>
      <c r="BM81" s="177">
        <v>0</v>
      </c>
      <c r="BN81" s="177">
        <v>0</v>
      </c>
      <c r="BO81" s="177">
        <v>0</v>
      </c>
      <c r="BP81" s="177">
        <v>0</v>
      </c>
      <c r="BQ81" s="177">
        <v>0</v>
      </c>
      <c r="BR81" s="177">
        <v>0</v>
      </c>
      <c r="BS81" s="177">
        <v>0</v>
      </c>
      <c r="BT81" s="177">
        <v>0</v>
      </c>
      <c r="BU81" s="177">
        <v>0</v>
      </c>
      <c r="BV81" s="177">
        <v>0</v>
      </c>
      <c r="BW81" s="177">
        <v>0</v>
      </c>
      <c r="BX81" s="177">
        <v>0</v>
      </c>
      <c r="BY81" s="177">
        <v>0</v>
      </c>
      <c r="BZ81" s="177">
        <v>0</v>
      </c>
      <c r="CA81" s="177">
        <v>0</v>
      </c>
      <c r="CB81" s="177">
        <v>0</v>
      </c>
      <c r="CC81" s="177">
        <v>0</v>
      </c>
      <c r="CD81" s="177">
        <v>0</v>
      </c>
      <c r="CE81" s="177">
        <v>0</v>
      </c>
      <c r="CF81" s="177">
        <v>0</v>
      </c>
      <c r="CG81" s="177">
        <v>0</v>
      </c>
      <c r="CH81" s="177">
        <v>0</v>
      </c>
      <c r="CI81" s="177">
        <v>0</v>
      </c>
      <c r="CJ81" s="177">
        <v>0</v>
      </c>
      <c r="CK81" s="177">
        <v>0</v>
      </c>
      <c r="CL81" s="177">
        <v>0</v>
      </c>
      <c r="CM81" s="177">
        <v>0</v>
      </c>
      <c r="CN81" s="177">
        <v>0</v>
      </c>
      <c r="CO81" s="177">
        <v>0</v>
      </c>
      <c r="CP81" s="177">
        <v>0</v>
      </c>
      <c r="CQ81" s="177">
        <v>0</v>
      </c>
      <c r="CR81" s="177">
        <v>0</v>
      </c>
      <c r="CS81" s="177">
        <v>0</v>
      </c>
      <c r="CT81" s="177">
        <v>0</v>
      </c>
      <c r="CU81" s="177">
        <v>0</v>
      </c>
      <c r="CV81" s="177">
        <v>0</v>
      </c>
      <c r="CW81" s="177">
        <v>0</v>
      </c>
      <c r="CX81" s="177">
        <v>0</v>
      </c>
      <c r="CY81" s="177">
        <v>0</v>
      </c>
      <c r="CZ81" s="177">
        <v>0</v>
      </c>
      <c r="DA81" s="98">
        <v>0</v>
      </c>
      <c r="DC81" s="99"/>
      <c r="DD81" s="99"/>
      <c r="DE81" s="99"/>
      <c r="DF81" s="99"/>
      <c r="DG81" s="99"/>
      <c r="DH81" s="99"/>
      <c r="DI81" s="99"/>
      <c r="DJ81" s="99"/>
      <c r="DK81" s="99"/>
      <c r="DL81" s="99"/>
      <c r="DM81" s="99"/>
      <c r="DN81" s="99"/>
      <c r="DO81" s="99"/>
      <c r="DP81" s="99"/>
      <c r="DQ81" s="99"/>
      <c r="DR81" s="99"/>
      <c r="DS81" s="99"/>
      <c r="DT81" s="99"/>
      <c r="DU81" s="99"/>
      <c r="DV81" s="99"/>
      <c r="DW81" s="99"/>
      <c r="DX81" s="99"/>
      <c r="DY81" s="99"/>
      <c r="DZ81" s="99"/>
      <c r="EA81" s="99"/>
      <c r="EB81" s="99"/>
      <c r="EC81" s="99"/>
      <c r="ED81" s="99"/>
      <c r="EE81" s="99"/>
      <c r="EF81" s="99"/>
      <c r="EG81" s="99"/>
      <c r="EH81" s="99"/>
      <c r="EI81" s="99"/>
      <c r="EJ81" s="99"/>
      <c r="EK81" s="99"/>
      <c r="EL81" s="99"/>
      <c r="EM81" s="99"/>
      <c r="EN81" s="99"/>
      <c r="EO81" s="99"/>
      <c r="EP81" s="99"/>
      <c r="EQ81" s="99"/>
      <c r="ER81" s="99"/>
      <c r="ES81" s="99"/>
      <c r="ET81" s="99"/>
      <c r="EU81" s="99"/>
      <c r="EV81" s="99"/>
      <c r="EW81" s="99"/>
      <c r="EX81" s="99"/>
    </row>
    <row r="82" spans="2:154" ht="35.25" customHeight="1">
      <c r="B82" s="94"/>
      <c r="C82" s="100" t="s">
        <v>156</v>
      </c>
      <c r="D82" s="94" t="s">
        <v>73</v>
      </c>
      <c r="E82" s="95">
        <v>54</v>
      </c>
      <c r="F82" s="95">
        <f t="shared" si="2"/>
        <v>54</v>
      </c>
      <c r="G82" s="95">
        <f>IFERROR(_xlfn.XLOOKUP($C82,'第13号（指定器具）'!$B$7:$B$46,'第13号（指定器具）'!$I$7:$I$46),"")</f>
        <v>0</v>
      </c>
      <c r="H82" s="95">
        <v>7.6</v>
      </c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F82" s="177">
        <v>0</v>
      </c>
      <c r="BG82" s="177">
        <v>0</v>
      </c>
      <c r="BH82" s="177">
        <v>0</v>
      </c>
      <c r="BI82" s="177">
        <v>0</v>
      </c>
      <c r="BJ82" s="177">
        <v>0</v>
      </c>
      <c r="BK82" s="177">
        <v>0</v>
      </c>
      <c r="BL82" s="177">
        <v>0</v>
      </c>
      <c r="BM82" s="177">
        <v>0</v>
      </c>
      <c r="BN82" s="177">
        <v>0</v>
      </c>
      <c r="BO82" s="177">
        <v>0</v>
      </c>
      <c r="BP82" s="177">
        <v>0</v>
      </c>
      <c r="BQ82" s="177">
        <v>0</v>
      </c>
      <c r="BR82" s="177">
        <v>0</v>
      </c>
      <c r="BS82" s="177">
        <v>0</v>
      </c>
      <c r="BT82" s="177">
        <v>0</v>
      </c>
      <c r="BU82" s="177">
        <v>0</v>
      </c>
      <c r="BV82" s="177">
        <v>0</v>
      </c>
      <c r="BW82" s="177">
        <v>0</v>
      </c>
      <c r="BX82" s="177">
        <v>0</v>
      </c>
      <c r="BY82" s="177">
        <v>0</v>
      </c>
      <c r="BZ82" s="177">
        <v>0</v>
      </c>
      <c r="CA82" s="177">
        <v>0</v>
      </c>
      <c r="CB82" s="177">
        <v>0</v>
      </c>
      <c r="CC82" s="177">
        <v>0</v>
      </c>
      <c r="CD82" s="177">
        <v>0</v>
      </c>
      <c r="CE82" s="177">
        <v>0</v>
      </c>
      <c r="CF82" s="177">
        <v>0</v>
      </c>
      <c r="CG82" s="177">
        <v>0</v>
      </c>
      <c r="CH82" s="177">
        <v>0</v>
      </c>
      <c r="CI82" s="177">
        <v>0</v>
      </c>
      <c r="CJ82" s="177">
        <v>0</v>
      </c>
      <c r="CK82" s="177">
        <v>0</v>
      </c>
      <c r="CL82" s="177">
        <v>0</v>
      </c>
      <c r="CM82" s="177">
        <v>0</v>
      </c>
      <c r="CN82" s="177">
        <v>0</v>
      </c>
      <c r="CO82" s="177">
        <v>0</v>
      </c>
      <c r="CP82" s="177">
        <v>0</v>
      </c>
      <c r="CQ82" s="177">
        <v>0</v>
      </c>
      <c r="CR82" s="177">
        <v>0</v>
      </c>
      <c r="CS82" s="177">
        <v>0</v>
      </c>
      <c r="CT82" s="177">
        <v>0</v>
      </c>
      <c r="CU82" s="177">
        <v>0</v>
      </c>
      <c r="CV82" s="177">
        <v>0</v>
      </c>
      <c r="CW82" s="177">
        <v>0</v>
      </c>
      <c r="CX82" s="177">
        <v>0</v>
      </c>
      <c r="CY82" s="177">
        <v>0</v>
      </c>
      <c r="CZ82" s="177">
        <v>0</v>
      </c>
      <c r="DA82" s="98">
        <v>0</v>
      </c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</row>
    <row r="83" spans="2:154" ht="35.25" customHeight="1">
      <c r="B83" s="94"/>
      <c r="C83" s="100" t="s">
        <v>157</v>
      </c>
      <c r="D83" s="94" t="s">
        <v>74</v>
      </c>
      <c r="E83" s="95">
        <v>0</v>
      </c>
      <c r="F83" s="95">
        <f t="shared" si="2"/>
        <v>0</v>
      </c>
      <c r="G83" s="95" t="str">
        <f>IFERROR(_xlfn.XLOOKUP($C83,'第13号（指定器具）'!$B$7:$B$46,'第13号（指定器具）'!$I$7:$I$46),"")</f>
        <v/>
      </c>
      <c r="H83" s="95">
        <v>0</v>
      </c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F83" s="177">
        <v>0</v>
      </c>
      <c r="BG83" s="177">
        <v>0</v>
      </c>
      <c r="BH83" s="177">
        <v>0</v>
      </c>
      <c r="BI83" s="177">
        <v>0</v>
      </c>
      <c r="BJ83" s="177">
        <v>0</v>
      </c>
      <c r="BK83" s="177">
        <v>0</v>
      </c>
      <c r="BL83" s="177">
        <v>0</v>
      </c>
      <c r="BM83" s="177">
        <v>0</v>
      </c>
      <c r="BN83" s="177">
        <v>0</v>
      </c>
      <c r="BO83" s="177">
        <v>0</v>
      </c>
      <c r="BP83" s="177">
        <v>0</v>
      </c>
      <c r="BQ83" s="177">
        <v>0</v>
      </c>
      <c r="BR83" s="177">
        <v>0</v>
      </c>
      <c r="BS83" s="177">
        <v>0</v>
      </c>
      <c r="BT83" s="177">
        <v>0</v>
      </c>
      <c r="BU83" s="177">
        <v>0</v>
      </c>
      <c r="BV83" s="177">
        <v>0</v>
      </c>
      <c r="BW83" s="177">
        <v>0</v>
      </c>
      <c r="BX83" s="177">
        <v>0</v>
      </c>
      <c r="BY83" s="177">
        <v>0</v>
      </c>
      <c r="BZ83" s="177">
        <v>0</v>
      </c>
      <c r="CA83" s="177">
        <v>0</v>
      </c>
      <c r="CB83" s="177">
        <v>0</v>
      </c>
      <c r="CC83" s="177">
        <v>0</v>
      </c>
      <c r="CD83" s="177">
        <v>0</v>
      </c>
      <c r="CE83" s="177">
        <v>0</v>
      </c>
      <c r="CF83" s="177">
        <v>0</v>
      </c>
      <c r="CG83" s="177">
        <v>0</v>
      </c>
      <c r="CH83" s="177">
        <v>0</v>
      </c>
      <c r="CI83" s="177">
        <v>0</v>
      </c>
      <c r="CJ83" s="177">
        <v>0</v>
      </c>
      <c r="CK83" s="177">
        <v>0</v>
      </c>
      <c r="CL83" s="177">
        <v>0</v>
      </c>
      <c r="CM83" s="177">
        <v>0</v>
      </c>
      <c r="CN83" s="177">
        <v>0</v>
      </c>
      <c r="CO83" s="177">
        <v>0</v>
      </c>
      <c r="CP83" s="177">
        <v>0</v>
      </c>
      <c r="CQ83" s="177">
        <v>0</v>
      </c>
      <c r="CR83" s="177">
        <v>0</v>
      </c>
      <c r="CS83" s="177">
        <v>0</v>
      </c>
      <c r="CT83" s="177">
        <v>0</v>
      </c>
      <c r="CU83" s="177">
        <v>0</v>
      </c>
      <c r="CV83" s="177">
        <v>0</v>
      </c>
      <c r="CW83" s="177">
        <v>0</v>
      </c>
      <c r="CX83" s="177">
        <v>0</v>
      </c>
      <c r="CY83" s="177">
        <v>0</v>
      </c>
      <c r="CZ83" s="177">
        <v>0</v>
      </c>
      <c r="DA83" s="98">
        <v>0</v>
      </c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99"/>
      <c r="DT83" s="99"/>
      <c r="DU83" s="99"/>
      <c r="DV83" s="99"/>
      <c r="DW83" s="99"/>
      <c r="DX83" s="99"/>
      <c r="DY83" s="99"/>
      <c r="DZ83" s="99"/>
      <c r="EA83" s="99"/>
      <c r="EB83" s="99"/>
      <c r="EC83" s="99"/>
      <c r="ED83" s="99"/>
      <c r="EE83" s="99"/>
      <c r="EF83" s="99"/>
      <c r="EG83" s="99"/>
      <c r="EH83" s="99"/>
      <c r="EI83" s="99"/>
      <c r="EJ83" s="99"/>
      <c r="EK83" s="99"/>
      <c r="EL83" s="99"/>
      <c r="EM83" s="99"/>
      <c r="EN83" s="99"/>
      <c r="EO83" s="99"/>
      <c r="EP83" s="99"/>
      <c r="EQ83" s="99"/>
      <c r="ER83" s="99"/>
      <c r="ES83" s="99"/>
      <c r="ET83" s="99"/>
      <c r="EU83" s="99"/>
      <c r="EV83" s="99"/>
      <c r="EW83" s="99"/>
      <c r="EX83" s="99"/>
    </row>
    <row r="84" spans="2:154" ht="35.25" customHeight="1">
      <c r="B84" s="94"/>
      <c r="C84" s="100" t="s">
        <v>158</v>
      </c>
      <c r="D84" s="94" t="s">
        <v>75</v>
      </c>
      <c r="E84" s="95">
        <v>0</v>
      </c>
      <c r="F84" s="95">
        <f t="shared" si="2"/>
        <v>0</v>
      </c>
      <c r="G84" s="95" t="str">
        <f>IFERROR(_xlfn.XLOOKUP($C84,'第13号（指定器具）'!$B$7:$B$46,'第13号（指定器具）'!$I$7:$I$46),"")</f>
        <v/>
      </c>
      <c r="H84" s="95">
        <v>0</v>
      </c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F84" s="177">
        <v>0</v>
      </c>
      <c r="BG84" s="177">
        <v>0</v>
      </c>
      <c r="BH84" s="177">
        <v>0</v>
      </c>
      <c r="BI84" s="177">
        <v>0</v>
      </c>
      <c r="BJ84" s="177">
        <v>0</v>
      </c>
      <c r="BK84" s="177">
        <v>0</v>
      </c>
      <c r="BL84" s="177">
        <v>0</v>
      </c>
      <c r="BM84" s="177">
        <v>0</v>
      </c>
      <c r="BN84" s="177">
        <v>0</v>
      </c>
      <c r="BO84" s="177">
        <v>0</v>
      </c>
      <c r="BP84" s="177">
        <v>0</v>
      </c>
      <c r="BQ84" s="177">
        <v>0</v>
      </c>
      <c r="BR84" s="177">
        <v>0</v>
      </c>
      <c r="BS84" s="177">
        <v>0</v>
      </c>
      <c r="BT84" s="177">
        <v>0</v>
      </c>
      <c r="BU84" s="177">
        <v>0</v>
      </c>
      <c r="BV84" s="177">
        <v>0</v>
      </c>
      <c r="BW84" s="177">
        <v>0</v>
      </c>
      <c r="BX84" s="177">
        <v>0</v>
      </c>
      <c r="BY84" s="177">
        <v>0</v>
      </c>
      <c r="BZ84" s="177">
        <v>0</v>
      </c>
      <c r="CA84" s="177">
        <v>0</v>
      </c>
      <c r="CB84" s="177">
        <v>0</v>
      </c>
      <c r="CC84" s="177">
        <v>0</v>
      </c>
      <c r="CD84" s="177">
        <v>0</v>
      </c>
      <c r="CE84" s="177">
        <v>0</v>
      </c>
      <c r="CF84" s="177">
        <v>0</v>
      </c>
      <c r="CG84" s="177">
        <v>0</v>
      </c>
      <c r="CH84" s="177">
        <v>0</v>
      </c>
      <c r="CI84" s="177">
        <v>0</v>
      </c>
      <c r="CJ84" s="177">
        <v>0</v>
      </c>
      <c r="CK84" s="177">
        <v>0</v>
      </c>
      <c r="CL84" s="177">
        <v>0</v>
      </c>
      <c r="CM84" s="177">
        <v>0</v>
      </c>
      <c r="CN84" s="177">
        <v>0</v>
      </c>
      <c r="CO84" s="177">
        <v>0</v>
      </c>
      <c r="CP84" s="177">
        <v>0</v>
      </c>
      <c r="CQ84" s="177">
        <v>0</v>
      </c>
      <c r="CR84" s="177">
        <v>0</v>
      </c>
      <c r="CS84" s="177">
        <v>0</v>
      </c>
      <c r="CT84" s="177">
        <v>0</v>
      </c>
      <c r="CU84" s="177">
        <v>0</v>
      </c>
      <c r="CV84" s="177">
        <v>0</v>
      </c>
      <c r="CW84" s="177">
        <v>0</v>
      </c>
      <c r="CX84" s="177">
        <v>0</v>
      </c>
      <c r="CY84" s="177">
        <v>0</v>
      </c>
      <c r="CZ84" s="177">
        <v>0</v>
      </c>
      <c r="DA84" s="98">
        <v>0</v>
      </c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99"/>
      <c r="DR84" s="99"/>
      <c r="DS84" s="99"/>
      <c r="DT84" s="99"/>
      <c r="DU84" s="99"/>
      <c r="DV84" s="99"/>
      <c r="DW84" s="99"/>
      <c r="DX84" s="99"/>
      <c r="DY84" s="99"/>
      <c r="DZ84" s="99"/>
      <c r="EA84" s="99"/>
      <c r="EB84" s="99"/>
      <c r="EC84" s="99"/>
      <c r="ED84" s="99"/>
      <c r="EE84" s="99"/>
      <c r="EF84" s="99"/>
      <c r="EG84" s="99"/>
      <c r="EH84" s="99"/>
      <c r="EI84" s="99"/>
      <c r="EJ84" s="99"/>
      <c r="EK84" s="99"/>
      <c r="EL84" s="99"/>
      <c r="EM84" s="99"/>
      <c r="EN84" s="99"/>
      <c r="EO84" s="99"/>
      <c r="EP84" s="99"/>
      <c r="EQ84" s="99"/>
      <c r="ER84" s="99"/>
      <c r="ES84" s="99"/>
      <c r="ET84" s="99"/>
      <c r="EU84" s="99"/>
      <c r="EV84" s="99"/>
      <c r="EW84" s="99"/>
      <c r="EX84" s="99"/>
    </row>
    <row r="85" spans="2:154" ht="35.25" customHeight="1">
      <c r="B85" s="94"/>
      <c r="C85" s="100" t="s">
        <v>159</v>
      </c>
      <c r="D85" s="94" t="s">
        <v>76</v>
      </c>
      <c r="E85" s="95">
        <v>0</v>
      </c>
      <c r="F85" s="95">
        <f t="shared" si="2"/>
        <v>0</v>
      </c>
      <c r="G85" s="95" t="str">
        <f>IFERROR(_xlfn.XLOOKUP($C85,'第13号（指定器具）'!$B$7:$B$46,'第13号（指定器具）'!$I$7:$I$46),"")</f>
        <v/>
      </c>
      <c r="H85" s="95">
        <v>0</v>
      </c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F85" s="177">
        <v>0</v>
      </c>
      <c r="BG85" s="177">
        <v>0</v>
      </c>
      <c r="BH85" s="177">
        <v>0</v>
      </c>
      <c r="BI85" s="177">
        <v>0</v>
      </c>
      <c r="BJ85" s="177">
        <v>0</v>
      </c>
      <c r="BK85" s="177">
        <v>0</v>
      </c>
      <c r="BL85" s="177">
        <v>0</v>
      </c>
      <c r="BM85" s="177">
        <v>0</v>
      </c>
      <c r="BN85" s="177">
        <v>0</v>
      </c>
      <c r="BO85" s="177">
        <v>0</v>
      </c>
      <c r="BP85" s="177">
        <v>0</v>
      </c>
      <c r="BQ85" s="177">
        <v>0</v>
      </c>
      <c r="BR85" s="177">
        <v>0</v>
      </c>
      <c r="BS85" s="177">
        <v>0</v>
      </c>
      <c r="BT85" s="177">
        <v>0</v>
      </c>
      <c r="BU85" s="177">
        <v>0</v>
      </c>
      <c r="BV85" s="177">
        <v>0</v>
      </c>
      <c r="BW85" s="177">
        <v>0</v>
      </c>
      <c r="BX85" s="177">
        <v>0</v>
      </c>
      <c r="BY85" s="177">
        <v>0</v>
      </c>
      <c r="BZ85" s="177">
        <v>0</v>
      </c>
      <c r="CA85" s="177">
        <v>0</v>
      </c>
      <c r="CB85" s="177">
        <v>0</v>
      </c>
      <c r="CC85" s="177">
        <v>0</v>
      </c>
      <c r="CD85" s="177">
        <v>0</v>
      </c>
      <c r="CE85" s="177">
        <v>0</v>
      </c>
      <c r="CF85" s="177">
        <v>0</v>
      </c>
      <c r="CG85" s="177">
        <v>0</v>
      </c>
      <c r="CH85" s="177">
        <v>0</v>
      </c>
      <c r="CI85" s="177">
        <v>0</v>
      </c>
      <c r="CJ85" s="177">
        <v>0</v>
      </c>
      <c r="CK85" s="177">
        <v>0</v>
      </c>
      <c r="CL85" s="177">
        <v>0</v>
      </c>
      <c r="CM85" s="177">
        <v>0</v>
      </c>
      <c r="CN85" s="177">
        <v>0</v>
      </c>
      <c r="CO85" s="177">
        <v>0</v>
      </c>
      <c r="CP85" s="177">
        <v>0</v>
      </c>
      <c r="CQ85" s="177">
        <v>0</v>
      </c>
      <c r="CR85" s="177">
        <v>0</v>
      </c>
      <c r="CS85" s="177">
        <v>0</v>
      </c>
      <c r="CT85" s="177">
        <v>0</v>
      </c>
      <c r="CU85" s="177">
        <v>0</v>
      </c>
      <c r="CV85" s="177">
        <v>0</v>
      </c>
      <c r="CW85" s="177">
        <v>0</v>
      </c>
      <c r="CX85" s="177">
        <v>0</v>
      </c>
      <c r="CY85" s="177">
        <v>0</v>
      </c>
      <c r="CZ85" s="177">
        <v>0</v>
      </c>
      <c r="DA85" s="98">
        <v>0</v>
      </c>
      <c r="DC85" s="99"/>
      <c r="DD85" s="99"/>
      <c r="DE85" s="99"/>
      <c r="DF85" s="99"/>
      <c r="DG85" s="99"/>
      <c r="DH85" s="99"/>
      <c r="DI85" s="99"/>
      <c r="DJ85" s="99"/>
      <c r="DK85" s="99"/>
      <c r="DL85" s="99"/>
      <c r="DM85" s="99"/>
      <c r="DN85" s="99"/>
      <c r="DO85" s="99"/>
      <c r="DP85" s="99"/>
      <c r="DQ85" s="99"/>
      <c r="DR85" s="99"/>
      <c r="DS85" s="99"/>
      <c r="DT85" s="99"/>
      <c r="DU85" s="99"/>
      <c r="DV85" s="99"/>
      <c r="DW85" s="99"/>
      <c r="DX85" s="99"/>
      <c r="DY85" s="99"/>
      <c r="DZ85" s="99"/>
      <c r="EA85" s="99"/>
      <c r="EB85" s="99"/>
      <c r="EC85" s="99"/>
      <c r="ED85" s="99"/>
      <c r="EE85" s="99"/>
      <c r="EF85" s="99"/>
      <c r="EG85" s="99"/>
      <c r="EH85" s="99"/>
      <c r="EI85" s="99"/>
      <c r="EJ85" s="99"/>
      <c r="EK85" s="99"/>
      <c r="EL85" s="99"/>
      <c r="EM85" s="99"/>
      <c r="EN85" s="99"/>
      <c r="EO85" s="99"/>
      <c r="EP85" s="99"/>
      <c r="EQ85" s="99"/>
      <c r="ER85" s="99"/>
      <c r="ES85" s="99"/>
      <c r="ET85" s="99"/>
      <c r="EU85" s="99"/>
      <c r="EV85" s="99"/>
      <c r="EW85" s="99"/>
      <c r="EX85" s="99"/>
    </row>
    <row r="86" spans="2:154" ht="35.25" customHeight="1">
      <c r="B86" s="94"/>
      <c r="C86" s="100" t="s">
        <v>160</v>
      </c>
      <c r="D86" s="94" t="s">
        <v>77</v>
      </c>
      <c r="E86" s="95">
        <v>0</v>
      </c>
      <c r="F86" s="95">
        <f t="shared" si="2"/>
        <v>0</v>
      </c>
      <c r="G86" s="95" t="str">
        <f>IFERROR(_xlfn.XLOOKUP($C86,'第13号（指定器具）'!$B$7:$B$46,'第13号（指定器具）'!$I$7:$I$46),"")</f>
        <v/>
      </c>
      <c r="H86" s="95">
        <v>0</v>
      </c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F86" s="177">
        <v>0</v>
      </c>
      <c r="BG86" s="177">
        <v>0</v>
      </c>
      <c r="BH86" s="177">
        <v>0</v>
      </c>
      <c r="BI86" s="177">
        <v>0</v>
      </c>
      <c r="BJ86" s="177">
        <v>0</v>
      </c>
      <c r="BK86" s="177">
        <v>0</v>
      </c>
      <c r="BL86" s="177">
        <v>0</v>
      </c>
      <c r="BM86" s="177">
        <v>0</v>
      </c>
      <c r="BN86" s="177">
        <v>0</v>
      </c>
      <c r="BO86" s="177">
        <v>0</v>
      </c>
      <c r="BP86" s="177">
        <v>0</v>
      </c>
      <c r="BQ86" s="177">
        <v>0</v>
      </c>
      <c r="BR86" s="177">
        <v>0</v>
      </c>
      <c r="BS86" s="177">
        <v>0</v>
      </c>
      <c r="BT86" s="177">
        <v>0</v>
      </c>
      <c r="BU86" s="177">
        <v>0</v>
      </c>
      <c r="BV86" s="177">
        <v>0</v>
      </c>
      <c r="BW86" s="177">
        <v>0</v>
      </c>
      <c r="BX86" s="177">
        <v>0</v>
      </c>
      <c r="BY86" s="177">
        <v>0</v>
      </c>
      <c r="BZ86" s="177">
        <v>0</v>
      </c>
      <c r="CA86" s="177">
        <v>0</v>
      </c>
      <c r="CB86" s="177">
        <v>0</v>
      </c>
      <c r="CC86" s="177">
        <v>0</v>
      </c>
      <c r="CD86" s="177">
        <v>0</v>
      </c>
      <c r="CE86" s="177">
        <v>0</v>
      </c>
      <c r="CF86" s="177">
        <v>0</v>
      </c>
      <c r="CG86" s="177">
        <v>0</v>
      </c>
      <c r="CH86" s="177">
        <v>0</v>
      </c>
      <c r="CI86" s="177">
        <v>0</v>
      </c>
      <c r="CJ86" s="177">
        <v>0</v>
      </c>
      <c r="CK86" s="177">
        <v>0</v>
      </c>
      <c r="CL86" s="177">
        <v>0</v>
      </c>
      <c r="CM86" s="177">
        <v>0</v>
      </c>
      <c r="CN86" s="177">
        <v>0</v>
      </c>
      <c r="CO86" s="177">
        <v>0</v>
      </c>
      <c r="CP86" s="177">
        <v>0</v>
      </c>
      <c r="CQ86" s="177">
        <v>0</v>
      </c>
      <c r="CR86" s="177">
        <v>0</v>
      </c>
      <c r="CS86" s="177">
        <v>0</v>
      </c>
      <c r="CT86" s="177">
        <v>0</v>
      </c>
      <c r="CU86" s="177">
        <v>0</v>
      </c>
      <c r="CV86" s="177">
        <v>0</v>
      </c>
      <c r="CW86" s="177">
        <v>0</v>
      </c>
      <c r="CX86" s="177">
        <v>0</v>
      </c>
      <c r="CY86" s="177">
        <v>0</v>
      </c>
      <c r="CZ86" s="177">
        <v>0</v>
      </c>
      <c r="DA86" s="98">
        <v>0</v>
      </c>
      <c r="DC86" s="99"/>
      <c r="DD86" s="99"/>
      <c r="DE86" s="99"/>
      <c r="DF86" s="99"/>
      <c r="DG86" s="99"/>
      <c r="DH86" s="99"/>
      <c r="DI86" s="99"/>
      <c r="DJ86" s="99"/>
      <c r="DK86" s="99"/>
      <c r="DL86" s="99"/>
      <c r="DM86" s="99"/>
      <c r="DN86" s="99"/>
      <c r="DO86" s="99"/>
      <c r="DP86" s="99"/>
      <c r="DQ86" s="99"/>
      <c r="DR86" s="99"/>
      <c r="DS86" s="99"/>
      <c r="DT86" s="99"/>
      <c r="DU86" s="99"/>
      <c r="DV86" s="99"/>
      <c r="DW86" s="99"/>
      <c r="DX86" s="99"/>
      <c r="DY86" s="99"/>
      <c r="DZ86" s="99"/>
      <c r="EA86" s="99"/>
      <c r="EB86" s="99"/>
      <c r="EC86" s="99"/>
      <c r="ED86" s="99"/>
      <c r="EE86" s="99"/>
      <c r="EF86" s="99"/>
      <c r="EG86" s="99"/>
      <c r="EH86" s="99"/>
      <c r="EI86" s="99"/>
      <c r="EJ86" s="99"/>
      <c r="EK86" s="99"/>
      <c r="EL86" s="99"/>
      <c r="EM86" s="99"/>
      <c r="EN86" s="99"/>
      <c r="EO86" s="99"/>
      <c r="EP86" s="99"/>
      <c r="EQ86" s="99"/>
      <c r="ER86" s="99"/>
      <c r="ES86" s="99"/>
      <c r="ET86" s="99"/>
      <c r="EU86" s="99"/>
      <c r="EV86" s="99"/>
      <c r="EW86" s="99"/>
      <c r="EX86" s="99"/>
    </row>
    <row r="87" spans="2:154" ht="35.25" customHeight="1">
      <c r="B87" s="94"/>
      <c r="C87" s="100" t="s">
        <v>161</v>
      </c>
      <c r="D87" s="94" t="s">
        <v>78</v>
      </c>
      <c r="E87" s="95">
        <v>0</v>
      </c>
      <c r="F87" s="95">
        <f t="shared" si="2"/>
        <v>0</v>
      </c>
      <c r="G87" s="95" t="str">
        <f>IFERROR(_xlfn.XLOOKUP($C87,'第13号（指定器具）'!$B$7:$B$46,'第13号（指定器具）'!$I$7:$I$46),"")</f>
        <v/>
      </c>
      <c r="H87" s="95">
        <v>0</v>
      </c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F87" s="177">
        <v>0</v>
      </c>
      <c r="BG87" s="177">
        <v>0</v>
      </c>
      <c r="BH87" s="177">
        <v>0</v>
      </c>
      <c r="BI87" s="177">
        <v>0</v>
      </c>
      <c r="BJ87" s="177">
        <v>0</v>
      </c>
      <c r="BK87" s="177">
        <v>0</v>
      </c>
      <c r="BL87" s="177">
        <v>0</v>
      </c>
      <c r="BM87" s="177">
        <v>0</v>
      </c>
      <c r="BN87" s="177">
        <v>0</v>
      </c>
      <c r="BO87" s="177">
        <v>0</v>
      </c>
      <c r="BP87" s="177">
        <v>0</v>
      </c>
      <c r="BQ87" s="177">
        <v>0</v>
      </c>
      <c r="BR87" s="177">
        <v>0</v>
      </c>
      <c r="BS87" s="177">
        <v>0</v>
      </c>
      <c r="BT87" s="177">
        <v>0</v>
      </c>
      <c r="BU87" s="177">
        <v>0</v>
      </c>
      <c r="BV87" s="177">
        <v>0</v>
      </c>
      <c r="BW87" s="177">
        <v>0</v>
      </c>
      <c r="BX87" s="177">
        <v>0</v>
      </c>
      <c r="BY87" s="177">
        <v>0</v>
      </c>
      <c r="BZ87" s="177">
        <v>0</v>
      </c>
      <c r="CA87" s="177">
        <v>0</v>
      </c>
      <c r="CB87" s="177">
        <v>0</v>
      </c>
      <c r="CC87" s="177">
        <v>0</v>
      </c>
      <c r="CD87" s="177">
        <v>0</v>
      </c>
      <c r="CE87" s="177">
        <v>0</v>
      </c>
      <c r="CF87" s="177">
        <v>0</v>
      </c>
      <c r="CG87" s="177">
        <v>0</v>
      </c>
      <c r="CH87" s="177">
        <v>0</v>
      </c>
      <c r="CI87" s="177">
        <v>0</v>
      </c>
      <c r="CJ87" s="177">
        <v>0</v>
      </c>
      <c r="CK87" s="177">
        <v>0</v>
      </c>
      <c r="CL87" s="177">
        <v>0</v>
      </c>
      <c r="CM87" s="177">
        <v>0</v>
      </c>
      <c r="CN87" s="177">
        <v>0</v>
      </c>
      <c r="CO87" s="177">
        <v>0</v>
      </c>
      <c r="CP87" s="177">
        <v>0</v>
      </c>
      <c r="CQ87" s="177">
        <v>0</v>
      </c>
      <c r="CR87" s="177">
        <v>0</v>
      </c>
      <c r="CS87" s="177">
        <v>0</v>
      </c>
      <c r="CT87" s="177">
        <v>0</v>
      </c>
      <c r="CU87" s="177">
        <v>0</v>
      </c>
      <c r="CV87" s="177">
        <v>0</v>
      </c>
      <c r="CW87" s="177">
        <v>0</v>
      </c>
      <c r="CX87" s="177">
        <v>0</v>
      </c>
      <c r="CY87" s="177">
        <v>0</v>
      </c>
      <c r="CZ87" s="177">
        <v>0</v>
      </c>
      <c r="DA87" s="98">
        <v>0</v>
      </c>
      <c r="DC87" s="99"/>
      <c r="DD87" s="99"/>
      <c r="DE87" s="99"/>
      <c r="DF87" s="99"/>
      <c r="DG87" s="99"/>
      <c r="DH87" s="99"/>
      <c r="DI87" s="99"/>
      <c r="DJ87" s="99"/>
      <c r="DK87" s="99"/>
      <c r="DL87" s="99"/>
      <c r="DM87" s="99"/>
      <c r="DN87" s="99"/>
      <c r="DO87" s="99"/>
      <c r="DP87" s="99"/>
      <c r="DQ87" s="99"/>
      <c r="DR87" s="99"/>
      <c r="DS87" s="99"/>
      <c r="DT87" s="99"/>
      <c r="DU87" s="99"/>
      <c r="DV87" s="99"/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99"/>
      <c r="EM87" s="99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</row>
  </sheetData>
  <phoneticPr fontId="5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FA65-5384-422C-8315-EC592C5A9390}">
  <sheetPr filterMode="1"/>
  <dimension ref="A1:BC83"/>
  <sheetViews>
    <sheetView tabSelected="1" view="pageBreakPreview" topLeftCell="C2" zoomScale="85" zoomScaleNormal="85" zoomScaleSheetLayoutView="85" workbookViewId="0">
      <pane xSplit="5" ySplit="2" topLeftCell="H4" activePane="bottomRight" state="frozen"/>
      <selection activeCell="C2" sqref="C2"/>
      <selection pane="topRight" activeCell="H2" sqref="H2"/>
      <selection pane="bottomLeft" activeCell="C4" sqref="C4"/>
      <selection pane="bottomRight" activeCell="C2" sqref="C2"/>
    </sheetView>
  </sheetViews>
  <sheetFormatPr defaultRowHeight="35.25" customHeight="1"/>
  <cols>
    <col min="1" max="1" width="2.625" style="1" hidden="1" customWidth="1"/>
    <col min="2" max="2" width="9" style="2" hidden="1" customWidth="1"/>
    <col min="3" max="3" width="7.5" style="2" bestFit="1" customWidth="1"/>
    <col min="4" max="4" width="13.875" style="2" bestFit="1" customWidth="1"/>
    <col min="5" max="5" width="8.125" style="6" customWidth="1"/>
    <col min="6" max="6" width="8.25" style="6" hidden="1" customWidth="1"/>
    <col min="7" max="7" width="8.125" style="6" hidden="1" customWidth="1"/>
    <col min="8" max="55" width="8.125" style="6" customWidth="1"/>
    <col min="56" max="16384" width="9" style="1"/>
  </cols>
  <sheetData>
    <row r="1" spans="2:55" ht="13.5" hidden="1"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2:55" s="4" customFormat="1" ht="35.25" customHeight="1">
      <c r="B2" s="202"/>
      <c r="C2" s="211"/>
      <c r="D2" s="212"/>
      <c r="E2" s="213" t="s">
        <v>167</v>
      </c>
      <c r="F2" s="214" t="s">
        <v>163</v>
      </c>
      <c r="G2" s="213" t="s">
        <v>164</v>
      </c>
      <c r="H2" s="214" t="s">
        <v>307</v>
      </c>
      <c r="I2" s="212" t="s">
        <v>308</v>
      </c>
      <c r="J2" s="212" t="s">
        <v>309</v>
      </c>
      <c r="K2" s="212" t="s">
        <v>310</v>
      </c>
      <c r="L2" s="212" t="s">
        <v>311</v>
      </c>
      <c r="M2" s="212" t="s">
        <v>312</v>
      </c>
      <c r="N2" s="212" t="s">
        <v>313</v>
      </c>
      <c r="O2" s="212" t="s">
        <v>314</v>
      </c>
      <c r="P2" s="212" t="s">
        <v>315</v>
      </c>
      <c r="Q2" s="212" t="s">
        <v>316</v>
      </c>
      <c r="R2" s="212" t="s">
        <v>317</v>
      </c>
      <c r="S2" s="212" t="s">
        <v>318</v>
      </c>
      <c r="T2" s="212" t="s">
        <v>319</v>
      </c>
      <c r="U2" s="212" t="s">
        <v>320</v>
      </c>
      <c r="V2" s="212" t="s">
        <v>321</v>
      </c>
      <c r="W2" s="212" t="s">
        <v>322</v>
      </c>
      <c r="X2" s="212" t="s">
        <v>323</v>
      </c>
      <c r="Y2" s="212" t="s">
        <v>324</v>
      </c>
      <c r="Z2" s="212" t="s">
        <v>325</v>
      </c>
      <c r="AA2" s="212" t="s">
        <v>326</v>
      </c>
      <c r="AB2" s="212" t="s">
        <v>327</v>
      </c>
      <c r="AC2" s="212" t="s">
        <v>328</v>
      </c>
      <c r="AD2" s="212" t="s">
        <v>329</v>
      </c>
      <c r="AE2" s="212" t="s">
        <v>330</v>
      </c>
      <c r="AF2" s="212" t="s">
        <v>331</v>
      </c>
      <c r="AG2" s="212" t="s">
        <v>332</v>
      </c>
      <c r="AH2" s="212" t="s">
        <v>333</v>
      </c>
      <c r="AI2" s="212" t="s">
        <v>334</v>
      </c>
      <c r="AJ2" s="212" t="s">
        <v>335</v>
      </c>
      <c r="AK2" s="212" t="s">
        <v>336</v>
      </c>
      <c r="AL2" s="212" t="s">
        <v>337</v>
      </c>
      <c r="AM2" s="212" t="s">
        <v>338</v>
      </c>
      <c r="AN2" s="212" t="s">
        <v>339</v>
      </c>
      <c r="AO2" s="212" t="s">
        <v>340</v>
      </c>
      <c r="AP2" s="212" t="s">
        <v>341</v>
      </c>
      <c r="AQ2" s="212" t="s">
        <v>342</v>
      </c>
      <c r="AR2" s="212" t="s">
        <v>343</v>
      </c>
      <c r="AS2" s="212" t="s">
        <v>344</v>
      </c>
      <c r="AT2" s="212" t="s">
        <v>345</v>
      </c>
      <c r="AU2" s="212" t="s">
        <v>346</v>
      </c>
      <c r="AV2" s="212" t="s">
        <v>347</v>
      </c>
      <c r="AW2" s="212" t="s">
        <v>404</v>
      </c>
      <c r="AX2" s="212" t="s">
        <v>348</v>
      </c>
      <c r="AY2" s="212" t="s">
        <v>349</v>
      </c>
      <c r="AZ2" s="212" t="s">
        <v>350</v>
      </c>
      <c r="BA2" s="212" t="s">
        <v>351</v>
      </c>
      <c r="BB2" s="212" t="s">
        <v>352</v>
      </c>
      <c r="BC2" s="213" t="s">
        <v>353</v>
      </c>
    </row>
    <row r="3" spans="2:55" ht="35.25" customHeight="1" thickBot="1">
      <c r="B3" s="203" t="s">
        <v>166</v>
      </c>
      <c r="C3" s="215" t="s">
        <v>162</v>
      </c>
      <c r="D3" s="216" t="s">
        <v>165</v>
      </c>
      <c r="E3" s="219">
        <f>SUM(E4:E83)</f>
        <v>2688</v>
      </c>
      <c r="F3" s="218">
        <f>SUM(F4:F83)</f>
        <v>2627</v>
      </c>
      <c r="G3" s="217">
        <f>SUM(G4:G83)</f>
        <v>61</v>
      </c>
      <c r="H3" s="222">
        <f>SUM(H4:H83)</f>
        <v>85</v>
      </c>
      <c r="I3" s="223">
        <f t="shared" ref="I3:BC3" si="0">SUM(I4:I83)</f>
        <v>81</v>
      </c>
      <c r="J3" s="223">
        <f t="shared" si="0"/>
        <v>80</v>
      </c>
      <c r="K3" s="223">
        <f t="shared" si="0"/>
        <v>66</v>
      </c>
      <c r="L3" s="223">
        <f t="shared" si="0"/>
        <v>15</v>
      </c>
      <c r="M3" s="223">
        <f t="shared" si="0"/>
        <v>86</v>
      </c>
      <c r="N3" s="223">
        <f t="shared" si="0"/>
        <v>42</v>
      </c>
      <c r="O3" s="223">
        <f t="shared" si="0"/>
        <v>16</v>
      </c>
      <c r="P3" s="223">
        <f t="shared" si="0"/>
        <v>84</v>
      </c>
      <c r="Q3" s="223">
        <f t="shared" si="0"/>
        <v>78</v>
      </c>
      <c r="R3" s="223">
        <f t="shared" si="0"/>
        <v>29</v>
      </c>
      <c r="S3" s="223">
        <f t="shared" si="0"/>
        <v>75</v>
      </c>
      <c r="T3" s="223">
        <f t="shared" si="0"/>
        <v>2</v>
      </c>
      <c r="U3" s="223">
        <f t="shared" si="0"/>
        <v>30</v>
      </c>
      <c r="V3" s="223">
        <f t="shared" si="0"/>
        <v>73</v>
      </c>
      <c r="W3" s="223">
        <f t="shared" si="0"/>
        <v>67</v>
      </c>
      <c r="X3" s="223">
        <f t="shared" si="0"/>
        <v>37</v>
      </c>
      <c r="Y3" s="223">
        <f t="shared" si="0"/>
        <v>83</v>
      </c>
      <c r="Z3" s="223">
        <f t="shared" si="0"/>
        <v>37</v>
      </c>
      <c r="AA3" s="223">
        <f t="shared" si="0"/>
        <v>15</v>
      </c>
      <c r="AB3" s="223">
        <f t="shared" si="0"/>
        <v>27</v>
      </c>
      <c r="AC3" s="223">
        <f t="shared" si="0"/>
        <v>82</v>
      </c>
      <c r="AD3" s="223">
        <f t="shared" si="0"/>
        <v>36</v>
      </c>
      <c r="AE3" s="223">
        <f t="shared" si="0"/>
        <v>94</v>
      </c>
      <c r="AF3" s="223">
        <f t="shared" si="0"/>
        <v>47</v>
      </c>
      <c r="AG3" s="223">
        <f t="shared" si="0"/>
        <v>21</v>
      </c>
      <c r="AH3" s="223">
        <f t="shared" si="0"/>
        <v>23</v>
      </c>
      <c r="AI3" s="223">
        <f t="shared" si="0"/>
        <v>88</v>
      </c>
      <c r="AJ3" s="223">
        <f t="shared" si="0"/>
        <v>16</v>
      </c>
      <c r="AK3" s="223">
        <f t="shared" si="0"/>
        <v>77</v>
      </c>
      <c r="AL3" s="223">
        <f t="shared" si="0"/>
        <v>67</v>
      </c>
      <c r="AM3" s="223">
        <f t="shared" si="0"/>
        <v>13</v>
      </c>
      <c r="AN3" s="223">
        <f t="shared" si="0"/>
        <v>10</v>
      </c>
      <c r="AO3" s="223">
        <f t="shared" si="0"/>
        <v>40</v>
      </c>
      <c r="AP3" s="223">
        <f t="shared" si="0"/>
        <v>70</v>
      </c>
      <c r="AQ3" s="223">
        <f t="shared" si="0"/>
        <v>103</v>
      </c>
      <c r="AR3" s="223">
        <f t="shared" si="0"/>
        <v>72</v>
      </c>
      <c r="AS3" s="223">
        <f t="shared" si="0"/>
        <v>63</v>
      </c>
      <c r="AT3" s="223">
        <f t="shared" si="0"/>
        <v>69</v>
      </c>
      <c r="AU3" s="223">
        <f t="shared" si="0"/>
        <v>66</v>
      </c>
      <c r="AV3" s="223">
        <f t="shared" si="0"/>
        <v>39</v>
      </c>
      <c r="AW3" s="223">
        <f t="shared" si="0"/>
        <v>65</v>
      </c>
      <c r="AX3" s="223">
        <f t="shared" si="0"/>
        <v>4</v>
      </c>
      <c r="AY3" s="223">
        <f t="shared" si="0"/>
        <v>63</v>
      </c>
      <c r="AZ3" s="223">
        <f t="shared" si="0"/>
        <v>59</v>
      </c>
      <c r="BA3" s="223">
        <f t="shared" si="0"/>
        <v>19</v>
      </c>
      <c r="BB3" s="223">
        <f t="shared" si="0"/>
        <v>10</v>
      </c>
      <c r="BC3" s="219">
        <f t="shared" si="0"/>
        <v>264</v>
      </c>
    </row>
    <row r="4" spans="2:55" ht="35.25" customHeight="1">
      <c r="B4" s="204"/>
      <c r="C4" s="207" t="s">
        <v>82</v>
      </c>
      <c r="D4" s="191" t="s">
        <v>1</v>
      </c>
      <c r="E4" s="220">
        <v>429</v>
      </c>
      <c r="F4" s="196">
        <f>IF(B4="",SUM(H4:BC4),"")</f>
        <v>429</v>
      </c>
      <c r="G4" s="199" t="str">
        <f>IF(B4="外",SUM(H4:BC4),"")</f>
        <v/>
      </c>
      <c r="H4" s="224">
        <v>15</v>
      </c>
      <c r="I4" s="225">
        <v>0</v>
      </c>
      <c r="J4" s="225">
        <v>24</v>
      </c>
      <c r="K4" s="225">
        <v>33</v>
      </c>
      <c r="L4" s="225">
        <v>0</v>
      </c>
      <c r="M4" s="225">
        <v>0</v>
      </c>
      <c r="N4" s="225">
        <v>28</v>
      </c>
      <c r="O4" s="225">
        <v>0</v>
      </c>
      <c r="P4" s="225">
        <v>0</v>
      </c>
      <c r="Q4" s="225">
        <v>33</v>
      </c>
      <c r="R4" s="225">
        <v>20</v>
      </c>
      <c r="S4" s="225">
        <v>0</v>
      </c>
      <c r="T4" s="225">
        <v>0</v>
      </c>
      <c r="U4" s="225">
        <v>6</v>
      </c>
      <c r="V4" s="225">
        <v>0</v>
      </c>
      <c r="W4" s="225">
        <v>28</v>
      </c>
      <c r="X4" s="225">
        <v>23</v>
      </c>
      <c r="Y4" s="225">
        <v>0</v>
      </c>
      <c r="Z4" s="225">
        <v>0</v>
      </c>
      <c r="AA4" s="225">
        <v>3</v>
      </c>
      <c r="AB4" s="225">
        <v>0</v>
      </c>
      <c r="AC4" s="225">
        <v>50</v>
      </c>
      <c r="AD4" s="225">
        <v>17</v>
      </c>
      <c r="AE4" s="225">
        <v>0</v>
      </c>
      <c r="AF4" s="225">
        <v>0</v>
      </c>
      <c r="AG4" s="225">
        <v>4</v>
      </c>
      <c r="AH4" s="225">
        <v>4</v>
      </c>
      <c r="AI4" s="225">
        <v>0</v>
      </c>
      <c r="AJ4" s="225">
        <v>0</v>
      </c>
      <c r="AK4" s="225">
        <v>0</v>
      </c>
      <c r="AL4" s="225">
        <v>0</v>
      </c>
      <c r="AM4" s="225">
        <v>0</v>
      </c>
      <c r="AN4" s="225">
        <v>0</v>
      </c>
      <c r="AO4" s="225">
        <v>24</v>
      </c>
      <c r="AP4" s="225">
        <v>5</v>
      </c>
      <c r="AQ4" s="225">
        <v>9</v>
      </c>
      <c r="AR4" s="225">
        <v>33</v>
      </c>
      <c r="AS4" s="225">
        <v>0</v>
      </c>
      <c r="AT4" s="225">
        <v>31</v>
      </c>
      <c r="AU4" s="225">
        <v>0</v>
      </c>
      <c r="AV4" s="225">
        <v>0</v>
      </c>
      <c r="AW4" s="225">
        <v>0</v>
      </c>
      <c r="AX4" s="225">
        <v>0</v>
      </c>
      <c r="AY4" s="225">
        <v>0</v>
      </c>
      <c r="AZ4" s="225">
        <v>0</v>
      </c>
      <c r="BA4" s="225">
        <v>0</v>
      </c>
      <c r="BB4" s="225">
        <v>0</v>
      </c>
      <c r="BC4" s="220">
        <v>39</v>
      </c>
    </row>
    <row r="5" spans="2:55" ht="35.25" customHeight="1">
      <c r="B5" s="205"/>
      <c r="C5" s="208" t="s">
        <v>84</v>
      </c>
      <c r="D5" s="3" t="s">
        <v>2</v>
      </c>
      <c r="E5" s="221">
        <v>363</v>
      </c>
      <c r="F5" s="197">
        <f t="shared" ref="F5:F68" si="1">IF(B5="",SUM(H5:BC5),"")</f>
        <v>363</v>
      </c>
      <c r="G5" s="200" t="str">
        <f t="shared" ref="G5:G68" si="2">IF(B5="外",SUM(H5:BC5),"")</f>
        <v/>
      </c>
      <c r="H5" s="226">
        <v>0</v>
      </c>
      <c r="I5" s="227">
        <v>33</v>
      </c>
      <c r="J5" s="227">
        <v>0</v>
      </c>
      <c r="K5" s="227">
        <v>0</v>
      </c>
      <c r="L5" s="227">
        <v>0</v>
      </c>
      <c r="M5" s="227">
        <v>21</v>
      </c>
      <c r="N5" s="227">
        <v>0</v>
      </c>
      <c r="O5" s="227">
        <v>0</v>
      </c>
      <c r="P5" s="227">
        <v>58</v>
      </c>
      <c r="Q5" s="227">
        <v>0</v>
      </c>
      <c r="R5" s="227">
        <v>0</v>
      </c>
      <c r="S5" s="227">
        <v>30</v>
      </c>
      <c r="T5" s="227">
        <v>0</v>
      </c>
      <c r="U5" s="227">
        <v>0</v>
      </c>
      <c r="V5" s="227">
        <v>0</v>
      </c>
      <c r="W5" s="227">
        <v>0</v>
      </c>
      <c r="X5" s="227">
        <v>0</v>
      </c>
      <c r="Y5" s="227">
        <v>0</v>
      </c>
      <c r="Z5" s="227">
        <v>1</v>
      </c>
      <c r="AA5" s="227">
        <v>0</v>
      </c>
      <c r="AB5" s="227">
        <v>0</v>
      </c>
      <c r="AC5" s="227">
        <v>0</v>
      </c>
      <c r="AD5" s="227">
        <v>0</v>
      </c>
      <c r="AE5" s="227">
        <v>50</v>
      </c>
      <c r="AF5" s="227">
        <v>30</v>
      </c>
      <c r="AG5" s="227">
        <v>0</v>
      </c>
      <c r="AH5" s="227">
        <v>0</v>
      </c>
      <c r="AI5" s="227">
        <v>27</v>
      </c>
      <c r="AJ5" s="227">
        <v>0</v>
      </c>
      <c r="AK5" s="227">
        <v>0</v>
      </c>
      <c r="AL5" s="227">
        <v>6</v>
      </c>
      <c r="AM5" s="227">
        <v>0</v>
      </c>
      <c r="AN5" s="227">
        <v>0</v>
      </c>
      <c r="AO5" s="227">
        <v>0</v>
      </c>
      <c r="AP5" s="227">
        <v>0</v>
      </c>
      <c r="AQ5" s="227">
        <v>0</v>
      </c>
      <c r="AR5" s="227">
        <v>0</v>
      </c>
      <c r="AS5" s="227">
        <v>0</v>
      </c>
      <c r="AT5" s="227">
        <v>0</v>
      </c>
      <c r="AU5" s="227">
        <v>34</v>
      </c>
      <c r="AV5" s="227">
        <v>0</v>
      </c>
      <c r="AW5" s="227">
        <v>12</v>
      </c>
      <c r="AX5" s="227">
        <v>0</v>
      </c>
      <c r="AY5" s="227">
        <v>24</v>
      </c>
      <c r="AZ5" s="227">
        <v>37</v>
      </c>
      <c r="BA5" s="227">
        <v>0</v>
      </c>
      <c r="BB5" s="227">
        <v>0</v>
      </c>
      <c r="BC5" s="221">
        <v>0</v>
      </c>
    </row>
    <row r="6" spans="2:55" ht="35.25" customHeight="1">
      <c r="B6" s="205"/>
      <c r="C6" s="208" t="s">
        <v>85</v>
      </c>
      <c r="D6" s="3" t="s">
        <v>3</v>
      </c>
      <c r="E6" s="221">
        <v>147</v>
      </c>
      <c r="F6" s="197">
        <f t="shared" si="1"/>
        <v>147</v>
      </c>
      <c r="G6" s="200" t="str">
        <f t="shared" si="2"/>
        <v/>
      </c>
      <c r="H6" s="226">
        <v>10</v>
      </c>
      <c r="I6" s="227">
        <v>0</v>
      </c>
      <c r="J6" s="227">
        <v>0</v>
      </c>
      <c r="K6" s="227">
        <v>0</v>
      </c>
      <c r="L6" s="227">
        <v>1</v>
      </c>
      <c r="M6" s="227">
        <v>0</v>
      </c>
      <c r="N6" s="227">
        <v>0</v>
      </c>
      <c r="O6" s="227">
        <v>0</v>
      </c>
      <c r="P6" s="227">
        <v>0</v>
      </c>
      <c r="Q6" s="227">
        <v>0</v>
      </c>
      <c r="R6" s="227">
        <v>0</v>
      </c>
      <c r="S6" s="227">
        <v>0</v>
      </c>
      <c r="T6" s="227">
        <v>0</v>
      </c>
      <c r="U6" s="227">
        <v>0</v>
      </c>
      <c r="V6" s="227">
        <v>0</v>
      </c>
      <c r="W6" s="227">
        <v>0</v>
      </c>
      <c r="X6" s="227">
        <v>0</v>
      </c>
      <c r="Y6" s="227">
        <v>0</v>
      </c>
      <c r="Z6" s="227">
        <v>0</v>
      </c>
      <c r="AA6" s="227">
        <v>0</v>
      </c>
      <c r="AB6" s="227">
        <v>0</v>
      </c>
      <c r="AC6" s="227">
        <v>2</v>
      </c>
      <c r="AD6" s="227">
        <v>0</v>
      </c>
      <c r="AE6" s="227">
        <v>0</v>
      </c>
      <c r="AF6" s="227">
        <v>0</v>
      </c>
      <c r="AG6" s="227">
        <v>6</v>
      </c>
      <c r="AH6" s="227">
        <v>0</v>
      </c>
      <c r="AI6" s="227">
        <v>0</v>
      </c>
      <c r="AJ6" s="227">
        <v>0</v>
      </c>
      <c r="AK6" s="227">
        <v>48</v>
      </c>
      <c r="AL6" s="227">
        <v>0</v>
      </c>
      <c r="AM6" s="227">
        <v>0</v>
      </c>
      <c r="AN6" s="227">
        <v>9</v>
      </c>
      <c r="AO6" s="227">
        <v>0</v>
      </c>
      <c r="AP6" s="227">
        <v>0</v>
      </c>
      <c r="AQ6" s="227">
        <v>0</v>
      </c>
      <c r="AR6" s="227">
        <v>0</v>
      </c>
      <c r="AS6" s="227">
        <v>18</v>
      </c>
      <c r="AT6" s="227">
        <v>15</v>
      </c>
      <c r="AU6" s="227">
        <v>0</v>
      </c>
      <c r="AV6" s="227">
        <v>5</v>
      </c>
      <c r="AW6" s="227">
        <v>0</v>
      </c>
      <c r="AX6" s="227">
        <v>0</v>
      </c>
      <c r="AY6" s="227">
        <v>0</v>
      </c>
      <c r="AZ6" s="227">
        <v>0</v>
      </c>
      <c r="BA6" s="227">
        <v>16</v>
      </c>
      <c r="BB6" s="227">
        <v>10</v>
      </c>
      <c r="BC6" s="221">
        <v>7</v>
      </c>
    </row>
    <row r="7" spans="2:55" ht="35.25" customHeight="1">
      <c r="B7" s="205"/>
      <c r="C7" s="208" t="s">
        <v>86</v>
      </c>
      <c r="D7" s="3" t="s">
        <v>4</v>
      </c>
      <c r="E7" s="221">
        <v>82</v>
      </c>
      <c r="F7" s="197">
        <f t="shared" si="1"/>
        <v>82</v>
      </c>
      <c r="G7" s="200" t="str">
        <f t="shared" si="2"/>
        <v/>
      </c>
      <c r="H7" s="226">
        <v>0</v>
      </c>
      <c r="I7" s="227">
        <v>0</v>
      </c>
      <c r="J7" s="227">
        <v>0</v>
      </c>
      <c r="K7" s="227">
        <v>0</v>
      </c>
      <c r="L7" s="227">
        <v>0</v>
      </c>
      <c r="M7" s="227">
        <v>2</v>
      </c>
      <c r="N7" s="227">
        <v>0</v>
      </c>
      <c r="O7" s="227">
        <v>0</v>
      </c>
      <c r="P7" s="227">
        <v>0</v>
      </c>
      <c r="Q7" s="227">
        <v>0</v>
      </c>
      <c r="R7" s="227">
        <v>0</v>
      </c>
      <c r="S7" s="227">
        <v>0</v>
      </c>
      <c r="T7" s="227">
        <v>0</v>
      </c>
      <c r="U7" s="227">
        <v>0</v>
      </c>
      <c r="V7" s="227">
        <v>21</v>
      </c>
      <c r="W7" s="227">
        <v>0</v>
      </c>
      <c r="X7" s="227">
        <v>0</v>
      </c>
      <c r="Y7" s="227">
        <v>0</v>
      </c>
      <c r="Z7" s="227">
        <v>0</v>
      </c>
      <c r="AA7" s="227">
        <v>0</v>
      </c>
      <c r="AB7" s="227">
        <v>0</v>
      </c>
      <c r="AC7" s="227">
        <v>0</v>
      </c>
      <c r="AD7" s="227">
        <v>0</v>
      </c>
      <c r="AE7" s="227">
        <v>0</v>
      </c>
      <c r="AF7" s="227">
        <v>1</v>
      </c>
      <c r="AG7" s="227">
        <v>0</v>
      </c>
      <c r="AH7" s="227">
        <v>0</v>
      </c>
      <c r="AI7" s="227">
        <v>0</v>
      </c>
      <c r="AJ7" s="227">
        <v>0</v>
      </c>
      <c r="AK7" s="227">
        <v>0</v>
      </c>
      <c r="AL7" s="227">
        <v>19</v>
      </c>
      <c r="AM7" s="227">
        <v>0</v>
      </c>
      <c r="AN7" s="227">
        <v>0</v>
      </c>
      <c r="AO7" s="227">
        <v>0</v>
      </c>
      <c r="AP7" s="227">
        <v>0</v>
      </c>
      <c r="AQ7" s="227">
        <v>0</v>
      </c>
      <c r="AR7" s="227">
        <v>0</v>
      </c>
      <c r="AS7" s="227">
        <v>0</v>
      </c>
      <c r="AT7" s="227">
        <v>0</v>
      </c>
      <c r="AU7" s="227">
        <v>0</v>
      </c>
      <c r="AV7" s="227">
        <v>0</v>
      </c>
      <c r="AW7" s="227">
        <v>32</v>
      </c>
      <c r="AX7" s="227">
        <v>0</v>
      </c>
      <c r="AY7" s="227">
        <v>6</v>
      </c>
      <c r="AZ7" s="227">
        <v>1</v>
      </c>
      <c r="BA7" s="227">
        <v>0</v>
      </c>
      <c r="BB7" s="227">
        <v>0</v>
      </c>
      <c r="BC7" s="221">
        <v>0</v>
      </c>
    </row>
    <row r="8" spans="2:55" s="183" customFormat="1" ht="35.25" hidden="1" customHeight="1">
      <c r="B8" s="206"/>
      <c r="C8" s="209" t="s">
        <v>87</v>
      </c>
      <c r="D8" s="189" t="s">
        <v>5</v>
      </c>
      <c r="E8" s="201">
        <v>0</v>
      </c>
      <c r="F8" s="198">
        <f t="shared" si="1"/>
        <v>0</v>
      </c>
      <c r="G8" s="201" t="str">
        <f t="shared" si="2"/>
        <v/>
      </c>
      <c r="H8" s="198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201"/>
    </row>
    <row r="9" spans="2:55" s="183" customFormat="1" ht="35.25" hidden="1" customHeight="1">
      <c r="B9" s="206"/>
      <c r="C9" s="209" t="s">
        <v>88</v>
      </c>
      <c r="D9" s="189" t="s">
        <v>6</v>
      </c>
      <c r="E9" s="201">
        <v>0</v>
      </c>
      <c r="F9" s="198">
        <f t="shared" si="1"/>
        <v>0</v>
      </c>
      <c r="G9" s="201" t="str">
        <f t="shared" si="2"/>
        <v/>
      </c>
      <c r="H9" s="198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201"/>
    </row>
    <row r="10" spans="2:55" ht="35.25" customHeight="1">
      <c r="B10" s="205"/>
      <c r="C10" s="208" t="s">
        <v>89</v>
      </c>
      <c r="D10" s="3" t="s">
        <v>7</v>
      </c>
      <c r="E10" s="221">
        <v>66</v>
      </c>
      <c r="F10" s="197">
        <f t="shared" si="1"/>
        <v>66</v>
      </c>
      <c r="G10" s="200" t="str">
        <f t="shared" si="2"/>
        <v/>
      </c>
      <c r="H10" s="226">
        <v>0</v>
      </c>
      <c r="I10" s="227">
        <v>0</v>
      </c>
      <c r="J10" s="227">
        <v>0</v>
      </c>
      <c r="K10" s="227">
        <v>15</v>
      </c>
      <c r="L10" s="227">
        <v>0</v>
      </c>
      <c r="M10" s="227">
        <v>0</v>
      </c>
      <c r="N10" s="227">
        <v>0</v>
      </c>
      <c r="O10" s="227">
        <v>0</v>
      </c>
      <c r="P10" s="227">
        <v>0</v>
      </c>
      <c r="Q10" s="227">
        <v>0</v>
      </c>
      <c r="R10" s="227">
        <v>0</v>
      </c>
      <c r="S10" s="227">
        <v>0</v>
      </c>
      <c r="T10" s="227">
        <v>0</v>
      </c>
      <c r="U10" s="227">
        <v>4</v>
      </c>
      <c r="V10" s="227">
        <v>0</v>
      </c>
      <c r="W10" s="227">
        <v>2</v>
      </c>
      <c r="X10" s="227">
        <v>5</v>
      </c>
      <c r="Y10" s="227">
        <v>0</v>
      </c>
      <c r="Z10" s="227">
        <v>0</v>
      </c>
      <c r="AA10" s="227">
        <v>0</v>
      </c>
      <c r="AB10" s="227">
        <v>5</v>
      </c>
      <c r="AC10" s="227">
        <v>0</v>
      </c>
      <c r="AD10" s="227">
        <v>3</v>
      </c>
      <c r="AE10" s="227">
        <v>0</v>
      </c>
      <c r="AF10" s="227">
        <v>0</v>
      </c>
      <c r="AG10" s="227">
        <v>0</v>
      </c>
      <c r="AH10" s="227">
        <v>1</v>
      </c>
      <c r="AI10" s="227">
        <v>0</v>
      </c>
      <c r="AJ10" s="227">
        <v>0</v>
      </c>
      <c r="AK10" s="227">
        <v>0</v>
      </c>
      <c r="AL10" s="227">
        <v>0</v>
      </c>
      <c r="AM10" s="227">
        <v>0</v>
      </c>
      <c r="AN10" s="227">
        <v>0</v>
      </c>
      <c r="AO10" s="227">
        <v>6</v>
      </c>
      <c r="AP10" s="227">
        <v>0</v>
      </c>
      <c r="AQ10" s="227">
        <v>20</v>
      </c>
      <c r="AR10" s="227">
        <v>0</v>
      </c>
      <c r="AS10" s="227">
        <v>0</v>
      </c>
      <c r="AT10" s="227">
        <v>5</v>
      </c>
      <c r="AU10" s="227">
        <v>0</v>
      </c>
      <c r="AV10" s="227">
        <v>0</v>
      </c>
      <c r="AW10" s="227">
        <v>0</v>
      </c>
      <c r="AX10" s="227">
        <v>0</v>
      </c>
      <c r="AY10" s="227">
        <v>0</v>
      </c>
      <c r="AZ10" s="227">
        <v>0</v>
      </c>
      <c r="BA10" s="227">
        <v>0</v>
      </c>
      <c r="BB10" s="227">
        <v>0</v>
      </c>
      <c r="BC10" s="221">
        <v>0</v>
      </c>
    </row>
    <row r="11" spans="2:55" ht="35.25" customHeight="1">
      <c r="B11" s="205"/>
      <c r="C11" s="208" t="s">
        <v>90</v>
      </c>
      <c r="D11" s="3" t="s">
        <v>8</v>
      </c>
      <c r="E11" s="221">
        <v>129</v>
      </c>
      <c r="F11" s="197">
        <f t="shared" si="1"/>
        <v>129</v>
      </c>
      <c r="G11" s="200" t="str">
        <f t="shared" si="2"/>
        <v/>
      </c>
      <c r="H11" s="226">
        <v>0</v>
      </c>
      <c r="I11" s="227">
        <v>18</v>
      </c>
      <c r="J11" s="227">
        <v>0</v>
      </c>
      <c r="K11" s="227">
        <v>0</v>
      </c>
      <c r="L11" s="227">
        <v>0</v>
      </c>
      <c r="M11" s="227">
        <v>49</v>
      </c>
      <c r="N11" s="227">
        <v>0</v>
      </c>
      <c r="O11" s="227">
        <v>0</v>
      </c>
      <c r="P11" s="227">
        <v>13</v>
      </c>
      <c r="Q11" s="227">
        <v>0</v>
      </c>
      <c r="R11" s="227">
        <v>0</v>
      </c>
      <c r="S11" s="227">
        <v>9</v>
      </c>
      <c r="T11" s="227">
        <v>0</v>
      </c>
      <c r="U11" s="227">
        <v>0</v>
      </c>
      <c r="V11" s="227">
        <v>0</v>
      </c>
      <c r="W11" s="227">
        <v>0</v>
      </c>
      <c r="X11" s="227">
        <v>0</v>
      </c>
      <c r="Y11" s="227">
        <v>0</v>
      </c>
      <c r="Z11" s="227">
        <v>1</v>
      </c>
      <c r="AA11" s="227">
        <v>0</v>
      </c>
      <c r="AB11" s="227">
        <v>0</v>
      </c>
      <c r="AC11" s="227">
        <v>0</v>
      </c>
      <c r="AD11" s="227">
        <v>0</v>
      </c>
      <c r="AE11" s="227">
        <v>17</v>
      </c>
      <c r="AF11" s="227">
        <v>7</v>
      </c>
      <c r="AG11" s="227">
        <v>0</v>
      </c>
      <c r="AH11" s="227">
        <v>0</v>
      </c>
      <c r="AI11" s="227">
        <v>0</v>
      </c>
      <c r="AJ11" s="227">
        <v>0</v>
      </c>
      <c r="AK11" s="227">
        <v>0</v>
      </c>
      <c r="AL11" s="227">
        <v>2</v>
      </c>
      <c r="AM11" s="227">
        <v>0</v>
      </c>
      <c r="AN11" s="227">
        <v>0</v>
      </c>
      <c r="AO11" s="227">
        <v>0</v>
      </c>
      <c r="AP11" s="227">
        <v>0</v>
      </c>
      <c r="AQ11" s="227">
        <v>0</v>
      </c>
      <c r="AR11" s="227">
        <v>0</v>
      </c>
      <c r="AS11" s="227">
        <v>0</v>
      </c>
      <c r="AT11" s="227">
        <v>0</v>
      </c>
      <c r="AU11" s="227">
        <v>7</v>
      </c>
      <c r="AV11" s="227">
        <v>0</v>
      </c>
      <c r="AW11" s="227">
        <v>0</v>
      </c>
      <c r="AX11" s="227">
        <v>0</v>
      </c>
      <c r="AY11" s="227">
        <v>0</v>
      </c>
      <c r="AZ11" s="227">
        <v>6</v>
      </c>
      <c r="BA11" s="227">
        <v>0</v>
      </c>
      <c r="BB11" s="227">
        <v>0</v>
      </c>
      <c r="BC11" s="221">
        <v>0</v>
      </c>
    </row>
    <row r="12" spans="2:55" ht="35.25" customHeight="1">
      <c r="B12" s="205"/>
      <c r="C12" s="208" t="s">
        <v>91</v>
      </c>
      <c r="D12" s="3" t="s">
        <v>9</v>
      </c>
      <c r="E12" s="221">
        <v>107</v>
      </c>
      <c r="F12" s="197">
        <f t="shared" si="1"/>
        <v>107</v>
      </c>
      <c r="G12" s="200" t="str">
        <f t="shared" si="2"/>
        <v/>
      </c>
      <c r="H12" s="226">
        <v>0</v>
      </c>
      <c r="I12" s="227">
        <v>0</v>
      </c>
      <c r="J12" s="227">
        <v>3</v>
      </c>
      <c r="K12" s="227">
        <v>0</v>
      </c>
      <c r="L12" s="227">
        <v>1</v>
      </c>
      <c r="M12" s="227">
        <v>0</v>
      </c>
      <c r="N12" s="227">
        <v>2</v>
      </c>
      <c r="O12" s="227">
        <v>2</v>
      </c>
      <c r="P12" s="227">
        <v>0</v>
      </c>
      <c r="Q12" s="227">
        <v>1</v>
      </c>
      <c r="R12" s="227">
        <v>0</v>
      </c>
      <c r="S12" s="227">
        <v>0</v>
      </c>
      <c r="T12" s="227">
        <v>0</v>
      </c>
      <c r="U12" s="227">
        <v>3</v>
      </c>
      <c r="V12" s="227">
        <v>29</v>
      </c>
      <c r="W12" s="227">
        <v>3</v>
      </c>
      <c r="X12" s="227">
        <v>0</v>
      </c>
      <c r="Y12" s="227">
        <v>0</v>
      </c>
      <c r="Z12" s="227">
        <v>0</v>
      </c>
      <c r="AA12" s="227">
        <v>0</v>
      </c>
      <c r="AB12" s="227">
        <v>0</v>
      </c>
      <c r="AC12" s="227">
        <v>0</v>
      </c>
      <c r="AD12" s="227">
        <v>2</v>
      </c>
      <c r="AE12" s="227">
        <v>0</v>
      </c>
      <c r="AF12" s="227">
        <v>0</v>
      </c>
      <c r="AG12" s="227">
        <v>1</v>
      </c>
      <c r="AH12" s="227">
        <v>1</v>
      </c>
      <c r="AI12" s="227">
        <v>0</v>
      </c>
      <c r="AJ12" s="227">
        <v>1</v>
      </c>
      <c r="AK12" s="227">
        <v>0</v>
      </c>
      <c r="AL12" s="227">
        <v>0</v>
      </c>
      <c r="AM12" s="227">
        <v>8</v>
      </c>
      <c r="AN12" s="227">
        <v>0</v>
      </c>
      <c r="AO12" s="227">
        <v>2</v>
      </c>
      <c r="AP12" s="227">
        <v>20</v>
      </c>
      <c r="AQ12" s="227">
        <v>0</v>
      </c>
      <c r="AR12" s="227">
        <v>0</v>
      </c>
      <c r="AS12" s="227">
        <v>0</v>
      </c>
      <c r="AT12" s="227">
        <v>1</v>
      </c>
      <c r="AU12" s="227">
        <v>0</v>
      </c>
      <c r="AV12" s="227">
        <v>5</v>
      </c>
      <c r="AW12" s="227">
        <v>0</v>
      </c>
      <c r="AX12" s="227">
        <v>2</v>
      </c>
      <c r="AY12" s="227">
        <v>0</v>
      </c>
      <c r="AZ12" s="227">
        <v>0</v>
      </c>
      <c r="BA12" s="227">
        <v>0</v>
      </c>
      <c r="BB12" s="227">
        <v>0</v>
      </c>
      <c r="BC12" s="221">
        <v>20</v>
      </c>
    </row>
    <row r="13" spans="2:55" ht="35.25" customHeight="1">
      <c r="B13" s="205"/>
      <c r="C13" s="208" t="s">
        <v>92</v>
      </c>
      <c r="D13" s="3" t="s">
        <v>10</v>
      </c>
      <c r="E13" s="221">
        <v>40</v>
      </c>
      <c r="F13" s="197">
        <f t="shared" si="1"/>
        <v>40</v>
      </c>
      <c r="G13" s="200" t="str">
        <f t="shared" si="2"/>
        <v/>
      </c>
      <c r="H13" s="226">
        <v>0</v>
      </c>
      <c r="I13" s="227">
        <v>2</v>
      </c>
      <c r="J13" s="227">
        <v>0</v>
      </c>
      <c r="K13" s="227">
        <v>0</v>
      </c>
      <c r="L13" s="227">
        <v>0</v>
      </c>
      <c r="M13" s="227">
        <v>2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4</v>
      </c>
      <c r="T13" s="227">
        <v>0</v>
      </c>
      <c r="U13" s="227">
        <v>0</v>
      </c>
      <c r="V13" s="227">
        <v>0</v>
      </c>
      <c r="W13" s="227">
        <v>0</v>
      </c>
      <c r="X13" s="227">
        <v>0</v>
      </c>
      <c r="Y13" s="227">
        <v>0</v>
      </c>
      <c r="Z13" s="227">
        <v>9</v>
      </c>
      <c r="AA13" s="227">
        <v>0</v>
      </c>
      <c r="AB13" s="227">
        <v>0</v>
      </c>
      <c r="AC13" s="227">
        <v>0</v>
      </c>
      <c r="AD13" s="227">
        <v>0</v>
      </c>
      <c r="AE13" s="227">
        <v>0</v>
      </c>
      <c r="AF13" s="227">
        <v>0</v>
      </c>
      <c r="AG13" s="227">
        <v>0</v>
      </c>
      <c r="AH13" s="227">
        <v>0</v>
      </c>
      <c r="AI13" s="227">
        <v>5</v>
      </c>
      <c r="AJ13" s="227">
        <v>0</v>
      </c>
      <c r="AK13" s="227">
        <v>0</v>
      </c>
      <c r="AL13" s="227">
        <v>0</v>
      </c>
      <c r="AM13" s="227">
        <v>0</v>
      </c>
      <c r="AN13" s="227">
        <v>0</v>
      </c>
      <c r="AO13" s="227">
        <v>0</v>
      </c>
      <c r="AP13" s="227">
        <v>0</v>
      </c>
      <c r="AQ13" s="227">
        <v>0</v>
      </c>
      <c r="AR13" s="227">
        <v>0</v>
      </c>
      <c r="AS13" s="227">
        <v>0</v>
      </c>
      <c r="AT13" s="227">
        <v>0</v>
      </c>
      <c r="AU13" s="227">
        <v>3</v>
      </c>
      <c r="AV13" s="227">
        <v>0</v>
      </c>
      <c r="AW13" s="227">
        <v>1</v>
      </c>
      <c r="AX13" s="227">
        <v>0</v>
      </c>
      <c r="AY13" s="227">
        <v>8</v>
      </c>
      <c r="AZ13" s="227">
        <v>6</v>
      </c>
      <c r="BA13" s="227">
        <v>0</v>
      </c>
      <c r="BB13" s="227">
        <v>0</v>
      </c>
      <c r="BC13" s="221">
        <v>0</v>
      </c>
    </row>
    <row r="14" spans="2:55" ht="35.25" customHeight="1">
      <c r="B14" s="205"/>
      <c r="C14" s="208" t="s">
        <v>93</v>
      </c>
      <c r="D14" s="3" t="s">
        <v>11</v>
      </c>
      <c r="E14" s="221">
        <v>110</v>
      </c>
      <c r="F14" s="197">
        <f t="shared" si="1"/>
        <v>110</v>
      </c>
      <c r="G14" s="200" t="str">
        <f t="shared" si="2"/>
        <v/>
      </c>
      <c r="H14" s="226">
        <v>10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8</v>
      </c>
      <c r="Q14" s="227">
        <v>1</v>
      </c>
      <c r="R14" s="227">
        <v>1</v>
      </c>
      <c r="S14" s="227">
        <v>3</v>
      </c>
      <c r="T14" s="227">
        <v>2</v>
      </c>
      <c r="U14" s="227">
        <v>0</v>
      </c>
      <c r="V14" s="227">
        <v>0</v>
      </c>
      <c r="W14" s="227">
        <v>5</v>
      </c>
      <c r="X14" s="227">
        <v>0</v>
      </c>
      <c r="Y14" s="227">
        <v>30</v>
      </c>
      <c r="Z14" s="227">
        <v>0</v>
      </c>
      <c r="AA14" s="227">
        <v>0</v>
      </c>
      <c r="AB14" s="227">
        <v>0</v>
      </c>
      <c r="AC14" s="227">
        <v>6</v>
      </c>
      <c r="AD14" s="227">
        <v>0</v>
      </c>
      <c r="AE14" s="227">
        <v>0</v>
      </c>
      <c r="AF14" s="227">
        <v>1</v>
      </c>
      <c r="AG14" s="227">
        <v>1</v>
      </c>
      <c r="AH14" s="227">
        <v>0</v>
      </c>
      <c r="AI14" s="227">
        <v>1</v>
      </c>
      <c r="AJ14" s="227">
        <v>1</v>
      </c>
      <c r="AK14" s="227">
        <v>0</v>
      </c>
      <c r="AL14" s="227">
        <v>4</v>
      </c>
      <c r="AM14" s="227">
        <v>0</v>
      </c>
      <c r="AN14" s="227">
        <v>1</v>
      </c>
      <c r="AO14" s="227">
        <v>0</v>
      </c>
      <c r="AP14" s="227">
        <v>0</v>
      </c>
      <c r="AQ14" s="227">
        <v>0</v>
      </c>
      <c r="AR14" s="227">
        <v>5</v>
      </c>
      <c r="AS14" s="227">
        <v>0</v>
      </c>
      <c r="AT14" s="227">
        <v>1</v>
      </c>
      <c r="AU14" s="227">
        <v>8</v>
      </c>
      <c r="AV14" s="227">
        <v>18</v>
      </c>
      <c r="AW14" s="227">
        <v>3</v>
      </c>
      <c r="AX14" s="227">
        <v>0</v>
      </c>
      <c r="AY14" s="227">
        <v>0</v>
      </c>
      <c r="AZ14" s="227">
        <v>0</v>
      </c>
      <c r="BA14" s="227">
        <v>0</v>
      </c>
      <c r="BB14" s="227">
        <v>0</v>
      </c>
      <c r="BC14" s="221">
        <v>0</v>
      </c>
    </row>
    <row r="15" spans="2:55" ht="35.25" customHeight="1">
      <c r="B15" s="205"/>
      <c r="C15" s="208" t="s">
        <v>94</v>
      </c>
      <c r="D15" s="3" t="s">
        <v>12</v>
      </c>
      <c r="E15" s="221">
        <v>152</v>
      </c>
      <c r="F15" s="197">
        <f t="shared" si="1"/>
        <v>152</v>
      </c>
      <c r="G15" s="200" t="str">
        <f t="shared" si="2"/>
        <v/>
      </c>
      <c r="H15" s="226">
        <v>0</v>
      </c>
      <c r="I15" s="227">
        <v>6</v>
      </c>
      <c r="J15" s="227">
        <v>4</v>
      </c>
      <c r="K15" s="227">
        <v>7</v>
      </c>
      <c r="L15" s="227">
        <v>0</v>
      </c>
      <c r="M15" s="227">
        <v>4</v>
      </c>
      <c r="N15" s="227">
        <v>1</v>
      </c>
      <c r="O15" s="227">
        <v>5</v>
      </c>
      <c r="P15" s="227">
        <v>0</v>
      </c>
      <c r="Q15" s="227">
        <v>8</v>
      </c>
      <c r="R15" s="227">
        <v>0</v>
      </c>
      <c r="S15" s="227">
        <v>0</v>
      </c>
      <c r="T15" s="227">
        <v>0</v>
      </c>
      <c r="U15" s="227">
        <v>5</v>
      </c>
      <c r="V15" s="227">
        <v>5</v>
      </c>
      <c r="W15" s="227">
        <v>1</v>
      </c>
      <c r="X15" s="227">
        <v>5</v>
      </c>
      <c r="Y15" s="227">
        <v>5</v>
      </c>
      <c r="Z15" s="227">
        <v>4</v>
      </c>
      <c r="AA15" s="227">
        <v>1</v>
      </c>
      <c r="AB15" s="227">
        <v>0</v>
      </c>
      <c r="AC15" s="227">
        <v>2</v>
      </c>
      <c r="AD15" s="227">
        <v>0</v>
      </c>
      <c r="AE15" s="227">
        <v>2</v>
      </c>
      <c r="AF15" s="227">
        <v>0</v>
      </c>
      <c r="AG15" s="227">
        <v>0</v>
      </c>
      <c r="AH15" s="227">
        <v>1</v>
      </c>
      <c r="AI15" s="227">
        <v>17</v>
      </c>
      <c r="AJ15" s="227">
        <v>1</v>
      </c>
      <c r="AK15" s="227">
        <v>2</v>
      </c>
      <c r="AL15" s="227">
        <v>2</v>
      </c>
      <c r="AM15" s="227">
        <v>0</v>
      </c>
      <c r="AN15" s="227">
        <v>0</v>
      </c>
      <c r="AO15" s="227">
        <v>0</v>
      </c>
      <c r="AP15" s="227">
        <v>40</v>
      </c>
      <c r="AQ15" s="227">
        <v>1</v>
      </c>
      <c r="AR15" s="227">
        <v>1</v>
      </c>
      <c r="AS15" s="227">
        <v>4</v>
      </c>
      <c r="AT15" s="227">
        <v>0</v>
      </c>
      <c r="AU15" s="227">
        <v>0</v>
      </c>
      <c r="AV15" s="227">
        <v>1</v>
      </c>
      <c r="AW15" s="227">
        <v>1</v>
      </c>
      <c r="AX15" s="227">
        <v>0</v>
      </c>
      <c r="AY15" s="227">
        <v>7</v>
      </c>
      <c r="AZ15" s="227">
        <v>1</v>
      </c>
      <c r="BA15" s="227">
        <v>0</v>
      </c>
      <c r="BB15" s="227">
        <v>0</v>
      </c>
      <c r="BC15" s="221">
        <v>8</v>
      </c>
    </row>
    <row r="16" spans="2:55" ht="35.25" customHeight="1">
      <c r="B16" s="205"/>
      <c r="C16" s="208" t="s">
        <v>95</v>
      </c>
      <c r="D16" s="3" t="s">
        <v>79</v>
      </c>
      <c r="E16" s="221">
        <v>86</v>
      </c>
      <c r="F16" s="197">
        <f t="shared" si="1"/>
        <v>86</v>
      </c>
      <c r="G16" s="200" t="str">
        <f t="shared" si="2"/>
        <v/>
      </c>
      <c r="H16" s="226">
        <v>0</v>
      </c>
      <c r="I16" s="227">
        <v>0</v>
      </c>
      <c r="J16" s="227">
        <v>14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  <c r="P16" s="227">
        <v>0</v>
      </c>
      <c r="Q16" s="227">
        <v>0</v>
      </c>
      <c r="R16" s="227">
        <v>0</v>
      </c>
      <c r="S16" s="227">
        <v>0</v>
      </c>
      <c r="T16" s="227">
        <v>0</v>
      </c>
      <c r="U16" s="227">
        <v>0</v>
      </c>
      <c r="V16" s="227">
        <v>0</v>
      </c>
      <c r="W16" s="227">
        <v>0</v>
      </c>
      <c r="X16" s="227">
        <v>0</v>
      </c>
      <c r="Y16" s="227">
        <v>16</v>
      </c>
      <c r="Z16" s="227">
        <v>0</v>
      </c>
      <c r="AA16" s="227">
        <v>0</v>
      </c>
      <c r="AB16" s="227">
        <v>0</v>
      </c>
      <c r="AC16" s="227">
        <v>0</v>
      </c>
      <c r="AD16" s="227">
        <v>0</v>
      </c>
      <c r="AE16" s="227">
        <v>0</v>
      </c>
      <c r="AF16" s="227">
        <v>0</v>
      </c>
      <c r="AG16" s="227">
        <v>0</v>
      </c>
      <c r="AH16" s="227">
        <v>4</v>
      </c>
      <c r="AI16" s="227">
        <v>6</v>
      </c>
      <c r="AJ16" s="227">
        <v>0</v>
      </c>
      <c r="AK16" s="227">
        <v>1</v>
      </c>
      <c r="AL16" s="227">
        <v>21</v>
      </c>
      <c r="AM16" s="227">
        <v>0</v>
      </c>
      <c r="AN16" s="227">
        <v>0</v>
      </c>
      <c r="AO16" s="227">
        <v>0</v>
      </c>
      <c r="AP16" s="227">
        <v>0</v>
      </c>
      <c r="AQ16" s="227">
        <v>7</v>
      </c>
      <c r="AR16" s="227">
        <v>16</v>
      </c>
      <c r="AS16" s="227">
        <v>0</v>
      </c>
      <c r="AT16" s="227">
        <v>0</v>
      </c>
      <c r="AU16" s="227">
        <v>0</v>
      </c>
      <c r="AV16" s="227">
        <v>0</v>
      </c>
      <c r="AW16" s="227">
        <v>0</v>
      </c>
      <c r="AX16" s="227">
        <v>0</v>
      </c>
      <c r="AY16" s="227">
        <v>0</v>
      </c>
      <c r="AZ16" s="227">
        <v>1</v>
      </c>
      <c r="BA16" s="227">
        <v>0</v>
      </c>
      <c r="BB16" s="227">
        <v>0</v>
      </c>
      <c r="BC16" s="221">
        <v>0</v>
      </c>
    </row>
    <row r="17" spans="2:55" ht="35.25" customHeight="1">
      <c r="B17" s="205"/>
      <c r="C17" s="208" t="s">
        <v>96</v>
      </c>
      <c r="D17" s="3" t="s">
        <v>80</v>
      </c>
      <c r="E17" s="221">
        <v>17</v>
      </c>
      <c r="F17" s="197">
        <f t="shared" si="1"/>
        <v>17</v>
      </c>
      <c r="G17" s="200" t="str">
        <f t="shared" si="2"/>
        <v/>
      </c>
      <c r="H17" s="226">
        <v>1</v>
      </c>
      <c r="I17" s="227">
        <v>0</v>
      </c>
      <c r="J17" s="227">
        <v>0</v>
      </c>
      <c r="K17" s="227">
        <v>0</v>
      </c>
      <c r="L17" s="227">
        <v>0</v>
      </c>
      <c r="M17" s="227">
        <v>0</v>
      </c>
      <c r="N17" s="227">
        <v>0</v>
      </c>
      <c r="O17" s="227">
        <v>2</v>
      </c>
      <c r="P17" s="227">
        <v>0</v>
      </c>
      <c r="Q17" s="227">
        <v>0</v>
      </c>
      <c r="R17" s="227">
        <v>5</v>
      </c>
      <c r="S17" s="227">
        <v>0</v>
      </c>
      <c r="T17" s="227">
        <v>0</v>
      </c>
      <c r="U17" s="227">
        <v>0</v>
      </c>
      <c r="V17" s="227">
        <v>0</v>
      </c>
      <c r="W17" s="227">
        <v>0</v>
      </c>
      <c r="X17" s="227">
        <v>0</v>
      </c>
      <c r="Y17" s="227">
        <v>0</v>
      </c>
      <c r="Z17" s="227">
        <v>0</v>
      </c>
      <c r="AA17" s="227">
        <v>0</v>
      </c>
      <c r="AB17" s="227">
        <v>0</v>
      </c>
      <c r="AC17" s="227">
        <v>0</v>
      </c>
      <c r="AD17" s="227">
        <v>3</v>
      </c>
      <c r="AE17" s="227">
        <v>0</v>
      </c>
      <c r="AF17" s="227">
        <v>0</v>
      </c>
      <c r="AG17" s="227">
        <v>0</v>
      </c>
      <c r="AH17" s="227">
        <v>0</v>
      </c>
      <c r="AI17" s="227">
        <v>0</v>
      </c>
      <c r="AJ17" s="227">
        <v>2</v>
      </c>
      <c r="AK17" s="227">
        <v>0</v>
      </c>
      <c r="AL17" s="227">
        <v>0</v>
      </c>
      <c r="AM17" s="227">
        <v>0</v>
      </c>
      <c r="AN17" s="227">
        <v>0</v>
      </c>
      <c r="AO17" s="227">
        <v>0</v>
      </c>
      <c r="AP17" s="227">
        <v>0</v>
      </c>
      <c r="AQ17" s="227">
        <v>0</v>
      </c>
      <c r="AR17" s="227">
        <v>0</v>
      </c>
      <c r="AS17" s="227">
        <v>4</v>
      </c>
      <c r="AT17" s="227">
        <v>0</v>
      </c>
      <c r="AU17" s="227">
        <v>0</v>
      </c>
      <c r="AV17" s="227">
        <v>0</v>
      </c>
      <c r="AW17" s="227">
        <v>0</v>
      </c>
      <c r="AX17" s="227">
        <v>0</v>
      </c>
      <c r="AY17" s="227">
        <v>0</v>
      </c>
      <c r="AZ17" s="227">
        <v>0</v>
      </c>
      <c r="BA17" s="227">
        <v>0</v>
      </c>
      <c r="BB17" s="227">
        <v>0</v>
      </c>
      <c r="BC17" s="221">
        <v>0</v>
      </c>
    </row>
    <row r="18" spans="2:55" ht="35.25" customHeight="1">
      <c r="B18" s="205"/>
      <c r="C18" s="208" t="s">
        <v>97</v>
      </c>
      <c r="D18" s="3" t="s">
        <v>13</v>
      </c>
      <c r="E18" s="221">
        <v>134</v>
      </c>
      <c r="F18" s="197">
        <f t="shared" si="1"/>
        <v>134</v>
      </c>
      <c r="G18" s="200" t="str">
        <f t="shared" si="2"/>
        <v/>
      </c>
      <c r="H18" s="226">
        <v>10</v>
      </c>
      <c r="I18" s="227">
        <v>0</v>
      </c>
      <c r="J18" s="227">
        <v>6</v>
      </c>
      <c r="K18" s="227">
        <v>6</v>
      </c>
      <c r="L18" s="227">
        <v>0</v>
      </c>
      <c r="M18" s="227">
        <v>0</v>
      </c>
      <c r="N18" s="227">
        <v>4</v>
      </c>
      <c r="O18" s="227">
        <v>0</v>
      </c>
      <c r="P18" s="227">
        <v>0</v>
      </c>
      <c r="Q18" s="227">
        <v>0</v>
      </c>
      <c r="R18" s="227">
        <v>0</v>
      </c>
      <c r="S18" s="227">
        <v>0</v>
      </c>
      <c r="T18" s="227">
        <v>0</v>
      </c>
      <c r="U18" s="227">
        <v>0</v>
      </c>
      <c r="V18" s="227">
        <v>0</v>
      </c>
      <c r="W18" s="227">
        <v>11</v>
      </c>
      <c r="X18" s="227">
        <v>0</v>
      </c>
      <c r="Y18" s="227">
        <v>0</v>
      </c>
      <c r="Z18" s="227">
        <v>2</v>
      </c>
      <c r="AA18" s="227">
        <v>0</v>
      </c>
      <c r="AB18" s="227">
        <v>0</v>
      </c>
      <c r="AC18" s="227">
        <v>0</v>
      </c>
      <c r="AD18" s="227">
        <v>1</v>
      </c>
      <c r="AE18" s="227">
        <v>0</v>
      </c>
      <c r="AF18" s="227">
        <v>3</v>
      </c>
      <c r="AG18" s="227">
        <v>0</v>
      </c>
      <c r="AH18" s="227">
        <v>0</v>
      </c>
      <c r="AI18" s="227">
        <v>3</v>
      </c>
      <c r="AJ18" s="227">
        <v>0</v>
      </c>
      <c r="AK18" s="227">
        <v>0</v>
      </c>
      <c r="AL18" s="227">
        <v>10</v>
      </c>
      <c r="AM18" s="227">
        <v>2</v>
      </c>
      <c r="AN18" s="227">
        <v>0</v>
      </c>
      <c r="AO18" s="227">
        <v>0</v>
      </c>
      <c r="AP18" s="227">
        <v>0</v>
      </c>
      <c r="AQ18" s="227">
        <v>0</v>
      </c>
      <c r="AR18" s="227">
        <v>3</v>
      </c>
      <c r="AS18" s="227">
        <v>10</v>
      </c>
      <c r="AT18" s="227">
        <v>8</v>
      </c>
      <c r="AU18" s="227">
        <v>4</v>
      </c>
      <c r="AV18" s="227">
        <v>0</v>
      </c>
      <c r="AW18" s="227">
        <v>5</v>
      </c>
      <c r="AX18" s="227">
        <v>0</v>
      </c>
      <c r="AY18" s="227">
        <v>0</v>
      </c>
      <c r="AZ18" s="227">
        <v>2</v>
      </c>
      <c r="BA18" s="227">
        <v>0</v>
      </c>
      <c r="BB18" s="227">
        <v>0</v>
      </c>
      <c r="BC18" s="221">
        <v>44</v>
      </c>
    </row>
    <row r="19" spans="2:55" ht="35.25" customHeight="1">
      <c r="B19" s="205"/>
      <c r="C19" s="208" t="s">
        <v>98</v>
      </c>
      <c r="D19" s="3" t="s">
        <v>14</v>
      </c>
      <c r="E19" s="221">
        <v>296</v>
      </c>
      <c r="F19" s="197">
        <f t="shared" si="1"/>
        <v>296</v>
      </c>
      <c r="G19" s="200" t="str">
        <f t="shared" si="2"/>
        <v/>
      </c>
      <c r="H19" s="226">
        <v>22</v>
      </c>
      <c r="I19" s="227">
        <v>0</v>
      </c>
      <c r="J19" s="227">
        <v>0</v>
      </c>
      <c r="K19" s="227">
        <v>0</v>
      </c>
      <c r="L19" s="227">
        <v>0</v>
      </c>
      <c r="M19" s="227">
        <v>0</v>
      </c>
      <c r="N19" s="227">
        <v>0</v>
      </c>
      <c r="O19" s="227">
        <v>0</v>
      </c>
      <c r="P19" s="227">
        <v>0</v>
      </c>
      <c r="Q19" s="227">
        <v>7</v>
      </c>
      <c r="R19" s="227">
        <v>0</v>
      </c>
      <c r="S19" s="227">
        <v>19</v>
      </c>
      <c r="T19" s="227">
        <v>0</v>
      </c>
      <c r="U19" s="227">
        <v>0</v>
      </c>
      <c r="V19" s="227">
        <v>11</v>
      </c>
      <c r="W19" s="227">
        <v>0</v>
      </c>
      <c r="X19" s="227">
        <v>0</v>
      </c>
      <c r="Y19" s="227">
        <v>0</v>
      </c>
      <c r="Z19" s="227">
        <v>6</v>
      </c>
      <c r="AA19" s="227">
        <v>1</v>
      </c>
      <c r="AB19" s="227">
        <v>0</v>
      </c>
      <c r="AC19" s="227">
        <v>0</v>
      </c>
      <c r="AD19" s="227">
        <v>0</v>
      </c>
      <c r="AE19" s="227">
        <v>0</v>
      </c>
      <c r="AF19" s="227">
        <v>2</v>
      </c>
      <c r="AG19" s="227">
        <v>0</v>
      </c>
      <c r="AH19" s="227">
        <v>0</v>
      </c>
      <c r="AI19" s="227">
        <v>0</v>
      </c>
      <c r="AJ19" s="227">
        <v>0</v>
      </c>
      <c r="AK19" s="227">
        <v>0</v>
      </c>
      <c r="AL19" s="227">
        <v>0</v>
      </c>
      <c r="AM19" s="227">
        <v>2</v>
      </c>
      <c r="AN19" s="227">
        <v>0</v>
      </c>
      <c r="AO19" s="227">
        <v>0</v>
      </c>
      <c r="AP19" s="227">
        <v>0</v>
      </c>
      <c r="AQ19" s="227">
        <v>57</v>
      </c>
      <c r="AR19" s="227">
        <v>9</v>
      </c>
      <c r="AS19" s="227">
        <v>9</v>
      </c>
      <c r="AT19" s="227">
        <v>0</v>
      </c>
      <c r="AU19" s="227">
        <v>6</v>
      </c>
      <c r="AV19" s="227">
        <v>0</v>
      </c>
      <c r="AW19" s="227">
        <v>6</v>
      </c>
      <c r="AX19" s="227">
        <v>0</v>
      </c>
      <c r="AY19" s="227">
        <v>14</v>
      </c>
      <c r="AZ19" s="227">
        <v>0</v>
      </c>
      <c r="BA19" s="227">
        <v>0</v>
      </c>
      <c r="BB19" s="227">
        <v>0</v>
      </c>
      <c r="BC19" s="221">
        <v>125</v>
      </c>
    </row>
    <row r="20" spans="2:55" ht="35.25" customHeight="1">
      <c r="B20" s="205"/>
      <c r="C20" s="208" t="s">
        <v>99</v>
      </c>
      <c r="D20" s="3" t="s">
        <v>15</v>
      </c>
      <c r="E20" s="221">
        <v>39</v>
      </c>
      <c r="F20" s="197">
        <f t="shared" si="1"/>
        <v>39</v>
      </c>
      <c r="G20" s="200" t="str">
        <f t="shared" si="2"/>
        <v/>
      </c>
      <c r="H20" s="226">
        <v>2</v>
      </c>
      <c r="I20" s="227">
        <v>0</v>
      </c>
      <c r="J20" s="227">
        <v>4</v>
      </c>
      <c r="K20" s="227">
        <v>0</v>
      </c>
      <c r="L20" s="227">
        <v>0</v>
      </c>
      <c r="M20" s="227">
        <v>1</v>
      </c>
      <c r="N20" s="227">
        <v>0</v>
      </c>
      <c r="O20" s="227">
        <v>1</v>
      </c>
      <c r="P20" s="227">
        <v>0</v>
      </c>
      <c r="Q20" s="227">
        <v>7</v>
      </c>
      <c r="R20" s="227">
        <v>0</v>
      </c>
      <c r="S20" s="227">
        <v>0</v>
      </c>
      <c r="T20" s="227">
        <v>0</v>
      </c>
      <c r="U20" s="227">
        <v>0</v>
      </c>
      <c r="V20" s="227">
        <v>1</v>
      </c>
      <c r="W20" s="227">
        <v>0</v>
      </c>
      <c r="X20" s="227">
        <v>0</v>
      </c>
      <c r="Y20" s="227">
        <v>3</v>
      </c>
      <c r="Z20" s="227">
        <v>0</v>
      </c>
      <c r="AA20" s="227">
        <v>0</v>
      </c>
      <c r="AB20" s="227">
        <v>0</v>
      </c>
      <c r="AC20" s="227">
        <v>6</v>
      </c>
      <c r="AD20" s="227">
        <v>1</v>
      </c>
      <c r="AE20" s="227">
        <v>0</v>
      </c>
      <c r="AF20" s="227">
        <v>0</v>
      </c>
      <c r="AG20" s="227">
        <v>0</v>
      </c>
      <c r="AH20" s="227">
        <v>0</v>
      </c>
      <c r="AI20" s="227">
        <v>0</v>
      </c>
      <c r="AJ20" s="227">
        <v>4</v>
      </c>
      <c r="AK20" s="227">
        <v>0</v>
      </c>
      <c r="AL20" s="227">
        <v>0</v>
      </c>
      <c r="AM20" s="227">
        <v>0</v>
      </c>
      <c r="AN20" s="227">
        <v>0</v>
      </c>
      <c r="AO20" s="227">
        <v>0</v>
      </c>
      <c r="AP20" s="227">
        <v>0</v>
      </c>
      <c r="AQ20" s="227">
        <v>0</v>
      </c>
      <c r="AR20" s="227">
        <v>0</v>
      </c>
      <c r="AS20" s="227">
        <v>1</v>
      </c>
      <c r="AT20" s="227">
        <v>1</v>
      </c>
      <c r="AU20" s="227">
        <v>4</v>
      </c>
      <c r="AV20" s="227">
        <v>1</v>
      </c>
      <c r="AW20" s="227">
        <v>0</v>
      </c>
      <c r="AX20" s="227">
        <v>0</v>
      </c>
      <c r="AY20" s="227">
        <v>0</v>
      </c>
      <c r="AZ20" s="227">
        <v>2</v>
      </c>
      <c r="BA20" s="227">
        <v>0</v>
      </c>
      <c r="BB20" s="227">
        <v>0</v>
      </c>
      <c r="BC20" s="221">
        <v>0</v>
      </c>
    </row>
    <row r="21" spans="2:55" ht="35.25" customHeight="1">
      <c r="B21" s="205"/>
      <c r="C21" s="208" t="s">
        <v>100</v>
      </c>
      <c r="D21" s="3" t="s">
        <v>16</v>
      </c>
      <c r="E21" s="221">
        <v>49</v>
      </c>
      <c r="F21" s="197">
        <f t="shared" si="1"/>
        <v>49</v>
      </c>
      <c r="G21" s="200" t="str">
        <f t="shared" si="2"/>
        <v/>
      </c>
      <c r="H21" s="226">
        <v>1</v>
      </c>
      <c r="I21" s="227">
        <v>0</v>
      </c>
      <c r="J21" s="227">
        <v>0</v>
      </c>
      <c r="K21" s="227">
        <v>0</v>
      </c>
      <c r="L21" s="227">
        <v>2</v>
      </c>
      <c r="M21" s="227">
        <v>0</v>
      </c>
      <c r="N21" s="227">
        <v>1</v>
      </c>
      <c r="O21" s="227">
        <v>2</v>
      </c>
      <c r="P21" s="227">
        <v>0</v>
      </c>
      <c r="Q21" s="227">
        <v>0</v>
      </c>
      <c r="R21" s="227">
        <v>2</v>
      </c>
      <c r="S21" s="227">
        <v>0</v>
      </c>
      <c r="T21" s="227">
        <v>0</v>
      </c>
      <c r="U21" s="227">
        <v>0</v>
      </c>
      <c r="V21" s="227">
        <v>1</v>
      </c>
      <c r="W21" s="227">
        <v>2</v>
      </c>
      <c r="X21" s="227">
        <v>0</v>
      </c>
      <c r="Y21" s="227">
        <v>2</v>
      </c>
      <c r="Z21" s="227">
        <v>0</v>
      </c>
      <c r="AA21" s="227">
        <v>2</v>
      </c>
      <c r="AB21" s="227">
        <v>0</v>
      </c>
      <c r="AC21" s="227">
        <v>0</v>
      </c>
      <c r="AD21" s="227">
        <v>1</v>
      </c>
      <c r="AE21" s="227">
        <v>0</v>
      </c>
      <c r="AF21" s="227">
        <v>2</v>
      </c>
      <c r="AG21" s="227">
        <v>0</v>
      </c>
      <c r="AH21" s="227">
        <v>2</v>
      </c>
      <c r="AI21" s="227">
        <v>4</v>
      </c>
      <c r="AJ21" s="227">
        <v>0</v>
      </c>
      <c r="AK21" s="227">
        <v>1</v>
      </c>
      <c r="AL21" s="227">
        <v>1</v>
      </c>
      <c r="AM21" s="227">
        <v>0</v>
      </c>
      <c r="AN21" s="227">
        <v>0</v>
      </c>
      <c r="AO21" s="227">
        <v>3</v>
      </c>
      <c r="AP21" s="227">
        <v>0</v>
      </c>
      <c r="AQ21" s="227">
        <v>2</v>
      </c>
      <c r="AR21" s="227">
        <v>3</v>
      </c>
      <c r="AS21" s="227">
        <v>1</v>
      </c>
      <c r="AT21" s="227">
        <v>0</v>
      </c>
      <c r="AU21" s="227">
        <v>0</v>
      </c>
      <c r="AV21" s="227">
        <v>4</v>
      </c>
      <c r="AW21" s="227">
        <v>0</v>
      </c>
      <c r="AX21" s="227">
        <v>0</v>
      </c>
      <c r="AY21" s="227">
        <v>0</v>
      </c>
      <c r="AZ21" s="227">
        <v>1</v>
      </c>
      <c r="BA21" s="227">
        <v>0</v>
      </c>
      <c r="BB21" s="227">
        <v>0</v>
      </c>
      <c r="BC21" s="221">
        <v>9</v>
      </c>
    </row>
    <row r="22" spans="2:55" ht="35.25" customHeight="1">
      <c r="B22" s="205"/>
      <c r="C22" s="208" t="s">
        <v>101</v>
      </c>
      <c r="D22" s="3" t="s">
        <v>17</v>
      </c>
      <c r="E22" s="221">
        <v>18</v>
      </c>
      <c r="F22" s="197">
        <f t="shared" si="1"/>
        <v>18</v>
      </c>
      <c r="G22" s="200" t="str">
        <f t="shared" si="2"/>
        <v/>
      </c>
      <c r="H22" s="226">
        <v>0</v>
      </c>
      <c r="I22" s="227">
        <v>0</v>
      </c>
      <c r="J22" s="227">
        <v>0</v>
      </c>
      <c r="K22" s="227">
        <v>1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6</v>
      </c>
      <c r="V22" s="227">
        <v>0</v>
      </c>
      <c r="W22" s="227">
        <v>0</v>
      </c>
      <c r="X22" s="227">
        <v>0</v>
      </c>
      <c r="Y22" s="227">
        <v>0</v>
      </c>
      <c r="Z22" s="227">
        <v>1</v>
      </c>
      <c r="AA22" s="227">
        <v>0</v>
      </c>
      <c r="AB22" s="227">
        <v>0</v>
      </c>
      <c r="AC22" s="227">
        <v>0</v>
      </c>
      <c r="AD22" s="227">
        <v>3</v>
      </c>
      <c r="AE22" s="227">
        <v>0</v>
      </c>
      <c r="AF22" s="227">
        <v>0</v>
      </c>
      <c r="AG22" s="227">
        <v>0</v>
      </c>
      <c r="AH22" s="227">
        <v>0</v>
      </c>
      <c r="AI22" s="227">
        <v>0</v>
      </c>
      <c r="AJ22" s="227">
        <v>0</v>
      </c>
      <c r="AK22" s="227">
        <v>0</v>
      </c>
      <c r="AL22" s="227">
        <v>0</v>
      </c>
      <c r="AM22" s="227">
        <v>0</v>
      </c>
      <c r="AN22" s="227">
        <v>0</v>
      </c>
      <c r="AO22" s="227">
        <v>0</v>
      </c>
      <c r="AP22" s="227">
        <v>5</v>
      </c>
      <c r="AQ22" s="227">
        <v>0</v>
      </c>
      <c r="AR22" s="227">
        <v>2</v>
      </c>
      <c r="AS22" s="227">
        <v>0</v>
      </c>
      <c r="AT22" s="227">
        <v>0</v>
      </c>
      <c r="AU22" s="227">
        <v>0</v>
      </c>
      <c r="AV22" s="227">
        <v>0</v>
      </c>
      <c r="AW22" s="227">
        <v>0</v>
      </c>
      <c r="AX22" s="227">
        <v>0</v>
      </c>
      <c r="AY22" s="227">
        <v>0</v>
      </c>
      <c r="AZ22" s="227">
        <v>0</v>
      </c>
      <c r="BA22" s="227">
        <v>0</v>
      </c>
      <c r="BB22" s="227">
        <v>0</v>
      </c>
      <c r="BC22" s="221">
        <v>0</v>
      </c>
    </row>
    <row r="23" spans="2:55" ht="35.25" customHeight="1">
      <c r="B23" s="205"/>
      <c r="C23" s="208" t="s">
        <v>102</v>
      </c>
      <c r="D23" s="3" t="s">
        <v>18</v>
      </c>
      <c r="E23" s="221">
        <v>12</v>
      </c>
      <c r="F23" s="197">
        <f t="shared" si="1"/>
        <v>12</v>
      </c>
      <c r="G23" s="200" t="str">
        <f t="shared" si="2"/>
        <v/>
      </c>
      <c r="H23" s="226">
        <v>0</v>
      </c>
      <c r="I23" s="227">
        <v>6</v>
      </c>
      <c r="J23" s="227">
        <v>0</v>
      </c>
      <c r="K23" s="227">
        <v>0</v>
      </c>
      <c r="L23" s="227">
        <v>0</v>
      </c>
      <c r="M23" s="227">
        <v>0</v>
      </c>
      <c r="N23" s="227">
        <v>0</v>
      </c>
      <c r="O23" s="227">
        <v>0</v>
      </c>
      <c r="P23" s="227">
        <v>0</v>
      </c>
      <c r="Q23" s="227">
        <v>0</v>
      </c>
      <c r="R23" s="227">
        <v>0</v>
      </c>
      <c r="S23" s="227">
        <v>2</v>
      </c>
      <c r="T23" s="227">
        <v>0</v>
      </c>
      <c r="U23" s="227">
        <v>0</v>
      </c>
      <c r="V23" s="227">
        <v>0</v>
      </c>
      <c r="W23" s="227">
        <v>0</v>
      </c>
      <c r="X23" s="227">
        <v>0</v>
      </c>
      <c r="Y23" s="227">
        <v>0</v>
      </c>
      <c r="Z23" s="227">
        <v>0</v>
      </c>
      <c r="AA23" s="227">
        <v>0</v>
      </c>
      <c r="AB23" s="227">
        <v>0</v>
      </c>
      <c r="AC23" s="227">
        <v>0</v>
      </c>
      <c r="AD23" s="227">
        <v>0</v>
      </c>
      <c r="AE23" s="227">
        <v>4</v>
      </c>
      <c r="AF23" s="227">
        <v>0</v>
      </c>
      <c r="AG23" s="227">
        <v>0</v>
      </c>
      <c r="AH23" s="227">
        <v>0</v>
      </c>
      <c r="AI23" s="227">
        <v>0</v>
      </c>
      <c r="AJ23" s="227">
        <v>0</v>
      </c>
      <c r="AK23" s="227">
        <v>0</v>
      </c>
      <c r="AL23" s="227">
        <v>0</v>
      </c>
      <c r="AM23" s="227">
        <v>0</v>
      </c>
      <c r="AN23" s="227">
        <v>0</v>
      </c>
      <c r="AO23" s="227">
        <v>0</v>
      </c>
      <c r="AP23" s="227">
        <v>0</v>
      </c>
      <c r="AQ23" s="227">
        <v>0</v>
      </c>
      <c r="AR23" s="227">
        <v>0</v>
      </c>
      <c r="AS23" s="227">
        <v>0</v>
      </c>
      <c r="AT23" s="227">
        <v>0</v>
      </c>
      <c r="AU23" s="227">
        <v>0</v>
      </c>
      <c r="AV23" s="227">
        <v>0</v>
      </c>
      <c r="AW23" s="227">
        <v>0</v>
      </c>
      <c r="AX23" s="227">
        <v>0</v>
      </c>
      <c r="AY23" s="227">
        <v>0</v>
      </c>
      <c r="AZ23" s="227">
        <v>0</v>
      </c>
      <c r="BA23" s="227">
        <v>0</v>
      </c>
      <c r="BB23" s="227">
        <v>0</v>
      </c>
      <c r="BC23" s="221">
        <v>0</v>
      </c>
    </row>
    <row r="24" spans="2:55" ht="35.25" customHeight="1">
      <c r="B24" s="205"/>
      <c r="C24" s="208" t="s">
        <v>103</v>
      </c>
      <c r="D24" s="3" t="s">
        <v>19</v>
      </c>
      <c r="E24" s="221">
        <v>7</v>
      </c>
      <c r="F24" s="197">
        <f t="shared" si="1"/>
        <v>7</v>
      </c>
      <c r="G24" s="200" t="str">
        <f t="shared" si="2"/>
        <v/>
      </c>
      <c r="H24" s="226">
        <v>0</v>
      </c>
      <c r="I24" s="227">
        <v>0</v>
      </c>
      <c r="J24" s="227">
        <v>0</v>
      </c>
      <c r="K24" s="227">
        <v>0</v>
      </c>
      <c r="L24" s="227">
        <v>0</v>
      </c>
      <c r="M24" s="227">
        <v>0</v>
      </c>
      <c r="N24" s="227">
        <v>0</v>
      </c>
      <c r="O24" s="227">
        <v>0</v>
      </c>
      <c r="P24" s="227">
        <v>0</v>
      </c>
      <c r="Q24" s="227">
        <v>0</v>
      </c>
      <c r="R24" s="227">
        <v>0</v>
      </c>
      <c r="S24" s="227">
        <v>0</v>
      </c>
      <c r="T24" s="227">
        <v>0</v>
      </c>
      <c r="U24" s="227">
        <v>0</v>
      </c>
      <c r="V24" s="227">
        <v>0</v>
      </c>
      <c r="W24" s="227">
        <v>0</v>
      </c>
      <c r="X24" s="227">
        <v>0</v>
      </c>
      <c r="Y24" s="227">
        <v>0</v>
      </c>
      <c r="Z24" s="227">
        <v>0</v>
      </c>
      <c r="AA24" s="227">
        <v>0</v>
      </c>
      <c r="AB24" s="227">
        <v>0</v>
      </c>
      <c r="AC24" s="227">
        <v>0</v>
      </c>
      <c r="AD24" s="227">
        <v>0</v>
      </c>
      <c r="AE24" s="227">
        <v>0</v>
      </c>
      <c r="AF24" s="227">
        <v>0</v>
      </c>
      <c r="AG24" s="227">
        <v>0</v>
      </c>
      <c r="AH24" s="227">
        <v>0</v>
      </c>
      <c r="AI24" s="227">
        <v>0</v>
      </c>
      <c r="AJ24" s="227">
        <v>4</v>
      </c>
      <c r="AK24" s="227">
        <v>0</v>
      </c>
      <c r="AL24" s="227">
        <v>0</v>
      </c>
      <c r="AM24" s="227">
        <v>0</v>
      </c>
      <c r="AN24" s="227">
        <v>0</v>
      </c>
      <c r="AO24" s="227">
        <v>0</v>
      </c>
      <c r="AP24" s="227">
        <v>0</v>
      </c>
      <c r="AQ24" s="227">
        <v>0</v>
      </c>
      <c r="AR24" s="227">
        <v>0</v>
      </c>
      <c r="AS24" s="227">
        <v>0</v>
      </c>
      <c r="AT24" s="227">
        <v>0</v>
      </c>
      <c r="AU24" s="227">
        <v>0</v>
      </c>
      <c r="AV24" s="227">
        <v>3</v>
      </c>
      <c r="AW24" s="227">
        <v>0</v>
      </c>
      <c r="AX24" s="227">
        <v>0</v>
      </c>
      <c r="AY24" s="227">
        <v>0</v>
      </c>
      <c r="AZ24" s="227">
        <v>0</v>
      </c>
      <c r="BA24" s="227">
        <v>0</v>
      </c>
      <c r="BB24" s="227">
        <v>0</v>
      </c>
      <c r="BC24" s="221">
        <v>0</v>
      </c>
    </row>
    <row r="25" spans="2:55" ht="35.25" customHeight="1">
      <c r="B25" s="205"/>
      <c r="C25" s="208" t="s">
        <v>104</v>
      </c>
      <c r="D25" s="3" t="s">
        <v>20</v>
      </c>
      <c r="E25" s="221">
        <v>5</v>
      </c>
      <c r="F25" s="197">
        <f t="shared" si="1"/>
        <v>5</v>
      </c>
      <c r="G25" s="200" t="str">
        <f t="shared" si="2"/>
        <v/>
      </c>
      <c r="H25" s="226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0</v>
      </c>
      <c r="P25" s="227">
        <v>0</v>
      </c>
      <c r="Q25" s="227">
        <v>0</v>
      </c>
      <c r="R25" s="227">
        <v>0</v>
      </c>
      <c r="S25" s="227">
        <v>0</v>
      </c>
      <c r="T25" s="227">
        <v>0</v>
      </c>
      <c r="U25" s="227">
        <v>0</v>
      </c>
      <c r="V25" s="227">
        <v>5</v>
      </c>
      <c r="W25" s="227">
        <v>0</v>
      </c>
      <c r="X25" s="227">
        <v>0</v>
      </c>
      <c r="Y25" s="227">
        <v>0</v>
      </c>
      <c r="Z25" s="227">
        <v>0</v>
      </c>
      <c r="AA25" s="227">
        <v>0</v>
      </c>
      <c r="AB25" s="227">
        <v>0</v>
      </c>
      <c r="AC25" s="227">
        <v>0</v>
      </c>
      <c r="AD25" s="227">
        <v>0</v>
      </c>
      <c r="AE25" s="227">
        <v>0</v>
      </c>
      <c r="AF25" s="227">
        <v>0</v>
      </c>
      <c r="AG25" s="227">
        <v>0</v>
      </c>
      <c r="AH25" s="227">
        <v>0</v>
      </c>
      <c r="AI25" s="227">
        <v>0</v>
      </c>
      <c r="AJ25" s="227">
        <v>0</v>
      </c>
      <c r="AK25" s="227">
        <v>0</v>
      </c>
      <c r="AL25" s="227">
        <v>0</v>
      </c>
      <c r="AM25" s="227">
        <v>0</v>
      </c>
      <c r="AN25" s="227">
        <v>0</v>
      </c>
      <c r="AO25" s="227">
        <v>0</v>
      </c>
      <c r="AP25" s="227">
        <v>0</v>
      </c>
      <c r="AQ25" s="227">
        <v>0</v>
      </c>
      <c r="AR25" s="227">
        <v>0</v>
      </c>
      <c r="AS25" s="227">
        <v>0</v>
      </c>
      <c r="AT25" s="227">
        <v>0</v>
      </c>
      <c r="AU25" s="227">
        <v>0</v>
      </c>
      <c r="AV25" s="227">
        <v>0</v>
      </c>
      <c r="AW25" s="227">
        <v>0</v>
      </c>
      <c r="AX25" s="227">
        <v>0</v>
      </c>
      <c r="AY25" s="227">
        <v>0</v>
      </c>
      <c r="AZ25" s="227">
        <v>0</v>
      </c>
      <c r="BA25" s="227">
        <v>0</v>
      </c>
      <c r="BB25" s="227">
        <v>0</v>
      </c>
      <c r="BC25" s="221">
        <v>0</v>
      </c>
    </row>
    <row r="26" spans="2:55" ht="35.25" customHeight="1">
      <c r="B26" s="205"/>
      <c r="C26" s="208" t="s">
        <v>105</v>
      </c>
      <c r="D26" s="3" t="s">
        <v>21</v>
      </c>
      <c r="E26" s="221">
        <v>25</v>
      </c>
      <c r="F26" s="197">
        <f t="shared" si="1"/>
        <v>25</v>
      </c>
      <c r="G26" s="200" t="str">
        <f t="shared" si="2"/>
        <v/>
      </c>
      <c r="H26" s="226">
        <v>0</v>
      </c>
      <c r="I26" s="227">
        <v>0</v>
      </c>
      <c r="J26" s="227">
        <v>0</v>
      </c>
      <c r="K26" s="227">
        <v>4</v>
      </c>
      <c r="L26" s="227">
        <v>0</v>
      </c>
      <c r="M26" s="227">
        <v>0</v>
      </c>
      <c r="N26" s="227">
        <v>0</v>
      </c>
      <c r="O26" s="227">
        <v>0</v>
      </c>
      <c r="P26" s="227">
        <v>0</v>
      </c>
      <c r="Q26" s="227">
        <v>0</v>
      </c>
      <c r="R26" s="227">
        <v>0</v>
      </c>
      <c r="S26" s="227">
        <v>0</v>
      </c>
      <c r="T26" s="227">
        <v>0</v>
      </c>
      <c r="U26" s="227">
        <v>4</v>
      </c>
      <c r="V26" s="227">
        <v>0</v>
      </c>
      <c r="W26" s="227">
        <v>0</v>
      </c>
      <c r="X26" s="227">
        <v>0</v>
      </c>
      <c r="Y26" s="227">
        <v>10</v>
      </c>
      <c r="Z26" s="227">
        <v>1</v>
      </c>
      <c r="AA26" s="227">
        <v>0</v>
      </c>
      <c r="AB26" s="227">
        <v>0</v>
      </c>
      <c r="AC26" s="227">
        <v>0</v>
      </c>
      <c r="AD26" s="227">
        <v>0</v>
      </c>
      <c r="AE26" s="227">
        <v>0</v>
      </c>
      <c r="AF26" s="227">
        <v>0</v>
      </c>
      <c r="AG26" s="227">
        <v>0</v>
      </c>
      <c r="AH26" s="227">
        <v>0</v>
      </c>
      <c r="AI26" s="227">
        <v>0</v>
      </c>
      <c r="AJ26" s="227">
        <v>0</v>
      </c>
      <c r="AK26" s="227">
        <v>0</v>
      </c>
      <c r="AL26" s="227">
        <v>0</v>
      </c>
      <c r="AM26" s="227">
        <v>0</v>
      </c>
      <c r="AN26" s="227">
        <v>0</v>
      </c>
      <c r="AO26" s="227">
        <v>0</v>
      </c>
      <c r="AP26" s="227">
        <v>0</v>
      </c>
      <c r="AQ26" s="227">
        <v>0</v>
      </c>
      <c r="AR26" s="227">
        <v>0</v>
      </c>
      <c r="AS26" s="227">
        <v>6</v>
      </c>
      <c r="AT26" s="227">
        <v>0</v>
      </c>
      <c r="AU26" s="227">
        <v>0</v>
      </c>
      <c r="AV26" s="227">
        <v>0</v>
      </c>
      <c r="AW26" s="227">
        <v>0</v>
      </c>
      <c r="AX26" s="227">
        <v>0</v>
      </c>
      <c r="AY26" s="227">
        <v>0</v>
      </c>
      <c r="AZ26" s="227">
        <v>0</v>
      </c>
      <c r="BA26" s="227">
        <v>0</v>
      </c>
      <c r="BB26" s="227">
        <v>0</v>
      </c>
      <c r="BC26" s="221">
        <v>0</v>
      </c>
    </row>
    <row r="27" spans="2:55" ht="35.25" customHeight="1">
      <c r="B27" s="205"/>
      <c r="C27" s="208" t="s">
        <v>106</v>
      </c>
      <c r="D27" s="3" t="s">
        <v>22</v>
      </c>
      <c r="E27" s="221">
        <v>14</v>
      </c>
      <c r="F27" s="197">
        <f t="shared" si="1"/>
        <v>14</v>
      </c>
      <c r="G27" s="200" t="str">
        <f t="shared" si="2"/>
        <v/>
      </c>
      <c r="H27" s="226">
        <v>0</v>
      </c>
      <c r="I27" s="227">
        <v>4</v>
      </c>
      <c r="J27" s="227">
        <v>0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0</v>
      </c>
      <c r="S27" s="227">
        <v>0</v>
      </c>
      <c r="T27" s="227">
        <v>0</v>
      </c>
      <c r="U27" s="227">
        <v>0</v>
      </c>
      <c r="V27" s="227">
        <v>0</v>
      </c>
      <c r="W27" s="227">
        <v>0</v>
      </c>
      <c r="X27" s="227">
        <v>0</v>
      </c>
      <c r="Y27" s="227">
        <v>0</v>
      </c>
      <c r="Z27" s="227">
        <v>0</v>
      </c>
      <c r="AA27" s="227">
        <v>0</v>
      </c>
      <c r="AB27" s="227">
        <v>0</v>
      </c>
      <c r="AC27" s="227">
        <v>0</v>
      </c>
      <c r="AD27" s="227">
        <v>0</v>
      </c>
      <c r="AE27" s="227">
        <v>3</v>
      </c>
      <c r="AF27" s="227">
        <v>0</v>
      </c>
      <c r="AG27" s="227">
        <v>0</v>
      </c>
      <c r="AH27" s="227">
        <v>0</v>
      </c>
      <c r="AI27" s="227">
        <v>5</v>
      </c>
      <c r="AJ27" s="227">
        <v>0</v>
      </c>
      <c r="AK27" s="227">
        <v>0</v>
      </c>
      <c r="AL27" s="227">
        <v>2</v>
      </c>
      <c r="AM27" s="227">
        <v>0</v>
      </c>
      <c r="AN27" s="227">
        <v>0</v>
      </c>
      <c r="AO27" s="227">
        <v>0</v>
      </c>
      <c r="AP27" s="227">
        <v>0</v>
      </c>
      <c r="AQ27" s="227">
        <v>0</v>
      </c>
      <c r="AR27" s="227">
        <v>0</v>
      </c>
      <c r="AS27" s="227">
        <v>0</v>
      </c>
      <c r="AT27" s="227">
        <v>0</v>
      </c>
      <c r="AU27" s="227">
        <v>0</v>
      </c>
      <c r="AV27" s="227">
        <v>0</v>
      </c>
      <c r="AW27" s="227">
        <v>0</v>
      </c>
      <c r="AX27" s="227">
        <v>0</v>
      </c>
      <c r="AY27" s="227">
        <v>0</v>
      </c>
      <c r="AZ27" s="227">
        <v>0</v>
      </c>
      <c r="BA27" s="227">
        <v>0</v>
      </c>
      <c r="BB27" s="227">
        <v>0</v>
      </c>
      <c r="BC27" s="221">
        <v>0</v>
      </c>
    </row>
    <row r="28" spans="2:55" ht="35.25" customHeight="1">
      <c r="B28" s="205"/>
      <c r="C28" s="208" t="s">
        <v>107</v>
      </c>
      <c r="D28" s="3" t="s">
        <v>23</v>
      </c>
      <c r="E28" s="221">
        <v>13</v>
      </c>
      <c r="F28" s="197">
        <f t="shared" si="1"/>
        <v>13</v>
      </c>
      <c r="G28" s="200" t="str">
        <f t="shared" si="2"/>
        <v/>
      </c>
      <c r="H28" s="226">
        <v>0</v>
      </c>
      <c r="I28" s="227">
        <v>0</v>
      </c>
      <c r="J28" s="227">
        <v>0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0</v>
      </c>
      <c r="S28" s="227">
        <v>0</v>
      </c>
      <c r="T28" s="227">
        <v>0</v>
      </c>
      <c r="U28" s="227">
        <v>2</v>
      </c>
      <c r="V28" s="227">
        <v>0</v>
      </c>
      <c r="W28" s="227">
        <v>0</v>
      </c>
      <c r="X28" s="227">
        <v>0</v>
      </c>
      <c r="Y28" s="227">
        <v>2</v>
      </c>
      <c r="Z28" s="227">
        <v>2</v>
      </c>
      <c r="AA28" s="227">
        <v>2</v>
      </c>
      <c r="AB28" s="227">
        <v>0</v>
      </c>
      <c r="AC28" s="227">
        <v>0</v>
      </c>
      <c r="AD28" s="227">
        <v>0</v>
      </c>
      <c r="AE28" s="227">
        <v>0</v>
      </c>
      <c r="AF28" s="227">
        <v>0</v>
      </c>
      <c r="AG28" s="227">
        <v>0</v>
      </c>
      <c r="AH28" s="227">
        <v>0</v>
      </c>
      <c r="AI28" s="227">
        <v>0</v>
      </c>
      <c r="AJ28" s="227">
        <v>0</v>
      </c>
      <c r="AK28" s="227">
        <v>0</v>
      </c>
      <c r="AL28" s="227">
        <v>0</v>
      </c>
      <c r="AM28" s="227">
        <v>0</v>
      </c>
      <c r="AN28" s="227">
        <v>0</v>
      </c>
      <c r="AO28" s="227">
        <v>0</v>
      </c>
      <c r="AP28" s="227">
        <v>0</v>
      </c>
      <c r="AQ28" s="227">
        <v>0</v>
      </c>
      <c r="AR28" s="227">
        <v>0</v>
      </c>
      <c r="AS28" s="227">
        <v>0</v>
      </c>
      <c r="AT28" s="227">
        <v>0</v>
      </c>
      <c r="AU28" s="227">
        <v>0</v>
      </c>
      <c r="AV28" s="227">
        <v>0</v>
      </c>
      <c r="AW28" s="227">
        <v>0</v>
      </c>
      <c r="AX28" s="227">
        <v>0</v>
      </c>
      <c r="AY28" s="227">
        <v>2</v>
      </c>
      <c r="AZ28" s="227">
        <v>0</v>
      </c>
      <c r="BA28" s="227">
        <v>3</v>
      </c>
      <c r="BB28" s="227">
        <v>0</v>
      </c>
      <c r="BC28" s="221">
        <v>0</v>
      </c>
    </row>
    <row r="29" spans="2:55" ht="35.25" customHeight="1">
      <c r="B29" s="205"/>
      <c r="C29" s="208" t="s">
        <v>108</v>
      </c>
      <c r="D29" s="3" t="s">
        <v>24</v>
      </c>
      <c r="E29" s="221">
        <v>2</v>
      </c>
      <c r="F29" s="197">
        <f t="shared" si="1"/>
        <v>2</v>
      </c>
      <c r="G29" s="200" t="str">
        <f t="shared" si="2"/>
        <v/>
      </c>
      <c r="H29" s="226">
        <v>0</v>
      </c>
      <c r="I29" s="227">
        <v>1</v>
      </c>
      <c r="J29" s="227">
        <v>0</v>
      </c>
      <c r="K29" s="227">
        <v>0</v>
      </c>
      <c r="L29" s="227">
        <v>0</v>
      </c>
      <c r="M29" s="227">
        <v>0</v>
      </c>
      <c r="N29" s="227">
        <v>0</v>
      </c>
      <c r="O29" s="227">
        <v>0</v>
      </c>
      <c r="P29" s="227">
        <v>0</v>
      </c>
      <c r="Q29" s="227">
        <v>0</v>
      </c>
      <c r="R29" s="227">
        <v>0</v>
      </c>
      <c r="S29" s="227">
        <v>0</v>
      </c>
      <c r="T29" s="227">
        <v>0</v>
      </c>
      <c r="U29" s="227">
        <v>0</v>
      </c>
      <c r="V29" s="227">
        <v>0</v>
      </c>
      <c r="W29" s="227">
        <v>0</v>
      </c>
      <c r="X29" s="227">
        <v>0</v>
      </c>
      <c r="Y29" s="227">
        <v>0</v>
      </c>
      <c r="Z29" s="227">
        <v>0</v>
      </c>
      <c r="AA29" s="227">
        <v>0</v>
      </c>
      <c r="AB29" s="227">
        <v>0</v>
      </c>
      <c r="AC29" s="227">
        <v>0</v>
      </c>
      <c r="AD29" s="227">
        <v>0</v>
      </c>
      <c r="AE29" s="227">
        <v>0</v>
      </c>
      <c r="AF29" s="227">
        <v>0</v>
      </c>
      <c r="AG29" s="227">
        <v>0</v>
      </c>
      <c r="AH29" s="227">
        <v>0</v>
      </c>
      <c r="AI29" s="227">
        <v>1</v>
      </c>
      <c r="AJ29" s="227">
        <v>0</v>
      </c>
      <c r="AK29" s="227">
        <v>0</v>
      </c>
      <c r="AL29" s="227">
        <v>0</v>
      </c>
      <c r="AM29" s="227">
        <v>0</v>
      </c>
      <c r="AN29" s="227">
        <v>0</v>
      </c>
      <c r="AO29" s="227">
        <v>0</v>
      </c>
      <c r="AP29" s="227">
        <v>0</v>
      </c>
      <c r="AQ29" s="227">
        <v>0</v>
      </c>
      <c r="AR29" s="227">
        <v>0</v>
      </c>
      <c r="AS29" s="227">
        <v>0</v>
      </c>
      <c r="AT29" s="227">
        <v>0</v>
      </c>
      <c r="AU29" s="227">
        <v>0</v>
      </c>
      <c r="AV29" s="227">
        <v>0</v>
      </c>
      <c r="AW29" s="227">
        <v>0</v>
      </c>
      <c r="AX29" s="227">
        <v>0</v>
      </c>
      <c r="AY29" s="227">
        <v>0</v>
      </c>
      <c r="AZ29" s="227">
        <v>0</v>
      </c>
      <c r="BA29" s="227">
        <v>0</v>
      </c>
      <c r="BB29" s="227">
        <v>0</v>
      </c>
      <c r="BC29" s="221">
        <v>0</v>
      </c>
    </row>
    <row r="30" spans="2:55" ht="35.25" customHeight="1">
      <c r="B30" s="205"/>
      <c r="C30" s="208" t="s">
        <v>109</v>
      </c>
      <c r="D30" s="3" t="s">
        <v>25</v>
      </c>
      <c r="E30" s="221">
        <v>5</v>
      </c>
      <c r="F30" s="197">
        <f t="shared" si="1"/>
        <v>5</v>
      </c>
      <c r="G30" s="200" t="str">
        <f t="shared" si="2"/>
        <v/>
      </c>
      <c r="H30" s="226">
        <v>0</v>
      </c>
      <c r="I30" s="227">
        <v>0</v>
      </c>
      <c r="J30" s="227">
        <v>0</v>
      </c>
      <c r="K30" s="227">
        <v>0</v>
      </c>
      <c r="L30" s="227">
        <v>0</v>
      </c>
      <c r="M30" s="227">
        <v>0</v>
      </c>
      <c r="N30" s="227">
        <v>0</v>
      </c>
      <c r="O30" s="227">
        <v>0</v>
      </c>
      <c r="P30" s="227">
        <v>0</v>
      </c>
      <c r="Q30" s="227">
        <v>0</v>
      </c>
      <c r="R30" s="227">
        <v>0</v>
      </c>
      <c r="S30" s="227">
        <v>0</v>
      </c>
      <c r="T30" s="227">
        <v>0</v>
      </c>
      <c r="U30" s="227">
        <v>0</v>
      </c>
      <c r="V30" s="227">
        <v>0</v>
      </c>
      <c r="W30" s="227">
        <v>0</v>
      </c>
      <c r="X30" s="227">
        <v>0</v>
      </c>
      <c r="Y30" s="227">
        <v>0</v>
      </c>
      <c r="Z30" s="227">
        <v>0</v>
      </c>
      <c r="AA30" s="227">
        <v>0</v>
      </c>
      <c r="AB30" s="227">
        <v>0</v>
      </c>
      <c r="AC30" s="227">
        <v>0</v>
      </c>
      <c r="AD30" s="227">
        <v>2</v>
      </c>
      <c r="AE30" s="227">
        <v>0</v>
      </c>
      <c r="AF30" s="227">
        <v>0</v>
      </c>
      <c r="AG30" s="227">
        <v>0</v>
      </c>
      <c r="AH30" s="227">
        <v>0</v>
      </c>
      <c r="AI30" s="227">
        <v>0</v>
      </c>
      <c r="AJ30" s="227">
        <v>3</v>
      </c>
      <c r="AK30" s="227">
        <v>0</v>
      </c>
      <c r="AL30" s="227">
        <v>0</v>
      </c>
      <c r="AM30" s="227">
        <v>0</v>
      </c>
      <c r="AN30" s="227">
        <v>0</v>
      </c>
      <c r="AO30" s="227">
        <v>0</v>
      </c>
      <c r="AP30" s="227">
        <v>0</v>
      </c>
      <c r="AQ30" s="227">
        <v>0</v>
      </c>
      <c r="AR30" s="227">
        <v>0</v>
      </c>
      <c r="AS30" s="227">
        <v>0</v>
      </c>
      <c r="AT30" s="227">
        <v>0</v>
      </c>
      <c r="AU30" s="227">
        <v>0</v>
      </c>
      <c r="AV30" s="227">
        <v>0</v>
      </c>
      <c r="AW30" s="227">
        <v>0</v>
      </c>
      <c r="AX30" s="227">
        <v>0</v>
      </c>
      <c r="AY30" s="227">
        <v>0</v>
      </c>
      <c r="AZ30" s="227">
        <v>0</v>
      </c>
      <c r="BA30" s="227">
        <v>0</v>
      </c>
      <c r="BB30" s="227">
        <v>0</v>
      </c>
      <c r="BC30" s="221">
        <v>0</v>
      </c>
    </row>
    <row r="31" spans="2:55" ht="35.25" customHeight="1">
      <c r="B31" s="205"/>
      <c r="C31" s="208" t="s">
        <v>110</v>
      </c>
      <c r="D31" s="3" t="s">
        <v>26</v>
      </c>
      <c r="E31" s="221">
        <v>17</v>
      </c>
      <c r="F31" s="197">
        <f t="shared" si="1"/>
        <v>17</v>
      </c>
      <c r="G31" s="200" t="str">
        <f t="shared" si="2"/>
        <v/>
      </c>
      <c r="H31" s="226">
        <v>0</v>
      </c>
      <c r="I31" s="227">
        <v>0</v>
      </c>
      <c r="J31" s="227">
        <v>0</v>
      </c>
      <c r="K31" s="227">
        <v>0</v>
      </c>
      <c r="L31" s="227">
        <v>0</v>
      </c>
      <c r="M31" s="227">
        <v>4</v>
      </c>
      <c r="N31" s="227">
        <v>0</v>
      </c>
      <c r="O31" s="227">
        <v>2</v>
      </c>
      <c r="P31" s="227">
        <v>0</v>
      </c>
      <c r="Q31" s="227">
        <v>0</v>
      </c>
      <c r="R31" s="227">
        <v>0</v>
      </c>
      <c r="S31" s="227">
        <v>0</v>
      </c>
      <c r="T31" s="227">
        <v>0</v>
      </c>
      <c r="U31" s="227">
        <v>0</v>
      </c>
      <c r="V31" s="227">
        <v>0</v>
      </c>
      <c r="W31" s="227">
        <v>2</v>
      </c>
      <c r="X31" s="227">
        <v>0</v>
      </c>
      <c r="Y31" s="227">
        <v>0</v>
      </c>
      <c r="Z31" s="227">
        <v>0</v>
      </c>
      <c r="AA31" s="227">
        <v>0</v>
      </c>
      <c r="AB31" s="227">
        <v>0</v>
      </c>
      <c r="AC31" s="227">
        <v>2</v>
      </c>
      <c r="AD31" s="227">
        <v>0</v>
      </c>
      <c r="AE31" s="227">
        <v>0</v>
      </c>
      <c r="AF31" s="227">
        <v>0</v>
      </c>
      <c r="AG31" s="227">
        <v>0</v>
      </c>
      <c r="AH31" s="227">
        <v>0</v>
      </c>
      <c r="AI31" s="227">
        <v>2</v>
      </c>
      <c r="AJ31" s="227">
        <v>0</v>
      </c>
      <c r="AK31" s="227">
        <v>1</v>
      </c>
      <c r="AL31" s="227">
        <v>0</v>
      </c>
      <c r="AM31" s="227">
        <v>0</v>
      </c>
      <c r="AN31" s="227">
        <v>0</v>
      </c>
      <c r="AO31" s="227">
        <v>3</v>
      </c>
      <c r="AP31" s="227">
        <v>0</v>
      </c>
      <c r="AQ31" s="227">
        <v>0</v>
      </c>
      <c r="AR31" s="227">
        <v>0</v>
      </c>
      <c r="AS31" s="227">
        <v>0</v>
      </c>
      <c r="AT31" s="227">
        <v>0</v>
      </c>
      <c r="AU31" s="227">
        <v>0</v>
      </c>
      <c r="AV31" s="227">
        <v>0</v>
      </c>
      <c r="AW31" s="227">
        <v>0</v>
      </c>
      <c r="AX31" s="227">
        <v>0</v>
      </c>
      <c r="AY31" s="227">
        <v>1</v>
      </c>
      <c r="AZ31" s="227">
        <v>0</v>
      </c>
      <c r="BA31" s="227">
        <v>0</v>
      </c>
      <c r="BB31" s="227">
        <v>0</v>
      </c>
      <c r="BC31" s="221">
        <v>0</v>
      </c>
    </row>
    <row r="32" spans="2:55" ht="35.25" customHeight="1">
      <c r="B32" s="205"/>
      <c r="C32" s="208" t="s">
        <v>111</v>
      </c>
      <c r="D32" s="3" t="s">
        <v>27</v>
      </c>
      <c r="E32" s="221">
        <v>29</v>
      </c>
      <c r="F32" s="197">
        <f t="shared" si="1"/>
        <v>17</v>
      </c>
      <c r="G32" s="200" t="str">
        <f t="shared" si="2"/>
        <v/>
      </c>
      <c r="H32" s="226">
        <v>0</v>
      </c>
      <c r="I32" s="227">
        <v>0</v>
      </c>
      <c r="J32" s="227">
        <v>0</v>
      </c>
      <c r="K32" s="227">
        <v>0</v>
      </c>
      <c r="L32" s="227">
        <v>0</v>
      </c>
      <c r="M32" s="227">
        <v>0</v>
      </c>
      <c r="N32" s="227">
        <v>0</v>
      </c>
      <c r="O32" s="227">
        <v>0</v>
      </c>
      <c r="P32" s="227">
        <v>0</v>
      </c>
      <c r="Q32" s="227">
        <v>0</v>
      </c>
      <c r="R32" s="227">
        <v>0</v>
      </c>
      <c r="S32" s="227">
        <v>0</v>
      </c>
      <c r="T32" s="227">
        <v>0</v>
      </c>
      <c r="U32" s="227">
        <v>0</v>
      </c>
      <c r="V32" s="227">
        <v>0</v>
      </c>
      <c r="W32" s="227">
        <v>0</v>
      </c>
      <c r="X32" s="227">
        <v>0</v>
      </c>
      <c r="Y32" s="227">
        <v>11</v>
      </c>
      <c r="Z32" s="227">
        <v>0</v>
      </c>
      <c r="AA32" s="227">
        <v>0</v>
      </c>
      <c r="AB32" s="227">
        <v>0</v>
      </c>
      <c r="AC32" s="227">
        <v>0</v>
      </c>
      <c r="AD32" s="227">
        <v>0</v>
      </c>
      <c r="AE32" s="227">
        <v>0</v>
      </c>
      <c r="AF32" s="227">
        <v>0</v>
      </c>
      <c r="AG32" s="227">
        <v>0</v>
      </c>
      <c r="AH32" s="227">
        <v>1</v>
      </c>
      <c r="AI32" s="227">
        <v>2</v>
      </c>
      <c r="AJ32" s="227">
        <v>0</v>
      </c>
      <c r="AK32" s="227">
        <v>2</v>
      </c>
      <c r="AL32" s="227">
        <v>0</v>
      </c>
      <c r="AM32" s="227">
        <v>0</v>
      </c>
      <c r="AN32" s="227">
        <v>0</v>
      </c>
      <c r="AO32" s="227">
        <v>0</v>
      </c>
      <c r="AP32" s="227">
        <v>0</v>
      </c>
      <c r="AQ32" s="227">
        <v>0</v>
      </c>
      <c r="AR32" s="227">
        <v>0</v>
      </c>
      <c r="AS32" s="227">
        <v>0</v>
      </c>
      <c r="AT32" s="227">
        <v>0</v>
      </c>
      <c r="AU32" s="227">
        <v>0</v>
      </c>
      <c r="AV32" s="227">
        <v>1</v>
      </c>
      <c r="AW32" s="227">
        <v>0</v>
      </c>
      <c r="AX32" s="227">
        <v>0</v>
      </c>
      <c r="AY32" s="227">
        <v>0</v>
      </c>
      <c r="AZ32" s="227">
        <v>0</v>
      </c>
      <c r="BA32" s="227">
        <v>0</v>
      </c>
      <c r="BB32" s="227">
        <v>0</v>
      </c>
      <c r="BC32" s="221">
        <v>0</v>
      </c>
    </row>
    <row r="33" spans="2:55" ht="35.25" customHeight="1">
      <c r="B33" s="205" t="s">
        <v>425</v>
      </c>
      <c r="C33" s="208" t="s">
        <v>112</v>
      </c>
      <c r="D33" s="3" t="s">
        <v>28</v>
      </c>
      <c r="E33" s="221">
        <v>5</v>
      </c>
      <c r="F33" s="197" t="str">
        <f t="shared" si="1"/>
        <v/>
      </c>
      <c r="G33" s="200">
        <f t="shared" si="2"/>
        <v>5</v>
      </c>
      <c r="H33" s="226">
        <v>0</v>
      </c>
      <c r="I33" s="227">
        <v>0</v>
      </c>
      <c r="J33" s="227">
        <v>0</v>
      </c>
      <c r="K33" s="227">
        <v>0</v>
      </c>
      <c r="L33" s="227">
        <v>0</v>
      </c>
      <c r="M33" s="227">
        <v>0</v>
      </c>
      <c r="N33" s="227">
        <v>0</v>
      </c>
      <c r="O33" s="227">
        <v>0</v>
      </c>
      <c r="P33" s="227">
        <v>0</v>
      </c>
      <c r="Q33" s="227">
        <v>1</v>
      </c>
      <c r="R33" s="227">
        <v>0</v>
      </c>
      <c r="S33" s="227">
        <v>0</v>
      </c>
      <c r="T33" s="227">
        <v>0</v>
      </c>
      <c r="U33" s="227">
        <v>0</v>
      </c>
      <c r="V33" s="227">
        <v>0</v>
      </c>
      <c r="W33" s="227">
        <v>0</v>
      </c>
      <c r="X33" s="227">
        <v>0</v>
      </c>
      <c r="Y33" s="227">
        <v>0</v>
      </c>
      <c r="Z33" s="227">
        <v>0</v>
      </c>
      <c r="AA33" s="227">
        <v>0</v>
      </c>
      <c r="AB33" s="227">
        <v>0</v>
      </c>
      <c r="AC33" s="227">
        <v>0</v>
      </c>
      <c r="AD33" s="227">
        <v>0</v>
      </c>
      <c r="AE33" s="227">
        <v>0</v>
      </c>
      <c r="AF33" s="227">
        <v>0</v>
      </c>
      <c r="AG33" s="227">
        <v>0</v>
      </c>
      <c r="AH33" s="227">
        <v>0</v>
      </c>
      <c r="AI33" s="227">
        <v>0</v>
      </c>
      <c r="AJ33" s="227">
        <v>0</v>
      </c>
      <c r="AK33" s="227">
        <v>0</v>
      </c>
      <c r="AL33" s="227">
        <v>0</v>
      </c>
      <c r="AM33" s="227">
        <v>0</v>
      </c>
      <c r="AN33" s="227">
        <v>0</v>
      </c>
      <c r="AO33" s="227">
        <v>0</v>
      </c>
      <c r="AP33" s="227">
        <v>0</v>
      </c>
      <c r="AQ33" s="227">
        <v>4</v>
      </c>
      <c r="AR33" s="227">
        <v>0</v>
      </c>
      <c r="AS33" s="227">
        <v>0</v>
      </c>
      <c r="AT33" s="227">
        <v>0</v>
      </c>
      <c r="AU33" s="227">
        <v>0</v>
      </c>
      <c r="AV33" s="227">
        <v>0</v>
      </c>
      <c r="AW33" s="227">
        <v>0</v>
      </c>
      <c r="AX33" s="227">
        <v>0</v>
      </c>
      <c r="AY33" s="227">
        <v>0</v>
      </c>
      <c r="AZ33" s="227">
        <v>0</v>
      </c>
      <c r="BA33" s="227">
        <v>0</v>
      </c>
      <c r="BB33" s="227">
        <v>0</v>
      </c>
      <c r="BC33" s="221">
        <v>0</v>
      </c>
    </row>
    <row r="34" spans="2:55" ht="35.25" hidden="1" customHeight="1">
      <c r="B34" s="205"/>
      <c r="C34" s="208" t="s">
        <v>113</v>
      </c>
      <c r="D34" s="3" t="s">
        <v>29</v>
      </c>
      <c r="E34" s="200">
        <v>0</v>
      </c>
      <c r="F34" s="197">
        <f t="shared" si="1"/>
        <v>12</v>
      </c>
      <c r="G34" s="200" t="str">
        <f t="shared" si="2"/>
        <v/>
      </c>
      <c r="H34" s="197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6</v>
      </c>
      <c r="X34" s="5">
        <v>0</v>
      </c>
      <c r="Y34" s="5">
        <v>4</v>
      </c>
      <c r="Z34" s="5">
        <v>0</v>
      </c>
      <c r="AA34" s="5">
        <v>0</v>
      </c>
      <c r="AB34" s="5">
        <v>0</v>
      </c>
      <c r="AC34" s="5">
        <v>2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200">
        <v>0</v>
      </c>
    </row>
    <row r="35" spans="2:55" ht="35.25" hidden="1" customHeight="1">
      <c r="B35" s="205"/>
      <c r="C35" s="208" t="s">
        <v>114</v>
      </c>
      <c r="D35" s="3" t="s">
        <v>30</v>
      </c>
      <c r="E35" s="200">
        <v>0</v>
      </c>
      <c r="F35" s="197">
        <f t="shared" si="1"/>
        <v>0</v>
      </c>
      <c r="G35" s="200" t="str">
        <f t="shared" si="2"/>
        <v/>
      </c>
      <c r="H35" s="197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200">
        <v>0</v>
      </c>
    </row>
    <row r="36" spans="2:55" ht="35.25" hidden="1" customHeight="1">
      <c r="B36" s="205"/>
      <c r="C36" s="208" t="s">
        <v>115</v>
      </c>
      <c r="D36" s="3" t="s">
        <v>31</v>
      </c>
      <c r="E36" s="200">
        <v>0</v>
      </c>
      <c r="F36" s="197">
        <f t="shared" si="1"/>
        <v>0</v>
      </c>
      <c r="G36" s="200" t="str">
        <f t="shared" si="2"/>
        <v/>
      </c>
      <c r="H36" s="197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200">
        <v>0</v>
      </c>
    </row>
    <row r="37" spans="2:55" ht="35.25" hidden="1" customHeight="1">
      <c r="B37" s="205"/>
      <c r="C37" s="208" t="s">
        <v>116</v>
      </c>
      <c r="D37" s="3" t="s">
        <v>32</v>
      </c>
      <c r="E37" s="200">
        <v>0</v>
      </c>
      <c r="F37" s="197">
        <f t="shared" si="1"/>
        <v>0</v>
      </c>
      <c r="G37" s="200" t="str">
        <f t="shared" si="2"/>
        <v/>
      </c>
      <c r="H37" s="197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200">
        <v>0</v>
      </c>
    </row>
    <row r="38" spans="2:55" ht="35.25" hidden="1" customHeight="1">
      <c r="B38" s="205"/>
      <c r="C38" s="208" t="s">
        <v>117</v>
      </c>
      <c r="D38" s="3" t="s">
        <v>33</v>
      </c>
      <c r="E38" s="200">
        <v>0</v>
      </c>
      <c r="F38" s="197">
        <f t="shared" si="1"/>
        <v>0</v>
      </c>
      <c r="G38" s="200" t="str">
        <f t="shared" si="2"/>
        <v/>
      </c>
      <c r="H38" s="197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200">
        <v>0</v>
      </c>
    </row>
    <row r="39" spans="2:55" ht="35.25" hidden="1" customHeight="1">
      <c r="B39" s="205"/>
      <c r="C39" s="208" t="s">
        <v>118</v>
      </c>
      <c r="D39" s="3" t="s">
        <v>34</v>
      </c>
      <c r="E39" s="200">
        <v>0</v>
      </c>
      <c r="F39" s="197">
        <f t="shared" si="1"/>
        <v>0</v>
      </c>
      <c r="G39" s="200" t="str">
        <f t="shared" si="2"/>
        <v/>
      </c>
      <c r="H39" s="197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200">
        <v>0</v>
      </c>
    </row>
    <row r="40" spans="2:55" ht="35.25" hidden="1" customHeight="1">
      <c r="B40" s="205"/>
      <c r="C40" s="208" t="s">
        <v>119</v>
      </c>
      <c r="D40" s="3" t="s">
        <v>35</v>
      </c>
      <c r="E40" s="200">
        <v>0</v>
      </c>
      <c r="F40" s="197">
        <f t="shared" si="1"/>
        <v>0</v>
      </c>
      <c r="G40" s="200" t="str">
        <f t="shared" si="2"/>
        <v/>
      </c>
      <c r="H40" s="197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200">
        <v>0</v>
      </c>
    </row>
    <row r="41" spans="2:55" ht="35.25" hidden="1" customHeight="1">
      <c r="B41" s="205"/>
      <c r="C41" s="208" t="s">
        <v>120</v>
      </c>
      <c r="D41" s="3" t="s">
        <v>36</v>
      </c>
      <c r="E41" s="200">
        <v>0</v>
      </c>
      <c r="F41" s="197">
        <f t="shared" si="1"/>
        <v>0</v>
      </c>
      <c r="G41" s="200" t="str">
        <f t="shared" si="2"/>
        <v/>
      </c>
      <c r="H41" s="197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200">
        <v>0</v>
      </c>
    </row>
    <row r="42" spans="2:55" ht="35.25" customHeight="1">
      <c r="B42" s="205"/>
      <c r="C42" s="208" t="s">
        <v>121</v>
      </c>
      <c r="D42" s="3" t="s">
        <v>37</v>
      </c>
      <c r="E42" s="221">
        <v>2</v>
      </c>
      <c r="F42" s="197">
        <f t="shared" si="1"/>
        <v>2</v>
      </c>
      <c r="G42" s="200" t="str">
        <f t="shared" si="2"/>
        <v/>
      </c>
      <c r="H42" s="226">
        <v>0</v>
      </c>
      <c r="I42" s="227">
        <v>0</v>
      </c>
      <c r="J42" s="227">
        <v>0</v>
      </c>
      <c r="K42" s="227">
        <v>0</v>
      </c>
      <c r="L42" s="227">
        <v>0</v>
      </c>
      <c r="M42" s="227">
        <v>0</v>
      </c>
      <c r="N42" s="227">
        <v>2</v>
      </c>
      <c r="O42" s="227">
        <v>0</v>
      </c>
      <c r="P42" s="227">
        <v>0</v>
      </c>
      <c r="Q42" s="227">
        <v>0</v>
      </c>
      <c r="R42" s="227">
        <v>0</v>
      </c>
      <c r="S42" s="227">
        <v>0</v>
      </c>
      <c r="T42" s="227">
        <v>0</v>
      </c>
      <c r="U42" s="227">
        <v>0</v>
      </c>
      <c r="V42" s="227">
        <v>0</v>
      </c>
      <c r="W42" s="227">
        <v>0</v>
      </c>
      <c r="X42" s="227">
        <v>0</v>
      </c>
      <c r="Y42" s="227">
        <v>0</v>
      </c>
      <c r="Z42" s="227">
        <v>0</v>
      </c>
      <c r="AA42" s="227">
        <v>0</v>
      </c>
      <c r="AB42" s="227">
        <v>0</v>
      </c>
      <c r="AC42" s="227">
        <v>0</v>
      </c>
      <c r="AD42" s="227">
        <v>0</v>
      </c>
      <c r="AE42" s="227">
        <v>0</v>
      </c>
      <c r="AF42" s="227">
        <v>0</v>
      </c>
      <c r="AG42" s="227">
        <v>0</v>
      </c>
      <c r="AH42" s="227">
        <v>0</v>
      </c>
      <c r="AI42" s="227">
        <v>0</v>
      </c>
      <c r="AJ42" s="227">
        <v>0</v>
      </c>
      <c r="AK42" s="227">
        <v>0</v>
      </c>
      <c r="AL42" s="227">
        <v>0</v>
      </c>
      <c r="AM42" s="227">
        <v>0</v>
      </c>
      <c r="AN42" s="227">
        <v>0</v>
      </c>
      <c r="AO42" s="227">
        <v>0</v>
      </c>
      <c r="AP42" s="227">
        <v>0</v>
      </c>
      <c r="AQ42" s="227">
        <v>0</v>
      </c>
      <c r="AR42" s="227">
        <v>0</v>
      </c>
      <c r="AS42" s="227">
        <v>0</v>
      </c>
      <c r="AT42" s="227">
        <v>0</v>
      </c>
      <c r="AU42" s="227">
        <v>0</v>
      </c>
      <c r="AV42" s="227">
        <v>0</v>
      </c>
      <c r="AW42" s="227">
        <v>0</v>
      </c>
      <c r="AX42" s="227">
        <v>0</v>
      </c>
      <c r="AY42" s="227">
        <v>0</v>
      </c>
      <c r="AZ42" s="227">
        <v>0</v>
      </c>
      <c r="BA42" s="227">
        <v>0</v>
      </c>
      <c r="BB42" s="227">
        <v>0</v>
      </c>
      <c r="BC42" s="221">
        <v>0</v>
      </c>
    </row>
    <row r="43" spans="2:55" ht="35.25" customHeight="1">
      <c r="B43" s="205" t="s">
        <v>425</v>
      </c>
      <c r="C43" s="208" t="s">
        <v>122</v>
      </c>
      <c r="D43" s="3" t="s">
        <v>38</v>
      </c>
      <c r="E43" s="221">
        <v>20</v>
      </c>
      <c r="F43" s="197" t="str">
        <f t="shared" si="1"/>
        <v/>
      </c>
      <c r="G43" s="200">
        <f t="shared" si="2"/>
        <v>20</v>
      </c>
      <c r="H43" s="226">
        <v>0</v>
      </c>
      <c r="I43" s="227">
        <v>0</v>
      </c>
      <c r="J43" s="227">
        <v>11</v>
      </c>
      <c r="K43" s="227">
        <v>0</v>
      </c>
      <c r="L43" s="227">
        <v>0</v>
      </c>
      <c r="M43" s="227">
        <v>0</v>
      </c>
      <c r="N43" s="227">
        <v>0</v>
      </c>
      <c r="O43" s="227">
        <v>0</v>
      </c>
      <c r="P43" s="227">
        <v>0</v>
      </c>
      <c r="Q43" s="227">
        <v>0</v>
      </c>
      <c r="R43" s="227">
        <v>0</v>
      </c>
      <c r="S43" s="227">
        <v>0</v>
      </c>
      <c r="T43" s="227">
        <v>0</v>
      </c>
      <c r="U43" s="227">
        <v>0</v>
      </c>
      <c r="V43" s="227">
        <v>0</v>
      </c>
      <c r="W43" s="227">
        <v>0</v>
      </c>
      <c r="X43" s="227">
        <v>0</v>
      </c>
      <c r="Y43" s="227">
        <v>0</v>
      </c>
      <c r="Z43" s="227">
        <v>0</v>
      </c>
      <c r="AA43" s="227">
        <v>0</v>
      </c>
      <c r="AB43" s="227">
        <v>0</v>
      </c>
      <c r="AC43" s="227">
        <v>0</v>
      </c>
      <c r="AD43" s="227">
        <v>0</v>
      </c>
      <c r="AE43" s="227">
        <v>0</v>
      </c>
      <c r="AF43" s="227">
        <v>0</v>
      </c>
      <c r="AG43" s="227">
        <v>0</v>
      </c>
      <c r="AH43" s="227">
        <v>9</v>
      </c>
      <c r="AI43" s="227">
        <v>0</v>
      </c>
      <c r="AJ43" s="227">
        <v>0</v>
      </c>
      <c r="AK43" s="227">
        <v>0</v>
      </c>
      <c r="AL43" s="227">
        <v>0</v>
      </c>
      <c r="AM43" s="227">
        <v>0</v>
      </c>
      <c r="AN43" s="227">
        <v>0</v>
      </c>
      <c r="AO43" s="227">
        <v>0</v>
      </c>
      <c r="AP43" s="227">
        <v>0</v>
      </c>
      <c r="AQ43" s="227">
        <v>0</v>
      </c>
      <c r="AR43" s="227">
        <v>0</v>
      </c>
      <c r="AS43" s="227">
        <v>0</v>
      </c>
      <c r="AT43" s="227">
        <v>0</v>
      </c>
      <c r="AU43" s="227">
        <v>0</v>
      </c>
      <c r="AV43" s="227">
        <v>0</v>
      </c>
      <c r="AW43" s="227">
        <v>0</v>
      </c>
      <c r="AX43" s="227">
        <v>0</v>
      </c>
      <c r="AY43" s="227">
        <v>0</v>
      </c>
      <c r="AZ43" s="227">
        <v>0</v>
      </c>
      <c r="BA43" s="227">
        <v>0</v>
      </c>
      <c r="BB43" s="227">
        <v>0</v>
      </c>
      <c r="BC43" s="221">
        <v>0</v>
      </c>
    </row>
    <row r="44" spans="2:55" ht="35.25" hidden="1" customHeight="1">
      <c r="B44" s="205"/>
      <c r="C44" s="208" t="s">
        <v>123</v>
      </c>
      <c r="D44" s="3" t="s">
        <v>39</v>
      </c>
      <c r="E44" s="200">
        <v>0</v>
      </c>
      <c r="F44" s="197">
        <f t="shared" si="1"/>
        <v>0</v>
      </c>
      <c r="G44" s="200" t="str">
        <f t="shared" si="2"/>
        <v/>
      </c>
      <c r="H44" s="197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200">
        <v>0</v>
      </c>
    </row>
    <row r="45" spans="2:55" ht="35.25" hidden="1" customHeight="1">
      <c r="B45" s="205"/>
      <c r="C45" s="208" t="s">
        <v>124</v>
      </c>
      <c r="D45" s="3" t="s">
        <v>40</v>
      </c>
      <c r="E45" s="200">
        <v>0</v>
      </c>
      <c r="F45" s="197">
        <f t="shared" si="1"/>
        <v>0</v>
      </c>
      <c r="G45" s="200" t="str">
        <f t="shared" si="2"/>
        <v/>
      </c>
      <c r="H45" s="197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200">
        <v>0</v>
      </c>
    </row>
    <row r="46" spans="2:55" ht="35.25" hidden="1" customHeight="1">
      <c r="B46" s="205"/>
      <c r="C46" s="208" t="s">
        <v>125</v>
      </c>
      <c r="D46" s="3" t="s">
        <v>41</v>
      </c>
      <c r="E46" s="200">
        <v>0</v>
      </c>
      <c r="F46" s="197">
        <f t="shared" si="1"/>
        <v>0</v>
      </c>
      <c r="G46" s="200" t="str">
        <f t="shared" si="2"/>
        <v/>
      </c>
      <c r="H46" s="197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200">
        <v>0</v>
      </c>
    </row>
    <row r="47" spans="2:55" ht="35.25" hidden="1" customHeight="1">
      <c r="B47" s="205"/>
      <c r="C47" s="208" t="s">
        <v>126</v>
      </c>
      <c r="D47" s="3" t="s">
        <v>42</v>
      </c>
      <c r="E47" s="200">
        <v>0</v>
      </c>
      <c r="F47" s="197">
        <f t="shared" si="1"/>
        <v>0</v>
      </c>
      <c r="G47" s="200" t="str">
        <f t="shared" si="2"/>
        <v/>
      </c>
      <c r="H47" s="197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200">
        <v>0</v>
      </c>
    </row>
    <row r="48" spans="2:55" ht="35.25" hidden="1" customHeight="1">
      <c r="B48" s="205"/>
      <c r="C48" s="208" t="s">
        <v>127</v>
      </c>
      <c r="D48" s="3" t="s">
        <v>43</v>
      </c>
      <c r="E48" s="200">
        <v>0</v>
      </c>
      <c r="F48" s="197">
        <f t="shared" si="1"/>
        <v>0</v>
      </c>
      <c r="G48" s="200" t="str">
        <f t="shared" si="2"/>
        <v/>
      </c>
      <c r="H48" s="197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200">
        <v>0</v>
      </c>
    </row>
    <row r="49" spans="2:55" ht="35.25" hidden="1" customHeight="1">
      <c r="B49" s="205"/>
      <c r="C49" s="208" t="s">
        <v>128</v>
      </c>
      <c r="D49" s="3" t="s">
        <v>44</v>
      </c>
      <c r="E49" s="200">
        <v>0</v>
      </c>
      <c r="F49" s="197">
        <f t="shared" si="1"/>
        <v>0</v>
      </c>
      <c r="G49" s="200" t="str">
        <f t="shared" si="2"/>
        <v/>
      </c>
      <c r="H49" s="197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200">
        <v>0</v>
      </c>
    </row>
    <row r="50" spans="2:55" ht="35.25" hidden="1" customHeight="1">
      <c r="B50" s="205"/>
      <c r="C50" s="208" t="s">
        <v>129</v>
      </c>
      <c r="D50" s="3" t="s">
        <v>45</v>
      </c>
      <c r="E50" s="200">
        <v>0</v>
      </c>
      <c r="F50" s="197">
        <f t="shared" si="1"/>
        <v>0</v>
      </c>
      <c r="G50" s="200" t="str">
        <f t="shared" si="2"/>
        <v/>
      </c>
      <c r="H50" s="197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200">
        <v>0</v>
      </c>
    </row>
    <row r="51" spans="2:55" ht="35.25" hidden="1" customHeight="1">
      <c r="B51" s="205"/>
      <c r="C51" s="208" t="s">
        <v>130</v>
      </c>
      <c r="D51" s="3" t="s">
        <v>46</v>
      </c>
      <c r="E51" s="200">
        <v>0</v>
      </c>
      <c r="F51" s="197">
        <f t="shared" si="1"/>
        <v>0</v>
      </c>
      <c r="G51" s="200" t="str">
        <f t="shared" si="2"/>
        <v/>
      </c>
      <c r="H51" s="197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200">
        <v>0</v>
      </c>
    </row>
    <row r="52" spans="2:55" ht="35.25" hidden="1" customHeight="1">
      <c r="B52" s="205"/>
      <c r="C52" s="208" t="s">
        <v>131</v>
      </c>
      <c r="D52" s="3" t="s">
        <v>47</v>
      </c>
      <c r="E52" s="200">
        <v>0</v>
      </c>
      <c r="F52" s="197">
        <f t="shared" si="1"/>
        <v>8</v>
      </c>
      <c r="G52" s="200" t="str">
        <f t="shared" si="2"/>
        <v/>
      </c>
      <c r="H52" s="197">
        <v>0</v>
      </c>
      <c r="I52" s="5">
        <v>0</v>
      </c>
      <c r="J52" s="5">
        <v>8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200">
        <v>0</v>
      </c>
    </row>
    <row r="53" spans="2:55" ht="35.25" customHeight="1">
      <c r="B53" s="205"/>
      <c r="C53" s="208" t="s">
        <v>132</v>
      </c>
      <c r="D53" s="3" t="s">
        <v>48</v>
      </c>
      <c r="E53" s="221">
        <v>15</v>
      </c>
      <c r="F53" s="197">
        <f t="shared" si="1"/>
        <v>15</v>
      </c>
      <c r="G53" s="200" t="str">
        <f t="shared" si="2"/>
        <v/>
      </c>
      <c r="H53" s="226">
        <v>0</v>
      </c>
      <c r="I53" s="227">
        <v>0</v>
      </c>
      <c r="J53" s="227">
        <v>3</v>
      </c>
      <c r="K53" s="227">
        <v>0</v>
      </c>
      <c r="L53" s="227">
        <v>0</v>
      </c>
      <c r="M53" s="227">
        <v>0</v>
      </c>
      <c r="N53" s="227">
        <v>0</v>
      </c>
      <c r="O53" s="227">
        <v>0</v>
      </c>
      <c r="P53" s="227">
        <v>1</v>
      </c>
      <c r="Q53" s="227">
        <v>2</v>
      </c>
      <c r="R53" s="227">
        <v>0</v>
      </c>
      <c r="S53" s="227">
        <v>0</v>
      </c>
      <c r="T53" s="227">
        <v>0</v>
      </c>
      <c r="U53" s="227">
        <v>0</v>
      </c>
      <c r="V53" s="227">
        <v>0</v>
      </c>
      <c r="W53" s="227">
        <v>0</v>
      </c>
      <c r="X53" s="227">
        <v>0</v>
      </c>
      <c r="Y53" s="227">
        <v>0</v>
      </c>
      <c r="Z53" s="227">
        <v>0</v>
      </c>
      <c r="AA53" s="227">
        <v>0</v>
      </c>
      <c r="AB53" s="227">
        <v>0</v>
      </c>
      <c r="AC53" s="227">
        <v>0</v>
      </c>
      <c r="AD53" s="227">
        <v>0</v>
      </c>
      <c r="AE53" s="227">
        <v>0</v>
      </c>
      <c r="AF53" s="227">
        <v>0</v>
      </c>
      <c r="AG53" s="227">
        <v>0</v>
      </c>
      <c r="AH53" s="227">
        <v>0</v>
      </c>
      <c r="AI53" s="227">
        <v>3</v>
      </c>
      <c r="AJ53" s="227">
        <v>0</v>
      </c>
      <c r="AK53" s="227">
        <v>0</v>
      </c>
      <c r="AL53" s="227">
        <v>0</v>
      </c>
      <c r="AM53" s="227">
        <v>0</v>
      </c>
      <c r="AN53" s="227">
        <v>0</v>
      </c>
      <c r="AO53" s="227">
        <v>0</v>
      </c>
      <c r="AP53" s="227">
        <v>0</v>
      </c>
      <c r="AQ53" s="227">
        <v>0</v>
      </c>
      <c r="AR53" s="227">
        <v>0</v>
      </c>
      <c r="AS53" s="227">
        <v>0</v>
      </c>
      <c r="AT53" s="227">
        <v>0</v>
      </c>
      <c r="AU53" s="227">
        <v>0</v>
      </c>
      <c r="AV53" s="227">
        <v>0</v>
      </c>
      <c r="AW53" s="227">
        <v>0</v>
      </c>
      <c r="AX53" s="227">
        <v>0</v>
      </c>
      <c r="AY53" s="227">
        <v>0</v>
      </c>
      <c r="AZ53" s="227">
        <v>0</v>
      </c>
      <c r="BA53" s="227">
        <v>0</v>
      </c>
      <c r="BB53" s="227">
        <v>0</v>
      </c>
      <c r="BC53" s="221">
        <v>6</v>
      </c>
    </row>
    <row r="54" spans="2:55" ht="35.25" customHeight="1">
      <c r="B54" s="205"/>
      <c r="C54" s="208" t="s">
        <v>133</v>
      </c>
      <c r="D54" s="3" t="s">
        <v>49</v>
      </c>
      <c r="E54" s="221">
        <v>11</v>
      </c>
      <c r="F54" s="197">
        <f t="shared" si="1"/>
        <v>11</v>
      </c>
      <c r="G54" s="200" t="str">
        <f t="shared" si="2"/>
        <v/>
      </c>
      <c r="H54" s="226">
        <v>0</v>
      </c>
      <c r="I54" s="227">
        <v>0</v>
      </c>
      <c r="J54" s="227">
        <v>0</v>
      </c>
      <c r="K54" s="227">
        <v>0</v>
      </c>
      <c r="L54" s="227">
        <v>0</v>
      </c>
      <c r="M54" s="227">
        <v>0</v>
      </c>
      <c r="N54" s="227">
        <v>0</v>
      </c>
      <c r="O54" s="227">
        <v>1</v>
      </c>
      <c r="P54" s="227">
        <v>0</v>
      </c>
      <c r="Q54" s="227">
        <v>2</v>
      </c>
      <c r="R54" s="227">
        <v>0</v>
      </c>
      <c r="S54" s="227">
        <v>1</v>
      </c>
      <c r="T54" s="227">
        <v>0</v>
      </c>
      <c r="U54" s="227">
        <v>0</v>
      </c>
      <c r="V54" s="227">
        <v>0</v>
      </c>
      <c r="W54" s="227">
        <v>0</v>
      </c>
      <c r="X54" s="227">
        <v>0</v>
      </c>
      <c r="Y54" s="227">
        <v>0</v>
      </c>
      <c r="Z54" s="227">
        <v>0</v>
      </c>
      <c r="AA54" s="227">
        <v>0</v>
      </c>
      <c r="AB54" s="227">
        <v>0</v>
      </c>
      <c r="AC54" s="227">
        <v>0</v>
      </c>
      <c r="AD54" s="227">
        <v>0</v>
      </c>
      <c r="AE54" s="227">
        <v>0</v>
      </c>
      <c r="AF54" s="227">
        <v>0</v>
      </c>
      <c r="AG54" s="227">
        <v>0</v>
      </c>
      <c r="AH54" s="227">
        <v>0</v>
      </c>
      <c r="AI54" s="227">
        <v>1</v>
      </c>
      <c r="AJ54" s="227">
        <v>0</v>
      </c>
      <c r="AK54" s="227">
        <v>0</v>
      </c>
      <c r="AL54" s="227">
        <v>0</v>
      </c>
      <c r="AM54" s="227">
        <v>1</v>
      </c>
      <c r="AN54" s="227">
        <v>0</v>
      </c>
      <c r="AO54" s="227">
        <v>1</v>
      </c>
      <c r="AP54" s="227">
        <v>0</v>
      </c>
      <c r="AQ54" s="227">
        <v>1</v>
      </c>
      <c r="AR54" s="227">
        <v>0</v>
      </c>
      <c r="AS54" s="227">
        <v>0</v>
      </c>
      <c r="AT54" s="227">
        <v>0</v>
      </c>
      <c r="AU54" s="227">
        <v>0</v>
      </c>
      <c r="AV54" s="227">
        <v>0</v>
      </c>
      <c r="AW54" s="227">
        <v>0</v>
      </c>
      <c r="AX54" s="227">
        <v>2</v>
      </c>
      <c r="AY54" s="227">
        <v>1</v>
      </c>
      <c r="AZ54" s="227">
        <v>0</v>
      </c>
      <c r="BA54" s="227">
        <v>0</v>
      </c>
      <c r="BB54" s="227">
        <v>0</v>
      </c>
      <c r="BC54" s="221">
        <v>0</v>
      </c>
    </row>
    <row r="55" spans="2:55" ht="35.25" customHeight="1">
      <c r="B55" s="205"/>
      <c r="C55" s="208" t="s">
        <v>134</v>
      </c>
      <c r="D55" s="3" t="s">
        <v>50</v>
      </c>
      <c r="E55" s="221">
        <v>2</v>
      </c>
      <c r="F55" s="197">
        <f t="shared" si="1"/>
        <v>2</v>
      </c>
      <c r="G55" s="200" t="str">
        <f t="shared" si="2"/>
        <v/>
      </c>
      <c r="H55" s="226">
        <v>0</v>
      </c>
      <c r="I55" s="227">
        <v>0</v>
      </c>
      <c r="J55" s="227">
        <v>0</v>
      </c>
      <c r="K55" s="227">
        <v>0</v>
      </c>
      <c r="L55" s="227">
        <v>0</v>
      </c>
      <c r="M55" s="227">
        <v>0</v>
      </c>
      <c r="N55" s="227">
        <v>0</v>
      </c>
      <c r="O55" s="227">
        <v>0</v>
      </c>
      <c r="P55" s="227">
        <v>0</v>
      </c>
      <c r="Q55" s="227">
        <v>2</v>
      </c>
      <c r="R55" s="227">
        <v>0</v>
      </c>
      <c r="S55" s="227">
        <v>0</v>
      </c>
      <c r="T55" s="227">
        <v>0</v>
      </c>
      <c r="U55" s="227">
        <v>0</v>
      </c>
      <c r="V55" s="227">
        <v>0</v>
      </c>
      <c r="W55" s="227">
        <v>0</v>
      </c>
      <c r="X55" s="227">
        <v>0</v>
      </c>
      <c r="Y55" s="227">
        <v>0</v>
      </c>
      <c r="Z55" s="227">
        <v>0</v>
      </c>
      <c r="AA55" s="227">
        <v>0</v>
      </c>
      <c r="AB55" s="227">
        <v>0</v>
      </c>
      <c r="AC55" s="227">
        <v>0</v>
      </c>
      <c r="AD55" s="227">
        <v>0</v>
      </c>
      <c r="AE55" s="227">
        <v>0</v>
      </c>
      <c r="AF55" s="227">
        <v>0</v>
      </c>
      <c r="AG55" s="227">
        <v>0</v>
      </c>
      <c r="AH55" s="227">
        <v>0</v>
      </c>
      <c r="AI55" s="227">
        <v>0</v>
      </c>
      <c r="AJ55" s="227">
        <v>0</v>
      </c>
      <c r="AK55" s="227">
        <v>0</v>
      </c>
      <c r="AL55" s="227">
        <v>0</v>
      </c>
      <c r="AM55" s="227">
        <v>0</v>
      </c>
      <c r="AN55" s="227">
        <v>0</v>
      </c>
      <c r="AO55" s="227">
        <v>0</v>
      </c>
      <c r="AP55" s="227">
        <v>0</v>
      </c>
      <c r="AQ55" s="227">
        <v>0</v>
      </c>
      <c r="AR55" s="227">
        <v>0</v>
      </c>
      <c r="AS55" s="227">
        <v>0</v>
      </c>
      <c r="AT55" s="227">
        <v>0</v>
      </c>
      <c r="AU55" s="227">
        <v>0</v>
      </c>
      <c r="AV55" s="227">
        <v>0</v>
      </c>
      <c r="AW55" s="227">
        <v>0</v>
      </c>
      <c r="AX55" s="227">
        <v>0</v>
      </c>
      <c r="AY55" s="227">
        <v>0</v>
      </c>
      <c r="AZ55" s="227">
        <v>0</v>
      </c>
      <c r="BA55" s="227">
        <v>0</v>
      </c>
      <c r="BB55" s="227">
        <v>0</v>
      </c>
      <c r="BC55" s="221">
        <v>0</v>
      </c>
    </row>
    <row r="56" spans="2:55" ht="35.25" customHeight="1">
      <c r="B56" s="205" t="s">
        <v>425</v>
      </c>
      <c r="C56" s="208" t="s">
        <v>135</v>
      </c>
      <c r="D56" s="3" t="s">
        <v>51</v>
      </c>
      <c r="E56" s="221">
        <v>3</v>
      </c>
      <c r="F56" s="197" t="str">
        <f t="shared" si="1"/>
        <v/>
      </c>
      <c r="G56" s="200">
        <f t="shared" si="2"/>
        <v>3</v>
      </c>
      <c r="H56" s="226">
        <v>0</v>
      </c>
      <c r="I56" s="227">
        <v>0</v>
      </c>
      <c r="J56" s="227">
        <v>0</v>
      </c>
      <c r="K56" s="227">
        <v>0</v>
      </c>
      <c r="L56" s="227">
        <v>0</v>
      </c>
      <c r="M56" s="227">
        <v>0</v>
      </c>
      <c r="N56" s="227">
        <v>0</v>
      </c>
      <c r="O56" s="227">
        <v>0</v>
      </c>
      <c r="P56" s="227">
        <v>0</v>
      </c>
      <c r="Q56" s="227">
        <v>0</v>
      </c>
      <c r="R56" s="227">
        <v>0</v>
      </c>
      <c r="S56" s="227">
        <v>0</v>
      </c>
      <c r="T56" s="227">
        <v>0</v>
      </c>
      <c r="U56" s="227">
        <v>0</v>
      </c>
      <c r="V56" s="227">
        <v>0</v>
      </c>
      <c r="W56" s="227">
        <v>0</v>
      </c>
      <c r="X56" s="227">
        <v>0</v>
      </c>
      <c r="Y56" s="227">
        <v>0</v>
      </c>
      <c r="Z56" s="227">
        <v>0</v>
      </c>
      <c r="AA56" s="227">
        <v>0</v>
      </c>
      <c r="AB56" s="227">
        <v>0</v>
      </c>
      <c r="AC56" s="227">
        <v>0</v>
      </c>
      <c r="AD56" s="227">
        <v>0</v>
      </c>
      <c r="AE56" s="227">
        <v>3</v>
      </c>
      <c r="AF56" s="227">
        <v>0</v>
      </c>
      <c r="AG56" s="227">
        <v>0</v>
      </c>
      <c r="AH56" s="227">
        <v>0</v>
      </c>
      <c r="AI56" s="227">
        <v>0</v>
      </c>
      <c r="AJ56" s="227">
        <v>0</v>
      </c>
      <c r="AK56" s="227">
        <v>0</v>
      </c>
      <c r="AL56" s="227">
        <v>0</v>
      </c>
      <c r="AM56" s="227">
        <v>0</v>
      </c>
      <c r="AN56" s="227">
        <v>0</v>
      </c>
      <c r="AO56" s="227">
        <v>0</v>
      </c>
      <c r="AP56" s="227">
        <v>0</v>
      </c>
      <c r="AQ56" s="227">
        <v>0</v>
      </c>
      <c r="AR56" s="227">
        <v>0</v>
      </c>
      <c r="AS56" s="227">
        <v>0</v>
      </c>
      <c r="AT56" s="227">
        <v>0</v>
      </c>
      <c r="AU56" s="227">
        <v>0</v>
      </c>
      <c r="AV56" s="227">
        <v>0</v>
      </c>
      <c r="AW56" s="227">
        <v>0</v>
      </c>
      <c r="AX56" s="227">
        <v>0</v>
      </c>
      <c r="AY56" s="227">
        <v>0</v>
      </c>
      <c r="AZ56" s="227">
        <v>0</v>
      </c>
      <c r="BA56" s="227">
        <v>0</v>
      </c>
      <c r="BB56" s="227">
        <v>0</v>
      </c>
      <c r="BC56" s="221">
        <v>0</v>
      </c>
    </row>
    <row r="57" spans="2:55" ht="35.25" customHeight="1">
      <c r="B57" s="205"/>
      <c r="C57" s="208" t="s">
        <v>136</v>
      </c>
      <c r="D57" s="3" t="s">
        <v>52</v>
      </c>
      <c r="E57" s="221">
        <v>18</v>
      </c>
      <c r="F57" s="197">
        <f t="shared" si="1"/>
        <v>18</v>
      </c>
      <c r="G57" s="200" t="str">
        <f t="shared" si="2"/>
        <v/>
      </c>
      <c r="H57" s="226">
        <v>2</v>
      </c>
      <c r="I57" s="227">
        <v>0</v>
      </c>
      <c r="J57" s="227">
        <v>1</v>
      </c>
      <c r="K57" s="227">
        <v>0</v>
      </c>
      <c r="L57" s="227">
        <v>1</v>
      </c>
      <c r="M57" s="227">
        <v>0</v>
      </c>
      <c r="N57" s="227">
        <v>0</v>
      </c>
      <c r="O57" s="227">
        <v>1</v>
      </c>
      <c r="P57" s="227">
        <v>0</v>
      </c>
      <c r="Q57" s="227">
        <v>2</v>
      </c>
      <c r="R57" s="227">
        <v>0</v>
      </c>
      <c r="S57" s="227">
        <v>1</v>
      </c>
      <c r="T57" s="227">
        <v>0</v>
      </c>
      <c r="U57" s="227">
        <v>0</v>
      </c>
      <c r="V57" s="227">
        <v>0</v>
      </c>
      <c r="W57" s="227">
        <v>1</v>
      </c>
      <c r="X57" s="227">
        <v>0</v>
      </c>
      <c r="Y57" s="227">
        <v>0</v>
      </c>
      <c r="Z57" s="227">
        <v>1</v>
      </c>
      <c r="AA57" s="227">
        <v>0</v>
      </c>
      <c r="AB57" s="227">
        <v>0</v>
      </c>
      <c r="AC57" s="227">
        <v>0</v>
      </c>
      <c r="AD57" s="227">
        <v>1</v>
      </c>
      <c r="AE57" s="227">
        <v>1</v>
      </c>
      <c r="AF57" s="227">
        <v>1</v>
      </c>
      <c r="AG57" s="227">
        <v>0</v>
      </c>
      <c r="AH57" s="227">
        <v>0</v>
      </c>
      <c r="AI57" s="227">
        <v>1</v>
      </c>
      <c r="AJ57" s="227">
        <v>0</v>
      </c>
      <c r="AK57" s="227">
        <v>0</v>
      </c>
      <c r="AL57" s="227">
        <v>0</v>
      </c>
      <c r="AM57" s="227">
        <v>0</v>
      </c>
      <c r="AN57" s="227">
        <v>0</v>
      </c>
      <c r="AO57" s="227">
        <v>1</v>
      </c>
      <c r="AP57" s="227">
        <v>0</v>
      </c>
      <c r="AQ57" s="227">
        <v>2</v>
      </c>
      <c r="AR57" s="227">
        <v>0</v>
      </c>
      <c r="AS57" s="227">
        <v>0</v>
      </c>
      <c r="AT57" s="227">
        <v>1</v>
      </c>
      <c r="AU57" s="227">
        <v>0</v>
      </c>
      <c r="AV57" s="227">
        <v>0</v>
      </c>
      <c r="AW57" s="227">
        <v>0</v>
      </c>
      <c r="AX57" s="227">
        <v>0</v>
      </c>
      <c r="AY57" s="227">
        <v>0</v>
      </c>
      <c r="AZ57" s="227">
        <v>0</v>
      </c>
      <c r="BA57" s="227">
        <v>0</v>
      </c>
      <c r="BB57" s="227">
        <v>0</v>
      </c>
      <c r="BC57" s="221">
        <v>0</v>
      </c>
    </row>
    <row r="58" spans="2:55" ht="35.25" customHeight="1">
      <c r="B58" s="205"/>
      <c r="C58" s="208" t="s">
        <v>137</v>
      </c>
      <c r="D58" s="3" t="s">
        <v>53</v>
      </c>
      <c r="E58" s="221">
        <v>23</v>
      </c>
      <c r="F58" s="197">
        <f t="shared" si="1"/>
        <v>23</v>
      </c>
      <c r="G58" s="200" t="str">
        <f t="shared" si="2"/>
        <v/>
      </c>
      <c r="H58" s="226">
        <v>2</v>
      </c>
      <c r="I58" s="227">
        <v>0</v>
      </c>
      <c r="J58" s="227">
        <v>1</v>
      </c>
      <c r="K58" s="227">
        <v>0</v>
      </c>
      <c r="L58" s="227">
        <v>0</v>
      </c>
      <c r="M58" s="227">
        <v>0</v>
      </c>
      <c r="N58" s="227">
        <v>0</v>
      </c>
      <c r="O58" s="227">
        <v>0</v>
      </c>
      <c r="P58" s="227">
        <v>2</v>
      </c>
      <c r="Q58" s="227">
        <v>3</v>
      </c>
      <c r="R58" s="227">
        <v>0</v>
      </c>
      <c r="S58" s="227">
        <v>6</v>
      </c>
      <c r="T58" s="227">
        <v>0</v>
      </c>
      <c r="U58" s="227">
        <v>0</v>
      </c>
      <c r="V58" s="227">
        <v>0</v>
      </c>
      <c r="W58" s="227">
        <v>2</v>
      </c>
      <c r="X58" s="227">
        <v>0</v>
      </c>
      <c r="Y58" s="227">
        <v>0</v>
      </c>
      <c r="Z58" s="227">
        <v>0</v>
      </c>
      <c r="AA58" s="227">
        <v>0</v>
      </c>
      <c r="AB58" s="227">
        <v>0</v>
      </c>
      <c r="AC58" s="227">
        <v>0</v>
      </c>
      <c r="AD58" s="227">
        <v>0</v>
      </c>
      <c r="AE58" s="227">
        <v>0</v>
      </c>
      <c r="AF58" s="227">
        <v>0</v>
      </c>
      <c r="AG58" s="227">
        <v>0</v>
      </c>
      <c r="AH58" s="227">
        <v>0</v>
      </c>
      <c r="AI58" s="227">
        <v>1</v>
      </c>
      <c r="AJ58" s="227">
        <v>0</v>
      </c>
      <c r="AK58" s="227">
        <v>0</v>
      </c>
      <c r="AL58" s="227">
        <v>0</v>
      </c>
      <c r="AM58" s="227">
        <v>0</v>
      </c>
      <c r="AN58" s="227">
        <v>0</v>
      </c>
      <c r="AO58" s="227">
        <v>0</v>
      </c>
      <c r="AP58" s="227">
        <v>0</v>
      </c>
      <c r="AQ58" s="227">
        <v>0</v>
      </c>
      <c r="AR58" s="227">
        <v>0</v>
      </c>
      <c r="AS58" s="227">
        <v>2</v>
      </c>
      <c r="AT58" s="227">
        <v>2</v>
      </c>
      <c r="AU58" s="227">
        <v>0</v>
      </c>
      <c r="AV58" s="227">
        <v>0</v>
      </c>
      <c r="AW58" s="227">
        <v>0</v>
      </c>
      <c r="AX58" s="227">
        <v>0</v>
      </c>
      <c r="AY58" s="227">
        <v>0</v>
      </c>
      <c r="AZ58" s="227">
        <v>2</v>
      </c>
      <c r="BA58" s="227">
        <v>0</v>
      </c>
      <c r="BB58" s="227">
        <v>0</v>
      </c>
      <c r="BC58" s="221">
        <v>0</v>
      </c>
    </row>
    <row r="59" spans="2:55" ht="35.25" customHeight="1">
      <c r="B59" s="205"/>
      <c r="C59" s="208" t="s">
        <v>138</v>
      </c>
      <c r="D59" s="3" t="s">
        <v>54</v>
      </c>
      <c r="E59" s="221">
        <v>20</v>
      </c>
      <c r="F59" s="197">
        <f t="shared" si="1"/>
        <v>20</v>
      </c>
      <c r="G59" s="200" t="str">
        <f t="shared" si="2"/>
        <v/>
      </c>
      <c r="H59" s="226">
        <v>8</v>
      </c>
      <c r="I59" s="227">
        <v>0</v>
      </c>
      <c r="J59" s="227">
        <v>0</v>
      </c>
      <c r="K59" s="227">
        <v>0</v>
      </c>
      <c r="L59" s="227">
        <v>0</v>
      </c>
      <c r="M59" s="227">
        <v>0</v>
      </c>
      <c r="N59" s="227">
        <v>0</v>
      </c>
      <c r="O59" s="227">
        <v>0</v>
      </c>
      <c r="P59" s="227">
        <v>0</v>
      </c>
      <c r="Q59" s="227">
        <v>0</v>
      </c>
      <c r="R59" s="227">
        <v>0</v>
      </c>
      <c r="S59" s="227">
        <v>0</v>
      </c>
      <c r="T59" s="227">
        <v>0</v>
      </c>
      <c r="U59" s="227">
        <v>0</v>
      </c>
      <c r="V59" s="227">
        <v>0</v>
      </c>
      <c r="W59" s="227">
        <v>0</v>
      </c>
      <c r="X59" s="227">
        <v>0</v>
      </c>
      <c r="Y59" s="227">
        <v>0</v>
      </c>
      <c r="Z59" s="227">
        <v>0</v>
      </c>
      <c r="AA59" s="227">
        <v>0</v>
      </c>
      <c r="AB59" s="227">
        <v>0</v>
      </c>
      <c r="AC59" s="227">
        <v>12</v>
      </c>
      <c r="AD59" s="227">
        <v>0</v>
      </c>
      <c r="AE59" s="227">
        <v>0</v>
      </c>
      <c r="AF59" s="227">
        <v>0</v>
      </c>
      <c r="AG59" s="227">
        <v>0</v>
      </c>
      <c r="AH59" s="227">
        <v>0</v>
      </c>
      <c r="AI59" s="227">
        <v>0</v>
      </c>
      <c r="AJ59" s="227">
        <v>0</v>
      </c>
      <c r="AK59" s="227">
        <v>0</v>
      </c>
      <c r="AL59" s="227">
        <v>0</v>
      </c>
      <c r="AM59" s="227">
        <v>0</v>
      </c>
      <c r="AN59" s="227">
        <v>0</v>
      </c>
      <c r="AO59" s="227">
        <v>0</v>
      </c>
      <c r="AP59" s="227">
        <v>0</v>
      </c>
      <c r="AQ59" s="227">
        <v>0</v>
      </c>
      <c r="AR59" s="227">
        <v>0</v>
      </c>
      <c r="AS59" s="227">
        <v>0</v>
      </c>
      <c r="AT59" s="227">
        <v>0</v>
      </c>
      <c r="AU59" s="227">
        <v>0</v>
      </c>
      <c r="AV59" s="227">
        <v>0</v>
      </c>
      <c r="AW59" s="227">
        <v>0</v>
      </c>
      <c r="AX59" s="227">
        <v>0</v>
      </c>
      <c r="AY59" s="227">
        <v>0</v>
      </c>
      <c r="AZ59" s="227">
        <v>0</v>
      </c>
      <c r="BA59" s="227">
        <v>0</v>
      </c>
      <c r="BB59" s="227">
        <v>0</v>
      </c>
      <c r="BC59" s="221">
        <v>0</v>
      </c>
    </row>
    <row r="60" spans="2:55" ht="35.25" customHeight="1">
      <c r="B60" s="205" t="s">
        <v>425</v>
      </c>
      <c r="C60" s="208" t="s">
        <v>139</v>
      </c>
      <c r="D60" s="3" t="s">
        <v>55</v>
      </c>
      <c r="E60" s="221">
        <v>31</v>
      </c>
      <c r="F60" s="197" t="str">
        <f t="shared" si="1"/>
        <v/>
      </c>
      <c r="G60" s="200">
        <f t="shared" si="2"/>
        <v>31</v>
      </c>
      <c r="H60" s="226">
        <v>0</v>
      </c>
      <c r="I60" s="227">
        <v>0</v>
      </c>
      <c r="J60" s="227">
        <v>0</v>
      </c>
      <c r="K60" s="227">
        <v>0</v>
      </c>
      <c r="L60" s="227">
        <v>0</v>
      </c>
      <c r="M60" s="227">
        <v>0</v>
      </c>
      <c r="N60" s="227">
        <v>0</v>
      </c>
      <c r="O60" s="227">
        <v>0</v>
      </c>
      <c r="P60" s="227">
        <v>0</v>
      </c>
      <c r="Q60" s="227">
        <v>0</v>
      </c>
      <c r="R60" s="227">
        <v>0</v>
      </c>
      <c r="S60" s="227">
        <v>0</v>
      </c>
      <c r="T60" s="227">
        <v>0</v>
      </c>
      <c r="U60" s="227">
        <v>0</v>
      </c>
      <c r="V60" s="227">
        <v>0</v>
      </c>
      <c r="W60" s="227">
        <v>0</v>
      </c>
      <c r="X60" s="227">
        <v>0</v>
      </c>
      <c r="Y60" s="227">
        <v>0</v>
      </c>
      <c r="Z60" s="227">
        <v>0</v>
      </c>
      <c r="AA60" s="227">
        <v>0</v>
      </c>
      <c r="AB60" s="227">
        <v>22</v>
      </c>
      <c r="AC60" s="227">
        <v>0</v>
      </c>
      <c r="AD60" s="227">
        <v>0</v>
      </c>
      <c r="AE60" s="227">
        <v>0</v>
      </c>
      <c r="AF60" s="227">
        <v>0</v>
      </c>
      <c r="AG60" s="227">
        <v>0</v>
      </c>
      <c r="AH60" s="227">
        <v>0</v>
      </c>
      <c r="AI60" s="227">
        <v>9</v>
      </c>
      <c r="AJ60" s="227">
        <v>0</v>
      </c>
      <c r="AK60" s="227">
        <v>0</v>
      </c>
      <c r="AL60" s="227">
        <v>0</v>
      </c>
      <c r="AM60" s="227">
        <v>0</v>
      </c>
      <c r="AN60" s="227">
        <v>0</v>
      </c>
      <c r="AO60" s="227">
        <v>0</v>
      </c>
      <c r="AP60" s="227">
        <v>0</v>
      </c>
      <c r="AQ60" s="227">
        <v>0</v>
      </c>
      <c r="AR60" s="227">
        <v>0</v>
      </c>
      <c r="AS60" s="227">
        <v>0</v>
      </c>
      <c r="AT60" s="227">
        <v>0</v>
      </c>
      <c r="AU60" s="227">
        <v>0</v>
      </c>
      <c r="AV60" s="227">
        <v>0</v>
      </c>
      <c r="AW60" s="227">
        <v>0</v>
      </c>
      <c r="AX60" s="227">
        <v>0</v>
      </c>
      <c r="AY60" s="227">
        <v>0</v>
      </c>
      <c r="AZ60" s="227">
        <v>0</v>
      </c>
      <c r="BA60" s="227">
        <v>0</v>
      </c>
      <c r="BB60" s="227">
        <v>0</v>
      </c>
      <c r="BC60" s="221">
        <v>0</v>
      </c>
    </row>
    <row r="61" spans="2:55" ht="35.25" customHeight="1">
      <c r="B61" s="205"/>
      <c r="C61" s="208" t="s">
        <v>140</v>
      </c>
      <c r="D61" s="3" t="s">
        <v>56</v>
      </c>
      <c r="E61" s="221">
        <v>36</v>
      </c>
      <c r="F61" s="197">
        <f t="shared" si="1"/>
        <v>36</v>
      </c>
      <c r="G61" s="200" t="str">
        <f t="shared" si="2"/>
        <v/>
      </c>
      <c r="H61" s="226">
        <v>0</v>
      </c>
      <c r="I61" s="227">
        <v>8</v>
      </c>
      <c r="J61" s="227">
        <v>0</v>
      </c>
      <c r="K61" s="227">
        <v>0</v>
      </c>
      <c r="L61" s="227">
        <v>4</v>
      </c>
      <c r="M61" s="227">
        <v>0</v>
      </c>
      <c r="N61" s="227">
        <v>2</v>
      </c>
      <c r="O61" s="227">
        <v>0</v>
      </c>
      <c r="P61" s="227">
        <v>0</v>
      </c>
      <c r="Q61" s="227">
        <v>0</v>
      </c>
      <c r="R61" s="227">
        <v>1</v>
      </c>
      <c r="S61" s="227">
        <v>0</v>
      </c>
      <c r="T61" s="227">
        <v>0</v>
      </c>
      <c r="U61" s="227">
        <v>0</v>
      </c>
      <c r="V61" s="227">
        <v>0</v>
      </c>
      <c r="W61" s="227">
        <v>1</v>
      </c>
      <c r="X61" s="227">
        <v>0</v>
      </c>
      <c r="Y61" s="227">
        <v>0</v>
      </c>
      <c r="Z61" s="227">
        <v>8</v>
      </c>
      <c r="AA61" s="227">
        <v>6</v>
      </c>
      <c r="AB61" s="227">
        <v>0</v>
      </c>
      <c r="AC61" s="227">
        <v>0</v>
      </c>
      <c r="AD61" s="227">
        <v>0</v>
      </c>
      <c r="AE61" s="227">
        <v>3</v>
      </c>
      <c r="AF61" s="227">
        <v>0</v>
      </c>
      <c r="AG61" s="227">
        <v>0</v>
      </c>
      <c r="AH61" s="227">
        <v>0</v>
      </c>
      <c r="AI61" s="227">
        <v>0</v>
      </c>
      <c r="AJ61" s="227">
        <v>0</v>
      </c>
      <c r="AK61" s="227">
        <v>1</v>
      </c>
      <c r="AL61" s="227">
        <v>0</v>
      </c>
      <c r="AM61" s="227">
        <v>0</v>
      </c>
      <c r="AN61" s="227">
        <v>0</v>
      </c>
      <c r="AO61" s="227">
        <v>0</v>
      </c>
      <c r="AP61" s="227">
        <v>0</v>
      </c>
      <c r="AQ61" s="227">
        <v>0</v>
      </c>
      <c r="AR61" s="227">
        <v>0</v>
      </c>
      <c r="AS61" s="227">
        <v>0</v>
      </c>
      <c r="AT61" s="227">
        <v>1</v>
      </c>
      <c r="AU61" s="227">
        <v>0</v>
      </c>
      <c r="AV61" s="227">
        <v>1</v>
      </c>
      <c r="AW61" s="227">
        <v>0</v>
      </c>
      <c r="AX61" s="227">
        <v>0</v>
      </c>
      <c r="AY61" s="227">
        <v>0</v>
      </c>
      <c r="AZ61" s="227">
        <v>0</v>
      </c>
      <c r="BA61" s="227">
        <v>0</v>
      </c>
      <c r="BB61" s="227">
        <v>0</v>
      </c>
      <c r="BC61" s="221">
        <v>0</v>
      </c>
    </row>
    <row r="62" spans="2:55" ht="35.25" customHeight="1">
      <c r="B62" s="205"/>
      <c r="C62" s="208" t="s">
        <v>141</v>
      </c>
      <c r="D62" s="3" t="s">
        <v>57</v>
      </c>
      <c r="E62" s="221">
        <v>46</v>
      </c>
      <c r="F62" s="197">
        <f t="shared" si="1"/>
        <v>46</v>
      </c>
      <c r="G62" s="200" t="str">
        <f t="shared" si="2"/>
        <v/>
      </c>
      <c r="H62" s="226">
        <v>2</v>
      </c>
      <c r="I62" s="227">
        <v>3</v>
      </c>
      <c r="J62" s="227">
        <v>1</v>
      </c>
      <c r="K62" s="227">
        <v>0</v>
      </c>
      <c r="L62" s="227">
        <v>0</v>
      </c>
      <c r="M62" s="227">
        <v>3</v>
      </c>
      <c r="N62" s="227">
        <v>0</v>
      </c>
      <c r="O62" s="227">
        <v>0</v>
      </c>
      <c r="P62" s="227">
        <v>2</v>
      </c>
      <c r="Q62" s="227">
        <v>9</v>
      </c>
      <c r="R62" s="227">
        <v>0</v>
      </c>
      <c r="S62" s="227">
        <v>0</v>
      </c>
      <c r="T62" s="227">
        <v>0</v>
      </c>
      <c r="U62" s="227">
        <v>0</v>
      </c>
      <c r="V62" s="227">
        <v>0</v>
      </c>
      <c r="W62" s="227">
        <v>1</v>
      </c>
      <c r="X62" s="227">
        <v>4</v>
      </c>
      <c r="Y62" s="227">
        <v>0</v>
      </c>
      <c r="Z62" s="227">
        <v>0</v>
      </c>
      <c r="AA62" s="227">
        <v>0</v>
      </c>
      <c r="AB62" s="227">
        <v>0</v>
      </c>
      <c r="AC62" s="227">
        <v>0</v>
      </c>
      <c r="AD62" s="227">
        <v>1</v>
      </c>
      <c r="AE62" s="227">
        <v>6</v>
      </c>
      <c r="AF62" s="227">
        <v>0</v>
      </c>
      <c r="AG62" s="227">
        <v>0</v>
      </c>
      <c r="AH62" s="227">
        <v>0</v>
      </c>
      <c r="AI62" s="227">
        <v>0</v>
      </c>
      <c r="AJ62" s="227">
        <v>0</v>
      </c>
      <c r="AK62" s="227">
        <v>0</v>
      </c>
      <c r="AL62" s="227">
        <v>0</v>
      </c>
      <c r="AM62" s="227">
        <v>0</v>
      </c>
      <c r="AN62" s="227">
        <v>0</v>
      </c>
      <c r="AO62" s="227">
        <v>0</v>
      </c>
      <c r="AP62" s="227">
        <v>0</v>
      </c>
      <c r="AQ62" s="227">
        <v>0</v>
      </c>
      <c r="AR62" s="227">
        <v>0</v>
      </c>
      <c r="AS62" s="227">
        <v>8</v>
      </c>
      <c r="AT62" s="227">
        <v>3</v>
      </c>
      <c r="AU62" s="227">
        <v>0</v>
      </c>
      <c r="AV62" s="227">
        <v>0</v>
      </c>
      <c r="AW62" s="227">
        <v>3</v>
      </c>
      <c r="AX62" s="227">
        <v>0</v>
      </c>
      <c r="AY62" s="227">
        <v>0</v>
      </c>
      <c r="AZ62" s="227">
        <v>0</v>
      </c>
      <c r="BA62" s="227">
        <v>0</v>
      </c>
      <c r="BB62" s="227">
        <v>0</v>
      </c>
      <c r="BC62" s="221">
        <v>0</v>
      </c>
    </row>
    <row r="63" spans="2:55" ht="35.25" customHeight="1">
      <c r="B63" s="205" t="s">
        <v>425</v>
      </c>
      <c r="C63" s="208" t="s">
        <v>142</v>
      </c>
      <c r="D63" s="3" t="s">
        <v>58</v>
      </c>
      <c r="E63" s="221">
        <v>2</v>
      </c>
      <c r="F63" s="197" t="str">
        <f t="shared" si="1"/>
        <v/>
      </c>
      <c r="G63" s="200">
        <f t="shared" si="2"/>
        <v>2</v>
      </c>
      <c r="H63" s="226">
        <v>0</v>
      </c>
      <c r="I63" s="227">
        <v>0</v>
      </c>
      <c r="J63" s="227">
        <v>0</v>
      </c>
      <c r="K63" s="227">
        <v>0</v>
      </c>
      <c r="L63" s="227">
        <v>0</v>
      </c>
      <c r="M63" s="227">
        <v>0</v>
      </c>
      <c r="N63" s="227">
        <v>0</v>
      </c>
      <c r="O63" s="227">
        <v>0</v>
      </c>
      <c r="P63" s="227">
        <v>0</v>
      </c>
      <c r="Q63" s="227">
        <v>0</v>
      </c>
      <c r="R63" s="227">
        <v>0</v>
      </c>
      <c r="S63" s="227">
        <v>0</v>
      </c>
      <c r="T63" s="227">
        <v>0</v>
      </c>
      <c r="U63" s="227">
        <v>0</v>
      </c>
      <c r="V63" s="227">
        <v>0</v>
      </c>
      <c r="W63" s="227">
        <v>0</v>
      </c>
      <c r="X63" s="227">
        <v>0</v>
      </c>
      <c r="Y63" s="227">
        <v>0</v>
      </c>
      <c r="Z63" s="227">
        <v>0</v>
      </c>
      <c r="AA63" s="227">
        <v>0</v>
      </c>
      <c r="AB63" s="227">
        <v>0</v>
      </c>
      <c r="AC63" s="227">
        <v>0</v>
      </c>
      <c r="AD63" s="227">
        <v>0</v>
      </c>
      <c r="AE63" s="227">
        <v>0</v>
      </c>
      <c r="AF63" s="227">
        <v>0</v>
      </c>
      <c r="AG63" s="227">
        <v>0</v>
      </c>
      <c r="AH63" s="227">
        <v>0</v>
      </c>
      <c r="AI63" s="227">
        <v>0</v>
      </c>
      <c r="AJ63" s="227">
        <v>0</v>
      </c>
      <c r="AK63" s="227">
        <v>0</v>
      </c>
      <c r="AL63" s="227">
        <v>0</v>
      </c>
      <c r="AM63" s="227">
        <v>0</v>
      </c>
      <c r="AN63" s="227">
        <v>0</v>
      </c>
      <c r="AO63" s="227">
        <v>0</v>
      </c>
      <c r="AP63" s="227">
        <v>0</v>
      </c>
      <c r="AQ63" s="227">
        <v>0</v>
      </c>
      <c r="AR63" s="227">
        <v>0</v>
      </c>
      <c r="AS63" s="227">
        <v>0</v>
      </c>
      <c r="AT63" s="227">
        <v>0</v>
      </c>
      <c r="AU63" s="227">
        <v>0</v>
      </c>
      <c r="AV63" s="227">
        <v>0</v>
      </c>
      <c r="AW63" s="227">
        <v>0</v>
      </c>
      <c r="AX63" s="227">
        <v>0</v>
      </c>
      <c r="AY63" s="227">
        <v>0</v>
      </c>
      <c r="AZ63" s="227">
        <v>0</v>
      </c>
      <c r="BA63" s="227">
        <v>0</v>
      </c>
      <c r="BB63" s="227">
        <v>0</v>
      </c>
      <c r="BC63" s="221">
        <v>2</v>
      </c>
    </row>
    <row r="64" spans="2:55" ht="35.25" customHeight="1">
      <c r="B64" s="205"/>
      <c r="C64" s="208" t="s">
        <v>83</v>
      </c>
      <c r="D64" s="3" t="s">
        <v>59</v>
      </c>
      <c r="E64" s="221">
        <v>41</v>
      </c>
      <c r="F64" s="197">
        <f t="shared" si="1"/>
        <v>41</v>
      </c>
      <c r="G64" s="200" t="str">
        <f t="shared" si="2"/>
        <v/>
      </c>
      <c r="H64" s="226">
        <v>0</v>
      </c>
      <c r="I64" s="227">
        <v>0</v>
      </c>
      <c r="J64" s="227">
        <v>0</v>
      </c>
      <c r="K64" s="227">
        <v>0</v>
      </c>
      <c r="L64" s="227">
        <v>6</v>
      </c>
      <c r="M64" s="227">
        <v>0</v>
      </c>
      <c r="N64" s="227">
        <v>0</v>
      </c>
      <c r="O64" s="227">
        <v>0</v>
      </c>
      <c r="P64" s="227">
        <v>0</v>
      </c>
      <c r="Q64" s="227">
        <v>0</v>
      </c>
      <c r="R64" s="227">
        <v>0</v>
      </c>
      <c r="S64" s="227">
        <v>0</v>
      </c>
      <c r="T64" s="227">
        <v>0</v>
      </c>
      <c r="U64" s="227">
        <v>0</v>
      </c>
      <c r="V64" s="227">
        <v>0</v>
      </c>
      <c r="W64" s="227">
        <v>0</v>
      </c>
      <c r="X64" s="227">
        <v>0</v>
      </c>
      <c r="Y64" s="227">
        <v>0</v>
      </c>
      <c r="Z64" s="227">
        <v>0</v>
      </c>
      <c r="AA64" s="227">
        <v>0</v>
      </c>
      <c r="AB64" s="227">
        <v>0</v>
      </c>
      <c r="AC64" s="227">
        <v>0</v>
      </c>
      <c r="AD64" s="227">
        <v>0</v>
      </c>
      <c r="AE64" s="227">
        <v>1</v>
      </c>
      <c r="AF64" s="227">
        <v>0</v>
      </c>
      <c r="AG64" s="227">
        <v>9</v>
      </c>
      <c r="AH64" s="227">
        <v>0</v>
      </c>
      <c r="AI64" s="227">
        <v>0</v>
      </c>
      <c r="AJ64" s="227">
        <v>0</v>
      </c>
      <c r="AK64" s="227">
        <v>21</v>
      </c>
      <c r="AL64" s="227">
        <v>0</v>
      </c>
      <c r="AM64" s="227">
        <v>0</v>
      </c>
      <c r="AN64" s="227">
        <v>0</v>
      </c>
      <c r="AO64" s="227">
        <v>0</v>
      </c>
      <c r="AP64" s="227">
        <v>0</v>
      </c>
      <c r="AQ64" s="227">
        <v>0</v>
      </c>
      <c r="AR64" s="227">
        <v>0</v>
      </c>
      <c r="AS64" s="227">
        <v>0</v>
      </c>
      <c r="AT64" s="227">
        <v>0</v>
      </c>
      <c r="AU64" s="227">
        <v>0</v>
      </c>
      <c r="AV64" s="227">
        <v>0</v>
      </c>
      <c r="AW64" s="227">
        <v>0</v>
      </c>
      <c r="AX64" s="227">
        <v>0</v>
      </c>
      <c r="AY64" s="227">
        <v>0</v>
      </c>
      <c r="AZ64" s="227">
        <v>0</v>
      </c>
      <c r="BA64" s="227">
        <v>0</v>
      </c>
      <c r="BB64" s="227">
        <v>0</v>
      </c>
      <c r="BC64" s="221">
        <v>4</v>
      </c>
    </row>
    <row r="65" spans="2:55" ht="35.25" customHeight="1">
      <c r="B65" s="205"/>
      <c r="C65" s="208" t="s">
        <v>143</v>
      </c>
      <c r="D65" s="3" t="s">
        <v>60</v>
      </c>
      <c r="E65" s="221">
        <v>6</v>
      </c>
      <c r="F65" s="197">
        <f t="shared" si="1"/>
        <v>6</v>
      </c>
      <c r="G65" s="200" t="str">
        <f t="shared" si="2"/>
        <v/>
      </c>
      <c r="H65" s="226">
        <v>0</v>
      </c>
      <c r="I65" s="227">
        <v>0</v>
      </c>
      <c r="J65" s="227">
        <v>0</v>
      </c>
      <c r="K65" s="227">
        <v>0</v>
      </c>
      <c r="L65" s="227">
        <v>0</v>
      </c>
      <c r="M65" s="227">
        <v>0</v>
      </c>
      <c r="N65" s="227">
        <v>0</v>
      </c>
      <c r="O65" s="227">
        <v>0</v>
      </c>
      <c r="P65" s="227">
        <v>0</v>
      </c>
      <c r="Q65" s="227">
        <v>0</v>
      </c>
      <c r="R65" s="227">
        <v>0</v>
      </c>
      <c r="S65" s="227">
        <v>0</v>
      </c>
      <c r="T65" s="227">
        <v>0</v>
      </c>
      <c r="U65" s="227">
        <v>0</v>
      </c>
      <c r="V65" s="227">
        <v>0</v>
      </c>
      <c r="W65" s="227">
        <v>0</v>
      </c>
      <c r="X65" s="227">
        <v>0</v>
      </c>
      <c r="Y65" s="227">
        <v>0</v>
      </c>
      <c r="Z65" s="227">
        <v>1</v>
      </c>
      <c r="AA65" s="227">
        <v>0</v>
      </c>
      <c r="AB65" s="227">
        <v>0</v>
      </c>
      <c r="AC65" s="227">
        <v>0</v>
      </c>
      <c r="AD65" s="227">
        <v>1</v>
      </c>
      <c r="AE65" s="227">
        <v>4</v>
      </c>
      <c r="AF65" s="227">
        <v>0</v>
      </c>
      <c r="AG65" s="227">
        <v>0</v>
      </c>
      <c r="AH65" s="227">
        <v>0</v>
      </c>
      <c r="AI65" s="227">
        <v>0</v>
      </c>
      <c r="AJ65" s="227">
        <v>0</v>
      </c>
      <c r="AK65" s="227">
        <v>0</v>
      </c>
      <c r="AL65" s="227">
        <v>0</v>
      </c>
      <c r="AM65" s="227">
        <v>0</v>
      </c>
      <c r="AN65" s="227">
        <v>0</v>
      </c>
      <c r="AO65" s="227">
        <v>0</v>
      </c>
      <c r="AP65" s="227">
        <v>0</v>
      </c>
      <c r="AQ65" s="227">
        <v>0</v>
      </c>
      <c r="AR65" s="227">
        <v>0</v>
      </c>
      <c r="AS65" s="227">
        <v>0</v>
      </c>
      <c r="AT65" s="227">
        <v>0</v>
      </c>
      <c r="AU65" s="227">
        <v>0</v>
      </c>
      <c r="AV65" s="227">
        <v>0</v>
      </c>
      <c r="AW65" s="227">
        <v>0</v>
      </c>
      <c r="AX65" s="227">
        <v>0</v>
      </c>
      <c r="AY65" s="227">
        <v>0</v>
      </c>
      <c r="AZ65" s="227">
        <v>0</v>
      </c>
      <c r="BA65" s="227">
        <v>0</v>
      </c>
      <c r="BB65" s="227">
        <v>0</v>
      </c>
      <c r="BC65" s="221">
        <v>0</v>
      </c>
    </row>
    <row r="66" spans="2:55" ht="35.25" customHeight="1">
      <c r="B66" s="205"/>
      <c r="C66" s="208" t="s">
        <v>144</v>
      </c>
      <c r="D66" s="3" t="s">
        <v>61</v>
      </c>
      <c r="E66" s="221">
        <v>6</v>
      </c>
      <c r="F66" s="197">
        <f t="shared" si="1"/>
        <v>6</v>
      </c>
      <c r="G66" s="200" t="str">
        <f t="shared" si="2"/>
        <v/>
      </c>
      <c r="H66" s="226">
        <v>0</v>
      </c>
      <c r="I66" s="227">
        <v>0</v>
      </c>
      <c r="J66" s="227">
        <v>0</v>
      </c>
      <c r="K66" s="227">
        <v>0</v>
      </c>
      <c r="L66" s="227">
        <v>0</v>
      </c>
      <c r="M66" s="227">
        <v>0</v>
      </c>
      <c r="N66" s="227">
        <v>2</v>
      </c>
      <c r="O66" s="227">
        <v>0</v>
      </c>
      <c r="P66" s="227">
        <v>0</v>
      </c>
      <c r="Q66" s="227">
        <v>0</v>
      </c>
      <c r="R66" s="227">
        <v>0</v>
      </c>
      <c r="S66" s="227">
        <v>0</v>
      </c>
      <c r="T66" s="227">
        <v>0</v>
      </c>
      <c r="U66" s="227">
        <v>0</v>
      </c>
      <c r="V66" s="227">
        <v>0</v>
      </c>
      <c r="W66" s="227">
        <v>2</v>
      </c>
      <c r="X66" s="227">
        <v>0</v>
      </c>
      <c r="Y66" s="227">
        <v>0</v>
      </c>
      <c r="Z66" s="227">
        <v>0</v>
      </c>
      <c r="AA66" s="227">
        <v>0</v>
      </c>
      <c r="AB66" s="227">
        <v>0</v>
      </c>
      <c r="AC66" s="227">
        <v>0</v>
      </c>
      <c r="AD66" s="227">
        <v>0</v>
      </c>
      <c r="AE66" s="227">
        <v>0</v>
      </c>
      <c r="AF66" s="227">
        <v>0</v>
      </c>
      <c r="AG66" s="227">
        <v>0</v>
      </c>
      <c r="AH66" s="227">
        <v>0</v>
      </c>
      <c r="AI66" s="227">
        <v>0</v>
      </c>
      <c r="AJ66" s="227">
        <v>0</v>
      </c>
      <c r="AK66" s="227">
        <v>0</v>
      </c>
      <c r="AL66" s="227">
        <v>0</v>
      </c>
      <c r="AM66" s="227">
        <v>0</v>
      </c>
      <c r="AN66" s="227">
        <v>0</v>
      </c>
      <c r="AO66" s="227">
        <v>0</v>
      </c>
      <c r="AP66" s="227">
        <v>0</v>
      </c>
      <c r="AQ66" s="227">
        <v>0</v>
      </c>
      <c r="AR66" s="227">
        <v>0</v>
      </c>
      <c r="AS66" s="227">
        <v>0</v>
      </c>
      <c r="AT66" s="227">
        <v>0</v>
      </c>
      <c r="AU66" s="227">
        <v>0</v>
      </c>
      <c r="AV66" s="227">
        <v>0</v>
      </c>
      <c r="AW66" s="227">
        <v>2</v>
      </c>
      <c r="AX66" s="227">
        <v>0</v>
      </c>
      <c r="AY66" s="227">
        <v>0</v>
      </c>
      <c r="AZ66" s="227">
        <v>0</v>
      </c>
      <c r="BA66" s="227">
        <v>0</v>
      </c>
      <c r="BB66" s="227">
        <v>0</v>
      </c>
      <c r="BC66" s="221">
        <v>0</v>
      </c>
    </row>
    <row r="67" spans="2:55" ht="35.25" hidden="1" customHeight="1">
      <c r="B67" s="205"/>
      <c r="C67" s="208" t="s">
        <v>145</v>
      </c>
      <c r="D67" s="3" t="s">
        <v>62</v>
      </c>
      <c r="E67" s="200">
        <v>0</v>
      </c>
      <c r="F67" s="197">
        <f t="shared" si="1"/>
        <v>0</v>
      </c>
      <c r="G67" s="200" t="str">
        <f t="shared" si="2"/>
        <v/>
      </c>
      <c r="H67" s="197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200">
        <v>0</v>
      </c>
    </row>
    <row r="68" spans="2:55" ht="35.25" hidden="1" customHeight="1">
      <c r="B68" s="205"/>
      <c r="C68" s="208" t="s">
        <v>146</v>
      </c>
      <c r="D68" s="3" t="s">
        <v>63</v>
      </c>
      <c r="E68" s="200">
        <v>0</v>
      </c>
      <c r="F68" s="197">
        <f t="shared" si="1"/>
        <v>0</v>
      </c>
      <c r="G68" s="200" t="str">
        <f t="shared" si="2"/>
        <v/>
      </c>
      <c r="H68" s="197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200">
        <v>0</v>
      </c>
    </row>
    <row r="69" spans="2:55" ht="35.25" hidden="1" customHeight="1">
      <c r="B69" s="205"/>
      <c r="C69" s="208" t="s">
        <v>147</v>
      </c>
      <c r="D69" s="3" t="s">
        <v>64</v>
      </c>
      <c r="E69" s="200">
        <v>0</v>
      </c>
      <c r="F69" s="197">
        <f t="shared" ref="F69:F83" si="3">IF(B69="",SUM(H69:BC69),"")</f>
        <v>0</v>
      </c>
      <c r="G69" s="200" t="str">
        <f t="shared" ref="G69:G83" si="4">IF(B69="外",SUM(H69:BC69),"")</f>
        <v/>
      </c>
      <c r="H69" s="197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200">
        <v>0</v>
      </c>
    </row>
    <row r="70" spans="2:55" ht="35.25" hidden="1" customHeight="1">
      <c r="B70" s="205"/>
      <c r="C70" s="208" t="s">
        <v>148</v>
      </c>
      <c r="D70" s="3" t="s">
        <v>65</v>
      </c>
      <c r="E70" s="200">
        <v>0</v>
      </c>
      <c r="F70" s="197">
        <f t="shared" si="3"/>
        <v>0</v>
      </c>
      <c r="G70" s="200" t="str">
        <f t="shared" si="4"/>
        <v/>
      </c>
      <c r="H70" s="197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200">
        <v>0</v>
      </c>
    </row>
    <row r="71" spans="2:55" ht="35.25" hidden="1" customHeight="1">
      <c r="B71" s="205"/>
      <c r="C71" s="208" t="s">
        <v>149</v>
      </c>
      <c r="D71" s="3" t="s">
        <v>66</v>
      </c>
      <c r="E71" s="200">
        <v>0</v>
      </c>
      <c r="F71" s="197">
        <f t="shared" si="3"/>
        <v>0</v>
      </c>
      <c r="G71" s="200" t="str">
        <f t="shared" si="4"/>
        <v/>
      </c>
      <c r="H71" s="197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200">
        <v>0</v>
      </c>
    </row>
    <row r="72" spans="2:55" ht="35.25" hidden="1" customHeight="1">
      <c r="B72" s="205"/>
      <c r="C72" s="208" t="s">
        <v>150</v>
      </c>
      <c r="D72" s="3" t="s">
        <v>67</v>
      </c>
      <c r="E72" s="200">
        <v>0</v>
      </c>
      <c r="F72" s="197">
        <f t="shared" si="3"/>
        <v>0</v>
      </c>
      <c r="G72" s="200" t="str">
        <f t="shared" si="4"/>
        <v/>
      </c>
      <c r="H72" s="197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200">
        <v>0</v>
      </c>
    </row>
    <row r="73" spans="2:55" ht="35.25" hidden="1" customHeight="1">
      <c r="B73" s="205"/>
      <c r="C73" s="208" t="s">
        <v>151</v>
      </c>
      <c r="D73" s="3" t="s">
        <v>68</v>
      </c>
      <c r="E73" s="200">
        <v>0</v>
      </c>
      <c r="F73" s="197">
        <f t="shared" si="3"/>
        <v>0</v>
      </c>
      <c r="G73" s="200" t="str">
        <f t="shared" si="4"/>
        <v/>
      </c>
      <c r="H73" s="197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200">
        <v>0</v>
      </c>
    </row>
    <row r="74" spans="2:55" ht="35.25" hidden="1" customHeight="1">
      <c r="B74" s="205"/>
      <c r="C74" s="208" t="s">
        <v>152</v>
      </c>
      <c r="D74" s="3" t="s">
        <v>69</v>
      </c>
      <c r="E74" s="200">
        <v>0</v>
      </c>
      <c r="F74" s="197">
        <f t="shared" si="3"/>
        <v>0</v>
      </c>
      <c r="G74" s="200" t="str">
        <f t="shared" si="4"/>
        <v/>
      </c>
      <c r="H74" s="197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200">
        <v>0</v>
      </c>
    </row>
    <row r="75" spans="2:55" ht="35.25" hidden="1" customHeight="1">
      <c r="B75" s="205"/>
      <c r="C75" s="208" t="s">
        <v>153</v>
      </c>
      <c r="D75" s="3" t="s">
        <v>70</v>
      </c>
      <c r="E75" s="200">
        <v>0</v>
      </c>
      <c r="F75" s="197">
        <f t="shared" si="3"/>
        <v>0</v>
      </c>
      <c r="G75" s="200" t="str">
        <f t="shared" si="4"/>
        <v/>
      </c>
      <c r="H75" s="197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200">
        <v>0</v>
      </c>
    </row>
    <row r="76" spans="2:55" ht="35.25" hidden="1" customHeight="1">
      <c r="B76" s="205"/>
      <c r="C76" s="208" t="s">
        <v>154</v>
      </c>
      <c r="D76" s="3" t="s">
        <v>71</v>
      </c>
      <c r="E76" s="200">
        <v>0</v>
      </c>
      <c r="F76" s="197">
        <f t="shared" si="3"/>
        <v>0</v>
      </c>
      <c r="G76" s="200" t="str">
        <f t="shared" si="4"/>
        <v/>
      </c>
      <c r="H76" s="197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200">
        <v>0</v>
      </c>
    </row>
    <row r="77" spans="2:55" ht="35.25" hidden="1" customHeight="1">
      <c r="B77" s="205"/>
      <c r="C77" s="208" t="s">
        <v>155</v>
      </c>
      <c r="D77" s="3" t="s">
        <v>72</v>
      </c>
      <c r="E77" s="200">
        <v>0</v>
      </c>
      <c r="F77" s="197">
        <f t="shared" si="3"/>
        <v>0</v>
      </c>
      <c r="G77" s="200" t="str">
        <f t="shared" si="4"/>
        <v/>
      </c>
      <c r="H77" s="197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200">
        <v>0</v>
      </c>
    </row>
    <row r="78" spans="2:55" ht="35.25" customHeight="1">
      <c r="B78" s="205"/>
      <c r="C78" s="208" t="s">
        <v>156</v>
      </c>
      <c r="D78" s="3" t="s">
        <v>73</v>
      </c>
      <c r="E78" s="221">
        <v>8</v>
      </c>
      <c r="F78" s="197">
        <f t="shared" si="3"/>
        <v>0</v>
      </c>
      <c r="G78" s="200" t="str">
        <f t="shared" si="4"/>
        <v/>
      </c>
      <c r="H78" s="226">
        <v>0</v>
      </c>
      <c r="I78" s="227">
        <v>0</v>
      </c>
      <c r="J78" s="227">
        <v>0</v>
      </c>
      <c r="K78" s="227">
        <v>0</v>
      </c>
      <c r="L78" s="227">
        <v>0</v>
      </c>
      <c r="M78" s="227">
        <v>0</v>
      </c>
      <c r="N78" s="227">
        <v>0</v>
      </c>
      <c r="O78" s="227">
        <v>0</v>
      </c>
      <c r="P78" s="227">
        <v>0</v>
      </c>
      <c r="Q78" s="227">
        <v>0</v>
      </c>
      <c r="R78" s="227">
        <v>0</v>
      </c>
      <c r="S78" s="227">
        <v>0</v>
      </c>
      <c r="T78" s="227">
        <v>0</v>
      </c>
      <c r="U78" s="227">
        <v>0</v>
      </c>
      <c r="V78" s="227">
        <v>0</v>
      </c>
      <c r="W78" s="227">
        <v>0</v>
      </c>
      <c r="X78" s="227">
        <v>0</v>
      </c>
      <c r="Y78" s="227">
        <v>0</v>
      </c>
      <c r="Z78" s="227">
        <v>0</v>
      </c>
      <c r="AA78" s="227">
        <v>0</v>
      </c>
      <c r="AB78" s="227">
        <v>0</v>
      </c>
      <c r="AC78" s="227">
        <v>0</v>
      </c>
      <c r="AD78" s="227">
        <v>0</v>
      </c>
      <c r="AE78" s="227">
        <v>0</v>
      </c>
      <c r="AF78" s="227">
        <v>0</v>
      </c>
      <c r="AG78" s="227">
        <v>0</v>
      </c>
      <c r="AH78" s="227">
        <v>0</v>
      </c>
      <c r="AI78" s="227">
        <v>0</v>
      </c>
      <c r="AJ78" s="227">
        <v>0</v>
      </c>
      <c r="AK78" s="227">
        <v>0</v>
      </c>
      <c r="AL78" s="227">
        <v>0</v>
      </c>
      <c r="AM78" s="227">
        <v>0</v>
      </c>
      <c r="AN78" s="227">
        <v>0</v>
      </c>
      <c r="AO78" s="227">
        <v>0</v>
      </c>
      <c r="AP78" s="227">
        <v>0</v>
      </c>
      <c r="AQ78" s="227">
        <v>0</v>
      </c>
      <c r="AR78" s="227">
        <v>0</v>
      </c>
      <c r="AS78" s="227">
        <v>0</v>
      </c>
      <c r="AT78" s="227">
        <v>0</v>
      </c>
      <c r="AU78" s="227">
        <v>0</v>
      </c>
      <c r="AV78" s="227">
        <v>0</v>
      </c>
      <c r="AW78" s="227">
        <v>0</v>
      </c>
      <c r="AX78" s="227">
        <v>0</v>
      </c>
      <c r="AY78" s="227">
        <v>0</v>
      </c>
      <c r="AZ78" s="227">
        <v>0</v>
      </c>
      <c r="BA78" s="227">
        <v>0</v>
      </c>
      <c r="BB78" s="227">
        <v>0</v>
      </c>
      <c r="BC78" s="221">
        <v>0</v>
      </c>
    </row>
    <row r="79" spans="2:55" ht="35.25" hidden="1" customHeight="1">
      <c r="B79" s="205"/>
      <c r="C79" s="208" t="s">
        <v>157</v>
      </c>
      <c r="D79" s="3" t="s">
        <v>74</v>
      </c>
      <c r="E79" s="200">
        <v>0</v>
      </c>
      <c r="F79" s="197">
        <f t="shared" si="3"/>
        <v>0</v>
      </c>
      <c r="G79" s="200" t="str">
        <f t="shared" si="4"/>
        <v/>
      </c>
      <c r="H79" s="197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200">
        <v>0</v>
      </c>
    </row>
    <row r="80" spans="2:55" ht="35.25" hidden="1" customHeight="1">
      <c r="B80" s="205"/>
      <c r="C80" s="208" t="s">
        <v>158</v>
      </c>
      <c r="D80" s="3" t="s">
        <v>75</v>
      </c>
      <c r="E80" s="200">
        <v>0</v>
      </c>
      <c r="F80" s="197">
        <f t="shared" si="3"/>
        <v>0</v>
      </c>
      <c r="G80" s="200" t="str">
        <f t="shared" si="4"/>
        <v/>
      </c>
      <c r="H80" s="197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200">
        <v>0</v>
      </c>
    </row>
    <row r="81" spans="2:55" ht="35.25" hidden="1" customHeight="1">
      <c r="B81" s="205"/>
      <c r="C81" s="208" t="s">
        <v>159</v>
      </c>
      <c r="D81" s="3" t="s">
        <v>76</v>
      </c>
      <c r="E81" s="200">
        <v>0</v>
      </c>
      <c r="F81" s="197">
        <f t="shared" si="3"/>
        <v>0</v>
      </c>
      <c r="G81" s="200" t="str">
        <f t="shared" si="4"/>
        <v/>
      </c>
      <c r="H81" s="197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200">
        <v>0</v>
      </c>
    </row>
    <row r="82" spans="2:55" ht="35.25" hidden="1" customHeight="1">
      <c r="B82" s="205"/>
      <c r="C82" s="208" t="s">
        <v>160</v>
      </c>
      <c r="D82" s="3" t="s">
        <v>77</v>
      </c>
      <c r="E82" s="200">
        <v>0</v>
      </c>
      <c r="F82" s="197">
        <f t="shared" si="3"/>
        <v>0</v>
      </c>
      <c r="G82" s="200" t="str">
        <f t="shared" si="4"/>
        <v/>
      </c>
      <c r="H82" s="197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200">
        <v>0</v>
      </c>
    </row>
    <row r="83" spans="2:55" ht="35.25" hidden="1" customHeight="1" thickBot="1">
      <c r="B83" s="203"/>
      <c r="C83" s="210" t="s">
        <v>161</v>
      </c>
      <c r="D83" s="192" t="s">
        <v>78</v>
      </c>
      <c r="E83" s="194">
        <v>0</v>
      </c>
      <c r="F83" s="195">
        <f t="shared" si="3"/>
        <v>0</v>
      </c>
      <c r="G83" s="194" t="str">
        <f t="shared" si="4"/>
        <v/>
      </c>
      <c r="H83" s="195">
        <v>0</v>
      </c>
      <c r="I83" s="193">
        <v>0</v>
      </c>
      <c r="J83" s="193">
        <v>0</v>
      </c>
      <c r="K83" s="193">
        <v>0</v>
      </c>
      <c r="L83" s="193">
        <v>0</v>
      </c>
      <c r="M83" s="193">
        <v>0</v>
      </c>
      <c r="N83" s="193">
        <v>0</v>
      </c>
      <c r="O83" s="193">
        <v>0</v>
      </c>
      <c r="P83" s="193">
        <v>0</v>
      </c>
      <c r="Q83" s="193">
        <v>0</v>
      </c>
      <c r="R83" s="193">
        <v>0</v>
      </c>
      <c r="S83" s="193">
        <v>0</v>
      </c>
      <c r="T83" s="193">
        <v>0</v>
      </c>
      <c r="U83" s="193">
        <v>0</v>
      </c>
      <c r="V83" s="193">
        <v>0</v>
      </c>
      <c r="W83" s="193">
        <v>0</v>
      </c>
      <c r="X83" s="193">
        <v>0</v>
      </c>
      <c r="Y83" s="193">
        <v>0</v>
      </c>
      <c r="Z83" s="193">
        <v>0</v>
      </c>
      <c r="AA83" s="193">
        <v>0</v>
      </c>
      <c r="AB83" s="193">
        <v>0</v>
      </c>
      <c r="AC83" s="193">
        <v>0</v>
      </c>
      <c r="AD83" s="193">
        <v>0</v>
      </c>
      <c r="AE83" s="193">
        <v>0</v>
      </c>
      <c r="AF83" s="193">
        <v>0</v>
      </c>
      <c r="AG83" s="193">
        <v>0</v>
      </c>
      <c r="AH83" s="193">
        <v>0</v>
      </c>
      <c r="AI83" s="193">
        <v>0</v>
      </c>
      <c r="AJ83" s="193">
        <v>0</v>
      </c>
      <c r="AK83" s="193">
        <v>0</v>
      </c>
      <c r="AL83" s="193">
        <v>0</v>
      </c>
      <c r="AM83" s="193">
        <v>0</v>
      </c>
      <c r="AN83" s="193">
        <v>0</v>
      </c>
      <c r="AO83" s="193">
        <v>0</v>
      </c>
      <c r="AP83" s="193">
        <v>0</v>
      </c>
      <c r="AQ83" s="193">
        <v>0</v>
      </c>
      <c r="AR83" s="193">
        <v>0</v>
      </c>
      <c r="AS83" s="193">
        <v>0</v>
      </c>
      <c r="AT83" s="193">
        <v>0</v>
      </c>
      <c r="AU83" s="193">
        <v>0</v>
      </c>
      <c r="AV83" s="193">
        <v>0</v>
      </c>
      <c r="AW83" s="193">
        <v>0</v>
      </c>
      <c r="AX83" s="193">
        <v>0</v>
      </c>
      <c r="AY83" s="193">
        <v>0</v>
      </c>
      <c r="AZ83" s="193">
        <v>0</v>
      </c>
      <c r="BA83" s="193">
        <v>0</v>
      </c>
      <c r="BB83" s="193">
        <v>0</v>
      </c>
      <c r="BC83" s="194">
        <v>0</v>
      </c>
    </row>
  </sheetData>
  <sheetProtection algorithmName="SHA-512" hashValue="DhmVXsJ1zoOzVyTTexjbu2OJBpRCT2SD+mOjqPC92D2YIiPM8tQxzuqM1ZhQN6YHAOSQ9p/fTcf68wlrcV2jCw==" saltValue="ocZMD2rkZf2dj+5/FUC5lQ==" spinCount="100000" sheet="1" objects="1" scenarios="1"/>
  <autoFilter ref="C2:BC83" xr:uid="{EF35FA65-5384-422C-8315-EC592C5A9390}">
    <filterColumn colId="2">
      <filters>
        <filter val="107"/>
        <filter val="11"/>
        <filter val="110"/>
        <filter val="12"/>
        <filter val="129"/>
        <filter val="13"/>
        <filter val="134"/>
        <filter val="14"/>
        <filter val="147"/>
        <filter val="15"/>
        <filter val="152"/>
        <filter val="17"/>
        <filter val="18"/>
        <filter val="2"/>
        <filter val="2,688"/>
        <filter val="20"/>
        <filter val="23"/>
        <filter val="25"/>
        <filter val="29"/>
        <filter val="296"/>
        <filter val="3"/>
        <filter val="31"/>
        <filter val="36"/>
        <filter val="363"/>
        <filter val="39"/>
        <filter val="40"/>
        <filter val="41"/>
        <filter val="429"/>
        <filter val="46"/>
        <filter val="49"/>
        <filter val="5"/>
        <filter val="6"/>
        <filter val="66"/>
        <filter val="7"/>
        <filter val="8"/>
        <filter val="82"/>
        <filter val="86"/>
      </filters>
    </filterColumn>
  </autoFilter>
  <phoneticPr fontId="5"/>
  <pageMargins left="0.70866141732283472" right="0.70866141732283472" top="0.74803149606299213" bottom="0.74803149606299213" header="0.31496062992125984" footer="0.31496062992125984"/>
  <pageSetup paperSize="9" scale="50" fitToWidth="2" fitToHeight="2" orientation="landscape" verticalDpi="0" r:id="rId1"/>
  <rowBreaks count="1" manualBreakCount="1">
    <brk id="29" max="54" man="1"/>
  </rowBreaks>
  <colBreaks count="1" manualBreakCount="1">
    <brk id="31" min="1" max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第13号（指定器具）</vt:lpstr>
      <vt:lpstr>第13号参考（指定外器具）</vt:lpstr>
      <vt:lpstr>第16号（事業費算出表）</vt:lpstr>
      <vt:lpstr>第17号（事業効果算出表）</vt:lpstr>
      <vt:lpstr>施設別事業効果（計算用２）（非表示）</vt:lpstr>
      <vt:lpstr>施設別点灯時間内訳（計算用１）（非表示）</vt:lpstr>
      <vt:lpstr>台数内訳（参考数量）</vt:lpstr>
      <vt:lpstr>'施設別事業効果（計算用２）（非表示）'!_FilterDatabase</vt:lpstr>
      <vt:lpstr>'施設別事業効果（計算用２）（非表示）'!Print_Area</vt:lpstr>
      <vt:lpstr>'台数内訳（参考数量）'!Print_Area</vt:lpstr>
      <vt:lpstr>'第13号（指定器具）'!Print_Area</vt:lpstr>
      <vt:lpstr>'第13号参考（指定外器具）'!Print_Area</vt:lpstr>
      <vt:lpstr>'第16号（事業費算出表）'!Print_Area</vt:lpstr>
      <vt:lpstr>'第17号（事業効果算出表）'!Print_Area</vt:lpstr>
      <vt:lpstr>'施設別事業効果（計算用２）（非表示）'!Print_Titles</vt:lpstr>
      <vt:lpstr>'台数内訳（参考数量）'!Print_Titles</vt:lpstr>
      <vt:lpstr>'第13号（指定器具）'!Print_Titles</vt:lpstr>
      <vt:lpstr>'第13号参考（指定外器具）'!Print_Titles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2023-02-16T01:32:30Z</dcterms:created>
  <dcterms:modified xsi:type="dcterms:W3CDTF">2023-03-27T06:07:52Z</dcterms:modified>
</cp:coreProperties>
</file>