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jcd366\Desktop\ＬＥＤ化関係資料\"/>
    </mc:Choice>
  </mc:AlternateContent>
  <xr:revisionPtr revIDLastSave="0" documentId="13_ncr:1_{ADCCFAE4-E68D-40D9-87CA-3E7F369B7A87}" xr6:coauthVersionLast="45" xr6:coauthVersionMax="45" xr10:uidLastSave="{00000000-0000-0000-0000-000000000000}"/>
  <bookViews>
    <workbookView xWindow="-120" yWindow="-120" windowWidth="20730" windowHeight="11310" xr2:uid="{C09D4F57-413F-47E2-ABA1-DD0CE0605D9F}"/>
  </bookViews>
  <sheets>
    <sheet name="算出表" sheetId="3" r:id="rId1"/>
    <sheet name="器具の消費電力" sheetId="2" r:id="rId2"/>
    <sheet name="計算表" sheetId="1" state="hidden" r:id="rId3"/>
  </sheets>
  <definedNames>
    <definedName name="_xlnm.Print_Area" localSheetId="2">計算表!$A$1:$BD$40</definedName>
    <definedName name="_xlnm.Print_Area" localSheetId="0">算出表!$A$1:$G$12</definedName>
    <definedName name="_xlnm.Print_Titles" localSheetId="2">計算表!$A:$B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21" i="1" l="1"/>
  <c r="AV38" i="1" s="1"/>
  <c r="AU21" i="1"/>
  <c r="AU36" i="1" s="1"/>
  <c r="AT21" i="1"/>
  <c r="AT36" i="1" s="1"/>
  <c r="AS21" i="1"/>
  <c r="AS38" i="1" s="1"/>
  <c r="AT37" i="1" l="1"/>
  <c r="AT38" i="1"/>
  <c r="AU37" i="1"/>
  <c r="AS36" i="1"/>
  <c r="AV36" i="1"/>
  <c r="AS37" i="1"/>
  <c r="AV37" i="1"/>
  <c r="AG27" i="1"/>
  <c r="AR21" i="1"/>
  <c r="AR38" i="1" s="1"/>
  <c r="AQ21" i="1"/>
  <c r="AQ37" i="1" s="1"/>
  <c r="AP21" i="1"/>
  <c r="AP37" i="1" s="1"/>
  <c r="AO21" i="1"/>
  <c r="AO37" i="1" s="1"/>
  <c r="AN21" i="1"/>
  <c r="AN38" i="1" s="1"/>
  <c r="AM21" i="1"/>
  <c r="AM38" i="1" s="1"/>
  <c r="AL21" i="1"/>
  <c r="AL38" i="1" s="1"/>
  <c r="AK21" i="1"/>
  <c r="AK38" i="1" s="1"/>
  <c r="AJ21" i="1"/>
  <c r="AJ36" i="1" s="1"/>
  <c r="AI21" i="1"/>
  <c r="AI37" i="1" s="1"/>
  <c r="AH21" i="1"/>
  <c r="AH37" i="1" s="1"/>
  <c r="AG21" i="1"/>
  <c r="AG37" i="1" l="1"/>
  <c r="AG36" i="1"/>
  <c r="AI38" i="1"/>
  <c r="AP36" i="1"/>
  <c r="AQ36" i="1"/>
  <c r="AH38" i="1"/>
  <c r="AR36" i="1"/>
  <c r="AJ38" i="1"/>
  <c r="AH36" i="1"/>
  <c r="AO38" i="1"/>
  <c r="AI36" i="1"/>
  <c r="AJ37" i="1"/>
  <c r="AP38" i="1"/>
  <c r="AQ38" i="1"/>
  <c r="AN36" i="1"/>
  <c r="AR37" i="1"/>
  <c r="AO36" i="1"/>
  <c r="AG38" i="1"/>
  <c r="AK37" i="1"/>
  <c r="AL37" i="1"/>
  <c r="AM37" i="1"/>
  <c r="AN37" i="1"/>
  <c r="AK36" i="1"/>
  <c r="AL36" i="1"/>
  <c r="AM36" i="1"/>
  <c r="BB20" i="1"/>
  <c r="BA20" i="1"/>
  <c r="AZ20" i="1"/>
  <c r="AY20" i="1"/>
  <c r="AX20" i="1"/>
  <c r="AW20" i="1"/>
  <c r="BC38" i="1" l="1"/>
  <c r="BB38" i="1"/>
  <c r="BA38" i="1"/>
  <c r="AZ38" i="1"/>
  <c r="AY38" i="1"/>
  <c r="AX38" i="1"/>
  <c r="AW38" i="1"/>
  <c r="AU38" i="1"/>
  <c r="BC37" i="1"/>
  <c r="BB37" i="1"/>
  <c r="BA37" i="1"/>
  <c r="AZ37" i="1"/>
  <c r="AY37" i="1"/>
  <c r="AX37" i="1"/>
  <c r="AW37" i="1"/>
  <c r="BC36" i="1"/>
  <c r="BB36" i="1"/>
  <c r="BA36" i="1"/>
  <c r="AZ36" i="1"/>
  <c r="AY36" i="1"/>
  <c r="AX36" i="1"/>
  <c r="AW36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BD17" i="1" l="1"/>
  <c r="BD8" i="1"/>
  <c r="BD16" i="1" l="1"/>
  <c r="BD15" i="1"/>
  <c r="BD14" i="1"/>
  <c r="BD7" i="1"/>
  <c r="BD6" i="1"/>
  <c r="BD5" i="1"/>
  <c r="AF17" i="1" l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N17" i="1"/>
  <c r="M17" i="1"/>
  <c r="L17" i="1"/>
  <c r="J17" i="1"/>
  <c r="H17" i="1"/>
  <c r="G17" i="1"/>
  <c r="F17" i="1"/>
  <c r="E17" i="1"/>
  <c r="D17" i="1"/>
  <c r="C17" i="1"/>
  <c r="P17" i="1" l="1"/>
  <c r="I17" i="1"/>
  <c r="K17" i="1"/>
  <c r="O17" i="1"/>
  <c r="D18" i="1"/>
  <c r="C18" i="1"/>
  <c r="BD36" i="1"/>
  <c r="BE36" i="1" s="1"/>
  <c r="BD38" i="1" l="1"/>
  <c r="BE38" i="1" s="1"/>
  <c r="BD37" i="1"/>
  <c r="BE37" i="1" s="1"/>
  <c r="AT39" i="1"/>
  <c r="BB39" i="1"/>
  <c r="AJ39" i="1"/>
  <c r="AI39" i="1"/>
  <c r="AQ39" i="1"/>
  <c r="AY39" i="1"/>
  <c r="AZ39" i="1"/>
  <c r="AR39" i="1"/>
  <c r="AL39" i="1"/>
  <c r="AW30" i="1"/>
  <c r="AG30" i="1"/>
  <c r="AO30" i="1"/>
  <c r="AU39" i="1"/>
  <c r="AM39" i="1"/>
  <c r="BC39" i="1"/>
  <c r="AJ30" i="1"/>
  <c r="AR30" i="1"/>
  <c r="AZ30" i="1"/>
  <c r="AK30" i="1"/>
  <c r="AS30" i="1"/>
  <c r="BA30" i="1"/>
  <c r="AL30" i="1"/>
  <c r="AT30" i="1"/>
  <c r="BB30" i="1"/>
  <c r="AV30" i="1"/>
  <c r="BD28" i="1"/>
  <c r="BE28" i="1" s="1"/>
  <c r="BD29" i="1"/>
  <c r="BE29" i="1" s="1"/>
  <c r="AU30" i="1"/>
  <c r="BC30" i="1"/>
  <c r="AS39" i="1"/>
  <c r="BA39" i="1"/>
  <c r="AV39" i="1"/>
  <c r="AG39" i="1"/>
  <c r="AO39" i="1"/>
  <c r="AW39" i="1"/>
  <c r="AH39" i="1"/>
  <c r="AP39" i="1"/>
  <c r="AX39" i="1"/>
  <c r="AM30" i="1"/>
  <c r="AP30" i="1"/>
  <c r="AX30" i="1"/>
  <c r="AQ30" i="1"/>
  <c r="AY30" i="1"/>
  <c r="AK39" i="1"/>
  <c r="AN39" i="1"/>
  <c r="AN30" i="1"/>
  <c r="AH30" i="1"/>
  <c r="BD27" i="1"/>
  <c r="BE27" i="1" s="1"/>
  <c r="AI30" i="1"/>
  <c r="BE39" i="1" l="1"/>
  <c r="F7" i="3" s="1"/>
  <c r="BE30" i="1"/>
  <c r="F6" i="3" s="1"/>
  <c r="BD39" i="1"/>
  <c r="B7" i="3" s="1"/>
  <c r="BD30" i="1"/>
  <c r="B6" i="3" s="1"/>
  <c r="F8" i="1"/>
  <c r="E8" i="1"/>
  <c r="D8" i="1"/>
  <c r="C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N8" i="1"/>
  <c r="M8" i="1"/>
  <c r="L8" i="1"/>
  <c r="J8" i="1"/>
  <c r="H8" i="1"/>
  <c r="F5" i="3" s="1"/>
  <c r="G8" i="1"/>
  <c r="B5" i="3" s="1"/>
  <c r="B8" i="3" l="1"/>
  <c r="B9" i="3" s="1"/>
  <c r="K8" i="1"/>
  <c r="C9" i="1"/>
  <c r="D9" i="1"/>
  <c r="F8" i="3"/>
  <c r="F9" i="3" s="1"/>
  <c r="I8" i="1"/>
  <c r="O8" i="1"/>
  <c r="P8" i="1"/>
</calcChain>
</file>

<file path=xl/sharedStrings.xml><?xml version="1.0" encoding="utf-8"?>
<sst xmlns="http://schemas.openxmlformats.org/spreadsheetml/2006/main" count="389" uniqueCount="107">
  <si>
    <t>40形2灯タイプ</t>
    <rPh sb="4" eb="5">
      <t>トウ</t>
    </rPh>
    <phoneticPr fontId="2"/>
  </si>
  <si>
    <t>40形2灯ノングレアタイプ</t>
    <rPh sb="4" eb="5">
      <t>トウ</t>
    </rPh>
    <phoneticPr fontId="2"/>
  </si>
  <si>
    <t>40形1灯タイプ</t>
    <rPh sb="4" eb="5">
      <t>トウ</t>
    </rPh>
    <phoneticPr fontId="2"/>
  </si>
  <si>
    <t>20形2灯タイプ</t>
    <rPh sb="4" eb="5">
      <t>トウ</t>
    </rPh>
    <phoneticPr fontId="2"/>
  </si>
  <si>
    <t>20形1灯タイプ</t>
    <rPh sb="4" eb="5">
      <t>トウ</t>
    </rPh>
    <phoneticPr fontId="2"/>
  </si>
  <si>
    <t>埋込天井灯</t>
    <rPh sb="0" eb="2">
      <t>ウメコミ</t>
    </rPh>
    <rPh sb="2" eb="4">
      <t>テンジョウ</t>
    </rPh>
    <rPh sb="4" eb="5">
      <t>トウ</t>
    </rPh>
    <phoneticPr fontId="2"/>
  </si>
  <si>
    <t>ダウンライト</t>
    <phoneticPr fontId="2"/>
  </si>
  <si>
    <t>防災用誘導灯</t>
    <rPh sb="0" eb="3">
      <t>ボウサイヨウ</t>
    </rPh>
    <rPh sb="3" eb="6">
      <t>ユウドウトウ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</si>
  <si>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</si>
  <si>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</si>
  <si>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No.</t>
    <phoneticPr fontId="2"/>
  </si>
  <si>
    <t>施設名</t>
    <rPh sb="0" eb="2">
      <t>シセツ</t>
    </rPh>
    <rPh sb="2" eb="3">
      <t>メイ</t>
    </rPh>
    <phoneticPr fontId="2"/>
  </si>
  <si>
    <t>直管既LED化本数</t>
    <rPh sb="0" eb="2">
      <t>チョッカン</t>
    </rPh>
    <phoneticPr fontId="2"/>
  </si>
  <si>
    <t>直管未LED化本数</t>
    <rPh sb="0" eb="2">
      <t>チョッカン</t>
    </rPh>
    <phoneticPr fontId="2"/>
  </si>
  <si>
    <t>直管蛍光灯の本数計</t>
    <rPh sb="8" eb="9">
      <t>ケイ</t>
    </rPh>
    <phoneticPr fontId="2"/>
  </si>
  <si>
    <t>間引き率</t>
    <rPh sb="0" eb="2">
      <t>マビ</t>
    </rPh>
    <rPh sb="3" eb="4">
      <t>リツ</t>
    </rPh>
    <phoneticPr fontId="2"/>
  </si>
  <si>
    <t>元年度電力使用量</t>
    <phoneticPr fontId="2"/>
  </si>
  <si>
    <t>元年度電気料金</t>
    <phoneticPr fontId="2"/>
  </si>
  <si>
    <t>1kW当たり単価</t>
    <phoneticPr fontId="2"/>
  </si>
  <si>
    <t>照明による電力使用量</t>
    <phoneticPr fontId="2"/>
  </si>
  <si>
    <t>元年度電力使用量に占める割合</t>
    <phoneticPr fontId="2"/>
  </si>
  <si>
    <t>LED化後の照明による電力消費量</t>
    <phoneticPr fontId="2"/>
  </si>
  <si>
    <t>年間節電量</t>
    <phoneticPr fontId="2"/>
  </si>
  <si>
    <t>年間節電額</t>
  </si>
  <si>
    <t>照明による電力使用量の削減率</t>
  </si>
  <si>
    <t>全電力使用量に対する削減率</t>
  </si>
  <si>
    <t>40形2灯
天井埋込みタイプ</t>
    <rPh sb="6" eb="8">
      <t>テンジョウ</t>
    </rPh>
    <rPh sb="8" eb="10">
      <t>ウメコミ</t>
    </rPh>
    <phoneticPr fontId="2"/>
  </si>
  <si>
    <t>40形2灯
天井直付けタイプ</t>
    <rPh sb="6" eb="8">
      <t>テンジョウ</t>
    </rPh>
    <rPh sb="8" eb="10">
      <t>ジカヅ</t>
    </rPh>
    <phoneticPr fontId="2"/>
  </si>
  <si>
    <t>40形2灯ノングレア天井埋込み</t>
    <rPh sb="10" eb="12">
      <t>テンジョウ</t>
    </rPh>
    <rPh sb="12" eb="14">
      <t>ウメコミ</t>
    </rPh>
    <phoneticPr fontId="2"/>
  </si>
  <si>
    <t>40形2灯ノングレア天井直付け</t>
    <rPh sb="10" eb="12">
      <t>テンジョウ</t>
    </rPh>
    <rPh sb="12" eb="14">
      <t>ジカヅ</t>
    </rPh>
    <phoneticPr fontId="2"/>
  </si>
  <si>
    <t>40形1灯
天井埋込みタイプ</t>
    <rPh sb="6" eb="8">
      <t>テンジョウ</t>
    </rPh>
    <rPh sb="8" eb="10">
      <t>ウメコミ</t>
    </rPh>
    <phoneticPr fontId="2"/>
  </si>
  <si>
    <t>40形1灯
天井直付けタイプ</t>
    <rPh sb="6" eb="8">
      <t>テンジョウ</t>
    </rPh>
    <rPh sb="8" eb="10">
      <t>ジカヅ</t>
    </rPh>
    <phoneticPr fontId="2"/>
  </si>
  <si>
    <t>20形2灯
タイプ</t>
    <phoneticPr fontId="2"/>
  </si>
  <si>
    <t>20形1灯
タイプ</t>
    <phoneticPr fontId="2"/>
  </si>
  <si>
    <t>埋込天井灯（450mm角）</t>
    <rPh sb="11" eb="12">
      <t>カク</t>
    </rPh>
    <phoneticPr fontId="2"/>
  </si>
  <si>
    <t>埋込天井灯（600mm角）</t>
    <rPh sb="11" eb="12">
      <t>カク</t>
    </rPh>
    <phoneticPr fontId="2"/>
  </si>
  <si>
    <t>ダウンライト
（白熱球）</t>
    <rPh sb="8" eb="10">
      <t>ハクネツ</t>
    </rPh>
    <rPh sb="10" eb="11">
      <t>キュウ</t>
    </rPh>
    <phoneticPr fontId="2"/>
  </si>
  <si>
    <t>その他</t>
  </si>
  <si>
    <t>防災用誘導灯 小型（C級）</t>
    <phoneticPr fontId="2"/>
  </si>
  <si>
    <t>防災用誘導灯 中型（B級）</t>
  </si>
  <si>
    <t>天井埋込み</t>
    <rPh sb="0" eb="2">
      <t>テンジョウ</t>
    </rPh>
    <rPh sb="2" eb="3">
      <t>ウ</t>
    </rPh>
    <rPh sb="3" eb="4">
      <t>コ</t>
    </rPh>
    <phoneticPr fontId="2"/>
  </si>
  <si>
    <t>天井直付け</t>
    <rPh sb="0" eb="2">
      <t>テンジョウ</t>
    </rPh>
    <rPh sb="2" eb="4">
      <t>ジカヅ</t>
    </rPh>
    <phoneticPr fontId="2"/>
  </si>
  <si>
    <t>天井・壁直付け</t>
    <rPh sb="0" eb="2">
      <t>テンジョウ</t>
    </rPh>
    <rPh sb="3" eb="4">
      <t>カベ</t>
    </rPh>
    <rPh sb="4" eb="6">
      <t>ジカヅ</t>
    </rPh>
    <phoneticPr fontId="2"/>
  </si>
  <si>
    <t>450
×450
mm</t>
    <phoneticPr fontId="2"/>
  </si>
  <si>
    <t>600
×600
mm</t>
    <phoneticPr fontId="2"/>
  </si>
  <si>
    <t>白熱球</t>
    <rPh sb="0" eb="2">
      <t>ハクネツ</t>
    </rPh>
    <rPh sb="2" eb="3">
      <t>キュウ</t>
    </rPh>
    <phoneticPr fontId="2"/>
  </si>
  <si>
    <t>蛍光灯</t>
    <rPh sb="0" eb="3">
      <t>ケイコウトウ</t>
    </rPh>
    <phoneticPr fontId="2"/>
  </si>
  <si>
    <t>小型
(C級)</t>
    <phoneticPr fontId="2"/>
  </si>
  <si>
    <t>中型
(B級)</t>
    <phoneticPr fontId="2"/>
  </si>
  <si>
    <t>(本)</t>
    <rPh sb="1" eb="2">
      <t>ホン</t>
    </rPh>
    <phoneticPr fontId="2"/>
  </si>
  <si>
    <t>(％)</t>
    <phoneticPr fontId="2"/>
  </si>
  <si>
    <t>（kWh/年）</t>
    <phoneticPr fontId="2"/>
  </si>
  <si>
    <t>（円/年）</t>
    <phoneticPr fontId="2"/>
  </si>
  <si>
    <t>（円/kW）</t>
    <phoneticPr fontId="2"/>
  </si>
  <si>
    <t>(kWh/年)</t>
    <phoneticPr fontId="2"/>
  </si>
  <si>
    <t>（千円/年）</t>
    <phoneticPr fontId="2"/>
  </si>
  <si>
    <t>(台)</t>
    <rPh sb="1" eb="2">
      <t>ダイ</t>
    </rPh>
    <phoneticPr fontId="2"/>
  </si>
  <si>
    <t>FL・FLR</t>
    <phoneticPr fontId="2"/>
  </si>
  <si>
    <t>Hf・FHF</t>
    <phoneticPr fontId="2"/>
  </si>
  <si>
    <t>区役所・支所総合庁舎，出張所 現状調査結果集計表（令和2年11月12日修正版）</t>
    <rPh sb="0" eb="1">
      <t>ク</t>
    </rPh>
    <rPh sb="1" eb="2">
      <t>ヤク</t>
    </rPh>
    <rPh sb="2" eb="3">
      <t>ショ</t>
    </rPh>
    <rPh sb="4" eb="6">
      <t>シショ</t>
    </rPh>
    <rPh sb="6" eb="8">
      <t>ソウゴウ</t>
    </rPh>
    <rPh sb="8" eb="10">
      <t>チョウシャ</t>
    </rPh>
    <rPh sb="11" eb="13">
      <t>シュッチョウ</t>
    </rPh>
    <rPh sb="13" eb="14">
      <t>ショ</t>
    </rPh>
    <rPh sb="15" eb="17">
      <t>ゲンジョウ</t>
    </rPh>
    <rPh sb="17" eb="19">
      <t>チョウサ</t>
    </rPh>
    <rPh sb="19" eb="21">
      <t>ケッカ</t>
    </rPh>
    <rPh sb="21" eb="24">
      <t>シュウケイヒョウ</t>
    </rPh>
    <rPh sb="25" eb="27">
      <t>レイワ</t>
    </rPh>
    <rPh sb="28" eb="29">
      <t>ネン</t>
    </rPh>
    <rPh sb="31" eb="32">
      <t>ガツ</t>
    </rPh>
    <rPh sb="34" eb="35">
      <t>ニチ</t>
    </rPh>
    <rPh sb="35" eb="37">
      <t>シュウセイ</t>
    </rPh>
    <rPh sb="37" eb="38">
      <t>ハン</t>
    </rPh>
    <phoneticPr fontId="2"/>
  </si>
  <si>
    <t>左京区総合庁舎　</t>
    <phoneticPr fontId="2"/>
  </si>
  <si>
    <t>右京区総合庁舎　</t>
    <phoneticPr fontId="2"/>
  </si>
  <si>
    <t>伏見区総合庁舎　</t>
    <phoneticPr fontId="2"/>
  </si>
  <si>
    <t>ダウンライト
（蛍光球）</t>
    <rPh sb="8" eb="10">
      <t>ケイコウ</t>
    </rPh>
    <rPh sb="10" eb="11">
      <t>キュウ</t>
    </rPh>
    <rPh sb="11" eb="12">
      <t>ハッキュウ</t>
    </rPh>
    <phoneticPr fontId="2"/>
  </si>
  <si>
    <t>電力消費量（現行）</t>
    <rPh sb="0" eb="2">
      <t>デンリョク</t>
    </rPh>
    <rPh sb="2" eb="5">
      <t>ショウヒリョウ</t>
    </rPh>
    <rPh sb="6" eb="8">
      <t>ゲンコウ</t>
    </rPh>
    <phoneticPr fontId="2"/>
  </si>
  <si>
    <t>電力消費量（LED化後）</t>
    <rPh sb="0" eb="2">
      <t>デンリョク</t>
    </rPh>
    <rPh sb="2" eb="5">
      <t>ショウヒリョウ</t>
    </rPh>
    <rPh sb="9" eb="10">
      <t>カ</t>
    </rPh>
    <rPh sb="10" eb="11">
      <t>ゴ</t>
    </rPh>
    <phoneticPr fontId="2"/>
  </si>
  <si>
    <t>現行の年間点灯時間</t>
    <rPh sb="0" eb="2">
      <t>ゲンコウ</t>
    </rPh>
    <rPh sb="3" eb="5">
      <t>ネンカン</t>
    </rPh>
    <rPh sb="5" eb="7">
      <t>テントウ</t>
    </rPh>
    <rPh sb="7" eb="9">
      <t>ジカン</t>
    </rPh>
    <phoneticPr fontId="2"/>
  </si>
  <si>
    <t>間引き解消後の年間点灯時間</t>
    <rPh sb="0" eb="2">
      <t>マビ</t>
    </rPh>
    <rPh sb="3" eb="5">
      <t>カイショウ</t>
    </rPh>
    <rPh sb="5" eb="6">
      <t>ゴ</t>
    </rPh>
    <rPh sb="7" eb="9">
      <t>ネンカン</t>
    </rPh>
    <rPh sb="9" eb="11">
      <t>テントウ</t>
    </rPh>
    <rPh sb="11" eb="13">
      <t>ジカン</t>
    </rPh>
    <phoneticPr fontId="2"/>
  </si>
  <si>
    <t>kWh/年</t>
    <phoneticPr fontId="2"/>
  </si>
  <si>
    <t>施設全体の電気使用量</t>
    <rPh sb="0" eb="2">
      <t>シセツ</t>
    </rPh>
    <rPh sb="2" eb="4">
      <t>ゼンタイ</t>
    </rPh>
    <rPh sb="5" eb="7">
      <t>デンキ</t>
    </rPh>
    <rPh sb="7" eb="10">
      <t>シヨウリョウ</t>
    </rPh>
    <phoneticPr fontId="2"/>
  </si>
  <si>
    <t>節電割合</t>
    <rPh sb="0" eb="2">
      <t>セツデン</t>
    </rPh>
    <rPh sb="2" eb="4">
      <t>ワリアイ</t>
    </rPh>
    <phoneticPr fontId="2"/>
  </si>
  <si>
    <t>年間節電金額</t>
    <rPh sb="0" eb="2">
      <t>ネンカン</t>
    </rPh>
    <rPh sb="2" eb="4">
      <t>セツデン</t>
    </rPh>
    <rPh sb="4" eb="6">
      <t>キンガク</t>
    </rPh>
    <phoneticPr fontId="2"/>
  </si>
  <si>
    <t>電気代
（円／年）</t>
    <rPh sb="0" eb="3">
      <t>デンキダイ</t>
    </rPh>
    <rPh sb="5" eb="6">
      <t>エン</t>
    </rPh>
    <rPh sb="7" eb="8">
      <t>ネン</t>
    </rPh>
    <phoneticPr fontId="2"/>
  </si>
  <si>
    <t>節減割合</t>
    <rPh sb="0" eb="2">
      <t>セツゲン</t>
    </rPh>
    <rPh sb="2" eb="4">
      <t>ワリアイ</t>
    </rPh>
    <phoneticPr fontId="2"/>
  </si>
  <si>
    <t>年間削減量</t>
    <rPh sb="0" eb="2">
      <t>ネンカン</t>
    </rPh>
    <rPh sb="2" eb="4">
      <t>サクゲン</t>
    </rPh>
    <rPh sb="4" eb="5">
      <t>リョウ</t>
    </rPh>
    <phoneticPr fontId="2"/>
  </si>
  <si>
    <t>照明による電気使用量</t>
    <rPh sb="0" eb="2">
      <t>ショウメイ</t>
    </rPh>
    <rPh sb="5" eb="7">
      <t>デンキ</t>
    </rPh>
    <rPh sb="7" eb="10">
      <t>シヨウリョウ</t>
    </rPh>
    <phoneticPr fontId="2"/>
  </si>
  <si>
    <t>LED化後の電気使用量</t>
    <rPh sb="3" eb="4">
      <t>カ</t>
    </rPh>
    <rPh sb="4" eb="5">
      <t>ゴ</t>
    </rPh>
    <rPh sb="6" eb="8">
      <t>デンキ</t>
    </rPh>
    <rPh sb="8" eb="11">
      <t>シヨウリョウ</t>
    </rPh>
    <phoneticPr fontId="2"/>
  </si>
  <si>
    <t>照明による電気使用料金</t>
    <rPh sb="0" eb="2">
      <t>ショウメイ</t>
    </rPh>
    <rPh sb="5" eb="7">
      <t>デンキ</t>
    </rPh>
    <rPh sb="7" eb="10">
      <t>シヨウリョウ</t>
    </rPh>
    <rPh sb="10" eb="11">
      <t>キン</t>
    </rPh>
    <phoneticPr fontId="2"/>
  </si>
  <si>
    <t>LED化後の電気使用料金</t>
    <rPh sb="3" eb="4">
      <t>カ</t>
    </rPh>
    <rPh sb="4" eb="5">
      <t>ゴ</t>
    </rPh>
    <rPh sb="6" eb="8">
      <t>デンキ</t>
    </rPh>
    <rPh sb="8" eb="11">
      <t>シヨウリョウ</t>
    </rPh>
    <rPh sb="11" eb="12">
      <t>キン</t>
    </rPh>
    <phoneticPr fontId="2"/>
  </si>
  <si>
    <t>使用する照明器具の消費電力（W）</t>
    <rPh sb="0" eb="2">
      <t>シヨウ</t>
    </rPh>
    <rPh sb="4" eb="6">
      <t>ショウメイ</t>
    </rPh>
    <rPh sb="6" eb="8">
      <t>キグ</t>
    </rPh>
    <rPh sb="9" eb="11">
      <t>ショウヒ</t>
    </rPh>
    <rPh sb="11" eb="13">
      <t>デンリョク</t>
    </rPh>
    <phoneticPr fontId="2"/>
  </si>
  <si>
    <t>現行照明器具の
消費電力(w)</t>
    <rPh sb="0" eb="2">
      <t>ゲンコウ</t>
    </rPh>
    <rPh sb="2" eb="4">
      <t>ショウメイ</t>
    </rPh>
    <rPh sb="4" eb="6">
      <t>キグ</t>
    </rPh>
    <rPh sb="8" eb="10">
      <t>ショウヒ</t>
    </rPh>
    <rPh sb="10" eb="12">
      <t>デンリョク</t>
    </rPh>
    <phoneticPr fontId="2"/>
  </si>
  <si>
    <t>LED化(器具交換）後の
器具の消費電力(w)</t>
    <rPh sb="3" eb="4">
      <t>カ</t>
    </rPh>
    <rPh sb="5" eb="7">
      <t>キグ</t>
    </rPh>
    <rPh sb="7" eb="9">
      <t>コウカン</t>
    </rPh>
    <rPh sb="10" eb="11">
      <t>ゴ</t>
    </rPh>
    <rPh sb="13" eb="15">
      <t>キグ</t>
    </rPh>
    <rPh sb="16" eb="18">
      <t>ショウヒ</t>
    </rPh>
    <rPh sb="18" eb="20">
      <t>デンリョク</t>
    </rPh>
    <phoneticPr fontId="2"/>
  </si>
  <si>
    <t>LED化(管交換）後の
器具の消費電力(w)</t>
    <rPh sb="3" eb="4">
      <t>カ</t>
    </rPh>
    <rPh sb="5" eb="6">
      <t>カン</t>
    </rPh>
    <rPh sb="6" eb="8">
      <t>コウカン</t>
    </rPh>
    <rPh sb="9" eb="10">
      <t>ゴ</t>
    </rPh>
    <rPh sb="12" eb="14">
      <t>キグ</t>
    </rPh>
    <rPh sb="15" eb="17">
      <t>ショウヒ</t>
    </rPh>
    <rPh sb="17" eb="19">
      <t>デンリョク</t>
    </rPh>
    <phoneticPr fontId="2"/>
  </si>
  <si>
    <t>計</t>
    <rPh sb="0" eb="1">
      <t>ケイ</t>
    </rPh>
    <phoneticPr fontId="2"/>
  </si>
  <si>
    <t>LED化後の器具の
消費電力(w)</t>
    <rPh sb="3" eb="4">
      <t>カ</t>
    </rPh>
    <rPh sb="4" eb="5">
      <t>ゴ</t>
    </rPh>
    <rPh sb="6" eb="8">
      <t>キグ</t>
    </rPh>
    <rPh sb="10" eb="12">
      <t>ショウヒ</t>
    </rPh>
    <rPh sb="12" eb="14">
      <t>デンリョク</t>
    </rPh>
    <phoneticPr fontId="2"/>
  </si>
  <si>
    <t>器具交換による</t>
    <rPh sb="0" eb="2">
      <t>キグ</t>
    </rPh>
    <rPh sb="2" eb="4">
      <t>コウカン</t>
    </rPh>
    <phoneticPr fontId="2"/>
  </si>
  <si>
    <t>管交換による</t>
    <rPh sb="0" eb="1">
      <t>カン</t>
    </rPh>
    <rPh sb="1" eb="3">
      <t>コウカン</t>
    </rPh>
    <phoneticPr fontId="2"/>
  </si>
  <si>
    <t>施設全体の電気使用料金</t>
    <rPh sb="0" eb="2">
      <t>シセツ</t>
    </rPh>
    <rPh sb="2" eb="4">
      <t>ゼンタイ</t>
    </rPh>
    <rPh sb="5" eb="7">
      <t>デンキ</t>
    </rPh>
    <rPh sb="7" eb="10">
      <t>シヨウリョウ</t>
    </rPh>
    <rPh sb="10" eb="11">
      <t>キン</t>
    </rPh>
    <phoneticPr fontId="2"/>
  </si>
  <si>
    <t>千円／年</t>
    <rPh sb="0" eb="1">
      <t>セン</t>
    </rPh>
    <rPh sb="1" eb="2">
      <t>エン</t>
    </rPh>
    <rPh sb="3" eb="4">
      <t>ネン</t>
    </rPh>
    <phoneticPr fontId="2"/>
  </si>
  <si>
    <t>※太枠内に，半角数字で小数点以下第１位まで入力のこと。</t>
    <rPh sb="1" eb="3">
      <t>フトワク</t>
    </rPh>
    <rPh sb="3" eb="4">
      <t>ナイ</t>
    </rPh>
    <rPh sb="6" eb="8">
      <t>ハンカク</t>
    </rPh>
    <rPh sb="8" eb="10">
      <t>スウジ</t>
    </rPh>
    <rPh sb="11" eb="14">
      <t>ショウスウテン</t>
    </rPh>
    <rPh sb="14" eb="16">
      <t>イカ</t>
    </rPh>
    <rPh sb="16" eb="17">
      <t>ダイ</t>
    </rPh>
    <rPh sb="18" eb="19">
      <t>イ</t>
    </rPh>
    <rPh sb="21" eb="23">
      <t>ニュウリョク</t>
    </rPh>
    <phoneticPr fontId="2"/>
  </si>
  <si>
    <t>（様式第17号）</t>
    <rPh sb="1" eb="3">
      <t>ヨウシキ</t>
    </rPh>
    <rPh sb="3" eb="4">
      <t>ダイ</t>
    </rPh>
    <rPh sb="6" eb="7">
      <t>ゴウ</t>
    </rPh>
    <phoneticPr fontId="2"/>
  </si>
  <si>
    <t>電気使用量削減量及び電気使用料金節減額算出表</t>
    <rPh sb="0" eb="2">
      <t>デンキ</t>
    </rPh>
    <rPh sb="2" eb="5">
      <t>シヨウリョウ</t>
    </rPh>
    <rPh sb="5" eb="7">
      <t>サクゲン</t>
    </rPh>
    <rPh sb="7" eb="8">
      <t>リョウ</t>
    </rPh>
    <rPh sb="8" eb="9">
      <t>オヨ</t>
    </rPh>
    <rPh sb="10" eb="12">
      <t>デンキ</t>
    </rPh>
    <rPh sb="12" eb="15">
      <t>シヨウリョウ</t>
    </rPh>
    <rPh sb="15" eb="16">
      <t>キン</t>
    </rPh>
    <rPh sb="16" eb="18">
      <t>セツゲン</t>
    </rPh>
    <rPh sb="18" eb="19">
      <t>ガク</t>
    </rPh>
    <rPh sb="19" eb="21">
      <t>サンシュツ</t>
    </rPh>
    <rPh sb="21" eb="22">
      <t>ヒョウ</t>
    </rPh>
    <phoneticPr fontId="2"/>
  </si>
  <si>
    <t>↑</t>
    <phoneticPr fontId="2"/>
  </si>
  <si>
    <t>※様式第13号から該当No.の消費電力（W）を転記のこと</t>
    <rPh sb="1" eb="3">
      <t>ヨウシキ</t>
    </rPh>
    <rPh sb="3" eb="4">
      <t>ダイ</t>
    </rPh>
    <rPh sb="6" eb="7">
      <t>ゴウ</t>
    </rPh>
    <rPh sb="9" eb="11">
      <t>ガイトウ</t>
    </rPh>
    <rPh sb="15" eb="17">
      <t>ショウヒ</t>
    </rPh>
    <rPh sb="17" eb="19">
      <t>デンリョク</t>
    </rPh>
    <rPh sb="23" eb="25">
      <t>テンキ</t>
    </rPh>
    <phoneticPr fontId="2"/>
  </si>
  <si>
    <t>↑</t>
  </si>
  <si>
    <t>No.1×2本分</t>
    <rPh sb="6" eb="7">
      <t>ホン</t>
    </rPh>
    <rPh sb="7" eb="8">
      <t>ブン</t>
    </rPh>
    <phoneticPr fontId="2"/>
  </si>
  <si>
    <t>No.1</t>
    <phoneticPr fontId="2"/>
  </si>
  <si>
    <t>No.2
×2本分</t>
    <rPh sb="7" eb="8">
      <t>ホン</t>
    </rPh>
    <rPh sb="8" eb="9">
      <t>ブン</t>
    </rPh>
    <phoneticPr fontId="2"/>
  </si>
  <si>
    <t>No.2</t>
    <phoneticPr fontId="2"/>
  </si>
  <si>
    <t>No.3</t>
    <phoneticPr fontId="2"/>
  </si>
  <si>
    <t>No.4</t>
    <phoneticPr fontId="2"/>
  </si>
  <si>
    <t>No.5</t>
    <phoneticPr fontId="2"/>
  </si>
  <si>
    <t>No.6</t>
    <phoneticPr fontId="2"/>
  </si>
  <si>
    <t>No.7</t>
    <phoneticPr fontId="2"/>
  </si>
  <si>
    <t>40形2灯／グレアセーブタイプ</t>
    <rPh sb="4" eb="5">
      <t>トウ</t>
    </rPh>
    <phoneticPr fontId="2"/>
  </si>
  <si>
    <t>天井
埋込み</t>
    <rPh sb="0" eb="2">
      <t>テンジョウ</t>
    </rPh>
    <rPh sb="3" eb="4">
      <t>ウ</t>
    </rPh>
    <rPh sb="4" eb="5">
      <t>コ</t>
    </rPh>
    <phoneticPr fontId="2"/>
  </si>
  <si>
    <t>天井
直付け</t>
    <rPh sb="0" eb="2">
      <t>テンジョウ</t>
    </rPh>
    <rPh sb="3" eb="5">
      <t>ジカヅ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</si>
</sst>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.0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176" fontId="3" fillId="0" borderId="4" xfId="2" applyNumberFormat="1" applyFont="1" applyBorder="1">
      <alignment vertical="center"/>
    </xf>
    <xf numFmtId="2" fontId="3" fillId="0" borderId="4" xfId="0" applyNumberFormat="1" applyFont="1" applyBorder="1">
      <alignment vertical="center"/>
    </xf>
    <xf numFmtId="38" fontId="3" fillId="0" borderId="4" xfId="0" applyNumberFormat="1" applyFont="1" applyBorder="1">
      <alignment vertical="center"/>
    </xf>
    <xf numFmtId="38" fontId="3" fillId="0" borderId="4" xfId="1" applyFont="1" applyBorder="1">
      <alignment vertical="center"/>
    </xf>
    <xf numFmtId="2" fontId="3" fillId="0" borderId="4" xfId="1" applyNumberFormat="1" applyFont="1" applyBorder="1">
      <alignment vertical="center"/>
    </xf>
    <xf numFmtId="38" fontId="3" fillId="0" borderId="4" xfId="1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38" fontId="3" fillId="3" borderId="4" xfId="1" applyFont="1" applyFill="1" applyBorder="1">
      <alignment vertical="center"/>
    </xf>
    <xf numFmtId="176" fontId="3" fillId="3" borderId="4" xfId="2" applyNumberFormat="1" applyFont="1" applyFill="1" applyBorder="1">
      <alignment vertical="center"/>
    </xf>
    <xf numFmtId="40" fontId="3" fillId="3" borderId="4" xfId="1" applyNumberFormat="1" applyFont="1" applyFill="1" applyBorder="1">
      <alignment vertical="center"/>
    </xf>
    <xf numFmtId="176" fontId="3" fillId="0" borderId="0" xfId="2" applyNumberFormat="1" applyFont="1">
      <alignment vertic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38" fontId="8" fillId="0" borderId="4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8" fillId="0" borderId="4" xfId="0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2" applyNumberFormat="1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2" borderId="5" xfId="0" applyFont="1" applyFill="1" applyBorder="1" applyAlignment="1" applyProtection="1">
      <alignment horizontal="center" vertical="center" wrapText="1"/>
    </xf>
    <xf numFmtId="177" fontId="5" fillId="5" borderId="4" xfId="1" applyNumberFormat="1" applyFont="1" applyFill="1" applyBorder="1" applyAlignment="1" applyProtection="1">
      <alignment horizontal="center" vertical="center"/>
    </xf>
    <xf numFmtId="177" fontId="4" fillId="5" borderId="4" xfId="1" applyNumberFormat="1" applyFont="1" applyFill="1" applyBorder="1" applyAlignment="1" applyProtection="1">
      <alignment horizontal="right" vertical="center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0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177" fontId="5" fillId="0" borderId="0" xfId="1" applyNumberFormat="1" applyFont="1" applyFill="1" applyBorder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178" fontId="6" fillId="0" borderId="26" xfId="0" applyNumberFormat="1" applyFont="1" applyFill="1" applyBorder="1" applyAlignment="1" applyProtection="1">
      <alignment horizontal="center" vertical="center" wrapText="1"/>
    </xf>
    <xf numFmtId="178" fontId="6" fillId="0" borderId="25" xfId="0" applyNumberFormat="1" applyFont="1" applyBorder="1" applyAlignment="1">
      <alignment horizontal="center" vertical="center"/>
    </xf>
    <xf numFmtId="178" fontId="6" fillId="0" borderId="32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78" fontId="6" fillId="0" borderId="27" xfId="0" applyNumberFormat="1" applyFont="1" applyFill="1" applyBorder="1" applyAlignment="1" applyProtection="1">
      <alignment horizontal="center" vertical="center" wrapText="1"/>
    </xf>
    <xf numFmtId="178" fontId="6" fillId="0" borderId="28" xfId="0" applyNumberFormat="1" applyFont="1" applyFill="1" applyBorder="1" applyAlignment="1" applyProtection="1">
      <alignment horizontal="center" vertical="center" wrapText="1"/>
    </xf>
    <xf numFmtId="178" fontId="6" fillId="0" borderId="29" xfId="0" applyNumberFormat="1" applyFont="1" applyFill="1" applyBorder="1" applyAlignment="1" applyProtection="1">
      <alignment horizontal="center" vertical="center" wrapText="1"/>
    </xf>
    <xf numFmtId="178" fontId="6" fillId="0" borderId="30" xfId="0" applyNumberFormat="1" applyFont="1" applyFill="1" applyBorder="1" applyAlignment="1" applyProtection="1">
      <alignment horizontal="center" vertical="center" wrapText="1"/>
    </xf>
    <xf numFmtId="178" fontId="6" fillId="0" borderId="3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66FFFF"/>
      <color rgb="FFFFFFCC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4631-CD5F-4454-B884-7A8E5CF9FBD8}">
  <dimension ref="A1:G10"/>
  <sheetViews>
    <sheetView tabSelected="1" view="pageBreakPreview" zoomScaleNormal="100" zoomScaleSheetLayoutView="100" workbookViewId="0">
      <selection activeCell="A2" sqref="A2"/>
    </sheetView>
  </sheetViews>
  <sheetFormatPr defaultColWidth="10.625" defaultRowHeight="29.25" customHeight="1" x14ac:dyDescent="0.15"/>
  <cols>
    <col min="1" max="1" width="20.125" style="31" customWidth="1"/>
    <col min="2" max="2" width="10.125" style="31" customWidth="1"/>
    <col min="3" max="3" width="6.5" style="31" customWidth="1"/>
    <col min="4" max="4" width="3" style="31" customWidth="1"/>
    <col min="5" max="5" width="22" style="31" customWidth="1"/>
    <col min="6" max="6" width="12.375" style="31" customWidth="1"/>
    <col min="7" max="7" width="8.75" style="31" customWidth="1"/>
    <col min="8" max="16384" width="10.625" style="31"/>
  </cols>
  <sheetData>
    <row r="1" spans="1:7" ht="18.75" customHeight="1" x14ac:dyDescent="0.15">
      <c r="A1" s="30" t="s">
        <v>90</v>
      </c>
    </row>
    <row r="2" spans="1:7" ht="21.75" customHeight="1" x14ac:dyDescent="0.15"/>
    <row r="3" spans="1:7" ht="29.25" customHeight="1" x14ac:dyDescent="0.15">
      <c r="A3" s="67" t="s">
        <v>91</v>
      </c>
      <c r="B3" s="67"/>
      <c r="C3" s="67"/>
      <c r="D3" s="67"/>
      <c r="E3" s="67"/>
      <c r="F3" s="67"/>
      <c r="G3" s="67"/>
    </row>
    <row r="5" spans="1:7" ht="36.75" customHeight="1" x14ac:dyDescent="0.15">
      <c r="A5" s="32" t="s">
        <v>69</v>
      </c>
      <c r="B5" s="33">
        <f>計算表!G8</f>
        <v>1728297</v>
      </c>
      <c r="C5" s="39" t="s">
        <v>68</v>
      </c>
      <c r="D5" s="34"/>
      <c r="E5" s="32" t="s">
        <v>87</v>
      </c>
      <c r="F5" s="35">
        <f>ROUND(計算表!H8/1000,0)</f>
        <v>36553</v>
      </c>
      <c r="G5" s="40" t="s">
        <v>88</v>
      </c>
    </row>
    <row r="6" spans="1:7" ht="36.75" customHeight="1" x14ac:dyDescent="0.15">
      <c r="A6" s="32" t="s">
        <v>75</v>
      </c>
      <c r="B6" s="35">
        <f>計算表!BD30</f>
        <v>632715.18704999995</v>
      </c>
      <c r="C6" s="39" t="s">
        <v>68</v>
      </c>
      <c r="D6" s="34"/>
      <c r="E6" s="32" t="s">
        <v>77</v>
      </c>
      <c r="F6" s="35">
        <f>ROUND(計算表!BE30/1000,0)</f>
        <v>13133</v>
      </c>
      <c r="G6" s="40" t="s">
        <v>88</v>
      </c>
    </row>
    <row r="7" spans="1:7" ht="36.75" customHeight="1" x14ac:dyDescent="0.15">
      <c r="A7" s="32" t="s">
        <v>76</v>
      </c>
      <c r="B7" s="35">
        <f>計算表!BD39</f>
        <v>0</v>
      </c>
      <c r="C7" s="39" t="s">
        <v>68</v>
      </c>
      <c r="D7" s="34"/>
      <c r="E7" s="32" t="s">
        <v>78</v>
      </c>
      <c r="F7" s="35">
        <f>ROUND(計算表!BE39/1000,0)</f>
        <v>0</v>
      </c>
      <c r="G7" s="40" t="s">
        <v>88</v>
      </c>
    </row>
    <row r="8" spans="1:7" ht="36.75" customHeight="1" x14ac:dyDescent="0.15">
      <c r="A8" s="37" t="s">
        <v>74</v>
      </c>
      <c r="B8" s="35">
        <f>B6-B7</f>
        <v>632715.18704999995</v>
      </c>
      <c r="C8" s="39" t="s">
        <v>68</v>
      </c>
      <c r="D8" s="34"/>
      <c r="E8" s="37" t="s">
        <v>71</v>
      </c>
      <c r="F8" s="35">
        <f>F6-F7</f>
        <v>13133</v>
      </c>
      <c r="G8" s="40" t="s">
        <v>88</v>
      </c>
    </row>
    <row r="9" spans="1:7" ht="36.75" customHeight="1" x14ac:dyDescent="0.15">
      <c r="A9" s="37" t="s">
        <v>70</v>
      </c>
      <c r="B9" s="38">
        <f>B8/B5</f>
        <v>0.36609170012445774</v>
      </c>
      <c r="C9" s="36"/>
      <c r="E9" s="37" t="s">
        <v>73</v>
      </c>
      <c r="F9" s="38">
        <f>F8/F5</f>
        <v>0.35928651547068641</v>
      </c>
      <c r="G9" s="36"/>
    </row>
    <row r="10" spans="1:7" ht="36.75" customHeight="1" x14ac:dyDescent="0.15"/>
  </sheetData>
  <mergeCells count="1">
    <mergeCell ref="A3:G3"/>
  </mergeCells>
  <phoneticPr fontId="2"/>
  <printOptions horizontalCentered="1"/>
  <pageMargins left="0.59055118110236227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530DD-C472-49B2-A59E-3CB75C80A650}">
  <dimension ref="A1:P12"/>
  <sheetViews>
    <sheetView view="pageBreakPreview" zoomScaleNormal="100" zoomScaleSheetLayoutView="100" workbookViewId="0"/>
  </sheetViews>
  <sheetFormatPr defaultRowHeight="18.75" customHeight="1" x14ac:dyDescent="0.15"/>
  <cols>
    <col min="1" max="2" width="14.375" customWidth="1"/>
    <col min="3" max="16" width="6.375" customWidth="1"/>
    <col min="17" max="17" width="8.375" customWidth="1"/>
  </cols>
  <sheetData>
    <row r="1" spans="1:16" ht="18.75" customHeight="1" x14ac:dyDescent="0.15">
      <c r="A1" s="42"/>
      <c r="B1" s="43"/>
      <c r="C1" s="68" t="s">
        <v>79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1:16" ht="26.25" customHeight="1" x14ac:dyDescent="0.15">
      <c r="A2" s="42"/>
      <c r="B2" s="43"/>
      <c r="C2" s="71" t="s">
        <v>0</v>
      </c>
      <c r="D2" s="72"/>
      <c r="E2" s="71" t="s">
        <v>104</v>
      </c>
      <c r="F2" s="72"/>
      <c r="G2" s="71" t="s">
        <v>2</v>
      </c>
      <c r="H2" s="72"/>
      <c r="I2" s="29" t="s">
        <v>3</v>
      </c>
      <c r="J2" s="29" t="s">
        <v>4</v>
      </c>
      <c r="K2" s="71" t="s">
        <v>5</v>
      </c>
      <c r="L2" s="73"/>
      <c r="M2" s="74" t="s">
        <v>6</v>
      </c>
      <c r="N2" s="74"/>
      <c r="O2" s="71" t="s">
        <v>7</v>
      </c>
      <c r="P2" s="73"/>
    </row>
    <row r="3" spans="1:16" ht="37.5" customHeight="1" thickBot="1" x14ac:dyDescent="0.2">
      <c r="A3" s="44"/>
      <c r="B3" s="45"/>
      <c r="C3" s="53" t="s">
        <v>105</v>
      </c>
      <c r="D3" s="53" t="s">
        <v>106</v>
      </c>
      <c r="E3" s="53" t="s">
        <v>105</v>
      </c>
      <c r="F3" s="53" t="s">
        <v>106</v>
      </c>
      <c r="G3" s="53" t="s">
        <v>105</v>
      </c>
      <c r="H3" s="53" t="s">
        <v>42</v>
      </c>
      <c r="I3" s="53" t="s">
        <v>106</v>
      </c>
      <c r="J3" s="46" t="s">
        <v>42</v>
      </c>
      <c r="K3" s="49" t="s">
        <v>43</v>
      </c>
      <c r="L3" s="49" t="s">
        <v>44</v>
      </c>
      <c r="M3" s="50" t="s">
        <v>45</v>
      </c>
      <c r="N3" s="50" t="s">
        <v>46</v>
      </c>
      <c r="O3" s="51" t="s">
        <v>47</v>
      </c>
      <c r="P3" s="52" t="s">
        <v>48</v>
      </c>
    </row>
    <row r="4" spans="1:16" ht="32.25" customHeight="1" thickTop="1" thickBot="1" x14ac:dyDescent="0.2">
      <c r="A4" s="81" t="s">
        <v>84</v>
      </c>
      <c r="B4" s="41" t="s">
        <v>85</v>
      </c>
      <c r="C4" s="58"/>
      <c r="D4" s="58"/>
      <c r="E4" s="58"/>
      <c r="F4" s="58"/>
      <c r="G4" s="58"/>
      <c r="H4" s="58"/>
      <c r="I4" s="58"/>
      <c r="J4" s="60"/>
      <c r="K4" s="63"/>
      <c r="L4" s="63"/>
      <c r="M4" s="64"/>
      <c r="N4" s="64"/>
      <c r="O4" s="65"/>
      <c r="P4" s="66"/>
    </row>
    <row r="5" spans="1:16" ht="32.25" customHeight="1" thickBot="1" x14ac:dyDescent="0.2">
      <c r="A5" s="81"/>
      <c r="B5" s="41" t="s">
        <v>86</v>
      </c>
      <c r="C5" s="82"/>
      <c r="D5" s="83"/>
      <c r="E5" s="83"/>
      <c r="F5" s="84"/>
      <c r="G5" s="85"/>
      <c r="H5" s="86"/>
      <c r="I5" s="59"/>
      <c r="J5" s="59"/>
      <c r="K5" s="62" t="s">
        <v>94</v>
      </c>
      <c r="L5" s="62" t="s">
        <v>94</v>
      </c>
      <c r="M5" s="62" t="s">
        <v>94</v>
      </c>
      <c r="N5" s="62" t="s">
        <v>94</v>
      </c>
      <c r="O5" s="62" t="s">
        <v>94</v>
      </c>
      <c r="P5" s="62" t="s">
        <v>94</v>
      </c>
    </row>
    <row r="6" spans="1:16" ht="19.5" customHeight="1" x14ac:dyDescent="0.15">
      <c r="C6" s="56" t="s">
        <v>92</v>
      </c>
      <c r="D6" s="56" t="s">
        <v>92</v>
      </c>
      <c r="E6" s="56" t="s">
        <v>92</v>
      </c>
      <c r="F6" s="56" t="s">
        <v>92</v>
      </c>
      <c r="G6" s="56" t="s">
        <v>92</v>
      </c>
      <c r="H6" s="56" t="s">
        <v>92</v>
      </c>
      <c r="I6" s="56" t="s">
        <v>92</v>
      </c>
      <c r="J6" s="56" t="s">
        <v>92</v>
      </c>
      <c r="K6" s="56" t="s">
        <v>92</v>
      </c>
      <c r="L6" s="56" t="s">
        <v>92</v>
      </c>
      <c r="M6" s="56" t="s">
        <v>92</v>
      </c>
      <c r="N6" s="56" t="s">
        <v>92</v>
      </c>
      <c r="O6" s="56" t="s">
        <v>92</v>
      </c>
      <c r="P6" s="56" t="s">
        <v>92</v>
      </c>
    </row>
    <row r="7" spans="1:16" ht="19.5" customHeight="1" x14ac:dyDescent="0.15">
      <c r="A7" s="75" t="s">
        <v>93</v>
      </c>
      <c r="B7" s="75"/>
      <c r="C7" s="76" t="s">
        <v>95</v>
      </c>
      <c r="D7" s="77"/>
      <c r="E7" s="77"/>
      <c r="F7" s="78"/>
      <c r="G7" s="76" t="s">
        <v>96</v>
      </c>
      <c r="H7" s="77"/>
      <c r="I7" s="79" t="s">
        <v>97</v>
      </c>
      <c r="J7" s="61" t="s">
        <v>98</v>
      </c>
      <c r="K7" s="61" t="s">
        <v>99</v>
      </c>
      <c r="L7" s="61" t="s">
        <v>100</v>
      </c>
      <c r="M7" s="61" t="s">
        <v>101</v>
      </c>
      <c r="N7" s="61" t="s">
        <v>101</v>
      </c>
      <c r="O7" s="61" t="s">
        <v>102</v>
      </c>
      <c r="P7" s="61" t="s">
        <v>103</v>
      </c>
    </row>
    <row r="8" spans="1:16" ht="19.5" customHeight="1" x14ac:dyDescent="0.15">
      <c r="A8" s="75"/>
      <c r="B8" s="75"/>
      <c r="C8" s="57"/>
      <c r="D8" s="57"/>
      <c r="E8" s="57"/>
      <c r="F8" s="57"/>
      <c r="G8" s="57"/>
      <c r="H8" s="57"/>
      <c r="I8" s="80"/>
      <c r="J8" s="57"/>
      <c r="K8" s="57"/>
      <c r="L8" s="57"/>
      <c r="M8" s="57"/>
      <c r="N8" s="57"/>
      <c r="O8" s="57"/>
      <c r="P8" s="57"/>
    </row>
    <row r="9" spans="1:16" ht="19.5" customHeight="1" x14ac:dyDescent="0.15">
      <c r="A9" s="57" t="s">
        <v>89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19.5" customHeight="1" x14ac:dyDescent="0.15"/>
    <row r="11" spans="1:16" ht="19.5" customHeight="1" x14ac:dyDescent="0.15"/>
    <row r="12" spans="1:16" ht="19.5" customHeight="1" x14ac:dyDescent="0.15"/>
  </sheetData>
  <mergeCells count="14">
    <mergeCell ref="A7:B8"/>
    <mergeCell ref="C7:F7"/>
    <mergeCell ref="G7:H7"/>
    <mergeCell ref="I7:I8"/>
    <mergeCell ref="A4:A5"/>
    <mergeCell ref="C5:F5"/>
    <mergeCell ref="G5:H5"/>
    <mergeCell ref="C1:P1"/>
    <mergeCell ref="C2:D2"/>
    <mergeCell ref="E2:F2"/>
    <mergeCell ref="G2:H2"/>
    <mergeCell ref="K2:L2"/>
    <mergeCell ref="M2:N2"/>
    <mergeCell ref="O2:P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0D1AF-0060-4096-BE21-C2702EBD4250}">
  <dimension ref="A1:BE39"/>
  <sheetViews>
    <sheetView view="pageBreakPreview" zoomScale="80" zoomScaleNormal="10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8.75" customHeight="1" x14ac:dyDescent="0.15"/>
  <cols>
    <col min="1" max="1" width="3.625" style="15" customWidth="1"/>
    <col min="2" max="2" width="22.625" style="4" customWidth="1"/>
    <col min="3" max="55" width="9" style="4"/>
    <col min="56" max="56" width="11.375" style="4" customWidth="1"/>
    <col min="57" max="57" width="10.625" style="4" customWidth="1"/>
    <col min="58" max="16384" width="9" style="4"/>
  </cols>
  <sheetData>
    <row r="1" spans="1:56" ht="18.75" customHeight="1" x14ac:dyDescent="0.15">
      <c r="A1" s="16" t="s">
        <v>59</v>
      </c>
      <c r="AG1" s="68" t="s">
        <v>66</v>
      </c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70"/>
    </row>
    <row r="2" spans="1:56" s="3" customFormat="1" ht="18.75" customHeight="1" x14ac:dyDescent="0.15">
      <c r="B2" s="5"/>
      <c r="AG2" s="99" t="s">
        <v>0</v>
      </c>
      <c r="AH2" s="100"/>
      <c r="AI2" s="100"/>
      <c r="AJ2" s="101"/>
      <c r="AK2" s="99" t="s">
        <v>1</v>
      </c>
      <c r="AL2" s="100"/>
      <c r="AM2" s="100"/>
      <c r="AN2" s="101"/>
      <c r="AO2" s="99" t="s">
        <v>2</v>
      </c>
      <c r="AP2" s="100"/>
      <c r="AQ2" s="100"/>
      <c r="AR2" s="101"/>
      <c r="AS2" s="99" t="s">
        <v>3</v>
      </c>
      <c r="AT2" s="101"/>
      <c r="AU2" s="99" t="s">
        <v>4</v>
      </c>
      <c r="AV2" s="101"/>
      <c r="AW2" s="99" t="s">
        <v>5</v>
      </c>
      <c r="AX2" s="101"/>
      <c r="AY2" s="92" t="s">
        <v>6</v>
      </c>
      <c r="AZ2" s="92"/>
      <c r="BA2" s="99" t="s">
        <v>7</v>
      </c>
      <c r="BB2" s="100"/>
      <c r="BC2" s="102" t="s">
        <v>8</v>
      </c>
      <c r="BD2" s="102" t="s">
        <v>9</v>
      </c>
    </row>
    <row r="3" spans="1:56" s="3" customFormat="1" ht="39.75" customHeight="1" x14ac:dyDescent="0.15">
      <c r="A3" s="95" t="s">
        <v>10</v>
      </c>
      <c r="B3" s="95" t="s">
        <v>11</v>
      </c>
      <c r="C3" s="17" t="s">
        <v>12</v>
      </c>
      <c r="D3" s="17" t="s">
        <v>13</v>
      </c>
      <c r="E3" s="17" t="s">
        <v>14</v>
      </c>
      <c r="F3" s="17" t="s">
        <v>15</v>
      </c>
      <c r="G3" s="17" t="s">
        <v>16</v>
      </c>
      <c r="H3" s="17" t="s">
        <v>17</v>
      </c>
      <c r="I3" s="17" t="s">
        <v>18</v>
      </c>
      <c r="J3" s="17" t="s">
        <v>19</v>
      </c>
      <c r="K3" s="17" t="s">
        <v>20</v>
      </c>
      <c r="L3" s="17" t="s">
        <v>21</v>
      </c>
      <c r="M3" s="17" t="s">
        <v>22</v>
      </c>
      <c r="N3" s="17" t="s">
        <v>23</v>
      </c>
      <c r="O3" s="17" t="s">
        <v>24</v>
      </c>
      <c r="P3" s="17" t="s">
        <v>25</v>
      </c>
      <c r="Q3" s="19" t="s">
        <v>26</v>
      </c>
      <c r="R3" s="19" t="s">
        <v>27</v>
      </c>
      <c r="S3" s="19" t="s">
        <v>28</v>
      </c>
      <c r="T3" s="19" t="s">
        <v>29</v>
      </c>
      <c r="U3" s="19" t="s">
        <v>30</v>
      </c>
      <c r="V3" s="19" t="s">
        <v>31</v>
      </c>
      <c r="W3" s="19" t="s">
        <v>32</v>
      </c>
      <c r="X3" s="19" t="s">
        <v>33</v>
      </c>
      <c r="Y3" s="19" t="s">
        <v>34</v>
      </c>
      <c r="Z3" s="19" t="s">
        <v>35</v>
      </c>
      <c r="AA3" s="19" t="s">
        <v>36</v>
      </c>
      <c r="AB3" s="19" t="s">
        <v>63</v>
      </c>
      <c r="AC3" s="19" t="s">
        <v>37</v>
      </c>
      <c r="AD3" s="19" t="s">
        <v>38</v>
      </c>
      <c r="AE3" s="19" t="s">
        <v>39</v>
      </c>
      <c r="AF3" s="19" t="s">
        <v>9</v>
      </c>
      <c r="AG3" s="97" t="s">
        <v>40</v>
      </c>
      <c r="AH3" s="98"/>
      <c r="AI3" s="97" t="s">
        <v>41</v>
      </c>
      <c r="AJ3" s="98"/>
      <c r="AK3" s="97" t="s">
        <v>40</v>
      </c>
      <c r="AL3" s="98"/>
      <c r="AM3" s="97" t="s">
        <v>41</v>
      </c>
      <c r="AN3" s="98"/>
      <c r="AO3" s="97" t="s">
        <v>40</v>
      </c>
      <c r="AP3" s="98"/>
      <c r="AQ3" s="97" t="s">
        <v>42</v>
      </c>
      <c r="AR3" s="98"/>
      <c r="AS3" s="97" t="s">
        <v>41</v>
      </c>
      <c r="AT3" s="98"/>
      <c r="AU3" s="97" t="s">
        <v>42</v>
      </c>
      <c r="AV3" s="98"/>
      <c r="AW3" s="105" t="s">
        <v>43</v>
      </c>
      <c r="AX3" s="105" t="s">
        <v>44</v>
      </c>
      <c r="AY3" s="91" t="s">
        <v>45</v>
      </c>
      <c r="AZ3" s="91" t="s">
        <v>46</v>
      </c>
      <c r="BA3" s="93" t="s">
        <v>47</v>
      </c>
      <c r="BB3" s="103" t="s">
        <v>48</v>
      </c>
      <c r="BC3" s="102"/>
      <c r="BD3" s="102"/>
    </row>
    <row r="4" spans="1:56" s="3" customFormat="1" ht="18.75" customHeight="1" x14ac:dyDescent="0.15">
      <c r="A4" s="96"/>
      <c r="B4" s="96"/>
      <c r="C4" s="18" t="s">
        <v>49</v>
      </c>
      <c r="D4" s="18" t="s">
        <v>49</v>
      </c>
      <c r="E4" s="18" t="s">
        <v>49</v>
      </c>
      <c r="F4" s="18" t="s">
        <v>50</v>
      </c>
      <c r="G4" s="18" t="s">
        <v>51</v>
      </c>
      <c r="H4" s="18" t="s">
        <v>52</v>
      </c>
      <c r="I4" s="18" t="s">
        <v>53</v>
      </c>
      <c r="J4" s="18" t="s">
        <v>51</v>
      </c>
      <c r="K4" s="18" t="s">
        <v>50</v>
      </c>
      <c r="L4" s="18" t="s">
        <v>54</v>
      </c>
      <c r="M4" s="18" t="s">
        <v>54</v>
      </c>
      <c r="N4" s="18" t="s">
        <v>55</v>
      </c>
      <c r="O4" s="18" t="s">
        <v>50</v>
      </c>
      <c r="P4" s="18" t="s">
        <v>50</v>
      </c>
      <c r="Q4" s="20" t="s">
        <v>56</v>
      </c>
      <c r="R4" s="20" t="s">
        <v>56</v>
      </c>
      <c r="S4" s="20" t="s">
        <v>56</v>
      </c>
      <c r="T4" s="20" t="s">
        <v>56</v>
      </c>
      <c r="U4" s="20" t="s">
        <v>56</v>
      </c>
      <c r="V4" s="20" t="s">
        <v>56</v>
      </c>
      <c r="W4" s="20" t="s">
        <v>56</v>
      </c>
      <c r="X4" s="20" t="s">
        <v>56</v>
      </c>
      <c r="Y4" s="20" t="s">
        <v>56</v>
      </c>
      <c r="Z4" s="20" t="s">
        <v>56</v>
      </c>
      <c r="AA4" s="20" t="s">
        <v>56</v>
      </c>
      <c r="AB4" s="20" t="s">
        <v>56</v>
      </c>
      <c r="AC4" s="20" t="s">
        <v>56</v>
      </c>
      <c r="AD4" s="20" t="s">
        <v>56</v>
      </c>
      <c r="AE4" s="20" t="s">
        <v>56</v>
      </c>
      <c r="AF4" s="20" t="s">
        <v>56</v>
      </c>
      <c r="AG4" s="1" t="s">
        <v>57</v>
      </c>
      <c r="AH4" s="2" t="s">
        <v>58</v>
      </c>
      <c r="AI4" s="1" t="s">
        <v>57</v>
      </c>
      <c r="AJ4" s="2" t="s">
        <v>58</v>
      </c>
      <c r="AK4" s="1" t="s">
        <v>57</v>
      </c>
      <c r="AL4" s="2" t="s">
        <v>58</v>
      </c>
      <c r="AM4" s="1" t="s">
        <v>57</v>
      </c>
      <c r="AN4" s="2" t="s">
        <v>58</v>
      </c>
      <c r="AO4" s="1" t="s">
        <v>57</v>
      </c>
      <c r="AP4" s="2" t="s">
        <v>58</v>
      </c>
      <c r="AQ4" s="1" t="s">
        <v>57</v>
      </c>
      <c r="AR4" s="2" t="s">
        <v>58</v>
      </c>
      <c r="AS4" s="1" t="s">
        <v>57</v>
      </c>
      <c r="AT4" s="2" t="s">
        <v>58</v>
      </c>
      <c r="AU4" s="1" t="s">
        <v>57</v>
      </c>
      <c r="AV4" s="2" t="s">
        <v>58</v>
      </c>
      <c r="AW4" s="99"/>
      <c r="AX4" s="99"/>
      <c r="AY4" s="92"/>
      <c r="AZ4" s="92"/>
      <c r="BA4" s="94"/>
      <c r="BB4" s="104"/>
      <c r="BC4" s="92"/>
      <c r="BD4" s="92"/>
    </row>
    <row r="5" spans="1:56" ht="18.75" customHeight="1" x14ac:dyDescent="0.15">
      <c r="A5" s="6">
        <v>3</v>
      </c>
      <c r="B5" s="8" t="s">
        <v>60</v>
      </c>
      <c r="C5" s="8">
        <v>0</v>
      </c>
      <c r="D5" s="8">
        <v>2816</v>
      </c>
      <c r="E5" s="8">
        <v>2816</v>
      </c>
      <c r="F5" s="9">
        <v>8.5095917363502208E-2</v>
      </c>
      <c r="G5" s="8">
        <v>690731</v>
      </c>
      <c r="H5" s="8">
        <v>12877400</v>
      </c>
      <c r="I5" s="10">
        <v>18.64</v>
      </c>
      <c r="J5" s="12">
        <v>205502.64600000001</v>
      </c>
      <c r="K5" s="9">
        <v>0.29751472859912181</v>
      </c>
      <c r="L5" s="11">
        <v>78208.319799999997</v>
      </c>
      <c r="M5" s="11">
        <v>127294.3262</v>
      </c>
      <c r="N5" s="11">
        <v>2372.7662403679997</v>
      </c>
      <c r="O5" s="9">
        <v>0.61942913474700467</v>
      </c>
      <c r="P5" s="9">
        <v>0.18428929091064394</v>
      </c>
      <c r="Q5" s="12">
        <v>675</v>
      </c>
      <c r="R5" s="12">
        <v>56</v>
      </c>
      <c r="S5" s="12">
        <v>75</v>
      </c>
      <c r="T5" s="12">
        <v>0</v>
      </c>
      <c r="U5" s="12">
        <v>144</v>
      </c>
      <c r="V5" s="12">
        <v>670</v>
      </c>
      <c r="W5" s="12">
        <v>0</v>
      </c>
      <c r="X5" s="12">
        <v>9</v>
      </c>
      <c r="Y5" s="12">
        <v>0</v>
      </c>
      <c r="Z5" s="12">
        <v>127</v>
      </c>
      <c r="AA5" s="12">
        <v>27</v>
      </c>
      <c r="AB5" s="12">
        <v>204</v>
      </c>
      <c r="AC5" s="12">
        <v>46</v>
      </c>
      <c r="AD5" s="12">
        <v>24</v>
      </c>
      <c r="AE5" s="12">
        <v>52</v>
      </c>
      <c r="AF5" s="12">
        <v>2109</v>
      </c>
      <c r="AG5" s="12">
        <v>0</v>
      </c>
      <c r="AH5" s="12">
        <v>1304819.2</v>
      </c>
      <c r="AI5" s="12">
        <v>0</v>
      </c>
      <c r="AJ5" s="12">
        <v>23806</v>
      </c>
      <c r="AK5" s="12">
        <v>0</v>
      </c>
      <c r="AL5" s="12">
        <v>86976</v>
      </c>
      <c r="AM5" s="12">
        <v>0</v>
      </c>
      <c r="AN5" s="12">
        <v>0</v>
      </c>
      <c r="AO5" s="12">
        <v>0</v>
      </c>
      <c r="AP5" s="12">
        <v>182754.40000000002</v>
      </c>
      <c r="AQ5" s="12">
        <v>5995</v>
      </c>
      <c r="AR5" s="12">
        <v>756122.2</v>
      </c>
      <c r="AS5" s="12">
        <v>0</v>
      </c>
      <c r="AT5" s="12">
        <v>0</v>
      </c>
      <c r="AU5" s="12">
        <v>14490</v>
      </c>
      <c r="AV5" s="12">
        <v>250</v>
      </c>
      <c r="AW5" s="12">
        <v>0</v>
      </c>
      <c r="AX5" s="12">
        <v>303881.60000000003</v>
      </c>
      <c r="AY5" s="12">
        <v>71422</v>
      </c>
      <c r="AZ5" s="12">
        <v>369206</v>
      </c>
      <c r="BA5" s="12">
        <v>210240</v>
      </c>
      <c r="BB5" s="12">
        <v>455520</v>
      </c>
      <c r="BC5" s="12">
        <v>44319</v>
      </c>
      <c r="BD5" s="7">
        <f t="shared" ref="BD5:BD8" si="0">SUM(AG5:BC5)</f>
        <v>3829801.4</v>
      </c>
    </row>
    <row r="6" spans="1:56" ht="18.75" customHeight="1" x14ac:dyDescent="0.15">
      <c r="A6" s="6">
        <v>11</v>
      </c>
      <c r="B6" s="8" t="s">
        <v>61</v>
      </c>
      <c r="C6" s="12">
        <v>0</v>
      </c>
      <c r="D6" s="12">
        <v>1855</v>
      </c>
      <c r="E6" s="12">
        <v>1855</v>
      </c>
      <c r="F6" s="9">
        <v>6.1016949152542375E-2</v>
      </c>
      <c r="G6" s="12">
        <v>498430</v>
      </c>
      <c r="H6" s="12">
        <v>13730368</v>
      </c>
      <c r="I6" s="13">
        <v>27.55</v>
      </c>
      <c r="J6" s="12">
        <v>119981.49200000003</v>
      </c>
      <c r="K6" s="9">
        <v>0.24071884116124637</v>
      </c>
      <c r="L6" s="14">
        <v>49684.630000000005</v>
      </c>
      <c r="M6" s="14">
        <v>70296.861999999994</v>
      </c>
      <c r="N6" s="14">
        <v>1936.6785480999997</v>
      </c>
      <c r="O6" s="9">
        <v>0.58589754826519391</v>
      </c>
      <c r="P6" s="9">
        <v>0.14103657885761289</v>
      </c>
      <c r="Q6" s="12">
        <v>375</v>
      </c>
      <c r="R6" s="12">
        <v>127</v>
      </c>
      <c r="S6" s="12">
        <v>0</v>
      </c>
      <c r="T6" s="12">
        <v>0</v>
      </c>
      <c r="U6" s="12">
        <v>460</v>
      </c>
      <c r="V6" s="12">
        <v>87</v>
      </c>
      <c r="W6" s="12">
        <v>4</v>
      </c>
      <c r="X6" s="12">
        <v>14</v>
      </c>
      <c r="Y6" s="12">
        <v>94</v>
      </c>
      <c r="Z6" s="12">
        <v>0</v>
      </c>
      <c r="AA6" s="12">
        <v>0</v>
      </c>
      <c r="AB6" s="12">
        <v>897</v>
      </c>
      <c r="AC6" s="12">
        <v>7</v>
      </c>
      <c r="AD6" s="12">
        <v>0</v>
      </c>
      <c r="AE6" s="12">
        <v>22</v>
      </c>
      <c r="AF6" s="12">
        <v>2087</v>
      </c>
      <c r="AG6" s="12">
        <v>0</v>
      </c>
      <c r="AH6" s="12">
        <v>415656</v>
      </c>
      <c r="AI6" s="12">
        <v>0</v>
      </c>
      <c r="AJ6" s="12">
        <v>155544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1099228</v>
      </c>
      <c r="AQ6" s="12">
        <v>0</v>
      </c>
      <c r="AR6" s="12">
        <v>108896</v>
      </c>
      <c r="AS6" s="12">
        <v>0</v>
      </c>
      <c r="AT6" s="12">
        <v>768</v>
      </c>
      <c r="AU6" s="12">
        <v>29392</v>
      </c>
      <c r="AV6" s="12">
        <v>2548</v>
      </c>
      <c r="AW6" s="12">
        <v>101368</v>
      </c>
      <c r="AX6" s="12">
        <v>0</v>
      </c>
      <c r="AY6" s="12">
        <v>0</v>
      </c>
      <c r="AZ6" s="12">
        <v>1681246</v>
      </c>
      <c r="BA6" s="12">
        <v>0</v>
      </c>
      <c r="BB6" s="12">
        <v>192720</v>
      </c>
      <c r="BC6" s="12">
        <v>5960</v>
      </c>
      <c r="BD6" s="7">
        <f t="shared" si="0"/>
        <v>3793326</v>
      </c>
    </row>
    <row r="7" spans="1:56" ht="18.75" customHeight="1" x14ac:dyDescent="0.15">
      <c r="A7" s="6">
        <v>14</v>
      </c>
      <c r="B7" s="8" t="s">
        <v>62</v>
      </c>
      <c r="C7" s="12">
        <v>0</v>
      </c>
      <c r="D7" s="12">
        <v>3019</v>
      </c>
      <c r="E7" s="12">
        <v>3019</v>
      </c>
      <c r="F7" s="9">
        <v>9.3696763202725727E-2</v>
      </c>
      <c r="G7" s="12">
        <v>539136</v>
      </c>
      <c r="H7" s="12">
        <v>9944824</v>
      </c>
      <c r="I7" s="13">
        <v>18.45</v>
      </c>
      <c r="J7" s="12">
        <v>185912.81100000002</v>
      </c>
      <c r="K7" s="9">
        <v>0.34483471888354705</v>
      </c>
      <c r="L7" s="14">
        <v>65653.205500000011</v>
      </c>
      <c r="M7" s="14">
        <v>120259.60549999999</v>
      </c>
      <c r="N7" s="14">
        <v>2218.7897214749996</v>
      </c>
      <c r="O7" s="9">
        <v>0.64686023977121176</v>
      </c>
      <c r="P7" s="9">
        <v>0.22305986893844965</v>
      </c>
      <c r="Q7" s="12">
        <v>842</v>
      </c>
      <c r="R7" s="12">
        <v>59</v>
      </c>
      <c r="S7" s="12">
        <v>0</v>
      </c>
      <c r="T7" s="12">
        <v>1</v>
      </c>
      <c r="U7" s="12">
        <v>54</v>
      </c>
      <c r="V7" s="12">
        <v>179</v>
      </c>
      <c r="W7" s="12">
        <v>2</v>
      </c>
      <c r="X7" s="12">
        <v>0</v>
      </c>
      <c r="Y7" s="12">
        <v>310</v>
      </c>
      <c r="Z7" s="12">
        <v>16</v>
      </c>
      <c r="AA7" s="12">
        <v>0</v>
      </c>
      <c r="AB7" s="12">
        <v>217</v>
      </c>
      <c r="AC7" s="12">
        <v>81</v>
      </c>
      <c r="AD7" s="12">
        <v>0</v>
      </c>
      <c r="AE7" s="12">
        <v>57</v>
      </c>
      <c r="AF7" s="12">
        <v>1818</v>
      </c>
      <c r="AG7" s="12">
        <v>0</v>
      </c>
      <c r="AH7" s="12">
        <v>1378331.75</v>
      </c>
      <c r="AI7" s="12">
        <v>0</v>
      </c>
      <c r="AJ7" s="12">
        <v>40231</v>
      </c>
      <c r="AK7" s="12">
        <v>0</v>
      </c>
      <c r="AL7" s="12">
        <v>0</v>
      </c>
      <c r="AM7" s="12">
        <v>0</v>
      </c>
      <c r="AN7" s="12">
        <v>120</v>
      </c>
      <c r="AO7" s="12">
        <v>0</v>
      </c>
      <c r="AP7" s="12">
        <v>21625</v>
      </c>
      <c r="AQ7" s="12">
        <v>0</v>
      </c>
      <c r="AR7" s="12">
        <v>100151.5</v>
      </c>
      <c r="AS7" s="12">
        <v>0</v>
      </c>
      <c r="AT7" s="12">
        <v>2275</v>
      </c>
      <c r="AU7" s="12">
        <v>0</v>
      </c>
      <c r="AV7" s="12">
        <v>0</v>
      </c>
      <c r="AW7" s="12">
        <v>532415</v>
      </c>
      <c r="AX7" s="12">
        <v>17000</v>
      </c>
      <c r="AY7" s="12">
        <v>0</v>
      </c>
      <c r="AZ7" s="12">
        <v>298728</v>
      </c>
      <c r="BA7" s="12">
        <v>0</v>
      </c>
      <c r="BB7" s="12">
        <v>499320</v>
      </c>
      <c r="BC7" s="12">
        <v>101051</v>
      </c>
      <c r="BD7" s="7">
        <f t="shared" si="0"/>
        <v>2991248.25</v>
      </c>
    </row>
    <row r="8" spans="1:56" ht="18.75" customHeight="1" x14ac:dyDescent="0.15">
      <c r="A8" s="21"/>
      <c r="B8" s="21" t="s">
        <v>9</v>
      </c>
      <c r="C8" s="22">
        <f>SUM(C5:C7)</f>
        <v>0</v>
      </c>
      <c r="D8" s="22">
        <f>SUM(D5:D7)</f>
        <v>7690</v>
      </c>
      <c r="E8" s="22">
        <f>SUM(E5:E7)</f>
        <v>7690</v>
      </c>
      <c r="F8" s="23">
        <f>SUM(F5:F7)/20</f>
        <v>1.1990481485938514E-2</v>
      </c>
      <c r="G8" s="22">
        <f>SUM(G5:G7)</f>
        <v>1728297</v>
      </c>
      <c r="H8" s="22">
        <f>SUM(H5:H7)</f>
        <v>36552592</v>
      </c>
      <c r="I8" s="24">
        <f>H8/G8</f>
        <v>21.14948530258399</v>
      </c>
      <c r="J8" s="22">
        <f>SUM(J5:J7)</f>
        <v>511396.94900000002</v>
      </c>
      <c r="K8" s="23">
        <f>J8/G8</f>
        <v>0.29589645124651609</v>
      </c>
      <c r="L8" s="22">
        <f>SUM(L5:L7)</f>
        <v>193546.15530000001</v>
      </c>
      <c r="M8" s="22">
        <f>SUM(M5:M7)</f>
        <v>317850.79369999998</v>
      </c>
      <c r="N8" s="22">
        <f>SUM(N5:N7)</f>
        <v>6528.2345099429986</v>
      </c>
      <c r="O8" s="23">
        <f>M8/J8</f>
        <v>0.62153439577911906</v>
      </c>
      <c r="P8" s="23">
        <f>M8/G8</f>
        <v>0.18390982203868894</v>
      </c>
      <c r="Q8" s="22">
        <f t="shared" ref="Q8:BC8" si="1">SUM(Q5:Q7)</f>
        <v>1892</v>
      </c>
      <c r="R8" s="22">
        <f t="shared" si="1"/>
        <v>242</v>
      </c>
      <c r="S8" s="22">
        <f t="shared" si="1"/>
        <v>75</v>
      </c>
      <c r="T8" s="22">
        <f t="shared" si="1"/>
        <v>1</v>
      </c>
      <c r="U8" s="22">
        <f t="shared" si="1"/>
        <v>658</v>
      </c>
      <c r="V8" s="22">
        <f t="shared" si="1"/>
        <v>936</v>
      </c>
      <c r="W8" s="22">
        <f t="shared" si="1"/>
        <v>6</v>
      </c>
      <c r="X8" s="22">
        <f t="shared" si="1"/>
        <v>23</v>
      </c>
      <c r="Y8" s="22">
        <f t="shared" si="1"/>
        <v>404</v>
      </c>
      <c r="Z8" s="22">
        <f t="shared" si="1"/>
        <v>143</v>
      </c>
      <c r="AA8" s="22">
        <f t="shared" si="1"/>
        <v>27</v>
      </c>
      <c r="AB8" s="22">
        <f t="shared" si="1"/>
        <v>1318</v>
      </c>
      <c r="AC8" s="22">
        <f t="shared" si="1"/>
        <v>134</v>
      </c>
      <c r="AD8" s="22">
        <f t="shared" si="1"/>
        <v>24</v>
      </c>
      <c r="AE8" s="22">
        <f t="shared" si="1"/>
        <v>131</v>
      </c>
      <c r="AF8" s="22">
        <f t="shared" si="1"/>
        <v>6014</v>
      </c>
      <c r="AG8" s="22">
        <f t="shared" si="1"/>
        <v>0</v>
      </c>
      <c r="AH8" s="22">
        <f t="shared" si="1"/>
        <v>3098806.95</v>
      </c>
      <c r="AI8" s="22">
        <f t="shared" si="1"/>
        <v>0</v>
      </c>
      <c r="AJ8" s="22">
        <f t="shared" si="1"/>
        <v>219581</v>
      </c>
      <c r="AK8" s="22">
        <f t="shared" si="1"/>
        <v>0</v>
      </c>
      <c r="AL8" s="22">
        <f t="shared" si="1"/>
        <v>86976</v>
      </c>
      <c r="AM8" s="22">
        <f t="shared" si="1"/>
        <v>0</v>
      </c>
      <c r="AN8" s="22">
        <f t="shared" si="1"/>
        <v>120</v>
      </c>
      <c r="AO8" s="22">
        <f t="shared" si="1"/>
        <v>0</v>
      </c>
      <c r="AP8" s="22">
        <f t="shared" si="1"/>
        <v>1303607.3999999999</v>
      </c>
      <c r="AQ8" s="22">
        <f t="shared" si="1"/>
        <v>5995</v>
      </c>
      <c r="AR8" s="22">
        <f t="shared" si="1"/>
        <v>965169.7</v>
      </c>
      <c r="AS8" s="22">
        <f t="shared" si="1"/>
        <v>0</v>
      </c>
      <c r="AT8" s="22">
        <f t="shared" si="1"/>
        <v>3043</v>
      </c>
      <c r="AU8" s="22">
        <f t="shared" si="1"/>
        <v>43882</v>
      </c>
      <c r="AV8" s="22">
        <f t="shared" si="1"/>
        <v>2798</v>
      </c>
      <c r="AW8" s="22">
        <f t="shared" si="1"/>
        <v>633783</v>
      </c>
      <c r="AX8" s="22">
        <f t="shared" si="1"/>
        <v>320881.60000000003</v>
      </c>
      <c r="AY8" s="22">
        <f t="shared" si="1"/>
        <v>71422</v>
      </c>
      <c r="AZ8" s="22">
        <f t="shared" si="1"/>
        <v>2349180</v>
      </c>
      <c r="BA8" s="22">
        <f t="shared" si="1"/>
        <v>210240</v>
      </c>
      <c r="BB8" s="22">
        <f t="shared" si="1"/>
        <v>1147560</v>
      </c>
      <c r="BC8" s="22">
        <f t="shared" si="1"/>
        <v>151330</v>
      </c>
      <c r="BD8" s="22">
        <f t="shared" si="0"/>
        <v>10614375.649999999</v>
      </c>
    </row>
    <row r="9" spans="1:56" ht="18.75" customHeight="1" x14ac:dyDescent="0.15">
      <c r="C9" s="25">
        <f>C8/E8</f>
        <v>0</v>
      </c>
      <c r="D9" s="25">
        <f>D8/E8</f>
        <v>1</v>
      </c>
    </row>
    <row r="10" spans="1:56" ht="18.75" customHeight="1" x14ac:dyDescent="0.15">
      <c r="A10" s="16" t="s">
        <v>59</v>
      </c>
      <c r="AG10" s="68" t="s">
        <v>67</v>
      </c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70"/>
    </row>
    <row r="11" spans="1:56" s="3" customFormat="1" ht="18.75" customHeight="1" x14ac:dyDescent="0.15">
      <c r="B11" s="5"/>
      <c r="AG11" s="99" t="s">
        <v>0</v>
      </c>
      <c r="AH11" s="100"/>
      <c r="AI11" s="100"/>
      <c r="AJ11" s="101"/>
      <c r="AK11" s="99" t="s">
        <v>1</v>
      </c>
      <c r="AL11" s="100"/>
      <c r="AM11" s="100"/>
      <c r="AN11" s="101"/>
      <c r="AO11" s="99" t="s">
        <v>2</v>
      </c>
      <c r="AP11" s="100"/>
      <c r="AQ11" s="100"/>
      <c r="AR11" s="101"/>
      <c r="AS11" s="99" t="s">
        <v>3</v>
      </c>
      <c r="AT11" s="101"/>
      <c r="AU11" s="99" t="s">
        <v>4</v>
      </c>
      <c r="AV11" s="101"/>
      <c r="AW11" s="99" t="s">
        <v>5</v>
      </c>
      <c r="AX11" s="101"/>
      <c r="AY11" s="92" t="s">
        <v>6</v>
      </c>
      <c r="AZ11" s="92"/>
      <c r="BA11" s="99" t="s">
        <v>7</v>
      </c>
      <c r="BB11" s="100"/>
      <c r="BC11" s="102" t="s">
        <v>8</v>
      </c>
      <c r="BD11" s="102" t="s">
        <v>9</v>
      </c>
    </row>
    <row r="12" spans="1:56" s="3" customFormat="1" ht="39.75" customHeight="1" x14ac:dyDescent="0.15">
      <c r="A12" s="95" t="s">
        <v>10</v>
      </c>
      <c r="B12" s="95" t="s">
        <v>11</v>
      </c>
      <c r="C12" s="27" t="s">
        <v>12</v>
      </c>
      <c r="D12" s="27" t="s">
        <v>13</v>
      </c>
      <c r="E12" s="27" t="s">
        <v>14</v>
      </c>
      <c r="F12" s="27" t="s">
        <v>15</v>
      </c>
      <c r="G12" s="27" t="s">
        <v>16</v>
      </c>
      <c r="H12" s="27" t="s">
        <v>17</v>
      </c>
      <c r="I12" s="27" t="s">
        <v>18</v>
      </c>
      <c r="J12" s="27" t="s">
        <v>19</v>
      </c>
      <c r="K12" s="27" t="s">
        <v>20</v>
      </c>
      <c r="L12" s="27" t="s">
        <v>21</v>
      </c>
      <c r="M12" s="27" t="s">
        <v>22</v>
      </c>
      <c r="N12" s="27" t="s">
        <v>23</v>
      </c>
      <c r="O12" s="27" t="s">
        <v>24</v>
      </c>
      <c r="P12" s="27" t="s">
        <v>25</v>
      </c>
      <c r="Q12" s="19" t="s">
        <v>26</v>
      </c>
      <c r="R12" s="19" t="s">
        <v>27</v>
      </c>
      <c r="S12" s="19" t="s">
        <v>28</v>
      </c>
      <c r="T12" s="19" t="s">
        <v>29</v>
      </c>
      <c r="U12" s="19" t="s">
        <v>30</v>
      </c>
      <c r="V12" s="19" t="s">
        <v>31</v>
      </c>
      <c r="W12" s="19" t="s">
        <v>32</v>
      </c>
      <c r="X12" s="19" t="s">
        <v>33</v>
      </c>
      <c r="Y12" s="19" t="s">
        <v>34</v>
      </c>
      <c r="Z12" s="19" t="s">
        <v>35</v>
      </c>
      <c r="AA12" s="19" t="s">
        <v>36</v>
      </c>
      <c r="AB12" s="19" t="s">
        <v>63</v>
      </c>
      <c r="AC12" s="19" t="s">
        <v>37</v>
      </c>
      <c r="AD12" s="19" t="s">
        <v>38</v>
      </c>
      <c r="AE12" s="19" t="s">
        <v>39</v>
      </c>
      <c r="AF12" s="19" t="s">
        <v>9</v>
      </c>
      <c r="AG12" s="97" t="s">
        <v>40</v>
      </c>
      <c r="AH12" s="98"/>
      <c r="AI12" s="97" t="s">
        <v>41</v>
      </c>
      <c r="AJ12" s="98"/>
      <c r="AK12" s="97" t="s">
        <v>40</v>
      </c>
      <c r="AL12" s="98"/>
      <c r="AM12" s="97" t="s">
        <v>41</v>
      </c>
      <c r="AN12" s="98"/>
      <c r="AO12" s="97" t="s">
        <v>40</v>
      </c>
      <c r="AP12" s="98"/>
      <c r="AQ12" s="97" t="s">
        <v>42</v>
      </c>
      <c r="AR12" s="98"/>
      <c r="AS12" s="97" t="s">
        <v>41</v>
      </c>
      <c r="AT12" s="98"/>
      <c r="AU12" s="97" t="s">
        <v>42</v>
      </c>
      <c r="AV12" s="98"/>
      <c r="AW12" s="105" t="s">
        <v>43</v>
      </c>
      <c r="AX12" s="105" t="s">
        <v>44</v>
      </c>
      <c r="AY12" s="91" t="s">
        <v>45</v>
      </c>
      <c r="AZ12" s="91" t="s">
        <v>46</v>
      </c>
      <c r="BA12" s="93" t="s">
        <v>47</v>
      </c>
      <c r="BB12" s="103" t="s">
        <v>48</v>
      </c>
      <c r="BC12" s="102"/>
      <c r="BD12" s="102"/>
    </row>
    <row r="13" spans="1:56" s="3" customFormat="1" ht="18.75" customHeight="1" x14ac:dyDescent="0.15">
      <c r="A13" s="96"/>
      <c r="B13" s="96"/>
      <c r="C13" s="28" t="s">
        <v>49</v>
      </c>
      <c r="D13" s="28" t="s">
        <v>49</v>
      </c>
      <c r="E13" s="28" t="s">
        <v>49</v>
      </c>
      <c r="F13" s="28" t="s">
        <v>50</v>
      </c>
      <c r="G13" s="28" t="s">
        <v>51</v>
      </c>
      <c r="H13" s="28" t="s">
        <v>52</v>
      </c>
      <c r="I13" s="28" t="s">
        <v>53</v>
      </c>
      <c r="J13" s="28" t="s">
        <v>51</v>
      </c>
      <c r="K13" s="28" t="s">
        <v>50</v>
      </c>
      <c r="L13" s="28" t="s">
        <v>54</v>
      </c>
      <c r="M13" s="28" t="s">
        <v>54</v>
      </c>
      <c r="N13" s="28" t="s">
        <v>55</v>
      </c>
      <c r="O13" s="28" t="s">
        <v>50</v>
      </c>
      <c r="P13" s="28" t="s">
        <v>50</v>
      </c>
      <c r="Q13" s="20" t="s">
        <v>56</v>
      </c>
      <c r="R13" s="20" t="s">
        <v>56</v>
      </c>
      <c r="S13" s="20" t="s">
        <v>56</v>
      </c>
      <c r="T13" s="20" t="s">
        <v>56</v>
      </c>
      <c r="U13" s="20" t="s">
        <v>56</v>
      </c>
      <c r="V13" s="20" t="s">
        <v>56</v>
      </c>
      <c r="W13" s="20" t="s">
        <v>56</v>
      </c>
      <c r="X13" s="20" t="s">
        <v>56</v>
      </c>
      <c r="Y13" s="20" t="s">
        <v>56</v>
      </c>
      <c r="Z13" s="20" t="s">
        <v>56</v>
      </c>
      <c r="AA13" s="20" t="s">
        <v>56</v>
      </c>
      <c r="AB13" s="20" t="s">
        <v>56</v>
      </c>
      <c r="AC13" s="20" t="s">
        <v>56</v>
      </c>
      <c r="AD13" s="20" t="s">
        <v>56</v>
      </c>
      <c r="AE13" s="20" t="s">
        <v>56</v>
      </c>
      <c r="AF13" s="20" t="s">
        <v>56</v>
      </c>
      <c r="AG13" s="26" t="s">
        <v>57</v>
      </c>
      <c r="AH13" s="2" t="s">
        <v>58</v>
      </c>
      <c r="AI13" s="26" t="s">
        <v>57</v>
      </c>
      <c r="AJ13" s="2" t="s">
        <v>58</v>
      </c>
      <c r="AK13" s="26" t="s">
        <v>57</v>
      </c>
      <c r="AL13" s="2" t="s">
        <v>58</v>
      </c>
      <c r="AM13" s="26" t="s">
        <v>57</v>
      </c>
      <c r="AN13" s="2" t="s">
        <v>58</v>
      </c>
      <c r="AO13" s="26" t="s">
        <v>57</v>
      </c>
      <c r="AP13" s="2" t="s">
        <v>58</v>
      </c>
      <c r="AQ13" s="26" t="s">
        <v>57</v>
      </c>
      <c r="AR13" s="2" t="s">
        <v>58</v>
      </c>
      <c r="AS13" s="26" t="s">
        <v>57</v>
      </c>
      <c r="AT13" s="2" t="s">
        <v>58</v>
      </c>
      <c r="AU13" s="26" t="s">
        <v>57</v>
      </c>
      <c r="AV13" s="2" t="s">
        <v>58</v>
      </c>
      <c r="AW13" s="99"/>
      <c r="AX13" s="99"/>
      <c r="AY13" s="92"/>
      <c r="AZ13" s="92"/>
      <c r="BA13" s="94"/>
      <c r="BB13" s="104"/>
      <c r="BC13" s="92"/>
      <c r="BD13" s="92"/>
    </row>
    <row r="14" spans="1:56" ht="18.75" customHeight="1" x14ac:dyDescent="0.15">
      <c r="A14" s="6">
        <v>3</v>
      </c>
      <c r="B14" s="8" t="s">
        <v>60</v>
      </c>
      <c r="C14" s="8">
        <v>0</v>
      </c>
      <c r="D14" s="8">
        <v>2816</v>
      </c>
      <c r="E14" s="8">
        <v>2816</v>
      </c>
      <c r="F14" s="9">
        <v>8.5095917363502208E-2</v>
      </c>
      <c r="G14" s="8">
        <v>690731</v>
      </c>
      <c r="H14" s="8">
        <v>12877400</v>
      </c>
      <c r="I14" s="10">
        <v>18.64</v>
      </c>
      <c r="J14" s="12">
        <v>205502.64600000001</v>
      </c>
      <c r="K14" s="9">
        <v>0.29751472859912181</v>
      </c>
      <c r="L14" s="11">
        <v>78208.319799999997</v>
      </c>
      <c r="M14" s="11">
        <v>127294.3262</v>
      </c>
      <c r="N14" s="11">
        <v>2372.7662403679997</v>
      </c>
      <c r="O14" s="9">
        <v>0.61942913474700467</v>
      </c>
      <c r="P14" s="9">
        <v>0.18428929091064394</v>
      </c>
      <c r="Q14" s="12">
        <v>675</v>
      </c>
      <c r="R14" s="12">
        <v>56</v>
      </c>
      <c r="S14" s="12">
        <v>75</v>
      </c>
      <c r="T14" s="12">
        <v>0</v>
      </c>
      <c r="U14" s="12">
        <v>144</v>
      </c>
      <c r="V14" s="12">
        <v>670</v>
      </c>
      <c r="W14" s="12">
        <v>0</v>
      </c>
      <c r="X14" s="12">
        <v>9</v>
      </c>
      <c r="Y14" s="12">
        <v>0</v>
      </c>
      <c r="Z14" s="12">
        <v>127</v>
      </c>
      <c r="AA14" s="12">
        <v>27</v>
      </c>
      <c r="AB14" s="12">
        <v>204</v>
      </c>
      <c r="AC14" s="12">
        <v>46</v>
      </c>
      <c r="AD14" s="12">
        <v>24</v>
      </c>
      <c r="AE14" s="12">
        <v>52</v>
      </c>
      <c r="AF14" s="12">
        <v>2109</v>
      </c>
      <c r="AG14" s="12">
        <v>0</v>
      </c>
      <c r="AH14" s="12">
        <v>1444645.2</v>
      </c>
      <c r="AI14" s="12">
        <v>0</v>
      </c>
      <c r="AJ14" s="12">
        <v>23806</v>
      </c>
      <c r="AK14" s="12">
        <v>0</v>
      </c>
      <c r="AL14" s="12">
        <v>92976</v>
      </c>
      <c r="AM14" s="12">
        <v>0</v>
      </c>
      <c r="AN14" s="12">
        <v>0</v>
      </c>
      <c r="AO14" s="12">
        <v>0</v>
      </c>
      <c r="AP14" s="12">
        <v>304640.40000000002</v>
      </c>
      <c r="AQ14" s="12">
        <v>5995</v>
      </c>
      <c r="AR14" s="12">
        <v>775372.2</v>
      </c>
      <c r="AS14" s="12">
        <v>0</v>
      </c>
      <c r="AT14" s="12">
        <v>0</v>
      </c>
      <c r="AU14" s="12">
        <v>14990</v>
      </c>
      <c r="AV14" s="12">
        <v>3250</v>
      </c>
      <c r="AW14" s="12">
        <v>0</v>
      </c>
      <c r="AX14" s="12">
        <v>326513.2</v>
      </c>
      <c r="AY14" s="12">
        <v>71422</v>
      </c>
      <c r="AZ14" s="12">
        <v>556857.4</v>
      </c>
      <c r="BA14" s="12">
        <v>210240</v>
      </c>
      <c r="BB14" s="12">
        <v>455520</v>
      </c>
      <c r="BC14" s="12">
        <v>44319</v>
      </c>
      <c r="BD14" s="12">
        <f t="shared" ref="BD14:BD17" si="2">SUM(AG14:BC14)</f>
        <v>4330546.4000000004</v>
      </c>
    </row>
    <row r="15" spans="1:56" ht="18.75" customHeight="1" x14ac:dyDescent="0.15">
      <c r="A15" s="6">
        <v>11</v>
      </c>
      <c r="B15" s="8" t="s">
        <v>61</v>
      </c>
      <c r="C15" s="12">
        <v>0</v>
      </c>
      <c r="D15" s="12">
        <v>1855</v>
      </c>
      <c r="E15" s="12">
        <v>1855</v>
      </c>
      <c r="F15" s="9">
        <v>6.1016949152542375E-2</v>
      </c>
      <c r="G15" s="12">
        <v>498430</v>
      </c>
      <c r="H15" s="12">
        <v>13730368</v>
      </c>
      <c r="I15" s="13">
        <v>27.55</v>
      </c>
      <c r="J15" s="12">
        <v>119981.49200000003</v>
      </c>
      <c r="K15" s="9">
        <v>0.24071884116124637</v>
      </c>
      <c r="L15" s="14">
        <v>49684.630000000005</v>
      </c>
      <c r="M15" s="14">
        <v>70296.861999999994</v>
      </c>
      <c r="N15" s="14">
        <v>1936.6785480999997</v>
      </c>
      <c r="O15" s="9">
        <v>0.58589754826519391</v>
      </c>
      <c r="P15" s="9">
        <v>0.14103657885761289</v>
      </c>
      <c r="Q15" s="12">
        <v>375</v>
      </c>
      <c r="R15" s="12">
        <v>127</v>
      </c>
      <c r="S15" s="12">
        <v>0</v>
      </c>
      <c r="T15" s="12">
        <v>0</v>
      </c>
      <c r="U15" s="12">
        <v>460</v>
      </c>
      <c r="V15" s="12">
        <v>87</v>
      </c>
      <c r="W15" s="12">
        <v>4</v>
      </c>
      <c r="X15" s="12">
        <v>14</v>
      </c>
      <c r="Y15" s="12">
        <v>94</v>
      </c>
      <c r="Z15" s="12">
        <v>0</v>
      </c>
      <c r="AA15" s="12">
        <v>0</v>
      </c>
      <c r="AB15" s="12">
        <v>897</v>
      </c>
      <c r="AC15" s="12">
        <v>7</v>
      </c>
      <c r="AD15" s="12">
        <v>0</v>
      </c>
      <c r="AE15" s="12">
        <v>22</v>
      </c>
      <c r="AF15" s="12">
        <v>2087</v>
      </c>
      <c r="AG15" s="12">
        <v>0</v>
      </c>
      <c r="AH15" s="12">
        <v>448156</v>
      </c>
      <c r="AI15" s="12">
        <v>0</v>
      </c>
      <c r="AJ15" s="12">
        <v>155544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1114228</v>
      </c>
      <c r="AQ15" s="12">
        <v>0</v>
      </c>
      <c r="AR15" s="12">
        <v>111396</v>
      </c>
      <c r="AS15" s="12">
        <v>0</v>
      </c>
      <c r="AT15" s="12">
        <v>768</v>
      </c>
      <c r="AU15" s="12">
        <v>31892</v>
      </c>
      <c r="AV15" s="12">
        <v>2548</v>
      </c>
      <c r="AW15" s="12">
        <v>101368</v>
      </c>
      <c r="AX15" s="12">
        <v>0</v>
      </c>
      <c r="AY15" s="12">
        <v>0</v>
      </c>
      <c r="AZ15" s="12">
        <v>1943746</v>
      </c>
      <c r="BA15" s="12">
        <v>0</v>
      </c>
      <c r="BB15" s="12">
        <v>192720</v>
      </c>
      <c r="BC15" s="12">
        <v>5960</v>
      </c>
      <c r="BD15" s="12">
        <f t="shared" si="2"/>
        <v>4108326</v>
      </c>
    </row>
    <row r="16" spans="1:56" ht="18.75" customHeight="1" x14ac:dyDescent="0.15">
      <c r="A16" s="6">
        <v>14</v>
      </c>
      <c r="B16" s="8" t="s">
        <v>62</v>
      </c>
      <c r="C16" s="12">
        <v>0</v>
      </c>
      <c r="D16" s="12">
        <v>3019</v>
      </c>
      <c r="E16" s="12">
        <v>3019</v>
      </c>
      <c r="F16" s="9">
        <v>9.3696763202725727E-2</v>
      </c>
      <c r="G16" s="12">
        <v>539136</v>
      </c>
      <c r="H16" s="12">
        <v>9944824</v>
      </c>
      <c r="I16" s="13">
        <v>18.45</v>
      </c>
      <c r="J16" s="12">
        <v>185912.81100000002</v>
      </c>
      <c r="K16" s="9">
        <v>0.34483471888354705</v>
      </c>
      <c r="L16" s="14">
        <v>65653.205500000011</v>
      </c>
      <c r="M16" s="14">
        <v>120259.60549999999</v>
      </c>
      <c r="N16" s="14">
        <v>2218.7897214749996</v>
      </c>
      <c r="O16" s="9">
        <v>0.64686023977121176</v>
      </c>
      <c r="P16" s="9">
        <v>0.22305986893844965</v>
      </c>
      <c r="Q16" s="12">
        <v>842</v>
      </c>
      <c r="R16" s="12">
        <v>59</v>
      </c>
      <c r="S16" s="12">
        <v>0</v>
      </c>
      <c r="T16" s="12">
        <v>1</v>
      </c>
      <c r="U16" s="12">
        <v>54</v>
      </c>
      <c r="V16" s="12">
        <v>179</v>
      </c>
      <c r="W16" s="12">
        <v>2</v>
      </c>
      <c r="X16" s="12">
        <v>0</v>
      </c>
      <c r="Y16" s="12">
        <v>310</v>
      </c>
      <c r="Z16" s="12">
        <v>16</v>
      </c>
      <c r="AA16" s="12">
        <v>0</v>
      </c>
      <c r="AB16" s="12">
        <v>217</v>
      </c>
      <c r="AC16" s="12">
        <v>81</v>
      </c>
      <c r="AD16" s="12">
        <v>0</v>
      </c>
      <c r="AE16" s="12">
        <v>57</v>
      </c>
      <c r="AF16" s="12">
        <v>1818</v>
      </c>
      <c r="AG16" s="12">
        <v>0</v>
      </c>
      <c r="AH16" s="12">
        <v>1437463</v>
      </c>
      <c r="AI16" s="12">
        <v>0</v>
      </c>
      <c r="AJ16" s="12">
        <v>53731</v>
      </c>
      <c r="AK16" s="12">
        <v>0</v>
      </c>
      <c r="AL16" s="12">
        <v>0</v>
      </c>
      <c r="AM16" s="12">
        <v>0</v>
      </c>
      <c r="AN16" s="12">
        <v>120</v>
      </c>
      <c r="AO16" s="12">
        <v>0</v>
      </c>
      <c r="AP16" s="12">
        <v>22425</v>
      </c>
      <c r="AQ16" s="12">
        <v>0</v>
      </c>
      <c r="AR16" s="12">
        <v>100526.5</v>
      </c>
      <c r="AS16" s="12">
        <v>0</v>
      </c>
      <c r="AT16" s="12">
        <v>2275</v>
      </c>
      <c r="AU16" s="12">
        <v>0</v>
      </c>
      <c r="AV16" s="12">
        <v>0</v>
      </c>
      <c r="AW16" s="12">
        <v>680815</v>
      </c>
      <c r="AX16" s="12">
        <v>17000</v>
      </c>
      <c r="AY16" s="12">
        <v>0</v>
      </c>
      <c r="AZ16" s="12">
        <v>430568</v>
      </c>
      <c r="BA16" s="12">
        <v>0</v>
      </c>
      <c r="BB16" s="12">
        <v>499320</v>
      </c>
      <c r="BC16" s="12">
        <v>101051</v>
      </c>
      <c r="BD16" s="12">
        <f t="shared" si="2"/>
        <v>3345294.5</v>
      </c>
    </row>
    <row r="17" spans="1:57" ht="18.75" customHeight="1" x14ac:dyDescent="0.15">
      <c r="A17" s="21"/>
      <c r="B17" s="21" t="s">
        <v>9</v>
      </c>
      <c r="C17" s="22">
        <f>SUM(C14:C16)</f>
        <v>0</v>
      </c>
      <c r="D17" s="22">
        <f>SUM(D14:D16)</f>
        <v>7690</v>
      </c>
      <c r="E17" s="22">
        <f>SUM(E14:E16)</f>
        <v>7690</v>
      </c>
      <c r="F17" s="23">
        <f>SUM(F14:F16)/20</f>
        <v>1.1990481485938514E-2</v>
      </c>
      <c r="G17" s="22">
        <f>SUM(G14:G16)</f>
        <v>1728297</v>
      </c>
      <c r="H17" s="22">
        <f>SUM(H14:H16)</f>
        <v>36552592</v>
      </c>
      <c r="I17" s="24">
        <f>H17/G17</f>
        <v>21.14948530258399</v>
      </c>
      <c r="J17" s="22">
        <f>SUM(J14:J16)</f>
        <v>511396.94900000002</v>
      </c>
      <c r="K17" s="23">
        <f>J17/G17</f>
        <v>0.29589645124651609</v>
      </c>
      <c r="L17" s="22">
        <f>SUM(L14:L16)</f>
        <v>193546.15530000001</v>
      </c>
      <c r="M17" s="22">
        <f>SUM(M14:M16)</f>
        <v>317850.79369999998</v>
      </c>
      <c r="N17" s="22">
        <f>SUM(N14:N16)</f>
        <v>6528.2345099429986</v>
      </c>
      <c r="O17" s="23">
        <f>M17/J17</f>
        <v>0.62153439577911906</v>
      </c>
      <c r="P17" s="23">
        <f>M17/G17</f>
        <v>0.18390982203868894</v>
      </c>
      <c r="Q17" s="22">
        <f t="shared" ref="Q17:BC17" si="3">SUM(Q14:Q16)</f>
        <v>1892</v>
      </c>
      <c r="R17" s="22">
        <f t="shared" si="3"/>
        <v>242</v>
      </c>
      <c r="S17" s="22">
        <f t="shared" si="3"/>
        <v>75</v>
      </c>
      <c r="T17" s="22">
        <f t="shared" si="3"/>
        <v>1</v>
      </c>
      <c r="U17" s="22">
        <f t="shared" si="3"/>
        <v>658</v>
      </c>
      <c r="V17" s="22">
        <f t="shared" si="3"/>
        <v>936</v>
      </c>
      <c r="W17" s="22">
        <f t="shared" si="3"/>
        <v>6</v>
      </c>
      <c r="X17" s="22">
        <f t="shared" si="3"/>
        <v>23</v>
      </c>
      <c r="Y17" s="22">
        <f t="shared" si="3"/>
        <v>404</v>
      </c>
      <c r="Z17" s="22">
        <f t="shared" si="3"/>
        <v>143</v>
      </c>
      <c r="AA17" s="22">
        <f t="shared" si="3"/>
        <v>27</v>
      </c>
      <c r="AB17" s="22">
        <f t="shared" si="3"/>
        <v>1318</v>
      </c>
      <c r="AC17" s="22">
        <f t="shared" si="3"/>
        <v>134</v>
      </c>
      <c r="AD17" s="22">
        <f t="shared" si="3"/>
        <v>24</v>
      </c>
      <c r="AE17" s="22">
        <f t="shared" si="3"/>
        <v>131</v>
      </c>
      <c r="AF17" s="22">
        <f t="shared" si="3"/>
        <v>6014</v>
      </c>
      <c r="AG17" s="22">
        <f t="shared" si="3"/>
        <v>0</v>
      </c>
      <c r="AH17" s="22">
        <f t="shared" si="3"/>
        <v>3330264.2</v>
      </c>
      <c r="AI17" s="22">
        <f t="shared" si="3"/>
        <v>0</v>
      </c>
      <c r="AJ17" s="22">
        <f t="shared" si="3"/>
        <v>233081</v>
      </c>
      <c r="AK17" s="22">
        <f t="shared" si="3"/>
        <v>0</v>
      </c>
      <c r="AL17" s="22">
        <f t="shared" si="3"/>
        <v>92976</v>
      </c>
      <c r="AM17" s="22">
        <f t="shared" si="3"/>
        <v>0</v>
      </c>
      <c r="AN17" s="22">
        <f t="shared" si="3"/>
        <v>120</v>
      </c>
      <c r="AO17" s="22">
        <f t="shared" si="3"/>
        <v>0</v>
      </c>
      <c r="AP17" s="22">
        <f t="shared" si="3"/>
        <v>1441293.4</v>
      </c>
      <c r="AQ17" s="22">
        <f t="shared" si="3"/>
        <v>5995</v>
      </c>
      <c r="AR17" s="22">
        <f t="shared" si="3"/>
        <v>987294.7</v>
      </c>
      <c r="AS17" s="22">
        <f t="shared" si="3"/>
        <v>0</v>
      </c>
      <c r="AT17" s="22">
        <f t="shared" si="3"/>
        <v>3043</v>
      </c>
      <c r="AU17" s="22">
        <f t="shared" si="3"/>
        <v>46882</v>
      </c>
      <c r="AV17" s="22">
        <f t="shared" si="3"/>
        <v>5798</v>
      </c>
      <c r="AW17" s="22">
        <f t="shared" si="3"/>
        <v>782183</v>
      </c>
      <c r="AX17" s="22">
        <f t="shared" si="3"/>
        <v>343513.2</v>
      </c>
      <c r="AY17" s="22">
        <f t="shared" si="3"/>
        <v>71422</v>
      </c>
      <c r="AZ17" s="22">
        <f t="shared" si="3"/>
        <v>2931171.4</v>
      </c>
      <c r="BA17" s="22">
        <f t="shared" si="3"/>
        <v>210240</v>
      </c>
      <c r="BB17" s="22">
        <f t="shared" si="3"/>
        <v>1147560</v>
      </c>
      <c r="BC17" s="22">
        <f t="shared" si="3"/>
        <v>151330</v>
      </c>
      <c r="BD17" s="22">
        <f t="shared" si="2"/>
        <v>11784166.9</v>
      </c>
    </row>
    <row r="18" spans="1:57" ht="18.75" customHeight="1" x14ac:dyDescent="0.15">
      <c r="C18" s="25">
        <f>C17/E17</f>
        <v>0</v>
      </c>
      <c r="D18" s="25">
        <f>D17/E17</f>
        <v>1</v>
      </c>
    </row>
    <row r="19" spans="1:57" ht="20.25" customHeight="1" x14ac:dyDescent="0.15">
      <c r="AE19" s="89" t="s">
        <v>80</v>
      </c>
      <c r="AF19" s="90"/>
      <c r="AG19" s="47">
        <v>86</v>
      </c>
      <c r="AH19" s="47">
        <v>95</v>
      </c>
      <c r="AI19" s="47">
        <v>86</v>
      </c>
      <c r="AJ19" s="47">
        <v>95</v>
      </c>
      <c r="AK19" s="47">
        <v>86</v>
      </c>
      <c r="AL19" s="47">
        <v>95</v>
      </c>
      <c r="AM19" s="47">
        <v>86</v>
      </c>
      <c r="AN19" s="47">
        <v>95</v>
      </c>
      <c r="AO19" s="47">
        <v>45</v>
      </c>
      <c r="AP19" s="47">
        <v>48</v>
      </c>
      <c r="AQ19" s="47">
        <v>45</v>
      </c>
      <c r="AR19" s="47">
        <v>48</v>
      </c>
      <c r="AS19" s="47">
        <v>46</v>
      </c>
      <c r="AT19" s="47">
        <v>50</v>
      </c>
      <c r="AU19" s="47">
        <v>23</v>
      </c>
      <c r="AV19" s="47">
        <v>26</v>
      </c>
      <c r="AW19" s="47">
        <v>120</v>
      </c>
      <c r="AX19" s="47">
        <v>165</v>
      </c>
      <c r="AY19" s="47">
        <v>54</v>
      </c>
      <c r="AZ19" s="47">
        <v>15</v>
      </c>
      <c r="BA19" s="47">
        <v>15</v>
      </c>
      <c r="BB19" s="47">
        <v>24</v>
      </c>
      <c r="BC19" s="48"/>
    </row>
    <row r="20" spans="1:57" ht="20.25" customHeight="1" x14ac:dyDescent="0.15">
      <c r="AE20" s="89" t="s">
        <v>81</v>
      </c>
      <c r="AF20" s="90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>
        <f>器具の消費電力!K4</f>
        <v>0</v>
      </c>
      <c r="AX20" s="47">
        <f>器具の消費電力!L4</f>
        <v>0</v>
      </c>
      <c r="AY20" s="47">
        <f>器具の消費電力!M4</f>
        <v>0</v>
      </c>
      <c r="AZ20" s="47">
        <f>器具の消費電力!N4</f>
        <v>0</v>
      </c>
      <c r="BA20" s="47">
        <f>器具の消費電力!O4</f>
        <v>0</v>
      </c>
      <c r="BB20" s="47">
        <f>器具の消費電力!P4</f>
        <v>0</v>
      </c>
      <c r="BC20" s="48"/>
    </row>
    <row r="21" spans="1:57" ht="20.25" customHeight="1" x14ac:dyDescent="0.15">
      <c r="AE21" s="89" t="s">
        <v>82</v>
      </c>
      <c r="AF21" s="90"/>
      <c r="AG21" s="47">
        <f>器具の消費電力!C5</f>
        <v>0</v>
      </c>
      <c r="AH21" s="47">
        <f>器具の消費電力!C5</f>
        <v>0</v>
      </c>
      <c r="AI21" s="47">
        <f>器具の消費電力!C5</f>
        <v>0</v>
      </c>
      <c r="AJ21" s="47">
        <f>器具の消費電力!C5</f>
        <v>0</v>
      </c>
      <c r="AK21" s="47">
        <f>器具の消費電力!C5</f>
        <v>0</v>
      </c>
      <c r="AL21" s="47">
        <f>器具の消費電力!C5</f>
        <v>0</v>
      </c>
      <c r="AM21" s="47">
        <f>器具の消費電力!C5</f>
        <v>0</v>
      </c>
      <c r="AN21" s="47">
        <f>器具の消費電力!C5</f>
        <v>0</v>
      </c>
      <c r="AO21" s="47">
        <f>器具の消費電力!G5</f>
        <v>0</v>
      </c>
      <c r="AP21" s="47">
        <f>器具の消費電力!G5</f>
        <v>0</v>
      </c>
      <c r="AQ21" s="47">
        <f>器具の消費電力!G5</f>
        <v>0</v>
      </c>
      <c r="AR21" s="47">
        <f>器具の消費電力!G5</f>
        <v>0</v>
      </c>
      <c r="AS21" s="47">
        <f>器具の消費電力!I5</f>
        <v>0</v>
      </c>
      <c r="AT21" s="47">
        <f>器具の消費電力!I5</f>
        <v>0</v>
      </c>
      <c r="AU21" s="47">
        <f>器具の消費電力!J5</f>
        <v>0</v>
      </c>
      <c r="AV21" s="47">
        <f>器具の消費電力!J5</f>
        <v>0</v>
      </c>
      <c r="AW21" s="54"/>
      <c r="AX21" s="54"/>
      <c r="AY21" s="54"/>
      <c r="AZ21" s="54"/>
      <c r="BA21" s="54"/>
      <c r="BB21" s="54"/>
      <c r="BC21" s="55"/>
    </row>
    <row r="23" spans="1:57" ht="18.75" customHeight="1" x14ac:dyDescent="0.15">
      <c r="AG23" s="68" t="s">
        <v>64</v>
      </c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70"/>
    </row>
    <row r="24" spans="1:57" ht="18.75" customHeight="1" x14ac:dyDescent="0.15">
      <c r="AG24" s="99" t="s">
        <v>0</v>
      </c>
      <c r="AH24" s="100"/>
      <c r="AI24" s="100"/>
      <c r="AJ24" s="101"/>
      <c r="AK24" s="99" t="s">
        <v>1</v>
      </c>
      <c r="AL24" s="100"/>
      <c r="AM24" s="100"/>
      <c r="AN24" s="101"/>
      <c r="AO24" s="99" t="s">
        <v>2</v>
      </c>
      <c r="AP24" s="100"/>
      <c r="AQ24" s="100"/>
      <c r="AR24" s="101"/>
      <c r="AS24" s="99" t="s">
        <v>3</v>
      </c>
      <c r="AT24" s="101"/>
      <c r="AU24" s="99" t="s">
        <v>4</v>
      </c>
      <c r="AV24" s="101"/>
      <c r="AW24" s="99" t="s">
        <v>5</v>
      </c>
      <c r="AX24" s="101"/>
      <c r="AY24" s="92" t="s">
        <v>6</v>
      </c>
      <c r="AZ24" s="92"/>
      <c r="BA24" s="99" t="s">
        <v>7</v>
      </c>
      <c r="BB24" s="100"/>
      <c r="BC24" s="102" t="s">
        <v>8</v>
      </c>
      <c r="BD24" s="102" t="s">
        <v>9</v>
      </c>
      <c r="BE24" s="74" t="s">
        <v>72</v>
      </c>
    </row>
    <row r="25" spans="1:57" ht="18.75" customHeight="1" x14ac:dyDescent="0.15">
      <c r="AG25" s="97" t="s">
        <v>40</v>
      </c>
      <c r="AH25" s="98"/>
      <c r="AI25" s="97" t="s">
        <v>41</v>
      </c>
      <c r="AJ25" s="98"/>
      <c r="AK25" s="97" t="s">
        <v>40</v>
      </c>
      <c r="AL25" s="98"/>
      <c r="AM25" s="97" t="s">
        <v>41</v>
      </c>
      <c r="AN25" s="98"/>
      <c r="AO25" s="97" t="s">
        <v>40</v>
      </c>
      <c r="AP25" s="98"/>
      <c r="AQ25" s="97" t="s">
        <v>42</v>
      </c>
      <c r="AR25" s="98"/>
      <c r="AS25" s="97" t="s">
        <v>41</v>
      </c>
      <c r="AT25" s="98"/>
      <c r="AU25" s="97" t="s">
        <v>42</v>
      </c>
      <c r="AV25" s="98"/>
      <c r="AW25" s="105" t="s">
        <v>43</v>
      </c>
      <c r="AX25" s="105" t="s">
        <v>44</v>
      </c>
      <c r="AY25" s="91" t="s">
        <v>45</v>
      </c>
      <c r="AZ25" s="91" t="s">
        <v>46</v>
      </c>
      <c r="BA25" s="93" t="s">
        <v>47</v>
      </c>
      <c r="BB25" s="103" t="s">
        <v>48</v>
      </c>
      <c r="BC25" s="102"/>
      <c r="BD25" s="102"/>
      <c r="BE25" s="74"/>
    </row>
    <row r="26" spans="1:57" ht="18.75" customHeight="1" x14ac:dyDescent="0.15">
      <c r="AG26" s="26" t="s">
        <v>57</v>
      </c>
      <c r="AH26" s="2" t="s">
        <v>58</v>
      </c>
      <c r="AI26" s="26" t="s">
        <v>57</v>
      </c>
      <c r="AJ26" s="2" t="s">
        <v>58</v>
      </c>
      <c r="AK26" s="26" t="s">
        <v>57</v>
      </c>
      <c r="AL26" s="2" t="s">
        <v>58</v>
      </c>
      <c r="AM26" s="26" t="s">
        <v>57</v>
      </c>
      <c r="AN26" s="2" t="s">
        <v>58</v>
      </c>
      <c r="AO26" s="26" t="s">
        <v>57</v>
      </c>
      <c r="AP26" s="2" t="s">
        <v>58</v>
      </c>
      <c r="AQ26" s="26" t="s">
        <v>57</v>
      </c>
      <c r="AR26" s="2" t="s">
        <v>58</v>
      </c>
      <c r="AS26" s="26" t="s">
        <v>57</v>
      </c>
      <c r="AT26" s="2" t="s">
        <v>58</v>
      </c>
      <c r="AU26" s="26" t="s">
        <v>57</v>
      </c>
      <c r="AV26" s="2" t="s">
        <v>58</v>
      </c>
      <c r="AW26" s="99"/>
      <c r="AX26" s="99"/>
      <c r="AY26" s="92"/>
      <c r="AZ26" s="92"/>
      <c r="BA26" s="94"/>
      <c r="BB26" s="104"/>
      <c r="BC26" s="92"/>
      <c r="BD26" s="92"/>
      <c r="BE26" s="74"/>
    </row>
    <row r="27" spans="1:57" ht="18.75" customHeight="1" x14ac:dyDescent="0.15">
      <c r="AE27" s="88" t="s">
        <v>60</v>
      </c>
      <c r="AF27" s="88"/>
      <c r="AG27" s="7">
        <f t="shared" ref="AG27:BC27" si="4">AG5*AG$19/1000</f>
        <v>0</v>
      </c>
      <c r="AH27" s="7">
        <f t="shared" si="4"/>
        <v>123957.82399999999</v>
      </c>
      <c r="AI27" s="7">
        <f t="shared" si="4"/>
        <v>0</v>
      </c>
      <c r="AJ27" s="7">
        <f t="shared" si="4"/>
        <v>2261.5700000000002</v>
      </c>
      <c r="AK27" s="7">
        <f t="shared" si="4"/>
        <v>0</v>
      </c>
      <c r="AL27" s="7">
        <f t="shared" si="4"/>
        <v>8262.7199999999993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8772.2112000000016</v>
      </c>
      <c r="AQ27" s="7">
        <f t="shared" si="4"/>
        <v>269.77499999999998</v>
      </c>
      <c r="AR27" s="7">
        <f t="shared" si="4"/>
        <v>36293.865599999997</v>
      </c>
      <c r="AS27" s="7">
        <f t="shared" si="4"/>
        <v>0</v>
      </c>
      <c r="AT27" s="7">
        <f t="shared" si="4"/>
        <v>0</v>
      </c>
      <c r="AU27" s="7">
        <f t="shared" si="4"/>
        <v>333.27</v>
      </c>
      <c r="AV27" s="7">
        <f t="shared" si="4"/>
        <v>6.5</v>
      </c>
      <c r="AW27" s="7">
        <f t="shared" si="4"/>
        <v>0</v>
      </c>
      <c r="AX27" s="7">
        <f t="shared" si="4"/>
        <v>50140.464000000007</v>
      </c>
      <c r="AY27" s="7">
        <f t="shared" si="4"/>
        <v>3856.788</v>
      </c>
      <c r="AZ27" s="7">
        <f t="shared" si="4"/>
        <v>5538.09</v>
      </c>
      <c r="BA27" s="7">
        <f t="shared" si="4"/>
        <v>3153.6</v>
      </c>
      <c r="BB27" s="7">
        <f t="shared" si="4"/>
        <v>10932.48</v>
      </c>
      <c r="BC27" s="7">
        <f t="shared" si="4"/>
        <v>0</v>
      </c>
      <c r="BD27" s="7">
        <f t="shared" ref="BD27:BD30" si="5">SUM(AG27:BC27)</f>
        <v>253779.15779999999</v>
      </c>
      <c r="BE27" s="12">
        <f>I5*BD27</f>
        <v>4730443.5013919994</v>
      </c>
    </row>
    <row r="28" spans="1:57" ht="18.75" customHeight="1" x14ac:dyDescent="0.15">
      <c r="AE28" s="88" t="s">
        <v>61</v>
      </c>
      <c r="AF28" s="88"/>
      <c r="AG28" s="7">
        <f t="shared" ref="AG28:BC28" si="6">AG6*AG$19/1000</f>
        <v>0</v>
      </c>
      <c r="AH28" s="7">
        <f t="shared" si="6"/>
        <v>39487.32</v>
      </c>
      <c r="AI28" s="7">
        <f t="shared" si="6"/>
        <v>0</v>
      </c>
      <c r="AJ28" s="7">
        <f t="shared" si="6"/>
        <v>14776.68</v>
      </c>
      <c r="AK28" s="7">
        <f t="shared" si="6"/>
        <v>0</v>
      </c>
      <c r="AL28" s="7">
        <f t="shared" si="6"/>
        <v>0</v>
      </c>
      <c r="AM28" s="7">
        <f t="shared" si="6"/>
        <v>0</v>
      </c>
      <c r="AN28" s="7">
        <f t="shared" si="6"/>
        <v>0</v>
      </c>
      <c r="AO28" s="7">
        <f t="shared" si="6"/>
        <v>0</v>
      </c>
      <c r="AP28" s="7">
        <f t="shared" si="6"/>
        <v>52762.944000000003</v>
      </c>
      <c r="AQ28" s="7">
        <f t="shared" si="6"/>
        <v>0</v>
      </c>
      <c r="AR28" s="7">
        <f t="shared" si="6"/>
        <v>5227.0079999999998</v>
      </c>
      <c r="AS28" s="7">
        <f t="shared" si="6"/>
        <v>0</v>
      </c>
      <c r="AT28" s="7">
        <f t="shared" si="6"/>
        <v>38.4</v>
      </c>
      <c r="AU28" s="7">
        <f t="shared" si="6"/>
        <v>676.01599999999996</v>
      </c>
      <c r="AV28" s="7">
        <f t="shared" si="6"/>
        <v>66.248000000000005</v>
      </c>
      <c r="AW28" s="7">
        <f t="shared" si="6"/>
        <v>12164.16</v>
      </c>
      <c r="AX28" s="7">
        <f t="shared" si="6"/>
        <v>0</v>
      </c>
      <c r="AY28" s="7">
        <f t="shared" si="6"/>
        <v>0</v>
      </c>
      <c r="AZ28" s="7">
        <f t="shared" si="6"/>
        <v>25218.69</v>
      </c>
      <c r="BA28" s="7">
        <f t="shared" si="6"/>
        <v>0</v>
      </c>
      <c r="BB28" s="7">
        <f t="shared" si="6"/>
        <v>4625.28</v>
      </c>
      <c r="BC28" s="7">
        <f t="shared" si="6"/>
        <v>0</v>
      </c>
      <c r="BD28" s="7">
        <f t="shared" si="5"/>
        <v>155042.74600000001</v>
      </c>
      <c r="BE28" s="12">
        <f>I6*BD28</f>
        <v>4271427.6523000002</v>
      </c>
    </row>
    <row r="29" spans="1:57" ht="18.75" customHeight="1" x14ac:dyDescent="0.15">
      <c r="AE29" s="88" t="s">
        <v>62</v>
      </c>
      <c r="AF29" s="88"/>
      <c r="AG29" s="7">
        <f t="shared" ref="AG29:BC29" si="7">AG7*AG$19/1000</f>
        <v>0</v>
      </c>
      <c r="AH29" s="7">
        <f t="shared" si="7"/>
        <v>130941.51625</v>
      </c>
      <c r="AI29" s="7">
        <f t="shared" si="7"/>
        <v>0</v>
      </c>
      <c r="AJ29" s="7">
        <f t="shared" si="7"/>
        <v>3821.9450000000002</v>
      </c>
      <c r="AK29" s="7">
        <f t="shared" si="7"/>
        <v>0</v>
      </c>
      <c r="AL29" s="7">
        <f t="shared" si="7"/>
        <v>0</v>
      </c>
      <c r="AM29" s="7">
        <f t="shared" si="7"/>
        <v>0</v>
      </c>
      <c r="AN29" s="7">
        <f t="shared" si="7"/>
        <v>11.4</v>
      </c>
      <c r="AO29" s="7">
        <f t="shared" si="7"/>
        <v>0</v>
      </c>
      <c r="AP29" s="7">
        <f t="shared" si="7"/>
        <v>1038</v>
      </c>
      <c r="AQ29" s="7">
        <f t="shared" si="7"/>
        <v>0</v>
      </c>
      <c r="AR29" s="7">
        <f t="shared" si="7"/>
        <v>4807.2719999999999</v>
      </c>
      <c r="AS29" s="7">
        <f t="shared" si="7"/>
        <v>0</v>
      </c>
      <c r="AT29" s="7">
        <f t="shared" si="7"/>
        <v>113.75</v>
      </c>
      <c r="AU29" s="7">
        <f t="shared" si="7"/>
        <v>0</v>
      </c>
      <c r="AV29" s="7">
        <f t="shared" si="7"/>
        <v>0</v>
      </c>
      <c r="AW29" s="7">
        <f t="shared" si="7"/>
        <v>63889.8</v>
      </c>
      <c r="AX29" s="7">
        <f t="shared" si="7"/>
        <v>2805</v>
      </c>
      <c r="AY29" s="7">
        <f t="shared" si="7"/>
        <v>0</v>
      </c>
      <c r="AZ29" s="7">
        <f t="shared" si="7"/>
        <v>4480.92</v>
      </c>
      <c r="BA29" s="7">
        <f t="shared" si="7"/>
        <v>0</v>
      </c>
      <c r="BB29" s="7">
        <f t="shared" si="7"/>
        <v>11983.68</v>
      </c>
      <c r="BC29" s="7">
        <f t="shared" si="7"/>
        <v>0</v>
      </c>
      <c r="BD29" s="7">
        <f t="shared" si="5"/>
        <v>223893.28325000001</v>
      </c>
      <c r="BE29" s="12">
        <f>I7*BD29</f>
        <v>4130831.0759625002</v>
      </c>
    </row>
    <row r="30" spans="1:57" ht="18.75" customHeight="1" x14ac:dyDescent="0.15">
      <c r="AE30" s="87" t="s">
        <v>83</v>
      </c>
      <c r="AF30" s="87"/>
      <c r="AG30" s="22">
        <f t="shared" ref="AG30:BC30" si="8">SUM(AG27:AG29)</f>
        <v>0</v>
      </c>
      <c r="AH30" s="22">
        <f t="shared" si="8"/>
        <v>294386.66025000002</v>
      </c>
      <c r="AI30" s="22">
        <f t="shared" si="8"/>
        <v>0</v>
      </c>
      <c r="AJ30" s="22">
        <f t="shared" si="8"/>
        <v>20860.195</v>
      </c>
      <c r="AK30" s="22">
        <f t="shared" si="8"/>
        <v>0</v>
      </c>
      <c r="AL30" s="22">
        <f t="shared" si="8"/>
        <v>8262.7199999999993</v>
      </c>
      <c r="AM30" s="22">
        <f t="shared" si="8"/>
        <v>0</v>
      </c>
      <c r="AN30" s="22">
        <f t="shared" si="8"/>
        <v>11.4</v>
      </c>
      <c r="AO30" s="22">
        <f t="shared" si="8"/>
        <v>0</v>
      </c>
      <c r="AP30" s="22">
        <f t="shared" si="8"/>
        <v>62573.155200000008</v>
      </c>
      <c r="AQ30" s="22">
        <f t="shared" si="8"/>
        <v>269.77499999999998</v>
      </c>
      <c r="AR30" s="22">
        <f t="shared" si="8"/>
        <v>46328.145599999996</v>
      </c>
      <c r="AS30" s="22">
        <f t="shared" si="8"/>
        <v>0</v>
      </c>
      <c r="AT30" s="22">
        <f t="shared" si="8"/>
        <v>152.15</v>
      </c>
      <c r="AU30" s="22">
        <f t="shared" si="8"/>
        <v>1009.2859999999999</v>
      </c>
      <c r="AV30" s="22">
        <f t="shared" si="8"/>
        <v>72.748000000000005</v>
      </c>
      <c r="AW30" s="22">
        <f t="shared" si="8"/>
        <v>76053.960000000006</v>
      </c>
      <c r="AX30" s="22">
        <f t="shared" si="8"/>
        <v>52945.464000000007</v>
      </c>
      <c r="AY30" s="22">
        <f t="shared" si="8"/>
        <v>3856.788</v>
      </c>
      <c r="AZ30" s="22">
        <f t="shared" si="8"/>
        <v>35237.699999999997</v>
      </c>
      <c r="BA30" s="22">
        <f t="shared" si="8"/>
        <v>3153.6</v>
      </c>
      <c r="BB30" s="22">
        <f t="shared" si="8"/>
        <v>27541.439999999999</v>
      </c>
      <c r="BC30" s="22">
        <f t="shared" si="8"/>
        <v>0</v>
      </c>
      <c r="BD30" s="7">
        <f t="shared" si="5"/>
        <v>632715.18704999995</v>
      </c>
      <c r="BE30" s="22">
        <f>SUM(BE27:BE29)</f>
        <v>13132702.2296545</v>
      </c>
    </row>
    <row r="32" spans="1:57" ht="18.75" customHeight="1" x14ac:dyDescent="0.15">
      <c r="AG32" s="68" t="s">
        <v>65</v>
      </c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70"/>
    </row>
    <row r="33" spans="31:57" ht="18.75" customHeight="1" x14ac:dyDescent="0.15">
      <c r="AG33" s="99" t="s">
        <v>0</v>
      </c>
      <c r="AH33" s="100"/>
      <c r="AI33" s="100"/>
      <c r="AJ33" s="101"/>
      <c r="AK33" s="99" t="s">
        <v>1</v>
      </c>
      <c r="AL33" s="100"/>
      <c r="AM33" s="100"/>
      <c r="AN33" s="101"/>
      <c r="AO33" s="99" t="s">
        <v>2</v>
      </c>
      <c r="AP33" s="100"/>
      <c r="AQ33" s="100"/>
      <c r="AR33" s="101"/>
      <c r="AS33" s="99" t="s">
        <v>3</v>
      </c>
      <c r="AT33" s="101"/>
      <c r="AU33" s="99" t="s">
        <v>4</v>
      </c>
      <c r="AV33" s="101"/>
      <c r="AW33" s="99" t="s">
        <v>5</v>
      </c>
      <c r="AX33" s="101"/>
      <c r="AY33" s="92" t="s">
        <v>6</v>
      </c>
      <c r="AZ33" s="92"/>
      <c r="BA33" s="99" t="s">
        <v>7</v>
      </c>
      <c r="BB33" s="100"/>
      <c r="BC33" s="102" t="s">
        <v>8</v>
      </c>
      <c r="BD33" s="102" t="s">
        <v>9</v>
      </c>
      <c r="BE33" s="74" t="s">
        <v>72</v>
      </c>
    </row>
    <row r="34" spans="31:57" ht="18.75" customHeight="1" x14ac:dyDescent="0.15">
      <c r="AG34" s="97" t="s">
        <v>40</v>
      </c>
      <c r="AH34" s="98"/>
      <c r="AI34" s="97" t="s">
        <v>41</v>
      </c>
      <c r="AJ34" s="98"/>
      <c r="AK34" s="97" t="s">
        <v>40</v>
      </c>
      <c r="AL34" s="98"/>
      <c r="AM34" s="97" t="s">
        <v>41</v>
      </c>
      <c r="AN34" s="98"/>
      <c r="AO34" s="97" t="s">
        <v>40</v>
      </c>
      <c r="AP34" s="98"/>
      <c r="AQ34" s="97" t="s">
        <v>42</v>
      </c>
      <c r="AR34" s="98"/>
      <c r="AS34" s="97" t="s">
        <v>41</v>
      </c>
      <c r="AT34" s="98"/>
      <c r="AU34" s="97" t="s">
        <v>42</v>
      </c>
      <c r="AV34" s="98"/>
      <c r="AW34" s="105" t="s">
        <v>43</v>
      </c>
      <c r="AX34" s="105" t="s">
        <v>44</v>
      </c>
      <c r="AY34" s="91" t="s">
        <v>45</v>
      </c>
      <c r="AZ34" s="91" t="s">
        <v>46</v>
      </c>
      <c r="BA34" s="93" t="s">
        <v>47</v>
      </c>
      <c r="BB34" s="103" t="s">
        <v>48</v>
      </c>
      <c r="BC34" s="102"/>
      <c r="BD34" s="102"/>
      <c r="BE34" s="74"/>
    </row>
    <row r="35" spans="31:57" ht="18.75" customHeight="1" x14ac:dyDescent="0.15">
      <c r="AG35" s="26" t="s">
        <v>57</v>
      </c>
      <c r="AH35" s="2" t="s">
        <v>58</v>
      </c>
      <c r="AI35" s="26" t="s">
        <v>57</v>
      </c>
      <c r="AJ35" s="2" t="s">
        <v>58</v>
      </c>
      <c r="AK35" s="26" t="s">
        <v>57</v>
      </c>
      <c r="AL35" s="2" t="s">
        <v>58</v>
      </c>
      <c r="AM35" s="26" t="s">
        <v>57</v>
      </c>
      <c r="AN35" s="2" t="s">
        <v>58</v>
      </c>
      <c r="AO35" s="26" t="s">
        <v>57</v>
      </c>
      <c r="AP35" s="2" t="s">
        <v>58</v>
      </c>
      <c r="AQ35" s="26" t="s">
        <v>57</v>
      </c>
      <c r="AR35" s="2" t="s">
        <v>58</v>
      </c>
      <c r="AS35" s="26" t="s">
        <v>57</v>
      </c>
      <c r="AT35" s="2" t="s">
        <v>58</v>
      </c>
      <c r="AU35" s="26" t="s">
        <v>57</v>
      </c>
      <c r="AV35" s="2" t="s">
        <v>58</v>
      </c>
      <c r="AW35" s="99"/>
      <c r="AX35" s="99"/>
      <c r="AY35" s="92"/>
      <c r="AZ35" s="92"/>
      <c r="BA35" s="94"/>
      <c r="BB35" s="104"/>
      <c r="BC35" s="92"/>
      <c r="BD35" s="92"/>
      <c r="BE35" s="74"/>
    </row>
    <row r="36" spans="31:57" ht="18.75" customHeight="1" x14ac:dyDescent="0.15">
      <c r="AE36" s="88" t="s">
        <v>60</v>
      </c>
      <c r="AF36" s="88"/>
      <c r="AG36" s="7">
        <f t="shared" ref="AG36:AV36" si="9">AG14*AG$21/1000</f>
        <v>0</v>
      </c>
      <c r="AH36" s="7">
        <f t="shared" si="9"/>
        <v>0</v>
      </c>
      <c r="AI36" s="7">
        <f t="shared" si="9"/>
        <v>0</v>
      </c>
      <c r="AJ36" s="7">
        <f t="shared" si="9"/>
        <v>0</v>
      </c>
      <c r="AK36" s="7">
        <f t="shared" si="9"/>
        <v>0</v>
      </c>
      <c r="AL36" s="7">
        <f t="shared" si="9"/>
        <v>0</v>
      </c>
      <c r="AM36" s="7">
        <f t="shared" si="9"/>
        <v>0</v>
      </c>
      <c r="AN36" s="7">
        <f t="shared" si="9"/>
        <v>0</v>
      </c>
      <c r="AO36" s="7">
        <f t="shared" si="9"/>
        <v>0</v>
      </c>
      <c r="AP36" s="7">
        <f t="shared" si="9"/>
        <v>0</v>
      </c>
      <c r="AQ36" s="7">
        <f t="shared" si="9"/>
        <v>0</v>
      </c>
      <c r="AR36" s="7">
        <f t="shared" si="9"/>
        <v>0</v>
      </c>
      <c r="AS36" s="7">
        <f t="shared" si="9"/>
        <v>0</v>
      </c>
      <c r="AT36" s="7">
        <f t="shared" si="9"/>
        <v>0</v>
      </c>
      <c r="AU36" s="7">
        <f t="shared" si="9"/>
        <v>0</v>
      </c>
      <c r="AV36" s="7">
        <f t="shared" si="9"/>
        <v>0</v>
      </c>
      <c r="AW36" s="7">
        <f t="shared" ref="AW36:BC38" si="10">AW14*AW$20/1000</f>
        <v>0</v>
      </c>
      <c r="AX36" s="7">
        <f t="shared" si="10"/>
        <v>0</v>
      </c>
      <c r="AY36" s="7">
        <f t="shared" si="10"/>
        <v>0</v>
      </c>
      <c r="AZ36" s="7">
        <f t="shared" si="10"/>
        <v>0</v>
      </c>
      <c r="BA36" s="7">
        <f t="shared" si="10"/>
        <v>0</v>
      </c>
      <c r="BB36" s="7">
        <f t="shared" si="10"/>
        <v>0</v>
      </c>
      <c r="BC36" s="7">
        <f t="shared" si="10"/>
        <v>0</v>
      </c>
      <c r="BD36" s="7">
        <f t="shared" ref="BD36:BD38" si="11">SUM(AG36:BC36)</f>
        <v>0</v>
      </c>
      <c r="BE36" s="12">
        <f>I5*BD36</f>
        <v>0</v>
      </c>
    </row>
    <row r="37" spans="31:57" ht="18.75" customHeight="1" x14ac:dyDescent="0.15">
      <c r="AE37" s="88" t="s">
        <v>61</v>
      </c>
      <c r="AF37" s="88"/>
      <c r="AG37" s="7">
        <f t="shared" ref="AG37:AV37" si="12">AG15*AG$21/1000</f>
        <v>0</v>
      </c>
      <c r="AH37" s="7">
        <f t="shared" si="12"/>
        <v>0</v>
      </c>
      <c r="AI37" s="7">
        <f t="shared" si="12"/>
        <v>0</v>
      </c>
      <c r="AJ37" s="7">
        <f t="shared" si="12"/>
        <v>0</v>
      </c>
      <c r="AK37" s="7">
        <f t="shared" si="12"/>
        <v>0</v>
      </c>
      <c r="AL37" s="7">
        <f t="shared" si="12"/>
        <v>0</v>
      </c>
      <c r="AM37" s="7">
        <f t="shared" si="12"/>
        <v>0</v>
      </c>
      <c r="AN37" s="7">
        <f t="shared" si="12"/>
        <v>0</v>
      </c>
      <c r="AO37" s="7">
        <f t="shared" si="12"/>
        <v>0</v>
      </c>
      <c r="AP37" s="7">
        <f t="shared" si="12"/>
        <v>0</v>
      </c>
      <c r="AQ37" s="7">
        <f t="shared" si="12"/>
        <v>0</v>
      </c>
      <c r="AR37" s="7">
        <f t="shared" si="12"/>
        <v>0</v>
      </c>
      <c r="AS37" s="7">
        <f t="shared" si="12"/>
        <v>0</v>
      </c>
      <c r="AT37" s="7">
        <f t="shared" si="12"/>
        <v>0</v>
      </c>
      <c r="AU37" s="7">
        <f t="shared" si="12"/>
        <v>0</v>
      </c>
      <c r="AV37" s="7">
        <f t="shared" si="12"/>
        <v>0</v>
      </c>
      <c r="AW37" s="7">
        <f t="shared" si="10"/>
        <v>0</v>
      </c>
      <c r="AX37" s="7">
        <f t="shared" si="10"/>
        <v>0</v>
      </c>
      <c r="AY37" s="7">
        <f t="shared" si="10"/>
        <v>0</v>
      </c>
      <c r="AZ37" s="7">
        <f t="shared" si="10"/>
        <v>0</v>
      </c>
      <c r="BA37" s="7">
        <f t="shared" si="10"/>
        <v>0</v>
      </c>
      <c r="BB37" s="7">
        <f t="shared" si="10"/>
        <v>0</v>
      </c>
      <c r="BC37" s="7">
        <f t="shared" si="10"/>
        <v>0</v>
      </c>
      <c r="BD37" s="7">
        <f t="shared" si="11"/>
        <v>0</v>
      </c>
      <c r="BE37" s="12">
        <f>I6*BD37</f>
        <v>0</v>
      </c>
    </row>
    <row r="38" spans="31:57" ht="18.75" customHeight="1" x14ac:dyDescent="0.15">
      <c r="AE38" s="88" t="s">
        <v>62</v>
      </c>
      <c r="AF38" s="88"/>
      <c r="AG38" s="7">
        <f t="shared" ref="AG38:AT38" si="13">AG16*AG$21/1000</f>
        <v>0</v>
      </c>
      <c r="AH38" s="7">
        <f t="shared" si="13"/>
        <v>0</v>
      </c>
      <c r="AI38" s="7">
        <f t="shared" si="13"/>
        <v>0</v>
      </c>
      <c r="AJ38" s="7">
        <f t="shared" si="13"/>
        <v>0</v>
      </c>
      <c r="AK38" s="7">
        <f t="shared" si="13"/>
        <v>0</v>
      </c>
      <c r="AL38" s="7">
        <f t="shared" si="13"/>
        <v>0</v>
      </c>
      <c r="AM38" s="7">
        <f t="shared" si="13"/>
        <v>0</v>
      </c>
      <c r="AN38" s="7">
        <f t="shared" si="13"/>
        <v>0</v>
      </c>
      <c r="AO38" s="7">
        <f t="shared" si="13"/>
        <v>0</v>
      </c>
      <c r="AP38" s="7">
        <f t="shared" si="13"/>
        <v>0</v>
      </c>
      <c r="AQ38" s="7">
        <f t="shared" si="13"/>
        <v>0</v>
      </c>
      <c r="AR38" s="7">
        <f t="shared" si="13"/>
        <v>0</v>
      </c>
      <c r="AS38" s="7">
        <f t="shared" si="13"/>
        <v>0</v>
      </c>
      <c r="AT38" s="7">
        <f t="shared" si="13"/>
        <v>0</v>
      </c>
      <c r="AU38" s="7">
        <f>AU16*AU$20/1000</f>
        <v>0</v>
      </c>
      <c r="AV38" s="7">
        <f>AV16*AV$21/1000</f>
        <v>0</v>
      </c>
      <c r="AW38" s="7">
        <f t="shared" si="10"/>
        <v>0</v>
      </c>
      <c r="AX38" s="7">
        <f t="shared" si="10"/>
        <v>0</v>
      </c>
      <c r="AY38" s="7">
        <f t="shared" si="10"/>
        <v>0</v>
      </c>
      <c r="AZ38" s="7">
        <f t="shared" si="10"/>
        <v>0</v>
      </c>
      <c r="BA38" s="7">
        <f t="shared" si="10"/>
        <v>0</v>
      </c>
      <c r="BB38" s="7">
        <f t="shared" si="10"/>
        <v>0</v>
      </c>
      <c r="BC38" s="7">
        <f t="shared" si="10"/>
        <v>0</v>
      </c>
      <c r="BD38" s="7">
        <f t="shared" si="11"/>
        <v>0</v>
      </c>
      <c r="BE38" s="12">
        <f>I7*BD38</f>
        <v>0</v>
      </c>
    </row>
    <row r="39" spans="31:57" ht="18.75" customHeight="1" x14ac:dyDescent="0.15">
      <c r="AE39" s="87" t="s">
        <v>83</v>
      </c>
      <c r="AF39" s="87"/>
      <c r="AG39" s="22">
        <f t="shared" ref="AG39:BE39" si="14">SUM(AG36:AG38)</f>
        <v>0</v>
      </c>
      <c r="AH39" s="22">
        <f t="shared" si="14"/>
        <v>0</v>
      </c>
      <c r="AI39" s="22">
        <f t="shared" si="14"/>
        <v>0</v>
      </c>
      <c r="AJ39" s="22">
        <f t="shared" si="14"/>
        <v>0</v>
      </c>
      <c r="AK39" s="22">
        <f t="shared" si="14"/>
        <v>0</v>
      </c>
      <c r="AL39" s="22">
        <f t="shared" si="14"/>
        <v>0</v>
      </c>
      <c r="AM39" s="22">
        <f t="shared" si="14"/>
        <v>0</v>
      </c>
      <c r="AN39" s="22">
        <f t="shared" si="14"/>
        <v>0</v>
      </c>
      <c r="AO39" s="22">
        <f t="shared" si="14"/>
        <v>0</v>
      </c>
      <c r="AP39" s="22">
        <f t="shared" si="14"/>
        <v>0</v>
      </c>
      <c r="AQ39" s="22">
        <f t="shared" si="14"/>
        <v>0</v>
      </c>
      <c r="AR39" s="22">
        <f t="shared" si="14"/>
        <v>0</v>
      </c>
      <c r="AS39" s="22">
        <f t="shared" si="14"/>
        <v>0</v>
      </c>
      <c r="AT39" s="22">
        <f t="shared" si="14"/>
        <v>0</v>
      </c>
      <c r="AU39" s="22">
        <f t="shared" si="14"/>
        <v>0</v>
      </c>
      <c r="AV39" s="22">
        <f t="shared" si="14"/>
        <v>0</v>
      </c>
      <c r="AW39" s="22">
        <f t="shared" si="14"/>
        <v>0</v>
      </c>
      <c r="AX39" s="22">
        <f t="shared" si="14"/>
        <v>0</v>
      </c>
      <c r="AY39" s="22">
        <f t="shared" si="14"/>
        <v>0</v>
      </c>
      <c r="AZ39" s="22">
        <f t="shared" si="14"/>
        <v>0</v>
      </c>
      <c r="BA39" s="22">
        <f t="shared" si="14"/>
        <v>0</v>
      </c>
      <c r="BB39" s="22">
        <f t="shared" si="14"/>
        <v>0</v>
      </c>
      <c r="BC39" s="22">
        <f t="shared" si="14"/>
        <v>0</v>
      </c>
      <c r="BD39" s="22">
        <f t="shared" si="14"/>
        <v>0</v>
      </c>
      <c r="BE39" s="22">
        <f t="shared" si="14"/>
        <v>0</v>
      </c>
    </row>
  </sheetData>
  <sheetProtection algorithmName="SHA-512" hashValue="NwGNl9ecr4xN0PoNhdIQxTtqyEqxKl4S5HYSnjuYGHGTSFWxSkhu9Crp44ecXuuxyf51QvasK48BaT4Jhny4Dg==" saltValue="NzMDuPgaClCAGeO0sVr6OA==" spinCount="100000" sheet="1" objects="1" scenarios="1"/>
  <mergeCells count="117">
    <mergeCell ref="BD2:BD4"/>
    <mergeCell ref="AU2:AV2"/>
    <mergeCell ref="BE24:BE26"/>
    <mergeCell ref="BE33:BE35"/>
    <mergeCell ref="A3:A4"/>
    <mergeCell ref="B3:B4"/>
    <mergeCell ref="AG3:AH3"/>
    <mergeCell ref="AI3:AJ3"/>
    <mergeCell ref="AK3:AL3"/>
    <mergeCell ref="AG2:AJ2"/>
    <mergeCell ref="AK2:AN2"/>
    <mergeCell ref="AO2:AR2"/>
    <mergeCell ref="AS2:AT2"/>
    <mergeCell ref="AG23:BD23"/>
    <mergeCell ref="AG24:AJ24"/>
    <mergeCell ref="AK24:AN24"/>
    <mergeCell ref="AO24:AR24"/>
    <mergeCell ref="AS24:AT24"/>
    <mergeCell ref="AU24:AV24"/>
    <mergeCell ref="AW24:AX24"/>
    <mergeCell ref="AY24:AZ24"/>
    <mergeCell ref="BA24:BB24"/>
    <mergeCell ref="BC24:BC26"/>
    <mergeCell ref="BD24:BD26"/>
    <mergeCell ref="AG33:AJ33"/>
    <mergeCell ref="AK33:AN33"/>
    <mergeCell ref="AO33:AR33"/>
    <mergeCell ref="AS33:AT33"/>
    <mergeCell ref="AU33:AV33"/>
    <mergeCell ref="AY25:AY26"/>
    <mergeCell ref="AW33:AX33"/>
    <mergeCell ref="AY33:AZ33"/>
    <mergeCell ref="AG1:BD1"/>
    <mergeCell ref="AX3:AX4"/>
    <mergeCell ref="AY3:AY4"/>
    <mergeCell ref="AZ3:AZ4"/>
    <mergeCell ref="BA3:BA4"/>
    <mergeCell ref="BB3:BB4"/>
    <mergeCell ref="AM3:AN3"/>
    <mergeCell ref="AO3:AP3"/>
    <mergeCell ref="AQ3:AR3"/>
    <mergeCell ref="AS3:AT3"/>
    <mergeCell ref="AU3:AV3"/>
    <mergeCell ref="AW3:AW4"/>
    <mergeCell ref="AW2:AX2"/>
    <mergeCell ref="AY2:AZ2"/>
    <mergeCell ref="BA2:BB2"/>
    <mergeCell ref="BC2:BC4"/>
    <mergeCell ref="AZ25:AZ26"/>
    <mergeCell ref="BA25:BA26"/>
    <mergeCell ref="BB25:BB26"/>
    <mergeCell ref="AG32:BD32"/>
    <mergeCell ref="AQ25:AR25"/>
    <mergeCell ref="AS25:AT25"/>
    <mergeCell ref="AU25:AV25"/>
    <mergeCell ref="AW25:AW26"/>
    <mergeCell ref="AX25:AX26"/>
    <mergeCell ref="AK25:AL25"/>
    <mergeCell ref="AM25:AN25"/>
    <mergeCell ref="AO25:AP25"/>
    <mergeCell ref="AG25:AH25"/>
    <mergeCell ref="AI25:AJ25"/>
    <mergeCell ref="BA33:BB33"/>
    <mergeCell ref="BC33:BC35"/>
    <mergeCell ref="BD33:BD35"/>
    <mergeCell ref="AY34:AY35"/>
    <mergeCell ref="AZ34:AZ35"/>
    <mergeCell ref="BA34:BA35"/>
    <mergeCell ref="BB34:BB35"/>
    <mergeCell ref="AQ34:AR34"/>
    <mergeCell ref="AS34:AT34"/>
    <mergeCell ref="AU34:AV34"/>
    <mergeCell ref="AW34:AW35"/>
    <mergeCell ref="AX34:AX35"/>
    <mergeCell ref="AG34:AH34"/>
    <mergeCell ref="AI34:AJ34"/>
    <mergeCell ref="AK34:AL34"/>
    <mergeCell ref="AM34:AN34"/>
    <mergeCell ref="AO34:AP34"/>
    <mergeCell ref="AG10:BD10"/>
    <mergeCell ref="AG11:AJ11"/>
    <mergeCell ref="AK11:AN11"/>
    <mergeCell ref="AO11:AR11"/>
    <mergeCell ref="AS11:AT11"/>
    <mergeCell ref="AU11:AV11"/>
    <mergeCell ref="AW11:AX11"/>
    <mergeCell ref="AY11:AZ11"/>
    <mergeCell ref="BA11:BB11"/>
    <mergeCell ref="BC11:BC13"/>
    <mergeCell ref="BD11:BD13"/>
    <mergeCell ref="AM12:AN12"/>
    <mergeCell ref="AO12:AP12"/>
    <mergeCell ref="AQ12:AR12"/>
    <mergeCell ref="AS12:AT12"/>
    <mergeCell ref="AU12:AV12"/>
    <mergeCell ref="BB12:BB13"/>
    <mergeCell ref="AW12:AW13"/>
    <mergeCell ref="AX12:AX13"/>
    <mergeCell ref="AY12:AY13"/>
    <mergeCell ref="AZ12:AZ13"/>
    <mergeCell ref="BA12:BA13"/>
    <mergeCell ref="A12:A13"/>
    <mergeCell ref="B12:B13"/>
    <mergeCell ref="AG12:AH12"/>
    <mergeCell ref="AI12:AJ12"/>
    <mergeCell ref="AK12:AL12"/>
    <mergeCell ref="AE19:AF19"/>
    <mergeCell ref="AE39:AF39"/>
    <mergeCell ref="AE38:AF38"/>
    <mergeCell ref="AE37:AF37"/>
    <mergeCell ref="AE30:AF30"/>
    <mergeCell ref="AE36:AF36"/>
    <mergeCell ref="AE28:AF28"/>
    <mergeCell ref="AE29:AF29"/>
    <mergeCell ref="AE20:AF20"/>
    <mergeCell ref="AE21:AF21"/>
    <mergeCell ref="AE27:AF27"/>
  </mergeCells>
  <phoneticPr fontId="2"/>
  <printOptions horizontalCentered="1" verticalCentered="1"/>
  <pageMargins left="0.59055118110236227" right="0.59055118110236227" top="0.59055118110236227" bottom="0.59055118110236227" header="0" footer="0"/>
  <pageSetup paperSize="9" scale="80" orientation="landscape" r:id="rId1"/>
  <rowBreaks count="1" manualBreakCount="1">
    <brk id="17" max="55" man="1"/>
  </rowBreaks>
  <colBreaks count="2" manualBreakCount="2">
    <brk id="16" max="39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算出表</vt:lpstr>
      <vt:lpstr>器具の消費電力</vt:lpstr>
      <vt:lpstr>計算表</vt:lpstr>
      <vt:lpstr>計算表!Print_Area</vt:lpstr>
      <vt:lpstr>算出表!Print_Area</vt:lpstr>
      <vt:lpstr>計算表!Print_Titles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2021-06-17T00:15:01Z</cp:lastPrinted>
  <dcterms:created xsi:type="dcterms:W3CDTF">2020-11-12T00:02:49Z</dcterms:created>
  <dcterms:modified xsi:type="dcterms:W3CDTF">2021-06-17T00:17:12Z</dcterms:modified>
</cp:coreProperties>
</file>