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315" windowHeight="8055" activeTab="0"/>
  </bookViews>
  <sheets>
    <sheet name="Sheet1" sheetId="1" r:id="rId1"/>
  </sheets>
  <definedNames>
    <definedName name="_xlnm.Print_Area" localSheetId="0">'Sheet1'!$A$1:$O$51</definedName>
  </definedNames>
  <calcPr fullCalcOnLoad="1"/>
</workbook>
</file>

<file path=xl/sharedStrings.xml><?xml version="1.0" encoding="utf-8"?>
<sst xmlns="http://schemas.openxmlformats.org/spreadsheetml/2006/main" count="62" uniqueCount="41">
  <si>
    <t>太陽光発電システム</t>
  </si>
  <si>
    <t>蓄電システム</t>
  </si>
  <si>
    <t>太陽熱利用システム</t>
  </si>
  <si>
    <t>ＨＥＭＳ</t>
  </si>
  <si>
    <t>kWh</t>
  </si>
  <si>
    <t>×</t>
  </si>
  <si>
    <t>＝</t>
  </si>
  <si>
    <t>kW</t>
  </si>
  <si>
    <t>円</t>
  </si>
  <si>
    <t>種類</t>
  </si>
  <si>
    <t>　</t>
  </si>
  <si>
    <t>・戸建住宅の個人</t>
  </si>
  <si>
    <t>・分譲共同住宅の区分所有者</t>
  </si>
  <si>
    <t>　（個人居住部分での使用の場合）</t>
  </si>
  <si>
    <t>　（共有部分での使用の場合）</t>
  </si>
  <si>
    <t>・集会所の自治会</t>
  </si>
  <si>
    <t>（0.5ｋＷ以上，小数点第３位は切り捨て）</t>
  </si>
  <si>
    <t>（1ｋＷｈ以上，小数点第３位は切り捨て）</t>
  </si>
  <si>
    <t>黄色の枠を埋めてください。</t>
  </si>
  <si>
    <t>水色（点線）の枠は，自動計算です。</t>
  </si>
  <si>
    <r>
      <t>ＳＴＥＰ２．当てはまるものがあれば，</t>
    </r>
    <r>
      <rPr>
        <sz val="20"/>
        <color indexed="8"/>
        <rFont val="HG丸ｺﾞｼｯｸM-PRO"/>
        <family val="3"/>
      </rPr>
      <t>選んでください。</t>
    </r>
  </si>
  <si>
    <r>
      <t>ＳＴＥＰ３．設置する設備を</t>
    </r>
    <r>
      <rPr>
        <b/>
        <sz val="20"/>
        <color indexed="8"/>
        <rFont val="HG丸ｺﾞｼｯｸM-PRO"/>
        <family val="3"/>
      </rPr>
      <t>すべて</t>
    </r>
    <r>
      <rPr>
        <sz val="20"/>
        <color indexed="8"/>
        <rFont val="HG丸ｺﾞｼｯｸM-PRO"/>
        <family val="3"/>
      </rPr>
      <t>選択するとともに，条件を入力してください。</t>
    </r>
  </si>
  <si>
    <r>
      <t>ＳＴＥＰ１．申請者に当てはまるものをどちらか</t>
    </r>
    <r>
      <rPr>
        <b/>
        <sz val="20"/>
        <color indexed="8"/>
        <rFont val="HG丸ｺﾞｼｯｸM-PRO"/>
        <family val="3"/>
      </rPr>
      <t>１つ</t>
    </r>
    <r>
      <rPr>
        <sz val="20"/>
        <color indexed="8"/>
        <rFont val="HG丸ｺﾞｼｯｸM-PRO"/>
        <family val="3"/>
      </rPr>
      <t>選んでください。</t>
    </r>
  </si>
  <si>
    <t>【京都市すまいの創エネ・省エネ応援事業助成金額計算表】</t>
  </si>
  <si>
    <t>蓄電容量</t>
  </si>
  <si>
    <t>・賃貸共同住宅の個人所有者</t>
  </si>
  <si>
    <t>・分譲共同住宅の管理組合</t>
  </si>
  <si>
    <t>エネファーム同時設置</t>
  </si>
  <si>
    <t>　</t>
  </si>
  <si>
    <t>他の補助事業の利用</t>
  </si>
  <si>
    <t>（すまいの創エネ・省エネ応援事業とは別の補助事業）</t>
  </si>
  <si>
    <t>次世代住宅エコポイント制度（国）</t>
  </si>
  <si>
    <t>公称最大出力の合計</t>
  </si>
  <si>
    <t>既存住宅省エネリフォーム（市）</t>
  </si>
  <si>
    <t>耐震改修・耐震リフォーム（市）</t>
  </si>
  <si>
    <t>太陽光発電システムと蓄電システムの同時設置による加算が一部適用されない。</t>
  </si>
  <si>
    <r>
      <t>・</t>
    </r>
    <r>
      <rPr>
        <sz val="16"/>
        <color indexed="8"/>
        <rFont val="HG丸ｺﾞｼｯｸM-PRO"/>
        <family val="3"/>
      </rPr>
      <t>賃貸共同住宅の個人所有者・個人居住者</t>
    </r>
  </si>
  <si>
    <t>合計</t>
  </si>
  <si>
    <t>千円未満切り捨て</t>
  </si>
  <si>
    <t>ＳＴＥＰ４．申請書１／４の助成予定金額に次の金額を記入してください。</t>
  </si>
  <si>
    <t>（交付申請の提出が２０２０年１２月２８日を超えている，又は，別途定める予算の範囲を超えている。）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</si>
</sst>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_);[Red]\(0\)"/>
    <numFmt numFmtId="180" formatCode="0.0000_);[Red]\(0.0000\)"/>
    <numFmt numFmtId="181" formatCode="0.000_);[Red]\(0.000\)"/>
    <numFmt numFmtId="182" formatCode="0.000_ "/>
  </numFmts>
  <fonts count="55">
    <font>
      <sz val="11"/>
      <color theme="1"/>
      <name val="Calibri"/>
      <family val="3"/>
    </font>
    <font>
      <sz val="11"/>
      <color indexed="8"/>
      <name val="ＭＳ Ｐゴシック"/>
      <family val="3"/>
    </font>
    <font>
      <sz val="6"/>
      <name val="ＭＳ Ｐゴシック"/>
      <family val="3"/>
    </font>
    <font>
      <b/>
      <sz val="20"/>
      <color indexed="8"/>
      <name val="HG丸ｺﾞｼｯｸM-PRO"/>
      <family val="3"/>
    </font>
    <font>
      <sz val="20"/>
      <color indexed="8"/>
      <name val="HG丸ｺﾞｼｯｸM-PRO"/>
      <family val="3"/>
    </font>
    <font>
      <sz val="16"/>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EPSON 丸ゴシック体Ｍ"/>
      <family val="3"/>
    </font>
    <font>
      <sz val="28"/>
      <color indexed="8"/>
      <name val="HG丸ｺﾞｼｯｸM-PRO"/>
      <family val="3"/>
    </font>
    <font>
      <sz val="18"/>
      <color indexed="8"/>
      <name val="HG丸ｺﾞｼｯｸM-PRO"/>
      <family val="3"/>
    </font>
    <font>
      <b/>
      <sz val="16"/>
      <color indexed="8"/>
      <name val="HG丸ｺﾞｼｯｸM-PRO"/>
      <family val="3"/>
    </font>
    <font>
      <sz val="36"/>
      <color indexed="8"/>
      <name val="HG丸ｺﾞｼｯｸM-PRO"/>
      <family val="3"/>
    </font>
    <font>
      <sz val="16"/>
      <color indexed="8"/>
      <name val="EPSON 丸ゴシック体Ｍ"/>
      <family val="3"/>
    </font>
    <font>
      <sz val="14"/>
      <color indexed="8"/>
      <name val="HG丸ｺﾞｼｯｸM-PRO"/>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HG丸ｺﾞｼｯｸM-PRO"/>
      <family val="3"/>
    </font>
    <font>
      <sz val="20"/>
      <color theme="1"/>
      <name val="EPSON 丸ゴシック体Ｍ"/>
      <family val="3"/>
    </font>
    <font>
      <sz val="28"/>
      <color theme="1"/>
      <name val="HG丸ｺﾞｼｯｸM-PRO"/>
      <family val="3"/>
    </font>
    <font>
      <sz val="18"/>
      <color theme="1"/>
      <name val="HG丸ｺﾞｼｯｸM-PRO"/>
      <family val="3"/>
    </font>
    <font>
      <b/>
      <sz val="16"/>
      <color theme="1"/>
      <name val="HG丸ｺﾞｼｯｸM-PRO"/>
      <family val="3"/>
    </font>
    <font>
      <sz val="36"/>
      <color theme="1"/>
      <name val="HG丸ｺﾞｼｯｸM-PRO"/>
      <family val="3"/>
    </font>
    <font>
      <sz val="16"/>
      <color theme="1"/>
      <name val="EPSON 丸ゴシック体Ｍ"/>
      <family val="3"/>
    </font>
    <font>
      <sz val="16"/>
      <color theme="1"/>
      <name val="HG丸ｺﾞｼｯｸM-PRO"/>
      <family val="3"/>
    </font>
    <font>
      <sz val="14"/>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Dashed"/>
      <right>
        <color indexed="63"/>
      </right>
      <top>
        <color indexed="63"/>
      </top>
      <bottom>
        <color indexed="63"/>
      </bottom>
    </border>
    <border>
      <left style="mediumDashed"/>
      <right>
        <color indexed="63"/>
      </right>
      <top style="mediumDashed"/>
      <bottom>
        <color indexed="63"/>
      </bottom>
    </border>
    <border>
      <left>
        <color indexed="63"/>
      </left>
      <right style="mediumDashed"/>
      <top>
        <color indexed="63"/>
      </top>
      <bottom>
        <color indexed="63"/>
      </bottom>
    </border>
    <border>
      <left style="mediumDashed"/>
      <right style="mediumDashed"/>
      <top style="mediumDashed"/>
      <bottom style="mediumDashed"/>
    </border>
    <border>
      <left>
        <color indexed="63"/>
      </left>
      <right>
        <color indexed="63"/>
      </right>
      <top style="mediumDashed"/>
      <bottom style="mediumDashed"/>
    </border>
    <border>
      <left>
        <color indexed="63"/>
      </left>
      <right>
        <color indexed="63"/>
      </right>
      <top style="mediumDashed"/>
      <bottom>
        <color indexed="63"/>
      </bottom>
    </border>
    <border>
      <left>
        <color indexed="63"/>
      </left>
      <right>
        <color indexed="63"/>
      </right>
      <top>
        <color indexed="63"/>
      </top>
      <bottom style="mediumDashed"/>
    </border>
    <border>
      <left style="mediumDashed"/>
      <right>
        <color indexed="63"/>
      </right>
      <top style="mediumDashed"/>
      <bottom style="mediumDashed"/>
    </border>
    <border>
      <left style="mediumDashed"/>
      <right style="medium"/>
      <top>
        <color indexed="63"/>
      </top>
      <bottom>
        <color indexed="63"/>
      </bottom>
    </border>
    <border>
      <left style="medium"/>
      <right style="medium"/>
      <top style="medium"/>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Dashed"/>
      <top style="mediumDashed"/>
      <bottom style="medium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78">
    <xf numFmtId="0" fontId="0" fillId="0" borderId="0" xfId="0" applyFont="1" applyAlignment="1">
      <alignment vertical="center"/>
    </xf>
    <xf numFmtId="0" fontId="46" fillId="0" borderId="0" xfId="0" applyFont="1" applyBorder="1" applyAlignment="1">
      <alignment vertic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0" xfId="60" applyFont="1" applyBorder="1">
      <alignment vertical="center"/>
      <protection/>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6" xfId="60" applyFont="1" applyBorder="1">
      <alignment vertical="center"/>
      <protection/>
    </xf>
    <xf numFmtId="0" fontId="46" fillId="0" borderId="17" xfId="0" applyFont="1" applyBorder="1" applyAlignment="1">
      <alignment vertical="center"/>
    </xf>
    <xf numFmtId="0" fontId="47" fillId="0" borderId="0" xfId="60" applyFont="1" applyBorder="1">
      <alignment vertical="center"/>
      <protection/>
    </xf>
    <xf numFmtId="0" fontId="46" fillId="0" borderId="0" xfId="0" applyFont="1" applyBorder="1" applyAlignment="1">
      <alignment horizontal="center" vertical="center"/>
    </xf>
    <xf numFmtId="0" fontId="46" fillId="0" borderId="0" xfId="0" applyFont="1" applyFill="1" applyBorder="1" applyAlignment="1">
      <alignment horizontal="center" vertical="center"/>
    </xf>
    <xf numFmtId="0" fontId="47" fillId="0" borderId="0" xfId="60" applyFont="1" applyBorder="1" applyAlignment="1">
      <alignment vertical="center"/>
      <protection/>
    </xf>
    <xf numFmtId="0" fontId="48" fillId="0" borderId="0" xfId="0" applyFont="1" applyBorder="1" applyAlignment="1">
      <alignment vertical="center"/>
    </xf>
    <xf numFmtId="0" fontId="46" fillId="0" borderId="18" xfId="60" applyFont="1" applyBorder="1">
      <alignment vertical="center"/>
      <protection/>
    </xf>
    <xf numFmtId="0" fontId="46" fillId="0" borderId="19" xfId="60" applyFont="1" applyBorder="1">
      <alignment vertical="center"/>
      <protection/>
    </xf>
    <xf numFmtId="0" fontId="46" fillId="0" borderId="20" xfId="0" applyFont="1" applyBorder="1" applyAlignment="1">
      <alignment vertical="center"/>
    </xf>
    <xf numFmtId="0" fontId="46" fillId="0" borderId="13" xfId="60" applyFont="1" applyBorder="1">
      <alignment vertical="center"/>
      <protection/>
    </xf>
    <xf numFmtId="0" fontId="46" fillId="0" borderId="21" xfId="0" applyFont="1" applyBorder="1" applyAlignment="1">
      <alignment vertical="center"/>
    </xf>
    <xf numFmtId="0" fontId="46" fillId="0" borderId="22" xfId="60" applyFont="1" applyBorder="1">
      <alignment vertical="center"/>
      <protection/>
    </xf>
    <xf numFmtId="0" fontId="46" fillId="0" borderId="23" xfId="60" applyFont="1" applyBorder="1">
      <alignment vertical="center"/>
      <protection/>
    </xf>
    <xf numFmtId="0" fontId="46" fillId="0" borderId="24" xfId="0" applyFont="1" applyBorder="1" applyAlignment="1">
      <alignment vertical="center"/>
    </xf>
    <xf numFmtId="0" fontId="46" fillId="0" borderId="19" xfId="0" applyFont="1" applyBorder="1" applyAlignment="1">
      <alignment vertical="center"/>
    </xf>
    <xf numFmtId="0" fontId="46" fillId="0" borderId="23" xfId="0" applyFont="1" applyBorder="1" applyAlignment="1">
      <alignment vertical="center"/>
    </xf>
    <xf numFmtId="0" fontId="49" fillId="0" borderId="13" xfId="60" applyFont="1" applyBorder="1" applyAlignment="1">
      <alignment vertical="top"/>
      <protection/>
    </xf>
    <xf numFmtId="0" fontId="50" fillId="0" borderId="0" xfId="0" applyFont="1" applyBorder="1" applyAlignment="1">
      <alignment vertical="center"/>
    </xf>
    <xf numFmtId="0" fontId="47" fillId="0" borderId="25" xfId="60" applyFont="1" applyBorder="1">
      <alignment vertical="center"/>
      <protection/>
    </xf>
    <xf numFmtId="178" fontId="46" fillId="12" borderId="26" xfId="0" applyNumberFormat="1" applyFont="1" applyFill="1" applyBorder="1" applyAlignment="1">
      <alignment horizontal="center" vertical="center"/>
    </xf>
    <xf numFmtId="0" fontId="46" fillId="0" borderId="27" xfId="0" applyFont="1" applyBorder="1" applyAlignment="1">
      <alignment horizontal="center" vertical="center"/>
    </xf>
    <xf numFmtId="3" fontId="46" fillId="12" borderId="28" xfId="0" applyNumberFormat="1" applyFont="1" applyFill="1" applyBorder="1" applyAlignment="1">
      <alignment horizontal="center" vertical="center"/>
    </xf>
    <xf numFmtId="0" fontId="46" fillId="0" borderId="29" xfId="0" applyFont="1" applyBorder="1" applyAlignment="1">
      <alignment vertical="center"/>
    </xf>
    <xf numFmtId="0" fontId="46" fillId="0" borderId="30" xfId="0" applyFont="1" applyBorder="1" applyAlignment="1">
      <alignment vertical="center"/>
    </xf>
    <xf numFmtId="0" fontId="46" fillId="0" borderId="31" xfId="0" applyFont="1" applyBorder="1" applyAlignment="1">
      <alignment vertical="center"/>
    </xf>
    <xf numFmtId="0" fontId="46" fillId="0" borderId="27" xfId="0" applyFont="1" applyBorder="1" applyAlignment="1">
      <alignment vertical="center"/>
    </xf>
    <xf numFmtId="178" fontId="46" fillId="12" borderId="28" xfId="0" applyNumberFormat="1" applyFont="1" applyFill="1" applyBorder="1" applyAlignment="1">
      <alignment horizontal="center" vertical="center"/>
    </xf>
    <xf numFmtId="177" fontId="46" fillId="12" borderId="28" xfId="0" applyNumberFormat="1" applyFont="1" applyFill="1" applyBorder="1" applyAlignment="1">
      <alignment horizontal="center" vertical="center"/>
    </xf>
    <xf numFmtId="176" fontId="46" fillId="12" borderId="32" xfId="0" applyNumberFormat="1" applyFont="1" applyFill="1" applyBorder="1" applyAlignment="1">
      <alignment horizontal="center" vertical="center"/>
    </xf>
    <xf numFmtId="3" fontId="46" fillId="12" borderId="29" xfId="0" applyNumberFormat="1" applyFont="1" applyFill="1" applyBorder="1" applyAlignment="1">
      <alignment horizontal="center" vertical="center"/>
    </xf>
    <xf numFmtId="0" fontId="46" fillId="0" borderId="25" xfId="0" applyFont="1" applyBorder="1" applyAlignment="1">
      <alignment vertical="center"/>
    </xf>
    <xf numFmtId="177" fontId="46" fillId="12" borderId="29" xfId="0" applyNumberFormat="1" applyFont="1" applyFill="1" applyBorder="1" applyAlignment="1">
      <alignment horizontal="center" vertical="center"/>
    </xf>
    <xf numFmtId="0" fontId="46" fillId="0" borderId="33" xfId="0" applyFont="1" applyBorder="1" applyAlignment="1">
      <alignment vertical="center"/>
    </xf>
    <xf numFmtId="177" fontId="46" fillId="12" borderId="32" xfId="0" applyNumberFormat="1" applyFont="1" applyFill="1" applyBorder="1" applyAlignment="1">
      <alignment horizontal="center" vertical="center"/>
    </xf>
    <xf numFmtId="0" fontId="51" fillId="0" borderId="25"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52" fillId="0" borderId="0" xfId="60" applyFont="1" applyBorder="1">
      <alignment vertical="center"/>
      <protection/>
    </xf>
    <xf numFmtId="0" fontId="46" fillId="33" borderId="34" xfId="0" applyFont="1" applyFill="1" applyBorder="1" applyAlignment="1" applyProtection="1">
      <alignment horizontal="center" vertical="center"/>
      <protection locked="0"/>
    </xf>
    <xf numFmtId="0" fontId="46" fillId="0" borderId="0" xfId="60" applyFont="1" applyBorder="1" applyAlignment="1">
      <alignment horizontal="right" vertical="center"/>
      <protection/>
    </xf>
    <xf numFmtId="0" fontId="46" fillId="0" borderId="35" xfId="0" applyFont="1" applyBorder="1" applyAlignment="1">
      <alignment vertical="center"/>
    </xf>
    <xf numFmtId="0" fontId="46" fillId="0" borderId="36" xfId="60" applyFont="1" applyBorder="1">
      <alignment vertical="center"/>
      <protection/>
    </xf>
    <xf numFmtId="0" fontId="46" fillId="0" borderId="36" xfId="0" applyFont="1" applyBorder="1" applyAlignment="1">
      <alignment vertical="center"/>
    </xf>
    <xf numFmtId="0" fontId="46" fillId="0" borderId="37" xfId="0" applyFont="1" applyBorder="1" applyAlignment="1">
      <alignment vertical="center"/>
    </xf>
    <xf numFmtId="0" fontId="46" fillId="0" borderId="38" xfId="0" applyFont="1" applyBorder="1" applyAlignment="1">
      <alignment vertical="center"/>
    </xf>
    <xf numFmtId="0" fontId="46" fillId="0" borderId="39" xfId="60" applyFont="1" applyBorder="1">
      <alignment vertical="center"/>
      <protection/>
    </xf>
    <xf numFmtId="0" fontId="46" fillId="0" borderId="39" xfId="0" applyFont="1" applyBorder="1" applyAlignment="1">
      <alignment vertical="center"/>
    </xf>
    <xf numFmtId="0" fontId="46" fillId="0" borderId="40" xfId="0" applyFont="1" applyBorder="1" applyAlignment="1">
      <alignment vertical="center"/>
    </xf>
    <xf numFmtId="0" fontId="53" fillId="0" borderId="16" xfId="0" applyFont="1" applyBorder="1" applyAlignment="1">
      <alignment horizontal="right" vertical="top"/>
    </xf>
    <xf numFmtId="0" fontId="54" fillId="0" borderId="16" xfId="60" applyFont="1" applyBorder="1" applyAlignment="1">
      <alignment vertical="top"/>
      <protection/>
    </xf>
    <xf numFmtId="0" fontId="53" fillId="0" borderId="13" xfId="60" applyFont="1" applyBorder="1">
      <alignment vertical="center"/>
      <protection/>
    </xf>
    <xf numFmtId="0" fontId="46" fillId="0" borderId="0" xfId="0" applyFont="1" applyBorder="1" applyAlignment="1">
      <alignment horizontal="right" vertical="center"/>
    </xf>
    <xf numFmtId="177" fontId="46" fillId="0" borderId="30" xfId="0" applyNumberFormat="1" applyFont="1" applyFill="1" applyBorder="1" applyAlignment="1">
      <alignment horizontal="center" vertical="center"/>
    </xf>
    <xf numFmtId="177" fontId="46" fillId="0" borderId="31" xfId="0" applyNumberFormat="1" applyFont="1" applyBorder="1" applyAlignment="1">
      <alignment horizontal="center" vertical="center"/>
    </xf>
    <xf numFmtId="176" fontId="46" fillId="0" borderId="0" xfId="0" applyNumberFormat="1" applyFont="1" applyFill="1" applyBorder="1" applyAlignment="1">
      <alignment horizontal="center" vertical="center"/>
    </xf>
    <xf numFmtId="0" fontId="47" fillId="0" borderId="0" xfId="60" applyFont="1" applyFill="1" applyBorder="1">
      <alignment vertical="center"/>
      <protection/>
    </xf>
    <xf numFmtId="3" fontId="46" fillId="0" borderId="0" xfId="0" applyNumberFormat="1" applyFont="1" applyFill="1" applyBorder="1" applyAlignment="1">
      <alignment horizontal="center" vertical="center"/>
    </xf>
    <xf numFmtId="0" fontId="46" fillId="0" borderId="0" xfId="0" applyFont="1" applyFill="1" applyBorder="1" applyAlignment="1">
      <alignment vertical="center"/>
    </xf>
    <xf numFmtId="177" fontId="46" fillId="0" borderId="0" xfId="0" applyNumberFormat="1" applyFont="1" applyBorder="1" applyAlignment="1">
      <alignment vertical="center"/>
    </xf>
    <xf numFmtId="181" fontId="46" fillId="33" borderId="34" xfId="0" applyNumberFormat="1" applyFont="1" applyFill="1" applyBorder="1" applyAlignment="1" applyProtection="1">
      <alignment horizontal="center" vertical="center"/>
      <protection locked="0"/>
    </xf>
    <xf numFmtId="182" fontId="46" fillId="33" borderId="34" xfId="0" applyNumberFormat="1" applyFont="1" applyFill="1" applyBorder="1" applyAlignment="1" applyProtection="1">
      <alignment horizontal="center" vertical="center"/>
      <protection locked="0"/>
    </xf>
    <xf numFmtId="38" fontId="51" fillId="12" borderId="32" xfId="48" applyFont="1" applyFill="1" applyBorder="1" applyAlignment="1">
      <alignment horizontal="center" vertical="center"/>
    </xf>
    <xf numFmtId="38" fontId="51" fillId="12" borderId="29" xfId="48" applyFont="1" applyFill="1" applyBorder="1" applyAlignment="1">
      <alignment horizontal="center" vertical="center"/>
    </xf>
    <xf numFmtId="38" fontId="51" fillId="12" borderId="41" xfId="48" applyFont="1" applyFill="1" applyBorder="1" applyAlignment="1">
      <alignment horizontal="center" vertical="center"/>
    </xf>
    <xf numFmtId="0" fontId="46" fillId="33" borderId="42" xfId="0" applyFont="1" applyFill="1" applyBorder="1" applyAlignment="1" applyProtection="1">
      <alignment horizontal="center"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20</xdr:row>
      <xdr:rowOff>114300</xdr:rowOff>
    </xdr:from>
    <xdr:to>
      <xdr:col>5</xdr:col>
      <xdr:colOff>1019175</xdr:colOff>
      <xdr:row>20</xdr:row>
      <xdr:rowOff>752475</xdr:rowOff>
    </xdr:to>
    <xdr:sp>
      <xdr:nvSpPr>
        <xdr:cNvPr id="1" name="下矢印 9"/>
        <xdr:cNvSpPr>
          <a:spLocks/>
        </xdr:cNvSpPr>
      </xdr:nvSpPr>
      <xdr:spPr>
        <a:xfrm>
          <a:off x="2171700" y="8362950"/>
          <a:ext cx="1181100" cy="6381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438150</xdr:colOff>
      <xdr:row>46</xdr:row>
      <xdr:rowOff>114300</xdr:rowOff>
    </xdr:from>
    <xdr:to>
      <xdr:col>6</xdr:col>
      <xdr:colOff>0</xdr:colOff>
      <xdr:row>46</xdr:row>
      <xdr:rowOff>685800</xdr:rowOff>
    </xdr:to>
    <xdr:sp>
      <xdr:nvSpPr>
        <xdr:cNvPr id="2" name="下矢印 17"/>
        <xdr:cNvSpPr>
          <a:spLocks/>
        </xdr:cNvSpPr>
      </xdr:nvSpPr>
      <xdr:spPr>
        <a:xfrm>
          <a:off x="2171700" y="19745325"/>
          <a:ext cx="1400175" cy="5715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523875</xdr:colOff>
      <xdr:row>10</xdr:row>
      <xdr:rowOff>57150</xdr:rowOff>
    </xdr:from>
    <xdr:to>
      <xdr:col>5</xdr:col>
      <xdr:colOff>1104900</xdr:colOff>
      <xdr:row>10</xdr:row>
      <xdr:rowOff>685800</xdr:rowOff>
    </xdr:to>
    <xdr:sp>
      <xdr:nvSpPr>
        <xdr:cNvPr id="3" name="下矢印 3"/>
        <xdr:cNvSpPr>
          <a:spLocks/>
        </xdr:cNvSpPr>
      </xdr:nvSpPr>
      <xdr:spPr>
        <a:xfrm>
          <a:off x="2257425" y="4343400"/>
          <a:ext cx="1181100" cy="6286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T50"/>
  <sheetViews>
    <sheetView showGridLines="0" tabSelected="1" view="pageBreakPreview" zoomScale="50" zoomScaleNormal="70" zoomScaleSheetLayoutView="50" zoomScalePageLayoutView="0" workbookViewId="0" topLeftCell="A1">
      <selection activeCell="C24" sqref="C24"/>
    </sheetView>
  </sheetViews>
  <sheetFormatPr defaultColWidth="9.140625" defaultRowHeight="34.5" customHeight="1"/>
  <cols>
    <col min="1" max="1" width="1.7109375" style="1" customWidth="1"/>
    <col min="2" max="2" width="5.421875" style="1" customWidth="1"/>
    <col min="3" max="3" width="9.8515625" style="1" customWidth="1"/>
    <col min="4" max="5" width="9.00390625" style="1" customWidth="1"/>
    <col min="6" max="6" width="18.57421875" style="1" customWidth="1"/>
    <col min="7" max="7" width="24.28125" style="1" customWidth="1"/>
    <col min="8" max="8" width="7.57421875" style="1" customWidth="1"/>
    <col min="9" max="9" width="9.8515625" style="1" customWidth="1"/>
    <col min="10" max="10" width="17.00390625" style="1" customWidth="1"/>
    <col min="11" max="11" width="5.140625" style="1" customWidth="1"/>
    <col min="12" max="12" width="5.421875" style="1" customWidth="1"/>
    <col min="13" max="13" width="24.421875" style="1" customWidth="1"/>
    <col min="14" max="14" width="5.421875" style="1" customWidth="1"/>
    <col min="15" max="15" width="3.57421875" style="1" customWidth="1"/>
    <col min="16" max="16" width="5.28125" style="1" customWidth="1"/>
    <col min="17" max="17" width="3.421875" style="1" customWidth="1"/>
    <col min="18" max="18" width="3.00390625" style="1" customWidth="1"/>
    <col min="19" max="19" width="9.00390625" style="1" customWidth="1"/>
    <col min="20" max="20" width="21.140625" style="1" bestFit="1" customWidth="1"/>
    <col min="21" max="16384" width="9.00390625" style="1" customWidth="1"/>
  </cols>
  <sheetData>
    <row r="1" ht="78.75" customHeight="1">
      <c r="C1" s="16" t="s">
        <v>23</v>
      </c>
    </row>
    <row r="2" ht="34.5" customHeight="1">
      <c r="C2" s="1" t="s">
        <v>18</v>
      </c>
    </row>
    <row r="3" ht="34.5" customHeight="1">
      <c r="C3" s="1" t="s">
        <v>19</v>
      </c>
    </row>
    <row r="4" ht="5.25" customHeight="1" thickBot="1"/>
    <row r="5" spans="2:14" ht="34.5" customHeight="1" thickBot="1">
      <c r="B5" s="2"/>
      <c r="C5" s="3" t="s">
        <v>22</v>
      </c>
      <c r="D5" s="3"/>
      <c r="E5" s="3"/>
      <c r="F5" s="3"/>
      <c r="G5" s="3"/>
      <c r="H5" s="3"/>
      <c r="I5" s="3"/>
      <c r="J5" s="3"/>
      <c r="K5" s="3"/>
      <c r="L5" s="3"/>
      <c r="M5" s="3"/>
      <c r="N5" s="4"/>
    </row>
    <row r="6" spans="2:14" ht="34.5" customHeight="1">
      <c r="B6" s="5"/>
      <c r="C6" s="75"/>
      <c r="D6" s="17" t="s">
        <v>11</v>
      </c>
      <c r="E6" s="18"/>
      <c r="F6" s="18"/>
      <c r="G6" s="19"/>
      <c r="I6" s="75" t="s">
        <v>10</v>
      </c>
      <c r="J6" s="17" t="s">
        <v>25</v>
      </c>
      <c r="K6" s="18"/>
      <c r="L6" s="25"/>
      <c r="M6" s="19"/>
      <c r="N6" s="7"/>
    </row>
    <row r="7" spans="2:14" ht="34.5" customHeight="1">
      <c r="B7" s="5"/>
      <c r="C7" s="76"/>
      <c r="D7" s="61" t="s">
        <v>36</v>
      </c>
      <c r="E7" s="6"/>
      <c r="F7" s="6"/>
      <c r="G7" s="21"/>
      <c r="I7" s="76"/>
      <c r="J7" s="27" t="s">
        <v>14</v>
      </c>
      <c r="K7" s="6"/>
      <c r="M7" s="21"/>
      <c r="N7" s="7"/>
    </row>
    <row r="8" spans="2:14" ht="34.5" customHeight="1">
      <c r="B8" s="5"/>
      <c r="C8" s="76"/>
      <c r="D8" s="27" t="s">
        <v>13</v>
      </c>
      <c r="E8" s="6"/>
      <c r="F8" s="6"/>
      <c r="G8" s="21"/>
      <c r="I8" s="76"/>
      <c r="J8" s="20" t="s">
        <v>26</v>
      </c>
      <c r="M8" s="21"/>
      <c r="N8" s="7"/>
    </row>
    <row r="9" spans="2:14" ht="34.5" customHeight="1" thickBot="1">
      <c r="B9" s="5"/>
      <c r="C9" s="77"/>
      <c r="D9" s="22" t="s">
        <v>12</v>
      </c>
      <c r="E9" s="23"/>
      <c r="F9" s="23"/>
      <c r="G9" s="24"/>
      <c r="I9" s="77"/>
      <c r="J9" s="22" t="s">
        <v>15</v>
      </c>
      <c r="K9" s="26"/>
      <c r="L9" s="26"/>
      <c r="M9" s="24"/>
      <c r="N9" s="7"/>
    </row>
    <row r="10" spans="2:14" ht="12" customHeight="1" thickBot="1">
      <c r="B10" s="8"/>
      <c r="C10" s="47"/>
      <c r="D10" s="10"/>
      <c r="E10" s="10"/>
      <c r="F10" s="10"/>
      <c r="G10" s="9"/>
      <c r="H10" s="9"/>
      <c r="I10" s="47"/>
      <c r="J10" s="10"/>
      <c r="K10" s="9"/>
      <c r="L10" s="9"/>
      <c r="M10" s="9"/>
      <c r="N10" s="11"/>
    </row>
    <row r="11" spans="3:10" ht="57" customHeight="1" thickBot="1">
      <c r="C11" s="46"/>
      <c r="D11" s="6"/>
      <c r="E11" s="6"/>
      <c r="F11" s="6"/>
      <c r="I11" s="46"/>
      <c r="J11" s="6"/>
    </row>
    <row r="12" spans="2:14" ht="34.5" customHeight="1">
      <c r="B12" s="2"/>
      <c r="C12" s="3" t="s">
        <v>20</v>
      </c>
      <c r="D12" s="3"/>
      <c r="E12" s="3"/>
      <c r="F12" s="3"/>
      <c r="G12" s="3"/>
      <c r="H12" s="3"/>
      <c r="I12" s="3"/>
      <c r="J12" s="3"/>
      <c r="K12" s="3"/>
      <c r="L12" s="3"/>
      <c r="M12" s="3"/>
      <c r="N12" s="4"/>
    </row>
    <row r="13" spans="2:14" ht="34.5" customHeight="1" thickBot="1">
      <c r="B13" s="5"/>
      <c r="C13" s="1" t="s">
        <v>29</v>
      </c>
      <c r="D13" s="6"/>
      <c r="E13" s="6"/>
      <c r="F13" s="6"/>
      <c r="G13" s="1" t="s">
        <v>30</v>
      </c>
      <c r="N13" s="7"/>
    </row>
    <row r="14" spans="2:14" ht="34.5" customHeight="1" thickBot="1">
      <c r="B14" s="5"/>
      <c r="C14" s="49" t="s">
        <v>10</v>
      </c>
      <c r="D14" s="6" t="s">
        <v>33</v>
      </c>
      <c r="E14" s="6"/>
      <c r="F14" s="6"/>
      <c r="N14" s="7"/>
    </row>
    <row r="15" spans="2:14" ht="34.5" customHeight="1" thickBot="1">
      <c r="B15" s="5"/>
      <c r="C15" s="49" t="s">
        <v>28</v>
      </c>
      <c r="D15" s="6" t="s">
        <v>34</v>
      </c>
      <c r="E15" s="6"/>
      <c r="F15" s="6"/>
      <c r="N15" s="7"/>
    </row>
    <row r="16" spans="2:14" ht="34.5" customHeight="1" thickBot="1">
      <c r="B16" s="5"/>
      <c r="C16" s="49" t="s">
        <v>10</v>
      </c>
      <c r="D16" s="6" t="s">
        <v>31</v>
      </c>
      <c r="E16" s="6"/>
      <c r="F16" s="6"/>
      <c r="N16" s="7"/>
    </row>
    <row r="17" spans="2:14" ht="12" customHeight="1">
      <c r="B17" s="51"/>
      <c r="C17" s="52"/>
      <c r="D17" s="52"/>
      <c r="E17" s="52"/>
      <c r="F17" s="52"/>
      <c r="G17" s="53"/>
      <c r="H17" s="53"/>
      <c r="I17" s="53"/>
      <c r="J17" s="53"/>
      <c r="K17" s="53"/>
      <c r="L17" s="53"/>
      <c r="M17" s="53"/>
      <c r="N17" s="54"/>
    </row>
    <row r="18" spans="2:14" ht="12" customHeight="1" thickBot="1">
      <c r="B18" s="55"/>
      <c r="C18" s="56"/>
      <c r="D18" s="56"/>
      <c r="E18" s="56"/>
      <c r="F18" s="56"/>
      <c r="G18" s="57"/>
      <c r="H18" s="57"/>
      <c r="I18" s="57"/>
      <c r="J18" s="57"/>
      <c r="K18" s="57"/>
      <c r="L18" s="57"/>
      <c r="M18" s="57"/>
      <c r="N18" s="58"/>
    </row>
    <row r="19" spans="2:14" ht="34.5" customHeight="1" thickBot="1">
      <c r="B19" s="5"/>
      <c r="C19" s="49"/>
      <c r="D19" s="6" t="s">
        <v>35</v>
      </c>
      <c r="E19" s="6"/>
      <c r="F19" s="6"/>
      <c r="N19" s="7"/>
    </row>
    <row r="20" spans="2:14" ht="24" customHeight="1" thickBot="1">
      <c r="B20" s="8"/>
      <c r="C20" s="9"/>
      <c r="D20" s="60" t="s">
        <v>40</v>
      </c>
      <c r="E20" s="10"/>
      <c r="F20" s="10"/>
      <c r="G20" s="9"/>
      <c r="H20" s="9"/>
      <c r="I20" s="9"/>
      <c r="J20" s="9"/>
      <c r="K20" s="9"/>
      <c r="L20" s="9"/>
      <c r="M20" s="59"/>
      <c r="N20" s="11"/>
    </row>
    <row r="21" ht="65.25" customHeight="1" thickBot="1"/>
    <row r="22" spans="2:14" ht="34.5" customHeight="1">
      <c r="B22" s="2"/>
      <c r="C22" s="3" t="s">
        <v>21</v>
      </c>
      <c r="D22" s="3"/>
      <c r="E22" s="3"/>
      <c r="F22" s="3"/>
      <c r="G22" s="3"/>
      <c r="H22" s="3"/>
      <c r="I22" s="3"/>
      <c r="J22" s="3"/>
      <c r="K22" s="3"/>
      <c r="L22" s="3"/>
      <c r="M22" s="3"/>
      <c r="N22" s="4"/>
    </row>
    <row r="23" spans="2:14" ht="18.75" customHeight="1" thickBot="1">
      <c r="B23" s="5"/>
      <c r="N23" s="7"/>
    </row>
    <row r="24" spans="2:14" ht="34.5" customHeight="1" thickBot="1">
      <c r="B24" s="5"/>
      <c r="C24" s="49"/>
      <c r="D24" s="1" t="s">
        <v>0</v>
      </c>
      <c r="F24" s="6"/>
      <c r="N24" s="7"/>
    </row>
    <row r="25" spans="2:14" ht="34.5" customHeight="1" thickBot="1">
      <c r="B25" s="5"/>
      <c r="D25" s="48"/>
      <c r="E25" s="48"/>
      <c r="F25" s="50" t="s">
        <v>32</v>
      </c>
      <c r="G25" s="70"/>
      <c r="H25" s="12" t="s">
        <v>7</v>
      </c>
      <c r="I25" s="28" t="s">
        <v>16</v>
      </c>
      <c r="N25" s="7"/>
    </row>
    <row r="26" spans="2:14" ht="34.5" customHeight="1" thickBot="1">
      <c r="B26" s="5"/>
      <c r="F26" s="6"/>
      <c r="N26" s="7"/>
    </row>
    <row r="27" spans="2:14" ht="34.5" customHeight="1" thickBot="1">
      <c r="B27" s="5"/>
      <c r="E27" s="12"/>
      <c r="F27" s="12"/>
      <c r="G27" s="30" t="str">
        <f>IF(C24="○",ROUNDDOWN(G25,2),"-")</f>
        <v>-</v>
      </c>
      <c r="H27" s="29" t="s">
        <v>7</v>
      </c>
      <c r="I27" s="31" t="s">
        <v>5</v>
      </c>
      <c r="J27" s="32" t="str">
        <f>IF(G27="-","-",IF(I6="○",40000,IF(AND(C6="○",C24="○",C36="○"),40000,IF(AND(C6="○",OR(C14="○",C15="○",C16="○",C44="○")),40000,20000))))</f>
        <v>-</v>
      </c>
      <c r="K27" s="1" t="s">
        <v>8</v>
      </c>
      <c r="L27" s="1" t="s">
        <v>6</v>
      </c>
      <c r="M27" s="38" t="str">
        <f>IF(G27="-","-",G27*J27)</f>
        <v>-</v>
      </c>
      <c r="N27" s="7" t="s">
        <v>8</v>
      </c>
    </row>
    <row r="28" spans="2:14" ht="34.5" customHeight="1" thickBot="1">
      <c r="B28" s="5"/>
      <c r="G28" s="34"/>
      <c r="M28" s="33"/>
      <c r="N28" s="7"/>
    </row>
    <row r="29" spans="2:20" ht="34.5" customHeight="1" thickBot="1">
      <c r="B29" s="5"/>
      <c r="E29" s="15"/>
      <c r="F29" s="12"/>
      <c r="G29" s="37" t="str">
        <f>IF(C19="○","-",IF(AND(C6="○",C24="○",C36="○"),IF(G27&gt;4,4,G27),"-"))</f>
        <v>-</v>
      </c>
      <c r="H29" s="12" t="s">
        <v>7</v>
      </c>
      <c r="I29" s="13" t="s">
        <v>5</v>
      </c>
      <c r="J29" s="32" t="str">
        <f>IF(C19="○","-",IF(AND(C6="○",C24="○",C36="○"),10000,"-"))</f>
        <v>-</v>
      </c>
      <c r="K29" s="1" t="s">
        <v>8</v>
      </c>
      <c r="L29" s="1" t="s">
        <v>6</v>
      </c>
      <c r="M29" s="38" t="str">
        <f>IF(G29="-","-",G29*J29)</f>
        <v>-</v>
      </c>
      <c r="N29" s="7" t="s">
        <v>8</v>
      </c>
      <c r="T29" s="69"/>
    </row>
    <row r="30" spans="2:14" ht="34.5" customHeight="1" thickBot="1">
      <c r="B30" s="5"/>
      <c r="J30" s="34"/>
      <c r="M30" s="34"/>
      <c r="N30" s="7"/>
    </row>
    <row r="31" spans="2:14" ht="34.5" customHeight="1" thickBot="1">
      <c r="B31" s="5"/>
      <c r="J31" s="62" t="s">
        <v>37</v>
      </c>
      <c r="M31" s="38" t="str">
        <f>IF(AND(M27="-",M29="-"),"-",ROUNDDOWN(SUM(M27,M29),-3))</f>
        <v>-</v>
      </c>
      <c r="N31" s="7" t="s">
        <v>8</v>
      </c>
    </row>
    <row r="32" spans="2:14" ht="34.5" customHeight="1">
      <c r="B32" s="5"/>
      <c r="J32" s="62"/>
      <c r="M32" s="63" t="s">
        <v>38</v>
      </c>
      <c r="N32" s="7"/>
    </row>
    <row r="33" spans="2:14" ht="34.5" customHeight="1" thickBot="1">
      <c r="B33" s="5"/>
      <c r="N33" s="7"/>
    </row>
    <row r="34" spans="2:14" ht="34.5" customHeight="1" thickBot="1">
      <c r="B34" s="5"/>
      <c r="G34" s="1" t="s">
        <v>27</v>
      </c>
      <c r="J34" s="49"/>
      <c r="M34" s="38" t="str">
        <f>IF(AND(C6="○",C24="○",J34="○"),40000,"-")</f>
        <v>-</v>
      </c>
      <c r="N34" s="7" t="s">
        <v>8</v>
      </c>
    </row>
    <row r="35" spans="2:20" ht="34.5" customHeight="1" thickBot="1">
      <c r="B35" s="5"/>
      <c r="N35" s="7"/>
      <c r="T35" s="69"/>
    </row>
    <row r="36" spans="2:14" ht="34.5" customHeight="1" thickBot="1">
      <c r="B36" s="5"/>
      <c r="C36" s="49"/>
      <c r="D36" s="1" t="s">
        <v>1</v>
      </c>
      <c r="N36" s="7"/>
    </row>
    <row r="37" spans="2:14" ht="34.5" customHeight="1" thickBot="1">
      <c r="B37" s="5"/>
      <c r="E37" s="6" t="s">
        <v>24</v>
      </c>
      <c r="F37" s="12"/>
      <c r="G37" s="71"/>
      <c r="H37" s="12" t="s">
        <v>4</v>
      </c>
      <c r="I37" s="28" t="s">
        <v>17</v>
      </c>
      <c r="N37" s="7"/>
    </row>
    <row r="38" spans="2:14" ht="34.5" customHeight="1" thickBot="1">
      <c r="B38" s="5"/>
      <c r="M38" s="35"/>
      <c r="N38" s="7"/>
    </row>
    <row r="39" spans="2:14" ht="34.5" customHeight="1" thickBot="1">
      <c r="B39" s="5"/>
      <c r="D39" s="6"/>
      <c r="E39" s="12"/>
      <c r="F39" s="12"/>
      <c r="G39" s="39" t="str">
        <f>IF(C36="○",IF(I6="○",ROUNDDOWN(G37,2),IF(AND(C6="○",C36="○"),IF(C19="○","-",IF(ROUNDDOWN(G37,2)&gt;6,6,(ROUNDDOWN(G37,2)))))),"-")</f>
        <v>-</v>
      </c>
      <c r="H39" s="29" t="s">
        <v>4</v>
      </c>
      <c r="I39" s="31" t="s">
        <v>5</v>
      </c>
      <c r="J39" s="40" t="str">
        <f>IF(G39="-","-",IF(I6="○",75000,IF(AND(C6="○",C24="○"),IF(C19="○","-",30000))))</f>
        <v>-</v>
      </c>
      <c r="K39" s="41" t="s">
        <v>8</v>
      </c>
      <c r="L39" s="36" t="s">
        <v>6</v>
      </c>
      <c r="M39" s="42" t="str">
        <f>IF(G39="-","-",ROUNDDOWN(G39*J39,-3))</f>
        <v>-</v>
      </c>
      <c r="N39" s="43" t="s">
        <v>8</v>
      </c>
    </row>
    <row r="40" spans="2:14" ht="34.5" customHeight="1">
      <c r="B40" s="5"/>
      <c r="D40" s="6"/>
      <c r="E40" s="12"/>
      <c r="F40" s="12"/>
      <c r="G40" s="65"/>
      <c r="H40" s="66"/>
      <c r="I40" s="14"/>
      <c r="J40" s="67"/>
      <c r="K40" s="68"/>
      <c r="L40" s="68"/>
      <c r="M40" s="63" t="s">
        <v>38</v>
      </c>
      <c r="N40" s="7"/>
    </row>
    <row r="41" spans="2:14" ht="34.5" customHeight="1" thickBot="1">
      <c r="B41" s="5"/>
      <c r="M41" s="64"/>
      <c r="N41" s="7"/>
    </row>
    <row r="42" spans="2:14" ht="34.5" customHeight="1" thickBot="1">
      <c r="B42" s="5"/>
      <c r="C42" s="49"/>
      <c r="D42" s="1" t="s">
        <v>3</v>
      </c>
      <c r="M42" s="38" t="str">
        <f>IF(C42="○",20000,"-")</f>
        <v>-</v>
      </c>
      <c r="N42" s="7" t="s">
        <v>8</v>
      </c>
    </row>
    <row r="43" spans="2:14" ht="34.5" customHeight="1" thickBot="1">
      <c r="B43" s="5"/>
      <c r="N43" s="7"/>
    </row>
    <row r="44" spans="2:14" ht="34.5" customHeight="1" thickBot="1">
      <c r="B44" s="5"/>
      <c r="C44" s="49" t="s">
        <v>10</v>
      </c>
      <c r="D44" s="1" t="s">
        <v>2</v>
      </c>
      <c r="N44" s="7"/>
    </row>
    <row r="45" spans="2:14" ht="34.5" customHeight="1" thickBot="1">
      <c r="B45" s="5"/>
      <c r="C45" s="14"/>
      <c r="E45" s="1" t="s">
        <v>9</v>
      </c>
      <c r="G45" s="49"/>
      <c r="M45" s="44" t="str">
        <f>IF(AND(C44="○",G45="自然循環型"),IF(C24="○",150000,IF(OR(C14="○",C15="○",C16="○"),100000,50000)),IF(AND(C44="○",G45="強制循環型"),IF(C24="○",300000,IF(OR(C14="○",C15="○"),200000,100000)),"-"))</f>
        <v>-</v>
      </c>
      <c r="N45" s="43" t="s">
        <v>8</v>
      </c>
    </row>
    <row r="46" spans="2:14" ht="18.75" customHeight="1" thickBot="1">
      <c r="B46" s="8"/>
      <c r="C46" s="9"/>
      <c r="D46" s="9"/>
      <c r="E46" s="9"/>
      <c r="F46" s="9"/>
      <c r="G46" s="9"/>
      <c r="H46" s="9"/>
      <c r="I46" s="9"/>
      <c r="J46" s="9"/>
      <c r="K46" s="9"/>
      <c r="L46" s="9"/>
      <c r="M46" s="9"/>
      <c r="N46" s="11"/>
    </row>
    <row r="47" ht="72.75" customHeight="1" thickBot="1"/>
    <row r="48" spans="2:14" ht="34.5" customHeight="1" thickBot="1">
      <c r="B48" s="2"/>
      <c r="C48" s="3" t="s">
        <v>39</v>
      </c>
      <c r="D48" s="3"/>
      <c r="E48" s="3"/>
      <c r="F48" s="3"/>
      <c r="G48" s="3"/>
      <c r="H48" s="3"/>
      <c r="I48" s="3"/>
      <c r="J48" s="3"/>
      <c r="K48" s="3"/>
      <c r="L48" s="3"/>
      <c r="M48" s="3"/>
      <c r="N48" s="4"/>
    </row>
    <row r="49" spans="2:14" ht="87.75" customHeight="1" thickBot="1">
      <c r="B49" s="5"/>
      <c r="C49" s="72">
        <f>IF(SUM(M31,M34,M39,M42,M45)=0,"",SUM(M31,M34,M39,M42,M45))</f>
      </c>
      <c r="D49" s="73"/>
      <c r="E49" s="73"/>
      <c r="F49" s="74"/>
      <c r="G49" s="45" t="s">
        <v>8</v>
      </c>
      <c r="N49" s="7"/>
    </row>
    <row r="50" spans="2:14" ht="34.5" customHeight="1" thickBot="1">
      <c r="B50" s="8"/>
      <c r="C50" s="9"/>
      <c r="D50" s="9"/>
      <c r="E50" s="9"/>
      <c r="F50" s="9"/>
      <c r="G50" s="9"/>
      <c r="H50" s="9"/>
      <c r="I50" s="9"/>
      <c r="J50" s="9"/>
      <c r="K50" s="9"/>
      <c r="L50" s="9"/>
      <c r="M50" s="9"/>
      <c r="N50" s="11"/>
    </row>
  </sheetData>
  <sheetProtection password="D3A6" sheet="1" selectLockedCells="1"/>
  <mergeCells count="3">
    <mergeCell ref="C49:F49"/>
    <mergeCell ref="C6:C9"/>
    <mergeCell ref="I6:I9"/>
  </mergeCells>
  <dataValidations count="4">
    <dataValidation type="list" allowBlank="1" showInputMessage="1" showErrorMessage="1" sqref="C6 C42 I6 J34 C44 C24 C36 C14:C16 C19">
      <formula1>"○,　"</formula1>
    </dataValidation>
    <dataValidation type="list" allowBlank="1" showInputMessage="1" showErrorMessage="1" sqref="G45">
      <formula1>"自然循環型,強制循環型,　　　"</formula1>
    </dataValidation>
    <dataValidation type="decimal" operator="greaterThanOrEqual" allowBlank="1" showInputMessage="1" showErrorMessage="1" error="0.5kW以上が対象です。" sqref="G25">
      <formula1>0.5</formula1>
    </dataValidation>
    <dataValidation type="decimal" operator="greaterThanOrEqual" allowBlank="1" showInputMessage="1" showErrorMessage="1" error="1kWh以上が対象です。" sqref="G37">
      <formula1>1</formula1>
    </dataValidation>
  </dataValidations>
  <printOptions/>
  <pageMargins left="0.7" right="0.7" top="0.75" bottom="0.75" header="0.3" footer="0.3"/>
  <pageSetup fitToHeight="1"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2019-02-15T02:22:24Z</cp:lastPrinted>
  <dcterms:created xsi:type="dcterms:W3CDTF">2018-03-26T10:33:11Z</dcterms:created>
  <dcterms:modified xsi:type="dcterms:W3CDTF">2020-10-12T06:23:00Z</dcterms:modified>
  <cp:category/>
  <cp:version/>
  <cp:contentType/>
  <cp:contentStatus/>
</cp:coreProperties>
</file>