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000" windowHeight="8520" activeTab="0"/>
  </bookViews>
  <sheets>
    <sheet name="判定シート" sheetId="1" r:id="rId1"/>
    <sheet name="原油換算係数" sheetId="2" r:id="rId2"/>
  </sheets>
  <definedNames>
    <definedName name="燃料種">'原油換算係数'!$L$4:$L$24</definedName>
  </definedNames>
  <calcPr fullCalcOnLoad="1"/>
</workbook>
</file>

<file path=xl/sharedStrings.xml><?xml version="1.0" encoding="utf-8"?>
<sst xmlns="http://schemas.openxmlformats.org/spreadsheetml/2006/main" count="278" uniqueCount="118">
  <si>
    <t>特定事業者該当判定シート</t>
  </si>
  <si>
    <t>燃料及び熱</t>
  </si>
  <si>
    <t>揮発油(ガソリン)</t>
  </si>
  <si>
    <t>液化石油ガス(LPG)</t>
  </si>
  <si>
    <t>液化天然ガス(LNG)</t>
  </si>
  <si>
    <t>都市ガス(13A)</t>
  </si>
  <si>
    <t>その他の燃料</t>
  </si>
  <si>
    <t>一般炭(輸入炭)</t>
  </si>
  <si>
    <t>灯　　油</t>
  </si>
  <si>
    <t>軽　　油</t>
  </si>
  <si>
    <t>Ａ 重 油</t>
  </si>
  <si>
    <t>他人からの　電気</t>
  </si>
  <si>
    <t>一般電気事業者</t>
  </si>
  <si>
    <t>昼間買電</t>
  </si>
  <si>
    <t>夜間買電</t>
  </si>
  <si>
    <t>その他の電気事業者</t>
  </si>
  <si>
    <t>使用量</t>
  </si>
  <si>
    <t>単位</t>
  </si>
  <si>
    <t>数値</t>
  </si>
  <si>
    <t>熱量GJ</t>
  </si>
  <si>
    <t>ｔ</t>
  </si>
  <si>
    <t>千Ｎｍ3</t>
  </si>
  <si>
    <t>千kWh</t>
  </si>
  <si>
    <t>ｋｌ</t>
  </si>
  <si>
    <t>換算係数</t>
  </si>
  <si>
    <t>GJ/kl</t>
  </si>
  <si>
    <t>GJ/ｔ</t>
  </si>
  <si>
    <t>GJ/千Ｎｍ3</t>
  </si>
  <si>
    <t>－</t>
  </si>
  <si>
    <t>GJ/千kWh</t>
  </si>
  <si>
    <t>合　　　計(ＧＪ)</t>
  </si>
  <si>
    <t>原油換算(ｋｌ)</t>
  </si>
  <si>
    <t>ｋｌ/GJ</t>
  </si>
  <si>
    <t>１　エネルギー使用量</t>
  </si>
  <si>
    <t>２　運送事業者</t>
  </si>
  <si>
    <t>車両の区分</t>
  </si>
  <si>
    <t>台数・両数</t>
  </si>
  <si>
    <t>備　　　考</t>
  </si>
  <si>
    <t>トラック</t>
  </si>
  <si>
    <t>バス</t>
  </si>
  <si>
    <t>タクシー</t>
  </si>
  <si>
    <t>鉄道車両</t>
  </si>
  <si>
    <t>年度末現在の貨物自動車</t>
  </si>
  <si>
    <t>年度末現在のバス(乗合，貸切，特定を問わず。マイクロバスを含む。)</t>
  </si>
  <si>
    <t>年度末現在のタクシー(特定を含み，普通車の道路運送法「第21条バス」を含む。)</t>
  </si>
  <si>
    <t>年度末現在の鉄道事業者が使用する車両(全社分)</t>
  </si>
  <si>
    <t>メタン</t>
  </si>
  <si>
    <t>一酸化二窒素</t>
  </si>
  <si>
    <t>HFC-23</t>
  </si>
  <si>
    <t>HFC-32</t>
  </si>
  <si>
    <t>HFC-41</t>
  </si>
  <si>
    <t>HFC-125</t>
  </si>
  <si>
    <t>HFC-134</t>
  </si>
  <si>
    <t>HFC-134a</t>
  </si>
  <si>
    <t>HFC-143</t>
  </si>
  <si>
    <t>HFC-143a</t>
  </si>
  <si>
    <t>HFC-152a</t>
  </si>
  <si>
    <t>ｔ－ＣＯ2</t>
  </si>
  <si>
    <t>温暖化係数</t>
  </si>
  <si>
    <t>二酸化炭素(非ｴﾈﾙｷﾞｰ起源)</t>
  </si>
  <si>
    <t>HFC-227ea</t>
  </si>
  <si>
    <t>HFC-235fa</t>
  </si>
  <si>
    <t>HFC-245ca</t>
  </si>
  <si>
    <t>HFC-43-10-mee</t>
  </si>
  <si>
    <t>ハイドロフルオロカーボン類</t>
  </si>
  <si>
    <t>PFC-14</t>
  </si>
  <si>
    <t>PFC-116</t>
  </si>
  <si>
    <t>PFC-218</t>
  </si>
  <si>
    <t>PFC-31-10</t>
  </si>
  <si>
    <t>PFC-c318</t>
  </si>
  <si>
    <t>PFC-41-12</t>
  </si>
  <si>
    <t>PFC-51-14</t>
  </si>
  <si>
    <t>パーフルオロカーボン類</t>
  </si>
  <si>
    <t>六ふっ化硫黄</t>
  </si>
  <si>
    <t>合計</t>
  </si>
  <si>
    <t>３　その他の温室効果ガス排出量</t>
  </si>
  <si>
    <t>原油</t>
  </si>
  <si>
    <t>ナフサ</t>
  </si>
  <si>
    <t>ジェット燃料油</t>
  </si>
  <si>
    <t>灯油</t>
  </si>
  <si>
    <t>軽油</t>
  </si>
  <si>
    <t>Ａ重油</t>
  </si>
  <si>
    <t>石油アスファルト</t>
  </si>
  <si>
    <t>石油コークス</t>
  </si>
  <si>
    <t>石油系炭化水素ガス</t>
  </si>
  <si>
    <t>その他可燃性天然ガス</t>
  </si>
  <si>
    <t>原料炭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</si>
  <si>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</si>
  <si>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</si>
  <si>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</si>
  <si>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</si>
  <si>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</si>
  <si>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</si>
  <si>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</si>
  <si>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産業用蒸気</t>
  </si>
  <si>
    <t>温水・冷水</t>
  </si>
  <si>
    <t>都市ガス</t>
  </si>
  <si>
    <r>
      <t>原油(ｺﾝﾃﾞﾝｾｰﾄ</t>
    </r>
    <r>
      <rPr>
        <sz val="10.5"/>
        <rFont val="ＭＳ 明朝"/>
        <family val="1"/>
      </rPr>
      <t>)</t>
    </r>
  </si>
  <si>
    <r>
      <t>揮発油(ｶﾞｿﾘﾝ</t>
    </r>
    <r>
      <rPr>
        <sz val="10.5"/>
        <rFont val="ＭＳ 明朝"/>
        <family val="1"/>
      </rPr>
      <t>)</t>
    </r>
  </si>
  <si>
    <r>
      <t>液化石油ガス(</t>
    </r>
    <r>
      <rPr>
        <sz val="10.5"/>
        <rFont val="ＭＳ 明朝"/>
        <family val="1"/>
      </rPr>
      <t>LPG</t>
    </r>
    <r>
      <rPr>
        <sz val="10.5"/>
        <rFont val="ＭＳ 明朝"/>
        <family val="1"/>
      </rPr>
      <t>)</t>
    </r>
  </si>
  <si>
    <r>
      <t>液化天然ガス(</t>
    </r>
    <r>
      <rPr>
        <sz val="10.5"/>
        <rFont val="ＭＳ 明朝"/>
        <family val="1"/>
      </rPr>
      <t>LNG</t>
    </r>
    <r>
      <rPr>
        <sz val="10.5"/>
        <rFont val="ＭＳ 明朝"/>
        <family val="1"/>
      </rPr>
      <t>)</t>
    </r>
  </si>
  <si>
    <t>一般電気事業者 (昼間電力)</t>
  </si>
  <si>
    <t>一般電気事業者 (夜間電力)</t>
  </si>
  <si>
    <t>Ｂ重油</t>
  </si>
  <si>
    <t>Ｃ重油</t>
  </si>
  <si>
    <t>GJ/千ｍ3</t>
  </si>
  <si>
    <t>－</t>
  </si>
  <si>
    <t>kJ/kWh</t>
  </si>
  <si>
    <t>エネルギーの種類</t>
  </si>
  <si>
    <t>エネルギーの種類</t>
  </si>
  <si>
    <t>GJ/t</t>
  </si>
  <si>
    <t>千Ｎｍ3</t>
  </si>
  <si>
    <t>ＧＪ</t>
  </si>
  <si>
    <t>ｋｌ</t>
  </si>
  <si>
    <t>原油換算係数</t>
  </si>
  <si>
    <t>産業用以外の蒸気</t>
  </si>
  <si>
    <t>千ｋＷｈ</t>
  </si>
  <si>
    <t>エネルギーの種類(昇順)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</si>
</sst>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0.0000_ "/>
    <numFmt numFmtId="180" formatCode="#,##0.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  <numFmt numFmtId="187" formatCode="#,##0.00_ "/>
    <numFmt numFmtId="188" formatCode="#,##0.000_ "/>
  </numFmts>
  <fonts count="6">
    <font>
      <sz val="10.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b/>
      <sz val="10.5"/>
      <name val="ＭＳ ゴシック"/>
      <family val="3"/>
    </font>
    <font>
      <b/>
      <sz val="12"/>
      <name val="ＭＳ ゴシック"/>
      <family val="3"/>
    </font>
    <font>
      <b/>
      <sz val="10.5"/>
      <color indexed="10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80" fontId="0" fillId="5" borderId="1" xfId="0" applyNumberFormat="1" applyFill="1" applyBorder="1" applyAlignment="1">
      <alignment vertical="center"/>
    </xf>
    <xf numFmtId="181" fontId="0" fillId="6" borderId="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181" fontId="0" fillId="6" borderId="4" xfId="0" applyNumberFormat="1" applyFill="1" applyBorder="1" applyAlignment="1">
      <alignment vertical="center"/>
    </xf>
    <xf numFmtId="179" fontId="0" fillId="4" borderId="4" xfId="0" applyNumberForma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178" fontId="0" fillId="4" borderId="3" xfId="0" applyNumberForma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178" fontId="0" fillId="4" borderId="5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 wrapText="1"/>
    </xf>
    <xf numFmtId="176" fontId="0" fillId="4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76" fontId="0" fillId="4" borderId="1" xfId="0" applyNumberFormat="1" applyFill="1" applyBorder="1" applyAlignment="1">
      <alignment vertical="center"/>
    </xf>
    <xf numFmtId="176" fontId="0" fillId="4" borderId="1" xfId="0" applyNumberFormat="1" applyFont="1" applyFill="1" applyBorder="1" applyAlignment="1">
      <alignment vertical="center"/>
    </xf>
    <xf numFmtId="186" fontId="0" fillId="4" borderId="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8" fontId="0" fillId="4" borderId="1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0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4.75390625" style="0" customWidth="1"/>
    <col min="4" max="4" width="10.75390625" style="0" customWidth="1"/>
    <col min="5" max="5" width="14.75390625" style="0" customWidth="1"/>
    <col min="6" max="6" width="12.75390625" style="0" customWidth="1"/>
    <col min="7" max="7" width="10.75390625" style="0" customWidth="1"/>
    <col min="8" max="8" width="11.875" style="0" bestFit="1" customWidth="1"/>
    <col min="10" max="10" width="11.875" style="0" bestFit="1" customWidth="1"/>
    <col min="15" max="15" width="0" style="0" hidden="1" customWidth="1"/>
  </cols>
  <sheetData>
    <row r="1" spans="2:10" ht="14.25"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ht="13.5" thickBot="1"/>
    <row r="3" spans="2:10" ht="13.5" thickBot="1">
      <c r="B3" s="46" t="s">
        <v>33</v>
      </c>
      <c r="C3" s="46"/>
      <c r="D3" s="46"/>
      <c r="E3" s="46"/>
      <c r="F3" s="63" t="str">
        <f>IF(H23&gt;=1500,"大規模ｴﾈﾙｷﾞｰ使用事業者(規則第４条第１号該当)","非該当")</f>
        <v>非該当</v>
      </c>
      <c r="G3" s="64"/>
      <c r="H3" s="64"/>
      <c r="I3" s="64"/>
      <c r="J3" s="65"/>
    </row>
    <row r="4" spans="2:10" ht="12.75">
      <c r="B4" s="48" t="s">
        <v>109</v>
      </c>
      <c r="C4" s="49"/>
      <c r="D4" s="49"/>
      <c r="E4" s="49"/>
      <c r="F4" s="49" t="s">
        <v>16</v>
      </c>
      <c r="G4" s="49"/>
      <c r="H4" s="49"/>
      <c r="I4" s="49" t="s">
        <v>24</v>
      </c>
      <c r="J4" s="50"/>
    </row>
    <row r="5" spans="2:10" ht="12.75">
      <c r="B5" s="51"/>
      <c r="C5" s="52"/>
      <c r="D5" s="52"/>
      <c r="E5" s="52"/>
      <c r="F5" s="3" t="s">
        <v>18</v>
      </c>
      <c r="G5" s="3" t="s">
        <v>17</v>
      </c>
      <c r="H5" s="3" t="s">
        <v>19</v>
      </c>
      <c r="I5" s="3" t="s">
        <v>18</v>
      </c>
      <c r="J5" s="9" t="s">
        <v>17</v>
      </c>
    </row>
    <row r="6" spans="2:10" ht="12.75">
      <c r="B6" s="53" t="s">
        <v>1</v>
      </c>
      <c r="C6" s="40" t="s">
        <v>2</v>
      </c>
      <c r="D6" s="40"/>
      <c r="E6" s="40"/>
      <c r="F6" s="6"/>
      <c r="G6" s="4" t="s">
        <v>23</v>
      </c>
      <c r="H6" s="7">
        <f>IF(F6="","",ROUND(F6*I6,1))</f>
      </c>
      <c r="I6" s="31">
        <v>34.6</v>
      </c>
      <c r="J6" s="10" t="s">
        <v>25</v>
      </c>
    </row>
    <row r="7" spans="2:10" ht="12.75">
      <c r="B7" s="53"/>
      <c r="C7" s="40" t="s">
        <v>8</v>
      </c>
      <c r="D7" s="40"/>
      <c r="E7" s="40"/>
      <c r="F7" s="6"/>
      <c r="G7" s="4" t="s">
        <v>23</v>
      </c>
      <c r="H7" s="7">
        <f aca="true" t="shared" si="0" ref="H7:H21">IF(F7="","",ROUND(F7*I7,1))</f>
      </c>
      <c r="I7" s="31">
        <v>36.7</v>
      </c>
      <c r="J7" s="10" t="s">
        <v>25</v>
      </c>
    </row>
    <row r="8" spans="2:10" ht="12.75">
      <c r="B8" s="53"/>
      <c r="C8" s="40" t="s">
        <v>9</v>
      </c>
      <c r="D8" s="40"/>
      <c r="E8" s="40"/>
      <c r="F8" s="6"/>
      <c r="G8" s="4" t="s">
        <v>23</v>
      </c>
      <c r="H8" s="7">
        <f t="shared" si="0"/>
      </c>
      <c r="I8" s="31">
        <v>38.2</v>
      </c>
      <c r="J8" s="10" t="s">
        <v>25</v>
      </c>
    </row>
    <row r="9" spans="2:10" ht="12.75">
      <c r="B9" s="53"/>
      <c r="C9" s="40" t="s">
        <v>10</v>
      </c>
      <c r="D9" s="40"/>
      <c r="E9" s="40"/>
      <c r="F9" s="6"/>
      <c r="G9" s="4" t="s">
        <v>23</v>
      </c>
      <c r="H9" s="7">
        <f t="shared" si="0"/>
      </c>
      <c r="I9" s="31">
        <v>39.1</v>
      </c>
      <c r="J9" s="10" t="s">
        <v>25</v>
      </c>
    </row>
    <row r="10" spans="2:10" ht="12.75">
      <c r="B10" s="53"/>
      <c r="C10" s="40" t="s">
        <v>3</v>
      </c>
      <c r="D10" s="40"/>
      <c r="E10" s="40"/>
      <c r="F10" s="6"/>
      <c r="G10" s="4" t="s">
        <v>20</v>
      </c>
      <c r="H10" s="7">
        <f t="shared" si="0"/>
      </c>
      <c r="I10" s="31">
        <v>50.2</v>
      </c>
      <c r="J10" s="10" t="s">
        <v>26</v>
      </c>
    </row>
    <row r="11" spans="2:10" ht="12.75">
      <c r="B11" s="53"/>
      <c r="C11" s="40" t="s">
        <v>4</v>
      </c>
      <c r="D11" s="40"/>
      <c r="E11" s="40"/>
      <c r="F11" s="6"/>
      <c r="G11" s="4" t="s">
        <v>20</v>
      </c>
      <c r="H11" s="7">
        <f t="shared" si="0"/>
      </c>
      <c r="I11" s="31">
        <v>54.5</v>
      </c>
      <c r="J11" s="10" t="s">
        <v>26</v>
      </c>
    </row>
    <row r="12" spans="2:10" ht="12.75">
      <c r="B12" s="53"/>
      <c r="C12" s="40" t="s">
        <v>7</v>
      </c>
      <c r="D12" s="40"/>
      <c r="E12" s="40"/>
      <c r="F12" s="6"/>
      <c r="G12" s="4" t="s">
        <v>20</v>
      </c>
      <c r="H12" s="7">
        <f t="shared" si="0"/>
      </c>
      <c r="I12" s="31">
        <v>26.6</v>
      </c>
      <c r="J12" s="10" t="s">
        <v>26</v>
      </c>
    </row>
    <row r="13" spans="2:10" ht="12.75" customHeight="1">
      <c r="B13" s="53"/>
      <c r="C13" s="40" t="s">
        <v>5</v>
      </c>
      <c r="D13" s="40"/>
      <c r="E13" s="40"/>
      <c r="F13" s="6"/>
      <c r="G13" s="4" t="s">
        <v>21</v>
      </c>
      <c r="H13" s="7">
        <f t="shared" si="0"/>
      </c>
      <c r="I13" s="31">
        <v>45</v>
      </c>
      <c r="J13" s="11" t="s">
        <v>27</v>
      </c>
    </row>
    <row r="14" spans="2:10" ht="12.75">
      <c r="B14" s="53"/>
      <c r="C14" s="43" t="s">
        <v>6</v>
      </c>
      <c r="D14" s="42"/>
      <c r="E14" s="42"/>
      <c r="F14" s="6"/>
      <c r="G14" s="4">
        <f>IF($D14="","",VLOOKUP($D14,'原油換算係数'!$L$28:$O$48,2,FALSE))</f>
      </c>
      <c r="H14" s="7">
        <f t="shared" si="0"/>
      </c>
      <c r="I14" s="32">
        <f>IF($D14="","",VLOOKUP($D14,'原油換算係数'!$L$28:$O$48,3,FALSE))</f>
      </c>
      <c r="J14" s="33">
        <f>IF($D14="","",VLOOKUP($D14,'原油換算係数'!$L$28:$O$48,4,FALSE))</f>
      </c>
    </row>
    <row r="15" spans="2:10" ht="12.75">
      <c r="B15" s="53"/>
      <c r="C15" s="43"/>
      <c r="D15" s="42"/>
      <c r="E15" s="42"/>
      <c r="F15" s="6"/>
      <c r="G15" s="4">
        <f>IF($D15="","",VLOOKUP($D15,'原油換算係数'!$L$28:$O$48,2,FALSE))</f>
      </c>
      <c r="H15" s="7">
        <f>IF(F15="","",ROUND(F15*I15,1))</f>
      </c>
      <c r="I15" s="32">
        <f>IF($D15="","",VLOOKUP($D15,'原油換算係数'!$L$28:$O$48,3,FALSE))</f>
      </c>
      <c r="J15" s="33">
        <f>IF($D15="","",VLOOKUP($D15,'原油換算係数'!$L$28:$O$48,4,FALSE))</f>
      </c>
    </row>
    <row r="16" spans="2:10" ht="12.75">
      <c r="B16" s="53"/>
      <c r="C16" s="43"/>
      <c r="D16" s="42"/>
      <c r="E16" s="42"/>
      <c r="F16" s="6"/>
      <c r="G16" s="4">
        <f>IF($D16="","",VLOOKUP($D16,'原油換算係数'!$L$28:$O$48,2,FALSE))</f>
      </c>
      <c r="H16" s="7">
        <f>IF(F16="","",ROUND(F16*I16,1))</f>
      </c>
      <c r="I16" s="32">
        <f>IF($D16="","",VLOOKUP($D16,'原油換算係数'!$L$28:$O$48,3,FALSE))</f>
      </c>
      <c r="J16" s="33">
        <f>IF($D16="","",VLOOKUP($D16,'原油換算係数'!$L$28:$O$48,4,FALSE))</f>
      </c>
    </row>
    <row r="17" spans="2:10" ht="12.75">
      <c r="B17" s="53"/>
      <c r="C17" s="43"/>
      <c r="D17" s="42"/>
      <c r="E17" s="42"/>
      <c r="F17" s="6"/>
      <c r="G17" s="4">
        <f>IF($D17="","",VLOOKUP($D17,'原油換算係数'!$L$28:$O$48,2,FALSE))</f>
      </c>
      <c r="H17" s="7">
        <f>IF(F17="","",ROUND(F17*I17,1))</f>
      </c>
      <c r="I17" s="32">
        <f>IF($D17="","",VLOOKUP($D17,'原油換算係数'!$L$28:$O$48,3,FALSE))</f>
      </c>
      <c r="J17" s="33">
        <f>IF($D17="","",VLOOKUP($D17,'原油換算係数'!$L$28:$O$48,4,FALSE))</f>
      </c>
    </row>
    <row r="18" spans="2:10" ht="12.75">
      <c r="B18" s="53"/>
      <c r="C18" s="43"/>
      <c r="D18" s="42"/>
      <c r="E18" s="42"/>
      <c r="F18" s="6"/>
      <c r="G18" s="4">
        <f>IF($D18="","",VLOOKUP($D18,'原油換算係数'!$L$28:$O$48,2,FALSE))</f>
      </c>
      <c r="H18" s="7">
        <f>IF(F18="","",ROUND(F18*I18,1))</f>
      </c>
      <c r="I18" s="32">
        <f>IF($D18="","",VLOOKUP($D18,'原油換算係数'!$L$28:$O$48,3,FALSE))</f>
      </c>
      <c r="J18" s="33">
        <f>IF($D18="","",VLOOKUP($D18,'原油換算係数'!$L$28:$O$48,4,FALSE))</f>
      </c>
    </row>
    <row r="19" spans="2:10" ht="12.75" customHeight="1">
      <c r="B19" s="41" t="s">
        <v>11</v>
      </c>
      <c r="C19" s="40" t="s">
        <v>12</v>
      </c>
      <c r="D19" s="40"/>
      <c r="E19" s="1" t="s">
        <v>13</v>
      </c>
      <c r="F19" s="6"/>
      <c r="G19" s="4" t="s">
        <v>22</v>
      </c>
      <c r="H19" s="7">
        <f t="shared" si="0"/>
      </c>
      <c r="I19" s="76">
        <v>9.97</v>
      </c>
      <c r="J19" s="10" t="s">
        <v>29</v>
      </c>
    </row>
    <row r="20" spans="2:10" ht="12.75">
      <c r="B20" s="41"/>
      <c r="C20" s="40"/>
      <c r="D20" s="40"/>
      <c r="E20" s="1" t="s">
        <v>14</v>
      </c>
      <c r="F20" s="6"/>
      <c r="G20" s="4" t="s">
        <v>22</v>
      </c>
      <c r="H20" s="7">
        <f t="shared" si="0"/>
      </c>
      <c r="I20" s="76">
        <v>9.28</v>
      </c>
      <c r="J20" s="10" t="s">
        <v>29</v>
      </c>
    </row>
    <row r="21" spans="2:10" ht="12.75">
      <c r="B21" s="41"/>
      <c r="C21" s="40" t="s">
        <v>15</v>
      </c>
      <c r="D21" s="40"/>
      <c r="E21" s="40"/>
      <c r="F21" s="6"/>
      <c r="G21" s="4" t="s">
        <v>22</v>
      </c>
      <c r="H21" s="7">
        <f t="shared" si="0"/>
      </c>
      <c r="I21" s="76">
        <v>9.76</v>
      </c>
      <c r="J21" s="10" t="s">
        <v>29</v>
      </c>
    </row>
    <row r="22" spans="2:10" ht="12.75">
      <c r="B22" s="41" t="s">
        <v>30</v>
      </c>
      <c r="C22" s="43"/>
      <c r="D22" s="43"/>
      <c r="E22" s="43"/>
      <c r="F22" s="43"/>
      <c r="G22" s="43"/>
      <c r="H22" s="7">
        <f>SUM(H6:H21)</f>
        <v>0</v>
      </c>
      <c r="I22" s="5" t="s">
        <v>28</v>
      </c>
      <c r="J22" s="10" t="s">
        <v>28</v>
      </c>
    </row>
    <row r="23" spans="2:10" ht="13.5" thickBot="1">
      <c r="B23" s="44" t="s">
        <v>31</v>
      </c>
      <c r="C23" s="45"/>
      <c r="D23" s="45"/>
      <c r="E23" s="45"/>
      <c r="F23" s="45"/>
      <c r="G23" s="45"/>
      <c r="H23" s="12">
        <f>ROUND($I$23*$H$22,1)</f>
        <v>0</v>
      </c>
      <c r="I23" s="13">
        <v>0.0258</v>
      </c>
      <c r="J23" s="14" t="s">
        <v>32</v>
      </c>
    </row>
    <row r="24" ht="13.5" thickBot="1"/>
    <row r="25" spans="2:10" ht="13.5" thickBot="1">
      <c r="B25" s="47" t="s">
        <v>34</v>
      </c>
      <c r="C25" s="47"/>
      <c r="D25" s="47"/>
      <c r="E25" s="47"/>
      <c r="F25" s="63" t="str">
        <f>IF(OR(D27&gt;=100,D28&gt;=100,D29&gt;=150,D30&gt;=150),"大規模運送事業者(規則第４条第２号該当)","非該当")</f>
        <v>非該当</v>
      </c>
      <c r="G25" s="64"/>
      <c r="H25" s="64"/>
      <c r="I25" s="64"/>
      <c r="J25" s="65"/>
    </row>
    <row r="26" spans="2:10" ht="12.75">
      <c r="B26" s="48" t="s">
        <v>35</v>
      </c>
      <c r="C26" s="49"/>
      <c r="D26" s="8" t="s">
        <v>36</v>
      </c>
      <c r="E26" s="49" t="s">
        <v>37</v>
      </c>
      <c r="F26" s="49"/>
      <c r="G26" s="49"/>
      <c r="H26" s="49"/>
      <c r="I26" s="49"/>
      <c r="J26" s="50"/>
    </row>
    <row r="27" spans="2:10" ht="12.75">
      <c r="B27" s="54" t="s">
        <v>38</v>
      </c>
      <c r="C27" s="40"/>
      <c r="D27" s="18"/>
      <c r="E27" s="57" t="s">
        <v>42</v>
      </c>
      <c r="F27" s="57"/>
      <c r="G27" s="57"/>
      <c r="H27" s="57"/>
      <c r="I27" s="57"/>
      <c r="J27" s="58"/>
    </row>
    <row r="28" spans="2:10" ht="12.75">
      <c r="B28" s="54" t="s">
        <v>39</v>
      </c>
      <c r="C28" s="40"/>
      <c r="D28" s="18"/>
      <c r="E28" s="57" t="s">
        <v>43</v>
      </c>
      <c r="F28" s="57"/>
      <c r="G28" s="57"/>
      <c r="H28" s="57"/>
      <c r="I28" s="57"/>
      <c r="J28" s="58"/>
    </row>
    <row r="29" spans="2:10" ht="12.75">
      <c r="B29" s="54" t="s">
        <v>40</v>
      </c>
      <c r="C29" s="40"/>
      <c r="D29" s="18"/>
      <c r="E29" s="59" t="s">
        <v>44</v>
      </c>
      <c r="F29" s="59"/>
      <c r="G29" s="59"/>
      <c r="H29" s="59"/>
      <c r="I29" s="59"/>
      <c r="J29" s="60"/>
    </row>
    <row r="30" spans="2:10" ht="13.5" thickBot="1">
      <c r="B30" s="55" t="s">
        <v>41</v>
      </c>
      <c r="C30" s="56"/>
      <c r="D30" s="19"/>
      <c r="E30" s="61" t="s">
        <v>45</v>
      </c>
      <c r="F30" s="61"/>
      <c r="G30" s="61"/>
      <c r="H30" s="61"/>
      <c r="I30" s="61"/>
      <c r="J30" s="62"/>
    </row>
    <row r="31" ht="13.5" thickBot="1"/>
    <row r="32" spans="2:10" ht="13.5" thickBot="1">
      <c r="B32" s="47" t="s">
        <v>75</v>
      </c>
      <c r="C32" s="47"/>
      <c r="D32" s="47"/>
      <c r="E32" s="47"/>
      <c r="F32" s="36" t="str">
        <f>IF(OR(O35&gt;=3000,O36&gt;=3000,O37&gt;=3000,O51&gt;=3000,O59&gt;=3000,O60&gt;=3000),"その他温室効果ガス大規模排出事業者(規則第４条第４号該当)","非該当")</f>
        <v>非該当</v>
      </c>
      <c r="G32" s="37"/>
      <c r="H32" s="37"/>
      <c r="I32" s="37"/>
      <c r="J32" s="38"/>
    </row>
    <row r="33" spans="3:9" ht="12.75">
      <c r="C33" s="48"/>
      <c r="D33" s="49"/>
      <c r="E33" s="49"/>
      <c r="F33" s="49" t="s">
        <v>16</v>
      </c>
      <c r="G33" s="49"/>
      <c r="H33" s="49"/>
      <c r="I33" s="66" t="s">
        <v>58</v>
      </c>
    </row>
    <row r="34" spans="3:9" ht="12.75">
      <c r="C34" s="51"/>
      <c r="D34" s="52"/>
      <c r="E34" s="52"/>
      <c r="F34" s="3" t="s">
        <v>18</v>
      </c>
      <c r="G34" s="3" t="s">
        <v>17</v>
      </c>
      <c r="H34" s="3" t="s">
        <v>57</v>
      </c>
      <c r="I34" s="67"/>
    </row>
    <row r="35" spans="3:15" ht="12.75">
      <c r="C35" s="54" t="s">
        <v>59</v>
      </c>
      <c r="D35" s="40"/>
      <c r="E35" s="40"/>
      <c r="F35" s="18"/>
      <c r="G35" s="4" t="s">
        <v>20</v>
      </c>
      <c r="H35" s="7">
        <f>IF(F35="","",ROUND(F35*I35,0))</f>
      </c>
      <c r="I35" s="15">
        <v>1</v>
      </c>
      <c r="O35">
        <f>F35*I35</f>
        <v>0</v>
      </c>
    </row>
    <row r="36" spans="3:15" ht="12.75">
      <c r="C36" s="54" t="s">
        <v>46</v>
      </c>
      <c r="D36" s="40"/>
      <c r="E36" s="40"/>
      <c r="F36" s="18"/>
      <c r="G36" s="4" t="s">
        <v>20</v>
      </c>
      <c r="H36" s="7">
        <f aca="true" t="shared" si="1" ref="H36:H60">IF(F36="","",ROUND(F36*I36,0))</f>
      </c>
      <c r="I36" s="15">
        <v>21</v>
      </c>
      <c r="O36">
        <f>F36*I36</f>
        <v>0</v>
      </c>
    </row>
    <row r="37" spans="3:15" ht="12.75">
      <c r="C37" s="54" t="s">
        <v>47</v>
      </c>
      <c r="D37" s="40"/>
      <c r="E37" s="40"/>
      <c r="F37" s="18"/>
      <c r="G37" s="4" t="s">
        <v>20</v>
      </c>
      <c r="H37" s="7">
        <f t="shared" si="1"/>
      </c>
      <c r="I37" s="15">
        <v>310</v>
      </c>
      <c r="O37">
        <f aca="true" t="shared" si="2" ref="O37:O60">F37*I37</f>
        <v>0</v>
      </c>
    </row>
    <row r="38" spans="3:15" ht="12.75" customHeight="1">
      <c r="C38" s="34" t="s">
        <v>64</v>
      </c>
      <c r="D38" s="35"/>
      <c r="E38" s="2" t="s">
        <v>48</v>
      </c>
      <c r="F38" s="18"/>
      <c r="G38" s="4" t="s">
        <v>20</v>
      </c>
      <c r="H38" s="7">
        <f t="shared" si="1"/>
      </c>
      <c r="I38" s="15">
        <v>11700</v>
      </c>
      <c r="O38">
        <f t="shared" si="2"/>
        <v>0</v>
      </c>
    </row>
    <row r="39" spans="3:15" ht="12.75">
      <c r="C39" s="68"/>
      <c r="D39" s="69"/>
      <c r="E39" s="2" t="s">
        <v>49</v>
      </c>
      <c r="F39" s="18"/>
      <c r="G39" s="4" t="s">
        <v>20</v>
      </c>
      <c r="H39" s="7">
        <f t="shared" si="1"/>
      </c>
      <c r="I39" s="15">
        <v>650</v>
      </c>
      <c r="O39">
        <f t="shared" si="2"/>
        <v>0</v>
      </c>
    </row>
    <row r="40" spans="3:15" ht="12.75">
      <c r="C40" s="68"/>
      <c r="D40" s="69"/>
      <c r="E40" s="2" t="s">
        <v>50</v>
      </c>
      <c r="F40" s="18"/>
      <c r="G40" s="4" t="s">
        <v>20</v>
      </c>
      <c r="H40" s="7">
        <f t="shared" si="1"/>
      </c>
      <c r="I40" s="15">
        <v>150</v>
      </c>
      <c r="O40">
        <f t="shared" si="2"/>
        <v>0</v>
      </c>
    </row>
    <row r="41" spans="3:15" ht="12.75">
      <c r="C41" s="68"/>
      <c r="D41" s="69"/>
      <c r="E41" s="2" t="s">
        <v>51</v>
      </c>
      <c r="F41" s="18"/>
      <c r="G41" s="4" t="s">
        <v>20</v>
      </c>
      <c r="H41" s="7">
        <f t="shared" si="1"/>
      </c>
      <c r="I41" s="15">
        <v>2800</v>
      </c>
      <c r="O41">
        <f t="shared" si="2"/>
        <v>0</v>
      </c>
    </row>
    <row r="42" spans="3:15" ht="12.75">
      <c r="C42" s="68"/>
      <c r="D42" s="69"/>
      <c r="E42" s="2" t="s">
        <v>52</v>
      </c>
      <c r="F42" s="18"/>
      <c r="G42" s="4" t="s">
        <v>20</v>
      </c>
      <c r="H42" s="7">
        <f t="shared" si="1"/>
      </c>
      <c r="I42" s="15">
        <v>1000</v>
      </c>
      <c r="O42">
        <f t="shared" si="2"/>
        <v>0</v>
      </c>
    </row>
    <row r="43" spans="3:15" ht="12.75">
      <c r="C43" s="68"/>
      <c r="D43" s="69"/>
      <c r="E43" s="2" t="s">
        <v>53</v>
      </c>
      <c r="F43" s="18"/>
      <c r="G43" s="4" t="s">
        <v>20</v>
      </c>
      <c r="H43" s="7">
        <f t="shared" si="1"/>
      </c>
      <c r="I43" s="15">
        <v>1300</v>
      </c>
      <c r="O43">
        <f t="shared" si="2"/>
        <v>0</v>
      </c>
    </row>
    <row r="44" spans="3:15" ht="12.75">
      <c r="C44" s="68"/>
      <c r="D44" s="69"/>
      <c r="E44" s="2" t="s">
        <v>54</v>
      </c>
      <c r="F44" s="18"/>
      <c r="G44" s="4" t="s">
        <v>20</v>
      </c>
      <c r="H44" s="7">
        <f t="shared" si="1"/>
      </c>
      <c r="I44" s="15">
        <v>300</v>
      </c>
      <c r="O44">
        <f t="shared" si="2"/>
        <v>0</v>
      </c>
    </row>
    <row r="45" spans="3:15" ht="12.75">
      <c r="C45" s="68"/>
      <c r="D45" s="69"/>
      <c r="E45" s="2" t="s">
        <v>55</v>
      </c>
      <c r="F45" s="18"/>
      <c r="G45" s="4" t="s">
        <v>20</v>
      </c>
      <c r="H45" s="7">
        <f t="shared" si="1"/>
      </c>
      <c r="I45" s="15">
        <v>3800</v>
      </c>
      <c r="O45">
        <f t="shared" si="2"/>
        <v>0</v>
      </c>
    </row>
    <row r="46" spans="3:15" ht="12.75">
      <c r="C46" s="68"/>
      <c r="D46" s="69"/>
      <c r="E46" s="2" t="s">
        <v>56</v>
      </c>
      <c r="F46" s="18"/>
      <c r="G46" s="4" t="s">
        <v>20</v>
      </c>
      <c r="H46" s="7">
        <f t="shared" si="1"/>
      </c>
      <c r="I46" s="15">
        <v>140</v>
      </c>
      <c r="O46">
        <f t="shared" si="2"/>
        <v>0</v>
      </c>
    </row>
    <row r="47" spans="3:15" ht="12.75">
      <c r="C47" s="68"/>
      <c r="D47" s="69"/>
      <c r="E47" s="2" t="s">
        <v>60</v>
      </c>
      <c r="F47" s="18"/>
      <c r="G47" s="4" t="s">
        <v>20</v>
      </c>
      <c r="H47" s="7">
        <f t="shared" si="1"/>
      </c>
      <c r="I47" s="15">
        <v>2900</v>
      </c>
      <c r="O47">
        <f t="shared" si="2"/>
        <v>0</v>
      </c>
    </row>
    <row r="48" spans="3:15" ht="12.75">
      <c r="C48" s="68"/>
      <c r="D48" s="69"/>
      <c r="E48" s="2" t="s">
        <v>61</v>
      </c>
      <c r="F48" s="18"/>
      <c r="G48" s="4" t="s">
        <v>20</v>
      </c>
      <c r="H48" s="7">
        <f t="shared" si="1"/>
      </c>
      <c r="I48" s="15">
        <v>6300</v>
      </c>
      <c r="O48">
        <f t="shared" si="2"/>
        <v>0</v>
      </c>
    </row>
    <row r="49" spans="3:15" ht="12.75">
      <c r="C49" s="68"/>
      <c r="D49" s="69"/>
      <c r="E49" s="2" t="s">
        <v>62</v>
      </c>
      <c r="F49" s="18"/>
      <c r="G49" s="4" t="s">
        <v>20</v>
      </c>
      <c r="H49" s="7">
        <f t="shared" si="1"/>
      </c>
      <c r="I49" s="15">
        <v>560</v>
      </c>
      <c r="O49">
        <f t="shared" si="2"/>
        <v>0</v>
      </c>
    </row>
    <row r="50" spans="3:15" ht="12.75">
      <c r="C50" s="68"/>
      <c r="D50" s="69"/>
      <c r="E50" s="2" t="s">
        <v>63</v>
      </c>
      <c r="F50" s="18"/>
      <c r="G50" s="4" t="s">
        <v>20</v>
      </c>
      <c r="H50" s="7">
        <f t="shared" si="1"/>
      </c>
      <c r="I50" s="15">
        <v>1300</v>
      </c>
      <c r="O50">
        <f t="shared" si="2"/>
        <v>0</v>
      </c>
    </row>
    <row r="51" spans="3:15" ht="12.75">
      <c r="C51" s="70"/>
      <c r="D51" s="71"/>
      <c r="E51" s="72" t="s">
        <v>74</v>
      </c>
      <c r="F51" s="73"/>
      <c r="G51" s="74"/>
      <c r="H51" s="7">
        <f>SUM(H38:H50)</f>
        <v>0</v>
      </c>
      <c r="I51" s="10" t="s">
        <v>28</v>
      </c>
      <c r="O51">
        <f>SUM(O38:O50)</f>
        <v>0</v>
      </c>
    </row>
    <row r="52" spans="3:15" ht="12.75" customHeight="1">
      <c r="C52" s="34" t="s">
        <v>72</v>
      </c>
      <c r="D52" s="35"/>
      <c r="E52" s="2" t="s">
        <v>65</v>
      </c>
      <c r="F52" s="18"/>
      <c r="G52" s="4" t="s">
        <v>20</v>
      </c>
      <c r="H52" s="7">
        <f t="shared" si="1"/>
      </c>
      <c r="I52" s="15">
        <v>6500</v>
      </c>
      <c r="O52">
        <f t="shared" si="2"/>
        <v>0</v>
      </c>
    </row>
    <row r="53" spans="3:15" ht="12.75">
      <c r="C53" s="68"/>
      <c r="D53" s="69"/>
      <c r="E53" s="2" t="s">
        <v>66</v>
      </c>
      <c r="F53" s="18"/>
      <c r="G53" s="4" t="s">
        <v>20</v>
      </c>
      <c r="H53" s="7">
        <f t="shared" si="1"/>
      </c>
      <c r="I53" s="15">
        <v>9200</v>
      </c>
      <c r="O53">
        <f t="shared" si="2"/>
        <v>0</v>
      </c>
    </row>
    <row r="54" spans="3:15" ht="12.75">
      <c r="C54" s="68"/>
      <c r="D54" s="69"/>
      <c r="E54" s="2" t="s">
        <v>67</v>
      </c>
      <c r="F54" s="18"/>
      <c r="G54" s="4" t="s">
        <v>20</v>
      </c>
      <c r="H54" s="7">
        <f t="shared" si="1"/>
      </c>
      <c r="I54" s="15">
        <v>7000</v>
      </c>
      <c r="O54">
        <f t="shared" si="2"/>
        <v>0</v>
      </c>
    </row>
    <row r="55" spans="3:15" ht="12.75">
      <c r="C55" s="68"/>
      <c r="D55" s="69"/>
      <c r="E55" s="2" t="s">
        <v>68</v>
      </c>
      <c r="F55" s="18"/>
      <c r="G55" s="4" t="s">
        <v>20</v>
      </c>
      <c r="H55" s="7">
        <f t="shared" si="1"/>
      </c>
      <c r="I55" s="15">
        <v>7000</v>
      </c>
      <c r="O55">
        <f t="shared" si="2"/>
        <v>0</v>
      </c>
    </row>
    <row r="56" spans="3:15" ht="12.75">
      <c r="C56" s="68"/>
      <c r="D56" s="69"/>
      <c r="E56" s="2" t="s">
        <v>69</v>
      </c>
      <c r="F56" s="18"/>
      <c r="G56" s="4" t="s">
        <v>20</v>
      </c>
      <c r="H56" s="7">
        <f t="shared" si="1"/>
      </c>
      <c r="I56" s="15">
        <v>8700</v>
      </c>
      <c r="O56">
        <f t="shared" si="2"/>
        <v>0</v>
      </c>
    </row>
    <row r="57" spans="3:15" ht="12.75">
      <c r="C57" s="68"/>
      <c r="D57" s="69"/>
      <c r="E57" s="2" t="s">
        <v>70</v>
      </c>
      <c r="F57" s="18"/>
      <c r="G57" s="4" t="s">
        <v>20</v>
      </c>
      <c r="H57" s="7">
        <f t="shared" si="1"/>
      </c>
      <c r="I57" s="15">
        <v>7500</v>
      </c>
      <c r="O57">
        <f t="shared" si="2"/>
        <v>0</v>
      </c>
    </row>
    <row r="58" spans="3:15" ht="12.75">
      <c r="C58" s="68"/>
      <c r="D58" s="69"/>
      <c r="E58" s="2" t="s">
        <v>71</v>
      </c>
      <c r="F58" s="18"/>
      <c r="G58" s="4" t="s">
        <v>20</v>
      </c>
      <c r="H58" s="7">
        <f t="shared" si="1"/>
      </c>
      <c r="I58" s="15">
        <v>7400</v>
      </c>
      <c r="O58">
        <f t="shared" si="2"/>
        <v>0</v>
      </c>
    </row>
    <row r="59" spans="3:15" ht="12.75">
      <c r="C59" s="70"/>
      <c r="D59" s="71"/>
      <c r="E59" s="72" t="s">
        <v>74</v>
      </c>
      <c r="F59" s="73"/>
      <c r="G59" s="74"/>
      <c r="H59" s="7">
        <f>SUM(H52:H58)</f>
        <v>0</v>
      </c>
      <c r="I59" s="10" t="s">
        <v>28</v>
      </c>
      <c r="O59">
        <f>SUM(O52:O58)</f>
        <v>0</v>
      </c>
    </row>
    <row r="60" spans="3:15" ht="13.5" thickBot="1">
      <c r="C60" s="55" t="s">
        <v>73</v>
      </c>
      <c r="D60" s="56"/>
      <c r="E60" s="56"/>
      <c r="F60" s="19"/>
      <c r="G60" s="16" t="s">
        <v>20</v>
      </c>
      <c r="H60" s="12">
        <f t="shared" si="1"/>
      </c>
      <c r="I60" s="17">
        <v>23900</v>
      </c>
      <c r="O60">
        <f t="shared" si="2"/>
        <v>0</v>
      </c>
    </row>
  </sheetData>
  <mergeCells count="51">
    <mergeCell ref="C38:D51"/>
    <mergeCell ref="C52:D59"/>
    <mergeCell ref="E51:G51"/>
    <mergeCell ref="E59:G59"/>
    <mergeCell ref="C60:E60"/>
    <mergeCell ref="C33:E34"/>
    <mergeCell ref="F3:J3"/>
    <mergeCell ref="F25:J25"/>
    <mergeCell ref="F33:H33"/>
    <mergeCell ref="I33:I34"/>
    <mergeCell ref="C35:E35"/>
    <mergeCell ref="C36:E36"/>
    <mergeCell ref="C37:E37"/>
    <mergeCell ref="B32:E32"/>
    <mergeCell ref="E27:J27"/>
    <mergeCell ref="E28:J28"/>
    <mergeCell ref="E29:J29"/>
    <mergeCell ref="E30:J30"/>
    <mergeCell ref="B27:C27"/>
    <mergeCell ref="B28:C28"/>
    <mergeCell ref="B29:C29"/>
    <mergeCell ref="B30:C30"/>
    <mergeCell ref="B23:G23"/>
    <mergeCell ref="B3:E3"/>
    <mergeCell ref="B25:E25"/>
    <mergeCell ref="B26:C26"/>
    <mergeCell ref="E26:J26"/>
    <mergeCell ref="F4:H4"/>
    <mergeCell ref="I4:J4"/>
    <mergeCell ref="B4:E5"/>
    <mergeCell ref="B22:G22"/>
    <mergeCell ref="B6:B18"/>
    <mergeCell ref="C19:D20"/>
    <mergeCell ref="C21:E21"/>
    <mergeCell ref="B19:B21"/>
    <mergeCell ref="D14:E14"/>
    <mergeCell ref="D15:E15"/>
    <mergeCell ref="D16:E16"/>
    <mergeCell ref="C14:C18"/>
    <mergeCell ref="D17:E17"/>
    <mergeCell ref="D18:E18"/>
    <mergeCell ref="F32:J32"/>
    <mergeCell ref="B1:J1"/>
    <mergeCell ref="C6:E6"/>
    <mergeCell ref="C7:E7"/>
    <mergeCell ref="C8:E8"/>
    <mergeCell ref="C9:E9"/>
    <mergeCell ref="C10:E10"/>
    <mergeCell ref="C11:E11"/>
    <mergeCell ref="C12:E12"/>
    <mergeCell ref="C13:E13"/>
  </mergeCells>
  <dataValidations count="1">
    <dataValidation type="list" allowBlank="1" showInputMessage="1" showErrorMessage="1" sqref="D14:E18">
      <formula1>燃料種</formula1>
    </dataValidation>
  </dataValidations>
  <printOptions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8"/>
  <sheetViews>
    <sheetView workbookViewId="0" topLeftCell="A1">
      <selection activeCell="G22" sqref="G22"/>
    </sheetView>
  </sheetViews>
  <sheetFormatPr defaultColWidth="9.00390625" defaultRowHeight="12.75"/>
  <cols>
    <col min="1" max="1" width="2.75390625" style="0" customWidth="1"/>
    <col min="2" max="2" width="28.75390625" style="0" customWidth="1"/>
    <col min="3" max="3" width="12.75390625" style="0" customWidth="1"/>
    <col min="5" max="5" width="11.875" style="0" bestFit="1" customWidth="1"/>
    <col min="7" max="7" width="28.75390625" style="0" customWidth="1"/>
    <col min="8" max="8" width="12.75390625" style="0" customWidth="1"/>
    <col min="10" max="10" width="11.875" style="0" bestFit="1" customWidth="1"/>
    <col min="12" max="12" width="28.75390625" style="0" hidden="1" customWidth="1"/>
    <col min="13" max="13" width="12.75390625" style="0" hidden="1" customWidth="1"/>
    <col min="14" max="14" width="9.125" style="0" hidden="1" customWidth="1"/>
    <col min="15" max="15" width="11.875" style="0" hidden="1" customWidth="1"/>
  </cols>
  <sheetData>
    <row r="1" spans="2:5" ht="15" thickBot="1">
      <c r="B1" s="75" t="s">
        <v>114</v>
      </c>
      <c r="C1" s="75"/>
      <c r="D1" s="75"/>
      <c r="E1" s="75"/>
    </row>
    <row r="2" spans="12:15" ht="13.5" thickBot="1">
      <c r="L2" s="48" t="s">
        <v>108</v>
      </c>
      <c r="M2" s="28" t="s">
        <v>16</v>
      </c>
      <c r="N2" s="49" t="s">
        <v>24</v>
      </c>
      <c r="O2" s="50"/>
    </row>
    <row r="3" spans="2:15" ht="12.75">
      <c r="B3" s="48" t="s">
        <v>108</v>
      </c>
      <c r="C3" s="22" t="s">
        <v>16</v>
      </c>
      <c r="D3" s="49" t="s">
        <v>24</v>
      </c>
      <c r="E3" s="50"/>
      <c r="L3" s="51"/>
      <c r="M3" s="3" t="s">
        <v>17</v>
      </c>
      <c r="N3" s="3" t="s">
        <v>18</v>
      </c>
      <c r="O3" s="9" t="s">
        <v>17</v>
      </c>
    </row>
    <row r="4" spans="2:15" ht="12.75">
      <c r="B4" s="51"/>
      <c r="C4" s="23" t="s">
        <v>17</v>
      </c>
      <c r="D4" s="3" t="s">
        <v>18</v>
      </c>
      <c r="E4" s="9" t="s">
        <v>17</v>
      </c>
      <c r="L4" s="20" t="s">
        <v>76</v>
      </c>
      <c r="M4" s="4" t="str">
        <f>$C$5</f>
        <v>ｋｌ</v>
      </c>
      <c r="N4" s="25">
        <f>$D$5</f>
        <v>38.2</v>
      </c>
      <c r="O4" s="10" t="str">
        <f>$E$5</f>
        <v>GJ/kl</v>
      </c>
    </row>
    <row r="5" spans="2:15" ht="12.75" customHeight="1">
      <c r="B5" s="20" t="s">
        <v>76</v>
      </c>
      <c r="C5" s="4" t="s">
        <v>113</v>
      </c>
      <c r="D5" s="25">
        <v>38.2</v>
      </c>
      <c r="E5" s="10" t="s">
        <v>25</v>
      </c>
      <c r="L5" s="20" t="s">
        <v>97</v>
      </c>
      <c r="M5" s="4" t="str">
        <f>$C$6</f>
        <v>ｋｌ</v>
      </c>
      <c r="N5" s="25">
        <f>$D$6</f>
        <v>35.3</v>
      </c>
      <c r="O5" s="10" t="str">
        <f>$E$6</f>
        <v>GJ/kl</v>
      </c>
    </row>
    <row r="6" spans="2:15" ht="12.75" customHeight="1">
      <c r="B6" s="20" t="s">
        <v>97</v>
      </c>
      <c r="C6" s="4" t="s">
        <v>113</v>
      </c>
      <c r="D6" s="25">
        <v>35.3</v>
      </c>
      <c r="E6" s="10" t="s">
        <v>25</v>
      </c>
      <c r="L6" s="20" t="s">
        <v>77</v>
      </c>
      <c r="M6" s="4" t="str">
        <f>$C$8</f>
        <v>ｋｌ</v>
      </c>
      <c r="N6" s="25">
        <f>$D$8</f>
        <v>34.1</v>
      </c>
      <c r="O6" s="10" t="str">
        <f>$E$8</f>
        <v>GJ/kl</v>
      </c>
    </row>
    <row r="7" spans="2:15" ht="12.75" customHeight="1">
      <c r="B7" s="20" t="s">
        <v>98</v>
      </c>
      <c r="C7" s="4" t="s">
        <v>23</v>
      </c>
      <c r="D7" s="25">
        <v>34.6</v>
      </c>
      <c r="E7" s="10" t="s">
        <v>25</v>
      </c>
      <c r="L7" s="20" t="s">
        <v>78</v>
      </c>
      <c r="M7" s="4" t="str">
        <f>$C$9</f>
        <v>ｋｌ</v>
      </c>
      <c r="N7" s="25">
        <f>$D$9</f>
        <v>36.7</v>
      </c>
      <c r="O7" s="10" t="str">
        <f>$E$9</f>
        <v>GJ/kl</v>
      </c>
    </row>
    <row r="8" spans="2:15" ht="12.75" customHeight="1">
      <c r="B8" s="20" t="s">
        <v>77</v>
      </c>
      <c r="C8" s="4" t="s">
        <v>23</v>
      </c>
      <c r="D8" s="25">
        <v>34.1</v>
      </c>
      <c r="E8" s="10" t="s">
        <v>25</v>
      </c>
      <c r="L8" s="20" t="s">
        <v>103</v>
      </c>
      <c r="M8" s="4" t="str">
        <f>$C$13</f>
        <v>ｋｌ</v>
      </c>
      <c r="N8" s="25">
        <f>$D$13</f>
        <v>41.7</v>
      </c>
      <c r="O8" s="10" t="str">
        <f>$E$13</f>
        <v>GJ/kl</v>
      </c>
    </row>
    <row r="9" spans="2:15" ht="12.75" customHeight="1">
      <c r="B9" s="20" t="s">
        <v>78</v>
      </c>
      <c r="C9" s="4" t="s">
        <v>23</v>
      </c>
      <c r="D9" s="25">
        <v>36.7</v>
      </c>
      <c r="E9" s="10" t="s">
        <v>25</v>
      </c>
      <c r="L9" s="20" t="s">
        <v>104</v>
      </c>
      <c r="M9" s="4" t="str">
        <f>$C$14</f>
        <v>ｋｌ</v>
      </c>
      <c r="N9" s="25">
        <f>$D$14</f>
        <v>41.7</v>
      </c>
      <c r="O9" s="10" t="str">
        <f>$E$14</f>
        <v>GJ/kl</v>
      </c>
    </row>
    <row r="10" spans="2:15" ht="12.75" customHeight="1">
      <c r="B10" s="20" t="s">
        <v>79</v>
      </c>
      <c r="C10" s="4" t="s">
        <v>23</v>
      </c>
      <c r="D10" s="25">
        <v>36.7</v>
      </c>
      <c r="E10" s="10" t="s">
        <v>25</v>
      </c>
      <c r="L10" s="20" t="s">
        <v>82</v>
      </c>
      <c r="M10" s="4" t="str">
        <f>$C$15</f>
        <v>ｔ</v>
      </c>
      <c r="N10" s="25">
        <f>$D$15</f>
        <v>41.9</v>
      </c>
      <c r="O10" s="10" t="str">
        <f>$E$15</f>
        <v>GJ/t</v>
      </c>
    </row>
    <row r="11" spans="2:15" ht="12.75" customHeight="1">
      <c r="B11" s="20" t="s">
        <v>80</v>
      </c>
      <c r="C11" s="4" t="s">
        <v>23</v>
      </c>
      <c r="D11" s="25">
        <v>38.2</v>
      </c>
      <c r="E11" s="10" t="s">
        <v>25</v>
      </c>
      <c r="L11" s="20" t="s">
        <v>83</v>
      </c>
      <c r="M11" s="4" t="str">
        <f>$C$16</f>
        <v>ｔ</v>
      </c>
      <c r="N11" s="25">
        <f>$D$16</f>
        <v>35.6</v>
      </c>
      <c r="O11" s="10" t="str">
        <f>$E$16</f>
        <v>GJ/t</v>
      </c>
    </row>
    <row r="12" spans="2:15" ht="12.75" customHeight="1">
      <c r="B12" s="20" t="s">
        <v>81</v>
      </c>
      <c r="C12" s="4" t="s">
        <v>23</v>
      </c>
      <c r="D12" s="25">
        <v>39.1</v>
      </c>
      <c r="E12" s="10" t="s">
        <v>25</v>
      </c>
      <c r="L12" s="20" t="s">
        <v>84</v>
      </c>
      <c r="M12" s="4" t="str">
        <f>$C$18</f>
        <v>千Ｎｍ3</v>
      </c>
      <c r="N12" s="25">
        <f>$D$18</f>
        <v>44.9</v>
      </c>
      <c r="O12" s="10" t="str">
        <f>$E$18</f>
        <v>GJ/千ｍ3</v>
      </c>
    </row>
    <row r="13" spans="2:15" ht="12.75" customHeight="1">
      <c r="B13" s="20" t="s">
        <v>103</v>
      </c>
      <c r="C13" s="4" t="s">
        <v>23</v>
      </c>
      <c r="D13" s="25">
        <v>41.7</v>
      </c>
      <c r="E13" s="10" t="s">
        <v>25</v>
      </c>
      <c r="L13" s="20" t="s">
        <v>85</v>
      </c>
      <c r="M13" s="4" t="str">
        <f>$C$20</f>
        <v>千Ｎｍ3</v>
      </c>
      <c r="N13" s="25">
        <f>$D$20</f>
        <v>40.9</v>
      </c>
      <c r="O13" s="10" t="str">
        <f>$E$20</f>
        <v>GJ/千ｍ3</v>
      </c>
    </row>
    <row r="14" spans="2:15" ht="12.75" customHeight="1">
      <c r="B14" s="20" t="s">
        <v>104</v>
      </c>
      <c r="C14" s="4" t="s">
        <v>23</v>
      </c>
      <c r="D14" s="25">
        <v>41.7</v>
      </c>
      <c r="E14" s="10" t="s">
        <v>25</v>
      </c>
      <c r="L14" s="20" t="s">
        <v>86</v>
      </c>
      <c r="M14" s="4" t="str">
        <f>$C$21</f>
        <v>ｔ</v>
      </c>
      <c r="N14" s="25">
        <f>$D$21</f>
        <v>28.9</v>
      </c>
      <c r="O14" s="10" t="str">
        <f>$E$21</f>
        <v>GJ/t</v>
      </c>
    </row>
    <row r="15" spans="2:15" ht="12.75" customHeight="1">
      <c r="B15" s="20" t="s">
        <v>82</v>
      </c>
      <c r="C15" s="4" t="s">
        <v>20</v>
      </c>
      <c r="D15" s="25">
        <v>41.9</v>
      </c>
      <c r="E15" s="10" t="s">
        <v>110</v>
      </c>
      <c r="L15" s="20" t="s">
        <v>87</v>
      </c>
      <c r="M15" s="4" t="str">
        <f>$C$22</f>
        <v>ｔ</v>
      </c>
      <c r="N15" s="25">
        <f>$D$22</f>
        <v>26.6</v>
      </c>
      <c r="O15" s="10" t="str">
        <f>$E$22</f>
        <v>GJ/t</v>
      </c>
    </row>
    <row r="16" spans="2:15" ht="12.75" customHeight="1">
      <c r="B16" s="20" t="s">
        <v>83</v>
      </c>
      <c r="C16" s="4" t="s">
        <v>20</v>
      </c>
      <c r="D16" s="25">
        <v>35.6</v>
      </c>
      <c r="E16" s="10" t="s">
        <v>110</v>
      </c>
      <c r="L16" s="20" t="s">
        <v>88</v>
      </c>
      <c r="M16" s="4" t="str">
        <f>$C$23</f>
        <v>ｔ</v>
      </c>
      <c r="N16" s="25">
        <f>$D$23</f>
        <v>27.2</v>
      </c>
      <c r="O16" s="10" t="str">
        <f>$E$23</f>
        <v>GJ/t</v>
      </c>
    </row>
    <row r="17" spans="2:15" ht="12.75" customHeight="1">
      <c r="B17" s="20" t="s">
        <v>99</v>
      </c>
      <c r="C17" s="4" t="s">
        <v>20</v>
      </c>
      <c r="D17" s="25">
        <v>50.2</v>
      </c>
      <c r="E17" s="10" t="s">
        <v>110</v>
      </c>
      <c r="L17" s="20" t="s">
        <v>89</v>
      </c>
      <c r="M17" s="4" t="str">
        <f>$C$24</f>
        <v>ｔ</v>
      </c>
      <c r="N17" s="25">
        <f>$D$24</f>
        <v>30.1</v>
      </c>
      <c r="O17" s="10" t="str">
        <f>$E$24</f>
        <v>GJ/t</v>
      </c>
    </row>
    <row r="18" spans="2:15" ht="12.75" customHeight="1">
      <c r="B18" s="20" t="s">
        <v>84</v>
      </c>
      <c r="C18" s="24" t="s">
        <v>111</v>
      </c>
      <c r="D18" s="25">
        <v>44.9</v>
      </c>
      <c r="E18" s="10" t="s">
        <v>105</v>
      </c>
      <c r="L18" s="20" t="s">
        <v>90</v>
      </c>
      <c r="M18" s="4" t="str">
        <f>$C$25</f>
        <v>ｔ</v>
      </c>
      <c r="N18" s="25">
        <f>$D$25</f>
        <v>37.3</v>
      </c>
      <c r="O18" s="10" t="str">
        <f>$E$25</f>
        <v>GJ/t</v>
      </c>
    </row>
    <row r="19" spans="2:15" ht="12.75" customHeight="1">
      <c r="B19" s="20" t="s">
        <v>100</v>
      </c>
      <c r="C19" s="4" t="s">
        <v>20</v>
      </c>
      <c r="D19" s="25">
        <v>54.5</v>
      </c>
      <c r="E19" s="10" t="s">
        <v>110</v>
      </c>
      <c r="L19" s="20" t="s">
        <v>91</v>
      </c>
      <c r="M19" s="4" t="str">
        <f>$C$26</f>
        <v>千Ｎｍ3</v>
      </c>
      <c r="N19" s="25">
        <f>$D$26</f>
        <v>21.1</v>
      </c>
      <c r="O19" s="10" t="str">
        <f>$E$26</f>
        <v>GJ/千ｍ3</v>
      </c>
    </row>
    <row r="20" spans="2:15" ht="12.75" customHeight="1">
      <c r="B20" s="20" t="s">
        <v>85</v>
      </c>
      <c r="C20" s="24" t="s">
        <v>111</v>
      </c>
      <c r="D20" s="25">
        <v>40.9</v>
      </c>
      <c r="E20" s="10" t="s">
        <v>105</v>
      </c>
      <c r="L20" s="20" t="s">
        <v>92</v>
      </c>
      <c r="M20" s="4" t="str">
        <f>$C$27</f>
        <v>千Ｎｍ3</v>
      </c>
      <c r="N20" s="25">
        <f>$D$27</f>
        <v>3.41</v>
      </c>
      <c r="O20" s="10" t="str">
        <f>$E$27</f>
        <v>GJ/千ｍ3</v>
      </c>
    </row>
    <row r="21" spans="2:15" ht="12.75" customHeight="1">
      <c r="B21" s="20" t="s">
        <v>86</v>
      </c>
      <c r="C21" s="4" t="s">
        <v>20</v>
      </c>
      <c r="D21" s="25">
        <v>28.9</v>
      </c>
      <c r="E21" s="10" t="s">
        <v>110</v>
      </c>
      <c r="L21" s="20" t="s">
        <v>93</v>
      </c>
      <c r="M21" s="4" t="str">
        <f>$C$28</f>
        <v>千Ｎｍ3</v>
      </c>
      <c r="N21" s="25">
        <f>$D$28</f>
        <v>8.41</v>
      </c>
      <c r="O21" s="10" t="str">
        <f>$E$28</f>
        <v>GJ/千ｍ3</v>
      </c>
    </row>
    <row r="22" spans="2:15" ht="12.75" customHeight="1">
      <c r="B22" s="20" t="s">
        <v>87</v>
      </c>
      <c r="C22" s="4" t="s">
        <v>20</v>
      </c>
      <c r="D22" s="25">
        <v>26.6</v>
      </c>
      <c r="E22" s="10" t="s">
        <v>110</v>
      </c>
      <c r="L22" s="20" t="s">
        <v>94</v>
      </c>
      <c r="M22" s="4" t="str">
        <f>$C$29</f>
        <v>ＧＪ</v>
      </c>
      <c r="N22" s="25">
        <f>$D$29</f>
        <v>1.02</v>
      </c>
      <c r="O22" s="10" t="str">
        <f>$E$29</f>
        <v>－</v>
      </c>
    </row>
    <row r="23" spans="2:15" ht="12.75" customHeight="1">
      <c r="B23" s="20" t="s">
        <v>88</v>
      </c>
      <c r="C23" s="4" t="s">
        <v>20</v>
      </c>
      <c r="D23" s="25">
        <v>27.2</v>
      </c>
      <c r="E23" s="10" t="s">
        <v>110</v>
      </c>
      <c r="L23" s="20" t="s">
        <v>115</v>
      </c>
      <c r="M23" s="4" t="str">
        <f>$C$30</f>
        <v>ＧＪ</v>
      </c>
      <c r="N23" s="25">
        <f>$D$30</f>
        <v>1.36</v>
      </c>
      <c r="O23" s="10" t="str">
        <f>$E$30</f>
        <v>－</v>
      </c>
    </row>
    <row r="24" spans="2:15" ht="12.75" customHeight="1" thickBot="1">
      <c r="B24" s="20" t="s">
        <v>89</v>
      </c>
      <c r="C24" s="4" t="s">
        <v>20</v>
      </c>
      <c r="D24" s="25">
        <v>30.1</v>
      </c>
      <c r="E24" s="10" t="s">
        <v>110</v>
      </c>
      <c r="L24" s="21" t="s">
        <v>95</v>
      </c>
      <c r="M24" s="16" t="str">
        <f>$C$31</f>
        <v>ＧＪ</v>
      </c>
      <c r="N24" s="29">
        <f>$D$31</f>
        <v>1.36</v>
      </c>
      <c r="O24" s="14" t="str">
        <f>$E$31</f>
        <v>－</v>
      </c>
    </row>
    <row r="25" spans="2:5" ht="12.75" customHeight="1" thickBot="1">
      <c r="B25" s="20" t="s">
        <v>90</v>
      </c>
      <c r="C25" s="4" t="s">
        <v>20</v>
      </c>
      <c r="D25" s="25">
        <v>37.3</v>
      </c>
      <c r="E25" s="10" t="s">
        <v>110</v>
      </c>
    </row>
    <row r="26" spans="2:15" ht="12.75" customHeight="1">
      <c r="B26" s="20" t="s">
        <v>91</v>
      </c>
      <c r="C26" s="24" t="s">
        <v>111</v>
      </c>
      <c r="D26" s="25">
        <v>21.1</v>
      </c>
      <c r="E26" s="10" t="s">
        <v>105</v>
      </c>
      <c r="L26" s="48" t="s">
        <v>117</v>
      </c>
      <c r="M26" s="28" t="s">
        <v>16</v>
      </c>
      <c r="N26" s="49" t="s">
        <v>24</v>
      </c>
      <c r="O26" s="50"/>
    </row>
    <row r="27" spans="2:15" ht="12.75" customHeight="1">
      <c r="B27" s="20" t="s">
        <v>92</v>
      </c>
      <c r="C27" s="24" t="s">
        <v>111</v>
      </c>
      <c r="D27" s="25">
        <v>3.41</v>
      </c>
      <c r="E27" s="10" t="s">
        <v>105</v>
      </c>
      <c r="L27" s="51"/>
      <c r="M27" s="3" t="s">
        <v>17</v>
      </c>
      <c r="N27" s="3" t="s">
        <v>18</v>
      </c>
      <c r="O27" s="9" t="s">
        <v>17</v>
      </c>
    </row>
    <row r="28" spans="2:15" ht="12.75" customHeight="1">
      <c r="B28" s="20" t="s">
        <v>93</v>
      </c>
      <c r="C28" s="24" t="s">
        <v>111</v>
      </c>
      <c r="D28" s="25">
        <v>8.41</v>
      </c>
      <c r="E28" s="10" t="s">
        <v>105</v>
      </c>
      <c r="L28" s="20" t="s">
        <v>103</v>
      </c>
      <c r="M28" s="4" t="str">
        <f>$C$13</f>
        <v>ｋｌ</v>
      </c>
      <c r="N28" s="25">
        <f>$D$13</f>
        <v>41.7</v>
      </c>
      <c r="O28" s="10" t="str">
        <f>$E$13</f>
        <v>GJ/kl</v>
      </c>
    </row>
    <row r="29" spans="2:15" ht="12.75" customHeight="1">
      <c r="B29" s="20" t="s">
        <v>94</v>
      </c>
      <c r="C29" s="24" t="s">
        <v>112</v>
      </c>
      <c r="D29" s="25">
        <v>1.02</v>
      </c>
      <c r="E29" s="10" t="s">
        <v>106</v>
      </c>
      <c r="L29" s="20" t="s">
        <v>104</v>
      </c>
      <c r="M29" s="4" t="str">
        <f>$C$14</f>
        <v>ｋｌ</v>
      </c>
      <c r="N29" s="25">
        <f>$D$14</f>
        <v>41.7</v>
      </c>
      <c r="O29" s="10" t="str">
        <f>$E$14</f>
        <v>GJ/kl</v>
      </c>
    </row>
    <row r="30" spans="2:15" ht="12.75" customHeight="1">
      <c r="B30" s="20" t="s">
        <v>115</v>
      </c>
      <c r="C30" s="24" t="s">
        <v>112</v>
      </c>
      <c r="D30" s="25">
        <v>1.36</v>
      </c>
      <c r="E30" s="10" t="s">
        <v>106</v>
      </c>
      <c r="L30" s="20" t="s">
        <v>97</v>
      </c>
      <c r="M30" s="4" t="str">
        <f>$C$6</f>
        <v>ｋｌ</v>
      </c>
      <c r="N30" s="25">
        <f>$D$6</f>
        <v>35.3</v>
      </c>
      <c r="O30" s="10" t="str">
        <f>$E$6</f>
        <v>GJ/kl</v>
      </c>
    </row>
    <row r="31" spans="2:15" ht="12.75" customHeight="1">
      <c r="B31" s="20" t="s">
        <v>95</v>
      </c>
      <c r="C31" s="24" t="s">
        <v>112</v>
      </c>
      <c r="D31" s="25">
        <v>1.36</v>
      </c>
      <c r="E31" s="10" t="s">
        <v>106</v>
      </c>
      <c r="L31" s="20" t="s">
        <v>91</v>
      </c>
      <c r="M31" s="4" t="str">
        <f>$C$26</f>
        <v>千Ｎｍ3</v>
      </c>
      <c r="N31" s="25">
        <f>$D$26</f>
        <v>21.1</v>
      </c>
      <c r="O31" s="10" t="str">
        <f>$E$26</f>
        <v>GJ/千ｍ3</v>
      </c>
    </row>
    <row r="32" spans="2:15" ht="12.75" customHeight="1">
      <c r="B32" s="20" t="s">
        <v>101</v>
      </c>
      <c r="C32" s="24" t="s">
        <v>116</v>
      </c>
      <c r="D32" s="26">
        <v>9970</v>
      </c>
      <c r="E32" s="10" t="s">
        <v>107</v>
      </c>
      <c r="L32" s="20" t="s">
        <v>90</v>
      </c>
      <c r="M32" s="4" t="str">
        <f>$C$25</f>
        <v>ｔ</v>
      </c>
      <c r="N32" s="25">
        <f>$D$25</f>
        <v>37.3</v>
      </c>
      <c r="O32" s="10" t="str">
        <f>$E$25</f>
        <v>GJ/t</v>
      </c>
    </row>
    <row r="33" spans="2:15" ht="12.75" customHeight="1">
      <c r="B33" s="20" t="s">
        <v>102</v>
      </c>
      <c r="C33" s="24" t="s">
        <v>116</v>
      </c>
      <c r="D33" s="26">
        <v>9280</v>
      </c>
      <c r="E33" s="10" t="s">
        <v>107</v>
      </c>
      <c r="L33" s="20" t="s">
        <v>78</v>
      </c>
      <c r="M33" s="4" t="str">
        <f>$C$9</f>
        <v>ｋｌ</v>
      </c>
      <c r="N33" s="25">
        <f>$D$9</f>
        <v>36.7</v>
      </c>
      <c r="O33" s="10" t="str">
        <f>$E$9</f>
        <v>GJ/kl</v>
      </c>
    </row>
    <row r="34" spans="2:15" ht="12.75" customHeight="1">
      <c r="B34" s="20" t="s">
        <v>15</v>
      </c>
      <c r="C34" s="24" t="s">
        <v>116</v>
      </c>
      <c r="D34" s="26">
        <v>9760</v>
      </c>
      <c r="E34" s="10" t="s">
        <v>107</v>
      </c>
      <c r="L34" s="20" t="s">
        <v>85</v>
      </c>
      <c r="M34" s="4" t="str">
        <f>$C$20</f>
        <v>千Ｎｍ3</v>
      </c>
      <c r="N34" s="25">
        <f>$D$20</f>
        <v>40.9</v>
      </c>
      <c r="O34" s="10" t="str">
        <f>$E$20</f>
        <v>GJ/千ｍ3</v>
      </c>
    </row>
    <row r="35" spans="2:15" ht="12.75" customHeight="1" thickBot="1">
      <c r="B35" s="21" t="s">
        <v>96</v>
      </c>
      <c r="C35" s="30" t="s">
        <v>111</v>
      </c>
      <c r="D35" s="27">
        <v>45</v>
      </c>
      <c r="E35" s="14" t="s">
        <v>105</v>
      </c>
      <c r="L35" s="20" t="s">
        <v>77</v>
      </c>
      <c r="M35" s="4" t="str">
        <f>$C$8</f>
        <v>ｋｌ</v>
      </c>
      <c r="N35" s="25">
        <f>$D$8</f>
        <v>34.1</v>
      </c>
      <c r="O35" s="10" t="str">
        <f>$E$8</f>
        <v>GJ/kl</v>
      </c>
    </row>
    <row r="36" spans="12:15" ht="12.75">
      <c r="L36" s="20" t="s">
        <v>87</v>
      </c>
      <c r="M36" s="4" t="str">
        <f>$C$22</f>
        <v>ｔ</v>
      </c>
      <c r="N36" s="25">
        <f>$D$22</f>
        <v>26.6</v>
      </c>
      <c r="O36" s="10" t="str">
        <f>$E$22</f>
        <v>GJ/t</v>
      </c>
    </row>
    <row r="37" spans="12:15" ht="12.75">
      <c r="L37" s="20" t="s">
        <v>95</v>
      </c>
      <c r="M37" s="4" t="str">
        <f>$C$31</f>
        <v>ＧＪ</v>
      </c>
      <c r="N37" s="25">
        <f>$D$31</f>
        <v>1.36</v>
      </c>
      <c r="O37" s="10" t="str">
        <f>$E$31</f>
        <v>－</v>
      </c>
    </row>
    <row r="38" spans="12:15" ht="12.75">
      <c r="L38" s="20" t="s">
        <v>76</v>
      </c>
      <c r="M38" s="4" t="str">
        <f>$C$5</f>
        <v>ｋｌ</v>
      </c>
      <c r="N38" s="25">
        <f>$D$5</f>
        <v>38.2</v>
      </c>
      <c r="O38" s="10" t="str">
        <f>$E$5</f>
        <v>GJ/kl</v>
      </c>
    </row>
    <row r="39" spans="12:15" ht="12.75">
      <c r="L39" s="20" t="s">
        <v>86</v>
      </c>
      <c r="M39" s="4" t="str">
        <f>$C$21</f>
        <v>ｔ</v>
      </c>
      <c r="N39" s="25">
        <f>$D$21</f>
        <v>28.9</v>
      </c>
      <c r="O39" s="10" t="str">
        <f>$E$21</f>
        <v>GJ/t</v>
      </c>
    </row>
    <row r="40" spans="12:15" ht="12.75">
      <c r="L40" s="20" t="s">
        <v>92</v>
      </c>
      <c r="M40" s="4" t="str">
        <f>$C$27</f>
        <v>千Ｎｍ3</v>
      </c>
      <c r="N40" s="25">
        <f>$D$27</f>
        <v>3.41</v>
      </c>
      <c r="O40" s="10" t="str">
        <f>$E$27</f>
        <v>GJ/千ｍ3</v>
      </c>
    </row>
    <row r="41" spans="12:15" ht="12.75">
      <c r="L41" s="20" t="s">
        <v>115</v>
      </c>
      <c r="M41" s="4" t="str">
        <f>$C$30</f>
        <v>ＧＪ</v>
      </c>
      <c r="N41" s="25">
        <f>$D$30</f>
        <v>1.36</v>
      </c>
      <c r="O41" s="10" t="str">
        <f>$E$30</f>
        <v>－</v>
      </c>
    </row>
    <row r="42" spans="12:15" ht="12.75">
      <c r="L42" s="20" t="s">
        <v>94</v>
      </c>
      <c r="M42" s="4" t="str">
        <f>$C$29</f>
        <v>ＧＪ</v>
      </c>
      <c r="N42" s="25">
        <f>$D$29</f>
        <v>1.02</v>
      </c>
      <c r="O42" s="10" t="str">
        <f>$E$29</f>
        <v>－</v>
      </c>
    </row>
    <row r="43" spans="12:15" ht="12.75">
      <c r="L43" s="20" t="s">
        <v>89</v>
      </c>
      <c r="M43" s="4" t="str">
        <f>$C$24</f>
        <v>ｔ</v>
      </c>
      <c r="N43" s="25">
        <f>$D$24</f>
        <v>30.1</v>
      </c>
      <c r="O43" s="10" t="str">
        <f>$E$24</f>
        <v>GJ/t</v>
      </c>
    </row>
    <row r="44" spans="12:15" ht="12.75">
      <c r="L44" s="20" t="s">
        <v>82</v>
      </c>
      <c r="M44" s="4" t="str">
        <f>$C$15</f>
        <v>ｔ</v>
      </c>
      <c r="N44" s="25">
        <f>$D$15</f>
        <v>41.9</v>
      </c>
      <c r="O44" s="10" t="str">
        <f>$E$15</f>
        <v>GJ/t</v>
      </c>
    </row>
    <row r="45" spans="12:15" ht="12.75">
      <c r="L45" s="20" t="s">
        <v>83</v>
      </c>
      <c r="M45" s="4" t="str">
        <f>$C$16</f>
        <v>ｔ</v>
      </c>
      <c r="N45" s="25">
        <f>$D$16</f>
        <v>35.6</v>
      </c>
      <c r="O45" s="10" t="str">
        <f>$E$16</f>
        <v>GJ/t</v>
      </c>
    </row>
    <row r="46" spans="12:15" ht="12.75">
      <c r="L46" s="20" t="s">
        <v>84</v>
      </c>
      <c r="M46" s="4" t="str">
        <f>$C$18</f>
        <v>千Ｎｍ3</v>
      </c>
      <c r="N46" s="25">
        <f>$D$18</f>
        <v>44.9</v>
      </c>
      <c r="O46" s="10" t="str">
        <f>$E$18</f>
        <v>GJ/千ｍ3</v>
      </c>
    </row>
    <row r="47" spans="12:15" ht="12.75">
      <c r="L47" s="20" t="s">
        <v>93</v>
      </c>
      <c r="M47" s="4" t="str">
        <f>$C$28</f>
        <v>千Ｎｍ3</v>
      </c>
      <c r="N47" s="25">
        <f>$D$28</f>
        <v>8.41</v>
      </c>
      <c r="O47" s="10" t="str">
        <f>$E$28</f>
        <v>GJ/千ｍ3</v>
      </c>
    </row>
    <row r="48" spans="12:15" ht="13.5" thickBot="1">
      <c r="L48" s="21" t="s">
        <v>88</v>
      </c>
      <c r="M48" s="16" t="str">
        <f>$C$23</f>
        <v>ｔ</v>
      </c>
      <c r="N48" s="29">
        <f>$D$23</f>
        <v>27.2</v>
      </c>
      <c r="O48" s="14" t="str">
        <f>$E$23</f>
        <v>GJ/t</v>
      </c>
    </row>
  </sheetData>
  <mergeCells count="7">
    <mergeCell ref="B1:E1"/>
    <mergeCell ref="L2:L3"/>
    <mergeCell ref="L26:L27"/>
    <mergeCell ref="N26:O26"/>
    <mergeCell ref="N2:O2"/>
    <mergeCell ref="D3:E3"/>
    <mergeCell ref="B3:B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wkbysh</dc:creator>
  <cp:keywords/>
  <dc:description/>
  <cp:lastModifiedBy>tobba105</cp:lastModifiedBy>
  <cp:lastPrinted>2008-03-03T12:09:04Z</cp:lastPrinted>
  <dcterms:created xsi:type="dcterms:W3CDTF">2008-01-28T06:28:05Z</dcterms:created>
  <dcterms:modified xsi:type="dcterms:W3CDTF">2008-06-09T00:18:54Z</dcterms:modified>
  <cp:category/>
  <cp:version/>
  <cp:contentType/>
  <cp:contentStatus/>
</cp:coreProperties>
</file>