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8FB4C8B0-6D98-476B-B573-E40F19DDC363}"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<sst xmlns="http://schemas.openxmlformats.org/spreadsheetml/2006/main" count="5333" uniqueCount="2302">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</sst>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7">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32" fillId="2" borderId="17" xfId="0" applyFont="1" applyFill="1" applyBorder="1" applyAlignment="1" applyProtection="1">
      <alignment horizontal="center" vertical="center"/>
    </xf>
    <xf numFmtId="0" fontId="32" fillId="2" borderId="19" xfId="0" applyFont="1" applyFill="1" applyBorder="1" applyAlignment="1" applyProtection="1">
      <alignment horizontal="center"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176" fontId="24" fillId="32" borderId="22" xfId="0" applyNumberFormat="1" applyFont="1" applyFill="1" applyBorder="1" applyAlignment="1" applyProtection="1">
      <alignment horizontal="center" vertical="center" shrinkToFit="1"/>
      <protection locked="0"/>
    </xf>
    <xf numFmtId="176" fontId="24" fillId="32" borderId="23" xfId="0" applyNumberFormat="1" applyFont="1" applyFill="1" applyBorder="1" applyAlignment="1" applyProtection="1">
      <alignment horizontal="center" vertical="center" shrinkToFit="1"/>
      <protection locked="0"/>
    </xf>
    <xf numFmtId="176" fontId="24" fillId="32" borderId="44" xfId="0" applyNumberFormat="1" applyFont="1" applyFill="1" applyBorder="1" applyAlignment="1" applyProtection="1">
      <alignment horizontal="center"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4"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7" t="s">
        <v>2091</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4" t="s">
        <v>2097</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80"/>
      <c r="D32" s="581"/>
      <c r="E32" s="581"/>
      <c r="F32" s="581"/>
      <c r="G32" s="581"/>
      <c r="H32" s="581"/>
      <c r="I32" s="581"/>
      <c r="J32" s="581"/>
      <c r="K32" s="581"/>
      <c r="L32" s="582"/>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6"/>
      <c r="Z36" s="336"/>
      <c r="AA36" s="336"/>
    </row>
    <row r="37" spans="1:29" ht="20.100000000000001" customHeight="1" thickBot="1">
      <c r="A37" s="336"/>
      <c r="B37" s="342"/>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6"/>
      <c r="Z37" s="336"/>
      <c r="AA37" s="336"/>
      <c r="AC37" s="87" t="s">
        <v>26</v>
      </c>
    </row>
    <row r="38" spans="1:29" ht="20.100000000000001" customHeight="1" thickBot="1">
      <c r="A38" s="336"/>
      <c r="B38" s="341" t="s">
        <v>27</v>
      </c>
      <c r="C38" s="555" t="s">
        <v>28</v>
      </c>
      <c r="D38" s="555"/>
      <c r="E38" s="555"/>
      <c r="F38" s="555"/>
      <c r="G38" s="555"/>
      <c r="H38" s="555"/>
      <c r="I38" s="555"/>
      <c r="J38" s="555"/>
      <c r="K38" s="555"/>
      <c r="L38" s="55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6"/>
      <c r="Z39" s="336"/>
      <c r="AA39" s="336"/>
    </row>
    <row r="40" spans="1:29" ht="20.100000000000001" customHeight="1">
      <c r="A40" s="336"/>
      <c r="B40" s="342"/>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6"/>
      <c r="Z40" s="336"/>
      <c r="AA40" s="336"/>
    </row>
    <row r="41" spans="1:29" ht="20.100000000000001" customHeight="1">
      <c r="A41" s="336"/>
      <c r="B41" s="341"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6"/>
      <c r="Z41" s="336"/>
      <c r="AA41" s="336"/>
    </row>
    <row r="42" spans="1:29" ht="20.100000000000001" customHeight="1">
      <c r="A42" s="336"/>
      <c r="B42" s="342"/>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6"/>
      <c r="Z42" s="336"/>
      <c r="AA42" s="336"/>
    </row>
    <row r="43" spans="1:29" ht="20.100000000000001" customHeight="1">
      <c r="A43" s="336"/>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6"/>
      <c r="Z43" s="336"/>
      <c r="AA43" s="336"/>
    </row>
    <row r="44" spans="1:29" ht="20.100000000000001" customHeight="1">
      <c r="A44" s="336"/>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6"/>
      <c r="Z44" s="336"/>
      <c r="AA44" s="336"/>
    </row>
    <row r="45" spans="1:29" ht="20.100000000000001" customHeight="1">
      <c r="A45" s="336"/>
      <c r="B45" s="341"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6"/>
      <c r="Z45" s="336"/>
      <c r="AA45" s="336"/>
    </row>
    <row r="46" spans="1:29" ht="20.100000000000001" customHeight="1" thickBot="1">
      <c r="A46" s="336"/>
      <c r="B46" s="347"/>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6"/>
      <c r="B51" s="539" t="s">
        <v>36</v>
      </c>
      <c r="C51" s="538" t="s">
        <v>2112</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0"/>
      <c r="AA51" s="350"/>
    </row>
    <row r="52" spans="1:27" ht="28.5" customHeight="1" thickBot="1">
      <c r="A52" s="336"/>
      <c r="B52" s="539"/>
      <c r="C52" s="540"/>
      <c r="D52" s="540"/>
      <c r="E52" s="540"/>
      <c r="F52" s="540"/>
      <c r="G52" s="540"/>
      <c r="H52" s="540"/>
      <c r="I52" s="540"/>
      <c r="J52" s="540"/>
      <c r="K52" s="540"/>
      <c r="L52" s="540"/>
      <c r="M52" s="540"/>
      <c r="N52" s="540"/>
      <c r="O52" s="540"/>
      <c r="P52" s="540"/>
      <c r="Q52" s="540"/>
      <c r="R52" s="544" t="s">
        <v>44</v>
      </c>
      <c r="S52" s="540"/>
      <c r="T52" s="540"/>
      <c r="U52" s="540"/>
      <c r="V52" s="540"/>
      <c r="W52" s="351" t="s">
        <v>45</v>
      </c>
      <c r="X52" s="540"/>
      <c r="Y52" s="579"/>
      <c r="Z52" s="348"/>
      <c r="AA52" s="348"/>
    </row>
    <row r="53" spans="1:27" ht="33.950000000000003" customHeight="1">
      <c r="A53" s="336"/>
      <c r="B53" s="352">
        <v>1</v>
      </c>
      <c r="C53" s="551"/>
      <c r="D53" s="552"/>
      <c r="E53" s="552"/>
      <c r="F53" s="552"/>
      <c r="G53" s="552"/>
      <c r="H53" s="552"/>
      <c r="I53" s="552"/>
      <c r="J53" s="552"/>
      <c r="K53" s="552"/>
      <c r="L53" s="553"/>
      <c r="M53" s="545"/>
      <c r="N53" s="546"/>
      <c r="O53" s="546"/>
      <c r="P53" s="546"/>
      <c r="Q53" s="547"/>
      <c r="R53" s="528"/>
      <c r="S53" s="529"/>
      <c r="T53" s="529"/>
      <c r="U53" s="529"/>
      <c r="V53" s="530"/>
      <c r="W53" s="75"/>
      <c r="X53" s="76"/>
      <c r="Y53" s="5"/>
      <c r="Z53" s="353"/>
      <c r="AA53" s="354"/>
    </row>
    <row r="54" spans="1:27" ht="33.950000000000003" customHeight="1">
      <c r="A54" s="336"/>
      <c r="B54" s="355">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3"/>
      <c r="AA54" s="354"/>
    </row>
    <row r="55" spans="1:27" ht="33.950000000000003" customHeight="1">
      <c r="A55" s="336"/>
      <c r="B55" s="355">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3"/>
      <c r="AA55" s="354"/>
    </row>
    <row r="56" spans="1:27" ht="33.950000000000003" customHeight="1">
      <c r="A56" s="336"/>
      <c r="B56" s="355">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3"/>
      <c r="AA56" s="354"/>
    </row>
    <row r="57" spans="1:27" ht="33.950000000000003" customHeight="1">
      <c r="A57" s="336"/>
      <c r="B57" s="355">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3"/>
      <c r="AA57" s="354"/>
    </row>
    <row r="58" spans="1:27" ht="33.950000000000003" customHeight="1">
      <c r="A58" s="336"/>
      <c r="B58" s="355">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3"/>
      <c r="AA58" s="354"/>
    </row>
    <row r="59" spans="1:27" ht="33.950000000000003" customHeight="1">
      <c r="A59" s="336"/>
      <c r="B59" s="355">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3"/>
      <c r="AA59" s="354"/>
    </row>
    <row r="60" spans="1:27" ht="33.950000000000003" customHeight="1">
      <c r="A60" s="336"/>
      <c r="B60" s="355">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3"/>
      <c r="AA60" s="354"/>
    </row>
    <row r="61" spans="1:27" ht="33.950000000000003" customHeight="1">
      <c r="A61" s="336"/>
      <c r="B61" s="355">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3"/>
      <c r="AA61" s="354"/>
    </row>
    <row r="62" spans="1:27" ht="33.950000000000003" customHeight="1">
      <c r="A62" s="336"/>
      <c r="B62" s="355">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3"/>
      <c r="AA62" s="354"/>
    </row>
    <row r="63" spans="1:27" ht="33.950000000000003" customHeight="1">
      <c r="A63" s="336"/>
      <c r="B63" s="355">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3"/>
      <c r="AA63" s="354"/>
    </row>
    <row r="64" spans="1:27" ht="33.950000000000003" customHeight="1">
      <c r="A64" s="336"/>
      <c r="B64" s="355">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3"/>
      <c r="AA64" s="354"/>
    </row>
    <row r="65" spans="1:27" ht="33.950000000000003" customHeight="1">
      <c r="A65" s="336"/>
      <c r="B65" s="355">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3"/>
      <c r="AA65" s="354"/>
    </row>
    <row r="66" spans="1:27" ht="33.950000000000003" customHeight="1">
      <c r="A66" s="336"/>
      <c r="B66" s="355">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3"/>
      <c r="AA66" s="354"/>
    </row>
    <row r="67" spans="1:27" ht="33.950000000000003" customHeight="1">
      <c r="A67" s="336"/>
      <c r="B67" s="355">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3"/>
      <c r="AA67" s="354"/>
    </row>
    <row r="68" spans="1:27" ht="33.950000000000003" customHeight="1">
      <c r="A68" s="336"/>
      <c r="B68" s="355">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3"/>
      <c r="AA68" s="354"/>
    </row>
    <row r="69" spans="1:27" ht="33.950000000000003" customHeight="1">
      <c r="A69" s="336"/>
      <c r="B69" s="355">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3"/>
      <c r="AA69" s="354"/>
    </row>
    <row r="70" spans="1:27" ht="33.950000000000003" customHeight="1">
      <c r="A70" s="336"/>
      <c r="B70" s="355">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3"/>
      <c r="AA70" s="354"/>
    </row>
    <row r="71" spans="1:27" ht="33.950000000000003" customHeight="1">
      <c r="A71" s="336"/>
      <c r="B71" s="355">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3"/>
      <c r="AA71" s="354"/>
    </row>
    <row r="72" spans="1:27" ht="33.950000000000003" customHeight="1">
      <c r="A72" s="336"/>
      <c r="B72" s="355">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3"/>
      <c r="AA72" s="354"/>
    </row>
    <row r="73" spans="1:27" ht="33.950000000000003" customHeight="1">
      <c r="A73" s="336"/>
      <c r="B73" s="355">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3"/>
      <c r="AA73" s="354"/>
    </row>
    <row r="74" spans="1:27" ht="33.950000000000003" customHeight="1">
      <c r="A74" s="336"/>
      <c r="B74" s="355">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3"/>
      <c r="AA74" s="354"/>
    </row>
    <row r="75" spans="1:27" ht="33.950000000000003" customHeight="1">
      <c r="A75" s="336"/>
      <c r="B75" s="355">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3"/>
      <c r="AA75" s="354"/>
    </row>
    <row r="76" spans="1:27" ht="33.950000000000003" customHeight="1">
      <c r="A76" s="336"/>
      <c r="B76" s="355">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3"/>
      <c r="AA76" s="354"/>
    </row>
    <row r="77" spans="1:27" ht="33.950000000000003" customHeight="1">
      <c r="A77" s="336"/>
      <c r="B77" s="355">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3"/>
      <c r="AA77" s="354"/>
    </row>
    <row r="78" spans="1:27" ht="33.950000000000003" customHeight="1">
      <c r="A78" s="336"/>
      <c r="B78" s="355">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3"/>
      <c r="AA78" s="354"/>
    </row>
    <row r="79" spans="1:27" ht="33.950000000000003" customHeight="1">
      <c r="A79" s="336"/>
      <c r="B79" s="355">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3"/>
      <c r="AA79" s="354"/>
    </row>
    <row r="80" spans="1:27" ht="33.950000000000003" customHeight="1">
      <c r="A80" s="336"/>
      <c r="B80" s="355">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3"/>
      <c r="AA80" s="354"/>
    </row>
    <row r="81" spans="1:27" ht="33.950000000000003" customHeight="1">
      <c r="A81" s="336"/>
      <c r="B81" s="355">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3"/>
      <c r="AA81" s="354"/>
    </row>
    <row r="82" spans="1:27" ht="33.950000000000003" customHeight="1">
      <c r="A82" s="336"/>
      <c r="B82" s="355">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3"/>
      <c r="AA82" s="354"/>
    </row>
    <row r="83" spans="1:27" ht="33.950000000000003" customHeight="1">
      <c r="A83" s="336"/>
      <c r="B83" s="355">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3"/>
      <c r="AA83" s="354"/>
    </row>
    <row r="84" spans="1:27" ht="33.950000000000003" customHeight="1">
      <c r="A84" s="336"/>
      <c r="B84" s="355">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3"/>
      <c r="AA84" s="354"/>
    </row>
    <row r="85" spans="1:27" ht="33.950000000000003" customHeight="1">
      <c r="A85" s="336"/>
      <c r="B85" s="355">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3"/>
      <c r="AA85" s="354"/>
    </row>
    <row r="86" spans="1:27" ht="33.950000000000003" customHeight="1">
      <c r="A86" s="336"/>
      <c r="B86" s="355">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3"/>
      <c r="AA86" s="354"/>
    </row>
    <row r="87" spans="1:27" ht="33.950000000000003" customHeight="1">
      <c r="A87" s="336"/>
      <c r="B87" s="355">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3"/>
      <c r="AA87" s="354"/>
    </row>
    <row r="88" spans="1:27" ht="33.950000000000003" customHeight="1">
      <c r="A88" s="336"/>
      <c r="B88" s="355">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3"/>
      <c r="AA88" s="354"/>
    </row>
    <row r="89" spans="1:27" ht="33.950000000000003" customHeight="1">
      <c r="A89" s="336"/>
      <c r="B89" s="355">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3"/>
      <c r="AA89" s="354"/>
    </row>
    <row r="90" spans="1:27" ht="33.950000000000003" customHeight="1">
      <c r="A90" s="336"/>
      <c r="B90" s="355">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3"/>
      <c r="AA90" s="354"/>
    </row>
    <row r="91" spans="1:27" ht="33.950000000000003" customHeight="1">
      <c r="A91" s="336"/>
      <c r="B91" s="355">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3"/>
      <c r="AA91" s="354"/>
    </row>
    <row r="92" spans="1:27" ht="33.950000000000003" customHeight="1">
      <c r="A92" s="336"/>
      <c r="B92" s="355">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3"/>
      <c r="AA92" s="354"/>
    </row>
    <row r="93" spans="1:27" ht="33.950000000000003" customHeight="1">
      <c r="A93" s="336"/>
      <c r="B93" s="355">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3"/>
      <c r="AA93" s="354"/>
    </row>
    <row r="94" spans="1:27" ht="33.950000000000003" customHeight="1">
      <c r="A94" s="336"/>
      <c r="B94" s="355">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3"/>
      <c r="AA94" s="354"/>
    </row>
    <row r="95" spans="1:27" ht="33.950000000000003" customHeight="1">
      <c r="A95" s="336"/>
      <c r="B95" s="355">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3"/>
      <c r="AA95" s="354"/>
    </row>
    <row r="96" spans="1:27" ht="33.950000000000003" customHeight="1">
      <c r="A96" s="336"/>
      <c r="B96" s="355">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3"/>
      <c r="AA96" s="354"/>
    </row>
    <row r="97" spans="1:27" ht="33.950000000000003" customHeight="1">
      <c r="A97" s="336"/>
      <c r="B97" s="355">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3"/>
      <c r="AA97" s="354"/>
    </row>
    <row r="98" spans="1:27" ht="33.950000000000003" customHeight="1">
      <c r="A98" s="336"/>
      <c r="B98" s="355">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3"/>
      <c r="AA98" s="354"/>
    </row>
    <row r="99" spans="1:27" ht="33.950000000000003" customHeight="1">
      <c r="A99" s="336"/>
      <c r="B99" s="355">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3"/>
      <c r="AA99" s="354"/>
    </row>
    <row r="100" spans="1:27" ht="33.950000000000003" customHeight="1">
      <c r="A100" s="336"/>
      <c r="B100" s="355">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3"/>
      <c r="AA100" s="354"/>
    </row>
    <row r="101" spans="1:27" ht="33.950000000000003" customHeight="1">
      <c r="A101" s="336"/>
      <c r="B101" s="355">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3"/>
      <c r="AA101" s="354"/>
    </row>
    <row r="102" spans="1:27" ht="33.950000000000003" customHeight="1">
      <c r="A102" s="336"/>
      <c r="B102" s="355">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3"/>
      <c r="AA102" s="354"/>
    </row>
    <row r="103" spans="1:27" ht="33.950000000000003" customHeight="1">
      <c r="A103" s="336"/>
      <c r="B103" s="355">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3"/>
      <c r="AA103" s="354"/>
    </row>
    <row r="104" spans="1:27" ht="33.950000000000003" customHeight="1">
      <c r="A104" s="336"/>
      <c r="B104" s="355">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3"/>
      <c r="AA104" s="354"/>
    </row>
    <row r="105" spans="1:27" ht="33.950000000000003" customHeight="1">
      <c r="A105" s="336"/>
      <c r="B105" s="355">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3"/>
      <c r="AA105" s="354"/>
    </row>
    <row r="106" spans="1:27" ht="33.950000000000003" customHeight="1">
      <c r="A106" s="336"/>
      <c r="B106" s="355">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3"/>
      <c r="AA106" s="354"/>
    </row>
    <row r="107" spans="1:27" ht="33.950000000000003" customHeight="1">
      <c r="A107" s="336"/>
      <c r="B107" s="355">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3"/>
      <c r="AA107" s="354"/>
    </row>
    <row r="108" spans="1:27" ht="33.950000000000003" customHeight="1">
      <c r="A108" s="336"/>
      <c r="B108" s="355">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3"/>
      <c r="AA108" s="354"/>
    </row>
    <row r="109" spans="1:27" ht="33.950000000000003" customHeight="1">
      <c r="A109" s="336"/>
      <c r="B109" s="355">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3"/>
      <c r="AA109" s="354"/>
    </row>
    <row r="110" spans="1:27" ht="33.950000000000003" customHeight="1">
      <c r="A110" s="336"/>
      <c r="B110" s="355">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3"/>
      <c r="AA110" s="354"/>
    </row>
    <row r="111" spans="1:27" ht="33.950000000000003" customHeight="1">
      <c r="A111" s="336"/>
      <c r="B111" s="355">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3"/>
      <c r="AA111" s="354"/>
    </row>
    <row r="112" spans="1:27" ht="33.950000000000003" customHeight="1">
      <c r="A112" s="336"/>
      <c r="B112" s="355">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3"/>
      <c r="AA112" s="354"/>
    </row>
    <row r="113" spans="1:27" ht="33.950000000000003" customHeight="1">
      <c r="A113" s="336"/>
      <c r="B113" s="355">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3"/>
      <c r="AA113" s="354"/>
    </row>
    <row r="114" spans="1:27" ht="33.950000000000003" customHeight="1">
      <c r="A114" s="336"/>
      <c r="B114" s="355">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3"/>
      <c r="AA114" s="354"/>
    </row>
    <row r="115" spans="1:27" ht="33.950000000000003" customHeight="1">
      <c r="A115" s="336"/>
      <c r="B115" s="355">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3"/>
      <c r="AA115" s="354"/>
    </row>
    <row r="116" spans="1:27" ht="33.950000000000003" customHeight="1">
      <c r="A116" s="336"/>
      <c r="B116" s="355">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3"/>
      <c r="AA116" s="354"/>
    </row>
    <row r="117" spans="1:27" ht="33.950000000000003" customHeight="1">
      <c r="A117" s="336"/>
      <c r="B117" s="355">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3"/>
      <c r="AA117" s="354"/>
    </row>
    <row r="118" spans="1:27" ht="33.950000000000003" customHeight="1">
      <c r="A118" s="336"/>
      <c r="B118" s="355">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3"/>
      <c r="AA118" s="354"/>
    </row>
    <row r="119" spans="1:27" ht="33.950000000000003" customHeight="1">
      <c r="A119" s="336"/>
      <c r="B119" s="355">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3"/>
      <c r="AA119" s="354"/>
    </row>
    <row r="120" spans="1:27" ht="33.950000000000003" customHeight="1">
      <c r="A120" s="336"/>
      <c r="B120" s="355">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3"/>
      <c r="AA120" s="354"/>
    </row>
    <row r="121" spans="1:27" ht="33.950000000000003" customHeight="1">
      <c r="A121" s="336"/>
      <c r="B121" s="355">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3"/>
      <c r="AA121" s="354"/>
    </row>
    <row r="122" spans="1:27" ht="33.950000000000003" customHeight="1">
      <c r="A122" s="336"/>
      <c r="B122" s="355">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3"/>
      <c r="AA122" s="354"/>
    </row>
    <row r="123" spans="1:27" ht="33.950000000000003" customHeight="1">
      <c r="A123" s="336"/>
      <c r="B123" s="355">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3"/>
      <c r="AA123" s="354"/>
    </row>
    <row r="124" spans="1:27" ht="33.950000000000003" customHeight="1">
      <c r="A124" s="336"/>
      <c r="B124" s="355">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3"/>
      <c r="AA124" s="354"/>
    </row>
    <row r="125" spans="1:27" ht="33.950000000000003" customHeight="1">
      <c r="A125" s="336"/>
      <c r="B125" s="355">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3"/>
      <c r="AA125" s="354"/>
    </row>
    <row r="126" spans="1:27" ht="33.950000000000003" customHeight="1">
      <c r="A126" s="336"/>
      <c r="B126" s="355">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3"/>
      <c r="AA126" s="354"/>
    </row>
    <row r="127" spans="1:27" ht="33.950000000000003" customHeight="1">
      <c r="A127" s="336"/>
      <c r="B127" s="355">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3"/>
      <c r="AA127" s="354"/>
    </row>
    <row r="128" spans="1:27" ht="33.950000000000003" customHeight="1">
      <c r="A128" s="336"/>
      <c r="B128" s="355">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3"/>
      <c r="AA128" s="354"/>
    </row>
    <row r="129" spans="1:27" ht="33.950000000000003" customHeight="1">
      <c r="A129" s="336"/>
      <c r="B129" s="355">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3"/>
      <c r="AA129" s="354"/>
    </row>
    <row r="130" spans="1:27" ht="33.950000000000003" customHeight="1">
      <c r="A130" s="336"/>
      <c r="B130" s="355">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3"/>
      <c r="AA130" s="354"/>
    </row>
    <row r="131" spans="1:27" ht="33.950000000000003" customHeight="1">
      <c r="A131" s="336"/>
      <c r="B131" s="355">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3"/>
      <c r="AA131" s="354"/>
    </row>
    <row r="132" spans="1:27" ht="33.950000000000003" customHeight="1">
      <c r="A132" s="336"/>
      <c r="B132" s="355">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3"/>
      <c r="AA132" s="354"/>
    </row>
    <row r="133" spans="1:27" ht="33.950000000000003" customHeight="1">
      <c r="A133" s="336"/>
      <c r="B133" s="355">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3"/>
      <c r="AA133" s="354"/>
    </row>
    <row r="134" spans="1:27" ht="33.950000000000003" customHeight="1">
      <c r="A134" s="336"/>
      <c r="B134" s="355">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3"/>
      <c r="AA134" s="354"/>
    </row>
    <row r="135" spans="1:27" ht="33.950000000000003" customHeight="1">
      <c r="A135" s="336"/>
      <c r="B135" s="355">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3"/>
      <c r="AA135" s="354"/>
    </row>
    <row r="136" spans="1:27" ht="33.950000000000003" customHeight="1">
      <c r="A136" s="336"/>
      <c r="B136" s="355">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3"/>
      <c r="AA136" s="354"/>
    </row>
    <row r="137" spans="1:27" ht="33.950000000000003" customHeight="1">
      <c r="A137" s="336"/>
      <c r="B137" s="355">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3"/>
      <c r="AA137" s="354"/>
    </row>
    <row r="138" spans="1:27" ht="33.950000000000003" customHeight="1">
      <c r="A138" s="336"/>
      <c r="B138" s="355">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3"/>
      <c r="AA138" s="354"/>
    </row>
    <row r="139" spans="1:27" ht="33.950000000000003" customHeight="1">
      <c r="A139" s="336"/>
      <c r="B139" s="355">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3"/>
      <c r="AA139" s="354"/>
    </row>
    <row r="140" spans="1:27" ht="33.950000000000003" customHeight="1">
      <c r="A140" s="336"/>
      <c r="B140" s="355">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3"/>
      <c r="AA140" s="354"/>
    </row>
    <row r="141" spans="1:27" ht="33.950000000000003" customHeight="1">
      <c r="A141" s="336"/>
      <c r="B141" s="355">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3"/>
      <c r="AA141" s="354"/>
    </row>
    <row r="142" spans="1:27" ht="33.950000000000003" customHeight="1">
      <c r="A142" s="336"/>
      <c r="B142" s="355">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3"/>
      <c r="AA142" s="354"/>
    </row>
    <row r="143" spans="1:27" ht="33.950000000000003" customHeight="1">
      <c r="A143" s="336"/>
      <c r="B143" s="355">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3"/>
      <c r="AA143" s="354"/>
    </row>
    <row r="144" spans="1:27" ht="33.950000000000003" customHeight="1">
      <c r="A144" s="336"/>
      <c r="B144" s="355">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3"/>
      <c r="AA144" s="354"/>
    </row>
    <row r="145" spans="1:27" ht="33.950000000000003" customHeight="1">
      <c r="A145" s="336"/>
      <c r="B145" s="355">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3"/>
      <c r="AA145" s="354"/>
    </row>
    <row r="146" spans="1:27" ht="33.950000000000003" customHeight="1">
      <c r="A146" s="336"/>
      <c r="B146" s="355">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3"/>
      <c r="AA146" s="354"/>
    </row>
    <row r="147" spans="1:27" ht="33.950000000000003" customHeight="1">
      <c r="A147" s="336"/>
      <c r="B147" s="355">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3"/>
      <c r="AA147" s="354"/>
    </row>
    <row r="148" spans="1:27" ht="33.950000000000003" customHeight="1">
      <c r="A148" s="336"/>
      <c r="B148" s="355">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3"/>
      <c r="AA148" s="354"/>
    </row>
    <row r="149" spans="1:27" ht="33.950000000000003" customHeight="1">
      <c r="A149" s="336"/>
      <c r="B149" s="355">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3"/>
      <c r="AA149" s="354"/>
    </row>
    <row r="150" spans="1:27" ht="33.950000000000003" customHeight="1">
      <c r="A150" s="336"/>
      <c r="B150" s="355">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3"/>
      <c r="AA150" s="354"/>
    </row>
    <row r="151" spans="1:27" ht="33.950000000000003" customHeight="1">
      <c r="A151" s="336"/>
      <c r="B151" s="355">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3"/>
      <c r="AA151" s="354"/>
    </row>
    <row r="152" spans="1:27" ht="33.950000000000003" customHeight="1">
      <c r="A152" s="336"/>
      <c r="B152" s="355">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AR19" sqref="AR1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7" t="s">
        <v>16</v>
      </c>
      <c r="AA1" s="777"/>
      <c r="AB1" s="777"/>
      <c r="AC1" s="777"/>
      <c r="AD1" s="777" t="str">
        <f>IF(基本情報入力シート!C32="","",基本情報入力シート!C32)</f>
        <v/>
      </c>
      <c r="AE1" s="777"/>
      <c r="AF1" s="777"/>
      <c r="AG1" s="777"/>
      <c r="AH1" s="777"/>
      <c r="AI1" s="777"/>
      <c r="AJ1" s="777"/>
      <c r="AK1" s="77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6" t="s">
        <v>2151</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6" t="s">
        <v>23</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90"/>
    </row>
    <row r="7" spans="1:50" s="91" customFormat="1" ht="22.5" customHeight="1">
      <c r="A7" s="90"/>
      <c r="B7" s="787" t="s">
        <v>22</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90"/>
    </row>
    <row r="8" spans="1:50" s="91" customFormat="1" ht="12.75" customHeight="1">
      <c r="A8" s="90"/>
      <c r="B8" s="781" t="s">
        <v>18</v>
      </c>
      <c r="C8" s="782"/>
      <c r="D8" s="782"/>
      <c r="E8" s="782"/>
      <c r="F8" s="782"/>
      <c r="G8" s="782"/>
      <c r="H8" s="92" t="s">
        <v>1</v>
      </c>
      <c r="I8" s="789" t="str">
        <f>IF(基本情報入力シート!AC38="－","",基本情報入力シート!AC38)</f>
        <v/>
      </c>
      <c r="J8" s="789"/>
      <c r="K8" s="789"/>
      <c r="L8" s="789"/>
      <c r="M8" s="78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90"/>
    </row>
    <row r="10" spans="1:50" s="91" customFormat="1" ht="12" customHeight="1">
      <c r="A10" s="90"/>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90"/>
    </row>
    <row r="11" spans="1:50" s="91" customFormat="1" ht="15" customHeight="1">
      <c r="A11" s="90"/>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90"/>
      <c r="AT11" s="96"/>
      <c r="AU11" s="96"/>
      <c r="AV11" s="96"/>
      <c r="AW11" s="96"/>
      <c r="AX11" s="96"/>
    </row>
    <row r="12" spans="1:50" s="91" customFormat="1" ht="22.5" customHeight="1">
      <c r="A12" s="90"/>
      <c r="B12" s="783" t="s">
        <v>19</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90"/>
      <c r="AT12" s="96"/>
      <c r="AU12" s="96"/>
      <c r="AV12" s="96"/>
      <c r="AW12" s="96"/>
      <c r="AX12" s="96"/>
    </row>
    <row r="13" spans="1:50" s="91" customFormat="1" ht="17.25" customHeight="1">
      <c r="A13" s="90"/>
      <c r="B13" s="804" t="s">
        <v>20</v>
      </c>
      <c r="C13" s="804"/>
      <c r="D13" s="804"/>
      <c r="E13" s="804"/>
      <c r="F13" s="804"/>
      <c r="G13" s="804"/>
      <c r="H13" s="790" t="s">
        <v>8</v>
      </c>
      <c r="I13" s="790"/>
      <c r="J13" s="790"/>
      <c r="K13" s="787"/>
      <c r="L13" s="805" t="str">
        <f>IF(基本情報入力シート!M45="","",基本情報入力シート!M45)</f>
        <v/>
      </c>
      <c r="M13" s="805"/>
      <c r="N13" s="805"/>
      <c r="O13" s="805"/>
      <c r="P13" s="805"/>
      <c r="Q13" s="805"/>
      <c r="R13" s="805"/>
      <c r="S13" s="805"/>
      <c r="T13" s="805"/>
      <c r="U13" s="805"/>
      <c r="V13" s="804" t="s">
        <v>21</v>
      </c>
      <c r="W13" s="804"/>
      <c r="X13" s="804"/>
      <c r="Y13" s="804"/>
      <c r="Z13" s="805" t="str">
        <f>IF(基本情報入力シート!M46="","",基本情報入力シート!M46)</f>
        <v/>
      </c>
      <c r="AA13" s="805"/>
      <c r="AB13" s="805"/>
      <c r="AC13" s="805"/>
      <c r="AD13" s="805"/>
      <c r="AE13" s="805"/>
      <c r="AF13" s="805"/>
      <c r="AG13" s="805"/>
      <c r="AH13" s="805"/>
      <c r="AI13" s="805"/>
      <c r="AJ13" s="805"/>
      <c r="AK13" s="805"/>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7" t="s">
        <v>1956</v>
      </c>
      <c r="C17" s="808"/>
      <c r="D17" s="808"/>
      <c r="E17" s="808"/>
      <c r="F17" s="808"/>
      <c r="G17" s="808"/>
      <c r="H17" s="808"/>
      <c r="I17" s="808"/>
      <c r="J17" s="808"/>
      <c r="K17" s="808"/>
      <c r="L17" s="808"/>
      <c r="M17" s="808"/>
      <c r="N17" s="808"/>
      <c r="O17" s="808"/>
      <c r="P17" s="808"/>
      <c r="Q17" s="808"/>
      <c r="R17" s="808"/>
      <c r="S17" s="808"/>
      <c r="T17" s="808"/>
      <c r="U17" s="808"/>
      <c r="V17" s="808"/>
      <c r="W17" s="809"/>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0"/>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3" t="s">
        <v>2065</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3" t="s">
        <v>2066</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2" t="s">
        <v>2100</v>
      </c>
      <c r="AN20" s="933"/>
      <c r="AO20" s="933"/>
      <c r="AP20" s="933"/>
      <c r="AQ20" s="933"/>
      <c r="AR20" s="933"/>
      <c r="AS20" s="933"/>
      <c r="AT20" s="933"/>
      <c r="AU20" s="933"/>
      <c r="AV20" s="933"/>
      <c r="AW20" s="933"/>
      <c r="AX20" s="933"/>
      <c r="AY20" s="933"/>
      <c r="AZ20" s="933"/>
      <c r="BA20" s="934"/>
    </row>
    <row r="21" spans="1:53" ht="21.75" customHeight="1" thickBot="1">
      <c r="A21" s="85"/>
      <c r="B21" s="121" t="s">
        <v>11</v>
      </c>
      <c r="C21" s="693" t="s">
        <v>2082</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2099</v>
      </c>
      <c r="AN21" s="621"/>
      <c r="AO21" s="621"/>
      <c r="AP21" s="621"/>
      <c r="AQ21" s="621"/>
      <c r="AR21" s="621"/>
      <c r="AS21" s="621"/>
      <c r="AT21" s="621"/>
      <c r="AU21" s="621"/>
      <c r="AV21" s="621"/>
      <c r="AW21" s="621"/>
      <c r="AX21" s="621"/>
      <c r="AY21" s="621"/>
      <c r="AZ21" s="621"/>
      <c r="BA21" s="622"/>
    </row>
    <row r="22" spans="1:53" ht="24.75" customHeight="1" thickBot="1">
      <c r="A22" s="85"/>
      <c r="B22" s="121" t="s">
        <v>1917</v>
      </c>
      <c r="C22" s="693" t="s">
        <v>2092</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3" t="s">
        <v>2049</v>
      </c>
      <c r="C24" s="774"/>
      <c r="D24" s="774"/>
      <c r="E24" s="774"/>
      <c r="F24" s="774"/>
      <c r="G24" s="774"/>
      <c r="H24" s="774"/>
      <c r="I24" s="774"/>
      <c r="J24" s="774"/>
      <c r="K24" s="774"/>
      <c r="L24" s="774"/>
      <c r="M24" s="774"/>
      <c r="N24" s="774"/>
      <c r="O24" s="774"/>
      <c r="P24" s="774"/>
      <c r="Q24" s="775"/>
      <c r="R24" s="775"/>
      <c r="S24" s="775"/>
      <c r="T24" s="775"/>
      <c r="U24" s="775"/>
      <c r="V24" s="775"/>
      <c r="W24" s="776"/>
      <c r="X24" s="86"/>
      <c r="Y24" s="86"/>
      <c r="Z24" s="85"/>
      <c r="AA24" s="85"/>
      <c r="AB24" s="85"/>
      <c r="AC24" s="85"/>
      <c r="AD24" s="85"/>
      <c r="AE24" s="85"/>
      <c r="AF24" s="85"/>
      <c r="AG24" s="85"/>
      <c r="AH24" s="85"/>
      <c r="AI24" s="85"/>
      <c r="AJ24" s="85"/>
      <c r="AK24" s="85"/>
      <c r="AL24" s="85"/>
    </row>
    <row r="25" spans="1:53" ht="30" customHeight="1" thickBot="1">
      <c r="A25" s="85"/>
      <c r="B25" s="121" t="s">
        <v>2050</v>
      </c>
      <c r="C25" s="693" t="s">
        <v>2081</v>
      </c>
      <c r="D25" s="693"/>
      <c r="E25" s="693"/>
      <c r="F25" s="693"/>
      <c r="G25" s="693"/>
      <c r="H25" s="693"/>
      <c r="I25" s="693"/>
      <c r="J25" s="693"/>
      <c r="K25" s="693"/>
      <c r="L25" s="693"/>
      <c r="M25" s="693"/>
      <c r="N25" s="693"/>
      <c r="O25" s="693"/>
      <c r="P25" s="694"/>
      <c r="Q25" s="897">
        <f>Q19-Q20</f>
        <v>0</v>
      </c>
      <c r="R25" s="898"/>
      <c r="S25" s="898"/>
      <c r="T25" s="898"/>
      <c r="U25" s="898"/>
      <c r="V25" s="898"/>
      <c r="W25" s="115" t="s">
        <v>4</v>
      </c>
      <c r="X25" s="86" t="s">
        <v>75</v>
      </c>
      <c r="Y25" s="899"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2051</v>
      </c>
      <c r="C26" s="693" t="s">
        <v>2079</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0"/>
      <c r="Z26" s="86"/>
      <c r="AA26" s="724"/>
      <c r="AB26" s="85"/>
      <c r="AC26" s="85"/>
      <c r="AD26" s="85"/>
      <c r="AE26" s="85"/>
      <c r="AF26" s="85"/>
      <c r="AG26" s="85"/>
      <c r="AH26" s="85"/>
      <c r="AI26" s="85"/>
      <c r="AJ26" s="85"/>
      <c r="AK26" s="85"/>
      <c r="AL26" s="85"/>
    </row>
    <row r="27" spans="1:53" ht="27.75" customHeight="1" thickBot="1">
      <c r="A27" s="85"/>
      <c r="B27" s="121" t="s">
        <v>2052</v>
      </c>
      <c r="C27" s="693" t="s">
        <v>2077</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4" t="s">
        <v>2098</v>
      </c>
      <c r="AN27" s="945"/>
      <c r="AO27" s="945"/>
      <c r="AP27" s="945"/>
      <c r="AQ27" s="945"/>
      <c r="AR27" s="945"/>
      <c r="AS27" s="945"/>
      <c r="AT27" s="945"/>
      <c r="AU27" s="945"/>
      <c r="AV27" s="945"/>
      <c r="AW27" s="945"/>
      <c r="AX27" s="945"/>
      <c r="AY27" s="945"/>
      <c r="AZ27" s="945"/>
      <c r="BA27" s="946"/>
    </row>
    <row r="28" spans="1:53" ht="18" customHeight="1" thickBot="1">
      <c r="A28" s="85"/>
      <c r="B28" s="121" t="s">
        <v>2067</v>
      </c>
      <c r="C28" s="693" t="s">
        <v>2080</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2111</v>
      </c>
      <c r="AN28" s="624"/>
      <c r="AO28" s="624"/>
      <c r="AP28" s="624"/>
      <c r="AQ28" s="624"/>
      <c r="AR28" s="624"/>
      <c r="AS28" s="624"/>
      <c r="AT28" s="624"/>
      <c r="AU28" s="624"/>
      <c r="AV28" s="624"/>
      <c r="AW28" s="624"/>
      <c r="AX28" s="624"/>
      <c r="AY28" s="624"/>
      <c r="AZ28" s="624"/>
      <c r="BA28" s="625"/>
    </row>
    <row r="29" spans="1:53" ht="18" customHeight="1">
      <c r="A29" s="85"/>
      <c r="B29" s="725" t="s">
        <v>2078</v>
      </c>
      <c r="C29" s="766" t="s">
        <v>1929</v>
      </c>
      <c r="D29" s="766"/>
      <c r="E29" s="767"/>
      <c r="F29" s="124"/>
      <c r="G29" s="770" t="s">
        <v>1921</v>
      </c>
      <c r="H29" s="771"/>
      <c r="I29" s="771"/>
      <c r="J29" s="772"/>
      <c r="K29" s="752" t="s">
        <v>1922</v>
      </c>
      <c r="L29" s="752"/>
      <c r="M29" s="752"/>
      <c r="N29" s="752"/>
      <c r="O29" s="754"/>
      <c r="P29" s="755"/>
      <c r="Q29" s="758" t="s">
        <v>1923</v>
      </c>
      <c r="R29" s="758"/>
      <c r="S29" s="758"/>
      <c r="T29" s="758"/>
      <c r="U29" s="760"/>
      <c r="V29" s="761"/>
      <c r="W29" s="761"/>
      <c r="X29" s="761"/>
      <c r="Y29" s="761"/>
      <c r="Z29" s="761"/>
      <c r="AA29" s="761"/>
      <c r="AB29" s="761"/>
      <c r="AC29" s="761"/>
      <c r="AD29" s="761"/>
      <c r="AE29" s="761"/>
      <c r="AF29" s="761"/>
      <c r="AG29" s="761"/>
      <c r="AH29" s="761"/>
      <c r="AI29" s="761"/>
      <c r="AJ29" s="761"/>
      <c r="AK29" s="762"/>
      <c r="AL29" s="125"/>
      <c r="AM29" s="83" t="b">
        <v>0</v>
      </c>
    </row>
    <row r="30" spans="1:53" ht="18" customHeight="1" thickBot="1">
      <c r="A30" s="85"/>
      <c r="B30" s="726"/>
      <c r="C30" s="768"/>
      <c r="D30" s="768"/>
      <c r="E30" s="769"/>
      <c r="F30" s="126"/>
      <c r="G30" s="708" t="s">
        <v>1924</v>
      </c>
      <c r="H30" s="709"/>
      <c r="I30" s="709"/>
      <c r="J30" s="710"/>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2172</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2094</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Q37-Q38-Q39</f>
        <v>0</v>
      </c>
      <c r="R36" s="744"/>
      <c r="S36" s="744"/>
      <c r="T36" s="744"/>
      <c r="U36" s="744"/>
      <c r="V36" s="745"/>
      <c r="W36" s="143" t="s">
        <v>4</v>
      </c>
      <c r="X36" s="144" t="s">
        <v>76</v>
      </c>
      <c r="Y36" s="675" t="str">
        <f>IF(Q40="","",IF(Q36="","",IF(Q36&gt;=Q40,"○","×")))</f>
        <v>○</v>
      </c>
      <c r="Z36" s="145"/>
      <c r="AA36" s="139"/>
      <c r="AB36" s="139"/>
      <c r="AC36" s="139"/>
      <c r="AD36" s="141"/>
      <c r="AE36" s="141"/>
      <c r="AF36" s="141"/>
      <c r="AG36" s="141"/>
      <c r="AH36" s="141"/>
      <c r="AI36" s="141"/>
      <c r="AJ36" s="141"/>
      <c r="AK36" s="141"/>
      <c r="AL36" s="85"/>
      <c r="AM36" s="632" t="s">
        <v>2101</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49"/>
      <c r="R37" s="750"/>
      <c r="S37" s="750"/>
      <c r="T37" s="750"/>
      <c r="U37" s="750"/>
      <c r="V37" s="751"/>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687" t="s">
        <v>2093</v>
      </c>
      <c r="D38" s="688"/>
      <c r="E38" s="688"/>
      <c r="F38" s="688"/>
      <c r="G38" s="688"/>
      <c r="H38" s="688"/>
      <c r="I38" s="688"/>
      <c r="J38" s="688"/>
      <c r="K38" s="688"/>
      <c r="L38" s="688"/>
      <c r="M38" s="688"/>
      <c r="N38" s="688"/>
      <c r="O38" s="688"/>
      <c r="P38" s="688"/>
      <c r="Q38" s="743">
        <f>Q22</f>
        <v>0</v>
      </c>
      <c r="R38" s="744"/>
      <c r="S38" s="744"/>
      <c r="T38" s="744"/>
      <c r="U38" s="744"/>
      <c r="V38" s="745"/>
      <c r="W38" s="143"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27" customHeight="1" thickBot="1">
      <c r="A39" s="85"/>
      <c r="B39" s="527"/>
      <c r="C39" s="734" t="s">
        <v>2297</v>
      </c>
      <c r="D39" s="735"/>
      <c r="E39" s="735"/>
      <c r="F39" s="735"/>
      <c r="G39" s="735"/>
      <c r="H39" s="735"/>
      <c r="I39" s="735"/>
      <c r="J39" s="735"/>
      <c r="K39" s="735"/>
      <c r="L39" s="735"/>
      <c r="M39" s="735"/>
      <c r="N39" s="735"/>
      <c r="O39" s="735"/>
      <c r="P39" s="736"/>
      <c r="Q39" s="1164"/>
      <c r="R39" s="1165"/>
      <c r="S39" s="1165"/>
      <c r="T39" s="1165"/>
      <c r="U39" s="1165"/>
      <c r="V39" s="1166"/>
      <c r="W39" s="143" t="s">
        <v>4</v>
      </c>
      <c r="X39" s="144"/>
      <c r="Y39" s="724"/>
      <c r="Z39" s="145"/>
      <c r="AA39" s="139"/>
      <c r="AB39" s="139"/>
      <c r="AC39" s="139"/>
      <c r="AD39" s="141"/>
      <c r="AE39" s="139"/>
      <c r="AF39" s="139"/>
      <c r="AG39" s="139"/>
      <c r="AH39" s="139"/>
      <c r="AI39" s="139"/>
      <c r="AJ39" s="139"/>
      <c r="AK39" s="141"/>
      <c r="AL39" s="85"/>
      <c r="AM39" s="635"/>
      <c r="AN39" s="636"/>
      <c r="AO39" s="636"/>
      <c r="AP39" s="636"/>
      <c r="AQ39" s="636"/>
      <c r="AR39" s="636"/>
      <c r="AS39" s="636"/>
      <c r="AT39" s="636"/>
      <c r="AU39" s="636"/>
      <c r="AV39" s="636"/>
      <c r="AW39" s="636"/>
      <c r="AX39" s="636"/>
      <c r="AY39" s="636"/>
      <c r="AZ39" s="636"/>
      <c r="BA39" s="637"/>
    </row>
    <row r="40" spans="1:53" ht="30.75" customHeight="1" thickBot="1">
      <c r="A40" s="85"/>
      <c r="B40" s="526" t="s">
        <v>11</v>
      </c>
      <c r="C40" s="746" t="s">
        <v>1930</v>
      </c>
      <c r="D40" s="747"/>
      <c r="E40" s="747"/>
      <c r="F40" s="747"/>
      <c r="G40" s="747"/>
      <c r="H40" s="747"/>
      <c r="I40" s="747"/>
      <c r="J40" s="747"/>
      <c r="K40" s="747"/>
      <c r="L40" s="747"/>
      <c r="M40" s="747"/>
      <c r="N40" s="747"/>
      <c r="O40" s="747"/>
      <c r="P40" s="747"/>
      <c r="Q40" s="743">
        <f>Q41-Q42-Q43-Q44-Q45-Q46</f>
        <v>0</v>
      </c>
      <c r="R40" s="744"/>
      <c r="S40" s="744"/>
      <c r="T40" s="744"/>
      <c r="U40" s="744"/>
      <c r="V40" s="745"/>
      <c r="W40" s="146" t="s">
        <v>4</v>
      </c>
      <c r="X40" s="144" t="s">
        <v>76</v>
      </c>
      <c r="Y40" s="676"/>
      <c r="Z40" s="145"/>
      <c r="AA40" s="139"/>
      <c r="AB40" s="139"/>
      <c r="AC40" s="139"/>
      <c r="AD40" s="141"/>
      <c r="AE40" s="139"/>
      <c r="AF40" s="139"/>
      <c r="AG40" s="139"/>
      <c r="AH40" s="139"/>
      <c r="AI40" s="139"/>
      <c r="AJ40" s="139"/>
      <c r="AK40" s="141"/>
      <c r="AL40" s="85"/>
      <c r="AM40" s="638"/>
      <c r="AN40" s="639"/>
      <c r="AO40" s="639"/>
      <c r="AP40" s="639"/>
      <c r="AQ40" s="639"/>
      <c r="AR40" s="639"/>
      <c r="AS40" s="639"/>
      <c r="AT40" s="639"/>
      <c r="AU40" s="640"/>
      <c r="AV40" s="640"/>
      <c r="AW40" s="640"/>
      <c r="AX40" s="640"/>
      <c r="AY40" s="639"/>
      <c r="AZ40" s="639"/>
      <c r="BA40" s="641"/>
    </row>
    <row r="41" spans="1:53" ht="18.75" customHeight="1" thickBot="1">
      <c r="A41" s="85"/>
      <c r="B41" s="732"/>
      <c r="C41" s="739" t="s">
        <v>88</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1926</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2"/>
      <c r="C43" s="739" t="s">
        <v>1927</v>
      </c>
      <c r="D43" s="740"/>
      <c r="E43" s="740"/>
      <c r="F43" s="740"/>
      <c r="G43" s="740"/>
      <c r="H43" s="740"/>
      <c r="I43" s="740"/>
      <c r="J43" s="740"/>
      <c r="K43" s="740"/>
      <c r="L43" s="740"/>
      <c r="M43" s="740"/>
      <c r="N43" s="740"/>
      <c r="O43" s="740"/>
      <c r="P43" s="741"/>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2"/>
      <c r="C44" s="687" t="s">
        <v>1928</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2"/>
      <c r="C45" s="687" t="s">
        <v>2174</v>
      </c>
      <c r="D45" s="688"/>
      <c r="E45" s="688"/>
      <c r="F45" s="688"/>
      <c r="G45" s="688"/>
      <c r="H45" s="688"/>
      <c r="I45" s="688"/>
      <c r="J45" s="688"/>
      <c r="K45" s="688"/>
      <c r="L45" s="688"/>
      <c r="M45" s="688"/>
      <c r="N45" s="688"/>
      <c r="O45" s="688"/>
      <c r="P45" s="689"/>
      <c r="Q45" s="684"/>
      <c r="R45" s="685"/>
      <c r="S45" s="685"/>
      <c r="T45" s="685"/>
      <c r="U45" s="685"/>
      <c r="V45" s="686"/>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3"/>
      <c r="C46" s="734" t="s">
        <v>2173</v>
      </c>
      <c r="D46" s="735"/>
      <c r="E46" s="735"/>
      <c r="F46" s="735"/>
      <c r="G46" s="735"/>
      <c r="H46" s="735"/>
      <c r="I46" s="735"/>
      <c r="J46" s="735"/>
      <c r="K46" s="735"/>
      <c r="L46" s="735"/>
      <c r="M46" s="735"/>
      <c r="N46" s="735"/>
      <c r="O46" s="735"/>
      <c r="P46" s="736"/>
      <c r="Q46" s="684"/>
      <c r="R46" s="685"/>
      <c r="S46" s="685"/>
      <c r="T46" s="685"/>
      <c r="U46" s="685"/>
      <c r="V46" s="686"/>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6" t="s">
        <v>2298</v>
      </c>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3" t="s">
        <v>2299</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6" t="s">
        <v>2300</v>
      </c>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9" t="s">
        <v>2102</v>
      </c>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20" t="s">
        <v>2096</v>
      </c>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159"/>
      <c r="AM54" s="147"/>
      <c r="AN54" s="147"/>
      <c r="AO54" s="147"/>
      <c r="AP54" s="147"/>
      <c r="AQ54" s="147"/>
      <c r="AR54" s="147"/>
      <c r="AS54" s="147"/>
      <c r="AT54" s="157"/>
      <c r="AU54" s="157"/>
      <c r="AV54" s="157"/>
      <c r="AW54" s="157"/>
      <c r="AX54" s="157"/>
      <c r="AY54" s="147"/>
      <c r="AZ54" s="147"/>
      <c r="BA54" s="147"/>
    </row>
    <row r="55" spans="1:53" ht="51.75" customHeight="1">
      <c r="A55" s="85"/>
      <c r="B55" s="712" t="s">
        <v>71</v>
      </c>
      <c r="C55" s="713"/>
      <c r="D55" s="713"/>
      <c r="E55" s="714"/>
      <c r="F55" s="690"/>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2"/>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2" t="s">
        <v>72</v>
      </c>
      <c r="C56" s="713"/>
      <c r="D56" s="713"/>
      <c r="E56" s="714"/>
      <c r="F56" s="715"/>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1" t="s">
        <v>2152</v>
      </c>
      <c r="C58" s="711"/>
      <c r="D58" s="711"/>
      <c r="E58" s="711"/>
      <c r="F58" s="711"/>
      <c r="G58" s="711"/>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1" t="s">
        <v>2095</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4" t="s">
        <v>1919</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166" t="s">
        <v>4</v>
      </c>
      <c r="Z60" s="167" t="s">
        <v>2069</v>
      </c>
      <c r="AA60" s="128"/>
      <c r="AB60" s="168"/>
      <c r="AC60" s="168"/>
      <c r="AD60" s="168"/>
      <c r="AE60" s="168"/>
      <c r="AF60" s="168"/>
      <c r="AG60" s="85" t="s">
        <v>75</v>
      </c>
      <c r="AH60" s="169" t="str">
        <f>IF(T61&lt;T60,"×","")</f>
        <v/>
      </c>
      <c r="AI60" s="85"/>
      <c r="AJ60" s="85"/>
      <c r="AK60" s="85"/>
      <c r="AL60" s="85"/>
      <c r="AM60" s="623" t="s">
        <v>2103</v>
      </c>
      <c r="AN60" s="624"/>
      <c r="AO60" s="624"/>
      <c r="AP60" s="624"/>
      <c r="AQ60" s="624"/>
      <c r="AR60" s="624"/>
      <c r="AS60" s="624"/>
      <c r="AT60" s="624"/>
      <c r="AU60" s="624"/>
      <c r="AV60" s="624"/>
      <c r="AW60" s="624"/>
      <c r="AX60" s="624"/>
      <c r="AY60" s="624"/>
      <c r="AZ60" s="624"/>
      <c r="BA60" s="625"/>
    </row>
    <row r="61" spans="1:53" ht="23.25" customHeight="1" thickBot="1">
      <c r="A61" s="85"/>
      <c r="B61" s="727" t="s">
        <v>1920</v>
      </c>
      <c r="C61" s="728"/>
      <c r="D61" s="728"/>
      <c r="E61" s="728"/>
      <c r="F61" s="728"/>
      <c r="G61" s="728"/>
      <c r="H61" s="728"/>
      <c r="I61" s="728"/>
      <c r="J61" s="728"/>
      <c r="K61" s="728"/>
      <c r="L61" s="728"/>
      <c r="M61" s="728"/>
      <c r="N61" s="728"/>
      <c r="O61" s="728"/>
      <c r="P61" s="728"/>
      <c r="Q61" s="728"/>
      <c r="R61" s="728"/>
      <c r="S61" s="728"/>
      <c r="T61" s="729"/>
      <c r="U61" s="730"/>
      <c r="V61" s="730"/>
      <c r="W61" s="730"/>
      <c r="X61" s="731"/>
      <c r="Y61" s="170" t="s">
        <v>4</v>
      </c>
      <c r="Z61" s="85"/>
      <c r="AA61" s="171" t="s">
        <v>12</v>
      </c>
      <c r="AB61" s="702">
        <f>IFERROR(T62/T60*100,0)</f>
        <v>0</v>
      </c>
      <c r="AC61" s="703"/>
      <c r="AD61" s="704"/>
      <c r="AE61" s="172" t="s">
        <v>13</v>
      </c>
      <c r="AF61" s="173" t="s">
        <v>67</v>
      </c>
      <c r="AG61" s="85" t="s">
        <v>75</v>
      </c>
      <c r="AH61" s="120" t="str">
        <f>IF(T60=0,"",(IF(AB61&gt;=200/3,"○","×")))</f>
        <v/>
      </c>
      <c r="AI61" s="174"/>
      <c r="AJ61" s="174"/>
      <c r="AK61" s="174"/>
      <c r="AL61" s="174"/>
      <c r="AM61" s="623" t="s">
        <v>2104</v>
      </c>
      <c r="AN61" s="624"/>
      <c r="AO61" s="624"/>
      <c r="AP61" s="624"/>
      <c r="AQ61" s="624"/>
      <c r="AR61" s="624"/>
      <c r="AS61" s="624"/>
      <c r="AT61" s="624"/>
      <c r="AU61" s="624"/>
      <c r="AV61" s="624"/>
      <c r="AW61" s="624"/>
      <c r="AX61" s="624"/>
      <c r="AY61" s="624"/>
      <c r="AZ61" s="624"/>
      <c r="BA61" s="625"/>
    </row>
    <row r="62" spans="1:53" ht="26.25" customHeight="1" thickBot="1">
      <c r="A62" s="85"/>
      <c r="B62" s="175"/>
      <c r="C62" s="843" t="s">
        <v>1931</v>
      </c>
      <c r="D62" s="844"/>
      <c r="E62" s="844"/>
      <c r="F62" s="844"/>
      <c r="G62" s="844"/>
      <c r="H62" s="844"/>
      <c r="I62" s="844"/>
      <c r="J62" s="844"/>
      <c r="K62" s="844"/>
      <c r="L62" s="844"/>
      <c r="M62" s="844"/>
      <c r="N62" s="844"/>
      <c r="O62" s="844"/>
      <c r="P62" s="844"/>
      <c r="Q62" s="844"/>
      <c r="R62" s="844"/>
      <c r="S62" s="844"/>
      <c r="T62" s="839"/>
      <c r="U62" s="840"/>
      <c r="V62" s="840"/>
      <c r="W62" s="840"/>
      <c r="X62" s="841"/>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2" t="s">
        <v>1932</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0" t="s">
        <v>129</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7"/>
      <c r="D67" s="948"/>
      <c r="E67" s="818" t="s">
        <v>128</v>
      </c>
      <c r="F67" s="818"/>
      <c r="G67" s="818"/>
      <c r="H67" s="818"/>
      <c r="I67" s="818"/>
      <c r="J67" s="818"/>
      <c r="K67" s="818"/>
      <c r="L67" s="818"/>
      <c r="M67" s="818"/>
      <c r="N67" s="818"/>
      <c r="O67" s="818"/>
      <c r="P67" s="818"/>
      <c r="Q67" s="818"/>
      <c r="R67" s="818"/>
      <c r="S67" s="818"/>
      <c r="T67" s="818"/>
      <c r="U67" s="818"/>
      <c r="V67" s="818"/>
      <c r="W67" s="818"/>
      <c r="X67" s="818"/>
      <c r="Y67" s="818"/>
      <c r="Z67" s="819"/>
      <c r="AA67" s="86" t="s">
        <v>75</v>
      </c>
      <c r="AB67" s="120" t="str">
        <f>IF('別紙様式3-2（４・５月）'!AF6="継続ベア加算なし","",IF(AM66=TRUE,"○","×"))</f>
        <v/>
      </c>
      <c r="AC67" s="150"/>
      <c r="AD67" s="151"/>
      <c r="AE67" s="151"/>
      <c r="AF67" s="151"/>
      <c r="AG67" s="151"/>
      <c r="AH67" s="151"/>
      <c r="AI67" s="151"/>
      <c r="AJ67" s="151"/>
      <c r="AK67" s="151"/>
      <c r="AL67" s="151"/>
      <c r="AM67" s="938" t="s">
        <v>2106</v>
      </c>
      <c r="AN67" s="939"/>
      <c r="AO67" s="939"/>
      <c r="AP67" s="939"/>
      <c r="AQ67" s="939"/>
      <c r="AR67" s="939"/>
      <c r="AS67" s="939"/>
      <c r="AT67" s="939"/>
      <c r="AU67" s="939"/>
      <c r="AV67" s="939"/>
      <c r="AW67" s="939"/>
      <c r="AX67" s="939"/>
      <c r="AY67" s="939"/>
      <c r="AZ67" s="939"/>
      <c r="BA67" s="94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1"/>
      <c r="AN68" s="942"/>
      <c r="AO68" s="942"/>
      <c r="AP68" s="942"/>
      <c r="AQ68" s="942"/>
      <c r="AR68" s="942"/>
      <c r="AS68" s="942"/>
      <c r="AT68" s="942"/>
      <c r="AU68" s="942"/>
      <c r="AV68" s="942"/>
      <c r="AW68" s="942"/>
      <c r="AX68" s="942"/>
      <c r="AY68" s="942"/>
      <c r="AZ68" s="942"/>
      <c r="BA68" s="94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0" t="s">
        <v>2175</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4" t="s">
        <v>1991</v>
      </c>
      <c r="D71" s="835"/>
      <c r="E71" s="835"/>
      <c r="F71" s="835"/>
      <c r="G71" s="835"/>
      <c r="H71" s="835"/>
      <c r="I71" s="835"/>
      <c r="J71" s="835"/>
      <c r="K71" s="835"/>
      <c r="L71" s="835"/>
      <c r="M71" s="835"/>
      <c r="N71" s="835"/>
      <c r="O71" s="835"/>
      <c r="P71" s="835"/>
      <c r="Q71" s="835"/>
      <c r="R71" s="835"/>
      <c r="S71" s="835"/>
      <c r="T71" s="836"/>
      <c r="U71" s="949">
        <f>'別紙様式3-2（４・５月）'!N8</f>
        <v>0</v>
      </c>
      <c r="V71" s="950"/>
      <c r="W71" s="950"/>
      <c r="X71" s="950"/>
      <c r="Y71" s="950"/>
      <c r="Z71" s="170" t="s">
        <v>4</v>
      </c>
      <c r="AA71" s="190"/>
      <c r="AB71" s="193" t="s">
        <v>75</v>
      </c>
      <c r="AC71" s="675"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1" t="s">
        <v>1990</v>
      </c>
      <c r="D72" s="952"/>
      <c r="E72" s="952"/>
      <c r="F72" s="952"/>
      <c r="G72" s="952"/>
      <c r="H72" s="952"/>
      <c r="I72" s="952"/>
      <c r="J72" s="952"/>
      <c r="K72" s="952"/>
      <c r="L72" s="952"/>
      <c r="M72" s="952"/>
      <c r="N72" s="952"/>
      <c r="O72" s="952"/>
      <c r="P72" s="952"/>
      <c r="Q72" s="952"/>
      <c r="R72" s="952"/>
      <c r="S72" s="952"/>
      <c r="T72" s="953"/>
      <c r="U72" s="949">
        <f>U73+U77</f>
        <v>0</v>
      </c>
      <c r="V72" s="950"/>
      <c r="W72" s="950"/>
      <c r="X72" s="950"/>
      <c r="Y72" s="950"/>
      <c r="Z72" s="170" t="s">
        <v>4</v>
      </c>
      <c r="AA72" s="85"/>
      <c r="AB72" s="193" t="s">
        <v>120</v>
      </c>
      <c r="AC72" s="676"/>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3" t="s">
        <v>2176</v>
      </c>
      <c r="D73" s="824"/>
      <c r="E73" s="642" t="s">
        <v>1992</v>
      </c>
      <c r="F73" s="643"/>
      <c r="G73" s="643"/>
      <c r="H73" s="643"/>
      <c r="I73" s="643"/>
      <c r="J73" s="643"/>
      <c r="K73" s="643"/>
      <c r="L73" s="643"/>
      <c r="M73" s="643"/>
      <c r="N73" s="643"/>
      <c r="O73" s="643"/>
      <c r="P73" s="643"/>
      <c r="Q73" s="643"/>
      <c r="R73" s="643"/>
      <c r="S73" s="643"/>
      <c r="T73" s="644"/>
      <c r="U73" s="648"/>
      <c r="V73" s="649"/>
      <c r="W73" s="649"/>
      <c r="X73" s="649"/>
      <c r="Y73" s="650"/>
      <c r="Z73" s="654"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4"/>
      <c r="D74" s="824"/>
      <c r="E74" s="645"/>
      <c r="F74" s="646"/>
      <c r="G74" s="646"/>
      <c r="H74" s="646"/>
      <c r="I74" s="646"/>
      <c r="J74" s="646"/>
      <c r="K74" s="646"/>
      <c r="L74" s="646"/>
      <c r="M74" s="646"/>
      <c r="N74" s="646"/>
      <c r="O74" s="646"/>
      <c r="P74" s="646"/>
      <c r="Q74" s="646"/>
      <c r="R74" s="646"/>
      <c r="S74" s="646"/>
      <c r="T74" s="647"/>
      <c r="U74" s="651"/>
      <c r="V74" s="652"/>
      <c r="W74" s="652"/>
      <c r="X74" s="652"/>
      <c r="Y74" s="653"/>
      <c r="Z74" s="654"/>
      <c r="AA74" s="85" t="s">
        <v>75</v>
      </c>
      <c r="AB74" s="673" t="s">
        <v>12</v>
      </c>
      <c r="AC74" s="667">
        <f>IFERROR(U75/U73*100,0)</f>
        <v>0</v>
      </c>
      <c r="AD74" s="668"/>
      <c r="AE74" s="669"/>
      <c r="AF74" s="673" t="s">
        <v>13</v>
      </c>
      <c r="AG74" s="673" t="s">
        <v>67</v>
      </c>
      <c r="AH74" s="674" t="s">
        <v>75</v>
      </c>
      <c r="AI74" s="675" t="str">
        <f>IF(OR('別紙様式3-2（４・５月）'!AF5="",U73=0),"",IF(AND(AC74&gt;=200/3,AC74&lt;=100),"○","×"))</f>
        <v/>
      </c>
      <c r="AJ74" s="174"/>
      <c r="AK74" s="85"/>
      <c r="AL74" s="174"/>
      <c r="AM74" s="626" t="s">
        <v>2084</v>
      </c>
      <c r="AN74" s="627"/>
      <c r="AO74" s="627"/>
      <c r="AP74" s="627"/>
      <c r="AQ74" s="627"/>
      <c r="AR74" s="627"/>
      <c r="AS74" s="627"/>
      <c r="AT74" s="627"/>
      <c r="AU74" s="627"/>
      <c r="AV74" s="627"/>
      <c r="AW74" s="627"/>
      <c r="AX74" s="627"/>
      <c r="AY74" s="627"/>
      <c r="AZ74" s="627"/>
      <c r="BA74" s="628"/>
    </row>
    <row r="75" spans="1:82" ht="12.95" customHeight="1" thickBot="1">
      <c r="A75" s="85"/>
      <c r="B75" s="85"/>
      <c r="C75" s="954"/>
      <c r="D75" s="824"/>
      <c r="E75" s="196"/>
      <c r="F75" s="655" t="s">
        <v>1994</v>
      </c>
      <c r="G75" s="656"/>
      <c r="H75" s="656"/>
      <c r="I75" s="656"/>
      <c r="J75" s="656"/>
      <c r="K75" s="656"/>
      <c r="L75" s="656"/>
      <c r="M75" s="656"/>
      <c r="N75" s="656"/>
      <c r="O75" s="656"/>
      <c r="P75" s="656"/>
      <c r="Q75" s="656"/>
      <c r="R75" s="656"/>
      <c r="S75" s="656"/>
      <c r="T75" s="657"/>
      <c r="U75" s="661"/>
      <c r="V75" s="662"/>
      <c r="W75" s="662"/>
      <c r="X75" s="662"/>
      <c r="Y75" s="663"/>
      <c r="Z75" s="654" t="s">
        <v>4</v>
      </c>
      <c r="AA75" s="85" t="s">
        <v>75</v>
      </c>
      <c r="AB75" s="673"/>
      <c r="AC75" s="670"/>
      <c r="AD75" s="671"/>
      <c r="AE75" s="672"/>
      <c r="AF75" s="673"/>
      <c r="AG75" s="673"/>
      <c r="AH75" s="674"/>
      <c r="AI75" s="676"/>
      <c r="AJ75" s="174"/>
      <c r="AK75" s="85"/>
      <c r="AL75" s="174"/>
      <c r="AM75" s="629"/>
      <c r="AN75" s="630"/>
      <c r="AO75" s="630"/>
      <c r="AP75" s="630"/>
      <c r="AQ75" s="630"/>
      <c r="AR75" s="630"/>
      <c r="AS75" s="630"/>
      <c r="AT75" s="630"/>
      <c r="AU75" s="630"/>
      <c r="AV75" s="630"/>
      <c r="AW75" s="630"/>
      <c r="AX75" s="630"/>
      <c r="AY75" s="630"/>
      <c r="AZ75" s="630"/>
      <c r="BA75" s="631"/>
    </row>
    <row r="76" spans="1:82" ht="12.95" customHeight="1" thickBot="1">
      <c r="A76" s="85"/>
      <c r="B76" s="85"/>
      <c r="C76" s="954"/>
      <c r="D76" s="824"/>
      <c r="E76" s="197"/>
      <c r="F76" s="658"/>
      <c r="G76" s="659"/>
      <c r="H76" s="659"/>
      <c r="I76" s="659"/>
      <c r="J76" s="659"/>
      <c r="K76" s="659"/>
      <c r="L76" s="659"/>
      <c r="M76" s="659"/>
      <c r="N76" s="659"/>
      <c r="O76" s="659"/>
      <c r="P76" s="659"/>
      <c r="Q76" s="659"/>
      <c r="R76" s="659"/>
      <c r="S76" s="659"/>
      <c r="T76" s="660"/>
      <c r="U76" s="664"/>
      <c r="V76" s="665"/>
      <c r="W76" s="665"/>
      <c r="X76" s="665"/>
      <c r="Y76" s="666"/>
      <c r="Z76" s="654"/>
      <c r="AA76" s="85"/>
      <c r="AB76" s="168"/>
      <c r="AC76" s="168"/>
      <c r="AD76" s="168"/>
      <c r="AE76" s="168"/>
      <c r="AF76" s="168"/>
      <c r="AG76" s="168"/>
      <c r="AH76" s="85"/>
      <c r="AI76" s="85"/>
      <c r="AJ76" s="174"/>
      <c r="AK76" s="174"/>
      <c r="AL76" s="174"/>
    </row>
    <row r="77" spans="1:82" ht="12.95" customHeight="1" thickBot="1">
      <c r="A77" s="85"/>
      <c r="B77" s="85"/>
      <c r="C77" s="821" t="s">
        <v>1993</v>
      </c>
      <c r="D77" s="822"/>
      <c r="E77" s="642" t="s">
        <v>2083</v>
      </c>
      <c r="F77" s="643"/>
      <c r="G77" s="643"/>
      <c r="H77" s="643"/>
      <c r="I77" s="643"/>
      <c r="J77" s="643"/>
      <c r="K77" s="643"/>
      <c r="L77" s="643"/>
      <c r="M77" s="643"/>
      <c r="N77" s="643"/>
      <c r="O77" s="643"/>
      <c r="P77" s="643"/>
      <c r="Q77" s="643"/>
      <c r="R77" s="643"/>
      <c r="S77" s="643"/>
      <c r="T77" s="644"/>
      <c r="U77" s="648"/>
      <c r="V77" s="649"/>
      <c r="W77" s="649"/>
      <c r="X77" s="649"/>
      <c r="Y77" s="650"/>
      <c r="Z77" s="654"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3"/>
      <c r="D78" s="824"/>
      <c r="E78" s="645"/>
      <c r="F78" s="646"/>
      <c r="G78" s="646"/>
      <c r="H78" s="646"/>
      <c r="I78" s="646"/>
      <c r="J78" s="646"/>
      <c r="K78" s="646"/>
      <c r="L78" s="646"/>
      <c r="M78" s="646"/>
      <c r="N78" s="646"/>
      <c r="O78" s="646"/>
      <c r="P78" s="646"/>
      <c r="Q78" s="646"/>
      <c r="R78" s="646"/>
      <c r="S78" s="646"/>
      <c r="T78" s="647"/>
      <c r="U78" s="651"/>
      <c r="V78" s="652"/>
      <c r="W78" s="652"/>
      <c r="X78" s="652"/>
      <c r="Y78" s="653"/>
      <c r="Z78" s="654"/>
      <c r="AA78" s="85" t="s">
        <v>75</v>
      </c>
      <c r="AB78" s="673" t="s">
        <v>12</v>
      </c>
      <c r="AC78" s="667">
        <f>IFERROR(U79/U77*100,0)</f>
        <v>0</v>
      </c>
      <c r="AD78" s="668"/>
      <c r="AE78" s="669"/>
      <c r="AF78" s="673" t="s">
        <v>13</v>
      </c>
      <c r="AG78" s="673" t="s">
        <v>67</v>
      </c>
      <c r="AH78" s="674" t="s">
        <v>75</v>
      </c>
      <c r="AI78" s="675" t="str">
        <f>IF(OR('別紙様式3-2（４・５月）'!AF5="",U77=0),"",IF(AND(AC78&gt;=200/3,AC78&lt;=100),"○","×"))</f>
        <v/>
      </c>
      <c r="AJ78" s="174"/>
      <c r="AK78" s="174"/>
      <c r="AL78" s="174"/>
      <c r="AM78" s="677" t="s">
        <v>2085</v>
      </c>
      <c r="AN78" s="678"/>
      <c r="AO78" s="678"/>
      <c r="AP78" s="678"/>
      <c r="AQ78" s="678"/>
      <c r="AR78" s="678"/>
      <c r="AS78" s="678"/>
      <c r="AT78" s="678"/>
      <c r="AU78" s="678"/>
      <c r="AV78" s="678"/>
      <c r="AW78" s="678"/>
      <c r="AX78" s="678"/>
      <c r="AY78" s="678"/>
      <c r="AZ78" s="678"/>
      <c r="BA78" s="679"/>
    </row>
    <row r="79" spans="1:82" ht="12.95" customHeight="1" thickBot="1">
      <c r="A79" s="85"/>
      <c r="B79" s="85"/>
      <c r="C79" s="823"/>
      <c r="D79" s="824"/>
      <c r="E79" s="196"/>
      <c r="F79" s="655" t="s">
        <v>1994</v>
      </c>
      <c r="G79" s="656"/>
      <c r="H79" s="656"/>
      <c r="I79" s="656"/>
      <c r="J79" s="656"/>
      <c r="K79" s="656"/>
      <c r="L79" s="656"/>
      <c r="M79" s="656"/>
      <c r="N79" s="656"/>
      <c r="O79" s="656"/>
      <c r="P79" s="656"/>
      <c r="Q79" s="656"/>
      <c r="R79" s="656"/>
      <c r="S79" s="656"/>
      <c r="T79" s="657"/>
      <c r="U79" s="661"/>
      <c r="V79" s="662"/>
      <c r="W79" s="662"/>
      <c r="X79" s="662"/>
      <c r="Y79" s="663"/>
      <c r="Z79" s="654" t="s">
        <v>4</v>
      </c>
      <c r="AA79" s="85" t="s">
        <v>75</v>
      </c>
      <c r="AB79" s="673"/>
      <c r="AC79" s="670"/>
      <c r="AD79" s="671"/>
      <c r="AE79" s="672"/>
      <c r="AF79" s="673"/>
      <c r="AG79" s="673"/>
      <c r="AH79" s="674"/>
      <c r="AI79" s="676"/>
      <c r="AJ79" s="174"/>
      <c r="AK79" s="174"/>
      <c r="AL79" s="174"/>
      <c r="AM79" s="680"/>
      <c r="AN79" s="681"/>
      <c r="AO79" s="681"/>
      <c r="AP79" s="681"/>
      <c r="AQ79" s="681"/>
      <c r="AR79" s="681"/>
      <c r="AS79" s="681"/>
      <c r="AT79" s="681"/>
      <c r="AU79" s="681"/>
      <c r="AV79" s="681"/>
      <c r="AW79" s="681"/>
      <c r="AX79" s="681"/>
      <c r="AY79" s="681"/>
      <c r="AZ79" s="681"/>
      <c r="BA79" s="682"/>
    </row>
    <row r="80" spans="1:82" ht="12.95" customHeight="1" thickBot="1">
      <c r="A80" s="85"/>
      <c r="B80" s="85"/>
      <c r="C80" s="825"/>
      <c r="D80" s="826"/>
      <c r="E80" s="198"/>
      <c r="F80" s="658"/>
      <c r="G80" s="659"/>
      <c r="H80" s="659"/>
      <c r="I80" s="659"/>
      <c r="J80" s="659"/>
      <c r="K80" s="659"/>
      <c r="L80" s="659"/>
      <c r="M80" s="659"/>
      <c r="N80" s="659"/>
      <c r="O80" s="659"/>
      <c r="P80" s="659"/>
      <c r="Q80" s="659"/>
      <c r="R80" s="659"/>
      <c r="S80" s="659"/>
      <c r="T80" s="660"/>
      <c r="U80" s="664"/>
      <c r="V80" s="665"/>
      <c r="W80" s="665"/>
      <c r="X80" s="665"/>
      <c r="Y80" s="666"/>
      <c r="Z80" s="654"/>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2"/>
      <c r="N82" s="813"/>
      <c r="O82" s="814" t="s">
        <v>1972</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59" t="str">
        <f>IF(OR('別紙様式3-2（４・５月）'!AE5="処遇加算Ⅰ・Ⅱあり",'別紙様式3-3（６月以降分）'!AF5="旧処遇加算Ⅰ・Ⅱ相当あり"),"該当","")</f>
        <v/>
      </c>
      <c r="AJ84" s="860"/>
      <c r="AK84" s="861"/>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59" t="str">
        <f>IF(AND('別紙様式3-2（４・５月）'!AE5="処遇加算Ⅰ・Ⅱなし",'別紙様式3-3（６月以降分）'!AF5="旧処遇加算Ⅰ・Ⅱ相当なし"),"該当","")</f>
        <v>該当</v>
      </c>
      <c r="AJ86" s="860"/>
      <c r="AK86" s="861"/>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29" t="s">
        <v>1902</v>
      </c>
      <c r="D88" s="829"/>
      <c r="E88" s="829"/>
      <c r="F88" s="829"/>
      <c r="G88" s="829"/>
      <c r="H88" s="829"/>
      <c r="I88" s="829"/>
      <c r="J88" s="829"/>
      <c r="K88" s="829"/>
      <c r="L88" s="829"/>
      <c r="M88" s="829"/>
      <c r="N88" s="829"/>
      <c r="O88" s="829"/>
      <c r="P88" s="829"/>
      <c r="Q88" s="829"/>
      <c r="R88" s="829"/>
      <c r="S88" s="829"/>
      <c r="T88" s="82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2"/>
      <c r="D89" s="813"/>
      <c r="E89" s="827" t="s">
        <v>1903</v>
      </c>
      <c r="F89" s="827"/>
      <c r="G89" s="827"/>
      <c r="H89" s="827"/>
      <c r="I89" s="827"/>
      <c r="J89" s="827"/>
      <c r="K89" s="827"/>
      <c r="L89" s="827"/>
      <c r="M89" s="827"/>
      <c r="N89" s="827"/>
      <c r="O89" s="827"/>
      <c r="P89" s="827"/>
      <c r="Q89" s="827"/>
      <c r="R89" s="828"/>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29" t="s">
        <v>1908</v>
      </c>
      <c r="D94" s="829"/>
      <c r="E94" s="829"/>
      <c r="F94" s="829"/>
      <c r="G94" s="829"/>
      <c r="H94" s="829"/>
      <c r="I94" s="829"/>
      <c r="J94" s="829"/>
      <c r="K94" s="829"/>
      <c r="L94" s="829"/>
      <c r="M94" s="829"/>
      <c r="N94" s="829"/>
      <c r="O94" s="829"/>
      <c r="P94" s="829"/>
      <c r="Q94" s="829"/>
      <c r="R94" s="82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2"/>
      <c r="D95" s="813"/>
      <c r="E95" s="827" t="s">
        <v>1909</v>
      </c>
      <c r="F95" s="827"/>
      <c r="G95" s="827"/>
      <c r="H95" s="827"/>
      <c r="I95" s="827"/>
      <c r="J95" s="827"/>
      <c r="K95" s="827"/>
      <c r="L95" s="827"/>
      <c r="M95" s="827"/>
      <c r="N95" s="827"/>
      <c r="O95" s="827"/>
      <c r="P95" s="827"/>
      <c r="Q95" s="827"/>
      <c r="R95" s="828"/>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1"/>
      <c r="C96" s="212" t="s">
        <v>1904</v>
      </c>
      <c r="D96" s="830" t="s">
        <v>2154</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1"/>
      <c r="C97" s="851"/>
      <c r="D97" s="853" t="s">
        <v>1910</v>
      </c>
      <c r="E97" s="854"/>
      <c r="F97" s="854"/>
      <c r="G97" s="854"/>
      <c r="H97" s="845"/>
      <c r="I97" s="847" t="s">
        <v>10</v>
      </c>
      <c r="J97" s="862" t="s">
        <v>2155</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1"/>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90"/>
      <c r="AM98" s="623" t="s">
        <v>2086</v>
      </c>
      <c r="AN98" s="624"/>
      <c r="AO98" s="624"/>
      <c r="AP98" s="624"/>
      <c r="AQ98" s="624"/>
      <c r="AR98" s="624"/>
      <c r="AS98" s="624"/>
      <c r="AT98" s="624"/>
      <c r="AU98" s="624"/>
      <c r="AV98" s="624"/>
      <c r="AW98" s="624"/>
      <c r="AX98" s="624"/>
      <c r="AY98" s="624"/>
      <c r="AZ98" s="624"/>
      <c r="BA98" s="625"/>
    </row>
    <row r="99" spans="1:53" ht="15" customHeight="1" thickBot="1">
      <c r="A99" s="85"/>
      <c r="B99" s="901"/>
      <c r="C99" s="851"/>
      <c r="D99" s="855"/>
      <c r="E99" s="856"/>
      <c r="F99" s="856"/>
      <c r="G99" s="856"/>
      <c r="H99" s="868"/>
      <c r="I99" s="870" t="s">
        <v>11</v>
      </c>
      <c r="J99" s="235" t="s">
        <v>1911</v>
      </c>
      <c r="K99" s="236"/>
      <c r="L99" s="236"/>
      <c r="M99" s="236"/>
      <c r="N99" s="236"/>
      <c r="O99" s="236"/>
      <c r="P99" s="236"/>
      <c r="Q99" s="236"/>
      <c r="R99" s="236"/>
      <c r="S99" s="872" t="s">
        <v>1912</v>
      </c>
      <c r="T99" s="872"/>
      <c r="U99" s="872"/>
      <c r="V99" s="872"/>
      <c r="W99" s="872"/>
      <c r="X99" s="872"/>
      <c r="Y99" s="872"/>
      <c r="Z99" s="872"/>
      <c r="AA99" s="872"/>
      <c r="AB99" s="872"/>
      <c r="AC99" s="872"/>
      <c r="AD99" s="872"/>
      <c r="AE99" s="872"/>
      <c r="AF99" s="872"/>
      <c r="AG99" s="872"/>
      <c r="AH99" s="872"/>
      <c r="AI99" s="872"/>
      <c r="AJ99" s="872"/>
      <c r="AK99" s="87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1"/>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90"/>
      <c r="AM100" s="623" t="s">
        <v>2086</v>
      </c>
      <c r="AN100" s="624"/>
      <c r="AO100" s="624"/>
      <c r="AP100" s="624"/>
      <c r="AQ100" s="624"/>
      <c r="AR100" s="624"/>
      <c r="AS100" s="624"/>
      <c r="AT100" s="624"/>
      <c r="AU100" s="624"/>
      <c r="AV100" s="624"/>
      <c r="AW100" s="624"/>
      <c r="AX100" s="624"/>
      <c r="AY100" s="624"/>
      <c r="AZ100" s="624"/>
      <c r="BA100" s="625"/>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2"/>
      <c r="N103" s="813"/>
      <c r="O103" s="816" t="s">
        <v>1972</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2"/>
      <c r="C107" s="813"/>
      <c r="D107" s="849" t="s">
        <v>1909</v>
      </c>
      <c r="E107" s="849"/>
      <c r="F107" s="849"/>
      <c r="G107" s="849"/>
      <c r="H107" s="849"/>
      <c r="I107" s="849"/>
      <c r="J107" s="849"/>
      <c r="K107" s="849"/>
      <c r="L107" s="849"/>
      <c r="M107" s="849"/>
      <c r="N107" s="849"/>
      <c r="O107" s="849"/>
      <c r="P107" s="849"/>
      <c r="Q107" s="850"/>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5" t="s">
        <v>2157</v>
      </c>
      <c r="D108" s="956"/>
      <c r="E108" s="956"/>
      <c r="F108" s="956"/>
      <c r="G108" s="956"/>
      <c r="H108" s="956"/>
      <c r="I108" s="956"/>
      <c r="J108" s="956"/>
      <c r="K108" s="956"/>
      <c r="L108" s="956"/>
      <c r="M108" s="956"/>
      <c r="N108" s="956"/>
      <c r="O108" s="956"/>
      <c r="P108" s="956"/>
      <c r="Q108" s="956"/>
      <c r="R108" s="956"/>
      <c r="S108" s="957"/>
      <c r="T108" s="956"/>
      <c r="U108" s="956"/>
      <c r="V108" s="956"/>
      <c r="W108" s="956"/>
      <c r="X108" s="956"/>
      <c r="Y108" s="956"/>
      <c r="Z108" s="956"/>
      <c r="AA108" s="956"/>
      <c r="AB108" s="956"/>
      <c r="AC108" s="956"/>
      <c r="AD108" s="956"/>
      <c r="AE108" s="956"/>
      <c r="AF108" s="956"/>
      <c r="AG108" s="956"/>
      <c r="AH108" s="956"/>
      <c r="AI108" s="956"/>
      <c r="AJ108" s="956"/>
      <c r="AK108" s="958"/>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1"/>
      <c r="C109" s="853" t="s">
        <v>1914</v>
      </c>
      <c r="D109" s="854"/>
      <c r="E109" s="854"/>
      <c r="F109" s="854"/>
      <c r="G109" s="250"/>
      <c r="H109" s="251" t="s">
        <v>10</v>
      </c>
      <c r="I109" s="959" t="s">
        <v>1915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1"/>
      <c r="C110" s="855"/>
      <c r="D110" s="856"/>
      <c r="E110" s="856"/>
      <c r="F110" s="856"/>
      <c r="G110" s="252"/>
      <c r="H110" s="253" t="s">
        <v>11</v>
      </c>
      <c r="I110" s="962" t="s">
        <v>1916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2"/>
      <c r="C111" s="857"/>
      <c r="D111" s="858"/>
      <c r="E111" s="858"/>
      <c r="F111" s="858"/>
      <c r="G111" s="254"/>
      <c r="H111" s="255" t="s">
        <v>1917</v>
      </c>
      <c r="I111" s="965" t="s">
        <v>1918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7" t="s">
        <v>2156</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8"/>
      <c r="AA112" s="918"/>
      <c r="AB112" s="918"/>
      <c r="AC112" s="918"/>
      <c r="AD112" s="918"/>
      <c r="AE112" s="918"/>
      <c r="AF112" s="918"/>
      <c r="AG112" s="918"/>
      <c r="AH112" s="918"/>
      <c r="AI112" s="918"/>
      <c r="AJ112" s="918"/>
      <c r="AK112" s="91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9" t="s">
        <v>1983</v>
      </c>
      <c r="C114" s="719"/>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0" t="s">
        <v>1945</v>
      </c>
      <c r="C117" s="827"/>
      <c r="D117" s="827"/>
      <c r="E117" s="827"/>
      <c r="F117" s="827"/>
      <c r="G117" s="827"/>
      <c r="H117" s="827"/>
      <c r="I117" s="827"/>
      <c r="J117" s="827"/>
      <c r="K117" s="827"/>
      <c r="L117" s="827"/>
      <c r="M117" s="827"/>
      <c r="N117" s="827"/>
      <c r="O117" s="827"/>
      <c r="P117" s="827"/>
      <c r="Q117" s="828"/>
      <c r="R117" s="260" t="s">
        <v>126</v>
      </c>
      <c r="S117" s="261" t="str">
        <f>'別紙様式3-2（４・５月）'!W8</f>
        <v/>
      </c>
      <c r="T117" s="884" t="s">
        <v>1948</v>
      </c>
      <c r="U117" s="884"/>
      <c r="V117" s="884"/>
      <c r="W117" s="884"/>
      <c r="X117" s="884"/>
      <c r="Y117" s="884"/>
      <c r="Z117" s="884"/>
      <c r="AA117" s="884"/>
      <c r="AB117" s="884"/>
      <c r="AC117" s="884"/>
      <c r="AD117" s="884"/>
      <c r="AE117" s="884"/>
      <c r="AF117" s="885"/>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0" t="s">
        <v>1995</v>
      </c>
      <c r="C118" s="881"/>
      <c r="D118" s="881"/>
      <c r="E118" s="881"/>
      <c r="F118" s="881"/>
      <c r="G118" s="881"/>
      <c r="H118" s="881"/>
      <c r="I118" s="881"/>
      <c r="J118" s="881"/>
      <c r="K118" s="881"/>
      <c r="L118" s="881"/>
      <c r="M118" s="881"/>
      <c r="N118" s="881"/>
      <c r="O118" s="881"/>
      <c r="P118" s="881"/>
      <c r="Q118" s="882"/>
      <c r="R118" s="260" t="s">
        <v>126</v>
      </c>
      <c r="S118" s="263" t="str">
        <f>'別紙様式3-3（６月以降分）'!Z5</f>
        <v/>
      </c>
      <c r="T118" s="883" t="s">
        <v>2070</v>
      </c>
      <c r="U118" s="884"/>
      <c r="V118" s="884"/>
      <c r="W118" s="884"/>
      <c r="X118" s="884"/>
      <c r="Y118" s="884"/>
      <c r="Z118" s="884"/>
      <c r="AA118" s="884"/>
      <c r="AB118" s="884"/>
      <c r="AC118" s="884"/>
      <c r="AD118" s="884"/>
      <c r="AE118" s="884"/>
      <c r="AF118" s="885"/>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0" t="s">
        <v>2071</v>
      </c>
      <c r="C119" s="881"/>
      <c r="D119" s="881"/>
      <c r="E119" s="881"/>
      <c r="F119" s="881"/>
      <c r="G119" s="881"/>
      <c r="H119" s="881"/>
      <c r="I119" s="881"/>
      <c r="J119" s="881"/>
      <c r="K119" s="881"/>
      <c r="L119" s="881"/>
      <c r="M119" s="881"/>
      <c r="N119" s="881"/>
      <c r="O119" s="881"/>
      <c r="P119" s="881"/>
      <c r="Q119" s="882"/>
      <c r="R119" s="260" t="s">
        <v>126</v>
      </c>
      <c r="S119" s="264" t="str">
        <f>'別紙様式3-3（６月以降分）'!Z7</f>
        <v/>
      </c>
      <c r="T119" s="883" t="s">
        <v>2070</v>
      </c>
      <c r="U119" s="884"/>
      <c r="V119" s="884"/>
      <c r="W119" s="884"/>
      <c r="X119" s="884"/>
      <c r="Y119" s="884"/>
      <c r="Z119" s="884"/>
      <c r="AA119" s="884"/>
      <c r="AB119" s="884"/>
      <c r="AC119" s="884"/>
      <c r="AD119" s="884"/>
      <c r="AE119" s="884"/>
      <c r="AF119" s="885"/>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3" t="s">
        <v>2107</v>
      </c>
      <c r="AN121" s="621"/>
      <c r="AO121" s="621"/>
      <c r="AP121" s="621"/>
      <c r="AQ121" s="621"/>
      <c r="AR121" s="621"/>
      <c r="AS121" s="621"/>
      <c r="AT121" s="621"/>
      <c r="AU121" s="621"/>
      <c r="AV121" s="621"/>
      <c r="AW121" s="621"/>
      <c r="AX121" s="621"/>
      <c r="AY121" s="621"/>
      <c r="AZ121" s="621"/>
      <c r="BA121" s="622"/>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2" t="s">
        <v>123</v>
      </c>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6"/>
      <c r="G126" s="916"/>
      <c r="H126" s="916"/>
      <c r="I126" s="916"/>
      <c r="J126" s="916"/>
      <c r="K126" s="916"/>
      <c r="L126" s="916"/>
      <c r="M126" s="916"/>
      <c r="N126" s="916"/>
      <c r="O126" s="916"/>
      <c r="P126" s="916"/>
      <c r="Q126" s="916"/>
      <c r="R126" s="916"/>
      <c r="S126" s="916"/>
      <c r="T126" s="916"/>
      <c r="U126" s="916"/>
      <c r="V126" s="916"/>
      <c r="W126" s="916"/>
      <c r="X126" s="916"/>
      <c r="Y126" s="916"/>
      <c r="Z126" s="916"/>
      <c r="AA126" s="916"/>
      <c r="AB126" s="916"/>
      <c r="AC126" s="916"/>
      <c r="AD126" s="916"/>
      <c r="AE126" s="916"/>
      <c r="AF126" s="916"/>
      <c r="AG126" s="916"/>
      <c r="AH126" s="916"/>
      <c r="AI126" s="916"/>
      <c r="AJ126" s="916"/>
      <c r="AK126" s="288" t="s">
        <v>13</v>
      </c>
      <c r="AL126" s="90"/>
      <c r="AM126" s="83" t="b">
        <v>0</v>
      </c>
      <c r="AN126" s="935" t="s">
        <v>2105</v>
      </c>
      <c r="AO126" s="936"/>
      <c r="AP126" s="936"/>
      <c r="AQ126" s="936"/>
      <c r="AR126" s="936"/>
      <c r="AS126" s="936"/>
      <c r="AT126" s="936"/>
      <c r="AU126" s="936"/>
      <c r="AV126" s="936"/>
      <c r="AW126" s="936"/>
      <c r="AX126" s="936"/>
      <c r="AY126" s="936"/>
      <c r="AZ126" s="936"/>
      <c r="BA126" s="93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59" t="str">
        <f>IF(AND('別紙様式3-2（４・５月）'!AE7="特定加算なし",'別紙様式3-3（６月以降分）'!AG5="旧特定加算相当なし"),"該当","")</f>
        <v>該当</v>
      </c>
      <c r="AJ129" s="860"/>
      <c r="AK129" s="861"/>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88" t="s">
        <v>1950</v>
      </c>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59" t="str">
        <f>IF(OR('別紙様式3-2（４・５月）'!AE7="特定加算あり",'別紙様式3-3（６月以降分）'!AG5="旧特定加算相当あり"),"該当","")</f>
        <v/>
      </c>
      <c r="AJ132" s="860"/>
      <c r="AK132" s="861"/>
      <c r="AL132" s="85"/>
      <c r="AT132" s="97"/>
      <c r="AU132" s="97"/>
      <c r="AV132" s="97"/>
      <c r="AW132" s="97"/>
      <c r="AX132" s="97"/>
    </row>
    <row r="133" spans="1:53" ht="38.25" customHeight="1" thickBot="1">
      <c r="A133" s="85"/>
      <c r="B133" s="192" t="s">
        <v>126</v>
      </c>
      <c r="C133" s="616" t="s">
        <v>2168</v>
      </c>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6"/>
      <c r="AL133" s="85"/>
      <c r="AN133" s="588" t="s">
        <v>2166</v>
      </c>
      <c r="AO133" s="589"/>
      <c r="AP133" s="589"/>
      <c r="AQ133" s="589"/>
      <c r="AR133" s="589"/>
      <c r="AS133" s="589"/>
      <c r="AT133" s="589"/>
      <c r="AU133" s="589"/>
      <c r="AV133" s="589"/>
      <c r="AW133" s="589"/>
      <c r="AX133" s="589"/>
      <c r="AY133" s="590"/>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7"/>
      <c r="C135" s="618"/>
      <c r="D135" s="618"/>
      <c r="E135" s="619"/>
      <c r="F135" s="609"/>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1"/>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5" t="s">
        <v>2087</v>
      </c>
      <c r="AO135" s="606"/>
      <c r="AP135" s="606"/>
      <c r="AQ135" s="606"/>
      <c r="AR135" s="606"/>
      <c r="AS135" s="606"/>
      <c r="AT135" s="606"/>
      <c r="AU135" s="606"/>
      <c r="AV135" s="606"/>
      <c r="AW135" s="606"/>
      <c r="AX135" s="606"/>
      <c r="AY135" s="607"/>
    </row>
    <row r="136" spans="1:53" s="497" customFormat="1" ht="14.25" customHeight="1">
      <c r="A136" s="494"/>
      <c r="B136" s="593" t="s">
        <v>2158</v>
      </c>
      <c r="C136" s="594"/>
      <c r="D136" s="594"/>
      <c r="E136" s="595"/>
      <c r="F136" s="496"/>
      <c r="G136" s="612" t="s">
        <v>2177</v>
      </c>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3"/>
      <c r="AL136" s="494"/>
      <c r="AM136" s="84" t="b">
        <v>0</v>
      </c>
    </row>
    <row r="137" spans="1:53" s="497" customFormat="1" ht="13.5" customHeight="1">
      <c r="A137" s="494"/>
      <c r="B137" s="596"/>
      <c r="C137" s="597"/>
      <c r="D137" s="597"/>
      <c r="E137" s="598"/>
      <c r="F137" s="498"/>
      <c r="G137" s="608" t="s">
        <v>47</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499"/>
      <c r="AL137" s="494"/>
      <c r="AM137" s="500" t="b">
        <v>0</v>
      </c>
      <c r="AN137" s="591"/>
      <c r="AO137" s="591"/>
      <c r="AP137" s="591"/>
      <c r="AQ137" s="591"/>
      <c r="AR137" s="591"/>
      <c r="AS137" s="591"/>
      <c r="AT137" s="591"/>
      <c r="AU137" s="591"/>
      <c r="AV137" s="591"/>
      <c r="AW137" s="591"/>
      <c r="AX137" s="591"/>
      <c r="AY137" s="591"/>
    </row>
    <row r="138" spans="1:53" s="497" customFormat="1" ht="13.5" customHeight="1">
      <c r="A138" s="494"/>
      <c r="B138" s="596"/>
      <c r="C138" s="597"/>
      <c r="D138" s="597"/>
      <c r="E138" s="598"/>
      <c r="F138" s="498"/>
      <c r="G138" s="608" t="s">
        <v>48</v>
      </c>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499"/>
      <c r="AL138" s="494"/>
      <c r="AM138" s="500" t="b">
        <v>0</v>
      </c>
      <c r="AN138" s="591"/>
      <c r="AO138" s="591"/>
      <c r="AP138" s="591"/>
      <c r="AQ138" s="591"/>
      <c r="AR138" s="591"/>
      <c r="AS138" s="591"/>
      <c r="AT138" s="591"/>
      <c r="AU138" s="591"/>
      <c r="AV138" s="591"/>
      <c r="AW138" s="591"/>
      <c r="AX138" s="591"/>
      <c r="AY138" s="591"/>
    </row>
    <row r="139" spans="1:53" s="497" customFormat="1" ht="13.5" customHeight="1">
      <c r="A139" s="494"/>
      <c r="B139" s="599"/>
      <c r="C139" s="600"/>
      <c r="D139" s="600"/>
      <c r="E139" s="601"/>
      <c r="F139" s="501"/>
      <c r="G139" s="614" t="s">
        <v>2178</v>
      </c>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502"/>
      <c r="AL139" s="494"/>
      <c r="AM139" s="500" t="b">
        <v>0</v>
      </c>
    </row>
    <row r="140" spans="1:53" s="497" customFormat="1" ht="24.75" customHeight="1">
      <c r="A140" s="494"/>
      <c r="B140" s="593" t="s">
        <v>2159</v>
      </c>
      <c r="C140" s="594"/>
      <c r="D140" s="594"/>
      <c r="E140" s="595"/>
      <c r="F140" s="503"/>
      <c r="G140" s="896" t="s">
        <v>2179</v>
      </c>
      <c r="H140" s="896"/>
      <c r="I140" s="896"/>
      <c r="J140" s="896"/>
      <c r="K140" s="896"/>
      <c r="L140" s="896"/>
      <c r="M140" s="896"/>
      <c r="N140" s="896"/>
      <c r="O140" s="896"/>
      <c r="P140" s="896"/>
      <c r="Q140" s="896"/>
      <c r="R140" s="896"/>
      <c r="S140" s="896"/>
      <c r="T140" s="896"/>
      <c r="U140" s="896"/>
      <c r="V140" s="896"/>
      <c r="W140" s="896"/>
      <c r="X140" s="896"/>
      <c r="Y140" s="896"/>
      <c r="Z140" s="896"/>
      <c r="AA140" s="896"/>
      <c r="AB140" s="896"/>
      <c r="AC140" s="896"/>
      <c r="AD140" s="896"/>
      <c r="AE140" s="896"/>
      <c r="AF140" s="896"/>
      <c r="AG140" s="896"/>
      <c r="AH140" s="896"/>
      <c r="AI140" s="896"/>
      <c r="AJ140" s="896"/>
      <c r="AK140" s="504"/>
      <c r="AL140" s="494"/>
      <c r="AM140" s="500" t="b">
        <v>0</v>
      </c>
    </row>
    <row r="141" spans="1:53" s="497" customFormat="1" ht="13.5" customHeight="1">
      <c r="A141" s="494"/>
      <c r="B141" s="596"/>
      <c r="C141" s="597"/>
      <c r="D141" s="597"/>
      <c r="E141" s="598"/>
      <c r="F141" s="498"/>
      <c r="G141" s="608" t="s">
        <v>49</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5"/>
      <c r="AL141" s="494"/>
      <c r="AM141" s="500" t="b">
        <v>0</v>
      </c>
      <c r="AN141" s="591"/>
      <c r="AO141" s="591"/>
      <c r="AP141" s="591"/>
      <c r="AQ141" s="591"/>
      <c r="AR141" s="591"/>
      <c r="AS141" s="591"/>
      <c r="AT141" s="591"/>
      <c r="AU141" s="591"/>
      <c r="AV141" s="591"/>
      <c r="AW141" s="591"/>
      <c r="AX141" s="591"/>
      <c r="AY141" s="591"/>
    </row>
    <row r="142" spans="1:53" s="497" customFormat="1" ht="13.5" customHeight="1">
      <c r="A142" s="494"/>
      <c r="B142" s="596"/>
      <c r="C142" s="597"/>
      <c r="D142" s="597"/>
      <c r="E142" s="598"/>
      <c r="F142" s="498"/>
      <c r="G142" s="608" t="s">
        <v>50</v>
      </c>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499"/>
      <c r="AL142" s="494"/>
      <c r="AM142" s="500" t="b">
        <v>0</v>
      </c>
      <c r="AN142" s="591"/>
      <c r="AO142" s="591"/>
      <c r="AP142" s="591"/>
      <c r="AQ142" s="591"/>
      <c r="AR142" s="591"/>
      <c r="AS142" s="591"/>
      <c r="AT142" s="591"/>
      <c r="AU142" s="591"/>
      <c r="AV142" s="591"/>
      <c r="AW142" s="591"/>
      <c r="AX142" s="591"/>
      <c r="AY142" s="591"/>
    </row>
    <row r="143" spans="1:53" s="497" customFormat="1" ht="13.5" customHeight="1">
      <c r="A143" s="494"/>
      <c r="B143" s="599"/>
      <c r="C143" s="600"/>
      <c r="D143" s="600"/>
      <c r="E143" s="601"/>
      <c r="F143" s="506"/>
      <c r="G143" s="592" t="s">
        <v>51</v>
      </c>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892"/>
      <c r="AL143" s="494"/>
      <c r="AM143" s="500" t="b">
        <v>0</v>
      </c>
    </row>
    <row r="144" spans="1:53" s="497" customFormat="1" ht="13.5" customHeight="1">
      <c r="A144" s="494"/>
      <c r="B144" s="593" t="s">
        <v>2160</v>
      </c>
      <c r="C144" s="594"/>
      <c r="D144" s="594"/>
      <c r="E144" s="595"/>
      <c r="F144" s="507"/>
      <c r="G144" s="896" t="s">
        <v>52</v>
      </c>
      <c r="H144" s="896"/>
      <c r="I144" s="896"/>
      <c r="J144" s="896"/>
      <c r="K144" s="896"/>
      <c r="L144" s="896"/>
      <c r="M144" s="896"/>
      <c r="N144" s="896"/>
      <c r="O144" s="896"/>
      <c r="P144" s="896"/>
      <c r="Q144" s="896"/>
      <c r="R144" s="896"/>
      <c r="S144" s="896"/>
      <c r="T144" s="896"/>
      <c r="U144" s="896"/>
      <c r="V144" s="896"/>
      <c r="W144" s="896"/>
      <c r="X144" s="896"/>
      <c r="Y144" s="896"/>
      <c r="Z144" s="896"/>
      <c r="AA144" s="896"/>
      <c r="AB144" s="896"/>
      <c r="AC144" s="896"/>
      <c r="AD144" s="896"/>
      <c r="AE144" s="896"/>
      <c r="AF144" s="896"/>
      <c r="AG144" s="896"/>
      <c r="AH144" s="896"/>
      <c r="AI144" s="896"/>
      <c r="AJ144" s="896"/>
      <c r="AK144" s="505"/>
      <c r="AL144" s="494"/>
      <c r="AM144" s="500" t="b">
        <v>0</v>
      </c>
    </row>
    <row r="145" spans="1:51" s="497" customFormat="1" ht="22.5" customHeight="1">
      <c r="A145" s="494"/>
      <c r="B145" s="596"/>
      <c r="C145" s="597"/>
      <c r="D145" s="597"/>
      <c r="E145" s="598"/>
      <c r="F145" s="498"/>
      <c r="G145" s="608" t="s">
        <v>53</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499"/>
      <c r="AL145" s="494"/>
      <c r="AM145" s="500" t="b">
        <v>0</v>
      </c>
      <c r="AN145" s="591"/>
      <c r="AO145" s="591"/>
      <c r="AP145" s="591"/>
      <c r="AQ145" s="591"/>
      <c r="AR145" s="591"/>
      <c r="AS145" s="591"/>
      <c r="AT145" s="591"/>
      <c r="AU145" s="591"/>
      <c r="AV145" s="591"/>
      <c r="AW145" s="591"/>
      <c r="AX145" s="591"/>
      <c r="AY145" s="591"/>
    </row>
    <row r="146" spans="1:51" s="497" customFormat="1" ht="13.5" customHeight="1">
      <c r="A146" s="494"/>
      <c r="B146" s="596"/>
      <c r="C146" s="597"/>
      <c r="D146" s="597"/>
      <c r="E146" s="598"/>
      <c r="F146" s="498"/>
      <c r="G146" s="608" t="s">
        <v>54</v>
      </c>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499"/>
      <c r="AL146" s="494"/>
      <c r="AM146" s="500" t="b">
        <v>0</v>
      </c>
      <c r="AN146" s="591"/>
      <c r="AO146" s="591"/>
      <c r="AP146" s="591"/>
      <c r="AQ146" s="591"/>
      <c r="AR146" s="591"/>
      <c r="AS146" s="591"/>
      <c r="AT146" s="591"/>
      <c r="AU146" s="591"/>
      <c r="AV146" s="591"/>
      <c r="AW146" s="591"/>
      <c r="AX146" s="591"/>
      <c r="AY146" s="591"/>
    </row>
    <row r="147" spans="1:51" s="497" customFormat="1" ht="13.5" customHeight="1">
      <c r="A147" s="494"/>
      <c r="B147" s="596"/>
      <c r="C147" s="597"/>
      <c r="D147" s="597"/>
      <c r="E147" s="598" t="b">
        <v>0</v>
      </c>
      <c r="F147" s="501" t="b">
        <v>0</v>
      </c>
      <c r="G147" s="615" t="s">
        <v>55</v>
      </c>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9"/>
      <c r="C148" s="600"/>
      <c r="D148" s="600"/>
      <c r="E148" s="601" t="b">
        <v>0</v>
      </c>
      <c r="F148" s="501" t="b">
        <v>0</v>
      </c>
      <c r="G148" s="889" t="s">
        <v>2161</v>
      </c>
      <c r="H148" s="889"/>
      <c r="I148" s="889"/>
      <c r="J148" s="889"/>
      <c r="K148" s="889"/>
      <c r="L148" s="889"/>
      <c r="M148" s="889"/>
      <c r="N148" s="889"/>
      <c r="O148" s="889"/>
      <c r="P148" s="889"/>
      <c r="Q148" s="889"/>
      <c r="R148" s="889"/>
      <c r="S148" s="889"/>
      <c r="T148" s="889"/>
      <c r="U148" s="889"/>
      <c r="V148" s="889"/>
      <c r="W148" s="889"/>
      <c r="X148" s="889"/>
      <c r="Y148" s="889"/>
      <c r="Z148" s="889"/>
      <c r="AA148" s="889"/>
      <c r="AB148" s="889"/>
      <c r="AC148" s="889"/>
      <c r="AD148" s="889"/>
      <c r="AE148" s="889"/>
      <c r="AF148" s="889"/>
      <c r="AG148" s="889"/>
      <c r="AH148" s="889"/>
      <c r="AI148" s="889"/>
      <c r="AJ148" s="889"/>
      <c r="AK148" s="890"/>
      <c r="AL148" s="494"/>
      <c r="AM148" s="500" t="b">
        <v>0</v>
      </c>
    </row>
    <row r="149" spans="1:51" s="497" customFormat="1" ht="21" customHeight="1">
      <c r="A149" s="494"/>
      <c r="B149" s="593" t="s">
        <v>2162</v>
      </c>
      <c r="C149" s="594"/>
      <c r="D149" s="594"/>
      <c r="E149" s="595"/>
      <c r="F149" s="503"/>
      <c r="G149" s="891" t="s">
        <v>2163</v>
      </c>
      <c r="H149" s="891"/>
      <c r="I149" s="891"/>
      <c r="J149" s="891"/>
      <c r="K149" s="891"/>
      <c r="L149" s="891"/>
      <c r="M149" s="891"/>
      <c r="N149" s="891"/>
      <c r="O149" s="891"/>
      <c r="P149" s="891"/>
      <c r="Q149" s="891"/>
      <c r="R149" s="891"/>
      <c r="S149" s="891"/>
      <c r="T149" s="891"/>
      <c r="U149" s="891"/>
      <c r="V149" s="891"/>
      <c r="W149" s="891"/>
      <c r="X149" s="891"/>
      <c r="Y149" s="891"/>
      <c r="Z149" s="891"/>
      <c r="AA149" s="891"/>
      <c r="AB149" s="891"/>
      <c r="AC149" s="891"/>
      <c r="AD149" s="891"/>
      <c r="AE149" s="891"/>
      <c r="AF149" s="891"/>
      <c r="AG149" s="891"/>
      <c r="AH149" s="891"/>
      <c r="AI149" s="891"/>
      <c r="AJ149" s="891"/>
      <c r="AK149" s="505"/>
      <c r="AL149" s="494"/>
      <c r="AM149" s="500" t="b">
        <v>0</v>
      </c>
    </row>
    <row r="150" spans="1:51" s="497" customFormat="1" ht="13.5" customHeight="1">
      <c r="A150" s="494"/>
      <c r="B150" s="596"/>
      <c r="C150" s="597"/>
      <c r="D150" s="597"/>
      <c r="E150" s="598"/>
      <c r="F150" s="498"/>
      <c r="G150" s="615" t="s">
        <v>56</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05"/>
      <c r="AL150" s="430"/>
      <c r="AM150" s="500" t="b">
        <v>0</v>
      </c>
      <c r="AN150" s="591"/>
      <c r="AO150" s="591"/>
      <c r="AP150" s="591"/>
      <c r="AQ150" s="591"/>
      <c r="AR150" s="591"/>
      <c r="AS150" s="591"/>
      <c r="AT150" s="591"/>
      <c r="AU150" s="591"/>
      <c r="AV150" s="591"/>
      <c r="AW150" s="591"/>
      <c r="AX150" s="591"/>
      <c r="AY150" s="591"/>
    </row>
    <row r="151" spans="1:51" s="497" customFormat="1" ht="13.5" customHeight="1">
      <c r="A151" s="494"/>
      <c r="B151" s="596"/>
      <c r="C151" s="597"/>
      <c r="D151" s="597"/>
      <c r="E151" s="598" t="b">
        <v>1</v>
      </c>
      <c r="F151" s="498"/>
      <c r="G151" s="615" t="s">
        <v>57</v>
      </c>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509"/>
      <c r="AL151" s="494"/>
      <c r="AM151" s="500" t="b">
        <v>0</v>
      </c>
      <c r="AN151" s="591"/>
      <c r="AO151" s="591"/>
      <c r="AP151" s="591"/>
      <c r="AQ151" s="591"/>
      <c r="AR151" s="591"/>
      <c r="AS151" s="591"/>
      <c r="AT151" s="591"/>
      <c r="AU151" s="591"/>
      <c r="AV151" s="591"/>
      <c r="AW151" s="591"/>
      <c r="AX151" s="591"/>
      <c r="AY151" s="591"/>
    </row>
    <row r="152" spans="1:51" s="497" customFormat="1" ht="13.5" customHeight="1">
      <c r="A152" s="494"/>
      <c r="B152" s="599"/>
      <c r="C152" s="600"/>
      <c r="D152" s="600"/>
      <c r="E152" s="601"/>
      <c r="F152" s="506"/>
      <c r="G152" s="592" t="s">
        <v>58</v>
      </c>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892"/>
      <c r="AL152" s="494"/>
      <c r="AM152" s="500" t="b">
        <v>0</v>
      </c>
    </row>
    <row r="153" spans="1:51" s="497" customFormat="1" ht="13.5" customHeight="1">
      <c r="A153" s="494"/>
      <c r="B153" s="593" t="s">
        <v>2164</v>
      </c>
      <c r="C153" s="594"/>
      <c r="D153" s="594"/>
      <c r="E153" s="595"/>
      <c r="F153" s="507"/>
      <c r="G153" s="602" t="s">
        <v>59</v>
      </c>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505"/>
      <c r="AL153" s="494"/>
      <c r="AM153" s="500" t="b">
        <v>0</v>
      </c>
    </row>
    <row r="154" spans="1:51" s="497" customFormat="1" ht="21" customHeight="1">
      <c r="A154" s="494"/>
      <c r="B154" s="596"/>
      <c r="C154" s="597"/>
      <c r="D154" s="597"/>
      <c r="E154" s="598" t="b">
        <v>1</v>
      </c>
      <c r="F154" s="498"/>
      <c r="G154" s="615" t="s">
        <v>60</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499"/>
      <c r="AL154" s="494"/>
      <c r="AM154" s="500" t="b">
        <v>0</v>
      </c>
      <c r="AN154" s="591"/>
      <c r="AO154" s="591"/>
      <c r="AP154" s="591"/>
      <c r="AQ154" s="591"/>
      <c r="AR154" s="591"/>
      <c r="AS154" s="591"/>
      <c r="AT154" s="591"/>
      <c r="AU154" s="591"/>
      <c r="AV154" s="591"/>
      <c r="AW154" s="591"/>
      <c r="AX154" s="591"/>
      <c r="AY154" s="591"/>
    </row>
    <row r="155" spans="1:51" s="497" customFormat="1" ht="13.5" customHeight="1">
      <c r="A155" s="494"/>
      <c r="B155" s="596"/>
      <c r="C155" s="597"/>
      <c r="D155" s="597"/>
      <c r="E155" s="598"/>
      <c r="F155" s="498"/>
      <c r="G155" s="615" t="s">
        <v>61</v>
      </c>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499"/>
      <c r="AL155" s="494"/>
      <c r="AM155" s="500" t="b">
        <v>0</v>
      </c>
      <c r="AN155" s="591"/>
      <c r="AO155" s="591"/>
      <c r="AP155" s="591"/>
      <c r="AQ155" s="591"/>
      <c r="AR155" s="591"/>
      <c r="AS155" s="591"/>
      <c r="AT155" s="591"/>
      <c r="AU155" s="591"/>
      <c r="AV155" s="591"/>
      <c r="AW155" s="591"/>
      <c r="AX155" s="591"/>
      <c r="AY155" s="591"/>
    </row>
    <row r="156" spans="1:51" s="497" customFormat="1" ht="13.5" customHeight="1">
      <c r="A156" s="494"/>
      <c r="B156" s="599"/>
      <c r="C156" s="600"/>
      <c r="D156" s="600"/>
      <c r="E156" s="601" t="b">
        <v>1</v>
      </c>
      <c r="F156" s="506"/>
      <c r="G156" s="592" t="s">
        <v>62</v>
      </c>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10"/>
      <c r="AL156" s="494"/>
      <c r="AM156" s="500" t="b">
        <v>0</v>
      </c>
    </row>
    <row r="157" spans="1:51" s="497" customFormat="1" ht="13.5" customHeight="1">
      <c r="A157" s="494"/>
      <c r="B157" s="593" t="s">
        <v>2165</v>
      </c>
      <c r="C157" s="594"/>
      <c r="D157" s="594"/>
      <c r="E157" s="595"/>
      <c r="F157" s="507"/>
      <c r="G157" s="602" t="s">
        <v>2180</v>
      </c>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03"/>
      <c r="AL157" s="511"/>
      <c r="AM157" s="500" t="b">
        <v>0</v>
      </c>
      <c r="AN157"/>
      <c r="AO157"/>
      <c r="AP157"/>
    </row>
    <row r="158" spans="1:51" customFormat="1" ht="13.5" customHeight="1">
      <c r="A158" s="430"/>
      <c r="B158" s="596"/>
      <c r="C158" s="597"/>
      <c r="D158" s="597"/>
      <c r="E158" s="598"/>
      <c r="F158" s="498"/>
      <c r="G158" s="615" t="s">
        <v>63</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499"/>
      <c r="AL158" s="494"/>
      <c r="AM158" s="500" t="b">
        <v>0</v>
      </c>
      <c r="AN158" s="591"/>
      <c r="AO158" s="591"/>
      <c r="AP158" s="591"/>
      <c r="AQ158" s="591"/>
      <c r="AR158" s="591"/>
      <c r="AS158" s="591"/>
      <c r="AT158" s="591"/>
      <c r="AU158" s="591"/>
      <c r="AV158" s="591"/>
      <c r="AW158" s="591"/>
      <c r="AX158" s="591"/>
      <c r="AY158" s="591"/>
    </row>
    <row r="159" spans="1:51" customFormat="1" ht="13.5" customHeight="1">
      <c r="A159" s="430"/>
      <c r="B159" s="596"/>
      <c r="C159" s="597"/>
      <c r="D159" s="597"/>
      <c r="E159" s="598"/>
      <c r="F159" s="498"/>
      <c r="G159" s="615" t="s">
        <v>2181</v>
      </c>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499"/>
      <c r="AL159" s="494"/>
      <c r="AM159" s="500" t="b">
        <v>0</v>
      </c>
      <c r="AN159" s="591"/>
      <c r="AO159" s="591"/>
      <c r="AP159" s="591"/>
      <c r="AQ159" s="591"/>
      <c r="AR159" s="591"/>
      <c r="AS159" s="591"/>
      <c r="AT159" s="591"/>
      <c r="AU159" s="591"/>
      <c r="AV159" s="591"/>
      <c r="AW159" s="591"/>
      <c r="AX159" s="591"/>
      <c r="AY159" s="591"/>
    </row>
    <row r="160" spans="1:51" customFormat="1" ht="13.5" customHeight="1" thickBot="1">
      <c r="A160" s="430"/>
      <c r="B160" s="599"/>
      <c r="C160" s="600"/>
      <c r="D160" s="600"/>
      <c r="E160" s="601" t="b">
        <v>1</v>
      </c>
      <c r="F160" s="512"/>
      <c r="G160" s="604" t="s">
        <v>2182</v>
      </c>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3"/>
      <c r="C163" s="924"/>
      <c r="D163" s="924"/>
      <c r="E163" s="924"/>
      <c r="F163" s="924"/>
      <c r="G163" s="924"/>
      <c r="H163" s="924"/>
      <c r="I163" s="924"/>
      <c r="J163" s="924"/>
      <c r="K163" s="924"/>
      <c r="L163" s="924"/>
      <c r="M163" s="924"/>
      <c r="N163" s="924"/>
      <c r="O163" s="924"/>
      <c r="P163" s="924"/>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925"/>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88" t="s">
        <v>2183</v>
      </c>
      <c r="D166" s="888"/>
      <c r="E166" s="888"/>
      <c r="F166" s="888"/>
      <c r="G166" s="888"/>
      <c r="H166" s="888"/>
      <c r="I166" s="888"/>
      <c r="J166" s="888"/>
      <c r="K166" s="888"/>
      <c r="L166" s="888"/>
      <c r="M166" s="888"/>
      <c r="N166" s="888"/>
      <c r="O166" s="888"/>
      <c r="P166" s="888"/>
      <c r="Q166" s="888"/>
      <c r="R166" s="888"/>
      <c r="S166" s="888"/>
      <c r="T166" s="888"/>
      <c r="U166" s="888"/>
      <c r="V166" s="888"/>
      <c r="W166" s="888"/>
      <c r="X166" s="888"/>
      <c r="Y166" s="888"/>
      <c r="Z166" s="888"/>
      <c r="AA166" s="888"/>
      <c r="AB166" s="888"/>
      <c r="AC166" s="888"/>
      <c r="AD166" s="888"/>
      <c r="AE166" s="888"/>
      <c r="AF166" s="888"/>
      <c r="AG166" s="888"/>
      <c r="AH166" s="888"/>
      <c r="AI166" s="888"/>
      <c r="AJ166" s="888"/>
      <c r="AK166" s="888"/>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7" t="s">
        <v>2167</v>
      </c>
      <c r="D169" s="887"/>
      <c r="E169" s="887"/>
      <c r="F169" s="887"/>
      <c r="G169" s="887"/>
      <c r="H169" s="887"/>
      <c r="I169" s="887"/>
      <c r="J169" s="887"/>
      <c r="K169" s="887"/>
      <c r="L169" s="887"/>
      <c r="M169" s="887"/>
      <c r="N169" s="887"/>
      <c r="O169" s="887"/>
      <c r="P169" s="887"/>
      <c r="Q169" s="887"/>
      <c r="R169" s="887"/>
      <c r="S169" s="887"/>
      <c r="T169" s="887"/>
      <c r="U169" s="887"/>
      <c r="V169" s="887"/>
      <c r="W169" s="887"/>
      <c r="X169" s="887"/>
      <c r="Y169" s="887"/>
      <c r="Z169" s="887"/>
      <c r="AA169" s="887"/>
      <c r="AB169" s="887"/>
      <c r="AC169" s="887"/>
      <c r="AD169" s="887"/>
      <c r="AE169" s="887"/>
      <c r="AF169" s="887"/>
      <c r="AG169" s="887"/>
      <c r="AH169" s="887"/>
      <c r="AI169" s="887"/>
      <c r="AJ169" s="88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0"/>
      <c r="F171" s="911"/>
      <c r="G171" s="311" t="s">
        <v>2</v>
      </c>
      <c r="H171" s="910"/>
      <c r="I171" s="911"/>
      <c r="J171" s="311" t="s">
        <v>3</v>
      </c>
      <c r="K171" s="910"/>
      <c r="L171" s="911"/>
      <c r="M171" s="311" t="s">
        <v>5</v>
      </c>
      <c r="N171" s="308"/>
      <c r="O171" s="912" t="s">
        <v>22</v>
      </c>
      <c r="P171" s="912"/>
      <c r="Q171" s="912"/>
      <c r="R171" s="904" t="str">
        <f>IF(H7="","",H7)</f>
        <v/>
      </c>
      <c r="S171" s="904"/>
      <c r="T171" s="904"/>
      <c r="U171" s="904"/>
      <c r="V171" s="904"/>
      <c r="W171" s="904"/>
      <c r="X171" s="904"/>
      <c r="Y171" s="904"/>
      <c r="Z171" s="904"/>
      <c r="AA171" s="904"/>
      <c r="AB171" s="904"/>
      <c r="AC171" s="904"/>
      <c r="AD171" s="904"/>
      <c r="AE171" s="904"/>
      <c r="AF171" s="904"/>
      <c r="AG171" s="904"/>
      <c r="AH171" s="904"/>
      <c r="AI171" s="9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3" t="s">
        <v>74</v>
      </c>
      <c r="P172" s="893"/>
      <c r="Q172" s="893"/>
      <c r="R172" s="894" t="s">
        <v>32</v>
      </c>
      <c r="S172" s="894"/>
      <c r="T172" s="895"/>
      <c r="U172" s="895"/>
      <c r="V172" s="895"/>
      <c r="W172" s="895"/>
      <c r="X172" s="895"/>
      <c r="Y172" s="909" t="s">
        <v>33</v>
      </c>
      <c r="Z172" s="909"/>
      <c r="AA172" s="895"/>
      <c r="AB172" s="895"/>
      <c r="AC172" s="895"/>
      <c r="AD172" s="895"/>
      <c r="AE172" s="895"/>
      <c r="AF172" s="895"/>
      <c r="AG172" s="895"/>
      <c r="AH172" s="895"/>
      <c r="AI172" s="895"/>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6" t="s">
        <v>1953</v>
      </c>
      <c r="C179" s="886"/>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6"/>
      <c r="AK179" s="886"/>
      <c r="AL179" s="85"/>
    </row>
    <row r="180" spans="1:39">
      <c r="A180" s="85"/>
      <c r="B180" s="926" t="s">
        <v>83</v>
      </c>
      <c r="C180" s="705" t="s">
        <v>1957</v>
      </c>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928"/>
      <c r="AK180" s="324" t="str">
        <f>Y21</f>
        <v>○</v>
      </c>
      <c r="AL180" s="85"/>
    </row>
    <row r="181" spans="1:39">
      <c r="A181" s="85"/>
      <c r="B181" s="927"/>
      <c r="C181" s="913" t="s">
        <v>2059</v>
      </c>
      <c r="D181" s="914"/>
      <c r="E181" s="914"/>
      <c r="F181" s="914"/>
      <c r="G181" s="914"/>
      <c r="H181" s="914"/>
      <c r="I181" s="914"/>
      <c r="J181" s="914"/>
      <c r="K181" s="914"/>
      <c r="L181" s="914"/>
      <c r="M181" s="914"/>
      <c r="N181" s="914"/>
      <c r="O181" s="914"/>
      <c r="P181" s="914"/>
      <c r="Q181" s="914"/>
      <c r="R181" s="914"/>
      <c r="S181" s="914"/>
      <c r="T181" s="914"/>
      <c r="U181" s="914"/>
      <c r="V181" s="914"/>
      <c r="W181" s="914"/>
      <c r="X181" s="914"/>
      <c r="Y181" s="914"/>
      <c r="Z181" s="914"/>
      <c r="AA181" s="914"/>
      <c r="AB181" s="914"/>
      <c r="AC181" s="914"/>
      <c r="AD181" s="914"/>
      <c r="AE181" s="914"/>
      <c r="AF181" s="914"/>
      <c r="AG181" s="914"/>
      <c r="AH181" s="914"/>
      <c r="AI181" s="914"/>
      <c r="AJ181" s="915"/>
      <c r="AK181" s="324" t="str">
        <f>IF(Y25="○","○",IF(AA25="○","○",""))</f>
        <v/>
      </c>
      <c r="AL181" s="85"/>
    </row>
    <row r="182" spans="1:39">
      <c r="A182" s="85"/>
      <c r="B182" s="325" t="s">
        <v>82</v>
      </c>
      <c r="C182" s="929" t="s">
        <v>1958</v>
      </c>
      <c r="D182" s="930"/>
      <c r="E182" s="930"/>
      <c r="F182" s="930"/>
      <c r="G182" s="930"/>
      <c r="H182" s="930"/>
      <c r="I182" s="930"/>
      <c r="J182" s="930"/>
      <c r="K182" s="930"/>
      <c r="L182" s="930"/>
      <c r="M182" s="930"/>
      <c r="N182" s="930"/>
      <c r="O182" s="930"/>
      <c r="P182" s="930"/>
      <c r="Q182" s="930"/>
      <c r="R182" s="930"/>
      <c r="S182" s="930"/>
      <c r="T182" s="930"/>
      <c r="U182" s="930"/>
      <c r="V182" s="930"/>
      <c r="W182" s="930"/>
      <c r="X182" s="930"/>
      <c r="Y182" s="930"/>
      <c r="Z182" s="930"/>
      <c r="AA182" s="930"/>
      <c r="AB182" s="930"/>
      <c r="AC182" s="930"/>
      <c r="AD182" s="930"/>
      <c r="AE182" s="930"/>
      <c r="AF182" s="930"/>
      <c r="AG182" s="930"/>
      <c r="AH182" s="930"/>
      <c r="AI182" s="930"/>
      <c r="AJ182" s="931"/>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6" t="s">
        <v>1954</v>
      </c>
      <c r="C184" s="886"/>
      <c r="D184" s="886"/>
      <c r="E184" s="886"/>
      <c r="F184" s="886"/>
      <c r="G184" s="886"/>
      <c r="H184" s="886"/>
      <c r="I184" s="886"/>
      <c r="J184" s="886"/>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6"/>
      <c r="AK184" s="886"/>
      <c r="AL184" s="85"/>
    </row>
    <row r="185" spans="1:39" ht="13.5" customHeight="1">
      <c r="A185" s="85"/>
      <c r="B185" s="326" t="s">
        <v>83</v>
      </c>
      <c r="C185" s="705" t="s">
        <v>1959</v>
      </c>
      <c r="D185" s="706"/>
      <c r="E185" s="706"/>
      <c r="F185" s="706"/>
      <c r="G185" s="706"/>
      <c r="H185" s="706"/>
      <c r="I185" s="707"/>
      <c r="J185" s="905" t="s">
        <v>1968</v>
      </c>
      <c r="K185" s="905"/>
      <c r="L185" s="905"/>
      <c r="M185" s="905"/>
      <c r="N185" s="905"/>
      <c r="O185" s="905"/>
      <c r="P185" s="905"/>
      <c r="Q185" s="905"/>
      <c r="R185" s="905"/>
      <c r="S185" s="905"/>
      <c r="T185" s="905"/>
      <c r="U185" s="905"/>
      <c r="V185" s="905"/>
      <c r="W185" s="905"/>
      <c r="X185" s="905"/>
      <c r="Y185" s="905"/>
      <c r="Z185" s="905"/>
      <c r="AA185" s="905"/>
      <c r="AB185" s="905"/>
      <c r="AC185" s="905"/>
      <c r="AD185" s="905"/>
      <c r="AE185" s="905"/>
      <c r="AF185" s="905"/>
      <c r="AG185" s="905"/>
      <c r="AH185" s="905"/>
      <c r="AI185" s="905"/>
      <c r="AJ185" s="906"/>
      <c r="AK185" s="324" t="str">
        <f>AH61</f>
        <v/>
      </c>
      <c r="AL185" s="85"/>
    </row>
    <row r="186" spans="1:39" ht="27.75" customHeight="1">
      <c r="A186" s="85"/>
      <c r="B186" s="921" t="s">
        <v>82</v>
      </c>
      <c r="C186" s="905" t="s">
        <v>1960</v>
      </c>
      <c r="D186" s="905"/>
      <c r="E186" s="905"/>
      <c r="F186" s="905"/>
      <c r="G186" s="905"/>
      <c r="H186" s="905"/>
      <c r="I186" s="905"/>
      <c r="J186" s="907" t="s">
        <v>1961</v>
      </c>
      <c r="K186" s="907"/>
      <c r="L186" s="907"/>
      <c r="M186" s="907"/>
      <c r="N186" s="907"/>
      <c r="O186" s="907"/>
      <c r="P186" s="907"/>
      <c r="Q186" s="907"/>
      <c r="R186" s="907"/>
      <c r="S186" s="907"/>
      <c r="T186" s="907"/>
      <c r="U186" s="907"/>
      <c r="V186" s="907"/>
      <c r="W186" s="907"/>
      <c r="X186" s="907"/>
      <c r="Y186" s="907"/>
      <c r="Z186" s="907"/>
      <c r="AA186" s="907"/>
      <c r="AB186" s="907"/>
      <c r="AC186" s="907"/>
      <c r="AD186" s="907"/>
      <c r="AE186" s="907"/>
      <c r="AF186" s="907"/>
      <c r="AG186" s="907"/>
      <c r="AH186" s="907"/>
      <c r="AI186" s="907"/>
      <c r="AJ186" s="908"/>
      <c r="AK186" s="324" t="str">
        <f>AB67</f>
        <v/>
      </c>
      <c r="AL186" s="85"/>
    </row>
    <row r="187" spans="1:39" ht="27" customHeight="1">
      <c r="A187" s="85"/>
      <c r="B187" s="921"/>
      <c r="C187" s="905"/>
      <c r="D187" s="905"/>
      <c r="E187" s="905"/>
      <c r="F187" s="905"/>
      <c r="G187" s="905"/>
      <c r="H187" s="905"/>
      <c r="I187" s="905"/>
      <c r="J187" s="907" t="s">
        <v>1969</v>
      </c>
      <c r="K187" s="907"/>
      <c r="L187" s="907"/>
      <c r="M187" s="907"/>
      <c r="N187" s="907"/>
      <c r="O187" s="907"/>
      <c r="P187" s="907"/>
      <c r="Q187" s="907"/>
      <c r="R187" s="907"/>
      <c r="S187" s="907"/>
      <c r="T187" s="907"/>
      <c r="U187" s="907"/>
      <c r="V187" s="907"/>
      <c r="W187" s="907"/>
      <c r="X187" s="907"/>
      <c r="Y187" s="907"/>
      <c r="Z187" s="907"/>
      <c r="AA187" s="907"/>
      <c r="AB187" s="907"/>
      <c r="AC187" s="907"/>
      <c r="AD187" s="907"/>
      <c r="AE187" s="907"/>
      <c r="AF187" s="907"/>
      <c r="AG187" s="907"/>
      <c r="AH187" s="907"/>
      <c r="AI187" s="907"/>
      <c r="AJ187" s="908"/>
      <c r="AK187" s="324" t="str">
        <f>AC71</f>
        <v/>
      </c>
      <c r="AL187" s="85"/>
    </row>
    <row r="188" spans="1:39">
      <c r="A188" s="85"/>
      <c r="B188" s="921"/>
      <c r="C188" s="905"/>
      <c r="D188" s="905"/>
      <c r="E188" s="905"/>
      <c r="F188" s="905"/>
      <c r="G188" s="905"/>
      <c r="H188" s="905"/>
      <c r="I188" s="905"/>
      <c r="J188" s="905" t="s">
        <v>2186</v>
      </c>
      <c r="K188" s="905"/>
      <c r="L188" s="905"/>
      <c r="M188" s="905"/>
      <c r="N188" s="905"/>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6"/>
      <c r="AK188" s="324" t="str">
        <f>AI74</f>
        <v/>
      </c>
      <c r="AL188" s="85"/>
    </row>
    <row r="189" spans="1:39">
      <c r="A189" s="85"/>
      <c r="B189" s="921"/>
      <c r="C189" s="905"/>
      <c r="D189" s="905"/>
      <c r="E189" s="905"/>
      <c r="F189" s="905"/>
      <c r="G189" s="905"/>
      <c r="H189" s="905"/>
      <c r="I189" s="905"/>
      <c r="J189" s="907" t="s">
        <v>1970</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24" t="str">
        <f>AI78</f>
        <v/>
      </c>
      <c r="AL189" s="85"/>
    </row>
    <row r="190" spans="1:39" ht="25.5" customHeight="1">
      <c r="A190" s="85"/>
      <c r="B190" s="921" t="s">
        <v>1980</v>
      </c>
      <c r="C190" s="877" t="s">
        <v>1963</v>
      </c>
      <c r="D190" s="877"/>
      <c r="E190" s="877"/>
      <c r="F190" s="877"/>
      <c r="G190" s="877"/>
      <c r="H190" s="877"/>
      <c r="I190" s="877"/>
      <c r="J190" s="878" t="s">
        <v>1978</v>
      </c>
      <c r="K190" s="878"/>
      <c r="L190" s="878"/>
      <c r="M190" s="878"/>
      <c r="N190" s="878"/>
      <c r="O190" s="878"/>
      <c r="P190" s="878"/>
      <c r="Q190" s="878"/>
      <c r="R190" s="878"/>
      <c r="S190" s="878"/>
      <c r="T190" s="878"/>
      <c r="U190" s="878"/>
      <c r="V190" s="878"/>
      <c r="W190" s="878"/>
      <c r="X190" s="878"/>
      <c r="Y190" s="878"/>
      <c r="Z190" s="878"/>
      <c r="AA190" s="878"/>
      <c r="AB190" s="878"/>
      <c r="AC190" s="878"/>
      <c r="AD190" s="878"/>
      <c r="AE190" s="878"/>
      <c r="AF190" s="878"/>
      <c r="AG190" s="878"/>
      <c r="AH190" s="878"/>
      <c r="AI190" s="878"/>
      <c r="AJ190" s="879"/>
      <c r="AK190" s="324" t="str">
        <f>IF(AM82=TRUE,"",IF(AI84="該当",IF(AND(T89="○",T95="○"),"○","×"),""))</f>
        <v/>
      </c>
      <c r="AL190" s="85"/>
      <c r="AM190" s="327"/>
    </row>
    <row r="191" spans="1:39" ht="25.5" customHeight="1">
      <c r="A191" s="85"/>
      <c r="B191" s="921"/>
      <c r="C191" s="877"/>
      <c r="D191" s="877"/>
      <c r="E191" s="877"/>
      <c r="F191" s="877"/>
      <c r="G191" s="877"/>
      <c r="H191" s="877"/>
      <c r="I191" s="877"/>
      <c r="J191" s="878" t="s">
        <v>1979</v>
      </c>
      <c r="K191" s="878"/>
      <c r="L191" s="878"/>
      <c r="M191" s="878"/>
      <c r="N191" s="878"/>
      <c r="O191" s="878"/>
      <c r="P191" s="878"/>
      <c r="Q191" s="878"/>
      <c r="R191" s="878"/>
      <c r="S191" s="878"/>
      <c r="T191" s="878"/>
      <c r="U191" s="878"/>
      <c r="V191" s="878"/>
      <c r="W191" s="878"/>
      <c r="X191" s="878"/>
      <c r="Y191" s="878"/>
      <c r="Z191" s="878"/>
      <c r="AA191" s="878"/>
      <c r="AB191" s="878"/>
      <c r="AC191" s="878"/>
      <c r="AD191" s="878"/>
      <c r="AE191" s="878"/>
      <c r="AF191" s="878"/>
      <c r="AG191" s="878"/>
      <c r="AH191" s="878"/>
      <c r="AI191" s="878"/>
      <c r="AJ191" s="879"/>
      <c r="AK191" s="324" t="str">
        <f>IF(AM82=TRUE,"",IF(AI86="該当",IF(OR(T89="○",T95="○"),"○","×"),""))</f>
        <v>×</v>
      </c>
      <c r="AL191" s="85"/>
    </row>
    <row r="192" spans="1:39" ht="15" customHeight="1">
      <c r="A192" s="85"/>
      <c r="B192" s="328" t="s">
        <v>1962</v>
      </c>
      <c r="C192" s="877" t="s">
        <v>1964</v>
      </c>
      <c r="D192" s="877"/>
      <c r="E192" s="877"/>
      <c r="F192" s="877"/>
      <c r="G192" s="877"/>
      <c r="H192" s="877"/>
      <c r="I192" s="877"/>
      <c r="J192" s="878" t="s">
        <v>1976</v>
      </c>
      <c r="K192" s="878"/>
      <c r="L192" s="878"/>
      <c r="M192" s="878"/>
      <c r="N192" s="878"/>
      <c r="O192" s="878"/>
      <c r="P192" s="878"/>
      <c r="Q192" s="878"/>
      <c r="R192" s="878"/>
      <c r="S192" s="878"/>
      <c r="T192" s="878"/>
      <c r="U192" s="878"/>
      <c r="V192" s="878"/>
      <c r="W192" s="878"/>
      <c r="X192" s="878"/>
      <c r="Y192" s="878"/>
      <c r="Z192" s="878"/>
      <c r="AA192" s="878"/>
      <c r="AB192" s="878"/>
      <c r="AC192" s="878"/>
      <c r="AD192" s="878"/>
      <c r="AE192" s="878"/>
      <c r="AF192" s="878"/>
      <c r="AG192" s="878"/>
      <c r="AH192" s="878"/>
      <c r="AI192" s="878"/>
      <c r="AJ192" s="879"/>
      <c r="AK192" s="324" t="str">
        <f>S107</f>
        <v/>
      </c>
      <c r="AL192" s="85"/>
    </row>
    <row r="193" spans="1:38" ht="37.5" customHeight="1">
      <c r="A193" s="85"/>
      <c r="B193" s="328" t="s">
        <v>1981</v>
      </c>
      <c r="C193" s="877" t="s">
        <v>1965</v>
      </c>
      <c r="D193" s="877"/>
      <c r="E193" s="877"/>
      <c r="F193" s="877"/>
      <c r="G193" s="877"/>
      <c r="H193" s="877"/>
      <c r="I193" s="877"/>
      <c r="J193" s="878" t="s">
        <v>1977</v>
      </c>
      <c r="K193" s="878"/>
      <c r="L193" s="878"/>
      <c r="M193" s="878"/>
      <c r="N193" s="878"/>
      <c r="O193" s="878"/>
      <c r="P193" s="878"/>
      <c r="Q193" s="878"/>
      <c r="R193" s="878"/>
      <c r="S193" s="878"/>
      <c r="T193" s="878"/>
      <c r="U193" s="878"/>
      <c r="V193" s="878"/>
      <c r="W193" s="878"/>
      <c r="X193" s="878"/>
      <c r="Y193" s="878"/>
      <c r="Z193" s="878"/>
      <c r="AA193" s="878"/>
      <c r="AB193" s="878"/>
      <c r="AC193" s="878"/>
      <c r="AD193" s="878"/>
      <c r="AE193" s="878"/>
      <c r="AF193" s="878"/>
      <c r="AG193" s="878"/>
      <c r="AH193" s="878"/>
      <c r="AI193" s="878"/>
      <c r="AJ193" s="879"/>
      <c r="AK193" s="324" t="str">
        <f>IF(OR(AND(S117&lt;&gt;"×",S118&lt;&gt;"×",S119&lt;&gt;"×"),AK121="○"),"○","×")</f>
        <v>○</v>
      </c>
      <c r="AL193" s="85"/>
    </row>
    <row r="194" spans="1:38">
      <c r="A194" s="85"/>
      <c r="B194" s="329" t="s">
        <v>1982</v>
      </c>
      <c r="C194" s="902" t="s">
        <v>1966</v>
      </c>
      <c r="D194" s="902"/>
      <c r="E194" s="902"/>
      <c r="F194" s="902"/>
      <c r="G194" s="902"/>
      <c r="H194" s="902"/>
      <c r="I194" s="902"/>
      <c r="J194" s="902" t="s">
        <v>1967</v>
      </c>
      <c r="K194" s="902"/>
      <c r="L194" s="902"/>
      <c r="M194" s="902"/>
      <c r="N194" s="902"/>
      <c r="O194" s="902"/>
      <c r="P194" s="902"/>
      <c r="Q194" s="902"/>
      <c r="R194" s="902"/>
      <c r="S194" s="902"/>
      <c r="T194" s="902"/>
      <c r="U194" s="902"/>
      <c r="V194" s="902"/>
      <c r="W194" s="902"/>
      <c r="X194" s="902"/>
      <c r="Y194" s="902"/>
      <c r="Z194" s="902"/>
      <c r="AA194" s="902"/>
      <c r="AB194" s="902"/>
      <c r="AC194" s="902"/>
      <c r="AD194" s="902"/>
      <c r="AE194" s="902"/>
      <c r="AF194" s="902"/>
      <c r="AG194" s="902"/>
      <c r="AH194" s="902"/>
      <c r="AI194" s="902"/>
      <c r="AJ194" s="9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xMkWBTGr/JXVDpCp6mxF5npUP0x5AoJaYtyPssmO7dJwFIV6GpF11CYbt2BVKvcGlut9caRe2jXzIPvmeCWKWw==" saltValue="OVWoWJWQHuxGIA8gVtvZXA==" spinCount="100000" sheet="1"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N5" sqref="N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69" t="str">
        <f>IF(基本情報入力シート!C32="","",基本情報入力シート!C32)</f>
        <v/>
      </c>
      <c r="AC1" s="96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6" t="s">
        <v>22</v>
      </c>
      <c r="B3" s="976"/>
      <c r="C3" s="976"/>
      <c r="D3" s="976"/>
      <c r="E3" s="977"/>
      <c r="F3" s="1015" t="str">
        <f>IF(基本情報入力シート!M37="","",基本情報入力シート!M37)</f>
        <v/>
      </c>
      <c r="G3" s="1016"/>
      <c r="H3" s="1016"/>
      <c r="I3" s="1016"/>
      <c r="J3" s="1016"/>
      <c r="K3" s="1016"/>
      <c r="L3" s="1016"/>
      <c r="M3" s="1017"/>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5" t="s">
        <v>1935</v>
      </c>
      <c r="C5" s="1005"/>
      <c r="D5" s="1005"/>
      <c r="E5" s="1005"/>
      <c r="F5" s="1005"/>
      <c r="G5" s="1005"/>
      <c r="H5" s="1005"/>
      <c r="I5" s="1005"/>
      <c r="J5" s="1005"/>
      <c r="K5" s="1005"/>
      <c r="L5" s="1005"/>
      <c r="M5" s="1006"/>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5" t="s">
        <v>1934</v>
      </c>
      <c r="C6" s="1005"/>
      <c r="D6" s="1005"/>
      <c r="E6" s="1005"/>
      <c r="F6" s="1005"/>
      <c r="G6" s="1005"/>
      <c r="H6" s="1005"/>
      <c r="I6" s="1005"/>
      <c r="J6" s="1005"/>
      <c r="K6" s="1005"/>
      <c r="L6" s="1005"/>
      <c r="M6" s="1006"/>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4" t="s">
        <v>1933</v>
      </c>
      <c r="C7" s="1004"/>
      <c r="D7" s="978"/>
      <c r="E7" s="978"/>
      <c r="F7" s="978"/>
      <c r="G7" s="978"/>
      <c r="H7" s="978"/>
      <c r="I7" s="978"/>
      <c r="J7" s="978"/>
      <c r="K7" s="978"/>
      <c r="L7" s="978"/>
      <c r="M7" s="979"/>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1"/>
      <c r="C8" s="982"/>
      <c r="D8" s="978" t="s">
        <v>1996</v>
      </c>
      <c r="E8" s="978"/>
      <c r="F8" s="978"/>
      <c r="G8" s="978"/>
      <c r="H8" s="978"/>
      <c r="I8" s="978"/>
      <c r="J8" s="978"/>
      <c r="K8" s="978"/>
      <c r="L8" s="978"/>
      <c r="M8" s="979"/>
      <c r="N8" s="368">
        <f>IFERROR(SUMIFS(AB$16:AB$1048576,Q$16:Q$1048576,"ベア加算なし",Z$16:Z$1048576,"ベア加算"),"")</f>
        <v>0</v>
      </c>
      <c r="O8" s="365" t="s">
        <v>4</v>
      </c>
      <c r="P8" s="86"/>
      <c r="Q8" s="86"/>
      <c r="R8" s="980" t="s">
        <v>2007</v>
      </c>
      <c r="S8" s="980" t="s">
        <v>1943</v>
      </c>
      <c r="T8" s="980"/>
      <c r="U8" s="1028"/>
      <c r="V8" s="369">
        <f>SUM(W$16:W$115)</f>
        <v>0</v>
      </c>
      <c r="W8" s="1026" t="str">
        <f>IF(AE7="特定加算なし","",IF(V8&gt;=V9,"○","×"))</f>
        <v/>
      </c>
      <c r="X8" s="1024" t="s">
        <v>1944</v>
      </c>
      <c r="Y8" s="1025"/>
      <c r="Z8" s="1025"/>
      <c r="AA8" s="1025"/>
      <c r="AB8" s="1025"/>
      <c r="AF8" s="370"/>
      <c r="AG8" s="361"/>
    </row>
    <row r="9" spans="1:33" ht="25.5" customHeight="1" thickBot="1">
      <c r="A9" s="86"/>
      <c r="B9" s="979" t="s">
        <v>2060</v>
      </c>
      <c r="C9" s="1007"/>
      <c r="D9" s="1007"/>
      <c r="E9" s="1007"/>
      <c r="F9" s="1007"/>
      <c r="G9" s="1007"/>
      <c r="H9" s="1007"/>
      <c r="I9" s="1007"/>
      <c r="J9" s="1007"/>
      <c r="K9" s="1007"/>
      <c r="L9" s="1007"/>
      <c r="M9" s="1008"/>
      <c r="N9" s="371">
        <f>IFERROR(ROUNDDOWN(SUM(AB$16:AB$115,T$16:T$115,X$16:Y$115),0),"")</f>
        <v>0</v>
      </c>
      <c r="O9" s="365" t="s">
        <v>4</v>
      </c>
      <c r="P9" s="86"/>
      <c r="Q9" s="86"/>
      <c r="R9" s="980"/>
      <c r="S9" s="980" t="s">
        <v>2170</v>
      </c>
      <c r="T9" s="980"/>
      <c r="U9" s="1028"/>
      <c r="V9" s="372">
        <f>SUM(AD$16:AD$115)</f>
        <v>0</v>
      </c>
      <c r="W9" s="1027"/>
      <c r="X9" s="1024"/>
      <c r="Y9" s="1025"/>
      <c r="Z9" s="1025"/>
      <c r="AA9" s="1025"/>
      <c r="AB9" s="1025"/>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3" t="s">
        <v>2189</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375"/>
      <c r="Z11" s="375"/>
      <c r="AA11" s="375"/>
      <c r="AB11" s="375"/>
      <c r="AC11" s="375"/>
    </row>
    <row r="12" spans="1:33" ht="24" customHeight="1" thickBot="1">
      <c r="A12" s="992"/>
      <c r="B12" s="995" t="s">
        <v>2169</v>
      </c>
      <c r="C12" s="996"/>
      <c r="D12" s="996"/>
      <c r="E12" s="996"/>
      <c r="F12" s="996"/>
      <c r="G12" s="996"/>
      <c r="H12" s="996"/>
      <c r="I12" s="997"/>
      <c r="J12" s="983" t="s">
        <v>41</v>
      </c>
      <c r="K12" s="1009" t="s">
        <v>73</v>
      </c>
      <c r="L12" s="1010"/>
      <c r="M12" s="986" t="s">
        <v>42</v>
      </c>
      <c r="N12" s="989" t="s">
        <v>6</v>
      </c>
      <c r="O12" s="1051" t="s">
        <v>2014</v>
      </c>
      <c r="P12" s="1052"/>
      <c r="Q12" s="1053"/>
      <c r="R12" s="1032" t="s">
        <v>2013</v>
      </c>
      <c r="S12" s="1033"/>
      <c r="T12" s="1033"/>
      <c r="U12" s="1033"/>
      <c r="V12" s="1033"/>
      <c r="W12" s="1033"/>
      <c r="X12" s="1033"/>
      <c r="Y12" s="1033"/>
      <c r="Z12" s="1033"/>
      <c r="AA12" s="1033"/>
      <c r="AB12" s="1033"/>
      <c r="AC12" s="1034"/>
      <c r="AD12" s="1018" t="s">
        <v>2191</v>
      </c>
      <c r="AE12" s="968" t="s">
        <v>2053</v>
      </c>
      <c r="AF12" s="968" t="s">
        <v>2054</v>
      </c>
      <c r="AG12" s="968" t="s">
        <v>2055</v>
      </c>
    </row>
    <row r="13" spans="1:33" ht="21.75" customHeight="1">
      <c r="A13" s="993"/>
      <c r="B13" s="998"/>
      <c r="C13" s="999"/>
      <c r="D13" s="999"/>
      <c r="E13" s="999"/>
      <c r="F13" s="999"/>
      <c r="G13" s="999"/>
      <c r="H13" s="999"/>
      <c r="I13" s="1000"/>
      <c r="J13" s="984"/>
      <c r="K13" s="1011"/>
      <c r="L13" s="1012"/>
      <c r="M13" s="987"/>
      <c r="N13" s="990"/>
      <c r="O13" s="1019" t="s">
        <v>2015</v>
      </c>
      <c r="P13" s="984" t="s">
        <v>2016</v>
      </c>
      <c r="Q13" s="1021" t="s">
        <v>2017</v>
      </c>
      <c r="R13" s="1037" t="s">
        <v>2044</v>
      </c>
      <c r="S13" s="1038"/>
      <c r="T13" s="1038"/>
      <c r="U13" s="1044" t="s">
        <v>1899</v>
      </c>
      <c r="V13" s="1045"/>
      <c r="W13" s="1045"/>
      <c r="X13" s="1045"/>
      <c r="Y13" s="1046"/>
      <c r="Z13" s="973" t="s">
        <v>2017</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130</v>
      </c>
      <c r="S14" s="1035" t="s">
        <v>131</v>
      </c>
      <c r="T14" s="1039" t="s">
        <v>2042</v>
      </c>
      <c r="U14" s="1036" t="s">
        <v>130</v>
      </c>
      <c r="V14" s="1035" t="s">
        <v>131</v>
      </c>
      <c r="W14" s="376" t="s">
        <v>2003</v>
      </c>
      <c r="X14" s="1039" t="s">
        <v>2042</v>
      </c>
      <c r="Y14" s="1047"/>
      <c r="Z14" s="1036" t="s">
        <v>130</v>
      </c>
      <c r="AA14" s="1035" t="s">
        <v>131</v>
      </c>
      <c r="AB14" s="1041" t="s">
        <v>2042</v>
      </c>
      <c r="AC14" s="1043" t="s">
        <v>2004</v>
      </c>
      <c r="AD14" s="1018"/>
      <c r="AE14" s="968"/>
      <c r="AF14" s="968"/>
      <c r="AG14" s="968"/>
    </row>
    <row r="15" spans="1:33" ht="72" customHeight="1" thickBot="1">
      <c r="A15" s="994"/>
      <c r="B15" s="1001"/>
      <c r="C15" s="1002"/>
      <c r="D15" s="1002"/>
      <c r="E15" s="1002"/>
      <c r="F15" s="1002"/>
      <c r="G15" s="1002"/>
      <c r="H15" s="1002"/>
      <c r="I15" s="1003"/>
      <c r="J15" s="985"/>
      <c r="K15" s="377" t="s">
        <v>44</v>
      </c>
      <c r="L15" s="377" t="s">
        <v>45</v>
      </c>
      <c r="M15" s="988"/>
      <c r="N15" s="991"/>
      <c r="O15" s="1020"/>
      <c r="P15" s="985"/>
      <c r="Q15" s="1022"/>
      <c r="R15" s="1020"/>
      <c r="S15" s="985"/>
      <c r="T15" s="1040"/>
      <c r="U15" s="1020"/>
      <c r="V15" s="985"/>
      <c r="W15" s="378" t="s">
        <v>2045</v>
      </c>
      <c r="X15" s="1040"/>
      <c r="Y15" s="1048"/>
      <c r="Z15" s="1020"/>
      <c r="AA15" s="985"/>
      <c r="AB15" s="1042"/>
      <c r="AC15" s="1022"/>
      <c r="AD15" s="379" t="s">
        <v>2007</v>
      </c>
      <c r="AE15" s="968"/>
      <c r="AF15" s="968"/>
      <c r="AG15" s="968"/>
    </row>
    <row r="16" spans="1:33" s="389" customFormat="1" ht="24.95" customHeight="1">
      <c r="A16" s="380" t="s">
        <v>7</v>
      </c>
      <c r="B16" s="1029" t="str">
        <f>IF(基本情報入力シート!C53="","",基本情報入力シート!C53)</f>
        <v/>
      </c>
      <c r="C16" s="1030"/>
      <c r="D16" s="1030"/>
      <c r="E16" s="1030"/>
      <c r="F16" s="1030"/>
      <c r="G16" s="1030"/>
      <c r="H16" s="1030"/>
      <c r="I16" s="1031"/>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4" t="str">
        <f>IFERROR(V16*VLOOKUP(AF16,【参考】数式用3!$AN$15:$BU$23,MATCH(N16,【参考】数式用3!$AN$2:$BU$2,0)),"")</f>
        <v/>
      </c>
      <c r="Y16" s="1055"/>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0" t="str">
        <f>IF(基本情報入力シート!C54="","",基本情報入力シート!C54)</f>
        <v/>
      </c>
      <c r="C17" s="971"/>
      <c r="D17" s="971"/>
      <c r="E17" s="971"/>
      <c r="F17" s="971"/>
      <c r="G17" s="971"/>
      <c r="H17" s="971"/>
      <c r="I17" s="972"/>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49" t="str">
        <f>IFERROR(V17*VLOOKUP(AF17,【参考】数式用3!$AN$15:$BU$23,MATCH(N17,【参考】数式用3!$AN$2:$BU$2,0)),"")</f>
        <v/>
      </c>
      <c r="Y17" s="1050"/>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0" t="str">
        <f>IF(基本情報入力シート!C55="","",基本情報入力シート!C55)</f>
        <v/>
      </c>
      <c r="C18" s="971"/>
      <c r="D18" s="971"/>
      <c r="E18" s="971"/>
      <c r="F18" s="971"/>
      <c r="G18" s="971"/>
      <c r="H18" s="971"/>
      <c r="I18" s="972"/>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49" t="str">
        <f>IFERROR(V18*VLOOKUP(AF18,【参考】数式用3!$AN$15:$BU$23,MATCH(N18,【参考】数式用3!$AN$2:$BU$2,0)),"")</f>
        <v/>
      </c>
      <c r="Y18" s="1050"/>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0" t="str">
        <f>IF(基本情報入力シート!C56="","",基本情報入力シート!C56)</f>
        <v/>
      </c>
      <c r="C19" s="971"/>
      <c r="D19" s="971"/>
      <c r="E19" s="971"/>
      <c r="F19" s="971"/>
      <c r="G19" s="971"/>
      <c r="H19" s="971"/>
      <c r="I19" s="972"/>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49" t="str">
        <f>IFERROR(V19*VLOOKUP(AF19,【参考】数式用3!$AN$15:$BU$23,MATCH(N19,【参考】数式用3!$AN$2:$BU$2,0)),"")</f>
        <v/>
      </c>
      <c r="Y19" s="1050"/>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0" t="str">
        <f>IF(基本情報入力シート!C57="","",基本情報入力シート!C57)</f>
        <v/>
      </c>
      <c r="C20" s="971"/>
      <c r="D20" s="971"/>
      <c r="E20" s="971"/>
      <c r="F20" s="971"/>
      <c r="G20" s="971"/>
      <c r="H20" s="971"/>
      <c r="I20" s="972"/>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49" t="str">
        <f>IFERROR(V20*VLOOKUP(AF20,【参考】数式用3!$AN$15:$BU$23,MATCH(N20,【参考】数式用3!$AN$2:$BU$2,0)),"")</f>
        <v/>
      </c>
      <c r="Y20" s="1050"/>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0" t="str">
        <f>IF(基本情報入力シート!C58="","",基本情報入力シート!C58)</f>
        <v/>
      </c>
      <c r="C21" s="971"/>
      <c r="D21" s="971"/>
      <c r="E21" s="971"/>
      <c r="F21" s="971"/>
      <c r="G21" s="971"/>
      <c r="H21" s="971"/>
      <c r="I21" s="972"/>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49" t="str">
        <f>IFERROR(V21*VLOOKUP(AF21,【参考】数式用3!$AN$15:$BU$23,MATCH(N21,【参考】数式用3!$AN$2:$BU$2,0)),"")</f>
        <v/>
      </c>
      <c r="Y21" s="1050"/>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0" t="str">
        <f>IF(基本情報入力シート!C59="","",基本情報入力シート!C59)</f>
        <v/>
      </c>
      <c r="C22" s="971"/>
      <c r="D22" s="971"/>
      <c r="E22" s="971"/>
      <c r="F22" s="971"/>
      <c r="G22" s="971"/>
      <c r="H22" s="971"/>
      <c r="I22" s="972"/>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49" t="str">
        <f>IFERROR(V22*VLOOKUP(AF22,【参考】数式用3!$AN$15:$BU$23,MATCH(N22,【参考】数式用3!$AN$2:$BU$2,0)),"")</f>
        <v/>
      </c>
      <c r="Y22" s="1050"/>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0" t="str">
        <f>IF(基本情報入力シート!C60="","",基本情報入力シート!C60)</f>
        <v/>
      </c>
      <c r="C23" s="971"/>
      <c r="D23" s="971"/>
      <c r="E23" s="971"/>
      <c r="F23" s="971"/>
      <c r="G23" s="971"/>
      <c r="H23" s="971"/>
      <c r="I23" s="972"/>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49" t="str">
        <f>IFERROR(V23*VLOOKUP(AF23,【参考】数式用3!$AN$15:$BU$23,MATCH(N23,【参考】数式用3!$AN$2:$BU$2,0)),"")</f>
        <v/>
      </c>
      <c r="Y23" s="1050"/>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0" t="str">
        <f>IF(基本情報入力シート!C61="","",基本情報入力シート!C61)</f>
        <v/>
      </c>
      <c r="C24" s="971"/>
      <c r="D24" s="971"/>
      <c r="E24" s="971"/>
      <c r="F24" s="971"/>
      <c r="G24" s="971"/>
      <c r="H24" s="971"/>
      <c r="I24" s="972"/>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49" t="str">
        <f>IFERROR(V24*VLOOKUP(AF24,【参考】数式用3!$AN$15:$BU$23,MATCH(N24,【参考】数式用3!$AN$2:$BU$2,0)),"")</f>
        <v/>
      </c>
      <c r="Y24" s="1050"/>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0" t="str">
        <f>IF(基本情報入力シート!C62="","",基本情報入力シート!C62)</f>
        <v/>
      </c>
      <c r="C25" s="971"/>
      <c r="D25" s="971"/>
      <c r="E25" s="971"/>
      <c r="F25" s="971"/>
      <c r="G25" s="971"/>
      <c r="H25" s="971"/>
      <c r="I25" s="972"/>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49" t="str">
        <f>IFERROR(V25*VLOOKUP(AF25,【参考】数式用3!$AN$15:$BU$23,MATCH(N25,【参考】数式用3!$AN$2:$BU$2,0)),"")</f>
        <v/>
      </c>
      <c r="Y25" s="1050"/>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0" t="str">
        <f>IF(基本情報入力シート!C63="","",基本情報入力シート!C63)</f>
        <v/>
      </c>
      <c r="C26" s="971"/>
      <c r="D26" s="971"/>
      <c r="E26" s="971"/>
      <c r="F26" s="971"/>
      <c r="G26" s="971"/>
      <c r="H26" s="971"/>
      <c r="I26" s="972"/>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49" t="str">
        <f>IFERROR(V26*VLOOKUP(AF26,【参考】数式用3!$AN$15:$BU$23,MATCH(N26,【参考】数式用3!$AN$2:$BU$2,0)),"")</f>
        <v/>
      </c>
      <c r="Y26" s="1050"/>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0" t="str">
        <f>IF(基本情報入力シート!C64="","",基本情報入力シート!C64)</f>
        <v/>
      </c>
      <c r="C27" s="971"/>
      <c r="D27" s="971"/>
      <c r="E27" s="971"/>
      <c r="F27" s="971"/>
      <c r="G27" s="971"/>
      <c r="H27" s="971"/>
      <c r="I27" s="972"/>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49" t="str">
        <f>IFERROR(V27*VLOOKUP(AF27,【参考】数式用3!$AN$15:$BU$23,MATCH(N27,【参考】数式用3!$AN$2:$BU$2,0)),"")</f>
        <v/>
      </c>
      <c r="Y27" s="1050"/>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0" t="str">
        <f>IF(基本情報入力シート!C65="","",基本情報入力シート!C65)</f>
        <v/>
      </c>
      <c r="C28" s="971"/>
      <c r="D28" s="971"/>
      <c r="E28" s="971"/>
      <c r="F28" s="971"/>
      <c r="G28" s="971"/>
      <c r="H28" s="971"/>
      <c r="I28" s="972"/>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49" t="str">
        <f>IFERROR(V28*VLOOKUP(AF28,【参考】数式用3!$AN$15:$BU$23,MATCH(N28,【参考】数式用3!$AN$2:$BU$2,0)),"")</f>
        <v/>
      </c>
      <c r="Y28" s="1050"/>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0" t="str">
        <f>IF(基本情報入力シート!C66="","",基本情報入力シート!C66)</f>
        <v/>
      </c>
      <c r="C29" s="971"/>
      <c r="D29" s="971"/>
      <c r="E29" s="971"/>
      <c r="F29" s="971"/>
      <c r="G29" s="971"/>
      <c r="H29" s="971"/>
      <c r="I29" s="972"/>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49" t="str">
        <f>IFERROR(V29*VLOOKUP(AF29,【参考】数式用3!$AN$15:$BU$23,MATCH(N29,【参考】数式用3!$AN$2:$BU$2,0)),"")</f>
        <v/>
      </c>
      <c r="Y29" s="1050"/>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0" t="str">
        <f>IF(基本情報入力シート!C67="","",基本情報入力シート!C67)</f>
        <v/>
      </c>
      <c r="C30" s="971"/>
      <c r="D30" s="971"/>
      <c r="E30" s="971"/>
      <c r="F30" s="971"/>
      <c r="G30" s="971"/>
      <c r="H30" s="971"/>
      <c r="I30" s="972"/>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49" t="str">
        <f>IFERROR(V30*VLOOKUP(AF30,【参考】数式用3!$AN$15:$BU$23,MATCH(N30,【参考】数式用3!$AN$2:$BU$2,0)),"")</f>
        <v/>
      </c>
      <c r="Y30" s="1050"/>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0" t="str">
        <f>IF(基本情報入力シート!C68="","",基本情報入力シート!C68)</f>
        <v/>
      </c>
      <c r="C31" s="971"/>
      <c r="D31" s="971"/>
      <c r="E31" s="971"/>
      <c r="F31" s="971"/>
      <c r="G31" s="971"/>
      <c r="H31" s="971"/>
      <c r="I31" s="972"/>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49" t="str">
        <f>IFERROR(V31*VLOOKUP(AF31,【参考】数式用3!$AN$15:$BU$23,MATCH(N31,【参考】数式用3!$AN$2:$BU$2,0)),"")</f>
        <v/>
      </c>
      <c r="Y31" s="1050"/>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0" t="str">
        <f>IF(基本情報入力シート!C69="","",基本情報入力シート!C69)</f>
        <v/>
      </c>
      <c r="C32" s="971"/>
      <c r="D32" s="971"/>
      <c r="E32" s="971"/>
      <c r="F32" s="971"/>
      <c r="G32" s="971"/>
      <c r="H32" s="971"/>
      <c r="I32" s="972"/>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49" t="str">
        <f>IFERROR(V32*VLOOKUP(AF32,【参考】数式用3!$AN$15:$BU$23,MATCH(N32,【参考】数式用3!$AN$2:$BU$2,0)),"")</f>
        <v/>
      </c>
      <c r="Y32" s="1050"/>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0" t="str">
        <f>IF(基本情報入力シート!C70="","",基本情報入力シート!C70)</f>
        <v/>
      </c>
      <c r="C33" s="971"/>
      <c r="D33" s="971"/>
      <c r="E33" s="971"/>
      <c r="F33" s="971"/>
      <c r="G33" s="971"/>
      <c r="H33" s="971"/>
      <c r="I33" s="972"/>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49" t="str">
        <f>IFERROR(V33*VLOOKUP(AF33,【参考】数式用3!$AN$15:$BU$23,MATCH(N33,【参考】数式用3!$AN$2:$BU$2,0)),"")</f>
        <v/>
      </c>
      <c r="Y33" s="1050"/>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0" t="str">
        <f>IF(基本情報入力シート!C71="","",基本情報入力シート!C71)</f>
        <v/>
      </c>
      <c r="C34" s="971"/>
      <c r="D34" s="971"/>
      <c r="E34" s="971"/>
      <c r="F34" s="971"/>
      <c r="G34" s="971"/>
      <c r="H34" s="971"/>
      <c r="I34" s="972"/>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49" t="str">
        <f>IFERROR(V34*VLOOKUP(AF34,【参考】数式用3!$AN$15:$BU$23,MATCH(N34,【参考】数式用3!$AN$2:$BU$2,0)),"")</f>
        <v/>
      </c>
      <c r="Y34" s="1050"/>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0" t="str">
        <f>IF(基本情報入力シート!C72="","",基本情報入力シート!C72)</f>
        <v/>
      </c>
      <c r="C35" s="971"/>
      <c r="D35" s="971"/>
      <c r="E35" s="971"/>
      <c r="F35" s="971"/>
      <c r="G35" s="971"/>
      <c r="H35" s="971"/>
      <c r="I35" s="972"/>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49" t="str">
        <f>IFERROR(V35*VLOOKUP(AF35,【参考】数式用3!$AN$15:$BU$23,MATCH(N35,【参考】数式用3!$AN$2:$BU$2,0)),"")</f>
        <v/>
      </c>
      <c r="Y35" s="1050"/>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0" t="str">
        <f>IF(基本情報入力シート!C73="","",基本情報入力シート!C73)</f>
        <v/>
      </c>
      <c r="C36" s="971"/>
      <c r="D36" s="971"/>
      <c r="E36" s="971"/>
      <c r="F36" s="971"/>
      <c r="G36" s="971"/>
      <c r="H36" s="971"/>
      <c r="I36" s="972"/>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49" t="str">
        <f>IFERROR(V36*VLOOKUP(AF36,【参考】数式用3!$AN$15:$BU$23,MATCH(N36,【参考】数式用3!$AN$2:$BU$2,0)),"")</f>
        <v/>
      </c>
      <c r="Y36" s="1050"/>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0" t="str">
        <f>IF(基本情報入力シート!C74="","",基本情報入力シート!C74)</f>
        <v/>
      </c>
      <c r="C37" s="971"/>
      <c r="D37" s="971"/>
      <c r="E37" s="971"/>
      <c r="F37" s="971"/>
      <c r="G37" s="971"/>
      <c r="H37" s="971"/>
      <c r="I37" s="972"/>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49" t="str">
        <f>IFERROR(V37*VLOOKUP(AF37,【参考】数式用3!$AN$15:$BU$23,MATCH(N37,【参考】数式用3!$AN$2:$BU$2,0)),"")</f>
        <v/>
      </c>
      <c r="Y37" s="1050"/>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0" t="str">
        <f>IF(基本情報入力シート!C75="","",基本情報入力シート!C75)</f>
        <v/>
      </c>
      <c r="C38" s="971"/>
      <c r="D38" s="971"/>
      <c r="E38" s="971"/>
      <c r="F38" s="971"/>
      <c r="G38" s="971"/>
      <c r="H38" s="971"/>
      <c r="I38" s="972"/>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49" t="str">
        <f>IFERROR(V38*VLOOKUP(AF38,【参考】数式用3!$AN$15:$BU$23,MATCH(N38,【参考】数式用3!$AN$2:$BU$2,0)),"")</f>
        <v/>
      </c>
      <c r="Y38" s="1050"/>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0" t="str">
        <f>IF(基本情報入力シート!C76="","",基本情報入力シート!C76)</f>
        <v/>
      </c>
      <c r="C39" s="971"/>
      <c r="D39" s="971"/>
      <c r="E39" s="971"/>
      <c r="F39" s="971"/>
      <c r="G39" s="971"/>
      <c r="H39" s="971"/>
      <c r="I39" s="972"/>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49" t="str">
        <f>IFERROR(V39*VLOOKUP(AF39,【参考】数式用3!$AN$15:$BU$23,MATCH(N39,【参考】数式用3!$AN$2:$BU$2,0)),"")</f>
        <v/>
      </c>
      <c r="Y39" s="1050"/>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0" t="str">
        <f>IF(基本情報入力シート!C77="","",基本情報入力シート!C77)</f>
        <v/>
      </c>
      <c r="C40" s="971"/>
      <c r="D40" s="971"/>
      <c r="E40" s="971"/>
      <c r="F40" s="971"/>
      <c r="G40" s="971"/>
      <c r="H40" s="971"/>
      <c r="I40" s="972"/>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49" t="str">
        <f>IFERROR(V40*VLOOKUP(AF40,【参考】数式用3!$AN$15:$BU$23,MATCH(N40,【参考】数式用3!$AN$2:$BU$2,0)),"")</f>
        <v/>
      </c>
      <c r="Y40" s="1050"/>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0" t="str">
        <f>IF(基本情報入力シート!C78="","",基本情報入力シート!C78)</f>
        <v/>
      </c>
      <c r="C41" s="971"/>
      <c r="D41" s="971"/>
      <c r="E41" s="971"/>
      <c r="F41" s="971"/>
      <c r="G41" s="971"/>
      <c r="H41" s="971"/>
      <c r="I41" s="972"/>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49" t="str">
        <f>IFERROR(V41*VLOOKUP(AF41,【参考】数式用3!$AN$15:$BU$23,MATCH(N41,【参考】数式用3!$AN$2:$BU$2,0)),"")</f>
        <v/>
      </c>
      <c r="Y41" s="1050"/>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0" t="str">
        <f>IF(基本情報入力シート!C79="","",基本情報入力シート!C79)</f>
        <v/>
      </c>
      <c r="C42" s="971"/>
      <c r="D42" s="971"/>
      <c r="E42" s="971"/>
      <c r="F42" s="971"/>
      <c r="G42" s="971"/>
      <c r="H42" s="971"/>
      <c r="I42" s="972"/>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49" t="str">
        <f>IFERROR(V42*VLOOKUP(AF42,【参考】数式用3!$AN$15:$BU$23,MATCH(N42,【参考】数式用3!$AN$2:$BU$2,0)),"")</f>
        <v/>
      </c>
      <c r="Y42" s="1050"/>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0" t="str">
        <f>IF(基本情報入力シート!C80="","",基本情報入力シート!C80)</f>
        <v/>
      </c>
      <c r="C43" s="971"/>
      <c r="D43" s="971"/>
      <c r="E43" s="971"/>
      <c r="F43" s="971"/>
      <c r="G43" s="971"/>
      <c r="H43" s="971"/>
      <c r="I43" s="972"/>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49" t="str">
        <f>IFERROR(V43*VLOOKUP(AF43,【参考】数式用3!$AN$15:$BU$23,MATCH(N43,【参考】数式用3!$AN$2:$BU$2,0)),"")</f>
        <v/>
      </c>
      <c r="Y43" s="1050"/>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0" t="str">
        <f>IF(基本情報入力シート!C81="","",基本情報入力シート!C81)</f>
        <v/>
      </c>
      <c r="C44" s="971"/>
      <c r="D44" s="971"/>
      <c r="E44" s="971"/>
      <c r="F44" s="971"/>
      <c r="G44" s="971"/>
      <c r="H44" s="971"/>
      <c r="I44" s="972"/>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49" t="str">
        <f>IFERROR(V44*VLOOKUP(AF44,【参考】数式用3!$AN$15:$BU$23,MATCH(N44,【参考】数式用3!$AN$2:$BU$2,0)),"")</f>
        <v/>
      </c>
      <c r="Y44" s="1050"/>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0" t="str">
        <f>IF(基本情報入力シート!C82="","",基本情報入力シート!C82)</f>
        <v/>
      </c>
      <c r="C45" s="971"/>
      <c r="D45" s="971"/>
      <c r="E45" s="971"/>
      <c r="F45" s="971"/>
      <c r="G45" s="971"/>
      <c r="H45" s="971"/>
      <c r="I45" s="972"/>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49" t="str">
        <f>IFERROR(V45*VLOOKUP(AF45,【参考】数式用3!$AN$15:$BU$23,MATCH(N45,【参考】数式用3!$AN$2:$BU$2,0)),"")</f>
        <v/>
      </c>
      <c r="Y45" s="1050"/>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0" t="str">
        <f>IF(基本情報入力シート!C83="","",基本情報入力シート!C83)</f>
        <v/>
      </c>
      <c r="C46" s="971"/>
      <c r="D46" s="971"/>
      <c r="E46" s="971"/>
      <c r="F46" s="971"/>
      <c r="G46" s="971"/>
      <c r="H46" s="971"/>
      <c r="I46" s="972"/>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49" t="str">
        <f>IFERROR(V46*VLOOKUP(AF46,【参考】数式用3!$AN$15:$BU$23,MATCH(N46,【参考】数式用3!$AN$2:$BU$2,0)),"")</f>
        <v/>
      </c>
      <c r="Y46" s="1050"/>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0" t="str">
        <f>IF(基本情報入力シート!C84="","",基本情報入力シート!C84)</f>
        <v/>
      </c>
      <c r="C47" s="971"/>
      <c r="D47" s="971"/>
      <c r="E47" s="971"/>
      <c r="F47" s="971"/>
      <c r="G47" s="971"/>
      <c r="H47" s="971"/>
      <c r="I47" s="972"/>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49" t="str">
        <f>IFERROR(V47*VLOOKUP(AF47,【参考】数式用3!$AN$15:$BU$23,MATCH(N47,【参考】数式用3!$AN$2:$BU$2,0)),"")</f>
        <v/>
      </c>
      <c r="Y47" s="1050"/>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0" t="str">
        <f>IF(基本情報入力シート!C85="","",基本情報入力シート!C85)</f>
        <v/>
      </c>
      <c r="C48" s="971"/>
      <c r="D48" s="971"/>
      <c r="E48" s="971"/>
      <c r="F48" s="971"/>
      <c r="G48" s="971"/>
      <c r="H48" s="971"/>
      <c r="I48" s="972"/>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49" t="str">
        <f>IFERROR(V48*VLOOKUP(AF48,【参考】数式用3!$AN$15:$BU$23,MATCH(N48,【参考】数式用3!$AN$2:$BU$2,0)),"")</f>
        <v/>
      </c>
      <c r="Y48" s="1050"/>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0" t="str">
        <f>IF(基本情報入力シート!C86="","",基本情報入力シート!C86)</f>
        <v/>
      </c>
      <c r="C49" s="971"/>
      <c r="D49" s="971"/>
      <c r="E49" s="971"/>
      <c r="F49" s="971"/>
      <c r="G49" s="971"/>
      <c r="H49" s="971"/>
      <c r="I49" s="972"/>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49" t="str">
        <f>IFERROR(V49*VLOOKUP(AF49,【参考】数式用3!$AN$15:$BU$23,MATCH(N49,【参考】数式用3!$AN$2:$BU$2,0)),"")</f>
        <v/>
      </c>
      <c r="Y49" s="1050"/>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0" t="str">
        <f>IF(基本情報入力シート!C87="","",基本情報入力シート!C87)</f>
        <v/>
      </c>
      <c r="C50" s="971"/>
      <c r="D50" s="971"/>
      <c r="E50" s="971"/>
      <c r="F50" s="971"/>
      <c r="G50" s="971"/>
      <c r="H50" s="971"/>
      <c r="I50" s="972"/>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49" t="str">
        <f>IFERROR(V50*VLOOKUP(AF50,【参考】数式用3!$AN$15:$BU$23,MATCH(N50,【参考】数式用3!$AN$2:$BU$2,0)),"")</f>
        <v/>
      </c>
      <c r="Y50" s="1050"/>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0" t="str">
        <f>IF(基本情報入力シート!C88="","",基本情報入力シート!C88)</f>
        <v/>
      </c>
      <c r="C51" s="971"/>
      <c r="D51" s="971"/>
      <c r="E51" s="971"/>
      <c r="F51" s="971"/>
      <c r="G51" s="971"/>
      <c r="H51" s="971"/>
      <c r="I51" s="972"/>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49" t="str">
        <f>IFERROR(V51*VLOOKUP(AF51,【参考】数式用3!$AN$15:$BU$23,MATCH(N51,【参考】数式用3!$AN$2:$BU$2,0)),"")</f>
        <v/>
      </c>
      <c r="Y51" s="1050"/>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0" t="str">
        <f>IF(基本情報入力シート!C89="","",基本情報入力シート!C89)</f>
        <v/>
      </c>
      <c r="C52" s="971"/>
      <c r="D52" s="971"/>
      <c r="E52" s="971"/>
      <c r="F52" s="971"/>
      <c r="G52" s="971"/>
      <c r="H52" s="971"/>
      <c r="I52" s="972"/>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49" t="str">
        <f>IFERROR(V52*VLOOKUP(AF52,【参考】数式用3!$AN$15:$BU$23,MATCH(N52,【参考】数式用3!$AN$2:$BU$2,0)),"")</f>
        <v/>
      </c>
      <c r="Y52" s="1050"/>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0" t="str">
        <f>IF(基本情報入力シート!C90="","",基本情報入力シート!C90)</f>
        <v/>
      </c>
      <c r="C53" s="971"/>
      <c r="D53" s="971"/>
      <c r="E53" s="971"/>
      <c r="F53" s="971"/>
      <c r="G53" s="971"/>
      <c r="H53" s="971"/>
      <c r="I53" s="972"/>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49" t="str">
        <f>IFERROR(V53*VLOOKUP(AF53,【参考】数式用3!$AN$15:$BU$23,MATCH(N53,【参考】数式用3!$AN$2:$BU$2,0)),"")</f>
        <v/>
      </c>
      <c r="Y53" s="1050"/>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0" t="str">
        <f>IF(基本情報入力シート!C91="","",基本情報入力シート!C91)</f>
        <v/>
      </c>
      <c r="C54" s="971"/>
      <c r="D54" s="971"/>
      <c r="E54" s="971"/>
      <c r="F54" s="971"/>
      <c r="G54" s="971"/>
      <c r="H54" s="971"/>
      <c r="I54" s="972"/>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49" t="str">
        <f>IFERROR(V54*VLOOKUP(AF54,【参考】数式用3!$AN$15:$BU$23,MATCH(N54,【参考】数式用3!$AN$2:$BU$2,0)),"")</f>
        <v/>
      </c>
      <c r="Y54" s="1050"/>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0" t="str">
        <f>IF(基本情報入力シート!C92="","",基本情報入力シート!C92)</f>
        <v/>
      </c>
      <c r="C55" s="971"/>
      <c r="D55" s="971"/>
      <c r="E55" s="971"/>
      <c r="F55" s="971"/>
      <c r="G55" s="971"/>
      <c r="H55" s="971"/>
      <c r="I55" s="972"/>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49" t="str">
        <f>IFERROR(V55*VLOOKUP(AF55,【参考】数式用3!$AN$15:$BU$23,MATCH(N55,【参考】数式用3!$AN$2:$BU$2,0)),"")</f>
        <v/>
      </c>
      <c r="Y55" s="1050"/>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0" t="str">
        <f>IF(基本情報入力シート!C93="","",基本情報入力シート!C93)</f>
        <v/>
      </c>
      <c r="C56" s="971"/>
      <c r="D56" s="971"/>
      <c r="E56" s="971"/>
      <c r="F56" s="971"/>
      <c r="G56" s="971"/>
      <c r="H56" s="971"/>
      <c r="I56" s="972"/>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49" t="str">
        <f>IFERROR(V56*VLOOKUP(AF56,【参考】数式用3!$AN$15:$BU$23,MATCH(N56,【参考】数式用3!$AN$2:$BU$2,0)),"")</f>
        <v/>
      </c>
      <c r="Y56" s="1050"/>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0" t="str">
        <f>IF(基本情報入力シート!C94="","",基本情報入力シート!C94)</f>
        <v/>
      </c>
      <c r="C57" s="971"/>
      <c r="D57" s="971"/>
      <c r="E57" s="971"/>
      <c r="F57" s="971"/>
      <c r="G57" s="971"/>
      <c r="H57" s="971"/>
      <c r="I57" s="972"/>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49" t="str">
        <f>IFERROR(V57*VLOOKUP(AF57,【参考】数式用3!$AN$15:$BU$23,MATCH(N57,【参考】数式用3!$AN$2:$BU$2,0)),"")</f>
        <v/>
      </c>
      <c r="Y57" s="1050"/>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0" t="str">
        <f>IF(基本情報入力シート!C95="","",基本情報入力シート!C95)</f>
        <v/>
      </c>
      <c r="C58" s="971"/>
      <c r="D58" s="971"/>
      <c r="E58" s="971"/>
      <c r="F58" s="971"/>
      <c r="G58" s="971"/>
      <c r="H58" s="971"/>
      <c r="I58" s="972"/>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49" t="str">
        <f>IFERROR(V58*VLOOKUP(AF58,【参考】数式用3!$AN$15:$BU$23,MATCH(N58,【参考】数式用3!$AN$2:$BU$2,0)),"")</f>
        <v/>
      </c>
      <c r="Y58" s="1050"/>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0" t="str">
        <f>IF(基本情報入力シート!C96="","",基本情報入力シート!C96)</f>
        <v/>
      </c>
      <c r="C59" s="971"/>
      <c r="D59" s="971"/>
      <c r="E59" s="971"/>
      <c r="F59" s="971"/>
      <c r="G59" s="971"/>
      <c r="H59" s="971"/>
      <c r="I59" s="972"/>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49" t="str">
        <f>IFERROR(V59*VLOOKUP(AF59,【参考】数式用3!$AN$15:$BU$23,MATCH(N59,【参考】数式用3!$AN$2:$BU$2,0)),"")</f>
        <v/>
      </c>
      <c r="Y59" s="1050"/>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0" t="str">
        <f>IF(基本情報入力シート!C97="","",基本情報入力シート!C97)</f>
        <v/>
      </c>
      <c r="C60" s="971"/>
      <c r="D60" s="971"/>
      <c r="E60" s="971"/>
      <c r="F60" s="971"/>
      <c r="G60" s="971"/>
      <c r="H60" s="971"/>
      <c r="I60" s="972"/>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49" t="str">
        <f>IFERROR(V60*VLOOKUP(AF60,【参考】数式用3!$AN$15:$BU$23,MATCH(N60,【参考】数式用3!$AN$2:$BU$2,0)),"")</f>
        <v/>
      </c>
      <c r="Y60" s="1050"/>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0" t="str">
        <f>IF(基本情報入力シート!C98="","",基本情報入力シート!C98)</f>
        <v/>
      </c>
      <c r="C61" s="971"/>
      <c r="D61" s="971"/>
      <c r="E61" s="971"/>
      <c r="F61" s="971"/>
      <c r="G61" s="971"/>
      <c r="H61" s="971"/>
      <c r="I61" s="972"/>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49" t="str">
        <f>IFERROR(V61*VLOOKUP(AF61,【参考】数式用3!$AN$15:$BU$23,MATCH(N61,【参考】数式用3!$AN$2:$BU$2,0)),"")</f>
        <v/>
      </c>
      <c r="Y61" s="1050"/>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0" t="str">
        <f>IF(基本情報入力シート!C99="","",基本情報入力シート!C99)</f>
        <v/>
      </c>
      <c r="C62" s="971"/>
      <c r="D62" s="971"/>
      <c r="E62" s="971"/>
      <c r="F62" s="971"/>
      <c r="G62" s="971"/>
      <c r="H62" s="971"/>
      <c r="I62" s="972"/>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49" t="str">
        <f>IFERROR(V62*VLOOKUP(AF62,【参考】数式用3!$AN$15:$BU$23,MATCH(N62,【参考】数式用3!$AN$2:$BU$2,0)),"")</f>
        <v/>
      </c>
      <c r="Y62" s="1050"/>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0" t="str">
        <f>IF(基本情報入力シート!C100="","",基本情報入力シート!C100)</f>
        <v/>
      </c>
      <c r="C63" s="971"/>
      <c r="D63" s="971"/>
      <c r="E63" s="971"/>
      <c r="F63" s="971"/>
      <c r="G63" s="971"/>
      <c r="H63" s="971"/>
      <c r="I63" s="972"/>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49" t="str">
        <f>IFERROR(V63*VLOOKUP(AF63,【参考】数式用3!$AN$15:$BU$23,MATCH(N63,【参考】数式用3!$AN$2:$BU$2,0)),"")</f>
        <v/>
      </c>
      <c r="Y63" s="1050"/>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0" t="str">
        <f>IF(基本情報入力シート!C101="","",基本情報入力シート!C101)</f>
        <v/>
      </c>
      <c r="C64" s="971"/>
      <c r="D64" s="971"/>
      <c r="E64" s="971"/>
      <c r="F64" s="971"/>
      <c r="G64" s="971"/>
      <c r="H64" s="971"/>
      <c r="I64" s="972"/>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49" t="str">
        <f>IFERROR(V64*VLOOKUP(AF64,【参考】数式用3!$AN$15:$BU$23,MATCH(N64,【参考】数式用3!$AN$2:$BU$2,0)),"")</f>
        <v/>
      </c>
      <c r="Y64" s="1050"/>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0" t="str">
        <f>IF(基本情報入力シート!C102="","",基本情報入力シート!C102)</f>
        <v/>
      </c>
      <c r="C65" s="971"/>
      <c r="D65" s="971"/>
      <c r="E65" s="971"/>
      <c r="F65" s="971"/>
      <c r="G65" s="971"/>
      <c r="H65" s="971"/>
      <c r="I65" s="972"/>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49" t="str">
        <f>IFERROR(V65*VLOOKUP(AF65,【参考】数式用3!$AN$15:$BU$23,MATCH(N65,【参考】数式用3!$AN$2:$BU$2,0)),"")</f>
        <v/>
      </c>
      <c r="Y65" s="1050"/>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0" t="str">
        <f>IF(基本情報入力シート!C103="","",基本情報入力シート!C103)</f>
        <v/>
      </c>
      <c r="C66" s="971"/>
      <c r="D66" s="971"/>
      <c r="E66" s="971"/>
      <c r="F66" s="971"/>
      <c r="G66" s="971"/>
      <c r="H66" s="971"/>
      <c r="I66" s="972"/>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49" t="str">
        <f>IFERROR(V66*VLOOKUP(AF66,【参考】数式用3!$AN$15:$BU$23,MATCH(N66,【参考】数式用3!$AN$2:$BU$2,0)),"")</f>
        <v/>
      </c>
      <c r="Y66" s="1050"/>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0" t="str">
        <f>IF(基本情報入力シート!C104="","",基本情報入力シート!C104)</f>
        <v/>
      </c>
      <c r="C67" s="971"/>
      <c r="D67" s="971"/>
      <c r="E67" s="971"/>
      <c r="F67" s="971"/>
      <c r="G67" s="971"/>
      <c r="H67" s="971"/>
      <c r="I67" s="972"/>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49" t="str">
        <f>IFERROR(V67*VLOOKUP(AF67,【参考】数式用3!$AN$15:$BU$23,MATCH(N67,【参考】数式用3!$AN$2:$BU$2,0)),"")</f>
        <v/>
      </c>
      <c r="Y67" s="1050"/>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0" t="str">
        <f>IF(基本情報入力シート!C105="","",基本情報入力シート!C105)</f>
        <v/>
      </c>
      <c r="C68" s="971"/>
      <c r="D68" s="971"/>
      <c r="E68" s="971"/>
      <c r="F68" s="971"/>
      <c r="G68" s="971"/>
      <c r="H68" s="971"/>
      <c r="I68" s="972"/>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49" t="str">
        <f>IFERROR(V68*VLOOKUP(AF68,【参考】数式用3!$AN$15:$BU$23,MATCH(N68,【参考】数式用3!$AN$2:$BU$2,0)),"")</f>
        <v/>
      </c>
      <c r="Y68" s="1050"/>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0" t="str">
        <f>IF(基本情報入力シート!C106="","",基本情報入力シート!C106)</f>
        <v/>
      </c>
      <c r="C69" s="971"/>
      <c r="D69" s="971"/>
      <c r="E69" s="971"/>
      <c r="F69" s="971"/>
      <c r="G69" s="971"/>
      <c r="H69" s="971"/>
      <c r="I69" s="972"/>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49" t="str">
        <f>IFERROR(V69*VLOOKUP(AF69,【参考】数式用3!$AN$15:$BU$23,MATCH(N69,【参考】数式用3!$AN$2:$BU$2,0)),"")</f>
        <v/>
      </c>
      <c r="Y69" s="1050"/>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0" t="str">
        <f>IF(基本情報入力シート!C107="","",基本情報入力シート!C107)</f>
        <v/>
      </c>
      <c r="C70" s="971"/>
      <c r="D70" s="971"/>
      <c r="E70" s="971"/>
      <c r="F70" s="971"/>
      <c r="G70" s="971"/>
      <c r="H70" s="971"/>
      <c r="I70" s="972"/>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49" t="str">
        <f>IFERROR(V70*VLOOKUP(AF70,【参考】数式用3!$AN$15:$BU$23,MATCH(N70,【参考】数式用3!$AN$2:$BU$2,0)),"")</f>
        <v/>
      </c>
      <c r="Y70" s="1050"/>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0" t="str">
        <f>IF(基本情報入力シート!C108="","",基本情報入力シート!C108)</f>
        <v/>
      </c>
      <c r="C71" s="971"/>
      <c r="D71" s="971"/>
      <c r="E71" s="971"/>
      <c r="F71" s="971"/>
      <c r="G71" s="971"/>
      <c r="H71" s="971"/>
      <c r="I71" s="972"/>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49" t="str">
        <f>IFERROR(V71*VLOOKUP(AF71,【参考】数式用3!$AN$15:$BU$23,MATCH(N71,【参考】数式用3!$AN$2:$BU$2,0)),"")</f>
        <v/>
      </c>
      <c r="Y71" s="1050"/>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0" t="str">
        <f>IF(基本情報入力シート!C109="","",基本情報入力シート!C109)</f>
        <v/>
      </c>
      <c r="C72" s="971"/>
      <c r="D72" s="971"/>
      <c r="E72" s="971"/>
      <c r="F72" s="971"/>
      <c r="G72" s="971"/>
      <c r="H72" s="971"/>
      <c r="I72" s="972"/>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49" t="str">
        <f>IFERROR(V72*VLOOKUP(AF72,【参考】数式用3!$AN$15:$BU$23,MATCH(N72,【参考】数式用3!$AN$2:$BU$2,0)),"")</f>
        <v/>
      </c>
      <c r="Y72" s="1050"/>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0" t="str">
        <f>IF(基本情報入力シート!C110="","",基本情報入力シート!C110)</f>
        <v/>
      </c>
      <c r="C73" s="971"/>
      <c r="D73" s="971"/>
      <c r="E73" s="971"/>
      <c r="F73" s="971"/>
      <c r="G73" s="971"/>
      <c r="H73" s="971"/>
      <c r="I73" s="972"/>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49" t="str">
        <f>IFERROR(V73*VLOOKUP(AF73,【参考】数式用3!$AN$15:$BU$23,MATCH(N73,【参考】数式用3!$AN$2:$BU$2,0)),"")</f>
        <v/>
      </c>
      <c r="Y73" s="1050"/>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0" t="str">
        <f>IF(基本情報入力シート!C111="","",基本情報入力シート!C111)</f>
        <v/>
      </c>
      <c r="C74" s="971"/>
      <c r="D74" s="971"/>
      <c r="E74" s="971"/>
      <c r="F74" s="971"/>
      <c r="G74" s="971"/>
      <c r="H74" s="971"/>
      <c r="I74" s="972"/>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49" t="str">
        <f>IFERROR(V74*VLOOKUP(AF74,【参考】数式用3!$AN$15:$BU$23,MATCH(N74,【参考】数式用3!$AN$2:$BU$2,0)),"")</f>
        <v/>
      </c>
      <c r="Y74" s="1050"/>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0" t="str">
        <f>IF(基本情報入力シート!C112="","",基本情報入力シート!C112)</f>
        <v/>
      </c>
      <c r="C75" s="971"/>
      <c r="D75" s="971"/>
      <c r="E75" s="971"/>
      <c r="F75" s="971"/>
      <c r="G75" s="971"/>
      <c r="H75" s="971"/>
      <c r="I75" s="972"/>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49" t="str">
        <f>IFERROR(V75*VLOOKUP(AF75,【参考】数式用3!$AN$15:$BU$23,MATCH(N75,【参考】数式用3!$AN$2:$BU$2,0)),"")</f>
        <v/>
      </c>
      <c r="Y75" s="1050"/>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0" t="str">
        <f>IF(基本情報入力シート!C113="","",基本情報入力シート!C113)</f>
        <v/>
      </c>
      <c r="C76" s="971"/>
      <c r="D76" s="971"/>
      <c r="E76" s="971"/>
      <c r="F76" s="971"/>
      <c r="G76" s="971"/>
      <c r="H76" s="971"/>
      <c r="I76" s="972"/>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49" t="str">
        <f>IFERROR(V76*VLOOKUP(AF76,【参考】数式用3!$AN$15:$BU$23,MATCH(N76,【参考】数式用3!$AN$2:$BU$2,0)),"")</f>
        <v/>
      </c>
      <c r="Y76" s="1050"/>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0" t="str">
        <f>IF(基本情報入力シート!C114="","",基本情報入力シート!C114)</f>
        <v/>
      </c>
      <c r="C77" s="971"/>
      <c r="D77" s="971"/>
      <c r="E77" s="971"/>
      <c r="F77" s="971"/>
      <c r="G77" s="971"/>
      <c r="H77" s="971"/>
      <c r="I77" s="972"/>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49" t="str">
        <f>IFERROR(V77*VLOOKUP(AF77,【参考】数式用3!$AN$15:$BU$23,MATCH(N77,【参考】数式用3!$AN$2:$BU$2,0)),"")</f>
        <v/>
      </c>
      <c r="Y77" s="1050"/>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0" t="str">
        <f>IF(基本情報入力シート!C115="","",基本情報入力シート!C115)</f>
        <v/>
      </c>
      <c r="C78" s="971"/>
      <c r="D78" s="971"/>
      <c r="E78" s="971"/>
      <c r="F78" s="971"/>
      <c r="G78" s="971"/>
      <c r="H78" s="971"/>
      <c r="I78" s="972"/>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49" t="str">
        <f>IFERROR(V78*VLOOKUP(AF78,【参考】数式用3!$AN$15:$BU$23,MATCH(N78,【参考】数式用3!$AN$2:$BU$2,0)),"")</f>
        <v/>
      </c>
      <c r="Y78" s="1050"/>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0" t="str">
        <f>IF(基本情報入力シート!C116="","",基本情報入力シート!C116)</f>
        <v/>
      </c>
      <c r="C79" s="971"/>
      <c r="D79" s="971"/>
      <c r="E79" s="971"/>
      <c r="F79" s="971"/>
      <c r="G79" s="971"/>
      <c r="H79" s="971"/>
      <c r="I79" s="972"/>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49" t="str">
        <f>IFERROR(V79*VLOOKUP(AF79,【参考】数式用3!$AN$15:$BU$23,MATCH(N79,【参考】数式用3!$AN$2:$BU$2,0)),"")</f>
        <v/>
      </c>
      <c r="Y79" s="1050"/>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0" t="str">
        <f>IF(基本情報入力シート!C117="","",基本情報入力シート!C117)</f>
        <v/>
      </c>
      <c r="C80" s="971"/>
      <c r="D80" s="971"/>
      <c r="E80" s="971"/>
      <c r="F80" s="971"/>
      <c r="G80" s="971"/>
      <c r="H80" s="971"/>
      <c r="I80" s="972"/>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49" t="str">
        <f>IFERROR(V80*VLOOKUP(AF80,【参考】数式用3!$AN$15:$BU$23,MATCH(N80,【参考】数式用3!$AN$2:$BU$2,0)),"")</f>
        <v/>
      </c>
      <c r="Y80" s="1050"/>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0" t="str">
        <f>IF(基本情報入力シート!C118="","",基本情報入力シート!C118)</f>
        <v/>
      </c>
      <c r="C81" s="971"/>
      <c r="D81" s="971"/>
      <c r="E81" s="971"/>
      <c r="F81" s="971"/>
      <c r="G81" s="971"/>
      <c r="H81" s="971"/>
      <c r="I81" s="972"/>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49" t="str">
        <f>IFERROR(V81*VLOOKUP(AF81,【参考】数式用3!$AN$15:$BU$23,MATCH(N81,【参考】数式用3!$AN$2:$BU$2,0)),"")</f>
        <v/>
      </c>
      <c r="Y81" s="1050"/>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0" t="str">
        <f>IF(基本情報入力シート!C119="","",基本情報入力シート!C119)</f>
        <v/>
      </c>
      <c r="C82" s="971"/>
      <c r="D82" s="971"/>
      <c r="E82" s="971"/>
      <c r="F82" s="971"/>
      <c r="G82" s="971"/>
      <c r="H82" s="971"/>
      <c r="I82" s="972"/>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49" t="str">
        <f>IFERROR(V82*VLOOKUP(AF82,【参考】数式用3!$AN$15:$BU$23,MATCH(N82,【参考】数式用3!$AN$2:$BU$2,0)),"")</f>
        <v/>
      </c>
      <c r="Y82" s="1050"/>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0" t="str">
        <f>IF(基本情報入力シート!C120="","",基本情報入力シート!C120)</f>
        <v/>
      </c>
      <c r="C83" s="971"/>
      <c r="D83" s="971"/>
      <c r="E83" s="971"/>
      <c r="F83" s="971"/>
      <c r="G83" s="971"/>
      <c r="H83" s="971"/>
      <c r="I83" s="972"/>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49" t="str">
        <f>IFERROR(V83*VLOOKUP(AF83,【参考】数式用3!$AN$15:$BU$23,MATCH(N83,【参考】数式用3!$AN$2:$BU$2,0)),"")</f>
        <v/>
      </c>
      <c r="Y83" s="1050"/>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0" t="str">
        <f>IF(基本情報入力シート!C121="","",基本情報入力シート!C121)</f>
        <v/>
      </c>
      <c r="C84" s="971"/>
      <c r="D84" s="971"/>
      <c r="E84" s="971"/>
      <c r="F84" s="971"/>
      <c r="G84" s="971"/>
      <c r="H84" s="971"/>
      <c r="I84" s="972"/>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49" t="str">
        <f>IFERROR(V84*VLOOKUP(AF84,【参考】数式用3!$AN$15:$BU$23,MATCH(N84,【参考】数式用3!$AN$2:$BU$2,0)),"")</f>
        <v/>
      </c>
      <c r="Y84" s="1050"/>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0" t="str">
        <f>IF(基本情報入力シート!C122="","",基本情報入力シート!C122)</f>
        <v/>
      </c>
      <c r="C85" s="971"/>
      <c r="D85" s="971"/>
      <c r="E85" s="971"/>
      <c r="F85" s="971"/>
      <c r="G85" s="971"/>
      <c r="H85" s="971"/>
      <c r="I85" s="972"/>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49" t="str">
        <f>IFERROR(V85*VLOOKUP(AF85,【参考】数式用3!$AN$15:$BU$23,MATCH(N85,【参考】数式用3!$AN$2:$BU$2,0)),"")</f>
        <v/>
      </c>
      <c r="Y85" s="1050"/>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0" t="str">
        <f>IF(基本情報入力シート!C123="","",基本情報入力シート!C123)</f>
        <v/>
      </c>
      <c r="C86" s="971"/>
      <c r="D86" s="971"/>
      <c r="E86" s="971"/>
      <c r="F86" s="971"/>
      <c r="G86" s="971"/>
      <c r="H86" s="971"/>
      <c r="I86" s="972"/>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49" t="str">
        <f>IFERROR(V86*VLOOKUP(AF86,【参考】数式用3!$AN$15:$BU$23,MATCH(N86,【参考】数式用3!$AN$2:$BU$2,0)),"")</f>
        <v/>
      </c>
      <c r="Y86" s="1050"/>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0" t="str">
        <f>IF(基本情報入力シート!C124="","",基本情報入力シート!C124)</f>
        <v/>
      </c>
      <c r="C87" s="971"/>
      <c r="D87" s="971"/>
      <c r="E87" s="971"/>
      <c r="F87" s="971"/>
      <c r="G87" s="971"/>
      <c r="H87" s="971"/>
      <c r="I87" s="972"/>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49" t="str">
        <f>IFERROR(V87*VLOOKUP(AF87,【参考】数式用3!$AN$15:$BU$23,MATCH(N87,【参考】数式用3!$AN$2:$BU$2,0)),"")</f>
        <v/>
      </c>
      <c r="Y87" s="1050"/>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0" t="str">
        <f>IF(基本情報入力シート!C125="","",基本情報入力シート!C125)</f>
        <v/>
      </c>
      <c r="C88" s="971"/>
      <c r="D88" s="971"/>
      <c r="E88" s="971"/>
      <c r="F88" s="971"/>
      <c r="G88" s="971"/>
      <c r="H88" s="971"/>
      <c r="I88" s="972"/>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49" t="str">
        <f>IFERROR(V88*VLOOKUP(AF88,【参考】数式用3!$AN$15:$BU$23,MATCH(N88,【参考】数式用3!$AN$2:$BU$2,0)),"")</f>
        <v/>
      </c>
      <c r="Y88" s="1050"/>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0" t="str">
        <f>IF(基本情報入力シート!C126="","",基本情報入力シート!C126)</f>
        <v/>
      </c>
      <c r="C89" s="971"/>
      <c r="D89" s="971"/>
      <c r="E89" s="971"/>
      <c r="F89" s="971"/>
      <c r="G89" s="971"/>
      <c r="H89" s="971"/>
      <c r="I89" s="972"/>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49" t="str">
        <f>IFERROR(V89*VLOOKUP(AF89,【参考】数式用3!$AN$15:$BU$23,MATCH(N89,【参考】数式用3!$AN$2:$BU$2,0)),"")</f>
        <v/>
      </c>
      <c r="Y89" s="1050"/>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0" t="str">
        <f>IF(基本情報入力シート!C127="","",基本情報入力シート!C127)</f>
        <v/>
      </c>
      <c r="C90" s="971"/>
      <c r="D90" s="971"/>
      <c r="E90" s="971"/>
      <c r="F90" s="971"/>
      <c r="G90" s="971"/>
      <c r="H90" s="971"/>
      <c r="I90" s="972"/>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49" t="str">
        <f>IFERROR(V90*VLOOKUP(AF90,【参考】数式用3!$AN$15:$BU$23,MATCH(N90,【参考】数式用3!$AN$2:$BU$2,0)),"")</f>
        <v/>
      </c>
      <c r="Y90" s="1050"/>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0" t="str">
        <f>IF(基本情報入力シート!C128="","",基本情報入力シート!C128)</f>
        <v/>
      </c>
      <c r="C91" s="971"/>
      <c r="D91" s="971"/>
      <c r="E91" s="971"/>
      <c r="F91" s="971"/>
      <c r="G91" s="971"/>
      <c r="H91" s="971"/>
      <c r="I91" s="972"/>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49" t="str">
        <f>IFERROR(V91*VLOOKUP(AF91,【参考】数式用3!$AN$15:$BU$23,MATCH(N91,【参考】数式用3!$AN$2:$BU$2,0)),"")</f>
        <v/>
      </c>
      <c r="Y91" s="1050"/>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0" t="str">
        <f>IF(基本情報入力シート!C129="","",基本情報入力シート!C129)</f>
        <v/>
      </c>
      <c r="C92" s="971"/>
      <c r="D92" s="971"/>
      <c r="E92" s="971"/>
      <c r="F92" s="971"/>
      <c r="G92" s="971"/>
      <c r="H92" s="971"/>
      <c r="I92" s="972"/>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49" t="str">
        <f>IFERROR(V92*VLOOKUP(AF92,【参考】数式用3!$AN$15:$BU$23,MATCH(N92,【参考】数式用3!$AN$2:$BU$2,0)),"")</f>
        <v/>
      </c>
      <c r="Y92" s="1050"/>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0" t="str">
        <f>IF(基本情報入力シート!C130="","",基本情報入力シート!C130)</f>
        <v/>
      </c>
      <c r="C93" s="971"/>
      <c r="D93" s="971"/>
      <c r="E93" s="971"/>
      <c r="F93" s="971"/>
      <c r="G93" s="971"/>
      <c r="H93" s="971"/>
      <c r="I93" s="972"/>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49" t="str">
        <f>IFERROR(V93*VLOOKUP(AF93,【参考】数式用3!$AN$15:$BU$23,MATCH(N93,【参考】数式用3!$AN$2:$BU$2,0)),"")</f>
        <v/>
      </c>
      <c r="Y93" s="1050"/>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0" t="str">
        <f>IF(基本情報入力シート!C131="","",基本情報入力シート!C131)</f>
        <v/>
      </c>
      <c r="C94" s="971"/>
      <c r="D94" s="971"/>
      <c r="E94" s="971"/>
      <c r="F94" s="971"/>
      <c r="G94" s="971"/>
      <c r="H94" s="971"/>
      <c r="I94" s="972"/>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49" t="str">
        <f>IFERROR(V94*VLOOKUP(AF94,【参考】数式用3!$AN$15:$BU$23,MATCH(N94,【参考】数式用3!$AN$2:$BU$2,0)),"")</f>
        <v/>
      </c>
      <c r="Y94" s="1050"/>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0" t="str">
        <f>IF(基本情報入力シート!C132="","",基本情報入力シート!C132)</f>
        <v/>
      </c>
      <c r="C95" s="971"/>
      <c r="D95" s="971"/>
      <c r="E95" s="971"/>
      <c r="F95" s="971"/>
      <c r="G95" s="971"/>
      <c r="H95" s="971"/>
      <c r="I95" s="972"/>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49" t="str">
        <f>IFERROR(V95*VLOOKUP(AF95,【参考】数式用3!$AN$15:$BU$23,MATCH(N95,【参考】数式用3!$AN$2:$BU$2,0)),"")</f>
        <v/>
      </c>
      <c r="Y95" s="1050"/>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0" t="str">
        <f>IF(基本情報入力シート!C133="","",基本情報入力シート!C133)</f>
        <v/>
      </c>
      <c r="C96" s="971"/>
      <c r="D96" s="971"/>
      <c r="E96" s="971"/>
      <c r="F96" s="971"/>
      <c r="G96" s="971"/>
      <c r="H96" s="971"/>
      <c r="I96" s="972"/>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49" t="str">
        <f>IFERROR(V96*VLOOKUP(AF96,【参考】数式用3!$AN$15:$BU$23,MATCH(N96,【参考】数式用3!$AN$2:$BU$2,0)),"")</f>
        <v/>
      </c>
      <c r="Y96" s="1050"/>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0" t="str">
        <f>IF(基本情報入力シート!C134="","",基本情報入力シート!C134)</f>
        <v/>
      </c>
      <c r="C97" s="971"/>
      <c r="D97" s="971"/>
      <c r="E97" s="971"/>
      <c r="F97" s="971"/>
      <c r="G97" s="971"/>
      <c r="H97" s="971"/>
      <c r="I97" s="972"/>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49" t="str">
        <f>IFERROR(V97*VLOOKUP(AF97,【参考】数式用3!$AN$15:$BU$23,MATCH(N97,【参考】数式用3!$AN$2:$BU$2,0)),"")</f>
        <v/>
      </c>
      <c r="Y97" s="1050"/>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0" t="str">
        <f>IF(基本情報入力シート!C135="","",基本情報入力シート!C135)</f>
        <v/>
      </c>
      <c r="C98" s="971"/>
      <c r="D98" s="971"/>
      <c r="E98" s="971"/>
      <c r="F98" s="971"/>
      <c r="G98" s="971"/>
      <c r="H98" s="971"/>
      <c r="I98" s="972"/>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49" t="str">
        <f>IFERROR(V98*VLOOKUP(AF98,【参考】数式用3!$AN$15:$BU$23,MATCH(N98,【参考】数式用3!$AN$2:$BU$2,0)),"")</f>
        <v/>
      </c>
      <c r="Y98" s="1050"/>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0" t="str">
        <f>IF(基本情報入力シート!C136="","",基本情報入力シート!C136)</f>
        <v/>
      </c>
      <c r="C99" s="971"/>
      <c r="D99" s="971"/>
      <c r="E99" s="971"/>
      <c r="F99" s="971"/>
      <c r="G99" s="971"/>
      <c r="H99" s="971"/>
      <c r="I99" s="972"/>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49" t="str">
        <f>IFERROR(V99*VLOOKUP(AF99,【参考】数式用3!$AN$15:$BU$23,MATCH(N99,【参考】数式用3!$AN$2:$BU$2,0)),"")</f>
        <v/>
      </c>
      <c r="Y99" s="1050"/>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0" t="str">
        <f>IF(基本情報入力シート!C137="","",基本情報入力シート!C137)</f>
        <v/>
      </c>
      <c r="C100" s="971"/>
      <c r="D100" s="971"/>
      <c r="E100" s="971"/>
      <c r="F100" s="971"/>
      <c r="G100" s="971"/>
      <c r="H100" s="971"/>
      <c r="I100" s="972"/>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49" t="str">
        <f>IFERROR(V100*VLOOKUP(AF100,【参考】数式用3!$AN$15:$BU$23,MATCH(N100,【参考】数式用3!$AN$2:$BU$2,0)),"")</f>
        <v/>
      </c>
      <c r="Y100" s="1050"/>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0" t="str">
        <f>IF(基本情報入力シート!C138="","",基本情報入力シート!C138)</f>
        <v/>
      </c>
      <c r="C101" s="971"/>
      <c r="D101" s="971"/>
      <c r="E101" s="971"/>
      <c r="F101" s="971"/>
      <c r="G101" s="971"/>
      <c r="H101" s="971"/>
      <c r="I101" s="972"/>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49" t="str">
        <f>IFERROR(V101*VLOOKUP(AF101,【参考】数式用3!$AN$15:$BU$23,MATCH(N101,【参考】数式用3!$AN$2:$BU$2,0)),"")</f>
        <v/>
      </c>
      <c r="Y101" s="1050"/>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0" t="str">
        <f>IF(基本情報入力シート!C139="","",基本情報入力シート!C139)</f>
        <v/>
      </c>
      <c r="C102" s="971"/>
      <c r="D102" s="971"/>
      <c r="E102" s="971"/>
      <c r="F102" s="971"/>
      <c r="G102" s="971"/>
      <c r="H102" s="971"/>
      <c r="I102" s="972"/>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49" t="str">
        <f>IFERROR(V102*VLOOKUP(AF102,【参考】数式用3!$AN$15:$BU$23,MATCH(N102,【参考】数式用3!$AN$2:$BU$2,0)),"")</f>
        <v/>
      </c>
      <c r="Y102" s="1050"/>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0" t="str">
        <f>IF(基本情報入力シート!C140="","",基本情報入力シート!C140)</f>
        <v/>
      </c>
      <c r="C103" s="971"/>
      <c r="D103" s="971"/>
      <c r="E103" s="971"/>
      <c r="F103" s="971"/>
      <c r="G103" s="971"/>
      <c r="H103" s="971"/>
      <c r="I103" s="972"/>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49" t="str">
        <f>IFERROR(V103*VLOOKUP(AF103,【参考】数式用3!$AN$15:$BU$23,MATCH(N103,【参考】数式用3!$AN$2:$BU$2,0)),"")</f>
        <v/>
      </c>
      <c r="Y103" s="1050"/>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0" t="str">
        <f>IF(基本情報入力シート!C141="","",基本情報入力シート!C141)</f>
        <v/>
      </c>
      <c r="C104" s="971"/>
      <c r="D104" s="971"/>
      <c r="E104" s="971"/>
      <c r="F104" s="971"/>
      <c r="G104" s="971"/>
      <c r="H104" s="971"/>
      <c r="I104" s="972"/>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49" t="str">
        <f>IFERROR(V104*VLOOKUP(AF104,【参考】数式用3!$AN$15:$BU$23,MATCH(N104,【参考】数式用3!$AN$2:$BU$2,0)),"")</f>
        <v/>
      </c>
      <c r="Y104" s="1050"/>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0" t="str">
        <f>IF(基本情報入力シート!C142="","",基本情報入力シート!C142)</f>
        <v/>
      </c>
      <c r="C105" s="971"/>
      <c r="D105" s="971"/>
      <c r="E105" s="971"/>
      <c r="F105" s="971"/>
      <c r="G105" s="971"/>
      <c r="H105" s="971"/>
      <c r="I105" s="972"/>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49" t="str">
        <f>IFERROR(V105*VLOOKUP(AF105,【参考】数式用3!$AN$15:$BU$23,MATCH(N105,【参考】数式用3!$AN$2:$BU$2,0)),"")</f>
        <v/>
      </c>
      <c r="Y105" s="1050"/>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0" t="str">
        <f>IF(基本情報入力シート!C143="","",基本情報入力シート!C143)</f>
        <v/>
      </c>
      <c r="C106" s="971"/>
      <c r="D106" s="971"/>
      <c r="E106" s="971"/>
      <c r="F106" s="971"/>
      <c r="G106" s="971"/>
      <c r="H106" s="971"/>
      <c r="I106" s="972"/>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49" t="str">
        <f>IFERROR(V106*VLOOKUP(AF106,【参考】数式用3!$AN$15:$BU$23,MATCH(N106,【参考】数式用3!$AN$2:$BU$2,0)),"")</f>
        <v/>
      </c>
      <c r="Y106" s="1050"/>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0" t="str">
        <f>IF(基本情報入力シート!C144="","",基本情報入力シート!C144)</f>
        <v/>
      </c>
      <c r="C107" s="971"/>
      <c r="D107" s="971"/>
      <c r="E107" s="971"/>
      <c r="F107" s="971"/>
      <c r="G107" s="971"/>
      <c r="H107" s="971"/>
      <c r="I107" s="972"/>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49" t="str">
        <f>IFERROR(V107*VLOOKUP(AF107,【参考】数式用3!$AN$15:$BU$23,MATCH(N107,【参考】数式用3!$AN$2:$BU$2,0)),"")</f>
        <v/>
      </c>
      <c r="Y107" s="1050"/>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0" t="str">
        <f>IF(基本情報入力シート!C145="","",基本情報入力シート!C145)</f>
        <v/>
      </c>
      <c r="C108" s="971"/>
      <c r="D108" s="971"/>
      <c r="E108" s="971"/>
      <c r="F108" s="971"/>
      <c r="G108" s="971"/>
      <c r="H108" s="971"/>
      <c r="I108" s="972"/>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49" t="str">
        <f>IFERROR(V108*VLOOKUP(AF108,【参考】数式用3!$AN$15:$BU$23,MATCH(N108,【参考】数式用3!$AN$2:$BU$2,0)),"")</f>
        <v/>
      </c>
      <c r="Y108" s="1050"/>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0" t="str">
        <f>IF(基本情報入力シート!C146="","",基本情報入力シート!C146)</f>
        <v/>
      </c>
      <c r="C109" s="971"/>
      <c r="D109" s="971"/>
      <c r="E109" s="971"/>
      <c r="F109" s="971"/>
      <c r="G109" s="971"/>
      <c r="H109" s="971"/>
      <c r="I109" s="972"/>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49" t="str">
        <f>IFERROR(V109*VLOOKUP(AF109,【参考】数式用3!$AN$15:$BU$23,MATCH(N109,【参考】数式用3!$AN$2:$BU$2,0)),"")</f>
        <v/>
      </c>
      <c r="Y109" s="1050"/>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0" t="str">
        <f>IF(基本情報入力シート!C147="","",基本情報入力シート!C147)</f>
        <v/>
      </c>
      <c r="C110" s="971"/>
      <c r="D110" s="971"/>
      <c r="E110" s="971"/>
      <c r="F110" s="971"/>
      <c r="G110" s="971"/>
      <c r="H110" s="971"/>
      <c r="I110" s="972"/>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49" t="str">
        <f>IFERROR(V110*VLOOKUP(AF110,【参考】数式用3!$AN$15:$BU$23,MATCH(N110,【参考】数式用3!$AN$2:$BU$2,0)),"")</f>
        <v/>
      </c>
      <c r="Y110" s="1050"/>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0" t="str">
        <f>IF(基本情報入力シート!C148="","",基本情報入力シート!C148)</f>
        <v/>
      </c>
      <c r="C111" s="971"/>
      <c r="D111" s="971"/>
      <c r="E111" s="971"/>
      <c r="F111" s="971"/>
      <c r="G111" s="971"/>
      <c r="H111" s="971"/>
      <c r="I111" s="972"/>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49" t="str">
        <f>IFERROR(V111*VLOOKUP(AF111,【参考】数式用3!$AN$15:$BU$23,MATCH(N111,【参考】数式用3!$AN$2:$BU$2,0)),"")</f>
        <v/>
      </c>
      <c r="Y111" s="1050"/>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0" t="str">
        <f>IF(基本情報入力シート!C149="","",基本情報入力シート!C149)</f>
        <v/>
      </c>
      <c r="C112" s="971"/>
      <c r="D112" s="971"/>
      <c r="E112" s="971"/>
      <c r="F112" s="971"/>
      <c r="G112" s="971"/>
      <c r="H112" s="971"/>
      <c r="I112" s="972"/>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49" t="str">
        <f>IFERROR(V112*VLOOKUP(AF112,【参考】数式用3!$AN$15:$BU$23,MATCH(N112,【参考】数式用3!$AN$2:$BU$2,0)),"")</f>
        <v/>
      </c>
      <c r="Y112" s="1050"/>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0" t="str">
        <f>IF(基本情報入力シート!C150="","",基本情報入力シート!C150)</f>
        <v/>
      </c>
      <c r="C113" s="971"/>
      <c r="D113" s="971"/>
      <c r="E113" s="971"/>
      <c r="F113" s="971"/>
      <c r="G113" s="971"/>
      <c r="H113" s="971"/>
      <c r="I113" s="972"/>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49" t="str">
        <f>IFERROR(V113*VLOOKUP(AF113,【参考】数式用3!$AN$15:$BU$23,MATCH(N113,【参考】数式用3!$AN$2:$BU$2,0)),"")</f>
        <v/>
      </c>
      <c r="Y113" s="1050"/>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0" t="str">
        <f>IF(基本情報入力シート!C151="","",基本情報入力シート!C151)</f>
        <v/>
      </c>
      <c r="C114" s="971"/>
      <c r="D114" s="971"/>
      <c r="E114" s="971"/>
      <c r="F114" s="971"/>
      <c r="G114" s="971"/>
      <c r="H114" s="971"/>
      <c r="I114" s="972"/>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49" t="str">
        <f>IFERROR(V114*VLOOKUP(AF114,【参考】数式用3!$AN$15:$BU$23,MATCH(N114,【参考】数式用3!$AN$2:$BU$2,0)),"")</f>
        <v/>
      </c>
      <c r="Y114" s="1050"/>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0" t="str">
        <f>IF(基本情報入力シート!C152="","",基本情報入力シート!C152)</f>
        <v/>
      </c>
      <c r="C115" s="971"/>
      <c r="D115" s="971"/>
      <c r="E115" s="971"/>
      <c r="F115" s="971"/>
      <c r="G115" s="971"/>
      <c r="H115" s="971"/>
      <c r="I115" s="972"/>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49" t="str">
        <f>IFERROR(V115*VLOOKUP(AF115,【参考】数式用3!$AN$15:$BU$23,MATCH(N115,【参考】数式用3!$AN$2:$BU$2,0)),"")</f>
        <v/>
      </c>
      <c r="Y115" s="1050"/>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ykEYN/0gVJ3c2z5o/MMFSMMvl9WppiAXLBYTT+aQdVi8qickhY7AlcALR0kV9xm4xoSlz6OQpFagQCc1NcINUQ==" saltValue="pqW45XR5TKUH46eY0cfVF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N7" sqref="N7"/>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7" t="s">
        <v>16</v>
      </c>
      <c r="AA1" s="1098"/>
      <c r="AB1" s="969" t="str">
        <f>IF(基本情報入力シート!C32="","",基本情報入力シート!C32)</f>
        <v/>
      </c>
      <c r="AC1" s="96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6" t="s">
        <v>22</v>
      </c>
      <c r="B3" s="976"/>
      <c r="C3" s="976"/>
      <c r="D3" s="976"/>
      <c r="E3" s="977"/>
      <c r="F3" s="1015" t="str">
        <f>IF(基本情報入力シート!M37="","",基本情報入力シート!M37)</f>
        <v/>
      </c>
      <c r="G3" s="1016"/>
      <c r="H3" s="1016"/>
      <c r="I3" s="1016"/>
      <c r="J3" s="1016"/>
      <c r="K3" s="1016"/>
      <c r="L3" s="1016"/>
      <c r="M3" s="1017"/>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4" t="s">
        <v>1936</v>
      </c>
      <c r="C5" s="1004"/>
      <c r="D5" s="978"/>
      <c r="E5" s="978"/>
      <c r="F5" s="978"/>
      <c r="G5" s="978"/>
      <c r="H5" s="978"/>
      <c r="I5" s="978"/>
      <c r="J5" s="978"/>
      <c r="K5" s="978"/>
      <c r="L5" s="978"/>
      <c r="M5" s="979"/>
      <c r="N5" s="364">
        <f>IFERROR(SUM(P14:Q113)+SUM(X14:X113),"")</f>
        <v>0</v>
      </c>
      <c r="O5" s="365" t="s">
        <v>4</v>
      </c>
      <c r="P5" s="85"/>
      <c r="Q5" s="85"/>
      <c r="R5" s="980" t="s">
        <v>2008</v>
      </c>
      <c r="S5" s="980" t="s">
        <v>1943</v>
      </c>
      <c r="T5" s="980"/>
      <c r="U5" s="980"/>
      <c r="V5" s="980"/>
      <c r="W5" s="980"/>
      <c r="X5" s="1028"/>
      <c r="Y5" s="369">
        <f>SUM(T14:U113)</f>
        <v>0</v>
      </c>
      <c r="Z5" s="1105" t="str">
        <f>IF(AG6="旧特定加算相当なし","",IF(Y5&gt;=Y6,"○","×"))</f>
        <v/>
      </c>
      <c r="AA5" s="1107" t="s">
        <v>1944</v>
      </c>
      <c r="AB5" s="1108"/>
      <c r="AC5" s="1108"/>
      <c r="AD5" s="1096" t="str">
        <f>IF(OR(AD6="旧処遇加算Ⅰ相当あり",AD7="旧処遇加算Ⅰ相当あり"),"旧処遇加算Ⅰ相当あり","旧処遇加算Ⅰ相当なし")</f>
        <v>旧処遇加算Ⅰ相当なし</v>
      </c>
      <c r="AE5" s="1096"/>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1"/>
      <c r="C6" s="982"/>
      <c r="D6" s="978" t="s">
        <v>2061</v>
      </c>
      <c r="E6" s="978"/>
      <c r="F6" s="978"/>
      <c r="G6" s="978"/>
      <c r="H6" s="978"/>
      <c r="I6" s="978"/>
      <c r="J6" s="978"/>
      <c r="K6" s="978"/>
      <c r="L6" s="978"/>
      <c r="M6" s="979"/>
      <c r="N6" s="367">
        <f>ROUNDDOWN(SUM(R$14:R$113,Y$14:Z$113),0)</f>
        <v>0</v>
      </c>
      <c r="O6" s="365" t="s">
        <v>4</v>
      </c>
      <c r="P6" s="85"/>
      <c r="Q6" s="85"/>
      <c r="R6" s="980"/>
      <c r="S6" s="980" t="s">
        <v>2190</v>
      </c>
      <c r="T6" s="980"/>
      <c r="U6" s="980"/>
      <c r="V6" s="980"/>
      <c r="W6" s="980"/>
      <c r="X6" s="1028"/>
      <c r="Y6" s="372">
        <f>SUM(AD:AD)</f>
        <v>0</v>
      </c>
      <c r="Z6" s="1106"/>
      <c r="AA6" s="1107"/>
      <c r="AB6" s="1108"/>
      <c r="AC6" s="1108"/>
      <c r="AD6" s="1096" t="str">
        <f>IF((COUNTIF(O:O,"新加算Ⅰ")+COUNTIF(O:O,"新加算Ⅱ")+COUNTIF(O:O,"新加算Ⅲ")+COUNTIF(O:O,"新加算Ⅴ（１）")+COUNTIF(O:O,"新加算Ⅴ（３）")+COUNTIF(O:O,"新加算Ⅴ（８）"))&gt;=1,"旧処遇加算Ⅰ相当あり","旧処遇加算Ⅰ相当なし")</f>
        <v>旧処遇加算Ⅰ相当なし</v>
      </c>
      <c r="AE6" s="1096"/>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78" t="s">
        <v>2062</v>
      </c>
      <c r="C7" s="978"/>
      <c r="D7" s="978"/>
      <c r="E7" s="978"/>
      <c r="F7" s="978"/>
      <c r="G7" s="978"/>
      <c r="H7" s="978"/>
      <c r="I7" s="978"/>
      <c r="J7" s="978"/>
      <c r="K7" s="978"/>
      <c r="L7" s="978"/>
      <c r="M7" s="1104"/>
      <c r="N7" s="403">
        <f>ROUNDDOWN(SUM(V$14:V$1048576,AC$14:AC$1048576),0)</f>
        <v>0</v>
      </c>
      <c r="O7" s="365" t="s">
        <v>4</v>
      </c>
      <c r="P7" s="85"/>
      <c r="Q7" s="85"/>
      <c r="R7" s="1099" t="s">
        <v>2073</v>
      </c>
      <c r="S7" s="980" t="s">
        <v>1943</v>
      </c>
      <c r="T7" s="980"/>
      <c r="U7" s="980"/>
      <c r="V7" s="980"/>
      <c r="W7" s="980"/>
      <c r="X7" s="1028"/>
      <c r="Y7" s="404">
        <f>SUM(AB:AB)</f>
        <v>0</v>
      </c>
      <c r="Z7" s="1105" t="str">
        <f>IF(AG7="旧特定加算相当なし","",IF(Y7&gt;=Y8,"○","×"))</f>
        <v/>
      </c>
      <c r="AA7" s="1058" t="s">
        <v>1944</v>
      </c>
      <c r="AB7" s="1059"/>
      <c r="AC7" s="1059"/>
      <c r="AD7" s="1096" t="str">
        <f>IF((COUNTIF(W:W,"新加算Ⅰ")+COUNTIF(W:W,"新加算Ⅱ")+COUNTIF(W:W,"新加算Ⅲ"))&gt;=1,"旧処遇加算Ⅰ相当あり","旧処遇加算Ⅰ相当なし")</f>
        <v>旧処遇加算Ⅰ相当なし</v>
      </c>
      <c r="AE7" s="1096"/>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6" t="s">
        <v>2188</v>
      </c>
      <c r="C8" s="746"/>
      <c r="D8" s="746"/>
      <c r="E8" s="746"/>
      <c r="F8" s="746"/>
      <c r="G8" s="746"/>
      <c r="H8" s="746"/>
      <c r="I8" s="746"/>
      <c r="J8" s="746"/>
      <c r="K8" s="746"/>
      <c r="L8" s="746"/>
      <c r="M8" s="746"/>
      <c r="N8" s="746"/>
      <c r="O8" s="746"/>
      <c r="P8" s="85"/>
      <c r="Q8" s="85"/>
      <c r="R8" s="1100"/>
      <c r="S8" s="980" t="s">
        <v>2184</v>
      </c>
      <c r="T8" s="980"/>
      <c r="U8" s="980"/>
      <c r="V8" s="980"/>
      <c r="W8" s="980"/>
      <c r="X8" s="1028"/>
      <c r="Y8" s="372">
        <f>SUM(AE$14:AE$1048576)</f>
        <v>0</v>
      </c>
      <c r="Z8" s="1106"/>
      <c r="AA8" s="1058"/>
      <c r="AB8" s="1059"/>
      <c r="AC8" s="1059"/>
      <c r="AD8" s="370"/>
      <c r="AE8" s="370"/>
      <c r="AF8" s="370"/>
      <c r="AG8" s="370"/>
      <c r="AH8" s="405"/>
    </row>
    <row r="9" spans="1:34" ht="42" customHeight="1" thickBot="1">
      <c r="A9" s="398"/>
      <c r="B9" s="1064"/>
      <c r="C9" s="1064"/>
      <c r="D9" s="1064"/>
      <c r="E9" s="1064"/>
      <c r="F9" s="1064"/>
      <c r="G9" s="1064"/>
      <c r="H9" s="1064"/>
      <c r="I9" s="1064"/>
      <c r="J9" s="1064"/>
      <c r="K9" s="1064"/>
      <c r="L9" s="1064"/>
      <c r="M9" s="1064"/>
      <c r="N9" s="1064"/>
      <c r="O9" s="1064"/>
      <c r="P9" s="375"/>
      <c r="Q9" s="375"/>
      <c r="R9" s="375"/>
      <c r="S9" s="406"/>
      <c r="T9" s="375"/>
      <c r="U9" s="375"/>
      <c r="V9" s="375"/>
      <c r="W9" s="407"/>
      <c r="X9" s="407"/>
      <c r="Y9" s="407"/>
      <c r="Z9" s="407"/>
      <c r="AA9" s="406"/>
      <c r="AB9" s="407"/>
      <c r="AC9" s="407"/>
    </row>
    <row r="10" spans="1:34" ht="24" customHeight="1" thickBot="1">
      <c r="A10" s="1109"/>
      <c r="B10" s="1112" t="s">
        <v>2169</v>
      </c>
      <c r="C10" s="1113"/>
      <c r="D10" s="1113"/>
      <c r="E10" s="1113"/>
      <c r="F10" s="1113"/>
      <c r="G10" s="1113"/>
      <c r="H10" s="1113"/>
      <c r="I10" s="1114"/>
      <c r="J10" s="1119" t="s">
        <v>41</v>
      </c>
      <c r="K10" s="1121" t="s">
        <v>73</v>
      </c>
      <c r="L10" s="1122"/>
      <c r="M10" s="1127" t="s">
        <v>42</v>
      </c>
      <c r="N10" s="1130" t="s">
        <v>6</v>
      </c>
      <c r="O10" s="1101" t="s">
        <v>2171</v>
      </c>
      <c r="P10" s="1102"/>
      <c r="Q10" s="1102"/>
      <c r="R10" s="1102"/>
      <c r="S10" s="1102"/>
      <c r="T10" s="1102"/>
      <c r="U10" s="1102"/>
      <c r="V10" s="1102"/>
      <c r="W10" s="1102"/>
      <c r="X10" s="1102"/>
      <c r="Y10" s="1102"/>
      <c r="Z10" s="1102"/>
      <c r="AA10" s="1102"/>
      <c r="AB10" s="1102"/>
      <c r="AC10" s="1103"/>
      <c r="AD10" s="1018" t="s">
        <v>2056</v>
      </c>
      <c r="AE10" s="968"/>
      <c r="AF10" s="968" t="s">
        <v>2057</v>
      </c>
      <c r="AG10" s="968"/>
    </row>
    <row r="11" spans="1:34" ht="21.75" customHeight="1">
      <c r="A11" s="1110"/>
      <c r="B11" s="1115"/>
      <c r="C11" s="1116"/>
      <c r="D11" s="1116"/>
      <c r="E11" s="1116"/>
      <c r="F11" s="1116"/>
      <c r="G11" s="1116"/>
      <c r="H11" s="1116"/>
      <c r="I11" s="1117"/>
      <c r="J11" s="1120"/>
      <c r="K11" s="1123"/>
      <c r="L11" s="1124"/>
      <c r="M11" s="1128"/>
      <c r="N11" s="1131"/>
      <c r="O11" s="1074" t="s">
        <v>1942</v>
      </c>
      <c r="P11" s="1075"/>
      <c r="Q11" s="1075"/>
      <c r="R11" s="1075"/>
      <c r="S11" s="1075"/>
      <c r="T11" s="1075"/>
      <c r="U11" s="1076"/>
      <c r="V11" s="1069" t="s">
        <v>2075</v>
      </c>
      <c r="W11" s="1077" t="s">
        <v>2072</v>
      </c>
      <c r="X11" s="1078"/>
      <c r="Y11" s="1078"/>
      <c r="Z11" s="1078"/>
      <c r="AA11" s="1078"/>
      <c r="AB11" s="1079"/>
      <c r="AC11" s="1069" t="s">
        <v>2108</v>
      </c>
      <c r="AD11" s="1018"/>
      <c r="AE11" s="968"/>
      <c r="AF11" s="968"/>
      <c r="AG11" s="968"/>
    </row>
    <row r="12" spans="1:34" ht="36.75" customHeight="1">
      <c r="A12" s="1110"/>
      <c r="B12" s="1115"/>
      <c r="C12" s="1116"/>
      <c r="D12" s="1116"/>
      <c r="E12" s="1116"/>
      <c r="F12" s="1116"/>
      <c r="G12" s="1116"/>
      <c r="H12" s="1116"/>
      <c r="I12" s="1117"/>
      <c r="J12" s="1120"/>
      <c r="K12" s="1125"/>
      <c r="L12" s="1126"/>
      <c r="M12" s="1128"/>
      <c r="N12" s="1131"/>
      <c r="O12" s="1065" t="s">
        <v>2002</v>
      </c>
      <c r="P12" s="1080" t="s">
        <v>132</v>
      </c>
      <c r="Q12" s="1081"/>
      <c r="R12" s="1072" t="s">
        <v>2006</v>
      </c>
      <c r="S12" s="1072" t="s">
        <v>2005</v>
      </c>
      <c r="T12" s="1084" t="s">
        <v>2058</v>
      </c>
      <c r="U12" s="1085"/>
      <c r="V12" s="1070"/>
      <c r="W12" s="1065" t="s">
        <v>2076</v>
      </c>
      <c r="X12" s="1067" t="s">
        <v>132</v>
      </c>
      <c r="Y12" s="1060" t="s">
        <v>2006</v>
      </c>
      <c r="Z12" s="1061"/>
      <c r="AA12" s="1072" t="s">
        <v>2005</v>
      </c>
      <c r="AB12" s="408" t="s">
        <v>2058</v>
      </c>
      <c r="AC12" s="1070"/>
      <c r="AD12" s="1018"/>
      <c r="AE12" s="968"/>
      <c r="AF12" s="968"/>
      <c r="AG12" s="968"/>
    </row>
    <row r="13" spans="1:34" ht="78.599999999999994" customHeight="1" thickBot="1">
      <c r="A13" s="1111"/>
      <c r="B13" s="1082"/>
      <c r="C13" s="1118"/>
      <c r="D13" s="1118"/>
      <c r="E13" s="1118"/>
      <c r="F13" s="1118"/>
      <c r="G13" s="1118"/>
      <c r="H13" s="1118"/>
      <c r="I13" s="1083"/>
      <c r="J13" s="1068"/>
      <c r="K13" s="409" t="s">
        <v>44</v>
      </c>
      <c r="L13" s="409" t="s">
        <v>45</v>
      </c>
      <c r="M13" s="1129"/>
      <c r="N13" s="1132"/>
      <c r="O13" s="1066"/>
      <c r="P13" s="1082"/>
      <c r="Q13" s="1083"/>
      <c r="R13" s="1073"/>
      <c r="S13" s="1073"/>
      <c r="T13" s="1094" t="s">
        <v>2109</v>
      </c>
      <c r="U13" s="1095"/>
      <c r="V13" s="1071"/>
      <c r="W13" s="1066"/>
      <c r="X13" s="1068"/>
      <c r="Y13" s="1062"/>
      <c r="Z13" s="1063"/>
      <c r="AA13" s="1073"/>
      <c r="AB13" s="410" t="s">
        <v>2110</v>
      </c>
      <c r="AC13" s="1071"/>
      <c r="AD13" s="379" t="s">
        <v>2009</v>
      </c>
      <c r="AE13" s="518" t="s">
        <v>2010</v>
      </c>
      <c r="AF13" s="411" t="s">
        <v>2009</v>
      </c>
      <c r="AG13" s="411" t="s">
        <v>2010</v>
      </c>
    </row>
    <row r="14" spans="1:34" s="389" customFormat="1" ht="24.95" customHeight="1">
      <c r="A14" s="412" t="s">
        <v>2074</v>
      </c>
      <c r="B14" s="1029" t="str">
        <f>IF(基本情報入力シート!C53="","",基本情報入力シート!C53)</f>
        <v/>
      </c>
      <c r="C14" s="1030"/>
      <c r="D14" s="1030"/>
      <c r="E14" s="1030"/>
      <c r="F14" s="1030"/>
      <c r="G14" s="1030"/>
      <c r="H14" s="1030"/>
      <c r="I14" s="1031"/>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0"/>
      <c r="Q14" s="1091"/>
      <c r="R14" s="522" t="str">
        <f>IFERROR(IF(OR('別紙様式3-2（４・５月）'!Z16="ベア加算",'別紙様式3-2（４・５月）'!R16=""),"",P14*VLOOKUP(N14,【参考】数式用!$AD$2:$AH$37,MATCH(O14,【参考】数式用!$K$4:$N$4,0)+1,0)),"")</f>
        <v/>
      </c>
      <c r="S14" s="74"/>
      <c r="T14" s="1090"/>
      <c r="U14" s="1091"/>
      <c r="V14" s="520" t="str">
        <f>IFERROR(IF(AND('別紙様式3-2（４・５月）'!O16="",O14&lt;&gt;""),P14,P14*VLOOKUP(AF14,【参考】数式用4!$EY$3:$GF$106,MATCH(N14,【参考】数式用4!$EY$2:$GF$2,0))),"")</f>
        <v/>
      </c>
      <c r="W14" s="81"/>
      <c r="X14" s="82"/>
      <c r="Y14" s="1092" t="str">
        <f>IFERROR(IF(OR('別紙様式3-2（４・５月）'!Z16="ベア加算",'別紙様式3-2（４・５月）'!R16=""),"",X14*VLOOKUP(N14,【参考】数式用!$AD$2:$AH$37,MATCH(W14,【参考】数式用!$K$4:$N$4,0)+1,0)),"")</f>
        <v/>
      </c>
      <c r="Z14" s="1093"/>
      <c r="AA14" s="74"/>
      <c r="AB14" s="82"/>
      <c r="AC14" s="524"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0" t="str">
        <f>IF(基本情報入力シート!C54="","",基本情報入力シート!C54)</f>
        <v/>
      </c>
      <c r="C15" s="971"/>
      <c r="D15" s="971"/>
      <c r="E15" s="971"/>
      <c r="F15" s="971"/>
      <c r="G15" s="971"/>
      <c r="H15" s="971"/>
      <c r="I15" s="972"/>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6"/>
      <c r="Q15" s="1087"/>
      <c r="R15" s="521" t="str">
        <f>IFERROR(IF(OR('別紙様式3-2（４・５月）'!Z17="ベア加算",'別紙様式3-2（４・５月）'!R17=""),"",P15*VLOOKUP(N15,【参考】数式用!$AD$2:$AH$37,MATCH(O15,【参考】数式用!$K$4:$N$4,0)+1,0)),"")</f>
        <v/>
      </c>
      <c r="S15" s="72"/>
      <c r="T15" s="1088"/>
      <c r="U15" s="1089"/>
      <c r="V15" s="520" t="str">
        <f>IFERROR(IF(AND('別紙様式3-2（４・５月）'!O17="",O15&lt;&gt;""),P15,P15*VLOOKUP(AF15,【参考】数式用4!$EY$3:$GF$106,MATCH(N15,【参考】数式用4!$EY$2:$GF$2,0))),"")</f>
        <v/>
      </c>
      <c r="W15" s="49"/>
      <c r="X15" s="71"/>
      <c r="Y15" s="1056" t="str">
        <f>IFERROR(IF(OR('別紙様式3-2（４・５月）'!Z17="ベア加算",'別紙様式3-2（４・５月）'!R17=""),"",X15*VLOOKUP(N15,【参考】数式用!$AD$2:$AH$37,MATCH(W15,【参考】数式用!$K$4:$N$4,0)+1,0)),"")</f>
        <v/>
      </c>
      <c r="Z15" s="1057"/>
      <c r="AA15" s="72"/>
      <c r="AB15" s="73"/>
      <c r="AC15" s="525" t="str">
        <f>IFERROR(IF(AND('別紙様式3-2（４・５月）'!O17="",W15&lt;&gt;"",W15&lt;&gt;"―"),X15,X15*VLOOKUP(AG15,【参考】数式用4!$EY$3:$GF$106,MATCH(N15,【参考】数式用4!$EY$2:$GF$2,0))),"")</f>
        <v/>
      </c>
      <c r="AD15" s="523"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0" t="str">
        <f>IF(基本情報入力シート!C55="","",基本情報入力シート!C55)</f>
        <v/>
      </c>
      <c r="C16" s="971"/>
      <c r="D16" s="971"/>
      <c r="E16" s="971"/>
      <c r="F16" s="971"/>
      <c r="G16" s="971"/>
      <c r="H16" s="971"/>
      <c r="I16" s="972"/>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6"/>
      <c r="Q16" s="1087"/>
      <c r="R16" s="521" t="str">
        <f>IFERROR(IF(OR('別紙様式3-2（４・５月）'!Z18="ベア加算",'別紙様式3-2（４・５月）'!R18=""),"",P16*VLOOKUP(N16,【参考】数式用!$AD$2:$AH$37,MATCH(O16,【参考】数式用!$K$4:$N$4,0)+1,0)),"")</f>
        <v/>
      </c>
      <c r="S16" s="72"/>
      <c r="T16" s="1088"/>
      <c r="U16" s="1089"/>
      <c r="V16" s="520" t="str">
        <f>IFERROR(IF(AND('別紙様式3-2（４・５月）'!O18="",O16&lt;&gt;""),P16,P16*VLOOKUP(AF16,【参考】数式用4!$EY$3:$GF$106,MATCH(N16,【参考】数式用4!$EY$2:$GF$2,0))),"")</f>
        <v/>
      </c>
      <c r="W16" s="49"/>
      <c r="X16" s="71"/>
      <c r="Y16" s="1056" t="str">
        <f>IFERROR(IF(OR('別紙様式3-2（４・５月）'!Z18="ベア加算",'別紙様式3-2（４・５月）'!R18=""),"",X16*VLOOKUP(N16,【参考】数式用!$AD$2:$AH$37,MATCH(W16,【参考】数式用!$K$4:$N$4,0)+1,0)),"")</f>
        <v/>
      </c>
      <c r="Z16" s="1057"/>
      <c r="AA16" s="72"/>
      <c r="AB16" s="73"/>
      <c r="AC16" s="525"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0" t="str">
        <f>IF(基本情報入力シート!C56="","",基本情報入力シート!C56)</f>
        <v/>
      </c>
      <c r="C17" s="971"/>
      <c r="D17" s="971"/>
      <c r="E17" s="971"/>
      <c r="F17" s="971"/>
      <c r="G17" s="971"/>
      <c r="H17" s="971"/>
      <c r="I17" s="972"/>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6"/>
      <c r="Q17" s="1087"/>
      <c r="R17" s="521" t="str">
        <f>IFERROR(IF(OR('別紙様式3-2（４・５月）'!Z19="ベア加算",'別紙様式3-2（４・５月）'!R19=""),"",P17*VLOOKUP(N17,【参考】数式用!$AD$2:$AH$37,MATCH(O17,【参考】数式用!$K$4:$N$4,0)+1,0)),"")</f>
        <v/>
      </c>
      <c r="S17" s="72"/>
      <c r="T17" s="1088"/>
      <c r="U17" s="1089"/>
      <c r="V17" s="520" t="str">
        <f>IFERROR(IF(AND('別紙様式3-2（４・５月）'!O19="",O17&lt;&gt;""),P17,P17*VLOOKUP(AF17,【参考】数式用4!$EY$3:$GF$106,MATCH(N17,【参考】数式用4!$EY$2:$GF$2,0))),"")</f>
        <v/>
      </c>
      <c r="W17" s="49"/>
      <c r="X17" s="71"/>
      <c r="Y17" s="1056" t="str">
        <f>IFERROR(IF(OR('別紙様式3-2（４・５月）'!Z19="ベア加算",'別紙様式3-2（４・５月）'!R19=""),"",X17*VLOOKUP(N17,【参考】数式用!$AD$2:$AH$37,MATCH(W17,【参考】数式用!$K$4:$N$4,0)+1,0)),"")</f>
        <v/>
      </c>
      <c r="Z17" s="1057"/>
      <c r="AA17" s="72"/>
      <c r="AB17" s="73"/>
      <c r="AC17" s="525"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0" t="str">
        <f>IF(基本情報入力シート!C57="","",基本情報入力シート!C57)</f>
        <v/>
      </c>
      <c r="C18" s="971"/>
      <c r="D18" s="971"/>
      <c r="E18" s="971"/>
      <c r="F18" s="971"/>
      <c r="G18" s="971"/>
      <c r="H18" s="971"/>
      <c r="I18" s="972"/>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6"/>
      <c r="Q18" s="1087"/>
      <c r="R18" s="521" t="str">
        <f>IFERROR(IF(OR('別紙様式3-2（４・５月）'!Z20="ベア加算",'別紙様式3-2（４・５月）'!R20=""),"",P18*VLOOKUP(N18,【参考】数式用!$AD$2:$AH$37,MATCH(O18,【参考】数式用!$K$4:$N$4,0)+1,0)),"")</f>
        <v/>
      </c>
      <c r="S18" s="72"/>
      <c r="T18" s="1088"/>
      <c r="U18" s="1089"/>
      <c r="V18" s="520" t="str">
        <f>IFERROR(IF(AND('別紙様式3-2（４・５月）'!O20="",O18&lt;&gt;""),P18,P18*VLOOKUP(AF18,【参考】数式用4!$EY$3:$GF$106,MATCH(N18,【参考】数式用4!$EY$2:$GF$2,0))),"")</f>
        <v/>
      </c>
      <c r="W18" s="49"/>
      <c r="X18" s="71"/>
      <c r="Y18" s="1056" t="str">
        <f>IFERROR(IF(OR('別紙様式3-2（４・５月）'!Z20="ベア加算",'別紙様式3-2（４・５月）'!R20=""),"",X18*VLOOKUP(N18,【参考】数式用!$AD$2:$AH$37,MATCH(W18,【参考】数式用!$K$4:$N$4,0)+1,0)),"")</f>
        <v/>
      </c>
      <c r="Z18" s="1057"/>
      <c r="AA18" s="72"/>
      <c r="AB18" s="73"/>
      <c r="AC18" s="525"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0" t="str">
        <f>IF(基本情報入力シート!C58="","",基本情報入力シート!C58)</f>
        <v/>
      </c>
      <c r="C19" s="971"/>
      <c r="D19" s="971"/>
      <c r="E19" s="971"/>
      <c r="F19" s="971"/>
      <c r="G19" s="971"/>
      <c r="H19" s="971"/>
      <c r="I19" s="972"/>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6"/>
      <c r="Q19" s="1087"/>
      <c r="R19" s="521" t="str">
        <f>IFERROR(IF(OR('別紙様式3-2（４・５月）'!Z21="ベア加算",'別紙様式3-2（４・５月）'!R21=""),"",P19*VLOOKUP(N19,【参考】数式用!$AD$2:$AH$37,MATCH(O19,【参考】数式用!$K$4:$N$4,0)+1,0)),"")</f>
        <v/>
      </c>
      <c r="S19" s="72"/>
      <c r="T19" s="1088"/>
      <c r="U19" s="1089"/>
      <c r="V19" s="520" t="str">
        <f>IFERROR(IF(AND('別紙様式3-2（４・５月）'!O21="",O19&lt;&gt;""),P19,P19*VLOOKUP(AF19,【参考】数式用4!$EY$3:$GF$106,MATCH(N19,【参考】数式用4!$EY$2:$GF$2,0))),"")</f>
        <v/>
      </c>
      <c r="W19" s="49"/>
      <c r="X19" s="71"/>
      <c r="Y19" s="1056" t="str">
        <f>IFERROR(IF(OR('別紙様式3-2（４・５月）'!Z21="ベア加算",'別紙様式3-2（４・５月）'!R21=""),"",X19*VLOOKUP(N19,【参考】数式用!$AD$2:$AH$37,MATCH(W19,【参考】数式用!$K$4:$N$4,0)+1,0)),"")</f>
        <v/>
      </c>
      <c r="Z19" s="1057"/>
      <c r="AA19" s="72"/>
      <c r="AB19" s="73"/>
      <c r="AC19" s="525"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0" t="str">
        <f>IF(基本情報入力シート!C59="","",基本情報入力シート!C59)</f>
        <v/>
      </c>
      <c r="C20" s="971"/>
      <c r="D20" s="971"/>
      <c r="E20" s="971"/>
      <c r="F20" s="971"/>
      <c r="G20" s="971"/>
      <c r="H20" s="971"/>
      <c r="I20" s="972"/>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6"/>
      <c r="Q20" s="1087"/>
      <c r="R20" s="521" t="str">
        <f>IFERROR(IF(OR('別紙様式3-2（４・５月）'!Z22="ベア加算",'別紙様式3-2（４・５月）'!R22=""),"",P20*VLOOKUP(N20,【参考】数式用!$AD$2:$AH$37,MATCH(O20,【参考】数式用!$K$4:$N$4,0)+1,0)),"")</f>
        <v/>
      </c>
      <c r="S20" s="72"/>
      <c r="T20" s="1088"/>
      <c r="U20" s="1089"/>
      <c r="V20" s="520" t="str">
        <f>IFERROR(IF(AND('別紙様式3-2（４・５月）'!O22="",O20&lt;&gt;""),P20,P20*VLOOKUP(AF20,【参考】数式用4!$EY$3:$GF$106,MATCH(N20,【参考】数式用4!$EY$2:$GF$2,0))),"")</f>
        <v/>
      </c>
      <c r="W20" s="49"/>
      <c r="X20" s="71"/>
      <c r="Y20" s="1056" t="str">
        <f>IFERROR(IF(OR('別紙様式3-2（４・５月）'!Z22="ベア加算",'別紙様式3-2（４・５月）'!R22=""),"",X20*VLOOKUP(N20,【参考】数式用!$AD$2:$AH$37,MATCH(W20,【参考】数式用!$K$4:$N$4,0)+1,0)),"")</f>
        <v/>
      </c>
      <c r="Z20" s="1057"/>
      <c r="AA20" s="72"/>
      <c r="AB20" s="73"/>
      <c r="AC20" s="525"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0" t="str">
        <f>IF(基本情報入力シート!C60="","",基本情報入力シート!C60)</f>
        <v/>
      </c>
      <c r="C21" s="971"/>
      <c r="D21" s="971"/>
      <c r="E21" s="971"/>
      <c r="F21" s="971"/>
      <c r="G21" s="971"/>
      <c r="H21" s="971"/>
      <c r="I21" s="972"/>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6"/>
      <c r="Q21" s="1087"/>
      <c r="R21" s="521" t="str">
        <f>IFERROR(IF(OR('別紙様式3-2（４・５月）'!Z23="ベア加算",'別紙様式3-2（４・５月）'!R23=""),"",P21*VLOOKUP(N21,【参考】数式用!$AD$2:$AH$37,MATCH(O21,【参考】数式用!$K$4:$N$4,0)+1,0)),"")</f>
        <v/>
      </c>
      <c r="S21" s="72"/>
      <c r="T21" s="1088"/>
      <c r="U21" s="1089"/>
      <c r="V21" s="520" t="str">
        <f>IFERROR(IF(AND('別紙様式3-2（４・５月）'!O23="",O21&lt;&gt;""),P21,P21*VLOOKUP(AF21,【参考】数式用4!$EY$3:$GF$106,MATCH(N21,【参考】数式用4!$EY$2:$GF$2,0))),"")</f>
        <v/>
      </c>
      <c r="W21" s="49"/>
      <c r="X21" s="71"/>
      <c r="Y21" s="1056" t="str">
        <f>IFERROR(IF(OR('別紙様式3-2（４・５月）'!Z23="ベア加算",'別紙様式3-2（４・５月）'!R23=""),"",X21*VLOOKUP(N21,【参考】数式用!$AD$2:$AH$37,MATCH(W21,【参考】数式用!$K$4:$N$4,0)+1,0)),"")</f>
        <v/>
      </c>
      <c r="Z21" s="1057"/>
      <c r="AA21" s="72"/>
      <c r="AB21" s="73"/>
      <c r="AC21" s="525"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0" t="str">
        <f>IF(基本情報入力シート!C61="","",基本情報入力シート!C61)</f>
        <v/>
      </c>
      <c r="C22" s="971"/>
      <c r="D22" s="971"/>
      <c r="E22" s="971"/>
      <c r="F22" s="971"/>
      <c r="G22" s="971"/>
      <c r="H22" s="971"/>
      <c r="I22" s="972"/>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6"/>
      <c r="Q22" s="1087"/>
      <c r="R22" s="521" t="str">
        <f>IFERROR(IF(OR('別紙様式3-2（４・５月）'!Z24="ベア加算",'別紙様式3-2（４・５月）'!R24=""),"",P22*VLOOKUP(N22,【参考】数式用!$AD$2:$AH$37,MATCH(O22,【参考】数式用!$K$4:$N$4,0)+1,0)),"")</f>
        <v/>
      </c>
      <c r="S22" s="72"/>
      <c r="T22" s="1088"/>
      <c r="U22" s="1089"/>
      <c r="V22" s="520" t="str">
        <f>IFERROR(IF(AND('別紙様式3-2（４・５月）'!O24="",O22&lt;&gt;""),P22,P22*VLOOKUP(AF22,【参考】数式用4!$EY$3:$GF$106,MATCH(N22,【参考】数式用4!$EY$2:$GF$2,0))),"")</f>
        <v/>
      </c>
      <c r="W22" s="49"/>
      <c r="X22" s="71"/>
      <c r="Y22" s="1056" t="str">
        <f>IFERROR(IF(OR('別紙様式3-2（４・５月）'!Z24="ベア加算",'別紙様式3-2（４・５月）'!R24=""),"",X22*VLOOKUP(N22,【参考】数式用!$AD$2:$AH$37,MATCH(W22,【参考】数式用!$K$4:$N$4,0)+1,0)),"")</f>
        <v/>
      </c>
      <c r="Z22" s="1057"/>
      <c r="AA22" s="72"/>
      <c r="AB22" s="73"/>
      <c r="AC22" s="525"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0" t="str">
        <f>IF(基本情報入力シート!C62="","",基本情報入力シート!C62)</f>
        <v/>
      </c>
      <c r="C23" s="971"/>
      <c r="D23" s="971"/>
      <c r="E23" s="971"/>
      <c r="F23" s="971"/>
      <c r="G23" s="971"/>
      <c r="H23" s="971"/>
      <c r="I23" s="972"/>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6"/>
      <c r="Q23" s="1087"/>
      <c r="R23" s="521" t="str">
        <f>IFERROR(IF(OR('別紙様式3-2（４・５月）'!Z25="ベア加算",'別紙様式3-2（４・５月）'!R25=""),"",P23*VLOOKUP(N23,【参考】数式用!$AD$2:$AH$37,MATCH(O23,【参考】数式用!$K$4:$N$4,0)+1,0)),"")</f>
        <v/>
      </c>
      <c r="S23" s="72"/>
      <c r="T23" s="1088"/>
      <c r="U23" s="1089"/>
      <c r="V23" s="520" t="str">
        <f>IFERROR(IF(AND('別紙様式3-2（４・５月）'!O25="",O23&lt;&gt;""),P23,P23*VLOOKUP(AF23,【参考】数式用4!$EY$3:$GF$106,MATCH(N23,【参考】数式用4!$EY$2:$GF$2,0))),"")</f>
        <v/>
      </c>
      <c r="W23" s="49"/>
      <c r="X23" s="71"/>
      <c r="Y23" s="1056" t="str">
        <f>IFERROR(IF(OR('別紙様式3-2（４・５月）'!Z25="ベア加算",'別紙様式3-2（４・５月）'!R25=""),"",X23*VLOOKUP(N23,【参考】数式用!$AD$2:$AH$37,MATCH(W23,【参考】数式用!$K$4:$N$4,0)+1,0)),"")</f>
        <v/>
      </c>
      <c r="Z23" s="1057"/>
      <c r="AA23" s="72"/>
      <c r="AB23" s="73"/>
      <c r="AC23" s="525"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0" t="str">
        <f>IF(基本情報入力シート!C63="","",基本情報入力シート!C63)</f>
        <v/>
      </c>
      <c r="C24" s="971"/>
      <c r="D24" s="971"/>
      <c r="E24" s="971"/>
      <c r="F24" s="971"/>
      <c r="G24" s="971"/>
      <c r="H24" s="971"/>
      <c r="I24" s="972"/>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6"/>
      <c r="Q24" s="1087"/>
      <c r="R24" s="521" t="str">
        <f>IFERROR(IF(OR('別紙様式3-2（４・５月）'!Z26="ベア加算",'別紙様式3-2（４・５月）'!R26=""),"",P24*VLOOKUP(N24,【参考】数式用!$AD$2:$AH$37,MATCH(O24,【参考】数式用!$K$4:$N$4,0)+1,0)),"")</f>
        <v/>
      </c>
      <c r="S24" s="72"/>
      <c r="T24" s="1088"/>
      <c r="U24" s="1089"/>
      <c r="V24" s="520" t="str">
        <f>IFERROR(IF(AND('別紙様式3-2（４・５月）'!O26="",O24&lt;&gt;""),P24,P24*VLOOKUP(AF24,【参考】数式用4!$EY$3:$GF$106,MATCH(N24,【参考】数式用4!$EY$2:$GF$2,0))),"")</f>
        <v/>
      </c>
      <c r="W24" s="49"/>
      <c r="X24" s="71"/>
      <c r="Y24" s="1056" t="str">
        <f>IFERROR(IF(OR('別紙様式3-2（４・５月）'!Z26="ベア加算",'別紙様式3-2（４・５月）'!R26=""),"",X24*VLOOKUP(N24,【参考】数式用!$AD$2:$AH$37,MATCH(W24,【参考】数式用!$K$4:$N$4,0)+1,0)),"")</f>
        <v/>
      </c>
      <c r="Z24" s="1057"/>
      <c r="AA24" s="72"/>
      <c r="AB24" s="73"/>
      <c r="AC24" s="525"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0" t="str">
        <f>IF(基本情報入力シート!C64="","",基本情報入力シート!C64)</f>
        <v/>
      </c>
      <c r="C25" s="971"/>
      <c r="D25" s="971"/>
      <c r="E25" s="971"/>
      <c r="F25" s="971"/>
      <c r="G25" s="971"/>
      <c r="H25" s="971"/>
      <c r="I25" s="972"/>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6"/>
      <c r="Q25" s="1087"/>
      <c r="R25" s="521" t="str">
        <f>IFERROR(IF(OR('別紙様式3-2（４・５月）'!Z27="ベア加算",'別紙様式3-2（４・５月）'!R27=""),"",P25*VLOOKUP(N25,【参考】数式用!$AD$2:$AH$37,MATCH(O25,【参考】数式用!$K$4:$N$4,0)+1,0)),"")</f>
        <v/>
      </c>
      <c r="S25" s="72"/>
      <c r="T25" s="1088"/>
      <c r="U25" s="1089"/>
      <c r="V25" s="520" t="str">
        <f>IFERROR(IF(AND('別紙様式3-2（４・５月）'!O27="",O25&lt;&gt;""),P25,P25*VLOOKUP(AF25,【参考】数式用4!$EY$3:$GF$106,MATCH(N25,【参考】数式用4!$EY$2:$GF$2,0))),"")</f>
        <v/>
      </c>
      <c r="W25" s="49"/>
      <c r="X25" s="71"/>
      <c r="Y25" s="1056" t="str">
        <f>IFERROR(IF(OR('別紙様式3-2（４・５月）'!Z27="ベア加算",'別紙様式3-2（４・５月）'!R27=""),"",X25*VLOOKUP(N25,【参考】数式用!$AD$2:$AH$37,MATCH(W25,【参考】数式用!$K$4:$N$4,0)+1,0)),"")</f>
        <v/>
      </c>
      <c r="Z25" s="1057"/>
      <c r="AA25" s="72"/>
      <c r="AB25" s="73"/>
      <c r="AC25" s="525"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0" t="str">
        <f>IF(基本情報入力シート!C65="","",基本情報入力シート!C65)</f>
        <v/>
      </c>
      <c r="C26" s="971"/>
      <c r="D26" s="971"/>
      <c r="E26" s="971"/>
      <c r="F26" s="971"/>
      <c r="G26" s="971"/>
      <c r="H26" s="971"/>
      <c r="I26" s="972"/>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6"/>
      <c r="Q26" s="1087"/>
      <c r="R26" s="521" t="str">
        <f>IFERROR(IF(OR('別紙様式3-2（４・５月）'!Z28="ベア加算",'別紙様式3-2（４・５月）'!R28=""),"",P26*VLOOKUP(N26,【参考】数式用!$AD$2:$AH$37,MATCH(O26,【参考】数式用!$K$4:$N$4,0)+1,0)),"")</f>
        <v/>
      </c>
      <c r="S26" s="72"/>
      <c r="T26" s="1088"/>
      <c r="U26" s="1089"/>
      <c r="V26" s="520" t="str">
        <f>IFERROR(IF(AND('別紙様式3-2（４・５月）'!O28="",O26&lt;&gt;""),P26,P26*VLOOKUP(AF26,【参考】数式用4!$EY$3:$GF$106,MATCH(N26,【参考】数式用4!$EY$2:$GF$2,0))),"")</f>
        <v/>
      </c>
      <c r="W26" s="49"/>
      <c r="X26" s="71"/>
      <c r="Y26" s="1056" t="str">
        <f>IFERROR(IF(OR('別紙様式3-2（４・５月）'!Z28="ベア加算",'別紙様式3-2（４・５月）'!R28=""),"",X26*VLOOKUP(N26,【参考】数式用!$AD$2:$AH$37,MATCH(W26,【参考】数式用!$K$4:$N$4,0)+1,0)),"")</f>
        <v/>
      </c>
      <c r="Z26" s="1057"/>
      <c r="AA26" s="72"/>
      <c r="AB26" s="73"/>
      <c r="AC26" s="525"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0" t="str">
        <f>IF(基本情報入力シート!C66="","",基本情報入力シート!C66)</f>
        <v/>
      </c>
      <c r="C27" s="971"/>
      <c r="D27" s="971"/>
      <c r="E27" s="971"/>
      <c r="F27" s="971"/>
      <c r="G27" s="971"/>
      <c r="H27" s="971"/>
      <c r="I27" s="972"/>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6"/>
      <c r="Q27" s="1087"/>
      <c r="R27" s="521" t="str">
        <f>IFERROR(IF(OR('別紙様式3-2（４・５月）'!Z29="ベア加算",'別紙様式3-2（４・５月）'!R29=""),"",P27*VLOOKUP(N27,【参考】数式用!$AD$2:$AH$37,MATCH(O27,【参考】数式用!$K$4:$N$4,0)+1,0)),"")</f>
        <v/>
      </c>
      <c r="S27" s="72"/>
      <c r="T27" s="1088"/>
      <c r="U27" s="1089"/>
      <c r="V27" s="520" t="str">
        <f>IFERROR(IF(AND('別紙様式3-2（４・５月）'!O29="",O27&lt;&gt;""),P27,P27*VLOOKUP(AF27,【参考】数式用4!$EY$3:$GF$106,MATCH(N27,【参考】数式用4!$EY$2:$GF$2,0))),"")</f>
        <v/>
      </c>
      <c r="W27" s="49"/>
      <c r="X27" s="71"/>
      <c r="Y27" s="1056" t="str">
        <f>IFERROR(IF(OR('別紙様式3-2（４・５月）'!Z29="ベア加算",'別紙様式3-2（４・５月）'!R29=""),"",X27*VLOOKUP(N27,【参考】数式用!$AD$2:$AH$37,MATCH(W27,【参考】数式用!$K$4:$N$4,0)+1,0)),"")</f>
        <v/>
      </c>
      <c r="Z27" s="1057"/>
      <c r="AA27" s="72"/>
      <c r="AB27" s="73"/>
      <c r="AC27" s="525"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0" t="str">
        <f>IF(基本情報入力シート!C67="","",基本情報入力シート!C67)</f>
        <v/>
      </c>
      <c r="C28" s="971"/>
      <c r="D28" s="971"/>
      <c r="E28" s="971"/>
      <c r="F28" s="971"/>
      <c r="G28" s="971"/>
      <c r="H28" s="971"/>
      <c r="I28" s="972"/>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6"/>
      <c r="Q28" s="1087"/>
      <c r="R28" s="521" t="str">
        <f>IFERROR(IF(OR('別紙様式3-2（４・５月）'!Z30="ベア加算",'別紙様式3-2（４・５月）'!R30=""),"",P28*VLOOKUP(N28,【参考】数式用!$AD$2:$AH$37,MATCH(O28,【参考】数式用!$K$4:$N$4,0)+1,0)),"")</f>
        <v/>
      </c>
      <c r="S28" s="72"/>
      <c r="T28" s="1088"/>
      <c r="U28" s="1089"/>
      <c r="V28" s="520" t="str">
        <f>IFERROR(IF(AND('別紙様式3-2（４・５月）'!O30="",O28&lt;&gt;""),P28,P28*VLOOKUP(AF28,【参考】数式用4!$EY$3:$GF$106,MATCH(N28,【参考】数式用4!$EY$2:$GF$2,0))),"")</f>
        <v/>
      </c>
      <c r="W28" s="49"/>
      <c r="X28" s="71"/>
      <c r="Y28" s="1056" t="str">
        <f>IFERROR(IF(OR('別紙様式3-2（４・５月）'!Z30="ベア加算",'別紙様式3-2（４・５月）'!R30=""),"",X28*VLOOKUP(N28,【参考】数式用!$AD$2:$AH$37,MATCH(W28,【参考】数式用!$K$4:$N$4,0)+1,0)),"")</f>
        <v/>
      </c>
      <c r="Z28" s="1057"/>
      <c r="AA28" s="72"/>
      <c r="AB28" s="73"/>
      <c r="AC28" s="525"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0" t="str">
        <f>IF(基本情報入力シート!C68="","",基本情報入力シート!C68)</f>
        <v/>
      </c>
      <c r="C29" s="971"/>
      <c r="D29" s="971"/>
      <c r="E29" s="971"/>
      <c r="F29" s="971"/>
      <c r="G29" s="971"/>
      <c r="H29" s="971"/>
      <c r="I29" s="972"/>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6"/>
      <c r="Q29" s="1087"/>
      <c r="R29" s="521" t="str">
        <f>IFERROR(IF(OR('別紙様式3-2（４・５月）'!Z31="ベア加算",'別紙様式3-2（４・５月）'!R31=""),"",P29*VLOOKUP(N29,【参考】数式用!$AD$2:$AH$37,MATCH(O29,【参考】数式用!$K$4:$N$4,0)+1,0)),"")</f>
        <v/>
      </c>
      <c r="S29" s="72"/>
      <c r="T29" s="1086"/>
      <c r="U29" s="1087"/>
      <c r="V29" s="520" t="str">
        <f>IFERROR(IF(AND('別紙様式3-2（４・５月）'!O31="",O29&lt;&gt;""),P29,P29*VLOOKUP(AF29,【参考】数式用4!$EY$3:$GF$106,MATCH(N29,【参考】数式用4!$EY$2:$GF$2,0))),"")</f>
        <v/>
      </c>
      <c r="W29" s="50"/>
      <c r="X29" s="424"/>
      <c r="Y29" s="1056" t="str">
        <f>IFERROR(IF(OR('別紙様式3-2（４・５月）'!Z31="ベア加算",'別紙様式3-2（４・５月）'!R31=""),"",X29*VLOOKUP(N29,【参考】数式用!$AD$2:$AH$37,MATCH(W29,【参考】数式用!$K$4:$N$4,0)+1,0)),"")</f>
        <v/>
      </c>
      <c r="Z29" s="1057"/>
      <c r="AA29" s="72"/>
      <c r="AB29" s="424"/>
      <c r="AC29" s="525"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0" t="str">
        <f>IF(基本情報入力シート!C69="","",基本情報入力シート!C69)</f>
        <v/>
      </c>
      <c r="C30" s="971"/>
      <c r="D30" s="971"/>
      <c r="E30" s="971"/>
      <c r="F30" s="971"/>
      <c r="G30" s="971"/>
      <c r="H30" s="971"/>
      <c r="I30" s="972"/>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6"/>
      <c r="Q30" s="1087"/>
      <c r="R30" s="521" t="str">
        <f>IFERROR(IF(OR('別紙様式3-2（４・５月）'!Z32="ベア加算",'別紙様式3-2（４・５月）'!R32=""),"",P30*VLOOKUP(N30,【参考】数式用!$AD$2:$AH$37,MATCH(O30,【参考】数式用!$K$4:$N$4,0)+1,0)),"")</f>
        <v/>
      </c>
      <c r="S30" s="72"/>
      <c r="T30" s="1088"/>
      <c r="U30" s="1089"/>
      <c r="V30" s="520" t="str">
        <f>IFERROR(IF(AND('別紙様式3-2（４・５月）'!O32="",O30&lt;&gt;""),P30,P30*VLOOKUP(AF30,【参考】数式用4!$EY$3:$GF$106,MATCH(N30,【参考】数式用4!$EY$2:$GF$2,0))),"")</f>
        <v/>
      </c>
      <c r="W30" s="49"/>
      <c r="X30" s="71"/>
      <c r="Y30" s="1056" t="str">
        <f>IFERROR(IF(OR('別紙様式3-2（４・５月）'!Z32="ベア加算",'別紙様式3-2（４・５月）'!R32=""),"",X30*VLOOKUP(N30,【参考】数式用!$AD$2:$AH$37,MATCH(W30,【参考】数式用!$K$4:$N$4,0)+1,0)),"")</f>
        <v/>
      </c>
      <c r="Z30" s="1057"/>
      <c r="AA30" s="72"/>
      <c r="AB30" s="73"/>
      <c r="AC30" s="525"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0" t="str">
        <f>IF(基本情報入力シート!C70="","",基本情報入力シート!C70)</f>
        <v/>
      </c>
      <c r="C31" s="971"/>
      <c r="D31" s="971"/>
      <c r="E31" s="971"/>
      <c r="F31" s="971"/>
      <c r="G31" s="971"/>
      <c r="H31" s="971"/>
      <c r="I31" s="972"/>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6"/>
      <c r="Q31" s="1087"/>
      <c r="R31" s="521" t="str">
        <f>IFERROR(IF(OR('別紙様式3-2（４・５月）'!Z33="ベア加算",'別紙様式3-2（４・５月）'!R33=""),"",P31*VLOOKUP(N31,【参考】数式用!$AD$2:$AH$37,MATCH(O31,【参考】数式用!$K$4:$N$4,0)+1,0)),"")</f>
        <v/>
      </c>
      <c r="S31" s="72"/>
      <c r="T31" s="1088"/>
      <c r="U31" s="1089"/>
      <c r="V31" s="520" t="str">
        <f>IFERROR(IF(AND('別紙様式3-2（４・５月）'!O33="",O31&lt;&gt;""),P31,P31*VLOOKUP(AF31,【参考】数式用4!$EY$3:$GF$106,MATCH(N31,【参考】数式用4!$EY$2:$GF$2,0))),"")</f>
        <v/>
      </c>
      <c r="W31" s="49"/>
      <c r="X31" s="71"/>
      <c r="Y31" s="1056" t="str">
        <f>IFERROR(IF(OR('別紙様式3-2（４・５月）'!Z33="ベア加算",'別紙様式3-2（４・５月）'!R33=""),"",X31*VLOOKUP(N31,【参考】数式用!$AD$2:$AH$37,MATCH(W31,【参考】数式用!$K$4:$N$4,0)+1,0)),"")</f>
        <v/>
      </c>
      <c r="Z31" s="1057"/>
      <c r="AA31" s="72"/>
      <c r="AB31" s="73"/>
      <c r="AC31" s="525"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0" t="str">
        <f>IF(基本情報入力シート!C71="","",基本情報入力シート!C71)</f>
        <v/>
      </c>
      <c r="C32" s="971"/>
      <c r="D32" s="971"/>
      <c r="E32" s="971"/>
      <c r="F32" s="971"/>
      <c r="G32" s="971"/>
      <c r="H32" s="971"/>
      <c r="I32" s="972"/>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6"/>
      <c r="Q32" s="1087"/>
      <c r="R32" s="521" t="str">
        <f>IFERROR(IF(OR('別紙様式3-2（４・５月）'!Z34="ベア加算",'別紙様式3-2（４・５月）'!R34=""),"",P32*VLOOKUP(N32,【参考】数式用!$AD$2:$AH$37,MATCH(O32,【参考】数式用!$K$4:$N$4,0)+1,0)),"")</f>
        <v/>
      </c>
      <c r="S32" s="72"/>
      <c r="T32" s="1088"/>
      <c r="U32" s="1089"/>
      <c r="V32" s="520" t="str">
        <f>IFERROR(IF(AND('別紙様式3-2（４・５月）'!O34="",O32&lt;&gt;""),P32,P32*VLOOKUP(AF32,【参考】数式用4!$EY$3:$GF$106,MATCH(N32,【参考】数式用4!$EY$2:$GF$2,0))),"")</f>
        <v/>
      </c>
      <c r="W32" s="49"/>
      <c r="X32" s="71"/>
      <c r="Y32" s="1056" t="str">
        <f>IFERROR(IF(OR('別紙様式3-2（４・５月）'!Z34="ベア加算",'別紙様式3-2（４・５月）'!R34=""),"",X32*VLOOKUP(N32,【参考】数式用!$AD$2:$AH$37,MATCH(W32,【参考】数式用!$K$4:$N$4,0)+1,0)),"")</f>
        <v/>
      </c>
      <c r="Z32" s="1057"/>
      <c r="AA32" s="72"/>
      <c r="AB32" s="73"/>
      <c r="AC32" s="525"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0" t="str">
        <f>IF(基本情報入力シート!C72="","",基本情報入力シート!C72)</f>
        <v/>
      </c>
      <c r="C33" s="971"/>
      <c r="D33" s="971"/>
      <c r="E33" s="971"/>
      <c r="F33" s="971"/>
      <c r="G33" s="971"/>
      <c r="H33" s="971"/>
      <c r="I33" s="972"/>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6"/>
      <c r="Q33" s="1087"/>
      <c r="R33" s="521" t="str">
        <f>IFERROR(IF(OR('別紙様式3-2（４・５月）'!Z35="ベア加算",'別紙様式3-2（４・５月）'!R35=""),"",P33*VLOOKUP(N33,【参考】数式用!$AD$2:$AH$37,MATCH(O33,【参考】数式用!$K$4:$N$4,0)+1,0)),"")</f>
        <v/>
      </c>
      <c r="S33" s="72"/>
      <c r="T33" s="1088"/>
      <c r="U33" s="1089"/>
      <c r="V33" s="520" t="str">
        <f>IFERROR(IF(AND('別紙様式3-2（４・５月）'!O35="",O33&lt;&gt;""),P33,P33*VLOOKUP(AF33,【参考】数式用4!$EY$3:$GF$106,MATCH(N33,【参考】数式用4!$EY$2:$GF$2,0))),"")</f>
        <v/>
      </c>
      <c r="W33" s="49"/>
      <c r="X33" s="71"/>
      <c r="Y33" s="1056" t="str">
        <f>IFERROR(IF(OR('別紙様式3-2（４・５月）'!Z35="ベア加算",'別紙様式3-2（４・５月）'!R35=""),"",X33*VLOOKUP(N33,【参考】数式用!$AD$2:$AH$37,MATCH(W33,【参考】数式用!$K$4:$N$4,0)+1,0)),"")</f>
        <v/>
      </c>
      <c r="Z33" s="1057"/>
      <c r="AA33" s="72"/>
      <c r="AB33" s="73"/>
      <c r="AC33" s="525"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0" t="str">
        <f>IF(基本情報入力シート!C73="","",基本情報入力シート!C73)</f>
        <v/>
      </c>
      <c r="C34" s="971"/>
      <c r="D34" s="971"/>
      <c r="E34" s="971"/>
      <c r="F34" s="971"/>
      <c r="G34" s="971"/>
      <c r="H34" s="971"/>
      <c r="I34" s="972"/>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6"/>
      <c r="Q34" s="1087"/>
      <c r="R34" s="521" t="str">
        <f>IFERROR(IF(OR('別紙様式3-2（４・５月）'!Z36="ベア加算",'別紙様式3-2（４・５月）'!R36=""),"",P34*VLOOKUP(N34,【参考】数式用!$AD$2:$AH$37,MATCH(O34,【参考】数式用!$K$4:$N$4,0)+1,0)),"")</f>
        <v/>
      </c>
      <c r="S34" s="72"/>
      <c r="T34" s="1088"/>
      <c r="U34" s="1089"/>
      <c r="V34" s="520" t="str">
        <f>IFERROR(IF(AND('別紙様式3-2（４・５月）'!O36="",O34&lt;&gt;""),P34,P34*VLOOKUP(AF34,【参考】数式用4!$EY$3:$GF$106,MATCH(N34,【参考】数式用4!$EY$2:$GF$2,0))),"")</f>
        <v/>
      </c>
      <c r="W34" s="49"/>
      <c r="X34" s="71"/>
      <c r="Y34" s="1056" t="str">
        <f>IFERROR(IF(OR('別紙様式3-2（４・５月）'!Z36="ベア加算",'別紙様式3-2（４・５月）'!R36=""),"",X34*VLOOKUP(N34,【参考】数式用!$AD$2:$AH$37,MATCH(W34,【参考】数式用!$K$4:$N$4,0)+1,0)),"")</f>
        <v/>
      </c>
      <c r="Z34" s="1057"/>
      <c r="AA34" s="72"/>
      <c r="AB34" s="73"/>
      <c r="AC34" s="525"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0" t="str">
        <f>IF(基本情報入力シート!C74="","",基本情報入力シート!C74)</f>
        <v/>
      </c>
      <c r="C35" s="971"/>
      <c r="D35" s="971"/>
      <c r="E35" s="971"/>
      <c r="F35" s="971"/>
      <c r="G35" s="971"/>
      <c r="H35" s="971"/>
      <c r="I35" s="972"/>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6"/>
      <c r="Q35" s="1087"/>
      <c r="R35" s="521" t="str">
        <f>IFERROR(IF(OR('別紙様式3-2（４・５月）'!Z37="ベア加算",'別紙様式3-2（４・５月）'!R37=""),"",P35*VLOOKUP(N35,【参考】数式用!$AD$2:$AH$37,MATCH(O35,【参考】数式用!$K$4:$N$4,0)+1,0)),"")</f>
        <v/>
      </c>
      <c r="S35" s="72"/>
      <c r="T35" s="1088"/>
      <c r="U35" s="1089"/>
      <c r="V35" s="520" t="str">
        <f>IFERROR(IF(AND('別紙様式3-2（４・５月）'!O37="",O35&lt;&gt;""),P35,P35*VLOOKUP(AF35,【参考】数式用4!$EY$3:$GF$106,MATCH(N35,【参考】数式用4!$EY$2:$GF$2,0))),"")</f>
        <v/>
      </c>
      <c r="W35" s="49"/>
      <c r="X35" s="71"/>
      <c r="Y35" s="1056" t="str">
        <f>IFERROR(IF(OR('別紙様式3-2（４・５月）'!Z37="ベア加算",'別紙様式3-2（４・５月）'!R37=""),"",X35*VLOOKUP(N35,【参考】数式用!$AD$2:$AH$37,MATCH(W35,【参考】数式用!$K$4:$N$4,0)+1,0)),"")</f>
        <v/>
      </c>
      <c r="Z35" s="1057"/>
      <c r="AA35" s="72"/>
      <c r="AB35" s="73"/>
      <c r="AC35" s="525"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0" t="str">
        <f>IF(基本情報入力シート!C75="","",基本情報入力シート!C75)</f>
        <v/>
      </c>
      <c r="C36" s="971"/>
      <c r="D36" s="971"/>
      <c r="E36" s="971"/>
      <c r="F36" s="971"/>
      <c r="G36" s="971"/>
      <c r="H36" s="971"/>
      <c r="I36" s="972"/>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6"/>
      <c r="Q36" s="1087"/>
      <c r="R36" s="521" t="str">
        <f>IFERROR(IF(OR('別紙様式3-2（４・５月）'!Z38="ベア加算",'別紙様式3-2（４・５月）'!R38=""),"",P36*VLOOKUP(N36,【参考】数式用!$AD$2:$AH$37,MATCH(O36,【参考】数式用!$K$4:$N$4,0)+1,0)),"")</f>
        <v/>
      </c>
      <c r="S36" s="72"/>
      <c r="T36" s="1088"/>
      <c r="U36" s="1089"/>
      <c r="V36" s="520" t="str">
        <f>IFERROR(IF(AND('別紙様式3-2（４・５月）'!O38="",O36&lt;&gt;""),P36,P36*VLOOKUP(AF36,【参考】数式用4!$EY$3:$GF$106,MATCH(N36,【参考】数式用4!$EY$2:$GF$2,0))),"")</f>
        <v/>
      </c>
      <c r="W36" s="49"/>
      <c r="X36" s="71"/>
      <c r="Y36" s="1056" t="str">
        <f>IFERROR(IF(OR('別紙様式3-2（４・５月）'!Z38="ベア加算",'別紙様式3-2（４・５月）'!R38=""),"",X36*VLOOKUP(N36,【参考】数式用!$AD$2:$AH$37,MATCH(W36,【参考】数式用!$K$4:$N$4,0)+1,0)),"")</f>
        <v/>
      </c>
      <c r="Z36" s="1057"/>
      <c r="AA36" s="72"/>
      <c r="AB36" s="73"/>
      <c r="AC36" s="525"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0" t="str">
        <f>IF(基本情報入力シート!C76="","",基本情報入力シート!C76)</f>
        <v/>
      </c>
      <c r="C37" s="971"/>
      <c r="D37" s="971"/>
      <c r="E37" s="971"/>
      <c r="F37" s="971"/>
      <c r="G37" s="971"/>
      <c r="H37" s="971"/>
      <c r="I37" s="972"/>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6"/>
      <c r="Q37" s="1087"/>
      <c r="R37" s="521" t="str">
        <f>IFERROR(IF(OR('別紙様式3-2（４・５月）'!Z39="ベア加算",'別紙様式3-2（４・５月）'!R39=""),"",P37*VLOOKUP(N37,【参考】数式用!$AD$2:$AH$37,MATCH(O37,【参考】数式用!$K$4:$N$4,0)+1,0)),"")</f>
        <v/>
      </c>
      <c r="S37" s="72"/>
      <c r="T37" s="1088"/>
      <c r="U37" s="1089"/>
      <c r="V37" s="520" t="str">
        <f>IFERROR(IF(AND('別紙様式3-2（４・５月）'!O39="",O37&lt;&gt;""),P37,P37*VLOOKUP(AF37,【参考】数式用4!$EY$3:$GF$106,MATCH(N37,【参考】数式用4!$EY$2:$GF$2,0))),"")</f>
        <v/>
      </c>
      <c r="W37" s="49"/>
      <c r="X37" s="71"/>
      <c r="Y37" s="1056" t="str">
        <f>IFERROR(IF(OR('別紙様式3-2（４・５月）'!Z39="ベア加算",'別紙様式3-2（４・５月）'!R39=""),"",X37*VLOOKUP(N37,【参考】数式用!$AD$2:$AH$37,MATCH(W37,【参考】数式用!$K$4:$N$4,0)+1,0)),"")</f>
        <v/>
      </c>
      <c r="Z37" s="1057"/>
      <c r="AA37" s="72"/>
      <c r="AB37" s="73"/>
      <c r="AC37" s="525"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0" t="str">
        <f>IF(基本情報入力シート!C77="","",基本情報入力シート!C77)</f>
        <v/>
      </c>
      <c r="C38" s="971"/>
      <c r="D38" s="971"/>
      <c r="E38" s="971"/>
      <c r="F38" s="971"/>
      <c r="G38" s="971"/>
      <c r="H38" s="971"/>
      <c r="I38" s="972"/>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6"/>
      <c r="Q38" s="1087"/>
      <c r="R38" s="521" t="str">
        <f>IFERROR(IF(OR('別紙様式3-2（４・５月）'!Z40="ベア加算",'別紙様式3-2（４・５月）'!R40=""),"",P38*VLOOKUP(N38,【参考】数式用!$AD$2:$AH$37,MATCH(O38,【参考】数式用!$K$4:$N$4,0)+1,0)),"")</f>
        <v/>
      </c>
      <c r="S38" s="72"/>
      <c r="T38" s="1088"/>
      <c r="U38" s="1089"/>
      <c r="V38" s="520" t="str">
        <f>IFERROR(IF(AND('別紙様式3-2（４・５月）'!O40="",O38&lt;&gt;""),P38,P38*VLOOKUP(AF38,【参考】数式用4!$EY$3:$GF$106,MATCH(N38,【参考】数式用4!$EY$2:$GF$2,0))),"")</f>
        <v/>
      </c>
      <c r="W38" s="49"/>
      <c r="X38" s="71"/>
      <c r="Y38" s="1056" t="str">
        <f>IFERROR(IF(OR('別紙様式3-2（４・５月）'!Z40="ベア加算",'別紙様式3-2（４・５月）'!R40=""),"",X38*VLOOKUP(N38,【参考】数式用!$AD$2:$AH$37,MATCH(W38,【参考】数式用!$K$4:$N$4,0)+1,0)),"")</f>
        <v/>
      </c>
      <c r="Z38" s="1057"/>
      <c r="AA38" s="72"/>
      <c r="AB38" s="73"/>
      <c r="AC38" s="525"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0" t="str">
        <f>IF(基本情報入力シート!C78="","",基本情報入力シート!C78)</f>
        <v/>
      </c>
      <c r="C39" s="971"/>
      <c r="D39" s="971"/>
      <c r="E39" s="971"/>
      <c r="F39" s="971"/>
      <c r="G39" s="971"/>
      <c r="H39" s="971"/>
      <c r="I39" s="972"/>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6"/>
      <c r="Q39" s="1087"/>
      <c r="R39" s="521" t="str">
        <f>IFERROR(IF(OR('別紙様式3-2（４・５月）'!Z41="ベア加算",'別紙様式3-2（４・５月）'!R41=""),"",P39*VLOOKUP(N39,【参考】数式用!$AD$2:$AH$37,MATCH(O39,【参考】数式用!$K$4:$N$4,0)+1,0)),"")</f>
        <v/>
      </c>
      <c r="S39" s="72"/>
      <c r="T39" s="1088"/>
      <c r="U39" s="1089"/>
      <c r="V39" s="520" t="str">
        <f>IFERROR(IF(AND('別紙様式3-2（４・５月）'!O41="",O39&lt;&gt;""),P39,P39*VLOOKUP(AF39,【参考】数式用4!$EY$3:$GF$106,MATCH(N39,【参考】数式用4!$EY$2:$GF$2,0))),"")</f>
        <v/>
      </c>
      <c r="W39" s="49"/>
      <c r="X39" s="71"/>
      <c r="Y39" s="1056" t="str">
        <f>IFERROR(IF(OR('別紙様式3-2（４・５月）'!Z41="ベア加算",'別紙様式3-2（４・５月）'!R41=""),"",X39*VLOOKUP(N39,【参考】数式用!$AD$2:$AH$37,MATCH(W39,【参考】数式用!$K$4:$N$4,0)+1,0)),"")</f>
        <v/>
      </c>
      <c r="Z39" s="1057"/>
      <c r="AA39" s="72"/>
      <c r="AB39" s="73"/>
      <c r="AC39" s="525"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0" t="str">
        <f>IF(基本情報入力シート!C79="","",基本情報入力シート!C79)</f>
        <v/>
      </c>
      <c r="C40" s="971"/>
      <c r="D40" s="971"/>
      <c r="E40" s="971"/>
      <c r="F40" s="971"/>
      <c r="G40" s="971"/>
      <c r="H40" s="971"/>
      <c r="I40" s="972"/>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6"/>
      <c r="Q40" s="1087"/>
      <c r="R40" s="521" t="str">
        <f>IFERROR(IF(OR('別紙様式3-2（４・５月）'!Z42="ベア加算",'別紙様式3-2（４・５月）'!R42=""),"",P40*VLOOKUP(N40,【参考】数式用!$AD$2:$AH$37,MATCH(O40,【参考】数式用!$K$4:$N$4,0)+1,0)),"")</f>
        <v/>
      </c>
      <c r="S40" s="72"/>
      <c r="T40" s="1088"/>
      <c r="U40" s="1089"/>
      <c r="V40" s="520" t="str">
        <f>IFERROR(IF(AND('別紙様式3-2（４・５月）'!O42="",O40&lt;&gt;""),P40,P40*VLOOKUP(AF40,【参考】数式用4!$EY$3:$GF$106,MATCH(N40,【参考】数式用4!$EY$2:$GF$2,0))),"")</f>
        <v/>
      </c>
      <c r="W40" s="49"/>
      <c r="X40" s="71"/>
      <c r="Y40" s="1056" t="str">
        <f>IFERROR(IF(OR('別紙様式3-2（４・５月）'!Z42="ベア加算",'別紙様式3-2（４・５月）'!R42=""),"",X40*VLOOKUP(N40,【参考】数式用!$AD$2:$AH$37,MATCH(W40,【参考】数式用!$K$4:$N$4,0)+1,0)),"")</f>
        <v/>
      </c>
      <c r="Z40" s="1057"/>
      <c r="AA40" s="72"/>
      <c r="AB40" s="73"/>
      <c r="AC40" s="525"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0" t="str">
        <f>IF(基本情報入力シート!C80="","",基本情報入力シート!C80)</f>
        <v/>
      </c>
      <c r="C41" s="971"/>
      <c r="D41" s="971"/>
      <c r="E41" s="971"/>
      <c r="F41" s="971"/>
      <c r="G41" s="971"/>
      <c r="H41" s="971"/>
      <c r="I41" s="972"/>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6"/>
      <c r="Q41" s="1087"/>
      <c r="R41" s="521" t="str">
        <f>IFERROR(IF(OR('別紙様式3-2（４・５月）'!Z43="ベア加算",'別紙様式3-2（４・５月）'!R43=""),"",P41*VLOOKUP(N41,【参考】数式用!$AD$2:$AH$37,MATCH(O41,【参考】数式用!$K$4:$N$4,0)+1,0)),"")</f>
        <v/>
      </c>
      <c r="S41" s="72"/>
      <c r="T41" s="1088"/>
      <c r="U41" s="1089"/>
      <c r="V41" s="520" t="str">
        <f>IFERROR(IF(AND('別紙様式3-2（４・５月）'!O43="",O41&lt;&gt;""),P41,P41*VLOOKUP(AF41,【参考】数式用4!$EY$3:$GF$106,MATCH(N41,【参考】数式用4!$EY$2:$GF$2,0))),"")</f>
        <v/>
      </c>
      <c r="W41" s="49"/>
      <c r="X41" s="71"/>
      <c r="Y41" s="1056" t="str">
        <f>IFERROR(IF(OR('別紙様式3-2（４・５月）'!Z43="ベア加算",'別紙様式3-2（４・５月）'!R43=""),"",X41*VLOOKUP(N41,【参考】数式用!$AD$2:$AH$37,MATCH(W41,【参考】数式用!$K$4:$N$4,0)+1,0)),"")</f>
        <v/>
      </c>
      <c r="Z41" s="1057"/>
      <c r="AA41" s="72"/>
      <c r="AB41" s="73"/>
      <c r="AC41" s="525"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0" t="str">
        <f>IF(基本情報入力シート!C81="","",基本情報入力シート!C81)</f>
        <v/>
      </c>
      <c r="C42" s="971"/>
      <c r="D42" s="971"/>
      <c r="E42" s="971"/>
      <c r="F42" s="971"/>
      <c r="G42" s="971"/>
      <c r="H42" s="971"/>
      <c r="I42" s="972"/>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6"/>
      <c r="Q42" s="1087"/>
      <c r="R42" s="521" t="str">
        <f>IFERROR(IF(OR('別紙様式3-2（４・５月）'!Z44="ベア加算",'別紙様式3-2（４・５月）'!R44=""),"",P42*VLOOKUP(N42,【参考】数式用!$AD$2:$AH$37,MATCH(O42,【参考】数式用!$K$4:$N$4,0)+1,0)),"")</f>
        <v/>
      </c>
      <c r="S42" s="72"/>
      <c r="T42" s="1088"/>
      <c r="U42" s="1089"/>
      <c r="V42" s="520" t="str">
        <f>IFERROR(IF(AND('別紙様式3-2（４・５月）'!O44="",O42&lt;&gt;""),P42,P42*VLOOKUP(AF42,【参考】数式用4!$EY$3:$GF$106,MATCH(N42,【参考】数式用4!$EY$2:$GF$2,0))),"")</f>
        <v/>
      </c>
      <c r="W42" s="49"/>
      <c r="X42" s="71"/>
      <c r="Y42" s="1056" t="str">
        <f>IFERROR(IF(OR('別紙様式3-2（４・５月）'!Z44="ベア加算",'別紙様式3-2（４・５月）'!R44=""),"",X42*VLOOKUP(N42,【参考】数式用!$AD$2:$AH$37,MATCH(W42,【参考】数式用!$K$4:$N$4,0)+1,0)),"")</f>
        <v/>
      </c>
      <c r="Z42" s="1057"/>
      <c r="AA42" s="72"/>
      <c r="AB42" s="73"/>
      <c r="AC42" s="525"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0" t="str">
        <f>IF(基本情報入力シート!C82="","",基本情報入力シート!C82)</f>
        <v/>
      </c>
      <c r="C43" s="971"/>
      <c r="D43" s="971"/>
      <c r="E43" s="971"/>
      <c r="F43" s="971"/>
      <c r="G43" s="971"/>
      <c r="H43" s="971"/>
      <c r="I43" s="972"/>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6"/>
      <c r="Q43" s="1087"/>
      <c r="R43" s="521" t="str">
        <f>IFERROR(IF(OR('別紙様式3-2（４・５月）'!Z45="ベア加算",'別紙様式3-2（４・５月）'!R45=""),"",P43*VLOOKUP(N43,【参考】数式用!$AD$2:$AH$37,MATCH(O43,【参考】数式用!$K$4:$N$4,0)+1,0)),"")</f>
        <v/>
      </c>
      <c r="S43" s="72"/>
      <c r="T43" s="1088"/>
      <c r="U43" s="1089"/>
      <c r="V43" s="520" t="str">
        <f>IFERROR(IF(AND('別紙様式3-2（４・５月）'!O45="",O43&lt;&gt;""),P43,P43*VLOOKUP(AF43,【参考】数式用4!$EY$3:$GF$106,MATCH(N43,【参考】数式用4!$EY$2:$GF$2,0))),"")</f>
        <v/>
      </c>
      <c r="W43" s="49"/>
      <c r="X43" s="71"/>
      <c r="Y43" s="1056" t="str">
        <f>IFERROR(IF(OR('別紙様式3-2（４・５月）'!Z45="ベア加算",'別紙様式3-2（４・５月）'!R45=""),"",X43*VLOOKUP(N43,【参考】数式用!$AD$2:$AH$37,MATCH(W43,【参考】数式用!$K$4:$N$4,0)+1,0)),"")</f>
        <v/>
      </c>
      <c r="Z43" s="1057"/>
      <c r="AA43" s="72"/>
      <c r="AB43" s="73"/>
      <c r="AC43" s="525"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0" t="str">
        <f>IF(基本情報入力シート!C83="","",基本情報入力シート!C83)</f>
        <v/>
      </c>
      <c r="C44" s="971"/>
      <c r="D44" s="971"/>
      <c r="E44" s="971"/>
      <c r="F44" s="971"/>
      <c r="G44" s="971"/>
      <c r="H44" s="971"/>
      <c r="I44" s="972"/>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6"/>
      <c r="Q44" s="1087"/>
      <c r="R44" s="521" t="str">
        <f>IFERROR(IF(OR('別紙様式3-2（４・５月）'!Z46="ベア加算",'別紙様式3-2（４・５月）'!R46=""),"",P44*VLOOKUP(N44,【参考】数式用!$AD$2:$AH$37,MATCH(O44,【参考】数式用!$K$4:$N$4,0)+1,0)),"")</f>
        <v/>
      </c>
      <c r="S44" s="72"/>
      <c r="T44" s="1088"/>
      <c r="U44" s="1089"/>
      <c r="V44" s="520" t="str">
        <f>IFERROR(IF(AND('別紙様式3-2（４・５月）'!O46="",O44&lt;&gt;""),P44,P44*VLOOKUP(AF44,【参考】数式用4!$EY$3:$GF$106,MATCH(N44,【参考】数式用4!$EY$2:$GF$2,0))),"")</f>
        <v/>
      </c>
      <c r="W44" s="49"/>
      <c r="X44" s="71"/>
      <c r="Y44" s="1056" t="str">
        <f>IFERROR(IF(OR('別紙様式3-2（４・５月）'!Z46="ベア加算",'別紙様式3-2（４・５月）'!R46=""),"",X44*VLOOKUP(N44,【参考】数式用!$AD$2:$AH$37,MATCH(W44,【参考】数式用!$K$4:$N$4,0)+1,0)),"")</f>
        <v/>
      </c>
      <c r="Z44" s="1057"/>
      <c r="AA44" s="72"/>
      <c r="AB44" s="73"/>
      <c r="AC44" s="525"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0" t="str">
        <f>IF(基本情報入力シート!C84="","",基本情報入力シート!C84)</f>
        <v/>
      </c>
      <c r="C45" s="971"/>
      <c r="D45" s="971"/>
      <c r="E45" s="971"/>
      <c r="F45" s="971"/>
      <c r="G45" s="971"/>
      <c r="H45" s="971"/>
      <c r="I45" s="972"/>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6"/>
      <c r="Q45" s="1087"/>
      <c r="R45" s="521" t="str">
        <f>IFERROR(IF(OR('別紙様式3-2（４・５月）'!Z47="ベア加算",'別紙様式3-2（４・５月）'!R47=""),"",P45*VLOOKUP(N45,【参考】数式用!$AD$2:$AH$37,MATCH(O45,【参考】数式用!$K$4:$N$4,0)+1,0)),"")</f>
        <v/>
      </c>
      <c r="S45" s="72"/>
      <c r="T45" s="1088"/>
      <c r="U45" s="1089"/>
      <c r="V45" s="520" t="str">
        <f>IFERROR(IF(AND('別紙様式3-2（４・５月）'!O47="",O45&lt;&gt;""),P45,P45*VLOOKUP(AF45,【参考】数式用4!$EY$3:$GF$106,MATCH(N45,【参考】数式用4!$EY$2:$GF$2,0))),"")</f>
        <v/>
      </c>
      <c r="W45" s="49"/>
      <c r="X45" s="71"/>
      <c r="Y45" s="1056" t="str">
        <f>IFERROR(IF(OR('別紙様式3-2（４・５月）'!Z47="ベア加算",'別紙様式3-2（４・５月）'!R47=""),"",X45*VLOOKUP(N45,【参考】数式用!$AD$2:$AH$37,MATCH(W45,【参考】数式用!$K$4:$N$4,0)+1,0)),"")</f>
        <v/>
      </c>
      <c r="Z45" s="1057"/>
      <c r="AA45" s="72"/>
      <c r="AB45" s="73"/>
      <c r="AC45" s="525"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0" t="str">
        <f>IF(基本情報入力シート!C85="","",基本情報入力シート!C85)</f>
        <v/>
      </c>
      <c r="C46" s="971"/>
      <c r="D46" s="971"/>
      <c r="E46" s="971"/>
      <c r="F46" s="971"/>
      <c r="G46" s="971"/>
      <c r="H46" s="971"/>
      <c r="I46" s="972"/>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6"/>
      <c r="Q46" s="1087"/>
      <c r="R46" s="521" t="str">
        <f>IFERROR(IF(OR('別紙様式3-2（４・５月）'!Z48="ベア加算",'別紙様式3-2（４・５月）'!R48=""),"",P46*VLOOKUP(N46,【参考】数式用!$AD$2:$AH$37,MATCH(O46,【参考】数式用!$K$4:$N$4,0)+1,0)),"")</f>
        <v/>
      </c>
      <c r="S46" s="72"/>
      <c r="T46" s="1088"/>
      <c r="U46" s="1089"/>
      <c r="V46" s="520" t="str">
        <f>IFERROR(IF(AND('別紙様式3-2（４・５月）'!O48="",O46&lt;&gt;""),P46,P46*VLOOKUP(AF46,【参考】数式用4!$EY$3:$GF$106,MATCH(N46,【参考】数式用4!$EY$2:$GF$2,0))),"")</f>
        <v/>
      </c>
      <c r="W46" s="49"/>
      <c r="X46" s="71"/>
      <c r="Y46" s="1056" t="str">
        <f>IFERROR(IF(OR('別紙様式3-2（４・５月）'!Z48="ベア加算",'別紙様式3-2（４・５月）'!R48=""),"",X46*VLOOKUP(N46,【参考】数式用!$AD$2:$AH$37,MATCH(W46,【参考】数式用!$K$4:$N$4,0)+1,0)),"")</f>
        <v/>
      </c>
      <c r="Z46" s="1057"/>
      <c r="AA46" s="72"/>
      <c r="AB46" s="73"/>
      <c r="AC46" s="525"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0" t="str">
        <f>IF(基本情報入力シート!C86="","",基本情報入力シート!C86)</f>
        <v/>
      </c>
      <c r="C47" s="971"/>
      <c r="D47" s="971"/>
      <c r="E47" s="971"/>
      <c r="F47" s="971"/>
      <c r="G47" s="971"/>
      <c r="H47" s="971"/>
      <c r="I47" s="972"/>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6"/>
      <c r="Q47" s="1087"/>
      <c r="R47" s="521" t="str">
        <f>IFERROR(IF(OR('別紙様式3-2（４・５月）'!Z49="ベア加算",'別紙様式3-2（４・５月）'!R49=""),"",P47*VLOOKUP(N47,【参考】数式用!$AD$2:$AH$37,MATCH(O47,【参考】数式用!$K$4:$N$4,0)+1,0)),"")</f>
        <v/>
      </c>
      <c r="S47" s="72"/>
      <c r="T47" s="1088"/>
      <c r="U47" s="1089"/>
      <c r="V47" s="520" t="str">
        <f>IFERROR(IF(AND('別紙様式3-2（４・５月）'!O49="",O47&lt;&gt;""),P47,P47*VLOOKUP(AF47,【参考】数式用4!$EY$3:$GF$106,MATCH(N47,【参考】数式用4!$EY$2:$GF$2,0))),"")</f>
        <v/>
      </c>
      <c r="W47" s="49"/>
      <c r="X47" s="71"/>
      <c r="Y47" s="1056" t="str">
        <f>IFERROR(IF(OR('別紙様式3-2（４・５月）'!Z49="ベア加算",'別紙様式3-2（４・５月）'!R49=""),"",X47*VLOOKUP(N47,【参考】数式用!$AD$2:$AH$37,MATCH(W47,【参考】数式用!$K$4:$N$4,0)+1,0)),"")</f>
        <v/>
      </c>
      <c r="Z47" s="1057"/>
      <c r="AA47" s="72"/>
      <c r="AB47" s="73"/>
      <c r="AC47" s="525"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0" t="str">
        <f>IF(基本情報入力シート!C87="","",基本情報入力シート!C87)</f>
        <v/>
      </c>
      <c r="C48" s="971"/>
      <c r="D48" s="971"/>
      <c r="E48" s="971"/>
      <c r="F48" s="971"/>
      <c r="G48" s="971"/>
      <c r="H48" s="971"/>
      <c r="I48" s="972"/>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6"/>
      <c r="Q48" s="1087"/>
      <c r="R48" s="521" t="str">
        <f>IFERROR(IF(OR('別紙様式3-2（４・５月）'!Z50="ベア加算",'別紙様式3-2（４・５月）'!R50=""),"",P48*VLOOKUP(N48,【参考】数式用!$AD$2:$AH$37,MATCH(O48,【参考】数式用!$K$4:$N$4,0)+1,0)),"")</f>
        <v/>
      </c>
      <c r="S48" s="72"/>
      <c r="T48" s="1088"/>
      <c r="U48" s="1089"/>
      <c r="V48" s="520" t="str">
        <f>IFERROR(IF(AND('別紙様式3-2（４・５月）'!O50="",O48&lt;&gt;""),P48,P48*VLOOKUP(AF48,【参考】数式用4!$EY$3:$GF$106,MATCH(N48,【参考】数式用4!$EY$2:$GF$2,0))),"")</f>
        <v/>
      </c>
      <c r="W48" s="49"/>
      <c r="X48" s="71"/>
      <c r="Y48" s="1056" t="str">
        <f>IFERROR(IF(OR('別紙様式3-2（４・５月）'!Z50="ベア加算",'別紙様式3-2（４・５月）'!R50=""),"",X48*VLOOKUP(N48,【参考】数式用!$AD$2:$AH$37,MATCH(W48,【参考】数式用!$K$4:$N$4,0)+1,0)),"")</f>
        <v/>
      </c>
      <c r="Z48" s="1057"/>
      <c r="AA48" s="72"/>
      <c r="AB48" s="73"/>
      <c r="AC48" s="525"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0" t="str">
        <f>IF(基本情報入力シート!C88="","",基本情報入力シート!C88)</f>
        <v/>
      </c>
      <c r="C49" s="971"/>
      <c r="D49" s="971"/>
      <c r="E49" s="971"/>
      <c r="F49" s="971"/>
      <c r="G49" s="971"/>
      <c r="H49" s="971"/>
      <c r="I49" s="972"/>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6"/>
      <c r="Q49" s="1087"/>
      <c r="R49" s="521" t="str">
        <f>IFERROR(IF(OR('別紙様式3-2（４・５月）'!Z51="ベア加算",'別紙様式3-2（４・５月）'!R51=""),"",P49*VLOOKUP(N49,【参考】数式用!$AD$2:$AH$37,MATCH(O49,【参考】数式用!$K$4:$N$4,0)+1,0)),"")</f>
        <v/>
      </c>
      <c r="S49" s="72"/>
      <c r="T49" s="1088"/>
      <c r="U49" s="1089"/>
      <c r="V49" s="520" t="str">
        <f>IFERROR(IF(AND('別紙様式3-2（４・５月）'!O51="",O49&lt;&gt;""),P49,P49*VLOOKUP(AF49,【参考】数式用4!$EY$3:$GF$106,MATCH(N49,【参考】数式用4!$EY$2:$GF$2,0))),"")</f>
        <v/>
      </c>
      <c r="W49" s="49"/>
      <c r="X49" s="71"/>
      <c r="Y49" s="1056" t="str">
        <f>IFERROR(IF(OR('別紙様式3-2（４・５月）'!Z51="ベア加算",'別紙様式3-2（４・５月）'!R51=""),"",X49*VLOOKUP(N49,【参考】数式用!$AD$2:$AH$37,MATCH(W49,【参考】数式用!$K$4:$N$4,0)+1,0)),"")</f>
        <v/>
      </c>
      <c r="Z49" s="1057"/>
      <c r="AA49" s="72"/>
      <c r="AB49" s="73"/>
      <c r="AC49" s="525"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0" t="str">
        <f>IF(基本情報入力シート!C89="","",基本情報入力シート!C89)</f>
        <v/>
      </c>
      <c r="C50" s="971"/>
      <c r="D50" s="971"/>
      <c r="E50" s="971"/>
      <c r="F50" s="971"/>
      <c r="G50" s="971"/>
      <c r="H50" s="971"/>
      <c r="I50" s="972"/>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6"/>
      <c r="Q50" s="1087"/>
      <c r="R50" s="521" t="str">
        <f>IFERROR(IF(OR('別紙様式3-2（４・５月）'!Z52="ベア加算",'別紙様式3-2（４・５月）'!R52=""),"",P50*VLOOKUP(N50,【参考】数式用!$AD$2:$AH$37,MATCH(O50,【参考】数式用!$K$4:$N$4,0)+1,0)),"")</f>
        <v/>
      </c>
      <c r="S50" s="72"/>
      <c r="T50" s="1088"/>
      <c r="U50" s="1089"/>
      <c r="V50" s="520" t="str">
        <f>IFERROR(IF(AND('別紙様式3-2（４・５月）'!O52="",O50&lt;&gt;""),P50,P50*VLOOKUP(AF50,【参考】数式用4!$EY$3:$GF$106,MATCH(N50,【参考】数式用4!$EY$2:$GF$2,0))),"")</f>
        <v/>
      </c>
      <c r="W50" s="49"/>
      <c r="X50" s="71"/>
      <c r="Y50" s="1056" t="str">
        <f>IFERROR(IF(OR('別紙様式3-2（４・５月）'!Z52="ベア加算",'別紙様式3-2（４・５月）'!R52=""),"",X50*VLOOKUP(N50,【参考】数式用!$AD$2:$AH$37,MATCH(W50,【参考】数式用!$K$4:$N$4,0)+1,0)),"")</f>
        <v/>
      </c>
      <c r="Z50" s="1057"/>
      <c r="AA50" s="72"/>
      <c r="AB50" s="73"/>
      <c r="AC50" s="525"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0" t="str">
        <f>IF(基本情報入力シート!C90="","",基本情報入力シート!C90)</f>
        <v/>
      </c>
      <c r="C51" s="971"/>
      <c r="D51" s="971"/>
      <c r="E51" s="971"/>
      <c r="F51" s="971"/>
      <c r="G51" s="971"/>
      <c r="H51" s="971"/>
      <c r="I51" s="972"/>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6"/>
      <c r="Q51" s="1087"/>
      <c r="R51" s="521" t="str">
        <f>IFERROR(IF(OR('別紙様式3-2（４・５月）'!Z53="ベア加算",'別紙様式3-2（４・５月）'!R53=""),"",P51*VLOOKUP(N51,【参考】数式用!$AD$2:$AH$37,MATCH(O51,【参考】数式用!$K$4:$N$4,0)+1,0)),"")</f>
        <v/>
      </c>
      <c r="S51" s="72"/>
      <c r="T51" s="1088"/>
      <c r="U51" s="1089"/>
      <c r="V51" s="520" t="str">
        <f>IFERROR(IF(AND('別紙様式3-2（４・５月）'!O53="",O51&lt;&gt;""),P51,P51*VLOOKUP(AF51,【参考】数式用4!$EY$3:$GF$106,MATCH(N51,【参考】数式用4!$EY$2:$GF$2,0))),"")</f>
        <v/>
      </c>
      <c r="W51" s="49"/>
      <c r="X51" s="71"/>
      <c r="Y51" s="1056" t="str">
        <f>IFERROR(IF(OR('別紙様式3-2（４・５月）'!Z53="ベア加算",'別紙様式3-2（４・５月）'!R53=""),"",X51*VLOOKUP(N51,【参考】数式用!$AD$2:$AH$37,MATCH(W51,【参考】数式用!$K$4:$N$4,0)+1,0)),"")</f>
        <v/>
      </c>
      <c r="Z51" s="1057"/>
      <c r="AA51" s="72"/>
      <c r="AB51" s="73"/>
      <c r="AC51" s="525"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0" t="str">
        <f>IF(基本情報入力シート!C91="","",基本情報入力シート!C91)</f>
        <v/>
      </c>
      <c r="C52" s="971"/>
      <c r="D52" s="971"/>
      <c r="E52" s="971"/>
      <c r="F52" s="971"/>
      <c r="G52" s="971"/>
      <c r="H52" s="971"/>
      <c r="I52" s="972"/>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6"/>
      <c r="Q52" s="1087"/>
      <c r="R52" s="521" t="str">
        <f>IFERROR(IF(OR('別紙様式3-2（４・５月）'!Z54="ベア加算",'別紙様式3-2（４・５月）'!R54=""),"",P52*VLOOKUP(N52,【参考】数式用!$AD$2:$AH$37,MATCH(O52,【参考】数式用!$K$4:$N$4,0)+1,0)),"")</f>
        <v/>
      </c>
      <c r="S52" s="72"/>
      <c r="T52" s="1088"/>
      <c r="U52" s="1089"/>
      <c r="V52" s="520" t="str">
        <f>IFERROR(IF(AND('別紙様式3-2（４・５月）'!O54="",O52&lt;&gt;""),P52,P52*VLOOKUP(AF52,【参考】数式用4!$EY$3:$GF$106,MATCH(N52,【参考】数式用4!$EY$2:$GF$2,0))),"")</f>
        <v/>
      </c>
      <c r="W52" s="49"/>
      <c r="X52" s="71"/>
      <c r="Y52" s="1056" t="str">
        <f>IFERROR(IF(OR('別紙様式3-2（４・５月）'!Z54="ベア加算",'別紙様式3-2（４・５月）'!R54=""),"",X52*VLOOKUP(N52,【参考】数式用!$AD$2:$AH$37,MATCH(W52,【参考】数式用!$K$4:$N$4,0)+1,0)),"")</f>
        <v/>
      </c>
      <c r="Z52" s="1057"/>
      <c r="AA52" s="72"/>
      <c r="AB52" s="73"/>
      <c r="AC52" s="525"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0" t="str">
        <f>IF(基本情報入力シート!C92="","",基本情報入力シート!C92)</f>
        <v/>
      </c>
      <c r="C53" s="971"/>
      <c r="D53" s="971"/>
      <c r="E53" s="971"/>
      <c r="F53" s="971"/>
      <c r="G53" s="971"/>
      <c r="H53" s="971"/>
      <c r="I53" s="972"/>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6"/>
      <c r="Q53" s="1087"/>
      <c r="R53" s="521" t="str">
        <f>IFERROR(IF(OR('別紙様式3-2（４・５月）'!Z55="ベア加算",'別紙様式3-2（４・５月）'!R55=""),"",P53*VLOOKUP(N53,【参考】数式用!$AD$2:$AH$37,MATCH(O53,【参考】数式用!$K$4:$N$4,0)+1,0)),"")</f>
        <v/>
      </c>
      <c r="S53" s="72"/>
      <c r="T53" s="1088"/>
      <c r="U53" s="1089"/>
      <c r="V53" s="520" t="str">
        <f>IFERROR(IF(AND('別紙様式3-2（４・５月）'!O55="",O53&lt;&gt;""),P53,P53*VLOOKUP(AF53,【参考】数式用4!$EY$3:$GF$106,MATCH(N53,【参考】数式用4!$EY$2:$GF$2,0))),"")</f>
        <v/>
      </c>
      <c r="W53" s="49"/>
      <c r="X53" s="71"/>
      <c r="Y53" s="1056" t="str">
        <f>IFERROR(IF(OR('別紙様式3-2（４・５月）'!Z55="ベア加算",'別紙様式3-2（４・５月）'!R55=""),"",X53*VLOOKUP(N53,【参考】数式用!$AD$2:$AH$37,MATCH(W53,【参考】数式用!$K$4:$N$4,0)+1,0)),"")</f>
        <v/>
      </c>
      <c r="Z53" s="1057"/>
      <c r="AA53" s="72"/>
      <c r="AB53" s="73"/>
      <c r="AC53" s="525"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0" t="str">
        <f>IF(基本情報入力シート!C93="","",基本情報入力シート!C93)</f>
        <v/>
      </c>
      <c r="C54" s="971"/>
      <c r="D54" s="971"/>
      <c r="E54" s="971"/>
      <c r="F54" s="971"/>
      <c r="G54" s="971"/>
      <c r="H54" s="971"/>
      <c r="I54" s="972"/>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6"/>
      <c r="Q54" s="1087"/>
      <c r="R54" s="521" t="str">
        <f>IFERROR(IF(OR('別紙様式3-2（４・５月）'!Z56="ベア加算",'別紙様式3-2（４・５月）'!R56=""),"",P54*VLOOKUP(N54,【参考】数式用!$AD$2:$AH$37,MATCH(O54,【参考】数式用!$K$4:$N$4,0)+1,0)),"")</f>
        <v/>
      </c>
      <c r="S54" s="72"/>
      <c r="T54" s="1088"/>
      <c r="U54" s="1089"/>
      <c r="V54" s="520" t="str">
        <f>IFERROR(IF(AND('別紙様式3-2（４・５月）'!O56="",O54&lt;&gt;""),P54,P54*VLOOKUP(AF54,【参考】数式用4!$EY$3:$GF$106,MATCH(N54,【参考】数式用4!$EY$2:$GF$2,0))),"")</f>
        <v/>
      </c>
      <c r="W54" s="49"/>
      <c r="X54" s="71"/>
      <c r="Y54" s="1056" t="str">
        <f>IFERROR(IF(OR('別紙様式3-2（４・５月）'!Z56="ベア加算",'別紙様式3-2（４・５月）'!R56=""),"",X54*VLOOKUP(N54,【参考】数式用!$AD$2:$AH$37,MATCH(W54,【参考】数式用!$K$4:$N$4,0)+1,0)),"")</f>
        <v/>
      </c>
      <c r="Z54" s="1057"/>
      <c r="AA54" s="72"/>
      <c r="AB54" s="73"/>
      <c r="AC54" s="525"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0" t="str">
        <f>IF(基本情報入力シート!C94="","",基本情報入力シート!C94)</f>
        <v/>
      </c>
      <c r="C55" s="971"/>
      <c r="D55" s="971"/>
      <c r="E55" s="971"/>
      <c r="F55" s="971"/>
      <c r="G55" s="971"/>
      <c r="H55" s="971"/>
      <c r="I55" s="972"/>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6"/>
      <c r="Q55" s="1087"/>
      <c r="R55" s="521" t="str">
        <f>IFERROR(IF(OR('別紙様式3-2（４・５月）'!Z57="ベア加算",'別紙様式3-2（４・５月）'!R57=""),"",P55*VLOOKUP(N55,【参考】数式用!$AD$2:$AH$37,MATCH(O55,【参考】数式用!$K$4:$N$4,0)+1,0)),"")</f>
        <v/>
      </c>
      <c r="S55" s="72"/>
      <c r="T55" s="1088"/>
      <c r="U55" s="1089"/>
      <c r="V55" s="520" t="str">
        <f>IFERROR(IF(AND('別紙様式3-2（４・５月）'!O57="",O55&lt;&gt;""),P55,P55*VLOOKUP(AF55,【参考】数式用4!$EY$3:$GF$106,MATCH(N55,【参考】数式用4!$EY$2:$GF$2,0))),"")</f>
        <v/>
      </c>
      <c r="W55" s="49"/>
      <c r="X55" s="71"/>
      <c r="Y55" s="1056" t="str">
        <f>IFERROR(IF(OR('別紙様式3-2（４・５月）'!Z57="ベア加算",'別紙様式3-2（４・５月）'!R57=""),"",X55*VLOOKUP(N55,【参考】数式用!$AD$2:$AH$37,MATCH(W55,【参考】数式用!$K$4:$N$4,0)+1,0)),"")</f>
        <v/>
      </c>
      <c r="Z55" s="1057"/>
      <c r="AA55" s="72"/>
      <c r="AB55" s="73"/>
      <c r="AC55" s="525"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0" t="str">
        <f>IF(基本情報入力シート!C95="","",基本情報入力シート!C95)</f>
        <v/>
      </c>
      <c r="C56" s="971"/>
      <c r="D56" s="971"/>
      <c r="E56" s="971"/>
      <c r="F56" s="971"/>
      <c r="G56" s="971"/>
      <c r="H56" s="971"/>
      <c r="I56" s="972"/>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6"/>
      <c r="Q56" s="1087"/>
      <c r="R56" s="521" t="str">
        <f>IFERROR(IF(OR('別紙様式3-2（４・５月）'!Z58="ベア加算",'別紙様式3-2（４・５月）'!R58=""),"",P56*VLOOKUP(N56,【参考】数式用!$AD$2:$AH$37,MATCH(O56,【参考】数式用!$K$4:$N$4,0)+1,0)),"")</f>
        <v/>
      </c>
      <c r="S56" s="72"/>
      <c r="T56" s="1088"/>
      <c r="U56" s="1089"/>
      <c r="V56" s="520" t="str">
        <f>IFERROR(IF(AND('別紙様式3-2（４・５月）'!O58="",O56&lt;&gt;""),P56,P56*VLOOKUP(AF56,【参考】数式用4!$EY$3:$GF$106,MATCH(N56,【参考】数式用4!$EY$2:$GF$2,0))),"")</f>
        <v/>
      </c>
      <c r="W56" s="49"/>
      <c r="X56" s="71"/>
      <c r="Y56" s="1056" t="str">
        <f>IFERROR(IF(OR('別紙様式3-2（４・５月）'!Z58="ベア加算",'別紙様式3-2（４・５月）'!R58=""),"",X56*VLOOKUP(N56,【参考】数式用!$AD$2:$AH$37,MATCH(W56,【参考】数式用!$K$4:$N$4,0)+1,0)),"")</f>
        <v/>
      </c>
      <c r="Z56" s="1057"/>
      <c r="AA56" s="72"/>
      <c r="AB56" s="73"/>
      <c r="AC56" s="525"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0" t="str">
        <f>IF(基本情報入力シート!C96="","",基本情報入力シート!C96)</f>
        <v/>
      </c>
      <c r="C57" s="971"/>
      <c r="D57" s="971"/>
      <c r="E57" s="971"/>
      <c r="F57" s="971"/>
      <c r="G57" s="971"/>
      <c r="H57" s="971"/>
      <c r="I57" s="972"/>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6"/>
      <c r="Q57" s="1087"/>
      <c r="R57" s="521" t="str">
        <f>IFERROR(IF(OR('別紙様式3-2（４・５月）'!Z59="ベア加算",'別紙様式3-2（４・５月）'!R59=""),"",P57*VLOOKUP(N57,【参考】数式用!$AD$2:$AH$37,MATCH(O57,【参考】数式用!$K$4:$N$4,0)+1,0)),"")</f>
        <v/>
      </c>
      <c r="S57" s="72"/>
      <c r="T57" s="1088"/>
      <c r="U57" s="1089"/>
      <c r="V57" s="520" t="str">
        <f>IFERROR(IF(AND('別紙様式3-2（４・５月）'!O59="",O57&lt;&gt;""),P57,P57*VLOOKUP(AF57,【参考】数式用4!$EY$3:$GF$106,MATCH(N57,【参考】数式用4!$EY$2:$GF$2,0))),"")</f>
        <v/>
      </c>
      <c r="W57" s="49"/>
      <c r="X57" s="71"/>
      <c r="Y57" s="1056" t="str">
        <f>IFERROR(IF(OR('別紙様式3-2（４・５月）'!Z59="ベア加算",'別紙様式3-2（４・５月）'!R59=""),"",X57*VLOOKUP(N57,【参考】数式用!$AD$2:$AH$37,MATCH(W57,【参考】数式用!$K$4:$N$4,0)+1,0)),"")</f>
        <v/>
      </c>
      <c r="Z57" s="1057"/>
      <c r="AA57" s="72"/>
      <c r="AB57" s="73"/>
      <c r="AC57" s="525"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0" t="str">
        <f>IF(基本情報入力シート!C97="","",基本情報入力シート!C97)</f>
        <v/>
      </c>
      <c r="C58" s="971"/>
      <c r="D58" s="971"/>
      <c r="E58" s="971"/>
      <c r="F58" s="971"/>
      <c r="G58" s="971"/>
      <c r="H58" s="971"/>
      <c r="I58" s="972"/>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6"/>
      <c r="Q58" s="1087"/>
      <c r="R58" s="521" t="str">
        <f>IFERROR(IF(OR('別紙様式3-2（４・５月）'!Z60="ベア加算",'別紙様式3-2（４・５月）'!R60=""),"",P58*VLOOKUP(N58,【参考】数式用!$AD$2:$AH$37,MATCH(O58,【参考】数式用!$K$4:$N$4,0)+1,0)),"")</f>
        <v/>
      </c>
      <c r="S58" s="72"/>
      <c r="T58" s="1088"/>
      <c r="U58" s="1089"/>
      <c r="V58" s="520" t="str">
        <f>IFERROR(IF(AND('別紙様式3-2（４・５月）'!O60="",O58&lt;&gt;""),P58,P58*VLOOKUP(AF58,【参考】数式用4!$EY$3:$GF$106,MATCH(N58,【参考】数式用4!$EY$2:$GF$2,0))),"")</f>
        <v/>
      </c>
      <c r="W58" s="49"/>
      <c r="X58" s="71"/>
      <c r="Y58" s="1056" t="str">
        <f>IFERROR(IF(OR('別紙様式3-2（４・５月）'!Z60="ベア加算",'別紙様式3-2（４・５月）'!R60=""),"",X58*VLOOKUP(N58,【参考】数式用!$AD$2:$AH$37,MATCH(W58,【参考】数式用!$K$4:$N$4,0)+1,0)),"")</f>
        <v/>
      </c>
      <c r="Z58" s="1057"/>
      <c r="AA58" s="72"/>
      <c r="AB58" s="73"/>
      <c r="AC58" s="525"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0" t="str">
        <f>IF(基本情報入力シート!C98="","",基本情報入力シート!C98)</f>
        <v/>
      </c>
      <c r="C59" s="971"/>
      <c r="D59" s="971"/>
      <c r="E59" s="971"/>
      <c r="F59" s="971"/>
      <c r="G59" s="971"/>
      <c r="H59" s="971"/>
      <c r="I59" s="972"/>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6"/>
      <c r="Q59" s="1087"/>
      <c r="R59" s="521" t="str">
        <f>IFERROR(IF(OR('別紙様式3-2（４・５月）'!Z61="ベア加算",'別紙様式3-2（４・５月）'!R61=""),"",P59*VLOOKUP(N59,【参考】数式用!$AD$2:$AH$37,MATCH(O59,【参考】数式用!$K$4:$N$4,0)+1,0)),"")</f>
        <v/>
      </c>
      <c r="S59" s="72"/>
      <c r="T59" s="1088"/>
      <c r="U59" s="1089"/>
      <c r="V59" s="520" t="str">
        <f>IFERROR(IF(AND('別紙様式3-2（４・５月）'!O61="",O59&lt;&gt;""),P59,P59*VLOOKUP(AF59,【参考】数式用4!$EY$3:$GF$106,MATCH(N59,【参考】数式用4!$EY$2:$GF$2,0))),"")</f>
        <v/>
      </c>
      <c r="W59" s="49"/>
      <c r="X59" s="71"/>
      <c r="Y59" s="1056" t="str">
        <f>IFERROR(IF(OR('別紙様式3-2（４・５月）'!Z61="ベア加算",'別紙様式3-2（４・５月）'!R61=""),"",X59*VLOOKUP(N59,【参考】数式用!$AD$2:$AH$37,MATCH(W59,【参考】数式用!$K$4:$N$4,0)+1,0)),"")</f>
        <v/>
      </c>
      <c r="Z59" s="1057"/>
      <c r="AA59" s="72"/>
      <c r="AB59" s="73"/>
      <c r="AC59" s="525"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0" t="str">
        <f>IF(基本情報入力シート!C99="","",基本情報入力シート!C99)</f>
        <v/>
      </c>
      <c r="C60" s="971"/>
      <c r="D60" s="971"/>
      <c r="E60" s="971"/>
      <c r="F60" s="971"/>
      <c r="G60" s="971"/>
      <c r="H60" s="971"/>
      <c r="I60" s="972"/>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6"/>
      <c r="Q60" s="1087"/>
      <c r="R60" s="521" t="str">
        <f>IFERROR(IF(OR('別紙様式3-2（４・５月）'!Z62="ベア加算",'別紙様式3-2（４・５月）'!R62=""),"",P60*VLOOKUP(N60,【参考】数式用!$AD$2:$AH$37,MATCH(O60,【参考】数式用!$K$4:$N$4,0)+1,0)),"")</f>
        <v/>
      </c>
      <c r="S60" s="72"/>
      <c r="T60" s="1088"/>
      <c r="U60" s="1089"/>
      <c r="V60" s="520" t="str">
        <f>IFERROR(IF(AND('別紙様式3-2（４・５月）'!O62="",O60&lt;&gt;""),P60,P60*VLOOKUP(AF60,【参考】数式用4!$EY$3:$GF$106,MATCH(N60,【参考】数式用4!$EY$2:$GF$2,0))),"")</f>
        <v/>
      </c>
      <c r="W60" s="49"/>
      <c r="X60" s="71"/>
      <c r="Y60" s="1056" t="str">
        <f>IFERROR(IF(OR('別紙様式3-2（４・５月）'!Z62="ベア加算",'別紙様式3-2（４・５月）'!R62=""),"",X60*VLOOKUP(N60,【参考】数式用!$AD$2:$AH$37,MATCH(W60,【参考】数式用!$K$4:$N$4,0)+1,0)),"")</f>
        <v/>
      </c>
      <c r="Z60" s="1057"/>
      <c r="AA60" s="72"/>
      <c r="AB60" s="73"/>
      <c r="AC60" s="525"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0" t="str">
        <f>IF(基本情報入力シート!C100="","",基本情報入力シート!C100)</f>
        <v/>
      </c>
      <c r="C61" s="971"/>
      <c r="D61" s="971"/>
      <c r="E61" s="971"/>
      <c r="F61" s="971"/>
      <c r="G61" s="971"/>
      <c r="H61" s="971"/>
      <c r="I61" s="972"/>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6"/>
      <c r="Q61" s="1087"/>
      <c r="R61" s="521" t="str">
        <f>IFERROR(IF(OR('別紙様式3-2（４・５月）'!Z63="ベア加算",'別紙様式3-2（４・５月）'!R63=""),"",P61*VLOOKUP(N61,【参考】数式用!$AD$2:$AH$37,MATCH(O61,【参考】数式用!$K$4:$N$4,0)+1,0)),"")</f>
        <v/>
      </c>
      <c r="S61" s="72"/>
      <c r="T61" s="1088"/>
      <c r="U61" s="1089"/>
      <c r="V61" s="520" t="str">
        <f>IFERROR(IF(AND('別紙様式3-2（４・５月）'!O63="",O61&lt;&gt;""),P61,P61*VLOOKUP(AF61,【参考】数式用4!$EY$3:$GF$106,MATCH(N61,【参考】数式用4!$EY$2:$GF$2,0))),"")</f>
        <v/>
      </c>
      <c r="W61" s="49"/>
      <c r="X61" s="71"/>
      <c r="Y61" s="1056" t="str">
        <f>IFERROR(IF(OR('別紙様式3-2（４・５月）'!Z63="ベア加算",'別紙様式3-2（４・５月）'!R63=""),"",X61*VLOOKUP(N61,【参考】数式用!$AD$2:$AH$37,MATCH(W61,【参考】数式用!$K$4:$N$4,0)+1,0)),"")</f>
        <v/>
      </c>
      <c r="Z61" s="1057"/>
      <c r="AA61" s="72"/>
      <c r="AB61" s="73"/>
      <c r="AC61" s="525"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0" t="str">
        <f>IF(基本情報入力シート!C101="","",基本情報入力シート!C101)</f>
        <v/>
      </c>
      <c r="C62" s="971"/>
      <c r="D62" s="971"/>
      <c r="E62" s="971"/>
      <c r="F62" s="971"/>
      <c r="G62" s="971"/>
      <c r="H62" s="971"/>
      <c r="I62" s="972"/>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6"/>
      <c r="Q62" s="1087"/>
      <c r="R62" s="521" t="str">
        <f>IFERROR(IF(OR('別紙様式3-2（４・５月）'!Z64="ベア加算",'別紙様式3-2（４・５月）'!R64=""),"",P62*VLOOKUP(N62,【参考】数式用!$AD$2:$AH$37,MATCH(O62,【参考】数式用!$K$4:$N$4,0)+1,0)),"")</f>
        <v/>
      </c>
      <c r="S62" s="72"/>
      <c r="T62" s="1088"/>
      <c r="U62" s="1089"/>
      <c r="V62" s="520" t="str">
        <f>IFERROR(IF(AND('別紙様式3-2（４・５月）'!O64="",O62&lt;&gt;""),P62,P62*VLOOKUP(AF62,【参考】数式用4!$EY$3:$GF$106,MATCH(N62,【参考】数式用4!$EY$2:$GF$2,0))),"")</f>
        <v/>
      </c>
      <c r="W62" s="49"/>
      <c r="X62" s="71"/>
      <c r="Y62" s="1056" t="str">
        <f>IFERROR(IF(OR('別紙様式3-2（４・５月）'!Z64="ベア加算",'別紙様式3-2（４・５月）'!R64=""),"",X62*VLOOKUP(N62,【参考】数式用!$AD$2:$AH$37,MATCH(W62,【参考】数式用!$K$4:$N$4,0)+1,0)),"")</f>
        <v/>
      </c>
      <c r="Z62" s="1057"/>
      <c r="AA62" s="72"/>
      <c r="AB62" s="73"/>
      <c r="AC62" s="525"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0" t="str">
        <f>IF(基本情報入力シート!C102="","",基本情報入力シート!C102)</f>
        <v/>
      </c>
      <c r="C63" s="971"/>
      <c r="D63" s="971"/>
      <c r="E63" s="971"/>
      <c r="F63" s="971"/>
      <c r="G63" s="971"/>
      <c r="H63" s="971"/>
      <c r="I63" s="972"/>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6"/>
      <c r="Q63" s="1087"/>
      <c r="R63" s="521" t="str">
        <f>IFERROR(IF(OR('別紙様式3-2（４・５月）'!Z65="ベア加算",'別紙様式3-2（４・５月）'!R65=""),"",P63*VLOOKUP(N63,【参考】数式用!$AD$2:$AH$37,MATCH(O63,【参考】数式用!$K$4:$N$4,0)+1,0)),"")</f>
        <v/>
      </c>
      <c r="S63" s="72"/>
      <c r="T63" s="1088"/>
      <c r="U63" s="1089"/>
      <c r="V63" s="520" t="str">
        <f>IFERROR(IF(AND('別紙様式3-2（４・５月）'!O65="",O63&lt;&gt;""),P63,P63*VLOOKUP(AF63,【参考】数式用4!$EY$3:$GF$106,MATCH(N63,【参考】数式用4!$EY$2:$GF$2,0))),"")</f>
        <v/>
      </c>
      <c r="W63" s="49"/>
      <c r="X63" s="71"/>
      <c r="Y63" s="1056" t="str">
        <f>IFERROR(IF(OR('別紙様式3-2（４・５月）'!Z65="ベア加算",'別紙様式3-2（４・５月）'!R65=""),"",X63*VLOOKUP(N63,【参考】数式用!$AD$2:$AH$37,MATCH(W63,【参考】数式用!$K$4:$N$4,0)+1,0)),"")</f>
        <v/>
      </c>
      <c r="Z63" s="1057"/>
      <c r="AA63" s="72"/>
      <c r="AB63" s="73"/>
      <c r="AC63" s="525"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0" t="str">
        <f>IF(基本情報入力シート!C103="","",基本情報入力シート!C103)</f>
        <v/>
      </c>
      <c r="C64" s="971"/>
      <c r="D64" s="971"/>
      <c r="E64" s="971"/>
      <c r="F64" s="971"/>
      <c r="G64" s="971"/>
      <c r="H64" s="971"/>
      <c r="I64" s="972"/>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6"/>
      <c r="Q64" s="1087"/>
      <c r="R64" s="521" t="str">
        <f>IFERROR(IF(OR('別紙様式3-2（４・５月）'!Z66="ベア加算",'別紙様式3-2（４・５月）'!R66=""),"",P64*VLOOKUP(N64,【参考】数式用!$AD$2:$AH$37,MATCH(O64,【参考】数式用!$K$4:$N$4,0)+1,0)),"")</f>
        <v/>
      </c>
      <c r="S64" s="72"/>
      <c r="T64" s="1088"/>
      <c r="U64" s="1089"/>
      <c r="V64" s="520" t="str">
        <f>IFERROR(IF(AND('別紙様式3-2（４・５月）'!O66="",O64&lt;&gt;""),P64,P64*VLOOKUP(AF64,【参考】数式用4!$EY$3:$GF$106,MATCH(N64,【参考】数式用4!$EY$2:$GF$2,0))),"")</f>
        <v/>
      </c>
      <c r="W64" s="49"/>
      <c r="X64" s="71"/>
      <c r="Y64" s="1056" t="str">
        <f>IFERROR(IF(OR('別紙様式3-2（４・５月）'!Z66="ベア加算",'別紙様式3-2（４・５月）'!R66=""),"",X64*VLOOKUP(N64,【参考】数式用!$AD$2:$AH$37,MATCH(W64,【参考】数式用!$K$4:$N$4,0)+1,0)),"")</f>
        <v/>
      </c>
      <c r="Z64" s="1057"/>
      <c r="AA64" s="72"/>
      <c r="AB64" s="73"/>
      <c r="AC64" s="525"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0" t="str">
        <f>IF(基本情報入力シート!C104="","",基本情報入力シート!C104)</f>
        <v/>
      </c>
      <c r="C65" s="971"/>
      <c r="D65" s="971"/>
      <c r="E65" s="971"/>
      <c r="F65" s="971"/>
      <c r="G65" s="971"/>
      <c r="H65" s="971"/>
      <c r="I65" s="972"/>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6"/>
      <c r="Q65" s="1087"/>
      <c r="R65" s="521" t="str">
        <f>IFERROR(IF(OR('別紙様式3-2（４・５月）'!Z67="ベア加算",'別紙様式3-2（４・５月）'!R67=""),"",P65*VLOOKUP(N65,【参考】数式用!$AD$2:$AH$37,MATCH(O65,【参考】数式用!$K$4:$N$4,0)+1,0)),"")</f>
        <v/>
      </c>
      <c r="S65" s="72"/>
      <c r="T65" s="1088"/>
      <c r="U65" s="1089"/>
      <c r="V65" s="520" t="str">
        <f>IFERROR(IF(AND('別紙様式3-2（４・５月）'!O67="",O65&lt;&gt;""),P65,P65*VLOOKUP(AF65,【参考】数式用4!$EY$3:$GF$106,MATCH(N65,【参考】数式用4!$EY$2:$GF$2,0))),"")</f>
        <v/>
      </c>
      <c r="W65" s="49"/>
      <c r="X65" s="71"/>
      <c r="Y65" s="1056" t="str">
        <f>IFERROR(IF(OR('別紙様式3-2（４・５月）'!Z67="ベア加算",'別紙様式3-2（４・５月）'!R67=""),"",X65*VLOOKUP(N65,【参考】数式用!$AD$2:$AH$37,MATCH(W65,【参考】数式用!$K$4:$N$4,0)+1,0)),"")</f>
        <v/>
      </c>
      <c r="Z65" s="1057"/>
      <c r="AA65" s="72"/>
      <c r="AB65" s="73"/>
      <c r="AC65" s="525"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0" t="str">
        <f>IF(基本情報入力シート!C105="","",基本情報入力シート!C105)</f>
        <v/>
      </c>
      <c r="C66" s="971"/>
      <c r="D66" s="971"/>
      <c r="E66" s="971"/>
      <c r="F66" s="971"/>
      <c r="G66" s="971"/>
      <c r="H66" s="971"/>
      <c r="I66" s="972"/>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6"/>
      <c r="Q66" s="1087"/>
      <c r="R66" s="521" t="str">
        <f>IFERROR(IF(OR('別紙様式3-2（４・５月）'!Z68="ベア加算",'別紙様式3-2（４・５月）'!R68=""),"",P66*VLOOKUP(N66,【参考】数式用!$AD$2:$AH$37,MATCH(O66,【参考】数式用!$K$4:$N$4,0)+1,0)),"")</f>
        <v/>
      </c>
      <c r="S66" s="72"/>
      <c r="T66" s="1088"/>
      <c r="U66" s="1089"/>
      <c r="V66" s="520" t="str">
        <f>IFERROR(IF(AND('別紙様式3-2（４・５月）'!O68="",O66&lt;&gt;""),P66,P66*VLOOKUP(AF66,【参考】数式用4!$EY$3:$GF$106,MATCH(N66,【参考】数式用4!$EY$2:$GF$2,0))),"")</f>
        <v/>
      </c>
      <c r="W66" s="49"/>
      <c r="X66" s="71"/>
      <c r="Y66" s="1056" t="str">
        <f>IFERROR(IF(OR('別紙様式3-2（４・５月）'!Z68="ベア加算",'別紙様式3-2（４・５月）'!R68=""),"",X66*VLOOKUP(N66,【参考】数式用!$AD$2:$AH$37,MATCH(W66,【参考】数式用!$K$4:$N$4,0)+1,0)),"")</f>
        <v/>
      </c>
      <c r="Z66" s="1057"/>
      <c r="AA66" s="72"/>
      <c r="AB66" s="73"/>
      <c r="AC66" s="525"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0" t="str">
        <f>IF(基本情報入力シート!C106="","",基本情報入力シート!C106)</f>
        <v/>
      </c>
      <c r="C67" s="971"/>
      <c r="D67" s="971"/>
      <c r="E67" s="971"/>
      <c r="F67" s="971"/>
      <c r="G67" s="971"/>
      <c r="H67" s="971"/>
      <c r="I67" s="972"/>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6"/>
      <c r="Q67" s="1087"/>
      <c r="R67" s="521" t="str">
        <f>IFERROR(IF(OR('別紙様式3-2（４・５月）'!Z69="ベア加算",'別紙様式3-2（４・５月）'!R69=""),"",P67*VLOOKUP(N67,【参考】数式用!$AD$2:$AH$37,MATCH(O67,【参考】数式用!$K$4:$N$4,0)+1,0)),"")</f>
        <v/>
      </c>
      <c r="S67" s="72"/>
      <c r="T67" s="1088"/>
      <c r="U67" s="1089"/>
      <c r="V67" s="520" t="str">
        <f>IFERROR(IF(AND('別紙様式3-2（４・５月）'!O69="",O67&lt;&gt;""),P67,P67*VLOOKUP(AF67,【参考】数式用4!$EY$3:$GF$106,MATCH(N67,【参考】数式用4!$EY$2:$GF$2,0))),"")</f>
        <v/>
      </c>
      <c r="W67" s="49"/>
      <c r="X67" s="71"/>
      <c r="Y67" s="1056" t="str">
        <f>IFERROR(IF(OR('別紙様式3-2（４・５月）'!Z69="ベア加算",'別紙様式3-2（４・５月）'!R69=""),"",X67*VLOOKUP(N67,【参考】数式用!$AD$2:$AH$37,MATCH(W67,【参考】数式用!$K$4:$N$4,0)+1,0)),"")</f>
        <v/>
      </c>
      <c r="Z67" s="1057"/>
      <c r="AA67" s="72"/>
      <c r="AB67" s="73"/>
      <c r="AC67" s="525"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0" t="str">
        <f>IF(基本情報入力シート!C107="","",基本情報入力シート!C107)</f>
        <v/>
      </c>
      <c r="C68" s="971"/>
      <c r="D68" s="971"/>
      <c r="E68" s="971"/>
      <c r="F68" s="971"/>
      <c r="G68" s="971"/>
      <c r="H68" s="971"/>
      <c r="I68" s="972"/>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6"/>
      <c r="Q68" s="1087"/>
      <c r="R68" s="521" t="str">
        <f>IFERROR(IF(OR('別紙様式3-2（４・５月）'!Z70="ベア加算",'別紙様式3-2（４・５月）'!R70=""),"",P68*VLOOKUP(N68,【参考】数式用!$AD$2:$AH$37,MATCH(O68,【参考】数式用!$K$4:$N$4,0)+1,0)),"")</f>
        <v/>
      </c>
      <c r="S68" s="72"/>
      <c r="T68" s="1088"/>
      <c r="U68" s="1089"/>
      <c r="V68" s="520" t="str">
        <f>IFERROR(IF(AND('別紙様式3-2（４・５月）'!O70="",O68&lt;&gt;""),P68,P68*VLOOKUP(AF68,【参考】数式用4!$EY$3:$GF$106,MATCH(N68,【参考】数式用4!$EY$2:$GF$2,0))),"")</f>
        <v/>
      </c>
      <c r="W68" s="49"/>
      <c r="X68" s="71"/>
      <c r="Y68" s="1056" t="str">
        <f>IFERROR(IF(OR('別紙様式3-2（４・５月）'!Z70="ベア加算",'別紙様式3-2（４・５月）'!R70=""),"",X68*VLOOKUP(N68,【参考】数式用!$AD$2:$AH$37,MATCH(W68,【参考】数式用!$K$4:$N$4,0)+1,0)),"")</f>
        <v/>
      </c>
      <c r="Z68" s="1057"/>
      <c r="AA68" s="72"/>
      <c r="AB68" s="73"/>
      <c r="AC68" s="525"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0" t="str">
        <f>IF(基本情報入力シート!C108="","",基本情報入力シート!C108)</f>
        <v/>
      </c>
      <c r="C69" s="971"/>
      <c r="D69" s="971"/>
      <c r="E69" s="971"/>
      <c r="F69" s="971"/>
      <c r="G69" s="971"/>
      <c r="H69" s="971"/>
      <c r="I69" s="972"/>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6"/>
      <c r="Q69" s="1087"/>
      <c r="R69" s="521" t="str">
        <f>IFERROR(IF(OR('別紙様式3-2（４・５月）'!Z71="ベア加算",'別紙様式3-2（４・５月）'!R71=""),"",P69*VLOOKUP(N69,【参考】数式用!$AD$2:$AH$37,MATCH(O69,【参考】数式用!$K$4:$N$4,0)+1,0)),"")</f>
        <v/>
      </c>
      <c r="S69" s="72"/>
      <c r="T69" s="1088"/>
      <c r="U69" s="1089"/>
      <c r="V69" s="520" t="str">
        <f>IFERROR(IF(AND('別紙様式3-2（４・５月）'!O71="",O69&lt;&gt;""),P69,P69*VLOOKUP(AF69,【参考】数式用4!$EY$3:$GF$106,MATCH(N69,【参考】数式用4!$EY$2:$GF$2,0))),"")</f>
        <v/>
      </c>
      <c r="W69" s="49"/>
      <c r="X69" s="71"/>
      <c r="Y69" s="1056" t="str">
        <f>IFERROR(IF(OR('別紙様式3-2（４・５月）'!Z71="ベア加算",'別紙様式3-2（４・５月）'!R71=""),"",X69*VLOOKUP(N69,【参考】数式用!$AD$2:$AH$37,MATCH(W69,【参考】数式用!$K$4:$N$4,0)+1,0)),"")</f>
        <v/>
      </c>
      <c r="Z69" s="1057"/>
      <c r="AA69" s="72"/>
      <c r="AB69" s="73"/>
      <c r="AC69" s="525"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0" t="str">
        <f>IF(基本情報入力シート!C109="","",基本情報入力シート!C109)</f>
        <v/>
      </c>
      <c r="C70" s="971"/>
      <c r="D70" s="971"/>
      <c r="E70" s="971"/>
      <c r="F70" s="971"/>
      <c r="G70" s="971"/>
      <c r="H70" s="971"/>
      <c r="I70" s="972"/>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6"/>
      <c r="Q70" s="1087"/>
      <c r="R70" s="521" t="str">
        <f>IFERROR(IF(OR('別紙様式3-2（４・５月）'!Z72="ベア加算",'別紙様式3-2（４・５月）'!R72=""),"",P70*VLOOKUP(N70,【参考】数式用!$AD$2:$AH$37,MATCH(O70,【参考】数式用!$K$4:$N$4,0)+1,0)),"")</f>
        <v/>
      </c>
      <c r="S70" s="72"/>
      <c r="T70" s="1088"/>
      <c r="U70" s="1089"/>
      <c r="V70" s="520" t="str">
        <f>IFERROR(IF(AND('別紙様式3-2（４・５月）'!O72="",O70&lt;&gt;""),P70,P70*VLOOKUP(AF70,【参考】数式用4!$EY$3:$GF$106,MATCH(N70,【参考】数式用4!$EY$2:$GF$2,0))),"")</f>
        <v/>
      </c>
      <c r="W70" s="49"/>
      <c r="X70" s="71"/>
      <c r="Y70" s="1056" t="str">
        <f>IFERROR(IF(OR('別紙様式3-2（４・５月）'!Z72="ベア加算",'別紙様式3-2（４・５月）'!R72=""),"",X70*VLOOKUP(N70,【参考】数式用!$AD$2:$AH$37,MATCH(W70,【参考】数式用!$K$4:$N$4,0)+1,0)),"")</f>
        <v/>
      </c>
      <c r="Z70" s="1057"/>
      <c r="AA70" s="72"/>
      <c r="AB70" s="73"/>
      <c r="AC70" s="525"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0" t="str">
        <f>IF(基本情報入力シート!C110="","",基本情報入力シート!C110)</f>
        <v/>
      </c>
      <c r="C71" s="971"/>
      <c r="D71" s="971"/>
      <c r="E71" s="971"/>
      <c r="F71" s="971"/>
      <c r="G71" s="971"/>
      <c r="H71" s="971"/>
      <c r="I71" s="972"/>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6"/>
      <c r="Q71" s="1087"/>
      <c r="R71" s="521" t="str">
        <f>IFERROR(IF(OR('別紙様式3-2（４・５月）'!Z73="ベア加算",'別紙様式3-2（４・５月）'!R73=""),"",P71*VLOOKUP(N71,【参考】数式用!$AD$2:$AH$37,MATCH(O71,【参考】数式用!$K$4:$N$4,0)+1,0)),"")</f>
        <v/>
      </c>
      <c r="S71" s="72"/>
      <c r="T71" s="1088"/>
      <c r="U71" s="1089"/>
      <c r="V71" s="520" t="str">
        <f>IFERROR(IF(AND('別紙様式3-2（４・５月）'!O73="",O71&lt;&gt;""),P71,P71*VLOOKUP(AF71,【参考】数式用4!$EY$3:$GF$106,MATCH(N71,【参考】数式用4!$EY$2:$GF$2,0))),"")</f>
        <v/>
      </c>
      <c r="W71" s="49"/>
      <c r="X71" s="71"/>
      <c r="Y71" s="1056" t="str">
        <f>IFERROR(IF(OR('別紙様式3-2（４・５月）'!Z73="ベア加算",'別紙様式3-2（４・５月）'!R73=""),"",X71*VLOOKUP(N71,【参考】数式用!$AD$2:$AH$37,MATCH(W71,【参考】数式用!$K$4:$N$4,0)+1,0)),"")</f>
        <v/>
      </c>
      <c r="Z71" s="1057"/>
      <c r="AA71" s="72"/>
      <c r="AB71" s="73"/>
      <c r="AC71" s="525"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0" t="str">
        <f>IF(基本情報入力シート!C111="","",基本情報入力シート!C111)</f>
        <v/>
      </c>
      <c r="C72" s="971"/>
      <c r="D72" s="971"/>
      <c r="E72" s="971"/>
      <c r="F72" s="971"/>
      <c r="G72" s="971"/>
      <c r="H72" s="971"/>
      <c r="I72" s="972"/>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6"/>
      <c r="Q72" s="1087"/>
      <c r="R72" s="521" t="str">
        <f>IFERROR(IF(OR('別紙様式3-2（４・５月）'!Z74="ベア加算",'別紙様式3-2（４・５月）'!R74=""),"",P72*VLOOKUP(N72,【参考】数式用!$AD$2:$AH$37,MATCH(O72,【参考】数式用!$K$4:$N$4,0)+1,0)),"")</f>
        <v/>
      </c>
      <c r="S72" s="72"/>
      <c r="T72" s="1088"/>
      <c r="U72" s="1089"/>
      <c r="V72" s="520" t="str">
        <f>IFERROR(IF(AND('別紙様式3-2（４・５月）'!O74="",O72&lt;&gt;""),P72,P72*VLOOKUP(AF72,【参考】数式用4!$EY$3:$GF$106,MATCH(N72,【参考】数式用4!$EY$2:$GF$2,0))),"")</f>
        <v/>
      </c>
      <c r="W72" s="49"/>
      <c r="X72" s="71"/>
      <c r="Y72" s="1056" t="str">
        <f>IFERROR(IF(OR('別紙様式3-2（４・５月）'!Z74="ベア加算",'別紙様式3-2（４・５月）'!R74=""),"",X72*VLOOKUP(N72,【参考】数式用!$AD$2:$AH$37,MATCH(W72,【参考】数式用!$K$4:$N$4,0)+1,0)),"")</f>
        <v/>
      </c>
      <c r="Z72" s="1057"/>
      <c r="AA72" s="72"/>
      <c r="AB72" s="73"/>
      <c r="AC72" s="525"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0" t="str">
        <f>IF(基本情報入力シート!C112="","",基本情報入力シート!C112)</f>
        <v/>
      </c>
      <c r="C73" s="971"/>
      <c r="D73" s="971"/>
      <c r="E73" s="971"/>
      <c r="F73" s="971"/>
      <c r="G73" s="971"/>
      <c r="H73" s="971"/>
      <c r="I73" s="972"/>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6"/>
      <c r="Q73" s="1087"/>
      <c r="R73" s="521" t="str">
        <f>IFERROR(IF(OR('別紙様式3-2（４・５月）'!Z75="ベア加算",'別紙様式3-2（４・５月）'!R75=""),"",P73*VLOOKUP(N73,【参考】数式用!$AD$2:$AH$37,MATCH(O73,【参考】数式用!$K$4:$N$4,0)+1,0)),"")</f>
        <v/>
      </c>
      <c r="S73" s="72"/>
      <c r="T73" s="1088"/>
      <c r="U73" s="1089"/>
      <c r="V73" s="520" t="str">
        <f>IFERROR(IF(AND('別紙様式3-2（４・５月）'!O75="",O73&lt;&gt;""),P73,P73*VLOOKUP(AF73,【参考】数式用4!$EY$3:$GF$106,MATCH(N73,【参考】数式用4!$EY$2:$GF$2,0))),"")</f>
        <v/>
      </c>
      <c r="W73" s="49"/>
      <c r="X73" s="71"/>
      <c r="Y73" s="1056" t="str">
        <f>IFERROR(IF(OR('別紙様式3-2（４・５月）'!Z75="ベア加算",'別紙様式3-2（４・５月）'!R75=""),"",X73*VLOOKUP(N73,【参考】数式用!$AD$2:$AH$37,MATCH(W73,【参考】数式用!$K$4:$N$4,0)+1,0)),"")</f>
        <v/>
      </c>
      <c r="Z73" s="1057"/>
      <c r="AA73" s="72"/>
      <c r="AB73" s="73"/>
      <c r="AC73" s="525"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0" t="str">
        <f>IF(基本情報入力シート!C113="","",基本情報入力シート!C113)</f>
        <v/>
      </c>
      <c r="C74" s="971"/>
      <c r="D74" s="971"/>
      <c r="E74" s="971"/>
      <c r="F74" s="971"/>
      <c r="G74" s="971"/>
      <c r="H74" s="971"/>
      <c r="I74" s="972"/>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6"/>
      <c r="Q74" s="1087"/>
      <c r="R74" s="521" t="str">
        <f>IFERROR(IF(OR('別紙様式3-2（４・５月）'!Z76="ベア加算",'別紙様式3-2（４・５月）'!R76=""),"",P74*VLOOKUP(N74,【参考】数式用!$AD$2:$AH$37,MATCH(O74,【参考】数式用!$K$4:$N$4,0)+1,0)),"")</f>
        <v/>
      </c>
      <c r="S74" s="72"/>
      <c r="T74" s="1088"/>
      <c r="U74" s="1089"/>
      <c r="V74" s="520" t="str">
        <f>IFERROR(IF(AND('別紙様式3-2（４・５月）'!O76="",O74&lt;&gt;""),P74,P74*VLOOKUP(AF74,【参考】数式用4!$EY$3:$GF$106,MATCH(N74,【参考】数式用4!$EY$2:$GF$2,0))),"")</f>
        <v/>
      </c>
      <c r="W74" s="49"/>
      <c r="X74" s="71"/>
      <c r="Y74" s="1056" t="str">
        <f>IFERROR(IF(OR('別紙様式3-2（４・５月）'!Z76="ベア加算",'別紙様式3-2（４・５月）'!R76=""),"",X74*VLOOKUP(N74,【参考】数式用!$AD$2:$AH$37,MATCH(W74,【参考】数式用!$K$4:$N$4,0)+1,0)),"")</f>
        <v/>
      </c>
      <c r="Z74" s="1057"/>
      <c r="AA74" s="72"/>
      <c r="AB74" s="73"/>
      <c r="AC74" s="525"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0" t="str">
        <f>IF(基本情報入力シート!C114="","",基本情報入力シート!C114)</f>
        <v/>
      </c>
      <c r="C75" s="971"/>
      <c r="D75" s="971"/>
      <c r="E75" s="971"/>
      <c r="F75" s="971"/>
      <c r="G75" s="971"/>
      <c r="H75" s="971"/>
      <c r="I75" s="972"/>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6"/>
      <c r="Q75" s="1087"/>
      <c r="R75" s="521" t="str">
        <f>IFERROR(IF(OR('別紙様式3-2（４・５月）'!Z77="ベア加算",'別紙様式3-2（４・５月）'!R77=""),"",P75*VLOOKUP(N75,【参考】数式用!$AD$2:$AH$37,MATCH(O75,【参考】数式用!$K$4:$N$4,0)+1,0)),"")</f>
        <v/>
      </c>
      <c r="S75" s="72"/>
      <c r="T75" s="1088"/>
      <c r="U75" s="1089"/>
      <c r="V75" s="520" t="str">
        <f>IFERROR(IF(AND('別紙様式3-2（４・５月）'!O77="",O75&lt;&gt;""),P75,P75*VLOOKUP(AF75,【参考】数式用4!$EY$3:$GF$106,MATCH(N75,【参考】数式用4!$EY$2:$GF$2,0))),"")</f>
        <v/>
      </c>
      <c r="W75" s="49"/>
      <c r="X75" s="71"/>
      <c r="Y75" s="1056" t="str">
        <f>IFERROR(IF(OR('別紙様式3-2（４・５月）'!Z77="ベア加算",'別紙様式3-2（４・５月）'!R77=""),"",X75*VLOOKUP(N75,【参考】数式用!$AD$2:$AH$37,MATCH(W75,【参考】数式用!$K$4:$N$4,0)+1,0)),"")</f>
        <v/>
      </c>
      <c r="Z75" s="1057"/>
      <c r="AA75" s="72"/>
      <c r="AB75" s="73"/>
      <c r="AC75" s="525"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0" t="str">
        <f>IF(基本情報入力シート!C115="","",基本情報入力シート!C115)</f>
        <v/>
      </c>
      <c r="C76" s="971"/>
      <c r="D76" s="971"/>
      <c r="E76" s="971"/>
      <c r="F76" s="971"/>
      <c r="G76" s="971"/>
      <c r="H76" s="971"/>
      <c r="I76" s="972"/>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6"/>
      <c r="Q76" s="1087"/>
      <c r="R76" s="521" t="str">
        <f>IFERROR(IF(OR('別紙様式3-2（４・５月）'!Z78="ベア加算",'別紙様式3-2（４・５月）'!R78=""),"",P76*VLOOKUP(N76,【参考】数式用!$AD$2:$AH$37,MATCH(O76,【参考】数式用!$K$4:$N$4,0)+1,0)),"")</f>
        <v/>
      </c>
      <c r="S76" s="72"/>
      <c r="T76" s="1088"/>
      <c r="U76" s="1089"/>
      <c r="V76" s="520" t="str">
        <f>IFERROR(IF(AND('別紙様式3-2（４・５月）'!O78="",O76&lt;&gt;""),P76,P76*VLOOKUP(AF76,【参考】数式用4!$EY$3:$GF$106,MATCH(N76,【参考】数式用4!$EY$2:$GF$2,0))),"")</f>
        <v/>
      </c>
      <c r="W76" s="49"/>
      <c r="X76" s="71"/>
      <c r="Y76" s="1056" t="str">
        <f>IFERROR(IF(OR('別紙様式3-2（４・５月）'!Z78="ベア加算",'別紙様式3-2（４・５月）'!R78=""),"",X76*VLOOKUP(N76,【参考】数式用!$AD$2:$AH$37,MATCH(W76,【参考】数式用!$K$4:$N$4,0)+1,0)),"")</f>
        <v/>
      </c>
      <c r="Z76" s="1057"/>
      <c r="AA76" s="72"/>
      <c r="AB76" s="73"/>
      <c r="AC76" s="525"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0" t="str">
        <f>IF(基本情報入力シート!C116="","",基本情報入力シート!C116)</f>
        <v/>
      </c>
      <c r="C77" s="971"/>
      <c r="D77" s="971"/>
      <c r="E77" s="971"/>
      <c r="F77" s="971"/>
      <c r="G77" s="971"/>
      <c r="H77" s="971"/>
      <c r="I77" s="972"/>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6"/>
      <c r="Q77" s="1087"/>
      <c r="R77" s="521" t="str">
        <f>IFERROR(IF(OR('別紙様式3-2（４・５月）'!Z79="ベア加算",'別紙様式3-2（４・５月）'!R79=""),"",P77*VLOOKUP(N77,【参考】数式用!$AD$2:$AH$37,MATCH(O77,【参考】数式用!$K$4:$N$4,0)+1,0)),"")</f>
        <v/>
      </c>
      <c r="S77" s="72"/>
      <c r="T77" s="1088"/>
      <c r="U77" s="1089"/>
      <c r="V77" s="520" t="str">
        <f>IFERROR(IF(AND('別紙様式3-2（４・５月）'!O79="",O77&lt;&gt;""),P77,P77*VLOOKUP(AF77,【参考】数式用4!$EY$3:$GF$106,MATCH(N77,【参考】数式用4!$EY$2:$GF$2,0))),"")</f>
        <v/>
      </c>
      <c r="W77" s="49"/>
      <c r="X77" s="71"/>
      <c r="Y77" s="1056" t="str">
        <f>IFERROR(IF(OR('別紙様式3-2（４・５月）'!Z79="ベア加算",'別紙様式3-2（４・５月）'!R79=""),"",X77*VLOOKUP(N77,【参考】数式用!$AD$2:$AH$37,MATCH(W77,【参考】数式用!$K$4:$N$4,0)+1,0)),"")</f>
        <v/>
      </c>
      <c r="Z77" s="1057"/>
      <c r="AA77" s="72"/>
      <c r="AB77" s="73"/>
      <c r="AC77" s="525"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0" t="str">
        <f>IF(基本情報入力シート!C117="","",基本情報入力シート!C117)</f>
        <v/>
      </c>
      <c r="C78" s="971"/>
      <c r="D78" s="971"/>
      <c r="E78" s="971"/>
      <c r="F78" s="971"/>
      <c r="G78" s="971"/>
      <c r="H78" s="971"/>
      <c r="I78" s="972"/>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6"/>
      <c r="Q78" s="1087"/>
      <c r="R78" s="521" t="str">
        <f>IFERROR(IF(OR('別紙様式3-2（４・５月）'!Z80="ベア加算",'別紙様式3-2（４・５月）'!R80=""),"",P78*VLOOKUP(N78,【参考】数式用!$AD$2:$AH$37,MATCH(O78,【参考】数式用!$K$4:$N$4,0)+1,0)),"")</f>
        <v/>
      </c>
      <c r="S78" s="72"/>
      <c r="T78" s="1088"/>
      <c r="U78" s="1089"/>
      <c r="V78" s="520" t="str">
        <f>IFERROR(IF(AND('別紙様式3-2（４・５月）'!O80="",O78&lt;&gt;""),P78,P78*VLOOKUP(AF78,【参考】数式用4!$EY$3:$GF$106,MATCH(N78,【参考】数式用4!$EY$2:$GF$2,0))),"")</f>
        <v/>
      </c>
      <c r="W78" s="49"/>
      <c r="X78" s="71"/>
      <c r="Y78" s="1056" t="str">
        <f>IFERROR(IF(OR('別紙様式3-2（４・５月）'!Z80="ベア加算",'別紙様式3-2（４・５月）'!R80=""),"",X78*VLOOKUP(N78,【参考】数式用!$AD$2:$AH$37,MATCH(W78,【参考】数式用!$K$4:$N$4,0)+1,0)),"")</f>
        <v/>
      </c>
      <c r="Z78" s="1057"/>
      <c r="AA78" s="72"/>
      <c r="AB78" s="73"/>
      <c r="AC78" s="525"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0" t="str">
        <f>IF(基本情報入力シート!C118="","",基本情報入力シート!C118)</f>
        <v/>
      </c>
      <c r="C79" s="971"/>
      <c r="D79" s="971"/>
      <c r="E79" s="971"/>
      <c r="F79" s="971"/>
      <c r="G79" s="971"/>
      <c r="H79" s="971"/>
      <c r="I79" s="972"/>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6"/>
      <c r="Q79" s="1087"/>
      <c r="R79" s="521" t="str">
        <f>IFERROR(IF(OR('別紙様式3-2（４・５月）'!Z81="ベア加算",'別紙様式3-2（４・５月）'!R81=""),"",P79*VLOOKUP(N79,【参考】数式用!$AD$2:$AH$37,MATCH(O79,【参考】数式用!$K$4:$N$4,0)+1,0)),"")</f>
        <v/>
      </c>
      <c r="S79" s="72"/>
      <c r="T79" s="1088"/>
      <c r="U79" s="1089"/>
      <c r="V79" s="520" t="str">
        <f>IFERROR(IF(AND('別紙様式3-2（４・５月）'!O81="",O79&lt;&gt;""),P79,P79*VLOOKUP(AF79,【参考】数式用4!$EY$3:$GF$106,MATCH(N79,【参考】数式用4!$EY$2:$GF$2,0))),"")</f>
        <v/>
      </c>
      <c r="W79" s="49"/>
      <c r="X79" s="71"/>
      <c r="Y79" s="1056" t="str">
        <f>IFERROR(IF(OR('別紙様式3-2（４・５月）'!Z81="ベア加算",'別紙様式3-2（４・５月）'!R81=""),"",X79*VLOOKUP(N79,【参考】数式用!$AD$2:$AH$37,MATCH(W79,【参考】数式用!$K$4:$N$4,0)+1,0)),"")</f>
        <v/>
      </c>
      <c r="Z79" s="1057"/>
      <c r="AA79" s="72"/>
      <c r="AB79" s="73"/>
      <c r="AC79" s="525"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0" t="str">
        <f>IF(基本情報入力シート!C119="","",基本情報入力シート!C119)</f>
        <v/>
      </c>
      <c r="C80" s="971"/>
      <c r="D80" s="971"/>
      <c r="E80" s="971"/>
      <c r="F80" s="971"/>
      <c r="G80" s="971"/>
      <c r="H80" s="971"/>
      <c r="I80" s="972"/>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6"/>
      <c r="Q80" s="1087"/>
      <c r="R80" s="521" t="str">
        <f>IFERROR(IF(OR('別紙様式3-2（４・５月）'!Z82="ベア加算",'別紙様式3-2（４・５月）'!R82=""),"",P80*VLOOKUP(N80,【参考】数式用!$AD$2:$AH$37,MATCH(O80,【参考】数式用!$K$4:$N$4,0)+1,0)),"")</f>
        <v/>
      </c>
      <c r="S80" s="72"/>
      <c r="T80" s="1088"/>
      <c r="U80" s="1089"/>
      <c r="V80" s="520" t="str">
        <f>IFERROR(IF(AND('別紙様式3-2（４・５月）'!O82="",O80&lt;&gt;""),P80,P80*VLOOKUP(AF80,【参考】数式用4!$EY$3:$GF$106,MATCH(N80,【参考】数式用4!$EY$2:$GF$2,0))),"")</f>
        <v/>
      </c>
      <c r="W80" s="49"/>
      <c r="X80" s="71"/>
      <c r="Y80" s="1056" t="str">
        <f>IFERROR(IF(OR('別紙様式3-2（４・５月）'!Z82="ベア加算",'別紙様式3-2（４・５月）'!R82=""),"",X80*VLOOKUP(N80,【参考】数式用!$AD$2:$AH$37,MATCH(W80,【参考】数式用!$K$4:$N$4,0)+1,0)),"")</f>
        <v/>
      </c>
      <c r="Z80" s="1057"/>
      <c r="AA80" s="72"/>
      <c r="AB80" s="73"/>
      <c r="AC80" s="525"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0" t="str">
        <f>IF(基本情報入力シート!C120="","",基本情報入力シート!C120)</f>
        <v/>
      </c>
      <c r="C81" s="971"/>
      <c r="D81" s="971"/>
      <c r="E81" s="971"/>
      <c r="F81" s="971"/>
      <c r="G81" s="971"/>
      <c r="H81" s="971"/>
      <c r="I81" s="972"/>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6"/>
      <c r="Q81" s="1087"/>
      <c r="R81" s="521" t="str">
        <f>IFERROR(IF(OR('別紙様式3-2（４・５月）'!Z83="ベア加算",'別紙様式3-2（４・５月）'!R83=""),"",P81*VLOOKUP(N81,【参考】数式用!$AD$2:$AH$37,MATCH(O81,【参考】数式用!$K$4:$N$4,0)+1,0)),"")</f>
        <v/>
      </c>
      <c r="S81" s="72"/>
      <c r="T81" s="1088"/>
      <c r="U81" s="1089"/>
      <c r="V81" s="520" t="str">
        <f>IFERROR(IF(AND('別紙様式3-2（４・５月）'!O83="",O81&lt;&gt;""),P81,P81*VLOOKUP(AF81,【参考】数式用4!$EY$3:$GF$106,MATCH(N81,【参考】数式用4!$EY$2:$GF$2,0))),"")</f>
        <v/>
      </c>
      <c r="W81" s="49"/>
      <c r="X81" s="71"/>
      <c r="Y81" s="1056" t="str">
        <f>IFERROR(IF(OR('別紙様式3-2（４・５月）'!Z83="ベア加算",'別紙様式3-2（４・５月）'!R83=""),"",X81*VLOOKUP(N81,【参考】数式用!$AD$2:$AH$37,MATCH(W81,【参考】数式用!$K$4:$N$4,0)+1,0)),"")</f>
        <v/>
      </c>
      <c r="Z81" s="1057"/>
      <c r="AA81" s="72"/>
      <c r="AB81" s="73"/>
      <c r="AC81" s="525"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0" t="str">
        <f>IF(基本情報入力シート!C121="","",基本情報入力シート!C121)</f>
        <v/>
      </c>
      <c r="C82" s="971"/>
      <c r="D82" s="971"/>
      <c r="E82" s="971"/>
      <c r="F82" s="971"/>
      <c r="G82" s="971"/>
      <c r="H82" s="971"/>
      <c r="I82" s="972"/>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6"/>
      <c r="Q82" s="1087"/>
      <c r="R82" s="521" t="str">
        <f>IFERROR(IF(OR('別紙様式3-2（４・５月）'!Z84="ベア加算",'別紙様式3-2（４・５月）'!R84=""),"",P82*VLOOKUP(N82,【参考】数式用!$AD$2:$AH$37,MATCH(O82,【参考】数式用!$K$4:$N$4,0)+1,0)),"")</f>
        <v/>
      </c>
      <c r="S82" s="72"/>
      <c r="T82" s="1088"/>
      <c r="U82" s="1089"/>
      <c r="V82" s="520" t="str">
        <f>IFERROR(IF(AND('別紙様式3-2（４・５月）'!O84="",O82&lt;&gt;""),P82,P82*VLOOKUP(AF82,【参考】数式用4!$EY$3:$GF$106,MATCH(N82,【参考】数式用4!$EY$2:$GF$2,0))),"")</f>
        <v/>
      </c>
      <c r="W82" s="49"/>
      <c r="X82" s="71"/>
      <c r="Y82" s="1056" t="str">
        <f>IFERROR(IF(OR('別紙様式3-2（４・５月）'!Z84="ベア加算",'別紙様式3-2（４・５月）'!R84=""),"",X82*VLOOKUP(N82,【参考】数式用!$AD$2:$AH$37,MATCH(W82,【参考】数式用!$K$4:$N$4,0)+1,0)),"")</f>
        <v/>
      </c>
      <c r="Z82" s="1057"/>
      <c r="AA82" s="72"/>
      <c r="AB82" s="73"/>
      <c r="AC82" s="525"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0" t="str">
        <f>IF(基本情報入力シート!C122="","",基本情報入力シート!C122)</f>
        <v/>
      </c>
      <c r="C83" s="971"/>
      <c r="D83" s="971"/>
      <c r="E83" s="971"/>
      <c r="F83" s="971"/>
      <c r="G83" s="971"/>
      <c r="H83" s="971"/>
      <c r="I83" s="972"/>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6"/>
      <c r="Q83" s="1087"/>
      <c r="R83" s="521" t="str">
        <f>IFERROR(IF(OR('別紙様式3-2（４・５月）'!Z85="ベア加算",'別紙様式3-2（４・５月）'!R85=""),"",P83*VLOOKUP(N83,【参考】数式用!$AD$2:$AH$37,MATCH(O83,【参考】数式用!$K$4:$N$4,0)+1,0)),"")</f>
        <v/>
      </c>
      <c r="S83" s="72"/>
      <c r="T83" s="1088"/>
      <c r="U83" s="1089"/>
      <c r="V83" s="520" t="str">
        <f>IFERROR(IF(AND('別紙様式3-2（４・５月）'!O85="",O83&lt;&gt;""),P83,P83*VLOOKUP(AF83,【参考】数式用4!$EY$3:$GF$106,MATCH(N83,【参考】数式用4!$EY$2:$GF$2,0))),"")</f>
        <v/>
      </c>
      <c r="W83" s="49"/>
      <c r="X83" s="71"/>
      <c r="Y83" s="1056" t="str">
        <f>IFERROR(IF(OR('別紙様式3-2（４・５月）'!Z85="ベア加算",'別紙様式3-2（４・５月）'!R85=""),"",X83*VLOOKUP(N83,【参考】数式用!$AD$2:$AH$37,MATCH(W83,【参考】数式用!$K$4:$N$4,0)+1,0)),"")</f>
        <v/>
      </c>
      <c r="Z83" s="1057"/>
      <c r="AA83" s="72"/>
      <c r="AB83" s="73"/>
      <c r="AC83" s="525"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0" t="str">
        <f>IF(基本情報入力シート!C123="","",基本情報入力シート!C123)</f>
        <v/>
      </c>
      <c r="C84" s="971"/>
      <c r="D84" s="971"/>
      <c r="E84" s="971"/>
      <c r="F84" s="971"/>
      <c r="G84" s="971"/>
      <c r="H84" s="971"/>
      <c r="I84" s="972"/>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6"/>
      <c r="Q84" s="1087"/>
      <c r="R84" s="521" t="str">
        <f>IFERROR(IF(OR('別紙様式3-2（４・５月）'!Z86="ベア加算",'別紙様式3-2（４・５月）'!R86=""),"",P84*VLOOKUP(N84,【参考】数式用!$AD$2:$AH$37,MATCH(O84,【参考】数式用!$K$4:$N$4,0)+1,0)),"")</f>
        <v/>
      </c>
      <c r="S84" s="72"/>
      <c r="T84" s="1088"/>
      <c r="U84" s="1089"/>
      <c r="V84" s="520" t="str">
        <f>IFERROR(IF(AND('別紙様式3-2（４・５月）'!O86="",O84&lt;&gt;""),P84,P84*VLOOKUP(AF84,【参考】数式用4!$EY$3:$GF$106,MATCH(N84,【参考】数式用4!$EY$2:$GF$2,0))),"")</f>
        <v/>
      </c>
      <c r="W84" s="49"/>
      <c r="X84" s="71"/>
      <c r="Y84" s="1056" t="str">
        <f>IFERROR(IF(OR('別紙様式3-2（４・５月）'!Z86="ベア加算",'別紙様式3-2（４・５月）'!R86=""),"",X84*VLOOKUP(N84,【参考】数式用!$AD$2:$AH$37,MATCH(W84,【参考】数式用!$K$4:$N$4,0)+1,0)),"")</f>
        <v/>
      </c>
      <c r="Z84" s="1057"/>
      <c r="AA84" s="72"/>
      <c r="AB84" s="73"/>
      <c r="AC84" s="525"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0" t="str">
        <f>IF(基本情報入力シート!C124="","",基本情報入力シート!C124)</f>
        <v/>
      </c>
      <c r="C85" s="971"/>
      <c r="D85" s="971"/>
      <c r="E85" s="971"/>
      <c r="F85" s="971"/>
      <c r="G85" s="971"/>
      <c r="H85" s="971"/>
      <c r="I85" s="972"/>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6"/>
      <c r="Q85" s="1087"/>
      <c r="R85" s="521" t="str">
        <f>IFERROR(IF(OR('別紙様式3-2（４・５月）'!Z87="ベア加算",'別紙様式3-2（４・５月）'!R87=""),"",P85*VLOOKUP(N85,【参考】数式用!$AD$2:$AH$37,MATCH(O85,【参考】数式用!$K$4:$N$4,0)+1,0)),"")</f>
        <v/>
      </c>
      <c r="S85" s="72"/>
      <c r="T85" s="1088"/>
      <c r="U85" s="1089"/>
      <c r="V85" s="520" t="str">
        <f>IFERROR(IF(AND('別紙様式3-2（４・５月）'!O87="",O85&lt;&gt;""),P85,P85*VLOOKUP(AF85,【参考】数式用4!$EY$3:$GF$106,MATCH(N85,【参考】数式用4!$EY$2:$GF$2,0))),"")</f>
        <v/>
      </c>
      <c r="W85" s="49"/>
      <c r="X85" s="71"/>
      <c r="Y85" s="1056" t="str">
        <f>IFERROR(IF(OR('別紙様式3-2（４・５月）'!Z87="ベア加算",'別紙様式3-2（４・５月）'!R87=""),"",X85*VLOOKUP(N85,【参考】数式用!$AD$2:$AH$37,MATCH(W85,【参考】数式用!$K$4:$N$4,0)+1,0)),"")</f>
        <v/>
      </c>
      <c r="Z85" s="1057"/>
      <c r="AA85" s="72"/>
      <c r="AB85" s="73"/>
      <c r="AC85" s="525"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0" t="str">
        <f>IF(基本情報入力シート!C125="","",基本情報入力シート!C125)</f>
        <v/>
      </c>
      <c r="C86" s="971"/>
      <c r="D86" s="971"/>
      <c r="E86" s="971"/>
      <c r="F86" s="971"/>
      <c r="G86" s="971"/>
      <c r="H86" s="971"/>
      <c r="I86" s="972"/>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6"/>
      <c r="Q86" s="1087"/>
      <c r="R86" s="521" t="str">
        <f>IFERROR(IF(OR('別紙様式3-2（４・５月）'!Z88="ベア加算",'別紙様式3-2（４・５月）'!R88=""),"",P86*VLOOKUP(N86,【参考】数式用!$AD$2:$AH$37,MATCH(O86,【参考】数式用!$K$4:$N$4,0)+1,0)),"")</f>
        <v/>
      </c>
      <c r="S86" s="72"/>
      <c r="T86" s="1088"/>
      <c r="U86" s="1089"/>
      <c r="V86" s="520" t="str">
        <f>IFERROR(IF(AND('別紙様式3-2（４・５月）'!O88="",O86&lt;&gt;""),P86,P86*VLOOKUP(AF86,【参考】数式用4!$EY$3:$GF$106,MATCH(N86,【参考】数式用4!$EY$2:$GF$2,0))),"")</f>
        <v/>
      </c>
      <c r="W86" s="49"/>
      <c r="X86" s="71"/>
      <c r="Y86" s="1056" t="str">
        <f>IFERROR(IF(OR('別紙様式3-2（４・５月）'!Z88="ベア加算",'別紙様式3-2（４・５月）'!R88=""),"",X86*VLOOKUP(N86,【参考】数式用!$AD$2:$AH$37,MATCH(W86,【参考】数式用!$K$4:$N$4,0)+1,0)),"")</f>
        <v/>
      </c>
      <c r="Z86" s="1057"/>
      <c r="AA86" s="72"/>
      <c r="AB86" s="73"/>
      <c r="AC86" s="525"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0" t="str">
        <f>IF(基本情報入力シート!C126="","",基本情報入力シート!C126)</f>
        <v/>
      </c>
      <c r="C87" s="971"/>
      <c r="D87" s="971"/>
      <c r="E87" s="971"/>
      <c r="F87" s="971"/>
      <c r="G87" s="971"/>
      <c r="H87" s="971"/>
      <c r="I87" s="972"/>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6"/>
      <c r="Q87" s="1087"/>
      <c r="R87" s="521" t="str">
        <f>IFERROR(IF(OR('別紙様式3-2（４・５月）'!Z89="ベア加算",'別紙様式3-2（４・５月）'!R89=""),"",P87*VLOOKUP(N87,【参考】数式用!$AD$2:$AH$37,MATCH(O87,【参考】数式用!$K$4:$N$4,0)+1,0)),"")</f>
        <v/>
      </c>
      <c r="S87" s="72"/>
      <c r="T87" s="1088"/>
      <c r="U87" s="1089"/>
      <c r="V87" s="520" t="str">
        <f>IFERROR(IF(AND('別紙様式3-2（４・５月）'!O89="",O87&lt;&gt;""),P87,P87*VLOOKUP(AF87,【参考】数式用4!$EY$3:$GF$106,MATCH(N87,【参考】数式用4!$EY$2:$GF$2,0))),"")</f>
        <v/>
      </c>
      <c r="W87" s="49"/>
      <c r="X87" s="71"/>
      <c r="Y87" s="1056" t="str">
        <f>IFERROR(IF(OR('別紙様式3-2（４・５月）'!Z89="ベア加算",'別紙様式3-2（４・５月）'!R89=""),"",X87*VLOOKUP(N87,【参考】数式用!$AD$2:$AH$37,MATCH(W87,【参考】数式用!$K$4:$N$4,0)+1,0)),"")</f>
        <v/>
      </c>
      <c r="Z87" s="1057"/>
      <c r="AA87" s="72"/>
      <c r="AB87" s="73"/>
      <c r="AC87" s="525"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0" t="str">
        <f>IF(基本情報入力シート!C127="","",基本情報入力シート!C127)</f>
        <v/>
      </c>
      <c r="C88" s="971"/>
      <c r="D88" s="971"/>
      <c r="E88" s="971"/>
      <c r="F88" s="971"/>
      <c r="G88" s="971"/>
      <c r="H88" s="971"/>
      <c r="I88" s="972"/>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6"/>
      <c r="Q88" s="1087"/>
      <c r="R88" s="521" t="str">
        <f>IFERROR(IF(OR('別紙様式3-2（４・５月）'!Z90="ベア加算",'別紙様式3-2（４・５月）'!R90=""),"",P88*VLOOKUP(N88,【参考】数式用!$AD$2:$AH$37,MATCH(O88,【参考】数式用!$K$4:$N$4,0)+1,0)),"")</f>
        <v/>
      </c>
      <c r="S88" s="72"/>
      <c r="T88" s="1088"/>
      <c r="U88" s="1089"/>
      <c r="V88" s="520" t="str">
        <f>IFERROR(IF(AND('別紙様式3-2（４・５月）'!O90="",O88&lt;&gt;""),P88,P88*VLOOKUP(AF88,【参考】数式用4!$EY$3:$GF$106,MATCH(N88,【参考】数式用4!$EY$2:$GF$2,0))),"")</f>
        <v/>
      </c>
      <c r="W88" s="49"/>
      <c r="X88" s="71"/>
      <c r="Y88" s="1056" t="str">
        <f>IFERROR(IF(OR('別紙様式3-2（４・５月）'!Z90="ベア加算",'別紙様式3-2（４・５月）'!R90=""),"",X88*VLOOKUP(N88,【参考】数式用!$AD$2:$AH$37,MATCH(W88,【参考】数式用!$K$4:$N$4,0)+1,0)),"")</f>
        <v/>
      </c>
      <c r="Z88" s="1057"/>
      <c r="AA88" s="72"/>
      <c r="AB88" s="73"/>
      <c r="AC88" s="525"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0" t="str">
        <f>IF(基本情報入力シート!C128="","",基本情報入力シート!C128)</f>
        <v/>
      </c>
      <c r="C89" s="971"/>
      <c r="D89" s="971"/>
      <c r="E89" s="971"/>
      <c r="F89" s="971"/>
      <c r="G89" s="971"/>
      <c r="H89" s="971"/>
      <c r="I89" s="972"/>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6"/>
      <c r="Q89" s="1087"/>
      <c r="R89" s="521" t="str">
        <f>IFERROR(IF(OR('別紙様式3-2（４・５月）'!Z91="ベア加算",'別紙様式3-2（４・５月）'!R91=""),"",P89*VLOOKUP(N89,【参考】数式用!$AD$2:$AH$37,MATCH(O89,【参考】数式用!$K$4:$N$4,0)+1,0)),"")</f>
        <v/>
      </c>
      <c r="S89" s="72"/>
      <c r="T89" s="1088"/>
      <c r="U89" s="1089"/>
      <c r="V89" s="520" t="str">
        <f>IFERROR(IF(AND('別紙様式3-2（４・５月）'!O91="",O89&lt;&gt;""),P89,P89*VLOOKUP(AF89,【参考】数式用4!$EY$3:$GF$106,MATCH(N89,【参考】数式用4!$EY$2:$GF$2,0))),"")</f>
        <v/>
      </c>
      <c r="W89" s="49"/>
      <c r="X89" s="71"/>
      <c r="Y89" s="1056" t="str">
        <f>IFERROR(IF(OR('別紙様式3-2（４・５月）'!Z91="ベア加算",'別紙様式3-2（４・５月）'!R91=""),"",X89*VLOOKUP(N89,【参考】数式用!$AD$2:$AH$37,MATCH(W89,【参考】数式用!$K$4:$N$4,0)+1,0)),"")</f>
        <v/>
      </c>
      <c r="Z89" s="1057"/>
      <c r="AA89" s="72"/>
      <c r="AB89" s="73"/>
      <c r="AC89" s="525"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0" t="str">
        <f>IF(基本情報入力シート!C129="","",基本情報入力シート!C129)</f>
        <v/>
      </c>
      <c r="C90" s="971"/>
      <c r="D90" s="971"/>
      <c r="E90" s="971"/>
      <c r="F90" s="971"/>
      <c r="G90" s="971"/>
      <c r="H90" s="971"/>
      <c r="I90" s="972"/>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6"/>
      <c r="Q90" s="1087"/>
      <c r="R90" s="521" t="str">
        <f>IFERROR(IF(OR('別紙様式3-2（４・５月）'!Z92="ベア加算",'別紙様式3-2（４・５月）'!R92=""),"",P90*VLOOKUP(N90,【参考】数式用!$AD$2:$AH$37,MATCH(O90,【参考】数式用!$K$4:$N$4,0)+1,0)),"")</f>
        <v/>
      </c>
      <c r="S90" s="72"/>
      <c r="T90" s="1088"/>
      <c r="U90" s="1089"/>
      <c r="V90" s="520" t="str">
        <f>IFERROR(IF(AND('別紙様式3-2（４・５月）'!O92="",O90&lt;&gt;""),P90,P90*VLOOKUP(AF90,【参考】数式用4!$EY$3:$GF$106,MATCH(N90,【参考】数式用4!$EY$2:$GF$2,0))),"")</f>
        <v/>
      </c>
      <c r="W90" s="49"/>
      <c r="X90" s="71"/>
      <c r="Y90" s="1056" t="str">
        <f>IFERROR(IF(OR('別紙様式3-2（４・５月）'!Z92="ベア加算",'別紙様式3-2（４・５月）'!R92=""),"",X90*VLOOKUP(N90,【参考】数式用!$AD$2:$AH$37,MATCH(W90,【参考】数式用!$K$4:$N$4,0)+1,0)),"")</f>
        <v/>
      </c>
      <c r="Z90" s="1057"/>
      <c r="AA90" s="72"/>
      <c r="AB90" s="73"/>
      <c r="AC90" s="525"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0" t="str">
        <f>IF(基本情報入力シート!C130="","",基本情報入力シート!C130)</f>
        <v/>
      </c>
      <c r="C91" s="971"/>
      <c r="D91" s="971"/>
      <c r="E91" s="971"/>
      <c r="F91" s="971"/>
      <c r="G91" s="971"/>
      <c r="H91" s="971"/>
      <c r="I91" s="972"/>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6"/>
      <c r="Q91" s="1087"/>
      <c r="R91" s="521" t="str">
        <f>IFERROR(IF(OR('別紙様式3-2（４・５月）'!Z93="ベア加算",'別紙様式3-2（４・５月）'!R93=""),"",P91*VLOOKUP(N91,【参考】数式用!$AD$2:$AH$37,MATCH(O91,【参考】数式用!$K$4:$N$4,0)+1,0)),"")</f>
        <v/>
      </c>
      <c r="S91" s="72"/>
      <c r="T91" s="1088"/>
      <c r="U91" s="1089"/>
      <c r="V91" s="520" t="str">
        <f>IFERROR(IF(AND('別紙様式3-2（４・５月）'!O93="",O91&lt;&gt;""),P91,P91*VLOOKUP(AF91,【参考】数式用4!$EY$3:$GF$106,MATCH(N91,【参考】数式用4!$EY$2:$GF$2,0))),"")</f>
        <v/>
      </c>
      <c r="W91" s="49"/>
      <c r="X91" s="71"/>
      <c r="Y91" s="1056" t="str">
        <f>IFERROR(IF(OR('別紙様式3-2（４・５月）'!Z93="ベア加算",'別紙様式3-2（４・５月）'!R93=""),"",X91*VLOOKUP(N91,【参考】数式用!$AD$2:$AH$37,MATCH(W91,【参考】数式用!$K$4:$N$4,0)+1,0)),"")</f>
        <v/>
      </c>
      <c r="Z91" s="1057"/>
      <c r="AA91" s="72"/>
      <c r="AB91" s="73"/>
      <c r="AC91" s="525"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0" t="str">
        <f>IF(基本情報入力シート!C131="","",基本情報入力シート!C131)</f>
        <v/>
      </c>
      <c r="C92" s="971"/>
      <c r="D92" s="971"/>
      <c r="E92" s="971"/>
      <c r="F92" s="971"/>
      <c r="G92" s="971"/>
      <c r="H92" s="971"/>
      <c r="I92" s="972"/>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6"/>
      <c r="Q92" s="1087"/>
      <c r="R92" s="521" t="str">
        <f>IFERROR(IF(OR('別紙様式3-2（４・５月）'!Z94="ベア加算",'別紙様式3-2（４・５月）'!R94=""),"",P92*VLOOKUP(N92,【参考】数式用!$AD$2:$AH$37,MATCH(O92,【参考】数式用!$K$4:$N$4,0)+1,0)),"")</f>
        <v/>
      </c>
      <c r="S92" s="72"/>
      <c r="T92" s="1088"/>
      <c r="U92" s="1089"/>
      <c r="V92" s="520" t="str">
        <f>IFERROR(IF(AND('別紙様式3-2（４・５月）'!O94="",O92&lt;&gt;""),P92,P92*VLOOKUP(AF92,【参考】数式用4!$EY$3:$GF$106,MATCH(N92,【参考】数式用4!$EY$2:$GF$2,0))),"")</f>
        <v/>
      </c>
      <c r="W92" s="49"/>
      <c r="X92" s="71"/>
      <c r="Y92" s="1056" t="str">
        <f>IFERROR(IF(OR('別紙様式3-2（４・５月）'!Z94="ベア加算",'別紙様式3-2（４・５月）'!R94=""),"",X92*VLOOKUP(N92,【参考】数式用!$AD$2:$AH$37,MATCH(W92,【参考】数式用!$K$4:$N$4,0)+1,0)),"")</f>
        <v/>
      </c>
      <c r="Z92" s="1057"/>
      <c r="AA92" s="72"/>
      <c r="AB92" s="73"/>
      <c r="AC92" s="525"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0" t="str">
        <f>IF(基本情報入力シート!C132="","",基本情報入力シート!C132)</f>
        <v/>
      </c>
      <c r="C93" s="971"/>
      <c r="D93" s="971"/>
      <c r="E93" s="971"/>
      <c r="F93" s="971"/>
      <c r="G93" s="971"/>
      <c r="H93" s="971"/>
      <c r="I93" s="972"/>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6"/>
      <c r="Q93" s="1087"/>
      <c r="R93" s="521" t="str">
        <f>IFERROR(IF(OR('別紙様式3-2（４・５月）'!Z95="ベア加算",'別紙様式3-2（４・５月）'!R95=""),"",P93*VLOOKUP(N93,【参考】数式用!$AD$2:$AH$37,MATCH(O93,【参考】数式用!$K$4:$N$4,0)+1,0)),"")</f>
        <v/>
      </c>
      <c r="S93" s="72"/>
      <c r="T93" s="1088"/>
      <c r="U93" s="1089"/>
      <c r="V93" s="520" t="str">
        <f>IFERROR(IF(AND('別紙様式3-2（４・５月）'!O95="",O93&lt;&gt;""),P93,P93*VLOOKUP(AF93,【参考】数式用4!$EY$3:$GF$106,MATCH(N93,【参考】数式用4!$EY$2:$GF$2,0))),"")</f>
        <v/>
      </c>
      <c r="W93" s="49"/>
      <c r="X93" s="71"/>
      <c r="Y93" s="1056" t="str">
        <f>IFERROR(IF(OR('別紙様式3-2（４・５月）'!Z95="ベア加算",'別紙様式3-2（４・５月）'!R95=""),"",X93*VLOOKUP(N93,【参考】数式用!$AD$2:$AH$37,MATCH(W93,【参考】数式用!$K$4:$N$4,0)+1,0)),"")</f>
        <v/>
      </c>
      <c r="Z93" s="1057"/>
      <c r="AA93" s="72"/>
      <c r="AB93" s="73"/>
      <c r="AC93" s="525"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0" t="str">
        <f>IF(基本情報入力シート!C133="","",基本情報入力シート!C133)</f>
        <v/>
      </c>
      <c r="C94" s="971"/>
      <c r="D94" s="971"/>
      <c r="E94" s="971"/>
      <c r="F94" s="971"/>
      <c r="G94" s="971"/>
      <c r="H94" s="971"/>
      <c r="I94" s="972"/>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6"/>
      <c r="Q94" s="1087"/>
      <c r="R94" s="521" t="str">
        <f>IFERROR(IF(OR('別紙様式3-2（４・５月）'!Z96="ベア加算",'別紙様式3-2（４・５月）'!R96=""),"",P94*VLOOKUP(N94,【参考】数式用!$AD$2:$AH$37,MATCH(O94,【参考】数式用!$K$4:$N$4,0)+1,0)),"")</f>
        <v/>
      </c>
      <c r="S94" s="72"/>
      <c r="T94" s="1088"/>
      <c r="U94" s="1089"/>
      <c r="V94" s="520" t="str">
        <f>IFERROR(IF(AND('別紙様式3-2（４・５月）'!O96="",O94&lt;&gt;""),P94,P94*VLOOKUP(AF94,【参考】数式用4!$EY$3:$GF$106,MATCH(N94,【参考】数式用4!$EY$2:$GF$2,0))),"")</f>
        <v/>
      </c>
      <c r="W94" s="49"/>
      <c r="X94" s="71"/>
      <c r="Y94" s="1056" t="str">
        <f>IFERROR(IF(OR('別紙様式3-2（４・５月）'!Z96="ベア加算",'別紙様式3-2（４・５月）'!R96=""),"",X94*VLOOKUP(N94,【参考】数式用!$AD$2:$AH$37,MATCH(W94,【参考】数式用!$K$4:$N$4,0)+1,0)),"")</f>
        <v/>
      </c>
      <c r="Z94" s="1057"/>
      <c r="AA94" s="72"/>
      <c r="AB94" s="73"/>
      <c r="AC94" s="525"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0" t="str">
        <f>IF(基本情報入力シート!C134="","",基本情報入力シート!C134)</f>
        <v/>
      </c>
      <c r="C95" s="971"/>
      <c r="D95" s="971"/>
      <c r="E95" s="971"/>
      <c r="F95" s="971"/>
      <c r="G95" s="971"/>
      <c r="H95" s="971"/>
      <c r="I95" s="972"/>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6"/>
      <c r="Q95" s="1087"/>
      <c r="R95" s="521" t="str">
        <f>IFERROR(IF(OR('別紙様式3-2（４・５月）'!Z97="ベア加算",'別紙様式3-2（４・５月）'!R97=""),"",P95*VLOOKUP(N95,【参考】数式用!$AD$2:$AH$37,MATCH(O95,【参考】数式用!$K$4:$N$4,0)+1,0)),"")</f>
        <v/>
      </c>
      <c r="S95" s="72"/>
      <c r="T95" s="1088"/>
      <c r="U95" s="1089"/>
      <c r="V95" s="520" t="str">
        <f>IFERROR(IF(AND('別紙様式3-2（４・５月）'!O97="",O95&lt;&gt;""),P95,P95*VLOOKUP(AF95,【参考】数式用4!$EY$3:$GF$106,MATCH(N95,【参考】数式用4!$EY$2:$GF$2,0))),"")</f>
        <v/>
      </c>
      <c r="W95" s="49"/>
      <c r="X95" s="71"/>
      <c r="Y95" s="1056" t="str">
        <f>IFERROR(IF(OR('別紙様式3-2（４・５月）'!Z97="ベア加算",'別紙様式3-2（４・５月）'!R97=""),"",X95*VLOOKUP(N95,【参考】数式用!$AD$2:$AH$37,MATCH(W95,【参考】数式用!$K$4:$N$4,0)+1,0)),"")</f>
        <v/>
      </c>
      <c r="Z95" s="1057"/>
      <c r="AA95" s="72"/>
      <c r="AB95" s="73"/>
      <c r="AC95" s="525"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0" t="str">
        <f>IF(基本情報入力シート!C135="","",基本情報入力シート!C135)</f>
        <v/>
      </c>
      <c r="C96" s="971"/>
      <c r="D96" s="971"/>
      <c r="E96" s="971"/>
      <c r="F96" s="971"/>
      <c r="G96" s="971"/>
      <c r="H96" s="971"/>
      <c r="I96" s="972"/>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6"/>
      <c r="Q96" s="1087"/>
      <c r="R96" s="521" t="str">
        <f>IFERROR(IF(OR('別紙様式3-2（４・５月）'!Z98="ベア加算",'別紙様式3-2（４・５月）'!R98=""),"",P96*VLOOKUP(N96,【参考】数式用!$AD$2:$AH$37,MATCH(O96,【参考】数式用!$K$4:$N$4,0)+1,0)),"")</f>
        <v/>
      </c>
      <c r="S96" s="72"/>
      <c r="T96" s="1088"/>
      <c r="U96" s="1089"/>
      <c r="V96" s="520" t="str">
        <f>IFERROR(IF(AND('別紙様式3-2（４・５月）'!O98="",O96&lt;&gt;""),P96,P96*VLOOKUP(AF96,【参考】数式用4!$EY$3:$GF$106,MATCH(N96,【参考】数式用4!$EY$2:$GF$2,0))),"")</f>
        <v/>
      </c>
      <c r="W96" s="49"/>
      <c r="X96" s="71"/>
      <c r="Y96" s="1056" t="str">
        <f>IFERROR(IF(OR('別紙様式3-2（４・５月）'!Z98="ベア加算",'別紙様式3-2（４・５月）'!R98=""),"",X96*VLOOKUP(N96,【参考】数式用!$AD$2:$AH$37,MATCH(W96,【参考】数式用!$K$4:$N$4,0)+1,0)),"")</f>
        <v/>
      </c>
      <c r="Z96" s="1057"/>
      <c r="AA96" s="72"/>
      <c r="AB96" s="73"/>
      <c r="AC96" s="525"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0" t="str">
        <f>IF(基本情報入力シート!C136="","",基本情報入力シート!C136)</f>
        <v/>
      </c>
      <c r="C97" s="971"/>
      <c r="D97" s="971"/>
      <c r="E97" s="971"/>
      <c r="F97" s="971"/>
      <c r="G97" s="971"/>
      <c r="H97" s="971"/>
      <c r="I97" s="972"/>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6"/>
      <c r="Q97" s="1087"/>
      <c r="R97" s="521" t="str">
        <f>IFERROR(IF(OR('別紙様式3-2（４・５月）'!Z99="ベア加算",'別紙様式3-2（４・５月）'!R99=""),"",P97*VLOOKUP(N97,【参考】数式用!$AD$2:$AH$37,MATCH(O97,【参考】数式用!$K$4:$N$4,0)+1,0)),"")</f>
        <v/>
      </c>
      <c r="S97" s="72"/>
      <c r="T97" s="1088"/>
      <c r="U97" s="1089"/>
      <c r="V97" s="520" t="str">
        <f>IFERROR(IF(AND('別紙様式3-2（４・５月）'!O99="",O97&lt;&gt;""),P97,P97*VLOOKUP(AF97,【参考】数式用4!$EY$3:$GF$106,MATCH(N97,【参考】数式用4!$EY$2:$GF$2,0))),"")</f>
        <v/>
      </c>
      <c r="W97" s="49"/>
      <c r="X97" s="71"/>
      <c r="Y97" s="1056" t="str">
        <f>IFERROR(IF(OR('別紙様式3-2（４・５月）'!Z99="ベア加算",'別紙様式3-2（４・５月）'!R99=""),"",X97*VLOOKUP(N97,【参考】数式用!$AD$2:$AH$37,MATCH(W97,【参考】数式用!$K$4:$N$4,0)+1,0)),"")</f>
        <v/>
      </c>
      <c r="Z97" s="1057"/>
      <c r="AA97" s="72"/>
      <c r="AB97" s="73"/>
      <c r="AC97" s="525"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0" t="str">
        <f>IF(基本情報入力シート!C137="","",基本情報入力シート!C137)</f>
        <v/>
      </c>
      <c r="C98" s="971"/>
      <c r="D98" s="971"/>
      <c r="E98" s="971"/>
      <c r="F98" s="971"/>
      <c r="G98" s="971"/>
      <c r="H98" s="971"/>
      <c r="I98" s="972"/>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6"/>
      <c r="Q98" s="1087"/>
      <c r="R98" s="521" t="str">
        <f>IFERROR(IF(OR('別紙様式3-2（４・５月）'!Z100="ベア加算",'別紙様式3-2（４・５月）'!R100=""),"",P98*VLOOKUP(N98,【参考】数式用!$AD$2:$AH$37,MATCH(O98,【参考】数式用!$K$4:$N$4,0)+1,0)),"")</f>
        <v/>
      </c>
      <c r="S98" s="72"/>
      <c r="T98" s="1088"/>
      <c r="U98" s="1089"/>
      <c r="V98" s="520" t="str">
        <f>IFERROR(IF(AND('別紙様式3-2（４・５月）'!O100="",O98&lt;&gt;""),P98,P98*VLOOKUP(AF98,【参考】数式用4!$EY$3:$GF$106,MATCH(N98,【参考】数式用4!$EY$2:$GF$2,0))),"")</f>
        <v/>
      </c>
      <c r="W98" s="49"/>
      <c r="X98" s="71"/>
      <c r="Y98" s="1056" t="str">
        <f>IFERROR(IF(OR('別紙様式3-2（４・５月）'!Z100="ベア加算",'別紙様式3-2（４・５月）'!R100=""),"",X98*VLOOKUP(N98,【参考】数式用!$AD$2:$AH$37,MATCH(W98,【参考】数式用!$K$4:$N$4,0)+1,0)),"")</f>
        <v/>
      </c>
      <c r="Z98" s="1057"/>
      <c r="AA98" s="72"/>
      <c r="AB98" s="73"/>
      <c r="AC98" s="525"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0" t="str">
        <f>IF(基本情報入力シート!C138="","",基本情報入力シート!C138)</f>
        <v/>
      </c>
      <c r="C99" s="971"/>
      <c r="D99" s="971"/>
      <c r="E99" s="971"/>
      <c r="F99" s="971"/>
      <c r="G99" s="971"/>
      <c r="H99" s="971"/>
      <c r="I99" s="972"/>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6"/>
      <c r="Q99" s="1087"/>
      <c r="R99" s="521" t="str">
        <f>IFERROR(IF(OR('別紙様式3-2（４・５月）'!Z101="ベア加算",'別紙様式3-2（４・５月）'!R101=""),"",P99*VLOOKUP(N99,【参考】数式用!$AD$2:$AH$37,MATCH(O99,【参考】数式用!$K$4:$N$4,0)+1,0)),"")</f>
        <v/>
      </c>
      <c r="S99" s="72"/>
      <c r="T99" s="1088"/>
      <c r="U99" s="1089"/>
      <c r="V99" s="520" t="str">
        <f>IFERROR(IF(AND('別紙様式3-2（４・５月）'!O101="",O99&lt;&gt;""),P99,P99*VLOOKUP(AF99,【参考】数式用4!$EY$3:$GF$106,MATCH(N99,【参考】数式用4!$EY$2:$GF$2,0))),"")</f>
        <v/>
      </c>
      <c r="W99" s="49"/>
      <c r="X99" s="71"/>
      <c r="Y99" s="1056" t="str">
        <f>IFERROR(IF(OR('別紙様式3-2（４・５月）'!Z101="ベア加算",'別紙様式3-2（４・５月）'!R101=""),"",X99*VLOOKUP(N99,【参考】数式用!$AD$2:$AH$37,MATCH(W99,【参考】数式用!$K$4:$N$4,0)+1,0)),"")</f>
        <v/>
      </c>
      <c r="Z99" s="1057"/>
      <c r="AA99" s="72"/>
      <c r="AB99" s="73"/>
      <c r="AC99" s="525"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0" t="str">
        <f>IF(基本情報入力シート!C139="","",基本情報入力シート!C139)</f>
        <v/>
      </c>
      <c r="C100" s="971"/>
      <c r="D100" s="971"/>
      <c r="E100" s="971"/>
      <c r="F100" s="971"/>
      <c r="G100" s="971"/>
      <c r="H100" s="971"/>
      <c r="I100" s="972"/>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6"/>
      <c r="Q100" s="1087"/>
      <c r="R100" s="521" t="str">
        <f>IFERROR(IF(OR('別紙様式3-2（４・５月）'!Z102="ベア加算",'別紙様式3-2（４・５月）'!R102=""),"",P100*VLOOKUP(N100,【参考】数式用!$AD$2:$AH$37,MATCH(O100,【参考】数式用!$K$4:$N$4,0)+1,0)),"")</f>
        <v/>
      </c>
      <c r="S100" s="72"/>
      <c r="T100" s="1088"/>
      <c r="U100" s="1089"/>
      <c r="V100" s="520" t="str">
        <f>IFERROR(IF(AND('別紙様式3-2（４・５月）'!O102="",O100&lt;&gt;""),P100,P100*VLOOKUP(AF100,【参考】数式用4!$EY$3:$GF$106,MATCH(N100,【参考】数式用4!$EY$2:$GF$2,0))),"")</f>
        <v/>
      </c>
      <c r="W100" s="49"/>
      <c r="X100" s="71"/>
      <c r="Y100" s="1056" t="str">
        <f>IFERROR(IF(OR('別紙様式3-2（４・５月）'!Z102="ベア加算",'別紙様式3-2（４・５月）'!R102=""),"",X100*VLOOKUP(N100,【参考】数式用!$AD$2:$AH$37,MATCH(W100,【参考】数式用!$K$4:$N$4,0)+1,0)),"")</f>
        <v/>
      </c>
      <c r="Z100" s="1057"/>
      <c r="AA100" s="72"/>
      <c r="AB100" s="73"/>
      <c r="AC100" s="525"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0" t="str">
        <f>IF(基本情報入力シート!C140="","",基本情報入力シート!C140)</f>
        <v/>
      </c>
      <c r="C101" s="971"/>
      <c r="D101" s="971"/>
      <c r="E101" s="971"/>
      <c r="F101" s="971"/>
      <c r="G101" s="971"/>
      <c r="H101" s="971"/>
      <c r="I101" s="972"/>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6"/>
      <c r="Q101" s="1087"/>
      <c r="R101" s="521" t="str">
        <f>IFERROR(IF(OR('別紙様式3-2（４・５月）'!Z103="ベア加算",'別紙様式3-2（４・５月）'!R103=""),"",P101*VLOOKUP(N101,【参考】数式用!$AD$2:$AH$37,MATCH(O101,【参考】数式用!$K$4:$N$4,0)+1,0)),"")</f>
        <v/>
      </c>
      <c r="S101" s="72"/>
      <c r="T101" s="1088"/>
      <c r="U101" s="1089"/>
      <c r="V101" s="520" t="str">
        <f>IFERROR(IF(AND('別紙様式3-2（４・５月）'!O103="",O101&lt;&gt;""),P101,P101*VLOOKUP(AF101,【参考】数式用4!$EY$3:$GF$106,MATCH(N101,【参考】数式用4!$EY$2:$GF$2,0))),"")</f>
        <v/>
      </c>
      <c r="W101" s="49"/>
      <c r="X101" s="71"/>
      <c r="Y101" s="1056" t="str">
        <f>IFERROR(IF(OR('別紙様式3-2（４・５月）'!Z103="ベア加算",'別紙様式3-2（４・５月）'!R103=""),"",X101*VLOOKUP(N101,【参考】数式用!$AD$2:$AH$37,MATCH(W101,【参考】数式用!$K$4:$N$4,0)+1,0)),"")</f>
        <v/>
      </c>
      <c r="Z101" s="1057"/>
      <c r="AA101" s="72"/>
      <c r="AB101" s="73"/>
      <c r="AC101" s="525"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0" t="str">
        <f>IF(基本情報入力シート!C141="","",基本情報入力シート!C141)</f>
        <v/>
      </c>
      <c r="C102" s="971"/>
      <c r="D102" s="971"/>
      <c r="E102" s="971"/>
      <c r="F102" s="971"/>
      <c r="G102" s="971"/>
      <c r="H102" s="971"/>
      <c r="I102" s="972"/>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6"/>
      <c r="Q102" s="1087"/>
      <c r="R102" s="521" t="str">
        <f>IFERROR(IF(OR('別紙様式3-2（４・５月）'!Z104="ベア加算",'別紙様式3-2（４・５月）'!R104=""),"",P102*VLOOKUP(N102,【参考】数式用!$AD$2:$AH$37,MATCH(O102,【参考】数式用!$K$4:$N$4,0)+1,0)),"")</f>
        <v/>
      </c>
      <c r="S102" s="72"/>
      <c r="T102" s="1088"/>
      <c r="U102" s="1089"/>
      <c r="V102" s="520" t="str">
        <f>IFERROR(IF(AND('別紙様式3-2（４・５月）'!O104="",O102&lt;&gt;""),P102,P102*VLOOKUP(AF102,【参考】数式用4!$EY$3:$GF$106,MATCH(N102,【参考】数式用4!$EY$2:$GF$2,0))),"")</f>
        <v/>
      </c>
      <c r="W102" s="49"/>
      <c r="X102" s="71"/>
      <c r="Y102" s="1056" t="str">
        <f>IFERROR(IF(OR('別紙様式3-2（４・５月）'!Z104="ベア加算",'別紙様式3-2（４・５月）'!R104=""),"",X102*VLOOKUP(N102,【参考】数式用!$AD$2:$AH$37,MATCH(W102,【参考】数式用!$K$4:$N$4,0)+1,0)),"")</f>
        <v/>
      </c>
      <c r="Z102" s="1057"/>
      <c r="AA102" s="72"/>
      <c r="AB102" s="73"/>
      <c r="AC102" s="525"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0" t="str">
        <f>IF(基本情報入力シート!C142="","",基本情報入力シート!C142)</f>
        <v/>
      </c>
      <c r="C103" s="971"/>
      <c r="D103" s="971"/>
      <c r="E103" s="971"/>
      <c r="F103" s="971"/>
      <c r="G103" s="971"/>
      <c r="H103" s="971"/>
      <c r="I103" s="972"/>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6"/>
      <c r="Q103" s="1087"/>
      <c r="R103" s="521" t="str">
        <f>IFERROR(IF(OR('別紙様式3-2（４・５月）'!Z105="ベア加算",'別紙様式3-2（４・５月）'!R105=""),"",P103*VLOOKUP(N103,【参考】数式用!$AD$2:$AH$37,MATCH(O103,【参考】数式用!$K$4:$N$4,0)+1,0)),"")</f>
        <v/>
      </c>
      <c r="S103" s="72"/>
      <c r="T103" s="1088"/>
      <c r="U103" s="1089"/>
      <c r="V103" s="520" t="str">
        <f>IFERROR(IF(AND('別紙様式3-2（４・５月）'!O105="",O103&lt;&gt;""),P103,P103*VLOOKUP(AF103,【参考】数式用4!$EY$3:$GF$106,MATCH(N103,【参考】数式用4!$EY$2:$GF$2,0))),"")</f>
        <v/>
      </c>
      <c r="W103" s="49"/>
      <c r="X103" s="71"/>
      <c r="Y103" s="1056" t="str">
        <f>IFERROR(IF(OR('別紙様式3-2（４・５月）'!Z105="ベア加算",'別紙様式3-2（４・５月）'!R105=""),"",X103*VLOOKUP(N103,【参考】数式用!$AD$2:$AH$37,MATCH(W103,【参考】数式用!$K$4:$N$4,0)+1,0)),"")</f>
        <v/>
      </c>
      <c r="Z103" s="1057"/>
      <c r="AA103" s="72"/>
      <c r="AB103" s="73"/>
      <c r="AC103" s="525"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0" t="str">
        <f>IF(基本情報入力シート!C143="","",基本情報入力シート!C143)</f>
        <v/>
      </c>
      <c r="C104" s="971"/>
      <c r="D104" s="971"/>
      <c r="E104" s="971"/>
      <c r="F104" s="971"/>
      <c r="G104" s="971"/>
      <c r="H104" s="971"/>
      <c r="I104" s="972"/>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6"/>
      <c r="Q104" s="1087"/>
      <c r="R104" s="521" t="str">
        <f>IFERROR(IF(OR('別紙様式3-2（４・５月）'!Z106="ベア加算",'別紙様式3-2（４・５月）'!R106=""),"",P104*VLOOKUP(N104,【参考】数式用!$AD$2:$AH$37,MATCH(O104,【参考】数式用!$K$4:$N$4,0)+1,0)),"")</f>
        <v/>
      </c>
      <c r="S104" s="72"/>
      <c r="T104" s="1088"/>
      <c r="U104" s="1089"/>
      <c r="V104" s="520" t="str">
        <f>IFERROR(IF(AND('別紙様式3-2（４・５月）'!O106="",O104&lt;&gt;""),P104,P104*VLOOKUP(AF104,【参考】数式用4!$EY$3:$GF$106,MATCH(N104,【参考】数式用4!$EY$2:$GF$2,0))),"")</f>
        <v/>
      </c>
      <c r="W104" s="49"/>
      <c r="X104" s="71"/>
      <c r="Y104" s="1056" t="str">
        <f>IFERROR(IF(OR('別紙様式3-2（４・５月）'!Z106="ベア加算",'別紙様式3-2（４・５月）'!R106=""),"",X104*VLOOKUP(N104,【参考】数式用!$AD$2:$AH$37,MATCH(W104,【参考】数式用!$K$4:$N$4,0)+1,0)),"")</f>
        <v/>
      </c>
      <c r="Z104" s="1057"/>
      <c r="AA104" s="72"/>
      <c r="AB104" s="73"/>
      <c r="AC104" s="525"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0" t="str">
        <f>IF(基本情報入力シート!C144="","",基本情報入力シート!C144)</f>
        <v/>
      </c>
      <c r="C105" s="971"/>
      <c r="D105" s="971"/>
      <c r="E105" s="971"/>
      <c r="F105" s="971"/>
      <c r="G105" s="971"/>
      <c r="H105" s="971"/>
      <c r="I105" s="972"/>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6"/>
      <c r="Q105" s="1087"/>
      <c r="R105" s="521" t="str">
        <f>IFERROR(IF(OR('別紙様式3-2（４・５月）'!Z107="ベア加算",'別紙様式3-2（４・５月）'!R107=""),"",P105*VLOOKUP(N105,【参考】数式用!$AD$2:$AH$37,MATCH(O105,【参考】数式用!$K$4:$N$4,0)+1,0)),"")</f>
        <v/>
      </c>
      <c r="S105" s="72"/>
      <c r="T105" s="1088"/>
      <c r="U105" s="1089"/>
      <c r="V105" s="520" t="str">
        <f>IFERROR(IF(AND('別紙様式3-2（４・５月）'!O107="",O105&lt;&gt;""),P105,P105*VLOOKUP(AF105,【参考】数式用4!$EY$3:$GF$106,MATCH(N105,【参考】数式用4!$EY$2:$GF$2,0))),"")</f>
        <v/>
      </c>
      <c r="W105" s="49"/>
      <c r="X105" s="71"/>
      <c r="Y105" s="1056" t="str">
        <f>IFERROR(IF(OR('別紙様式3-2（４・５月）'!Z107="ベア加算",'別紙様式3-2（４・５月）'!R107=""),"",X105*VLOOKUP(N105,【参考】数式用!$AD$2:$AH$37,MATCH(W105,【参考】数式用!$K$4:$N$4,0)+1,0)),"")</f>
        <v/>
      </c>
      <c r="Z105" s="1057"/>
      <c r="AA105" s="72"/>
      <c r="AB105" s="73"/>
      <c r="AC105" s="525"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0" t="str">
        <f>IF(基本情報入力シート!C145="","",基本情報入力シート!C145)</f>
        <v/>
      </c>
      <c r="C106" s="971"/>
      <c r="D106" s="971"/>
      <c r="E106" s="971"/>
      <c r="F106" s="971"/>
      <c r="G106" s="971"/>
      <c r="H106" s="971"/>
      <c r="I106" s="972"/>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6"/>
      <c r="Q106" s="1087"/>
      <c r="R106" s="521" t="str">
        <f>IFERROR(IF(OR('別紙様式3-2（４・５月）'!Z108="ベア加算",'別紙様式3-2（４・５月）'!R108=""),"",P106*VLOOKUP(N106,【参考】数式用!$AD$2:$AH$37,MATCH(O106,【参考】数式用!$K$4:$N$4,0)+1,0)),"")</f>
        <v/>
      </c>
      <c r="S106" s="72"/>
      <c r="T106" s="1088"/>
      <c r="U106" s="1089"/>
      <c r="V106" s="520" t="str">
        <f>IFERROR(IF(AND('別紙様式3-2（４・５月）'!O108="",O106&lt;&gt;""),P106,P106*VLOOKUP(AF106,【参考】数式用4!$EY$3:$GF$106,MATCH(N106,【参考】数式用4!$EY$2:$GF$2,0))),"")</f>
        <v/>
      </c>
      <c r="W106" s="49"/>
      <c r="X106" s="71"/>
      <c r="Y106" s="1056" t="str">
        <f>IFERROR(IF(OR('別紙様式3-2（４・５月）'!Z108="ベア加算",'別紙様式3-2（４・５月）'!R108=""),"",X106*VLOOKUP(N106,【参考】数式用!$AD$2:$AH$37,MATCH(W106,【参考】数式用!$K$4:$N$4,0)+1,0)),"")</f>
        <v/>
      </c>
      <c r="Z106" s="1057"/>
      <c r="AA106" s="72"/>
      <c r="AB106" s="73"/>
      <c r="AC106" s="525"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0" t="str">
        <f>IF(基本情報入力シート!C146="","",基本情報入力シート!C146)</f>
        <v/>
      </c>
      <c r="C107" s="971"/>
      <c r="D107" s="971"/>
      <c r="E107" s="971"/>
      <c r="F107" s="971"/>
      <c r="G107" s="971"/>
      <c r="H107" s="971"/>
      <c r="I107" s="972"/>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6"/>
      <c r="Q107" s="1087"/>
      <c r="R107" s="521" t="str">
        <f>IFERROR(IF(OR('別紙様式3-2（４・５月）'!Z109="ベア加算",'別紙様式3-2（４・５月）'!R109=""),"",P107*VLOOKUP(N107,【参考】数式用!$AD$2:$AH$37,MATCH(O107,【参考】数式用!$K$4:$N$4,0)+1,0)),"")</f>
        <v/>
      </c>
      <c r="S107" s="72"/>
      <c r="T107" s="1088"/>
      <c r="U107" s="1089"/>
      <c r="V107" s="520" t="str">
        <f>IFERROR(IF(AND('別紙様式3-2（４・５月）'!O109="",O107&lt;&gt;""),P107,P107*VLOOKUP(AF107,【参考】数式用4!$EY$3:$GF$106,MATCH(N107,【参考】数式用4!$EY$2:$GF$2,0))),"")</f>
        <v/>
      </c>
      <c r="W107" s="49"/>
      <c r="X107" s="71"/>
      <c r="Y107" s="1056" t="str">
        <f>IFERROR(IF(OR('別紙様式3-2（４・５月）'!Z109="ベア加算",'別紙様式3-2（４・５月）'!R109=""),"",X107*VLOOKUP(N107,【参考】数式用!$AD$2:$AH$37,MATCH(W107,【参考】数式用!$K$4:$N$4,0)+1,0)),"")</f>
        <v/>
      </c>
      <c r="Z107" s="1057"/>
      <c r="AA107" s="72"/>
      <c r="AB107" s="73"/>
      <c r="AC107" s="525"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0" t="str">
        <f>IF(基本情報入力シート!C147="","",基本情報入力シート!C147)</f>
        <v/>
      </c>
      <c r="C108" s="971"/>
      <c r="D108" s="971"/>
      <c r="E108" s="971"/>
      <c r="F108" s="971"/>
      <c r="G108" s="971"/>
      <c r="H108" s="971"/>
      <c r="I108" s="972"/>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6"/>
      <c r="Q108" s="1087"/>
      <c r="R108" s="521" t="str">
        <f>IFERROR(IF(OR('別紙様式3-2（４・５月）'!Z110="ベア加算",'別紙様式3-2（４・５月）'!R110=""),"",P108*VLOOKUP(N108,【参考】数式用!$AD$2:$AH$37,MATCH(O108,【参考】数式用!$K$4:$N$4,0)+1,0)),"")</f>
        <v/>
      </c>
      <c r="S108" s="72"/>
      <c r="T108" s="1088"/>
      <c r="U108" s="1089"/>
      <c r="V108" s="520" t="str">
        <f>IFERROR(IF(AND('別紙様式3-2（４・５月）'!O110="",O108&lt;&gt;""),P108,P108*VLOOKUP(AF108,【参考】数式用4!$EY$3:$GF$106,MATCH(N108,【参考】数式用4!$EY$2:$GF$2,0))),"")</f>
        <v/>
      </c>
      <c r="W108" s="49"/>
      <c r="X108" s="71"/>
      <c r="Y108" s="1056" t="str">
        <f>IFERROR(IF(OR('別紙様式3-2（４・５月）'!Z110="ベア加算",'別紙様式3-2（４・５月）'!R110=""),"",X108*VLOOKUP(N108,【参考】数式用!$AD$2:$AH$37,MATCH(W108,【参考】数式用!$K$4:$N$4,0)+1,0)),"")</f>
        <v/>
      </c>
      <c r="Z108" s="1057"/>
      <c r="AA108" s="72"/>
      <c r="AB108" s="73"/>
      <c r="AC108" s="525"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0" t="str">
        <f>IF(基本情報入力シート!C148="","",基本情報入力シート!C148)</f>
        <v/>
      </c>
      <c r="C109" s="971"/>
      <c r="D109" s="971"/>
      <c r="E109" s="971"/>
      <c r="F109" s="971"/>
      <c r="G109" s="971"/>
      <c r="H109" s="971"/>
      <c r="I109" s="972"/>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6"/>
      <c r="Q109" s="1087"/>
      <c r="R109" s="521" t="str">
        <f>IFERROR(IF(OR('別紙様式3-2（４・５月）'!Z111="ベア加算",'別紙様式3-2（４・５月）'!R111=""),"",P109*VLOOKUP(N109,【参考】数式用!$AD$2:$AH$37,MATCH(O109,【参考】数式用!$K$4:$N$4,0)+1,0)),"")</f>
        <v/>
      </c>
      <c r="S109" s="72"/>
      <c r="T109" s="1088"/>
      <c r="U109" s="1089"/>
      <c r="V109" s="520" t="str">
        <f>IFERROR(IF(AND('別紙様式3-2（４・５月）'!O111="",O109&lt;&gt;""),P109,P109*VLOOKUP(AF109,【参考】数式用4!$EY$3:$GF$106,MATCH(N109,【参考】数式用4!$EY$2:$GF$2,0))),"")</f>
        <v/>
      </c>
      <c r="W109" s="49"/>
      <c r="X109" s="71"/>
      <c r="Y109" s="1056" t="str">
        <f>IFERROR(IF(OR('別紙様式3-2（４・５月）'!Z111="ベア加算",'別紙様式3-2（４・５月）'!R111=""),"",X109*VLOOKUP(N109,【参考】数式用!$AD$2:$AH$37,MATCH(W109,【参考】数式用!$K$4:$N$4,0)+1,0)),"")</f>
        <v/>
      </c>
      <c r="Z109" s="1057"/>
      <c r="AA109" s="72"/>
      <c r="AB109" s="73"/>
      <c r="AC109" s="525"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0" t="str">
        <f>IF(基本情報入力シート!C149="","",基本情報入力シート!C149)</f>
        <v/>
      </c>
      <c r="C110" s="971"/>
      <c r="D110" s="971"/>
      <c r="E110" s="971"/>
      <c r="F110" s="971"/>
      <c r="G110" s="971"/>
      <c r="H110" s="971"/>
      <c r="I110" s="972"/>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6"/>
      <c r="Q110" s="1087"/>
      <c r="R110" s="521" t="str">
        <f>IFERROR(IF(OR('別紙様式3-2（４・５月）'!Z112="ベア加算",'別紙様式3-2（４・５月）'!R112=""),"",P110*VLOOKUP(N110,【参考】数式用!$AD$2:$AH$37,MATCH(O110,【参考】数式用!$K$4:$N$4,0)+1,0)),"")</f>
        <v/>
      </c>
      <c r="S110" s="72"/>
      <c r="T110" s="1088"/>
      <c r="U110" s="1089"/>
      <c r="V110" s="520" t="str">
        <f>IFERROR(IF(AND('別紙様式3-2（４・５月）'!O112="",O110&lt;&gt;""),P110,P110*VLOOKUP(AF110,【参考】数式用4!$EY$3:$GF$106,MATCH(N110,【参考】数式用4!$EY$2:$GF$2,0))),"")</f>
        <v/>
      </c>
      <c r="W110" s="49"/>
      <c r="X110" s="71"/>
      <c r="Y110" s="1056" t="str">
        <f>IFERROR(IF(OR('別紙様式3-2（４・５月）'!Z112="ベア加算",'別紙様式3-2（４・５月）'!R112=""),"",X110*VLOOKUP(N110,【参考】数式用!$AD$2:$AH$37,MATCH(W110,【参考】数式用!$K$4:$N$4,0)+1,0)),"")</f>
        <v/>
      </c>
      <c r="Z110" s="1057"/>
      <c r="AA110" s="72"/>
      <c r="AB110" s="73"/>
      <c r="AC110" s="525"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0" t="str">
        <f>IF(基本情報入力シート!C150="","",基本情報入力シート!C150)</f>
        <v/>
      </c>
      <c r="C111" s="971"/>
      <c r="D111" s="971"/>
      <c r="E111" s="971"/>
      <c r="F111" s="971"/>
      <c r="G111" s="971"/>
      <c r="H111" s="971"/>
      <c r="I111" s="972"/>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6"/>
      <c r="Q111" s="1087"/>
      <c r="R111" s="521" t="str">
        <f>IFERROR(IF(OR('別紙様式3-2（４・５月）'!Z113="ベア加算",'別紙様式3-2（４・５月）'!R113=""),"",P111*VLOOKUP(N111,【参考】数式用!$AD$2:$AH$37,MATCH(O111,【参考】数式用!$K$4:$N$4,0)+1,0)),"")</f>
        <v/>
      </c>
      <c r="S111" s="72"/>
      <c r="T111" s="1088"/>
      <c r="U111" s="1089"/>
      <c r="V111" s="520" t="str">
        <f>IFERROR(IF(AND('別紙様式3-2（４・５月）'!O113="",O111&lt;&gt;""),P111,P111*VLOOKUP(AF111,【参考】数式用4!$EY$3:$GF$106,MATCH(N111,【参考】数式用4!$EY$2:$GF$2,0))),"")</f>
        <v/>
      </c>
      <c r="W111" s="49"/>
      <c r="X111" s="71"/>
      <c r="Y111" s="1056" t="str">
        <f>IFERROR(IF(OR('別紙様式3-2（４・５月）'!Z113="ベア加算",'別紙様式3-2（４・５月）'!R113=""),"",X111*VLOOKUP(N111,【参考】数式用!$AD$2:$AH$37,MATCH(W111,【参考】数式用!$K$4:$N$4,0)+1,0)),"")</f>
        <v/>
      </c>
      <c r="Z111" s="1057"/>
      <c r="AA111" s="72"/>
      <c r="AB111" s="73"/>
      <c r="AC111" s="525"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0" t="str">
        <f>IF(基本情報入力シート!C151="","",基本情報入力シート!C151)</f>
        <v/>
      </c>
      <c r="C112" s="971"/>
      <c r="D112" s="971"/>
      <c r="E112" s="971"/>
      <c r="F112" s="971"/>
      <c r="G112" s="971"/>
      <c r="H112" s="971"/>
      <c r="I112" s="972"/>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6"/>
      <c r="Q112" s="1087"/>
      <c r="R112" s="521" t="str">
        <f>IFERROR(IF(OR('別紙様式3-2（４・５月）'!Z114="ベア加算",'別紙様式3-2（４・５月）'!R114=""),"",P112*VLOOKUP(N112,【参考】数式用!$AD$2:$AH$37,MATCH(O112,【参考】数式用!$K$4:$N$4,0)+1,0)),"")</f>
        <v/>
      </c>
      <c r="S112" s="72"/>
      <c r="T112" s="1088"/>
      <c r="U112" s="1089"/>
      <c r="V112" s="520" t="str">
        <f>IFERROR(IF(AND('別紙様式3-2（４・５月）'!O114="",O112&lt;&gt;""),P112,P112*VLOOKUP(AF112,【参考】数式用4!$EY$3:$GF$106,MATCH(N112,【参考】数式用4!$EY$2:$GF$2,0))),"")</f>
        <v/>
      </c>
      <c r="W112" s="49"/>
      <c r="X112" s="71"/>
      <c r="Y112" s="1056" t="str">
        <f>IFERROR(IF(OR('別紙様式3-2（４・５月）'!Z114="ベア加算",'別紙様式3-2（４・５月）'!R114=""),"",X112*VLOOKUP(N112,【参考】数式用!$AD$2:$AH$37,MATCH(W112,【参考】数式用!$K$4:$N$4,0)+1,0)),"")</f>
        <v/>
      </c>
      <c r="Z112" s="1057"/>
      <c r="AA112" s="72"/>
      <c r="AB112" s="73"/>
      <c r="AC112" s="525"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0" t="str">
        <f>IF(基本情報入力シート!C152="","",基本情報入力シート!C152)</f>
        <v/>
      </c>
      <c r="C113" s="971"/>
      <c r="D113" s="971"/>
      <c r="E113" s="971"/>
      <c r="F113" s="971"/>
      <c r="G113" s="971"/>
      <c r="H113" s="971"/>
      <c r="I113" s="972"/>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6"/>
      <c r="Q113" s="1087"/>
      <c r="R113" s="521" t="str">
        <f>IFERROR(IF(OR('別紙様式3-2（４・５月）'!Z115="ベア加算",'別紙様式3-2（４・５月）'!R115=""),"",P113*VLOOKUP(N113,【参考】数式用!$AD$2:$AH$37,MATCH(O113,【参考】数式用!$K$4:$N$4,0)+1,0)),"")</f>
        <v/>
      </c>
      <c r="S113" s="72"/>
      <c r="T113" s="1088"/>
      <c r="U113" s="1089"/>
      <c r="V113" s="520" t="str">
        <f>IFERROR(IF(AND('別紙様式3-2（４・５月）'!O115="",O113&lt;&gt;""),P113,P113*VLOOKUP(AF113,【参考】数式用4!$EY$3:$GF$106,MATCH(N113,【参考】数式用4!$EY$2:$GF$2,0))),"")</f>
        <v/>
      </c>
      <c r="W113" s="50"/>
      <c r="X113" s="71"/>
      <c r="Y113" s="1056" t="str">
        <f>IFERROR(IF(OR('別紙様式3-2（４・５月）'!Z115="ベア加算",'別紙様式3-2（４・５月）'!R115=""),"",X113*VLOOKUP(N113,【参考】数式用!$AD$2:$AH$37,MATCH(W113,【参考】数式用!$K$4:$N$4,0)+1,0)),"")</f>
        <v/>
      </c>
      <c r="Z113" s="1057"/>
      <c r="AA113" s="72"/>
      <c r="AB113" s="73"/>
      <c r="AC113" s="525"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LlU2IJyF5nK3k5e3kClzUue//O3PG4R2dxA4Y+q9RXBfCGX+LYT2TdpvMTKF0+03/ibfX3fKHxbr1QNlmcbMCg==" saltValue="izQqP69XKyuBy7nSWRtgb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2" t="s">
        <v>90</v>
      </c>
      <c r="B2" s="1157" t="s">
        <v>2113</v>
      </c>
      <c r="C2" s="1158"/>
      <c r="D2" s="1158"/>
      <c r="E2" s="1159"/>
      <c r="F2" s="1144" t="s">
        <v>2114</v>
      </c>
      <c r="G2" s="1145"/>
      <c r="H2" s="1145"/>
      <c r="I2" s="1146" t="s">
        <v>2115</v>
      </c>
      <c r="J2" s="1147"/>
      <c r="K2" s="1150" t="s">
        <v>2116</v>
      </c>
      <c r="L2" s="1151"/>
      <c r="M2" s="1151"/>
      <c r="N2" s="1151"/>
      <c r="O2" s="1151"/>
      <c r="P2" s="1151"/>
      <c r="Q2" s="1151"/>
      <c r="R2" s="1151"/>
      <c r="S2" s="1151"/>
      <c r="T2" s="1151"/>
      <c r="U2" s="1151"/>
      <c r="V2" s="1151"/>
      <c r="W2" s="1151"/>
      <c r="X2" s="1151"/>
      <c r="Y2" s="1151"/>
      <c r="Z2" s="1151"/>
      <c r="AA2" s="1151"/>
      <c r="AB2" s="1152"/>
      <c r="AC2" s="8"/>
      <c r="AD2" s="1139" t="s">
        <v>90</v>
      </c>
      <c r="AE2" s="1133" t="s">
        <v>1938</v>
      </c>
      <c r="AF2" s="1134"/>
      <c r="AG2" s="1134"/>
      <c r="AH2" s="1135"/>
      <c r="AI2" s="8"/>
      <c r="AJ2" s="30" t="s">
        <v>1925</v>
      </c>
      <c r="AK2" s="8"/>
      <c r="AL2" s="20" t="s">
        <v>1984</v>
      </c>
    </row>
    <row r="3" spans="1:38" ht="35.25" customHeight="1" thickBot="1">
      <c r="A3" s="1143"/>
      <c r="B3" s="1160" t="s">
        <v>2018</v>
      </c>
      <c r="C3" s="1161"/>
      <c r="D3" s="1161"/>
      <c r="E3" s="1162"/>
      <c r="F3" s="1153" t="s">
        <v>91</v>
      </c>
      <c r="G3" s="1153"/>
      <c r="H3" s="1153"/>
      <c r="I3" s="1148"/>
      <c r="J3" s="1149"/>
      <c r="K3" s="1154" t="s">
        <v>92</v>
      </c>
      <c r="L3" s="1155"/>
      <c r="M3" s="1155"/>
      <c r="N3" s="1155"/>
      <c r="O3" s="1155"/>
      <c r="P3" s="1155"/>
      <c r="Q3" s="1155"/>
      <c r="R3" s="1155"/>
      <c r="S3" s="1155"/>
      <c r="T3" s="1155"/>
      <c r="U3" s="1155"/>
      <c r="V3" s="1155"/>
      <c r="W3" s="1155"/>
      <c r="X3" s="1155"/>
      <c r="Y3" s="1155"/>
      <c r="Z3" s="1155"/>
      <c r="AA3" s="1155"/>
      <c r="AB3" s="1156"/>
      <c r="AC3" s="8"/>
      <c r="AD3" s="1140"/>
      <c r="AE3" s="1136"/>
      <c r="AF3" s="1137"/>
      <c r="AG3" s="1137"/>
      <c r="AH3" s="1138"/>
      <c r="AI3" s="8"/>
      <c r="AJ3" s="31"/>
      <c r="AK3" s="8"/>
      <c r="AL3" s="22" t="s">
        <v>1985</v>
      </c>
    </row>
    <row r="4" spans="1:38" ht="23.25" customHeight="1" thickBot="1">
      <c r="A4" s="1143"/>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1"/>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3" t="s">
        <v>2039</v>
      </c>
      <c r="AM2" s="1163"/>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2025-07-09T07:30:10Z</dcterms:modified>
</cp:coreProperties>
</file>