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serve\docserve\free_space(2260010000)\【08】介護予防推進担当\【②生きがいづくり担当】\00各業務\老人クラブ\R4\09_申請書\05_ＨＰ\"/>
    </mc:Choice>
  </mc:AlternateContent>
  <xr:revisionPtr revIDLastSave="0" documentId="8_{DECC8402-2F4F-4672-9860-E3657FE27DC1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補助帳簿（記入例）" sheetId="5" r:id="rId1"/>
    <sheet name="補助帳簿" sheetId="7" r:id="rId2"/>
  </sheets>
  <definedNames>
    <definedName name="_xlnm.Print_Area" localSheetId="1">補助帳簿!$A$1:$Q$39</definedName>
    <definedName name="_xlnm.Print_Area" localSheetId="0">'補助帳簿（記入例）'!$A$1:$Q$39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7" l="1"/>
  <c r="P11" i="7"/>
  <c r="P12" i="7" s="1"/>
  <c r="I39" i="7"/>
  <c r="M38" i="7"/>
  <c r="M37" i="7"/>
  <c r="O37" i="7" s="1"/>
  <c r="M36" i="7"/>
  <c r="O36" i="7" s="1"/>
  <c r="M35" i="7"/>
  <c r="O35" i="7" s="1"/>
  <c r="M34" i="7"/>
  <c r="O34" i="7" s="1"/>
  <c r="M33" i="7"/>
  <c r="O33" i="7" s="1"/>
  <c r="M32" i="7"/>
  <c r="O32" i="7" s="1"/>
  <c r="M31" i="7"/>
  <c r="O31" i="7" s="1"/>
  <c r="M30" i="7"/>
  <c r="O30" i="7" s="1"/>
  <c r="M29" i="7"/>
  <c r="O29" i="7" s="1"/>
  <c r="M28" i="7"/>
  <c r="O28" i="7" s="1"/>
  <c r="M27" i="7"/>
  <c r="O27" i="7" s="1"/>
  <c r="M26" i="7"/>
  <c r="O26" i="7" s="1"/>
  <c r="M25" i="7"/>
  <c r="O25" i="7" s="1"/>
  <c r="M24" i="7"/>
  <c r="O24" i="7" s="1"/>
  <c r="M23" i="7"/>
  <c r="O23" i="7" s="1"/>
  <c r="M22" i="7"/>
  <c r="O22" i="7" s="1"/>
  <c r="M21" i="7"/>
  <c r="O21" i="7" s="1"/>
  <c r="M20" i="7"/>
  <c r="O20" i="7" s="1"/>
  <c r="M19" i="7"/>
  <c r="O19" i="7" s="1"/>
  <c r="M18" i="7"/>
  <c r="O18" i="7" s="1"/>
  <c r="M17" i="7"/>
  <c r="O17" i="7" s="1"/>
  <c r="M16" i="7"/>
  <c r="O16" i="7" s="1"/>
  <c r="M15" i="7"/>
  <c r="O15" i="7" s="1"/>
  <c r="M14" i="7"/>
  <c r="O14" i="7" s="1"/>
  <c r="K39" i="7"/>
  <c r="M12" i="7"/>
  <c r="O12" i="7" s="1"/>
  <c r="M11" i="7"/>
  <c r="O11" i="7" s="1"/>
  <c r="G4" i="7"/>
  <c r="O13" i="7" l="1"/>
  <c r="P13" i="7" s="1"/>
  <c r="P14" i="7" s="1"/>
  <c r="P15" i="7" s="1"/>
  <c r="P16" i="7" s="1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J39" i="7"/>
  <c r="L39" i="7"/>
  <c r="M39" i="7"/>
  <c r="P11" i="5"/>
  <c r="N13" i="5"/>
  <c r="M13" i="5"/>
  <c r="O13" i="5" s="1"/>
  <c r="N38" i="7" l="1"/>
  <c r="G5" i="7"/>
  <c r="G6" i="7" s="1"/>
  <c r="K14" i="5"/>
  <c r="M14" i="5"/>
  <c r="O14" i="5" s="1"/>
  <c r="L24" i="5"/>
  <c r="M24" i="5" s="1"/>
  <c r="O24" i="5" s="1"/>
  <c r="O38" i="7" l="1"/>
  <c r="N39" i="7"/>
  <c r="J12" i="5"/>
  <c r="M36" i="5"/>
  <c r="N19" i="5"/>
  <c r="J35" i="5"/>
  <c r="M35" i="5" s="1"/>
  <c r="O35" i="5" s="1"/>
  <c r="G4" i="5"/>
  <c r="M38" i="5"/>
  <c r="K26" i="5"/>
  <c r="K37" i="5"/>
  <c r="L18" i="5"/>
  <c r="L39" i="5" s="1"/>
  <c r="M19" i="5"/>
  <c r="N36" i="5"/>
  <c r="N28" i="5"/>
  <c r="M29" i="5"/>
  <c r="O29" i="5" s="1"/>
  <c r="I15" i="5"/>
  <c r="I39" i="5" s="1"/>
  <c r="M32" i="5"/>
  <c r="O32" i="5" s="1"/>
  <c r="M31" i="5"/>
  <c r="O31" i="5" s="1"/>
  <c r="N34" i="5"/>
  <c r="M34" i="5"/>
  <c r="J27" i="5"/>
  <c r="M27" i="5" s="1"/>
  <c r="O27" i="5" s="1"/>
  <c r="J20" i="5"/>
  <c r="M20" i="5" s="1"/>
  <c r="O20" i="5" s="1"/>
  <c r="M15" i="5"/>
  <c r="M16" i="5"/>
  <c r="O16" i="5" s="1"/>
  <c r="M17" i="5"/>
  <c r="O17" i="5" s="1"/>
  <c r="M21" i="5"/>
  <c r="O21" i="5" s="1"/>
  <c r="M22" i="5"/>
  <c r="O22" i="5" s="1"/>
  <c r="M23" i="5"/>
  <c r="O23" i="5" s="1"/>
  <c r="M25" i="5"/>
  <c r="O25" i="5" s="1"/>
  <c r="M28" i="5"/>
  <c r="O28" i="5" s="1"/>
  <c r="M30" i="5"/>
  <c r="O30" i="5" s="1"/>
  <c r="M33" i="5"/>
  <c r="O33" i="5" s="1"/>
  <c r="M11" i="5"/>
  <c r="K39" i="5" l="1"/>
  <c r="O39" i="7"/>
  <c r="P38" i="7"/>
  <c r="O11" i="5"/>
  <c r="O19" i="5"/>
  <c r="J39" i="5"/>
  <c r="M12" i="5"/>
  <c r="O12" i="5" s="1"/>
  <c r="P12" i="5" s="1"/>
  <c r="P13" i="5" s="1"/>
  <c r="P14" i="5" s="1"/>
  <c r="P15" i="5" s="1"/>
  <c r="P16" i="5" s="1"/>
  <c r="P17" i="5" s="1"/>
  <c r="P18" i="5" s="1"/>
  <c r="P19" i="5" s="1"/>
  <c r="P20" i="5" s="1"/>
  <c r="P21" i="5" s="1"/>
  <c r="P22" i="5" s="1"/>
  <c r="P23" i="5" s="1"/>
  <c r="P24" i="5" s="1"/>
  <c r="P25" i="5" s="1"/>
  <c r="P26" i="5" s="1"/>
  <c r="P27" i="5" s="1"/>
  <c r="P28" i="5" s="1"/>
  <c r="P29" i="5" s="1"/>
  <c r="P30" i="5" s="1"/>
  <c r="P31" i="5" s="1"/>
  <c r="P32" i="5" s="1"/>
  <c r="P33" i="5" s="1"/>
  <c r="P34" i="5" s="1"/>
  <c r="P35" i="5" s="1"/>
  <c r="P36" i="5" s="1"/>
  <c r="P37" i="5" s="1"/>
  <c r="O36" i="5"/>
  <c r="M18" i="5"/>
  <c r="O18" i="5" s="1"/>
  <c r="M26" i="5"/>
  <c r="O26" i="5" s="1"/>
  <c r="M37" i="5"/>
  <c r="O37" i="5" s="1"/>
  <c r="O34" i="5"/>
  <c r="O15" i="5"/>
  <c r="M39" i="5" l="1"/>
  <c r="G5" i="5"/>
  <c r="G6" i="5" s="1"/>
  <c r="N38" i="5" l="1"/>
  <c r="N39" i="5" s="1"/>
  <c r="O38" i="5" l="1"/>
  <c r="P38" i="5" s="1"/>
  <c r="O39" i="5" l="1"/>
</calcChain>
</file>

<file path=xl/sharedStrings.xml><?xml version="1.0" encoding="utf-8"?>
<sst xmlns="http://schemas.openxmlformats.org/spreadsheetml/2006/main" count="197" uniqueCount="64">
  <si>
    <t>月</t>
    <rPh sb="0" eb="1">
      <t>ガツ</t>
    </rPh>
    <phoneticPr fontId="2"/>
  </si>
  <si>
    <t>日</t>
    <rPh sb="0" eb="1">
      <t>ヒ</t>
    </rPh>
    <phoneticPr fontId="2"/>
  </si>
  <si>
    <t>備考</t>
    <rPh sb="0" eb="2">
      <t>ビコウ</t>
    </rPh>
    <phoneticPr fontId="2"/>
  </si>
  <si>
    <t>補助対象</t>
    <rPh sb="0" eb="2">
      <t>ホジョ</t>
    </rPh>
    <rPh sb="2" eb="4">
      <t>タイショウ</t>
    </rPh>
    <phoneticPr fontId="2"/>
  </si>
  <si>
    <t>補助対象外</t>
    <rPh sb="0" eb="2">
      <t>ホジョ</t>
    </rPh>
    <rPh sb="2" eb="5">
      <t>タイショウガイ</t>
    </rPh>
    <phoneticPr fontId="2"/>
  </si>
  <si>
    <t>市補助金収入</t>
    <rPh sb="0" eb="1">
      <t>シ</t>
    </rPh>
    <rPh sb="1" eb="4">
      <t>ホジョキン</t>
    </rPh>
    <rPh sb="4" eb="6">
      <t>シュウニュウ</t>
    </rPh>
    <phoneticPr fontId="2"/>
  </si>
  <si>
    <t>収入</t>
    <rPh sb="0" eb="2">
      <t>シュウニュウ</t>
    </rPh>
    <phoneticPr fontId="2"/>
  </si>
  <si>
    <t>残高</t>
    <rPh sb="0" eb="2">
      <t>ザンダカ</t>
    </rPh>
    <phoneticPr fontId="2"/>
  </si>
  <si>
    <t>前年度繰越</t>
    <rPh sb="0" eb="3">
      <t>ゼンネンド</t>
    </rPh>
    <rPh sb="3" eb="5">
      <t>クリコシ</t>
    </rPh>
    <phoneticPr fontId="2"/>
  </si>
  <si>
    <t>京都市補助金</t>
    <rPh sb="0" eb="3">
      <t>キョウトシ</t>
    </rPh>
    <rPh sb="3" eb="6">
      <t>ホジョキン</t>
    </rPh>
    <phoneticPr fontId="2"/>
  </si>
  <si>
    <t>（単位　円）</t>
    <rPh sb="1" eb="3">
      <t>タンイ</t>
    </rPh>
    <rPh sb="4" eb="5">
      <t>エン</t>
    </rPh>
    <phoneticPr fontId="2"/>
  </si>
  <si>
    <t>区老連会費</t>
    <rPh sb="0" eb="3">
      <t>クロウレン</t>
    </rPh>
    <rPh sb="3" eb="5">
      <t>カイヒ</t>
    </rPh>
    <phoneticPr fontId="2"/>
  </si>
  <si>
    <t>市老連会費</t>
    <rPh sb="0" eb="3">
      <t>シロウレン</t>
    </rPh>
    <rPh sb="3" eb="5">
      <t>カイヒ</t>
    </rPh>
    <phoneticPr fontId="2"/>
  </si>
  <si>
    <t>市補助金対象経費支出</t>
    <rPh sb="0" eb="1">
      <t>シ</t>
    </rPh>
    <rPh sb="1" eb="4">
      <t>ホジョキン</t>
    </rPh>
    <rPh sb="4" eb="6">
      <t>タイショウ</t>
    </rPh>
    <rPh sb="6" eb="8">
      <t>ケイヒ</t>
    </rPh>
    <rPh sb="8" eb="10">
      <t>シシュツ</t>
    </rPh>
    <phoneticPr fontId="2"/>
  </si>
  <si>
    <t>次年度繰越</t>
    <rPh sb="0" eb="3">
      <t>ジネンド</t>
    </rPh>
    <rPh sb="3" eb="5">
      <t>クリコシ</t>
    </rPh>
    <phoneticPr fontId="2"/>
  </si>
  <si>
    <t>会員会費</t>
    <rPh sb="0" eb="2">
      <t>カイイン</t>
    </rPh>
    <rPh sb="2" eb="4">
      <t>カイヒ</t>
    </rPh>
    <phoneticPr fontId="2"/>
  </si>
  <si>
    <t>項目</t>
    <rPh sb="0" eb="2">
      <t>コウモク</t>
    </rPh>
    <phoneticPr fontId="2"/>
  </si>
  <si>
    <t>ウォーキング参加者お茶代</t>
    <rPh sb="6" eb="9">
      <t>サンカシャ</t>
    </rPh>
    <rPh sb="10" eb="11">
      <t>チャ</t>
    </rPh>
    <rPh sb="11" eb="12">
      <t>ダイ</t>
    </rPh>
    <phoneticPr fontId="2"/>
  </si>
  <si>
    <t>計</t>
    <rPh sb="0" eb="1">
      <t>ケイ</t>
    </rPh>
    <phoneticPr fontId="2"/>
  </si>
  <si>
    <t>社会奉仕活動</t>
    <rPh sb="0" eb="2">
      <t>シャカイ</t>
    </rPh>
    <rPh sb="2" eb="4">
      <t>ホウシ</t>
    </rPh>
    <rPh sb="4" eb="6">
      <t>カツドウ</t>
    </rPh>
    <phoneticPr fontId="2"/>
  </si>
  <si>
    <t>健康増進</t>
    <rPh sb="0" eb="2">
      <t>ケンコウ</t>
    </rPh>
    <rPh sb="2" eb="4">
      <t>ゾウシン</t>
    </rPh>
    <phoneticPr fontId="2"/>
  </si>
  <si>
    <t>老人教養講座</t>
    <rPh sb="0" eb="2">
      <t>ロウジン</t>
    </rPh>
    <rPh sb="2" eb="4">
      <t>キョウヨウ</t>
    </rPh>
    <rPh sb="4" eb="6">
      <t>コウザ</t>
    </rPh>
    <phoneticPr fontId="2"/>
  </si>
  <si>
    <t>小計</t>
    <rPh sb="0" eb="2">
      <t>ショウケイ</t>
    </rPh>
    <phoneticPr fontId="2"/>
  </si>
  <si>
    <t>自治連合会助成金</t>
    <rPh sb="0" eb="2">
      <t>ジチ</t>
    </rPh>
    <rPh sb="2" eb="5">
      <t>レンゴウカイ</t>
    </rPh>
    <rPh sb="5" eb="8">
      <t>ジョセイキン</t>
    </rPh>
    <phoneticPr fontId="2"/>
  </si>
  <si>
    <t>老人ホーム慰問交通費</t>
    <rPh sb="0" eb="2">
      <t>ロウジン</t>
    </rPh>
    <rPh sb="5" eb="7">
      <t>イモン</t>
    </rPh>
    <rPh sb="7" eb="10">
      <t>コウツウヒ</t>
    </rPh>
    <phoneticPr fontId="2"/>
  </si>
  <si>
    <t>募金活動配布チラシ印刷費</t>
    <rPh sb="0" eb="2">
      <t>ボキン</t>
    </rPh>
    <rPh sb="2" eb="4">
      <t>カツドウ</t>
    </rPh>
    <rPh sb="4" eb="6">
      <t>ハイフ</t>
    </rPh>
    <rPh sb="9" eb="11">
      <t>インサツ</t>
    </rPh>
    <rPh sb="11" eb="12">
      <t>ヒ</t>
    </rPh>
    <phoneticPr fontId="2"/>
  </si>
  <si>
    <t>2,000円×28人</t>
    <rPh sb="5" eb="6">
      <t>エン</t>
    </rPh>
    <rPh sb="9" eb="10">
      <t>ニン</t>
    </rPh>
    <phoneticPr fontId="2"/>
  </si>
  <si>
    <t>ウォーキング史跡拝観料</t>
    <rPh sb="6" eb="8">
      <t>シセキ</t>
    </rPh>
    <rPh sb="8" eb="11">
      <t>ハイカンリョウ</t>
    </rPh>
    <phoneticPr fontId="2"/>
  </si>
  <si>
    <t>108円×35本</t>
    <rPh sb="3" eb="4">
      <t>エン</t>
    </rPh>
    <rPh sb="7" eb="8">
      <t>ホン</t>
    </rPh>
    <phoneticPr fontId="2"/>
  </si>
  <si>
    <t>150円×35人</t>
    <rPh sb="3" eb="4">
      <t>エン</t>
    </rPh>
    <rPh sb="7" eb="8">
      <t>ニン</t>
    </rPh>
    <phoneticPr fontId="2"/>
  </si>
  <si>
    <t>ゲートボール大会会場使用料</t>
    <rPh sb="6" eb="8">
      <t>タイカイ</t>
    </rPh>
    <rPh sb="8" eb="10">
      <t>カイジョウ</t>
    </rPh>
    <rPh sb="10" eb="13">
      <t>シヨウリョウ</t>
    </rPh>
    <phoneticPr fontId="2"/>
  </si>
  <si>
    <t>ゲートボール大会トロフィー</t>
    <rPh sb="6" eb="8">
      <t>タイカイ</t>
    </rPh>
    <phoneticPr fontId="2"/>
  </si>
  <si>
    <t>ゲートボール大会賞品</t>
    <rPh sb="6" eb="8">
      <t>タイカイ</t>
    </rPh>
    <rPh sb="8" eb="10">
      <t>ショウヒン</t>
    </rPh>
    <phoneticPr fontId="2"/>
  </si>
  <si>
    <t>500円×15人</t>
    <rPh sb="3" eb="4">
      <t>エン</t>
    </rPh>
    <rPh sb="7" eb="8">
      <t>ニン</t>
    </rPh>
    <phoneticPr fontId="2"/>
  </si>
  <si>
    <t>2,000円×52人</t>
    <rPh sb="5" eb="6">
      <t>エン</t>
    </rPh>
    <rPh sb="9" eb="10">
      <t>ニン</t>
    </rPh>
    <phoneticPr fontId="2"/>
  </si>
  <si>
    <t>ゲートボール大会障害保険</t>
    <rPh sb="6" eb="8">
      <t>タイカイ</t>
    </rPh>
    <rPh sb="8" eb="10">
      <t>ショウガイ</t>
    </rPh>
    <rPh sb="10" eb="12">
      <t>ホケン</t>
    </rPh>
    <phoneticPr fontId="2"/>
  </si>
  <si>
    <t>日帰り旅行助成金（自己負担分除く）</t>
    <rPh sb="0" eb="2">
      <t>ヒガエ</t>
    </rPh>
    <rPh sb="3" eb="5">
      <t>リョコウ</t>
    </rPh>
    <rPh sb="5" eb="7">
      <t>ジョセイ</t>
    </rPh>
    <rPh sb="7" eb="8">
      <t>キン</t>
    </rPh>
    <rPh sb="9" eb="11">
      <t>ジコ</t>
    </rPh>
    <rPh sb="11" eb="13">
      <t>フタン</t>
    </rPh>
    <rPh sb="13" eb="14">
      <t>ブン</t>
    </rPh>
    <rPh sb="14" eb="15">
      <t>ノゾ</t>
    </rPh>
    <phoneticPr fontId="2"/>
  </si>
  <si>
    <t>忘年会費助成金（自己負担分除く）</t>
    <rPh sb="0" eb="3">
      <t>ボウネンカイ</t>
    </rPh>
    <rPh sb="3" eb="4">
      <t>ヒ</t>
    </rPh>
    <rPh sb="4" eb="7">
      <t>ジョセイキン</t>
    </rPh>
    <rPh sb="8" eb="10">
      <t>ジコ</t>
    </rPh>
    <rPh sb="10" eb="12">
      <t>フタン</t>
    </rPh>
    <rPh sb="12" eb="13">
      <t>ブン</t>
    </rPh>
    <rPh sb="13" eb="14">
      <t>ノゾ</t>
    </rPh>
    <phoneticPr fontId="2"/>
  </si>
  <si>
    <t>1,000円×50人</t>
    <rPh sb="5" eb="6">
      <t>エン</t>
    </rPh>
    <rPh sb="9" eb="10">
      <t>ニン</t>
    </rPh>
    <phoneticPr fontId="2"/>
  </si>
  <si>
    <t>子ども見守り活動用備品（誘導棒）</t>
    <rPh sb="0" eb="1">
      <t>コ</t>
    </rPh>
    <rPh sb="3" eb="5">
      <t>ミマモ</t>
    </rPh>
    <rPh sb="6" eb="8">
      <t>カツドウ</t>
    </rPh>
    <rPh sb="8" eb="9">
      <t>ヨウ</t>
    </rPh>
    <rPh sb="9" eb="11">
      <t>ビヒン</t>
    </rPh>
    <rPh sb="12" eb="14">
      <t>ユウドウ</t>
    </rPh>
    <rPh sb="14" eb="15">
      <t>ボウ</t>
    </rPh>
    <phoneticPr fontId="2"/>
  </si>
  <si>
    <t>地域清掃活動参加者配布お茶代</t>
    <rPh sb="0" eb="2">
      <t>チイキ</t>
    </rPh>
    <rPh sb="2" eb="4">
      <t>セイソウ</t>
    </rPh>
    <rPh sb="4" eb="6">
      <t>カツドウ</t>
    </rPh>
    <rPh sb="6" eb="9">
      <t>サンカシャ</t>
    </rPh>
    <rPh sb="9" eb="11">
      <t>ハイフ</t>
    </rPh>
    <rPh sb="12" eb="13">
      <t>チャ</t>
    </rPh>
    <rPh sb="13" eb="14">
      <t>ダイ</t>
    </rPh>
    <phoneticPr fontId="2"/>
  </si>
  <si>
    <t>108円×20本</t>
    <rPh sb="3" eb="4">
      <t>エン</t>
    </rPh>
    <rPh sb="7" eb="8">
      <t>ホン</t>
    </rPh>
    <phoneticPr fontId="2"/>
  </si>
  <si>
    <t>医療・介護講演会参加交通費</t>
    <rPh sb="0" eb="2">
      <t>イリョウ</t>
    </rPh>
    <rPh sb="3" eb="5">
      <t>カイゴ</t>
    </rPh>
    <rPh sb="5" eb="8">
      <t>コウエンカイ</t>
    </rPh>
    <rPh sb="8" eb="10">
      <t>サンカ</t>
    </rPh>
    <rPh sb="10" eb="13">
      <t>コウツウヒ</t>
    </rPh>
    <phoneticPr fontId="2"/>
  </si>
  <si>
    <t>500円×21人</t>
    <rPh sb="3" eb="4">
      <t>エン</t>
    </rPh>
    <rPh sb="7" eb="8">
      <t>ニン</t>
    </rPh>
    <phoneticPr fontId="2"/>
  </si>
  <si>
    <t>300枚</t>
    <rPh sb="3" eb="4">
      <t>マイ</t>
    </rPh>
    <phoneticPr fontId="2"/>
  </si>
  <si>
    <t>400枚</t>
    <rPh sb="3" eb="4">
      <t>マイ</t>
    </rPh>
    <phoneticPr fontId="2"/>
  </si>
  <si>
    <t>合計</t>
    <rPh sb="0" eb="2">
      <t>ゴウケイ</t>
    </rPh>
    <phoneticPr fontId="2"/>
  </si>
  <si>
    <t>支　　　　出</t>
    <rPh sb="0" eb="1">
      <t>シ</t>
    </rPh>
    <rPh sb="5" eb="6">
      <t>デ</t>
    </rPh>
    <phoneticPr fontId="2"/>
  </si>
  <si>
    <t>日</t>
    <rPh sb="0" eb="1">
      <t>ヒ</t>
    </rPh>
    <phoneticPr fontId="2"/>
  </si>
  <si>
    <t>収支</t>
    <rPh sb="0" eb="2">
      <t>シュウシ</t>
    </rPh>
    <phoneticPr fontId="2"/>
  </si>
  <si>
    <t>体力測定広報チラシ印刷費</t>
    <rPh sb="0" eb="2">
      <t>タイリョク</t>
    </rPh>
    <rPh sb="2" eb="4">
      <t>ソクテイ</t>
    </rPh>
    <rPh sb="4" eb="6">
      <t>コウホウ</t>
    </rPh>
    <rPh sb="9" eb="11">
      <t>インサツ</t>
    </rPh>
    <rPh sb="11" eb="12">
      <t>ヒ</t>
    </rPh>
    <phoneticPr fontId="2"/>
  </si>
  <si>
    <t>50枚</t>
    <rPh sb="2" eb="3">
      <t>マイ</t>
    </rPh>
    <phoneticPr fontId="2"/>
  </si>
  <si>
    <t>学習会資料印刷費</t>
    <rPh sb="0" eb="3">
      <t>ガクシュウカイ</t>
    </rPh>
    <rPh sb="3" eb="5">
      <t>シリョウ</t>
    </rPh>
    <rPh sb="5" eb="7">
      <t>インサツ</t>
    </rPh>
    <rPh sb="7" eb="8">
      <t>ヒ</t>
    </rPh>
    <phoneticPr fontId="2"/>
  </si>
  <si>
    <t>500枚</t>
    <rPh sb="3" eb="4">
      <t>マイ</t>
    </rPh>
    <phoneticPr fontId="2"/>
  </si>
  <si>
    <t>郷土史講演会会場費</t>
    <rPh sb="0" eb="3">
      <t>キョウドシ</t>
    </rPh>
    <rPh sb="3" eb="5">
      <t>コウエン</t>
    </rPh>
    <rPh sb="5" eb="6">
      <t>カイ</t>
    </rPh>
    <rPh sb="6" eb="8">
      <t>カイジョウ</t>
    </rPh>
    <rPh sb="8" eb="9">
      <t>ヒ</t>
    </rPh>
    <phoneticPr fontId="2"/>
  </si>
  <si>
    <t>郷土史講演会資料印刷費</t>
    <rPh sb="0" eb="3">
      <t>キョウドシ</t>
    </rPh>
    <rPh sb="3" eb="6">
      <t>コウエンカイ</t>
    </rPh>
    <rPh sb="6" eb="8">
      <t>シリョウ</t>
    </rPh>
    <rPh sb="8" eb="10">
      <t>インサツ</t>
    </rPh>
    <rPh sb="10" eb="11">
      <t>ヒ</t>
    </rPh>
    <phoneticPr fontId="2"/>
  </si>
  <si>
    <t>収入（支払）日</t>
    <rPh sb="0" eb="2">
      <t>シュウニュウ</t>
    </rPh>
    <rPh sb="3" eb="5">
      <t>シハラ</t>
    </rPh>
    <rPh sb="6" eb="7">
      <t>ヒ</t>
    </rPh>
    <phoneticPr fontId="2"/>
  </si>
  <si>
    <t>地域清掃活動参加者配布弁当代</t>
    <rPh sb="0" eb="2">
      <t>チイキ</t>
    </rPh>
    <rPh sb="2" eb="4">
      <t>セイソウ</t>
    </rPh>
    <rPh sb="4" eb="6">
      <t>カツドウ</t>
    </rPh>
    <rPh sb="6" eb="9">
      <t>サンカシャ</t>
    </rPh>
    <rPh sb="9" eb="11">
      <t>ハイフ</t>
    </rPh>
    <rPh sb="11" eb="13">
      <t>ベントウ</t>
    </rPh>
    <rPh sb="13" eb="14">
      <t>ダイ</t>
    </rPh>
    <phoneticPr fontId="2"/>
  </si>
  <si>
    <t>500円×20本</t>
    <rPh sb="3" eb="4">
      <t>エン</t>
    </rPh>
    <rPh sb="7" eb="8">
      <t>ホン</t>
    </rPh>
    <phoneticPr fontId="2"/>
  </si>
  <si>
    <t>老人クラブ会計帳簿</t>
    <rPh sb="0" eb="2">
      <t>ロウジン</t>
    </rPh>
    <rPh sb="5" eb="7">
      <t>カイケイ</t>
    </rPh>
    <rPh sb="7" eb="9">
      <t>チョウボ</t>
    </rPh>
    <phoneticPr fontId="2"/>
  </si>
  <si>
    <t>記入例</t>
    <rPh sb="0" eb="2">
      <t>キニュウ</t>
    </rPh>
    <rPh sb="2" eb="3">
      <t>レイ</t>
    </rPh>
    <phoneticPr fontId="2"/>
  </si>
  <si>
    <t>　　　　　　　　　　　　会計帳簿</t>
    <rPh sb="12" eb="14">
      <t>カイケイ</t>
    </rPh>
    <rPh sb="14" eb="16">
      <t>チョウボ</t>
    </rPh>
    <phoneticPr fontId="2"/>
  </si>
  <si>
    <t>令和　年</t>
    <rPh sb="0" eb="2">
      <t>レイワ</t>
    </rPh>
    <rPh sb="3" eb="4">
      <t>ネン</t>
    </rPh>
    <phoneticPr fontId="2"/>
  </si>
  <si>
    <t>令和○年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</si>
</sst>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円&quot;;&quot;△ &quot;#,##0&quot;円&quot;"/>
  </numFmts>
  <fonts count="9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22"/>
      <color theme="1"/>
      <name val="HGP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5" xfId="0" applyBorder="1">
      <alignment vertical="center"/>
    </xf>
    <xf numFmtId="38" fontId="0" fillId="0" borderId="0" xfId="1" applyFont="1">
      <alignment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horizontal="right" vertical="center"/>
    </xf>
    <xf numFmtId="176" fontId="0" fillId="0" borderId="0" xfId="0" applyNumberFormat="1">
      <alignment vertical="center"/>
    </xf>
    <xf numFmtId="176" fontId="0" fillId="0" borderId="11" xfId="0" applyNumberFormat="1" applyBorder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>
      <alignment vertical="center"/>
    </xf>
    <xf numFmtId="0" fontId="4" fillId="0" borderId="1" xfId="0" applyFont="1" applyFill="1" applyBorder="1">
      <alignment vertical="center"/>
    </xf>
    <xf numFmtId="176" fontId="0" fillId="0" borderId="0" xfId="0" applyNumberFormat="1" applyBorder="1">
      <alignment vertical="center"/>
    </xf>
    <xf numFmtId="38" fontId="3" fillId="0" borderId="7" xfId="1" applyFon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38" fontId="3" fillId="0" borderId="6" xfId="1" applyFont="1" applyBorder="1" applyAlignment="1">
      <alignment horizontal="center" vertical="center" shrinkToFit="1"/>
    </xf>
    <xf numFmtId="38" fontId="3" fillId="0" borderId="5" xfId="1" applyFont="1" applyBorder="1" applyAlignment="1">
      <alignment horizontal="center" vertical="center" shrinkToFit="1"/>
    </xf>
    <xf numFmtId="38" fontId="3" fillId="0" borderId="5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38" fontId="3" fillId="0" borderId="17" xfId="1" applyFont="1" applyBorder="1" applyAlignment="1">
      <alignment horizontal="center" vertical="center" shrinkToFit="1"/>
    </xf>
    <xf numFmtId="38" fontId="3" fillId="0" borderId="17" xfId="1" applyFont="1" applyBorder="1" applyAlignment="1">
      <alignment horizontal="right" vertical="center"/>
    </xf>
    <xf numFmtId="38" fontId="0" fillId="0" borderId="17" xfId="1" applyFont="1" applyBorder="1" applyAlignment="1">
      <alignment horizontal="right" vertical="center"/>
    </xf>
    <xf numFmtId="38" fontId="4" fillId="0" borderId="17" xfId="1" applyFont="1" applyFill="1" applyBorder="1" applyAlignment="1">
      <alignment horizontal="right" vertical="center"/>
    </xf>
    <xf numFmtId="38" fontId="3" fillId="0" borderId="1" xfId="1" applyFont="1" applyBorder="1" applyAlignment="1">
      <alignment horizontal="center" vertical="center" shrinkToFit="1"/>
    </xf>
    <xf numFmtId="0" fontId="0" fillId="0" borderId="6" xfId="0" applyBorder="1" applyAlignment="1">
      <alignment horizontal="right" vertical="center"/>
    </xf>
    <xf numFmtId="0" fontId="5" fillId="0" borderId="0" xfId="0" applyFont="1">
      <alignment vertical="center"/>
    </xf>
    <xf numFmtId="177" fontId="0" fillId="0" borderId="11" xfId="0" applyNumberFormat="1" applyBorder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0" fillId="0" borderId="6" xfId="0" applyBorder="1" applyAlignment="1">
      <alignment horizontal="right" vertical="center" shrinkToFit="1"/>
    </xf>
    <xf numFmtId="38" fontId="3" fillId="0" borderId="6" xfId="1" applyFont="1" applyBorder="1" applyAlignment="1">
      <alignment horizontal="distributed" vertical="center" justifyLastLine="1"/>
    </xf>
    <xf numFmtId="38" fontId="3" fillId="0" borderId="5" xfId="1" applyFont="1" applyBorder="1" applyAlignment="1">
      <alignment horizontal="distributed" vertical="center" justifyLastLine="1"/>
    </xf>
    <xf numFmtId="38" fontId="3" fillId="0" borderId="7" xfId="1" applyFont="1" applyBorder="1" applyAlignment="1">
      <alignment horizontal="distributed" vertical="center" justifyLastLine="1"/>
    </xf>
    <xf numFmtId="38" fontId="3" fillId="0" borderId="5" xfId="1" applyFont="1" applyBorder="1" applyAlignment="1">
      <alignment horizontal="left" vertical="center" shrinkToFit="1"/>
    </xf>
    <xf numFmtId="38" fontId="3" fillId="0" borderId="7" xfId="1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8" fontId="3" fillId="0" borderId="15" xfId="1" applyFont="1" applyBorder="1" applyAlignment="1">
      <alignment horizontal="distributed" vertical="center" justifyLastLine="1"/>
    </xf>
    <xf numFmtId="38" fontId="3" fillId="0" borderId="16" xfId="1" applyFont="1" applyBorder="1" applyAlignment="1">
      <alignment horizontal="distributed" vertical="center" justifyLastLine="1"/>
    </xf>
    <xf numFmtId="38" fontId="3" fillId="0" borderId="10" xfId="1" applyFont="1" applyBorder="1" applyAlignment="1">
      <alignment horizontal="distributed" vertical="center" justifyLastLine="1"/>
    </xf>
    <xf numFmtId="38" fontId="3" fillId="0" borderId="12" xfId="1" applyFont="1" applyBorder="1" applyAlignment="1">
      <alignment horizontal="distributed" vertical="center" justifyLastLine="1"/>
    </xf>
    <xf numFmtId="38" fontId="3" fillId="0" borderId="14" xfId="1" applyFont="1" applyBorder="1" applyAlignment="1">
      <alignment horizontal="distributed" vertical="center" justifyLastLine="1"/>
    </xf>
    <xf numFmtId="38" fontId="3" fillId="0" borderId="13" xfId="1" applyFont="1" applyBorder="1" applyAlignment="1">
      <alignment horizontal="distributed" vertical="center" justifyLastLine="1"/>
    </xf>
    <xf numFmtId="0" fontId="7" fillId="0" borderId="0" xfId="0" applyFont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8" fontId="3" fillId="0" borderId="2" xfId="1" applyFont="1" applyBorder="1" applyAlignment="1">
      <alignment horizontal="center" vertical="center" shrinkToFit="1"/>
    </xf>
    <xf numFmtId="38" fontId="3" fillId="0" borderId="3" xfId="1" applyFont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784412</xdr:colOff>
      <xdr:row>1</xdr:row>
      <xdr:rowOff>100855</xdr:rowOff>
    </xdr:from>
    <xdr:to>
      <xdr:col>16</xdr:col>
      <xdr:colOff>1053353</xdr:colOff>
      <xdr:row>5</xdr:row>
      <xdr:rowOff>78443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933265" y="280149"/>
          <a:ext cx="7765676" cy="896470"/>
        </a:xfrm>
        <a:prstGeom prst="rect">
          <a:avLst/>
        </a:prstGeom>
        <a:solidFill>
          <a:schemeClr val="bg1"/>
        </a:solidFill>
        <a:ln w="25400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ysClr val="windowText" lastClr="000000"/>
              </a:solidFill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</a:rPr>
            <a:t>帳簿作成上の注意点</a:t>
          </a:r>
          <a:r>
            <a:rPr kumimoji="1" lang="en-US" altLang="ja-JP" sz="1200">
              <a:solidFill>
                <a:sysClr val="windowText" lastClr="000000"/>
              </a:solidFill>
            </a:rPr>
            <a:t>】</a:t>
          </a:r>
        </a:p>
        <a:p>
          <a:r>
            <a:rPr kumimoji="1" lang="ja-JP" altLang="en-US" sz="1200">
              <a:solidFill>
                <a:sysClr val="windowText" lastClr="000000"/>
              </a:solidFill>
            </a:rPr>
            <a:t>・補助対象・対象外をあらかじめ区分するなど、補助金の用途が明確になるようにしてください。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r>
            <a:rPr kumimoji="1" lang="ja-JP" altLang="en-US" sz="1200">
              <a:solidFill>
                <a:sysClr val="windowText" lastClr="000000"/>
              </a:solidFill>
            </a:rPr>
            <a:t>・支払いに係る領収書は必ず原本を保管してください。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r>
            <a:rPr kumimoji="1" lang="ja-JP" altLang="en-US" sz="1200">
              <a:solidFill>
                <a:sysClr val="windowText" lastClr="000000"/>
              </a:solidFill>
            </a:rPr>
            <a:t>・補助金が余った場合は返還していただきます（翌年度には繰り越して使用することはできません）。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endParaRPr kumimoji="1" lang="ja-JP" altLang="en-US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257736</xdr:colOff>
      <xdr:row>0</xdr:row>
      <xdr:rowOff>112058</xdr:rowOff>
    </xdr:from>
    <xdr:to>
      <xdr:col>7</xdr:col>
      <xdr:colOff>437030</xdr:colOff>
      <xdr:row>2</xdr:row>
      <xdr:rowOff>100851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48971" y="112058"/>
          <a:ext cx="1736912" cy="40341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Y40"/>
  <sheetViews>
    <sheetView tabSelected="1" view="pageBreakPreview" zoomScale="85" zoomScaleNormal="85" zoomScaleSheetLayoutView="85" workbookViewId="0">
      <pane ySplit="10" topLeftCell="A11" activePane="bottomLeft" state="frozen"/>
      <selection activeCell="G14" sqref="G14:T21"/>
      <selection pane="bottomLeft"/>
    </sheetView>
  </sheetViews>
  <sheetFormatPr defaultRowHeight="14.25"/>
  <cols>
    <col min="1" max="1" width="3.5" customWidth="1"/>
    <col min="2" max="2" width="10" bestFit="1" customWidth="1"/>
    <col min="3" max="3" width="3.75" bestFit="1" customWidth="1"/>
    <col min="4" max="6" width="3.5" bestFit="1" customWidth="1"/>
    <col min="7" max="7" width="13.375" customWidth="1"/>
    <col min="8" max="8" width="18.375" customWidth="1"/>
    <col min="9" max="16" width="10" customWidth="1"/>
    <col min="17" max="17" width="16" customWidth="1"/>
  </cols>
  <sheetData>
    <row r="2" spans="1:25" ht="25.5">
      <c r="A2" s="36" t="s">
        <v>59</v>
      </c>
      <c r="G2" s="42" t="s">
        <v>60</v>
      </c>
    </row>
    <row r="3" spans="1:25" ht="15" thickBot="1"/>
    <row r="4" spans="1:25" ht="19.5" customHeight="1" thickBot="1">
      <c r="A4" s="11"/>
      <c r="F4" s="11" t="s">
        <v>5</v>
      </c>
      <c r="G4" s="13">
        <f>I21</f>
        <v>46560</v>
      </c>
      <c r="H4" s="17"/>
      <c r="I4" s="17"/>
    </row>
    <row r="5" spans="1:25" ht="19.5" customHeight="1" thickBot="1">
      <c r="A5" s="11"/>
      <c r="F5" s="11" t="s">
        <v>13</v>
      </c>
      <c r="G5" s="13">
        <f>J39+K39+L39</f>
        <v>54710</v>
      </c>
      <c r="H5" s="17"/>
      <c r="I5" s="17"/>
      <c r="S5" s="68"/>
      <c r="T5" s="68"/>
      <c r="U5" s="68"/>
      <c r="V5" s="68"/>
      <c r="W5" s="68"/>
      <c r="X5" s="68"/>
      <c r="Y5" s="68"/>
    </row>
    <row r="6" spans="1:25" ht="19.5" customHeight="1" thickBot="1">
      <c r="A6" s="11"/>
      <c r="F6" s="11" t="s">
        <v>49</v>
      </c>
      <c r="G6" s="37">
        <f>G4-G5</f>
        <v>-8150</v>
      </c>
      <c r="H6" s="17"/>
      <c r="I6" s="17"/>
      <c r="S6" s="68"/>
      <c r="T6" s="68"/>
      <c r="U6" s="68"/>
      <c r="V6" s="68"/>
      <c r="W6" s="68"/>
      <c r="X6" s="68"/>
      <c r="Y6" s="68"/>
    </row>
    <row r="7" spans="1:25">
      <c r="A7" s="11"/>
      <c r="F7" s="11"/>
      <c r="G7" s="12"/>
      <c r="H7" s="12"/>
      <c r="I7" s="12"/>
      <c r="Q7" s="11" t="s">
        <v>10</v>
      </c>
    </row>
    <row r="8" spans="1:25">
      <c r="A8" s="38"/>
      <c r="B8" s="53" t="s">
        <v>56</v>
      </c>
      <c r="C8" s="54"/>
      <c r="D8" s="54"/>
      <c r="E8" s="54"/>
      <c r="F8" s="55"/>
      <c r="G8" s="62" t="s">
        <v>16</v>
      </c>
      <c r="H8" s="63"/>
      <c r="I8" s="69" t="s">
        <v>6</v>
      </c>
      <c r="J8" s="72" t="s">
        <v>47</v>
      </c>
      <c r="K8" s="73"/>
      <c r="L8" s="73"/>
      <c r="M8" s="73"/>
      <c r="N8" s="73"/>
      <c r="O8" s="74"/>
      <c r="P8" s="50" t="s">
        <v>7</v>
      </c>
      <c r="Q8" s="49" t="s">
        <v>2</v>
      </c>
    </row>
    <row r="9" spans="1:25" ht="19.5" customHeight="1">
      <c r="A9" s="39"/>
      <c r="B9" s="56"/>
      <c r="C9" s="57"/>
      <c r="D9" s="57"/>
      <c r="E9" s="57"/>
      <c r="F9" s="58"/>
      <c r="G9" s="64"/>
      <c r="H9" s="65"/>
      <c r="I9" s="70"/>
      <c r="J9" s="53" t="s">
        <v>3</v>
      </c>
      <c r="K9" s="54"/>
      <c r="L9" s="54"/>
      <c r="M9" s="55"/>
      <c r="N9" s="75" t="s">
        <v>4</v>
      </c>
      <c r="O9" s="75" t="s">
        <v>18</v>
      </c>
      <c r="P9" s="51"/>
      <c r="Q9" s="49"/>
    </row>
    <row r="10" spans="1:25" s="2" customFormat="1" ht="15" customHeight="1">
      <c r="A10" s="40"/>
      <c r="B10" s="59"/>
      <c r="C10" s="60"/>
      <c r="D10" s="60"/>
      <c r="E10" s="60"/>
      <c r="F10" s="61"/>
      <c r="G10" s="66"/>
      <c r="H10" s="67"/>
      <c r="I10" s="71"/>
      <c r="J10" s="25" t="s">
        <v>19</v>
      </c>
      <c r="K10" s="30" t="s">
        <v>21</v>
      </c>
      <c r="L10" s="26" t="s">
        <v>20</v>
      </c>
      <c r="M10" s="34" t="s">
        <v>22</v>
      </c>
      <c r="N10" s="76"/>
      <c r="O10" s="76"/>
      <c r="P10" s="52"/>
      <c r="Q10" s="49"/>
      <c r="R10" s="1"/>
      <c r="S10" s="1"/>
      <c r="T10" s="1"/>
      <c r="U10" s="1"/>
    </row>
    <row r="11" spans="1:25" s="2" customFormat="1" ht="18.75" customHeight="1">
      <c r="A11" s="5">
        <v>1</v>
      </c>
      <c r="B11" s="35" t="s">
        <v>63</v>
      </c>
      <c r="C11" s="8">
        <v>4</v>
      </c>
      <c r="D11" s="8" t="s">
        <v>0</v>
      </c>
      <c r="E11" s="8">
        <v>1</v>
      </c>
      <c r="F11" s="7" t="s">
        <v>1</v>
      </c>
      <c r="G11" s="47" t="s">
        <v>8</v>
      </c>
      <c r="H11" s="48"/>
      <c r="I11" s="18">
        <v>28000</v>
      </c>
      <c r="J11" s="21"/>
      <c r="K11" s="31"/>
      <c r="L11" s="27"/>
      <c r="M11" s="4">
        <f>SUM(J11:L11)</f>
        <v>0</v>
      </c>
      <c r="N11" s="4"/>
      <c r="O11" s="18">
        <f>SUM(M11:N11)</f>
        <v>0</v>
      </c>
      <c r="P11" s="4">
        <f>I11</f>
        <v>28000</v>
      </c>
      <c r="Q11" s="3"/>
      <c r="R11" s="1"/>
      <c r="S11" s="1"/>
      <c r="T11" s="1"/>
      <c r="U11" s="1"/>
    </row>
    <row r="12" spans="1:25" ht="18.75" customHeight="1">
      <c r="A12" s="5">
        <v>2</v>
      </c>
      <c r="B12" s="6"/>
      <c r="C12" s="8">
        <v>4</v>
      </c>
      <c r="D12" s="8" t="s">
        <v>0</v>
      </c>
      <c r="E12" s="8">
        <v>5</v>
      </c>
      <c r="F12" s="7" t="s">
        <v>1</v>
      </c>
      <c r="G12" s="47" t="s">
        <v>40</v>
      </c>
      <c r="H12" s="48"/>
      <c r="I12" s="18"/>
      <c r="J12" s="23">
        <f>108*20</f>
        <v>2160</v>
      </c>
      <c r="K12" s="33"/>
      <c r="L12" s="29"/>
      <c r="M12" s="4">
        <f t="shared" ref="M12" si="0">SUM(J12:L12)</f>
        <v>2160</v>
      </c>
      <c r="N12" s="20"/>
      <c r="O12" s="18">
        <f t="shared" ref="O12:O14" si="1">SUM(M12:N12)</f>
        <v>2160</v>
      </c>
      <c r="P12" s="19">
        <f>P11+I12-O12</f>
        <v>25840</v>
      </c>
      <c r="Q12" s="14" t="s">
        <v>41</v>
      </c>
    </row>
    <row r="13" spans="1:25" ht="18.75" customHeight="1">
      <c r="A13" s="5">
        <v>3</v>
      </c>
      <c r="B13" s="6"/>
      <c r="C13" s="8">
        <v>4</v>
      </c>
      <c r="D13" s="8" t="s">
        <v>0</v>
      </c>
      <c r="E13" s="8">
        <v>5</v>
      </c>
      <c r="F13" s="7" t="s">
        <v>1</v>
      </c>
      <c r="G13" s="47" t="s">
        <v>57</v>
      </c>
      <c r="H13" s="48"/>
      <c r="I13" s="18"/>
      <c r="J13" s="23"/>
      <c r="K13" s="33"/>
      <c r="L13" s="29"/>
      <c r="M13" s="4">
        <f t="shared" ref="M13" si="2">SUM(J13:L13)</f>
        <v>0</v>
      </c>
      <c r="N13" s="20">
        <f>500*20</f>
        <v>10000</v>
      </c>
      <c r="O13" s="18">
        <f>SUM(M13:N13)</f>
        <v>10000</v>
      </c>
      <c r="P13" s="19">
        <f t="shared" ref="P13:P38" si="3">P12+I13-O13</f>
        <v>15840</v>
      </c>
      <c r="Q13" s="14" t="s">
        <v>58</v>
      </c>
    </row>
    <row r="14" spans="1:25" ht="18.75" customHeight="1">
      <c r="A14" s="5">
        <v>4</v>
      </c>
      <c r="B14" s="6"/>
      <c r="C14" s="8">
        <v>4</v>
      </c>
      <c r="D14" s="8" t="s">
        <v>0</v>
      </c>
      <c r="E14" s="8">
        <v>8</v>
      </c>
      <c r="F14" s="7" t="s">
        <v>1</v>
      </c>
      <c r="G14" s="47" t="s">
        <v>52</v>
      </c>
      <c r="H14" s="48"/>
      <c r="I14" s="18"/>
      <c r="J14" s="22"/>
      <c r="K14" s="32">
        <f>5*500</f>
        <v>2500</v>
      </c>
      <c r="L14" s="28"/>
      <c r="M14" s="4">
        <f t="shared" ref="M14" si="4">SUM(J14:L14)</f>
        <v>2500</v>
      </c>
      <c r="N14" s="19"/>
      <c r="O14" s="18">
        <f t="shared" si="1"/>
        <v>2500</v>
      </c>
      <c r="P14" s="19">
        <f t="shared" si="3"/>
        <v>13340</v>
      </c>
      <c r="Q14" s="15" t="s">
        <v>53</v>
      </c>
    </row>
    <row r="15" spans="1:25" ht="18.75" customHeight="1">
      <c r="A15" s="5">
        <v>5</v>
      </c>
      <c r="B15" s="6"/>
      <c r="C15" s="8">
        <v>5</v>
      </c>
      <c r="D15" s="8" t="s">
        <v>0</v>
      </c>
      <c r="E15" s="8">
        <v>2</v>
      </c>
      <c r="F15" s="7" t="s">
        <v>48</v>
      </c>
      <c r="G15" s="47" t="s">
        <v>15</v>
      </c>
      <c r="H15" s="48"/>
      <c r="I15" s="18">
        <f>2000*52</f>
        <v>104000</v>
      </c>
      <c r="J15" s="22"/>
      <c r="K15" s="32"/>
      <c r="L15" s="28"/>
      <c r="M15" s="4">
        <f t="shared" ref="M15:M38" si="5">SUM(J15:L15)</f>
        <v>0</v>
      </c>
      <c r="N15" s="19"/>
      <c r="O15" s="18">
        <f t="shared" ref="O15:O37" si="6">SUM(M15:N15)</f>
        <v>0</v>
      </c>
      <c r="P15" s="19">
        <f t="shared" si="3"/>
        <v>117340</v>
      </c>
      <c r="Q15" s="5" t="s">
        <v>34</v>
      </c>
    </row>
    <row r="16" spans="1:25" ht="18.75" customHeight="1">
      <c r="A16" s="5">
        <v>6</v>
      </c>
      <c r="B16" s="6"/>
      <c r="C16" s="8">
        <v>5</v>
      </c>
      <c r="D16" s="8" t="s">
        <v>0</v>
      </c>
      <c r="E16" s="8">
        <v>25</v>
      </c>
      <c r="F16" s="7" t="s">
        <v>1</v>
      </c>
      <c r="G16" s="47" t="s">
        <v>23</v>
      </c>
      <c r="H16" s="48"/>
      <c r="I16" s="18">
        <v>20000</v>
      </c>
      <c r="J16" s="22"/>
      <c r="K16" s="32"/>
      <c r="L16" s="28"/>
      <c r="M16" s="4">
        <f t="shared" si="5"/>
        <v>0</v>
      </c>
      <c r="N16" s="19"/>
      <c r="O16" s="18">
        <f t="shared" si="6"/>
        <v>0</v>
      </c>
      <c r="P16" s="19">
        <f t="shared" si="3"/>
        <v>137340</v>
      </c>
      <c r="Q16" s="5"/>
    </row>
    <row r="17" spans="1:17" ht="18.75" customHeight="1">
      <c r="A17" s="5">
        <v>7</v>
      </c>
      <c r="B17" s="6"/>
      <c r="C17" s="8">
        <v>6</v>
      </c>
      <c r="D17" s="8" t="s">
        <v>0</v>
      </c>
      <c r="E17" s="8">
        <v>4</v>
      </c>
      <c r="F17" s="7" t="s">
        <v>1</v>
      </c>
      <c r="G17" s="47" t="s">
        <v>39</v>
      </c>
      <c r="H17" s="48"/>
      <c r="I17" s="18"/>
      <c r="J17" s="23">
        <v>3240</v>
      </c>
      <c r="K17" s="33"/>
      <c r="L17" s="29"/>
      <c r="M17" s="4">
        <f t="shared" si="5"/>
        <v>3240</v>
      </c>
      <c r="N17" s="20"/>
      <c r="O17" s="18">
        <f t="shared" si="6"/>
        <v>3240</v>
      </c>
      <c r="P17" s="19">
        <f t="shared" si="3"/>
        <v>134100</v>
      </c>
      <c r="Q17" s="10"/>
    </row>
    <row r="18" spans="1:17" ht="18.75" customHeight="1">
      <c r="A18" s="5">
        <v>8</v>
      </c>
      <c r="B18" s="6"/>
      <c r="C18" s="8">
        <v>6</v>
      </c>
      <c r="D18" s="8" t="s">
        <v>0</v>
      </c>
      <c r="E18" s="8">
        <v>18</v>
      </c>
      <c r="F18" s="7" t="s">
        <v>1</v>
      </c>
      <c r="G18" s="47" t="s">
        <v>17</v>
      </c>
      <c r="H18" s="48"/>
      <c r="I18" s="18"/>
      <c r="J18" s="23"/>
      <c r="K18" s="33"/>
      <c r="L18" s="29">
        <f>108*30</f>
        <v>3240</v>
      </c>
      <c r="M18" s="4">
        <f t="shared" ref="M18:M19" si="7">SUM(J18:L18)</f>
        <v>3240</v>
      </c>
      <c r="N18" s="20"/>
      <c r="O18" s="18">
        <f>SUM(M18:N18)</f>
        <v>3240</v>
      </c>
      <c r="P18" s="19">
        <f t="shared" si="3"/>
        <v>130860</v>
      </c>
      <c r="Q18" s="14" t="s">
        <v>28</v>
      </c>
    </row>
    <row r="19" spans="1:17" ht="18.75" customHeight="1">
      <c r="A19" s="5">
        <v>9</v>
      </c>
      <c r="B19" s="6"/>
      <c r="C19" s="8">
        <v>6</v>
      </c>
      <c r="D19" s="8" t="s">
        <v>0</v>
      </c>
      <c r="E19" s="8">
        <v>18</v>
      </c>
      <c r="F19" s="7" t="s">
        <v>1</v>
      </c>
      <c r="G19" s="47" t="s">
        <v>27</v>
      </c>
      <c r="H19" s="48"/>
      <c r="I19" s="18"/>
      <c r="J19" s="23"/>
      <c r="K19" s="33"/>
      <c r="L19" s="29"/>
      <c r="M19" s="4">
        <f t="shared" si="7"/>
        <v>0</v>
      </c>
      <c r="N19" s="20">
        <f>150*35</f>
        <v>5250</v>
      </c>
      <c r="O19" s="18">
        <f>SUM(M19:N19)</f>
        <v>5250</v>
      </c>
      <c r="P19" s="19">
        <f t="shared" si="3"/>
        <v>125610</v>
      </c>
      <c r="Q19" s="10"/>
    </row>
    <row r="20" spans="1:17" ht="18.75" customHeight="1">
      <c r="A20" s="5">
        <v>10</v>
      </c>
      <c r="B20" s="6"/>
      <c r="C20" s="8">
        <v>7</v>
      </c>
      <c r="D20" s="8" t="s">
        <v>0</v>
      </c>
      <c r="E20" s="8">
        <v>12</v>
      </c>
      <c r="F20" s="7" t="s">
        <v>1</v>
      </c>
      <c r="G20" s="47" t="s">
        <v>24</v>
      </c>
      <c r="H20" s="48"/>
      <c r="I20" s="18"/>
      <c r="J20" s="23">
        <f>500*15</f>
        <v>7500</v>
      </c>
      <c r="K20" s="33"/>
      <c r="L20" s="29"/>
      <c r="M20" s="4">
        <f t="shared" si="5"/>
        <v>7500</v>
      </c>
      <c r="N20" s="20"/>
      <c r="O20" s="18">
        <f t="shared" si="6"/>
        <v>7500</v>
      </c>
      <c r="P20" s="19">
        <f t="shared" si="3"/>
        <v>118110</v>
      </c>
      <c r="Q20" s="10" t="s">
        <v>33</v>
      </c>
    </row>
    <row r="21" spans="1:17" ht="18.75" customHeight="1">
      <c r="A21" s="5">
        <v>11</v>
      </c>
      <c r="B21" s="6"/>
      <c r="C21" s="8">
        <v>7</v>
      </c>
      <c r="D21" s="8" t="s">
        <v>0</v>
      </c>
      <c r="E21" s="8">
        <v>31</v>
      </c>
      <c r="F21" s="7" t="s">
        <v>1</v>
      </c>
      <c r="G21" s="47" t="s">
        <v>9</v>
      </c>
      <c r="H21" s="48"/>
      <c r="I21" s="18">
        <v>46560</v>
      </c>
      <c r="J21" s="23"/>
      <c r="K21" s="33"/>
      <c r="L21" s="29"/>
      <c r="M21" s="4">
        <f t="shared" si="5"/>
        <v>0</v>
      </c>
      <c r="N21" s="20"/>
      <c r="O21" s="18">
        <f t="shared" si="6"/>
        <v>0</v>
      </c>
      <c r="P21" s="19">
        <f t="shared" si="3"/>
        <v>164670</v>
      </c>
      <c r="Q21" s="14"/>
    </row>
    <row r="22" spans="1:17" ht="18.75" customHeight="1">
      <c r="A22" s="5">
        <v>12</v>
      </c>
      <c r="B22" s="6"/>
      <c r="C22" s="8">
        <v>7</v>
      </c>
      <c r="D22" s="8" t="s">
        <v>0</v>
      </c>
      <c r="E22" s="8">
        <v>31</v>
      </c>
      <c r="F22" s="7" t="s">
        <v>1</v>
      </c>
      <c r="G22" s="47" t="s">
        <v>12</v>
      </c>
      <c r="H22" s="48"/>
      <c r="I22" s="18"/>
      <c r="J22" s="23"/>
      <c r="K22" s="33"/>
      <c r="L22" s="29"/>
      <c r="M22" s="4">
        <f t="shared" si="5"/>
        <v>0</v>
      </c>
      <c r="N22" s="20">
        <v>4190</v>
      </c>
      <c r="O22" s="18">
        <f t="shared" si="6"/>
        <v>4190</v>
      </c>
      <c r="P22" s="19">
        <f t="shared" si="3"/>
        <v>160480</v>
      </c>
      <c r="Q22" s="14"/>
    </row>
    <row r="23" spans="1:17" ht="18.75" customHeight="1">
      <c r="A23" s="5">
        <v>13</v>
      </c>
      <c r="B23" s="6"/>
      <c r="C23" s="8">
        <v>7</v>
      </c>
      <c r="D23" s="8" t="s">
        <v>0</v>
      </c>
      <c r="E23" s="8">
        <v>31</v>
      </c>
      <c r="F23" s="7" t="s">
        <v>1</v>
      </c>
      <c r="G23" s="47" t="s">
        <v>11</v>
      </c>
      <c r="H23" s="48"/>
      <c r="I23" s="18"/>
      <c r="J23" s="23"/>
      <c r="K23" s="33"/>
      <c r="L23" s="29"/>
      <c r="M23" s="4">
        <f t="shared" si="5"/>
        <v>0</v>
      </c>
      <c r="N23" s="20">
        <v>2370</v>
      </c>
      <c r="O23" s="18">
        <f t="shared" si="6"/>
        <v>2370</v>
      </c>
      <c r="P23" s="19">
        <f t="shared" si="3"/>
        <v>158110</v>
      </c>
      <c r="Q23" s="14"/>
    </row>
    <row r="24" spans="1:17" ht="18.75" customHeight="1">
      <c r="A24" s="5">
        <v>14</v>
      </c>
      <c r="B24" s="6"/>
      <c r="C24" s="8">
        <v>9</v>
      </c>
      <c r="D24" s="8" t="s">
        <v>0</v>
      </c>
      <c r="E24" s="8">
        <v>2</v>
      </c>
      <c r="F24" s="7" t="s">
        <v>1</v>
      </c>
      <c r="G24" s="47" t="s">
        <v>50</v>
      </c>
      <c r="H24" s="48"/>
      <c r="I24" s="18"/>
      <c r="J24" s="22"/>
      <c r="K24" s="32"/>
      <c r="L24" s="28">
        <f>5*50</f>
        <v>250</v>
      </c>
      <c r="M24" s="4">
        <f t="shared" ref="M24" si="8">SUM(J24:L24)</f>
        <v>250</v>
      </c>
      <c r="N24" s="19"/>
      <c r="O24" s="18">
        <f t="shared" ref="O24" si="9">SUM(M24:N24)</f>
        <v>250</v>
      </c>
      <c r="P24" s="19">
        <f t="shared" si="3"/>
        <v>157860</v>
      </c>
      <c r="Q24" s="15" t="s">
        <v>51</v>
      </c>
    </row>
    <row r="25" spans="1:17" ht="18.75" customHeight="1">
      <c r="A25" s="5">
        <v>15</v>
      </c>
      <c r="B25" s="6"/>
      <c r="C25" s="8">
        <v>9</v>
      </c>
      <c r="D25" s="8" t="s">
        <v>0</v>
      </c>
      <c r="E25" s="8">
        <v>16</v>
      </c>
      <c r="F25" s="7" t="s">
        <v>1</v>
      </c>
      <c r="G25" s="47" t="s">
        <v>54</v>
      </c>
      <c r="H25" s="48"/>
      <c r="I25" s="18"/>
      <c r="J25" s="22"/>
      <c r="K25" s="32">
        <v>6480</v>
      </c>
      <c r="L25" s="28"/>
      <c r="M25" s="4">
        <f t="shared" si="5"/>
        <v>6480</v>
      </c>
      <c r="N25" s="19"/>
      <c r="O25" s="18">
        <f t="shared" si="6"/>
        <v>6480</v>
      </c>
      <c r="P25" s="19">
        <f t="shared" si="3"/>
        <v>151380</v>
      </c>
      <c r="Q25" s="15"/>
    </row>
    <row r="26" spans="1:17" ht="18.75" customHeight="1">
      <c r="A26" s="5">
        <v>16</v>
      </c>
      <c r="B26" s="6"/>
      <c r="C26" s="8">
        <v>9</v>
      </c>
      <c r="D26" s="8" t="s">
        <v>0</v>
      </c>
      <c r="E26" s="8">
        <v>16</v>
      </c>
      <c r="F26" s="7" t="s">
        <v>1</v>
      </c>
      <c r="G26" s="47" t="s">
        <v>55</v>
      </c>
      <c r="H26" s="48"/>
      <c r="I26" s="18"/>
      <c r="J26" s="22"/>
      <c r="K26" s="32">
        <f>5*400</f>
        <v>2000</v>
      </c>
      <c r="L26" s="28"/>
      <c r="M26" s="4">
        <f t="shared" ref="M26" si="10">SUM(J26:L26)</f>
        <v>2000</v>
      </c>
      <c r="N26" s="19"/>
      <c r="O26" s="18">
        <f t="shared" ref="O26" si="11">SUM(M26:N26)</f>
        <v>2000</v>
      </c>
      <c r="P26" s="19">
        <f t="shared" si="3"/>
        <v>149380</v>
      </c>
      <c r="Q26" s="15" t="s">
        <v>45</v>
      </c>
    </row>
    <row r="27" spans="1:17" ht="18.75" customHeight="1">
      <c r="A27" s="5">
        <v>17</v>
      </c>
      <c r="B27" s="6"/>
      <c r="C27" s="8">
        <v>10</v>
      </c>
      <c r="D27" s="8" t="s">
        <v>0</v>
      </c>
      <c r="E27" s="8">
        <v>6</v>
      </c>
      <c r="F27" s="7" t="s">
        <v>1</v>
      </c>
      <c r="G27" s="47" t="s">
        <v>40</v>
      </c>
      <c r="H27" s="48"/>
      <c r="I27" s="18"/>
      <c r="J27" s="23">
        <f>108*20</f>
        <v>2160</v>
      </c>
      <c r="K27" s="33"/>
      <c r="L27" s="29"/>
      <c r="M27" s="4">
        <f t="shared" si="5"/>
        <v>2160</v>
      </c>
      <c r="N27" s="20"/>
      <c r="O27" s="18">
        <f t="shared" si="6"/>
        <v>2160</v>
      </c>
      <c r="P27" s="19">
        <f t="shared" si="3"/>
        <v>147220</v>
      </c>
      <c r="Q27" s="14" t="s">
        <v>41</v>
      </c>
    </row>
    <row r="28" spans="1:17" ht="18.75" customHeight="1">
      <c r="A28" s="5">
        <v>18</v>
      </c>
      <c r="B28" s="6"/>
      <c r="C28" s="8">
        <v>10</v>
      </c>
      <c r="D28" s="8" t="s">
        <v>0</v>
      </c>
      <c r="E28" s="8">
        <v>10</v>
      </c>
      <c r="F28" s="7" t="s">
        <v>1</v>
      </c>
      <c r="G28" s="47" t="s">
        <v>36</v>
      </c>
      <c r="H28" s="48"/>
      <c r="I28" s="18"/>
      <c r="J28" s="23"/>
      <c r="K28" s="33"/>
      <c r="L28" s="29"/>
      <c r="M28" s="4">
        <f t="shared" si="5"/>
        <v>0</v>
      </c>
      <c r="N28" s="20">
        <f>2000*28</f>
        <v>56000</v>
      </c>
      <c r="O28" s="18">
        <f>SUM(M28:N28)</f>
        <v>56000</v>
      </c>
      <c r="P28" s="19">
        <f t="shared" si="3"/>
        <v>91220</v>
      </c>
      <c r="Q28" s="15" t="s">
        <v>26</v>
      </c>
    </row>
    <row r="29" spans="1:17" ht="18.75" customHeight="1">
      <c r="A29" s="5">
        <v>19</v>
      </c>
      <c r="B29" s="6"/>
      <c r="C29" s="8">
        <v>10</v>
      </c>
      <c r="D29" s="8" t="s">
        <v>0</v>
      </c>
      <c r="E29" s="8">
        <v>25</v>
      </c>
      <c r="F29" s="7" t="s">
        <v>1</v>
      </c>
      <c r="G29" s="47" t="s">
        <v>35</v>
      </c>
      <c r="H29" s="48"/>
      <c r="I29" s="18"/>
      <c r="J29" s="23"/>
      <c r="K29" s="33"/>
      <c r="L29" s="29">
        <v>1500</v>
      </c>
      <c r="M29" s="4">
        <f t="shared" ref="M29" si="12">SUM(J29:L29)</f>
        <v>1500</v>
      </c>
      <c r="N29" s="20"/>
      <c r="O29" s="18">
        <f t="shared" ref="O29" si="13">SUM(M29:N29)</f>
        <v>1500</v>
      </c>
      <c r="P29" s="19">
        <f t="shared" si="3"/>
        <v>89720</v>
      </c>
      <c r="Q29" s="15"/>
    </row>
    <row r="30" spans="1:17" ht="18.75" customHeight="1">
      <c r="A30" s="5">
        <v>20</v>
      </c>
      <c r="B30" s="6"/>
      <c r="C30" s="8">
        <v>11</v>
      </c>
      <c r="D30" s="8" t="s">
        <v>0</v>
      </c>
      <c r="E30" s="8">
        <v>1</v>
      </c>
      <c r="F30" s="7" t="s">
        <v>1</v>
      </c>
      <c r="G30" s="47" t="s">
        <v>30</v>
      </c>
      <c r="H30" s="48"/>
      <c r="I30" s="18"/>
      <c r="J30" s="23"/>
      <c r="K30" s="33"/>
      <c r="L30" s="29">
        <v>5400</v>
      </c>
      <c r="M30" s="4">
        <f t="shared" si="5"/>
        <v>5400</v>
      </c>
      <c r="N30" s="20"/>
      <c r="O30" s="18">
        <f t="shared" si="6"/>
        <v>5400</v>
      </c>
      <c r="P30" s="19">
        <f t="shared" si="3"/>
        <v>84320</v>
      </c>
      <c r="Q30" s="14"/>
    </row>
    <row r="31" spans="1:17" ht="18.75" customHeight="1">
      <c r="A31" s="5">
        <v>21</v>
      </c>
      <c r="B31" s="6"/>
      <c r="C31" s="8">
        <v>11</v>
      </c>
      <c r="D31" s="8" t="s">
        <v>0</v>
      </c>
      <c r="E31" s="8">
        <v>1</v>
      </c>
      <c r="F31" s="7" t="s">
        <v>1</v>
      </c>
      <c r="G31" s="47" t="s">
        <v>31</v>
      </c>
      <c r="H31" s="48"/>
      <c r="I31" s="18"/>
      <c r="J31" s="23"/>
      <c r="K31" s="33"/>
      <c r="L31" s="29">
        <v>2500</v>
      </c>
      <c r="M31" s="4">
        <f t="shared" ref="M31" si="14">SUM(J31:L31)</f>
        <v>2500</v>
      </c>
      <c r="N31" s="20"/>
      <c r="O31" s="18">
        <f t="shared" si="6"/>
        <v>2500</v>
      </c>
      <c r="P31" s="19">
        <f t="shared" si="3"/>
        <v>81820</v>
      </c>
      <c r="Q31" s="14"/>
    </row>
    <row r="32" spans="1:17" ht="18.75" customHeight="1">
      <c r="A32" s="5">
        <v>22</v>
      </c>
      <c r="B32" s="6"/>
      <c r="C32" s="8">
        <v>11</v>
      </c>
      <c r="D32" s="8" t="s">
        <v>0</v>
      </c>
      <c r="E32" s="8">
        <v>1</v>
      </c>
      <c r="F32" s="7" t="s">
        <v>1</v>
      </c>
      <c r="G32" s="47" t="s">
        <v>32</v>
      </c>
      <c r="H32" s="48"/>
      <c r="I32" s="18"/>
      <c r="J32" s="23"/>
      <c r="K32" s="33"/>
      <c r="L32" s="29"/>
      <c r="M32" s="4">
        <f t="shared" ref="M32" si="15">SUM(J32:L32)</f>
        <v>0</v>
      </c>
      <c r="N32" s="20">
        <v>3600</v>
      </c>
      <c r="O32" s="18">
        <f t="shared" si="6"/>
        <v>3600</v>
      </c>
      <c r="P32" s="19">
        <f t="shared" si="3"/>
        <v>78220</v>
      </c>
      <c r="Q32" s="14"/>
    </row>
    <row r="33" spans="1:17" ht="18.75" customHeight="1">
      <c r="A33" s="5">
        <v>23</v>
      </c>
      <c r="B33" s="6"/>
      <c r="C33" s="8">
        <v>11</v>
      </c>
      <c r="D33" s="8" t="s">
        <v>0</v>
      </c>
      <c r="E33" s="8">
        <v>12</v>
      </c>
      <c r="F33" s="7" t="s">
        <v>1</v>
      </c>
      <c r="G33" s="47" t="s">
        <v>17</v>
      </c>
      <c r="H33" s="48"/>
      <c r="I33" s="18"/>
      <c r="J33" s="23"/>
      <c r="K33" s="33"/>
      <c r="L33" s="29">
        <v>3780</v>
      </c>
      <c r="M33" s="4">
        <f t="shared" si="5"/>
        <v>3780</v>
      </c>
      <c r="N33" s="20"/>
      <c r="O33" s="18">
        <f t="shared" si="6"/>
        <v>3780</v>
      </c>
      <c r="P33" s="19">
        <f t="shared" si="3"/>
        <v>74440</v>
      </c>
      <c r="Q33" s="14" t="s">
        <v>28</v>
      </c>
    </row>
    <row r="34" spans="1:17" ht="18.75" customHeight="1">
      <c r="A34" s="5">
        <v>24</v>
      </c>
      <c r="B34" s="6"/>
      <c r="C34" s="8">
        <v>11</v>
      </c>
      <c r="D34" s="8" t="s">
        <v>0</v>
      </c>
      <c r="E34" s="8">
        <v>12</v>
      </c>
      <c r="F34" s="7" t="s">
        <v>1</v>
      </c>
      <c r="G34" s="47" t="s">
        <v>27</v>
      </c>
      <c r="H34" s="48"/>
      <c r="I34" s="18"/>
      <c r="J34" s="23"/>
      <c r="K34" s="33"/>
      <c r="L34" s="29"/>
      <c r="M34" s="4">
        <f t="shared" ref="M34" si="16">SUM(J34:L34)</f>
        <v>0</v>
      </c>
      <c r="N34" s="20">
        <f>150*35</f>
        <v>5250</v>
      </c>
      <c r="O34" s="18">
        <f t="shared" si="6"/>
        <v>5250</v>
      </c>
      <c r="P34" s="19">
        <f t="shared" si="3"/>
        <v>69190</v>
      </c>
      <c r="Q34" s="14" t="s">
        <v>29</v>
      </c>
    </row>
    <row r="35" spans="1:17" ht="18.75" customHeight="1">
      <c r="A35" s="5">
        <v>25</v>
      </c>
      <c r="B35" s="6"/>
      <c r="C35" s="8">
        <v>12</v>
      </c>
      <c r="D35" s="8" t="s">
        <v>0</v>
      </c>
      <c r="E35" s="8">
        <v>14</v>
      </c>
      <c r="F35" s="7" t="s">
        <v>1</v>
      </c>
      <c r="G35" s="47" t="s">
        <v>25</v>
      </c>
      <c r="H35" s="48"/>
      <c r="I35" s="18"/>
      <c r="J35" s="22">
        <f>5*300</f>
        <v>1500</v>
      </c>
      <c r="K35" s="32"/>
      <c r="L35" s="28"/>
      <c r="M35" s="4">
        <f t="shared" si="5"/>
        <v>1500</v>
      </c>
      <c r="N35" s="19"/>
      <c r="O35" s="18">
        <f t="shared" si="6"/>
        <v>1500</v>
      </c>
      <c r="P35" s="19">
        <f t="shared" si="3"/>
        <v>67690</v>
      </c>
      <c r="Q35" s="15" t="s">
        <v>44</v>
      </c>
    </row>
    <row r="36" spans="1:17" ht="18.75" customHeight="1">
      <c r="A36" s="5">
        <v>26</v>
      </c>
      <c r="B36" s="6"/>
      <c r="C36" s="8">
        <v>12</v>
      </c>
      <c r="D36" s="8" t="s">
        <v>0</v>
      </c>
      <c r="E36" s="8">
        <v>18</v>
      </c>
      <c r="F36" s="7" t="s">
        <v>1</v>
      </c>
      <c r="G36" s="47" t="s">
        <v>37</v>
      </c>
      <c r="H36" s="48"/>
      <c r="I36" s="18"/>
      <c r="J36" s="23"/>
      <c r="K36" s="33"/>
      <c r="L36" s="29"/>
      <c r="M36" s="4">
        <f>SUM(J36:L36)</f>
        <v>0</v>
      </c>
      <c r="N36" s="20">
        <f>1000*50</f>
        <v>50000</v>
      </c>
      <c r="O36" s="18">
        <f>SUM(M36:N36)</f>
        <v>50000</v>
      </c>
      <c r="P36" s="19">
        <f t="shared" si="3"/>
        <v>17690</v>
      </c>
      <c r="Q36" s="15" t="s">
        <v>38</v>
      </c>
    </row>
    <row r="37" spans="1:17" ht="18.75" customHeight="1">
      <c r="A37" s="5">
        <v>27</v>
      </c>
      <c r="B37" s="35" t="s">
        <v>63</v>
      </c>
      <c r="C37" s="8">
        <v>2</v>
      </c>
      <c r="D37" s="8" t="s">
        <v>0</v>
      </c>
      <c r="E37" s="8">
        <v>19</v>
      </c>
      <c r="F37" s="7" t="s">
        <v>1</v>
      </c>
      <c r="G37" s="47" t="s">
        <v>42</v>
      </c>
      <c r="H37" s="48"/>
      <c r="I37" s="18"/>
      <c r="J37" s="22"/>
      <c r="K37" s="32">
        <f>500*21</f>
        <v>10500</v>
      </c>
      <c r="L37" s="28"/>
      <c r="M37" s="4">
        <f t="shared" si="5"/>
        <v>10500</v>
      </c>
      <c r="N37" s="19"/>
      <c r="O37" s="18">
        <f t="shared" si="6"/>
        <v>10500</v>
      </c>
      <c r="P37" s="19">
        <f t="shared" si="3"/>
        <v>7190</v>
      </c>
      <c r="Q37" s="16" t="s">
        <v>43</v>
      </c>
    </row>
    <row r="38" spans="1:17" ht="18.75" customHeight="1">
      <c r="A38" s="5">
        <v>28</v>
      </c>
      <c r="B38" s="6"/>
      <c r="C38" s="8">
        <v>3</v>
      </c>
      <c r="D38" s="8" t="s">
        <v>0</v>
      </c>
      <c r="E38" s="8">
        <v>31</v>
      </c>
      <c r="F38" s="7" t="s">
        <v>1</v>
      </c>
      <c r="G38" s="47" t="s">
        <v>14</v>
      </c>
      <c r="H38" s="48"/>
      <c r="I38" s="18"/>
      <c r="J38" s="22"/>
      <c r="K38" s="32"/>
      <c r="L38" s="28"/>
      <c r="M38" s="4">
        <f t="shared" si="5"/>
        <v>0</v>
      </c>
      <c r="N38" s="19">
        <f>P37</f>
        <v>7190</v>
      </c>
      <c r="O38" s="18">
        <f>SUM(M38:N38)</f>
        <v>7190</v>
      </c>
      <c r="P38" s="19">
        <f t="shared" si="3"/>
        <v>0</v>
      </c>
      <c r="Q38" s="15"/>
    </row>
    <row r="39" spans="1:17" ht="30.75" customHeight="1">
      <c r="A39" s="5"/>
      <c r="B39" s="44" t="s">
        <v>46</v>
      </c>
      <c r="C39" s="45"/>
      <c r="D39" s="45"/>
      <c r="E39" s="45"/>
      <c r="F39" s="45"/>
      <c r="G39" s="45"/>
      <c r="H39" s="46"/>
      <c r="I39" s="19">
        <f t="shared" ref="I39:N39" si="17">SUM(I11:I38)</f>
        <v>198560</v>
      </c>
      <c r="J39" s="22">
        <f t="shared" si="17"/>
        <v>16560</v>
      </c>
      <c r="K39" s="32">
        <f t="shared" si="17"/>
        <v>21480</v>
      </c>
      <c r="L39" s="28">
        <f t="shared" si="17"/>
        <v>16670</v>
      </c>
      <c r="M39" s="22">
        <f t="shared" si="17"/>
        <v>54710</v>
      </c>
      <c r="N39" s="19">
        <f t="shared" si="17"/>
        <v>143850</v>
      </c>
      <c r="O39" s="24">
        <f t="shared" ref="O39" si="18">SUM(O11:O38)</f>
        <v>198560</v>
      </c>
      <c r="P39" s="19"/>
      <c r="Q39" s="16"/>
    </row>
    <row r="40" spans="1:17">
      <c r="G40" s="9"/>
      <c r="H40" s="9"/>
      <c r="I40" s="9"/>
      <c r="J40" s="9"/>
      <c r="K40" s="9"/>
      <c r="L40" s="9"/>
      <c r="M40" s="9"/>
      <c r="N40" s="9"/>
      <c r="O40" s="9"/>
      <c r="P40" s="9"/>
    </row>
  </sheetData>
  <mergeCells count="39">
    <mergeCell ref="S5:Y6"/>
    <mergeCell ref="J9:M9"/>
    <mergeCell ref="G34:H34"/>
    <mergeCell ref="G31:H31"/>
    <mergeCell ref="G32:H32"/>
    <mergeCell ref="G19:H19"/>
    <mergeCell ref="G29:H29"/>
    <mergeCell ref="G26:H26"/>
    <mergeCell ref="I8:I10"/>
    <mergeCell ref="G24:H24"/>
    <mergeCell ref="G14:H14"/>
    <mergeCell ref="G33:H33"/>
    <mergeCell ref="J8:O8"/>
    <mergeCell ref="N9:N10"/>
    <mergeCell ref="O9:O10"/>
    <mergeCell ref="B8:F10"/>
    <mergeCell ref="G25:H25"/>
    <mergeCell ref="G27:H27"/>
    <mergeCell ref="G28:H28"/>
    <mergeCell ref="G30:H30"/>
    <mergeCell ref="G8:H10"/>
    <mergeCell ref="G12:H12"/>
    <mergeCell ref="G13:H13"/>
    <mergeCell ref="B39:H39"/>
    <mergeCell ref="G36:H36"/>
    <mergeCell ref="G37:H37"/>
    <mergeCell ref="G38:H38"/>
    <mergeCell ref="Q8:Q10"/>
    <mergeCell ref="G11:H11"/>
    <mergeCell ref="G15:H15"/>
    <mergeCell ref="G16:H16"/>
    <mergeCell ref="G35:H35"/>
    <mergeCell ref="G17:H17"/>
    <mergeCell ref="G18:H18"/>
    <mergeCell ref="G20:H20"/>
    <mergeCell ref="G21:H21"/>
    <mergeCell ref="G22:H22"/>
    <mergeCell ref="G23:H23"/>
    <mergeCell ref="P8:P10"/>
  </mergeCells>
  <phoneticPr fontId="2"/>
  <pageMargins left="0.51181102362204722" right="0.51181102362204722" top="0.35433070866141736" bottom="0.35433070866141736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40"/>
  <sheetViews>
    <sheetView view="pageBreakPreview" zoomScale="80" zoomScaleNormal="85" zoomScaleSheetLayoutView="80" workbookViewId="0">
      <pane ySplit="10" topLeftCell="A11" activePane="bottomLeft" state="frozen"/>
      <selection activeCell="G14" sqref="G14:T21"/>
      <selection pane="bottomLeft"/>
    </sheetView>
  </sheetViews>
  <sheetFormatPr defaultRowHeight="14.25"/>
  <cols>
    <col min="1" max="1" width="3.5" customWidth="1"/>
    <col min="2" max="2" width="10" bestFit="1" customWidth="1"/>
    <col min="3" max="3" width="3.75" bestFit="1" customWidth="1"/>
    <col min="4" max="6" width="3.5" bestFit="1" customWidth="1"/>
    <col min="7" max="7" width="13.375" customWidth="1"/>
    <col min="8" max="8" width="18.375" customWidth="1"/>
    <col min="9" max="16" width="10" customWidth="1"/>
    <col min="17" max="17" width="16" customWidth="1"/>
  </cols>
  <sheetData>
    <row r="2" spans="1:25" ht="25.5">
      <c r="A2" s="36" t="s">
        <v>61</v>
      </c>
      <c r="G2" s="42"/>
    </row>
    <row r="3" spans="1:25" ht="15" thickBot="1"/>
    <row r="4" spans="1:25" ht="19.5" customHeight="1" thickBot="1">
      <c r="A4" s="11"/>
      <c r="F4" s="11" t="s">
        <v>5</v>
      </c>
      <c r="G4" s="13">
        <f>I21</f>
        <v>0</v>
      </c>
      <c r="H4" s="17"/>
      <c r="I4" s="17"/>
    </row>
    <row r="5" spans="1:25" ht="19.5" customHeight="1" thickBot="1">
      <c r="A5" s="11"/>
      <c r="F5" s="11" t="s">
        <v>13</v>
      </c>
      <c r="G5" s="13">
        <f>J39+K39+L39</f>
        <v>0</v>
      </c>
      <c r="H5" s="17"/>
      <c r="I5" s="17"/>
      <c r="S5" s="68"/>
      <c r="T5" s="68"/>
      <c r="U5" s="68"/>
      <c r="V5" s="68"/>
      <c r="W5" s="68"/>
      <c r="X5" s="68"/>
      <c r="Y5" s="68"/>
    </row>
    <row r="6" spans="1:25" ht="19.5" customHeight="1" thickBot="1">
      <c r="A6" s="11"/>
      <c r="F6" s="11" t="s">
        <v>49</v>
      </c>
      <c r="G6" s="37">
        <f>G4-G5</f>
        <v>0</v>
      </c>
      <c r="H6" s="17"/>
      <c r="I6" s="17"/>
      <c r="S6" s="68"/>
      <c r="T6" s="68"/>
      <c r="U6" s="68"/>
      <c r="V6" s="68"/>
      <c r="W6" s="68"/>
      <c r="X6" s="68"/>
      <c r="Y6" s="68"/>
    </row>
    <row r="7" spans="1:25">
      <c r="A7" s="11"/>
      <c r="F7" s="11"/>
      <c r="G7" s="12"/>
      <c r="H7" s="12"/>
      <c r="I7" s="12"/>
      <c r="Q7" s="11" t="s">
        <v>10</v>
      </c>
    </row>
    <row r="8" spans="1:25">
      <c r="A8" s="38"/>
      <c r="B8" s="53" t="s">
        <v>56</v>
      </c>
      <c r="C8" s="54"/>
      <c r="D8" s="54"/>
      <c r="E8" s="54"/>
      <c r="F8" s="55"/>
      <c r="G8" s="62" t="s">
        <v>16</v>
      </c>
      <c r="H8" s="63"/>
      <c r="I8" s="69" t="s">
        <v>6</v>
      </c>
      <c r="J8" s="72" t="s">
        <v>47</v>
      </c>
      <c r="K8" s="73"/>
      <c r="L8" s="73"/>
      <c r="M8" s="73"/>
      <c r="N8" s="73"/>
      <c r="O8" s="74"/>
      <c r="P8" s="50" t="s">
        <v>7</v>
      </c>
      <c r="Q8" s="49" t="s">
        <v>2</v>
      </c>
    </row>
    <row r="9" spans="1:25" ht="19.5" customHeight="1">
      <c r="A9" s="39"/>
      <c r="B9" s="56"/>
      <c r="C9" s="57"/>
      <c r="D9" s="57"/>
      <c r="E9" s="57"/>
      <c r="F9" s="58"/>
      <c r="G9" s="64"/>
      <c r="H9" s="65"/>
      <c r="I9" s="70"/>
      <c r="J9" s="53" t="s">
        <v>3</v>
      </c>
      <c r="K9" s="54"/>
      <c r="L9" s="54"/>
      <c r="M9" s="55"/>
      <c r="N9" s="75" t="s">
        <v>4</v>
      </c>
      <c r="O9" s="75" t="s">
        <v>18</v>
      </c>
      <c r="P9" s="51"/>
      <c r="Q9" s="49"/>
    </row>
    <row r="10" spans="1:25" s="2" customFormat="1" ht="15" customHeight="1">
      <c r="A10" s="40"/>
      <c r="B10" s="59"/>
      <c r="C10" s="60"/>
      <c r="D10" s="60"/>
      <c r="E10" s="60"/>
      <c r="F10" s="61"/>
      <c r="G10" s="66"/>
      <c r="H10" s="67"/>
      <c r="I10" s="71"/>
      <c r="J10" s="25" t="s">
        <v>19</v>
      </c>
      <c r="K10" s="30" t="s">
        <v>21</v>
      </c>
      <c r="L10" s="26" t="s">
        <v>20</v>
      </c>
      <c r="M10" s="34" t="s">
        <v>22</v>
      </c>
      <c r="N10" s="76"/>
      <c r="O10" s="76"/>
      <c r="P10" s="52"/>
      <c r="Q10" s="49"/>
      <c r="R10" s="1"/>
      <c r="S10" s="1"/>
      <c r="T10" s="1"/>
      <c r="U10" s="1"/>
    </row>
    <row r="11" spans="1:25" s="2" customFormat="1" ht="18.75" customHeight="1">
      <c r="A11" s="5">
        <v>1</v>
      </c>
      <c r="B11" s="43" t="s">
        <v>62</v>
      </c>
      <c r="C11" s="8"/>
      <c r="D11" s="8" t="s">
        <v>0</v>
      </c>
      <c r="E11" s="8"/>
      <c r="F11" s="7" t="s">
        <v>1</v>
      </c>
      <c r="G11" s="47"/>
      <c r="H11" s="48"/>
      <c r="I11" s="18"/>
      <c r="J11" s="21"/>
      <c r="K11" s="31"/>
      <c r="L11" s="27"/>
      <c r="M11" s="4">
        <f>SUM(J11:L11)</f>
        <v>0</v>
      </c>
      <c r="N11" s="4"/>
      <c r="O11" s="18">
        <f>SUM(M11:N11)</f>
        <v>0</v>
      </c>
      <c r="P11" s="4">
        <f>I11</f>
        <v>0</v>
      </c>
      <c r="Q11" s="41"/>
      <c r="R11" s="1"/>
      <c r="S11" s="1"/>
      <c r="T11" s="1"/>
      <c r="U11" s="1"/>
    </row>
    <row r="12" spans="1:25" ht="18.75" customHeight="1">
      <c r="A12" s="5">
        <v>2</v>
      </c>
      <c r="B12" s="6"/>
      <c r="C12" s="8"/>
      <c r="D12" s="8" t="s">
        <v>0</v>
      </c>
      <c r="E12" s="8"/>
      <c r="F12" s="7" t="s">
        <v>1</v>
      </c>
      <c r="G12" s="47"/>
      <c r="H12" s="48"/>
      <c r="I12" s="18"/>
      <c r="J12" s="23"/>
      <c r="K12" s="33"/>
      <c r="L12" s="29"/>
      <c r="M12" s="4">
        <f t="shared" ref="M12" si="0">SUM(J12:L12)</f>
        <v>0</v>
      </c>
      <c r="N12" s="20"/>
      <c r="O12" s="18">
        <f t="shared" ref="O12:O37" si="1">SUM(M12:N12)</f>
        <v>0</v>
      </c>
      <c r="P12" s="19">
        <f>P11+I12-O12</f>
        <v>0</v>
      </c>
      <c r="Q12" s="14"/>
    </row>
    <row r="13" spans="1:25" ht="18.75" customHeight="1">
      <c r="A13" s="5">
        <v>3</v>
      </c>
      <c r="B13" s="6"/>
      <c r="C13" s="8"/>
      <c r="D13" s="8" t="s">
        <v>0</v>
      </c>
      <c r="E13" s="8"/>
      <c r="F13" s="7" t="s">
        <v>1</v>
      </c>
      <c r="G13" s="47"/>
      <c r="H13" s="48"/>
      <c r="I13" s="18"/>
      <c r="J13" s="23"/>
      <c r="K13" s="33"/>
      <c r="L13" s="29"/>
      <c r="M13" s="4">
        <f>SUM(J13:L13)</f>
        <v>0</v>
      </c>
      <c r="N13" s="20"/>
      <c r="O13" s="18">
        <f>SUM(M13:N13)</f>
        <v>0</v>
      </c>
      <c r="P13" s="19">
        <f t="shared" ref="P13:P38" si="2">P12+I13-O13</f>
        <v>0</v>
      </c>
      <c r="Q13" s="14"/>
    </row>
    <row r="14" spans="1:25" ht="18.75" customHeight="1">
      <c r="A14" s="5">
        <v>4</v>
      </c>
      <c r="B14" s="6"/>
      <c r="C14" s="8"/>
      <c r="D14" s="8" t="s">
        <v>0</v>
      </c>
      <c r="E14" s="8"/>
      <c r="F14" s="7" t="s">
        <v>1</v>
      </c>
      <c r="G14" s="47"/>
      <c r="H14" s="48"/>
      <c r="I14" s="18"/>
      <c r="J14" s="22"/>
      <c r="K14" s="32"/>
      <c r="L14" s="28"/>
      <c r="M14" s="4">
        <f t="shared" ref="M14:M38" si="3">SUM(J14:L14)</f>
        <v>0</v>
      </c>
      <c r="N14" s="19"/>
      <c r="O14" s="18">
        <f t="shared" si="1"/>
        <v>0</v>
      </c>
      <c r="P14" s="19">
        <f t="shared" si="2"/>
        <v>0</v>
      </c>
      <c r="Q14" s="15"/>
    </row>
    <row r="15" spans="1:25" ht="18.75" customHeight="1">
      <c r="A15" s="5">
        <v>5</v>
      </c>
      <c r="B15" s="6"/>
      <c r="C15" s="8"/>
      <c r="D15" s="8" t="s">
        <v>0</v>
      </c>
      <c r="E15" s="8"/>
      <c r="F15" s="7" t="s">
        <v>1</v>
      </c>
      <c r="G15" s="47"/>
      <c r="H15" s="48"/>
      <c r="I15" s="18"/>
      <c r="J15" s="22"/>
      <c r="K15" s="32"/>
      <c r="L15" s="28"/>
      <c r="M15" s="4">
        <f t="shared" si="3"/>
        <v>0</v>
      </c>
      <c r="N15" s="19"/>
      <c r="O15" s="18">
        <f t="shared" si="1"/>
        <v>0</v>
      </c>
      <c r="P15" s="19">
        <f t="shared" si="2"/>
        <v>0</v>
      </c>
      <c r="Q15" s="5"/>
    </row>
    <row r="16" spans="1:25" ht="18.75" customHeight="1">
      <c r="A16" s="5">
        <v>6</v>
      </c>
      <c r="B16" s="6"/>
      <c r="C16" s="8"/>
      <c r="D16" s="8" t="s">
        <v>0</v>
      </c>
      <c r="E16" s="8"/>
      <c r="F16" s="7" t="s">
        <v>1</v>
      </c>
      <c r="G16" s="47"/>
      <c r="H16" s="48"/>
      <c r="I16" s="18"/>
      <c r="J16" s="22"/>
      <c r="K16" s="32"/>
      <c r="L16" s="28"/>
      <c r="M16" s="4">
        <f t="shared" si="3"/>
        <v>0</v>
      </c>
      <c r="N16" s="19"/>
      <c r="O16" s="18">
        <f t="shared" si="1"/>
        <v>0</v>
      </c>
      <c r="P16" s="19">
        <f t="shared" si="2"/>
        <v>0</v>
      </c>
      <c r="Q16" s="5"/>
    </row>
    <row r="17" spans="1:17" ht="18.75" customHeight="1">
      <c r="A17" s="5">
        <v>7</v>
      </c>
      <c r="B17" s="6"/>
      <c r="C17" s="8"/>
      <c r="D17" s="8" t="s">
        <v>0</v>
      </c>
      <c r="E17" s="8"/>
      <c r="F17" s="7" t="s">
        <v>1</v>
      </c>
      <c r="G17" s="47"/>
      <c r="H17" s="48"/>
      <c r="I17" s="18"/>
      <c r="J17" s="23"/>
      <c r="K17" s="33"/>
      <c r="L17" s="29"/>
      <c r="M17" s="4">
        <f t="shared" si="3"/>
        <v>0</v>
      </c>
      <c r="N17" s="20"/>
      <c r="O17" s="18">
        <f t="shared" si="1"/>
        <v>0</v>
      </c>
      <c r="P17" s="19">
        <f t="shared" si="2"/>
        <v>0</v>
      </c>
      <c r="Q17" s="10"/>
    </row>
    <row r="18" spans="1:17" ht="18.75" customHeight="1">
      <c r="A18" s="5">
        <v>8</v>
      </c>
      <c r="B18" s="6"/>
      <c r="C18" s="8"/>
      <c r="D18" s="8" t="s">
        <v>0</v>
      </c>
      <c r="E18" s="8"/>
      <c r="F18" s="7" t="s">
        <v>1</v>
      </c>
      <c r="G18" s="47"/>
      <c r="H18" s="48"/>
      <c r="I18" s="18"/>
      <c r="J18" s="23"/>
      <c r="K18" s="33"/>
      <c r="L18" s="29"/>
      <c r="M18" s="4">
        <f t="shared" si="3"/>
        <v>0</v>
      </c>
      <c r="N18" s="20"/>
      <c r="O18" s="18">
        <f>SUM(M18:N18)</f>
        <v>0</v>
      </c>
      <c r="P18" s="19">
        <f t="shared" si="2"/>
        <v>0</v>
      </c>
      <c r="Q18" s="14"/>
    </row>
    <row r="19" spans="1:17" ht="18.75" customHeight="1">
      <c r="A19" s="5">
        <v>9</v>
      </c>
      <c r="B19" s="6"/>
      <c r="C19" s="8"/>
      <c r="D19" s="8" t="s">
        <v>0</v>
      </c>
      <c r="E19" s="8"/>
      <c r="F19" s="7" t="s">
        <v>1</v>
      </c>
      <c r="G19" s="47"/>
      <c r="H19" s="48"/>
      <c r="I19" s="18"/>
      <c r="J19" s="23"/>
      <c r="K19" s="33"/>
      <c r="L19" s="29"/>
      <c r="M19" s="4">
        <f t="shared" si="3"/>
        <v>0</v>
      </c>
      <c r="N19" s="20"/>
      <c r="O19" s="18">
        <f>SUM(M19:N19)</f>
        <v>0</v>
      </c>
      <c r="P19" s="19">
        <f t="shared" si="2"/>
        <v>0</v>
      </c>
      <c r="Q19" s="10"/>
    </row>
    <row r="20" spans="1:17" ht="18.75" customHeight="1">
      <c r="A20" s="5">
        <v>10</v>
      </c>
      <c r="B20" s="6"/>
      <c r="C20" s="8"/>
      <c r="D20" s="8" t="s">
        <v>0</v>
      </c>
      <c r="E20" s="8"/>
      <c r="F20" s="7" t="s">
        <v>1</v>
      </c>
      <c r="G20" s="47"/>
      <c r="H20" s="48"/>
      <c r="I20" s="18"/>
      <c r="J20" s="23"/>
      <c r="K20" s="33"/>
      <c r="L20" s="29"/>
      <c r="M20" s="4">
        <f t="shared" si="3"/>
        <v>0</v>
      </c>
      <c r="N20" s="20"/>
      <c r="O20" s="18">
        <f t="shared" si="1"/>
        <v>0</v>
      </c>
      <c r="P20" s="19">
        <f t="shared" si="2"/>
        <v>0</v>
      </c>
      <c r="Q20" s="10"/>
    </row>
    <row r="21" spans="1:17" ht="18.75" customHeight="1">
      <c r="A21" s="5">
        <v>11</v>
      </c>
      <c r="B21" s="6"/>
      <c r="C21" s="8"/>
      <c r="D21" s="8" t="s">
        <v>0</v>
      </c>
      <c r="E21" s="8"/>
      <c r="F21" s="7" t="s">
        <v>1</v>
      </c>
      <c r="G21" s="47"/>
      <c r="H21" s="48"/>
      <c r="I21" s="18"/>
      <c r="J21" s="23"/>
      <c r="K21" s="33"/>
      <c r="L21" s="29"/>
      <c r="M21" s="4">
        <f t="shared" si="3"/>
        <v>0</v>
      </c>
      <c r="N21" s="20"/>
      <c r="O21" s="18">
        <f t="shared" si="1"/>
        <v>0</v>
      </c>
      <c r="P21" s="19">
        <f t="shared" si="2"/>
        <v>0</v>
      </c>
      <c r="Q21" s="14"/>
    </row>
    <row r="22" spans="1:17" ht="18.75" customHeight="1">
      <c r="A22" s="5">
        <v>12</v>
      </c>
      <c r="B22" s="6"/>
      <c r="C22" s="8"/>
      <c r="D22" s="8" t="s">
        <v>0</v>
      </c>
      <c r="E22" s="8"/>
      <c r="F22" s="7" t="s">
        <v>1</v>
      </c>
      <c r="G22" s="47"/>
      <c r="H22" s="48"/>
      <c r="I22" s="18"/>
      <c r="J22" s="23"/>
      <c r="K22" s="33"/>
      <c r="L22" s="29"/>
      <c r="M22" s="4">
        <f t="shared" si="3"/>
        <v>0</v>
      </c>
      <c r="N22" s="20"/>
      <c r="O22" s="18">
        <f t="shared" si="1"/>
        <v>0</v>
      </c>
      <c r="P22" s="19">
        <f t="shared" si="2"/>
        <v>0</v>
      </c>
      <c r="Q22" s="14"/>
    </row>
    <row r="23" spans="1:17" ht="18.75" customHeight="1">
      <c r="A23" s="5">
        <v>13</v>
      </c>
      <c r="B23" s="6"/>
      <c r="C23" s="8"/>
      <c r="D23" s="8" t="s">
        <v>0</v>
      </c>
      <c r="E23" s="8"/>
      <c r="F23" s="7" t="s">
        <v>1</v>
      </c>
      <c r="G23" s="47"/>
      <c r="H23" s="48"/>
      <c r="I23" s="18"/>
      <c r="J23" s="23"/>
      <c r="K23" s="33"/>
      <c r="L23" s="29"/>
      <c r="M23" s="4">
        <f t="shared" si="3"/>
        <v>0</v>
      </c>
      <c r="N23" s="20"/>
      <c r="O23" s="18">
        <f t="shared" si="1"/>
        <v>0</v>
      </c>
      <c r="P23" s="19">
        <f t="shared" si="2"/>
        <v>0</v>
      </c>
      <c r="Q23" s="14"/>
    </row>
    <row r="24" spans="1:17" ht="18.75" customHeight="1">
      <c r="A24" s="5">
        <v>14</v>
      </c>
      <c r="B24" s="6"/>
      <c r="C24" s="8"/>
      <c r="D24" s="8" t="s">
        <v>0</v>
      </c>
      <c r="E24" s="8"/>
      <c r="F24" s="7" t="s">
        <v>1</v>
      </c>
      <c r="G24" s="47"/>
      <c r="H24" s="48"/>
      <c r="I24" s="18"/>
      <c r="J24" s="22"/>
      <c r="K24" s="32"/>
      <c r="L24" s="28"/>
      <c r="M24" s="4">
        <f t="shared" si="3"/>
        <v>0</v>
      </c>
      <c r="N24" s="19"/>
      <c r="O24" s="18">
        <f t="shared" si="1"/>
        <v>0</v>
      </c>
      <c r="P24" s="19">
        <f t="shared" si="2"/>
        <v>0</v>
      </c>
      <c r="Q24" s="15"/>
    </row>
    <row r="25" spans="1:17" ht="18.75" customHeight="1">
      <c r="A25" s="5">
        <v>15</v>
      </c>
      <c r="B25" s="6"/>
      <c r="C25" s="8"/>
      <c r="D25" s="8" t="s">
        <v>0</v>
      </c>
      <c r="E25" s="8"/>
      <c r="F25" s="7" t="s">
        <v>1</v>
      </c>
      <c r="G25" s="47"/>
      <c r="H25" s="48"/>
      <c r="I25" s="18"/>
      <c r="J25" s="22"/>
      <c r="K25" s="32"/>
      <c r="L25" s="28"/>
      <c r="M25" s="4">
        <f t="shared" si="3"/>
        <v>0</v>
      </c>
      <c r="N25" s="19"/>
      <c r="O25" s="18">
        <f t="shared" si="1"/>
        <v>0</v>
      </c>
      <c r="P25" s="19">
        <f t="shared" si="2"/>
        <v>0</v>
      </c>
      <c r="Q25" s="15"/>
    </row>
    <row r="26" spans="1:17" ht="18.75" customHeight="1">
      <c r="A26" s="5">
        <v>16</v>
      </c>
      <c r="B26" s="6"/>
      <c r="C26" s="8"/>
      <c r="D26" s="8" t="s">
        <v>0</v>
      </c>
      <c r="E26" s="8"/>
      <c r="F26" s="7" t="s">
        <v>1</v>
      </c>
      <c r="G26" s="47"/>
      <c r="H26" s="48"/>
      <c r="I26" s="18"/>
      <c r="J26" s="22"/>
      <c r="K26" s="32"/>
      <c r="L26" s="28"/>
      <c r="M26" s="4">
        <f t="shared" si="3"/>
        <v>0</v>
      </c>
      <c r="N26" s="19"/>
      <c r="O26" s="18">
        <f t="shared" si="1"/>
        <v>0</v>
      </c>
      <c r="P26" s="19">
        <f t="shared" si="2"/>
        <v>0</v>
      </c>
      <c r="Q26" s="15"/>
    </row>
    <row r="27" spans="1:17" ht="18.75" customHeight="1">
      <c r="A27" s="5">
        <v>17</v>
      </c>
      <c r="B27" s="6"/>
      <c r="C27" s="8"/>
      <c r="D27" s="8" t="s">
        <v>0</v>
      </c>
      <c r="E27" s="8"/>
      <c r="F27" s="7" t="s">
        <v>1</v>
      </c>
      <c r="G27" s="47"/>
      <c r="H27" s="48"/>
      <c r="I27" s="18"/>
      <c r="J27" s="23"/>
      <c r="K27" s="33"/>
      <c r="L27" s="29"/>
      <c r="M27" s="4">
        <f t="shared" si="3"/>
        <v>0</v>
      </c>
      <c r="N27" s="20"/>
      <c r="O27" s="18">
        <f t="shared" si="1"/>
        <v>0</v>
      </c>
      <c r="P27" s="19">
        <f t="shared" si="2"/>
        <v>0</v>
      </c>
      <c r="Q27" s="14"/>
    </row>
    <row r="28" spans="1:17" ht="18.75" customHeight="1">
      <c r="A28" s="5">
        <v>18</v>
      </c>
      <c r="B28" s="6"/>
      <c r="C28" s="8"/>
      <c r="D28" s="8" t="s">
        <v>0</v>
      </c>
      <c r="E28" s="8"/>
      <c r="F28" s="7" t="s">
        <v>1</v>
      </c>
      <c r="G28" s="47"/>
      <c r="H28" s="48"/>
      <c r="I28" s="18"/>
      <c r="J28" s="23"/>
      <c r="K28" s="33"/>
      <c r="L28" s="29"/>
      <c r="M28" s="4">
        <f t="shared" si="3"/>
        <v>0</v>
      </c>
      <c r="N28" s="20"/>
      <c r="O28" s="18">
        <f>SUM(M28:N28)</f>
        <v>0</v>
      </c>
      <c r="P28" s="19">
        <f t="shared" si="2"/>
        <v>0</v>
      </c>
      <c r="Q28" s="15"/>
    </row>
    <row r="29" spans="1:17" ht="18.75" customHeight="1">
      <c r="A29" s="5">
        <v>19</v>
      </c>
      <c r="B29" s="6"/>
      <c r="C29" s="8"/>
      <c r="D29" s="8" t="s">
        <v>0</v>
      </c>
      <c r="E29" s="8"/>
      <c r="F29" s="7" t="s">
        <v>1</v>
      </c>
      <c r="G29" s="47"/>
      <c r="H29" s="48"/>
      <c r="I29" s="18"/>
      <c r="J29" s="23"/>
      <c r="K29" s="33"/>
      <c r="L29" s="29"/>
      <c r="M29" s="4">
        <f t="shared" si="3"/>
        <v>0</v>
      </c>
      <c r="N29" s="20"/>
      <c r="O29" s="18">
        <f t="shared" ref="O29" si="4">SUM(M29:N29)</f>
        <v>0</v>
      </c>
      <c r="P29" s="19">
        <f t="shared" si="2"/>
        <v>0</v>
      </c>
      <c r="Q29" s="15"/>
    </row>
    <row r="30" spans="1:17" ht="18.75" customHeight="1">
      <c r="A30" s="5">
        <v>20</v>
      </c>
      <c r="B30" s="6"/>
      <c r="C30" s="8"/>
      <c r="D30" s="8" t="s">
        <v>0</v>
      </c>
      <c r="E30" s="8"/>
      <c r="F30" s="7" t="s">
        <v>1</v>
      </c>
      <c r="G30" s="47"/>
      <c r="H30" s="48"/>
      <c r="I30" s="18"/>
      <c r="J30" s="23"/>
      <c r="K30" s="33"/>
      <c r="L30" s="29"/>
      <c r="M30" s="4">
        <f t="shared" si="3"/>
        <v>0</v>
      </c>
      <c r="N30" s="20"/>
      <c r="O30" s="18">
        <f t="shared" si="1"/>
        <v>0</v>
      </c>
      <c r="P30" s="19">
        <f t="shared" si="2"/>
        <v>0</v>
      </c>
      <c r="Q30" s="14"/>
    </row>
    <row r="31" spans="1:17" ht="18.75" customHeight="1">
      <c r="A31" s="5">
        <v>21</v>
      </c>
      <c r="B31" s="6"/>
      <c r="C31" s="8"/>
      <c r="D31" s="8" t="s">
        <v>0</v>
      </c>
      <c r="E31" s="8"/>
      <c r="F31" s="7" t="s">
        <v>1</v>
      </c>
      <c r="G31" s="47"/>
      <c r="H31" s="48"/>
      <c r="I31" s="18"/>
      <c r="J31" s="23"/>
      <c r="K31" s="33"/>
      <c r="L31" s="29"/>
      <c r="M31" s="4">
        <f t="shared" si="3"/>
        <v>0</v>
      </c>
      <c r="N31" s="20"/>
      <c r="O31" s="18">
        <f t="shared" si="1"/>
        <v>0</v>
      </c>
      <c r="P31" s="19">
        <f t="shared" si="2"/>
        <v>0</v>
      </c>
      <c r="Q31" s="14"/>
    </row>
    <row r="32" spans="1:17" ht="18.75" customHeight="1">
      <c r="A32" s="5">
        <v>22</v>
      </c>
      <c r="B32" s="6"/>
      <c r="C32" s="8"/>
      <c r="D32" s="8" t="s">
        <v>0</v>
      </c>
      <c r="E32" s="8"/>
      <c r="F32" s="7" t="s">
        <v>1</v>
      </c>
      <c r="G32" s="47"/>
      <c r="H32" s="48"/>
      <c r="I32" s="18"/>
      <c r="J32" s="23"/>
      <c r="K32" s="33"/>
      <c r="L32" s="29"/>
      <c r="M32" s="4">
        <f t="shared" si="3"/>
        <v>0</v>
      </c>
      <c r="N32" s="20"/>
      <c r="O32" s="18">
        <f t="shared" si="1"/>
        <v>0</v>
      </c>
      <c r="P32" s="19">
        <f t="shared" si="2"/>
        <v>0</v>
      </c>
      <c r="Q32" s="14"/>
    </row>
    <row r="33" spans="1:17" ht="18.75" customHeight="1">
      <c r="A33" s="5">
        <v>23</v>
      </c>
      <c r="B33" s="6"/>
      <c r="C33" s="8"/>
      <c r="D33" s="8" t="s">
        <v>0</v>
      </c>
      <c r="E33" s="8"/>
      <c r="F33" s="7" t="s">
        <v>1</v>
      </c>
      <c r="G33" s="47"/>
      <c r="H33" s="48"/>
      <c r="I33" s="18"/>
      <c r="J33" s="23"/>
      <c r="K33" s="33"/>
      <c r="L33" s="29"/>
      <c r="M33" s="4">
        <f t="shared" si="3"/>
        <v>0</v>
      </c>
      <c r="N33" s="20"/>
      <c r="O33" s="18">
        <f t="shared" si="1"/>
        <v>0</v>
      </c>
      <c r="P33" s="19">
        <f t="shared" si="2"/>
        <v>0</v>
      </c>
      <c r="Q33" s="14"/>
    </row>
    <row r="34" spans="1:17" ht="18.75" customHeight="1">
      <c r="A34" s="5">
        <v>24</v>
      </c>
      <c r="B34" s="6"/>
      <c r="C34" s="8"/>
      <c r="D34" s="8" t="s">
        <v>0</v>
      </c>
      <c r="E34" s="8"/>
      <c r="F34" s="7" t="s">
        <v>1</v>
      </c>
      <c r="G34" s="47"/>
      <c r="H34" s="48"/>
      <c r="I34" s="18"/>
      <c r="J34" s="23"/>
      <c r="K34" s="33"/>
      <c r="L34" s="29"/>
      <c r="M34" s="4">
        <f t="shared" si="3"/>
        <v>0</v>
      </c>
      <c r="N34" s="20"/>
      <c r="O34" s="18">
        <f t="shared" si="1"/>
        <v>0</v>
      </c>
      <c r="P34" s="19">
        <f t="shared" si="2"/>
        <v>0</v>
      </c>
      <c r="Q34" s="14"/>
    </row>
    <row r="35" spans="1:17" ht="18.75" customHeight="1">
      <c r="A35" s="5">
        <v>25</v>
      </c>
      <c r="B35" s="6"/>
      <c r="C35" s="8"/>
      <c r="D35" s="8" t="s">
        <v>0</v>
      </c>
      <c r="E35" s="8"/>
      <c r="F35" s="7" t="s">
        <v>1</v>
      </c>
      <c r="G35" s="47"/>
      <c r="H35" s="48"/>
      <c r="I35" s="18"/>
      <c r="J35" s="22"/>
      <c r="K35" s="32"/>
      <c r="L35" s="28"/>
      <c r="M35" s="4">
        <f t="shared" si="3"/>
        <v>0</v>
      </c>
      <c r="N35" s="19"/>
      <c r="O35" s="18">
        <f t="shared" si="1"/>
        <v>0</v>
      </c>
      <c r="P35" s="19">
        <f t="shared" si="2"/>
        <v>0</v>
      </c>
      <c r="Q35" s="15"/>
    </row>
    <row r="36" spans="1:17" ht="18.75" customHeight="1">
      <c r="A36" s="5">
        <v>26</v>
      </c>
      <c r="B36" s="6"/>
      <c r="C36" s="8"/>
      <c r="D36" s="8" t="s">
        <v>0</v>
      </c>
      <c r="E36" s="8"/>
      <c r="F36" s="7" t="s">
        <v>1</v>
      </c>
      <c r="G36" s="47"/>
      <c r="H36" s="48"/>
      <c r="I36" s="18"/>
      <c r="J36" s="23"/>
      <c r="K36" s="33"/>
      <c r="L36" s="29"/>
      <c r="M36" s="4">
        <f>SUM(J36:L36)</f>
        <v>0</v>
      </c>
      <c r="N36" s="20"/>
      <c r="O36" s="18">
        <f>SUM(M36:N36)</f>
        <v>0</v>
      </c>
      <c r="P36" s="19">
        <f t="shared" si="2"/>
        <v>0</v>
      </c>
      <c r="Q36" s="15"/>
    </row>
    <row r="37" spans="1:17" ht="18.75" customHeight="1">
      <c r="A37" s="5">
        <v>27</v>
      </c>
      <c r="B37" s="35"/>
      <c r="C37" s="8"/>
      <c r="D37" s="8" t="s">
        <v>0</v>
      </c>
      <c r="E37" s="8"/>
      <c r="F37" s="7" t="s">
        <v>1</v>
      </c>
      <c r="G37" s="47"/>
      <c r="H37" s="48"/>
      <c r="I37" s="18"/>
      <c r="J37" s="22"/>
      <c r="K37" s="32"/>
      <c r="L37" s="28"/>
      <c r="M37" s="4">
        <f t="shared" si="3"/>
        <v>0</v>
      </c>
      <c r="N37" s="19"/>
      <c r="O37" s="18">
        <f t="shared" si="1"/>
        <v>0</v>
      </c>
      <c r="P37" s="19">
        <f t="shared" si="2"/>
        <v>0</v>
      </c>
      <c r="Q37" s="16"/>
    </row>
    <row r="38" spans="1:17" ht="18.75" customHeight="1">
      <c r="A38" s="5">
        <v>28</v>
      </c>
      <c r="B38" s="6"/>
      <c r="C38" s="8"/>
      <c r="D38" s="8" t="s">
        <v>0</v>
      </c>
      <c r="E38" s="8"/>
      <c r="F38" s="7" t="s">
        <v>1</v>
      </c>
      <c r="G38" s="47"/>
      <c r="H38" s="48"/>
      <c r="I38" s="18"/>
      <c r="J38" s="22"/>
      <c r="K38" s="32"/>
      <c r="L38" s="28"/>
      <c r="M38" s="4">
        <f t="shared" si="3"/>
        <v>0</v>
      </c>
      <c r="N38" s="19">
        <f>P37</f>
        <v>0</v>
      </c>
      <c r="O38" s="18">
        <f>SUM(M38:N38)</f>
        <v>0</v>
      </c>
      <c r="P38" s="19">
        <f t="shared" si="2"/>
        <v>0</v>
      </c>
      <c r="Q38" s="15"/>
    </row>
    <row r="39" spans="1:17" ht="30.75" customHeight="1">
      <c r="A39" s="5"/>
      <c r="B39" s="44" t="s">
        <v>46</v>
      </c>
      <c r="C39" s="45"/>
      <c r="D39" s="45"/>
      <c r="E39" s="45"/>
      <c r="F39" s="45"/>
      <c r="G39" s="45"/>
      <c r="H39" s="46"/>
      <c r="I39" s="19">
        <f t="shared" ref="I39:O39" si="5">SUM(I11:I38)</f>
        <v>0</v>
      </c>
      <c r="J39" s="22">
        <f t="shared" si="5"/>
        <v>0</v>
      </c>
      <c r="K39" s="32">
        <f t="shared" si="5"/>
        <v>0</v>
      </c>
      <c r="L39" s="28">
        <f t="shared" si="5"/>
        <v>0</v>
      </c>
      <c r="M39" s="22">
        <f t="shared" si="5"/>
        <v>0</v>
      </c>
      <c r="N39" s="19">
        <f t="shared" si="5"/>
        <v>0</v>
      </c>
      <c r="O39" s="24">
        <f t="shared" si="5"/>
        <v>0</v>
      </c>
      <c r="P39" s="19"/>
      <c r="Q39" s="16"/>
    </row>
    <row r="40" spans="1:17">
      <c r="G40" s="9"/>
      <c r="H40" s="9"/>
      <c r="I40" s="9"/>
      <c r="J40" s="9"/>
      <c r="K40" s="9"/>
      <c r="L40" s="9"/>
      <c r="M40" s="9"/>
      <c r="N40" s="9"/>
      <c r="O40" s="9"/>
      <c r="P40" s="9"/>
    </row>
  </sheetData>
  <mergeCells count="39">
    <mergeCell ref="S5:Y6"/>
    <mergeCell ref="B8:F10"/>
    <mergeCell ref="G8:H10"/>
    <mergeCell ref="I8:I10"/>
    <mergeCell ref="J8:O8"/>
    <mergeCell ref="P8:P10"/>
    <mergeCell ref="Q8:Q10"/>
    <mergeCell ref="J9:M9"/>
    <mergeCell ref="N9:N10"/>
    <mergeCell ref="O9:O10"/>
    <mergeCell ref="G22:H22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34:H34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5:H35"/>
    <mergeCell ref="G36:H36"/>
    <mergeCell ref="G37:H37"/>
    <mergeCell ref="G38:H38"/>
    <mergeCell ref="B39:H39"/>
  </mergeCells>
  <phoneticPr fontId="2"/>
  <pageMargins left="0.51181102362204722" right="0.51181102362204722" top="0.35433070866141736" bottom="0.35433070866141736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補助帳簿（記入例）</vt:lpstr>
      <vt:lpstr>補助帳簿</vt:lpstr>
      <vt:lpstr>補助帳簿!Print_Area</vt:lpstr>
      <vt:lpstr>'補助帳簿（記入例）'!Print_Area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sirouren</dc:creator>
  <cp:lastModifiedBy>Kyoto</cp:lastModifiedBy>
  <cp:lastPrinted>2020-02-05T00:46:28Z</cp:lastPrinted>
  <dcterms:created xsi:type="dcterms:W3CDTF">2014-05-12T01:31:36Z</dcterms:created>
  <dcterms:modified xsi:type="dcterms:W3CDTF">2023-03-03T11:21:51Z</dcterms:modified>
</cp:coreProperties>
</file>