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taqbc077\Desktop\"/>
    </mc:Choice>
  </mc:AlternateContent>
  <xr:revisionPtr revIDLastSave="0" documentId="8_{7611A15E-8F1A-4D09-B86F-6203022F1CF4}" xr6:coauthVersionLast="41" xr6:coauthVersionMax="41" xr10:uidLastSave="{00000000-0000-0000-0000-000000000000}"/>
  <bookViews>
    <workbookView xWindow="-118" yWindow="-118" windowWidth="18118" windowHeight="9845" xr2:uid="{00000000-000D-0000-FFFF-FFFF00000000}"/>
  </bookViews>
  <sheets>
    <sheet name="Ａ基本指数簡易採点シート" sheetId="1" r:id="rId1"/>
    <sheet name="Ｂ調整指数簡易算定シート" sheetId="2" r:id="rId2"/>
    <sheet name="Ｃ合計指数算定シート" sheetId="3" r:id="rId3"/>
  </sheets>
  <definedNames>
    <definedName name="_xlnm.Print_Area" localSheetId="0">Ａ基本指数簡易採点シート!$A$1:$W$60</definedName>
    <definedName name="_xlnm.Print_Area" localSheetId="1">Ｂ調整指数簡易算定シート!$B$1:$R$42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5" i="2" l="1"/>
  <c r="Q25" i="2"/>
  <c r="Q8" i="2"/>
  <c r="C10" i="2"/>
  <c r="C11" i="2"/>
  <c r="C12" i="2"/>
  <c r="C13" i="2"/>
  <c r="C14" i="2"/>
  <c r="C15" i="2"/>
  <c r="C16" i="2"/>
  <c r="C17" i="2"/>
  <c r="C18" i="2"/>
  <c r="C19" i="2"/>
  <c r="C20" i="2"/>
  <c r="C21" i="2"/>
  <c r="C22" i="2"/>
  <c r="C23" i="2"/>
  <c r="C24" i="2"/>
  <c r="C25" i="2"/>
  <c r="C26" i="2"/>
  <c r="C27" i="2"/>
  <c r="C28" i="2"/>
  <c r="C29" i="2"/>
  <c r="C30" i="2"/>
  <c r="C31" i="2"/>
  <c r="C32" i="2"/>
  <c r="C33" i="2"/>
  <c r="C34" i="2"/>
  <c r="C35" i="2"/>
  <c r="C36" i="2"/>
  <c r="Q9" i="2"/>
  <c r="Q27" i="2"/>
  <c r="Q36" i="2"/>
  <c r="Q23" i="2"/>
  <c r="Q7" i="2"/>
  <c r="Q35" i="2"/>
  <c r="G7" i="1"/>
  <c r="I7" i="1"/>
  <c r="M7" i="1"/>
  <c r="O7" i="1"/>
  <c r="Q33" i="2"/>
  <c r="Q29" i="2"/>
  <c r="O51" i="1"/>
  <c r="O46" i="1"/>
  <c r="O44" i="1"/>
  <c r="O31" i="1"/>
  <c r="O29" i="1"/>
  <c r="O17" i="1"/>
  <c r="O15" i="1"/>
  <c r="V7" i="1" s="1"/>
  <c r="V10" i="1" s="1"/>
  <c r="C6" i="3" s="1"/>
  <c r="Q5" i="2"/>
  <c r="N19" i="2"/>
  <c r="N18" i="2"/>
  <c r="N17" i="2"/>
  <c r="N7" i="2"/>
  <c r="N6" i="2"/>
  <c r="N5" i="2"/>
  <c r="Q34" i="2"/>
  <c r="Q22" i="2"/>
  <c r="Q19" i="2"/>
  <c r="Q18" i="2"/>
  <c r="Q32" i="2"/>
  <c r="Q31" i="2"/>
  <c r="Q30" i="2"/>
  <c r="Q28" i="2"/>
  <c r="Q26" i="2"/>
  <c r="Q24" i="2"/>
  <c r="Q21" i="2"/>
  <c r="Q20" i="2"/>
  <c r="Q17" i="2"/>
  <c r="Q16" i="2"/>
  <c r="Q14" i="2"/>
  <c r="Q13" i="2"/>
  <c r="Q12" i="2"/>
  <c r="Q11" i="2"/>
  <c r="Q10" i="2"/>
  <c r="Q6" i="2"/>
  <c r="G9" i="1"/>
  <c r="I9" i="1"/>
  <c r="M9" i="1"/>
  <c r="O9" i="1"/>
  <c r="V8" i="1"/>
  <c r="G36" i="1"/>
  <c r="I36" i="1"/>
  <c r="M36" i="1"/>
  <c r="O36" i="1"/>
  <c r="G38" i="1"/>
  <c r="I38" i="1"/>
  <c r="M38" i="1"/>
  <c r="O38" i="1"/>
  <c r="Q37" i="2" l="1"/>
  <c r="E6" i="3" s="1"/>
  <c r="G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O3" authorId="0" shapeId="0" xr:uid="{00000000-0006-0000-0000-000001000000}">
      <text>
        <r>
          <rPr>
            <b/>
            <sz val="9"/>
            <color indexed="81"/>
            <rFont val="ＭＳ Ｐゴシック"/>
            <family val="3"/>
            <charset val="128"/>
          </rPr>
          <t>もともと表示されている数値は無視してください。
【例】「１居宅外労働」の「１５」など</t>
        </r>
      </text>
    </comment>
    <comment ref="C7" authorId="0" shapeId="0" xr:uid="{00000000-0006-0000-0000-000002000000}">
      <text>
        <r>
          <rPr>
            <b/>
            <sz val="9"/>
            <color indexed="81"/>
            <rFont val="ＭＳ Ｐゴシック"/>
            <family val="3"/>
            <charset val="128"/>
          </rPr>
          <t>就労であれば，就労時間の開始時間をコロン（「：」）抜きで入力してください
例　８：４５→８４５，１７：３０→１７３０
日をまたぐ場合は，２４時間を越えて計算
例　１９時から翌朝５時まで就労の場合
　　１９：００→１９００，５：００→２９００</t>
        </r>
      </text>
    </comment>
    <comment ref="E7" authorId="0" shapeId="0" xr:uid="{00000000-0006-0000-0000-000003000000}">
      <text>
        <r>
          <rPr>
            <b/>
            <sz val="9"/>
            <color indexed="81"/>
            <rFont val="ＭＳ Ｐゴシック"/>
            <family val="3"/>
            <charset val="128"/>
          </rPr>
          <t>就労であれば，就労時間の終了時間をコロン（「：」）抜きで入力してください
例　８：４５→８４５，１７：３０→１７３０
日をまたぐ場合は，２４時間を越えて計算
例　１９時から翌朝５時まで就労の場合
　　１９：００→１９００，５：００→２９００</t>
        </r>
      </text>
    </comment>
    <comment ref="K7" authorId="0" shapeId="0" xr:uid="{00000000-0006-0000-0000-000004000000}">
      <text>
        <r>
          <rPr>
            <b/>
            <sz val="9"/>
            <color indexed="81"/>
            <rFont val="ＭＳ Ｐゴシック"/>
            <family val="3"/>
            <charset val="128"/>
          </rPr>
          <t>１週間のうちの就労日数を入力してください</t>
        </r>
      </text>
    </comment>
    <comment ref="C9" authorId="0" shapeId="0" xr:uid="{00000000-0006-0000-0000-000005000000}">
      <text>
        <r>
          <rPr>
            <b/>
            <sz val="9"/>
            <color indexed="81"/>
            <rFont val="ＭＳ Ｐゴシック"/>
            <family val="3"/>
            <charset val="128"/>
          </rPr>
          <t>就労であれば，就労時間の開始時間をコロン（「：」）抜きで入力してください
例　８：４５→８４５，１７：３０→１７３０
日をまたぐ場合は，２４時間を越えて計算
例　１９時から翌朝５時まで就労の場合
　　１９：００→１９００，５：００→２９００</t>
        </r>
      </text>
    </comment>
    <comment ref="E9" authorId="0" shapeId="0" xr:uid="{00000000-0006-0000-0000-000006000000}">
      <text>
        <r>
          <rPr>
            <b/>
            <sz val="9"/>
            <color indexed="81"/>
            <rFont val="ＭＳ Ｐゴシック"/>
            <family val="3"/>
            <charset val="128"/>
          </rPr>
          <t>就労であれば，就労時間の終了時間をコロン（「：」）抜きで入力してください
例　８：４５→８４５，１７：３０→１７３０
日をまたぐ場合は，２４時間を越えて計算
例　１９時から翌朝５時まで就労の場合
　　１９：００→１９００，５：００→２９００</t>
        </r>
      </text>
    </comment>
    <comment ref="K9" authorId="0" shapeId="0" xr:uid="{00000000-0006-0000-0000-000007000000}">
      <text>
        <r>
          <rPr>
            <b/>
            <sz val="9"/>
            <color indexed="81"/>
            <rFont val="ＭＳ Ｐゴシック"/>
            <family val="3"/>
            <charset val="128"/>
          </rPr>
          <t>１週間のうちの就労日数を入力してください</t>
        </r>
      </text>
    </comment>
    <comment ref="C36" authorId="0" shapeId="0" xr:uid="{00000000-0006-0000-0000-000008000000}">
      <text>
        <r>
          <rPr>
            <b/>
            <sz val="9"/>
            <color indexed="81"/>
            <rFont val="ＭＳ Ｐゴシック"/>
            <family val="3"/>
            <charset val="128"/>
          </rPr>
          <t>受講時間の開始時間をコロン（「：」）抜きで入力してください
例　８：４５→８４５，１７：３０→１７３０
日をまたぐ場合は，２４時間を越えて計算
例　１９時から翌朝５時まで受講の場合
　　１９：００→１９００，５：００→２９００</t>
        </r>
      </text>
    </comment>
    <comment ref="E36" authorId="0" shapeId="0" xr:uid="{00000000-0006-0000-0000-000009000000}">
      <text>
        <r>
          <rPr>
            <b/>
            <sz val="9"/>
            <color indexed="81"/>
            <rFont val="ＭＳ Ｐゴシック"/>
            <family val="3"/>
            <charset val="128"/>
          </rPr>
          <t>受講時間の終了時間をコロン（「：」）抜きで入力してください
例　８：４５→８４５，１７：３０→１７３０
日をまたぐ場合は，２４時間を越えて計算
例　１９時から翌朝５時まで受講の場合
　　１９：００→１９００，５：００→２９００</t>
        </r>
      </text>
    </comment>
    <comment ref="K36" authorId="0" shapeId="0" xr:uid="{00000000-0006-0000-0000-00000A000000}">
      <text>
        <r>
          <rPr>
            <b/>
            <sz val="9"/>
            <color indexed="81"/>
            <rFont val="ＭＳ Ｐゴシック"/>
            <family val="3"/>
            <charset val="128"/>
          </rPr>
          <t>１週間のうちの通学日数を入力してください</t>
        </r>
      </text>
    </comment>
    <comment ref="C38" authorId="0" shapeId="0" xr:uid="{00000000-0006-0000-0000-00000B000000}">
      <text>
        <r>
          <rPr>
            <b/>
            <sz val="9"/>
            <color indexed="81"/>
            <rFont val="ＭＳ Ｐゴシック"/>
            <family val="3"/>
            <charset val="128"/>
          </rPr>
          <t>受講時間の開始時間をコロン（「：」）抜きで入力してください
例　８：４５→８４５，１７：３０→１７３０
日をまたぐ場合は，２４時間を越えて計算
例　１９時から翌朝５時まで受講の場合
　　１９：００→１９００，５：００→２９００</t>
        </r>
      </text>
    </comment>
    <comment ref="E38" authorId="0" shapeId="0" xr:uid="{00000000-0006-0000-0000-00000C000000}">
      <text>
        <r>
          <rPr>
            <b/>
            <sz val="9"/>
            <color indexed="81"/>
            <rFont val="ＭＳ Ｐゴシック"/>
            <family val="3"/>
            <charset val="128"/>
          </rPr>
          <t>受講時間の終了時間をコロン（「：」）抜きで入力してください
例　８：４５→８４５，１７：３０→１７３０
日をまたぐ場合は，２４時間を越えて計算
例　１９時から翌朝５時まで受講の場合
　　１９：００→１９００，５：００→２９００</t>
        </r>
      </text>
    </comment>
    <comment ref="K38" authorId="0" shapeId="0" xr:uid="{00000000-0006-0000-0000-00000D000000}">
      <text>
        <r>
          <rPr>
            <b/>
            <sz val="9"/>
            <color indexed="81"/>
            <rFont val="ＭＳ Ｐゴシック"/>
            <family val="3"/>
            <charset val="128"/>
          </rPr>
          <t>１週間のうちの通学日数を入力してください</t>
        </r>
      </text>
    </comment>
  </commentList>
</comments>
</file>

<file path=xl/sharedStrings.xml><?xml version="1.0" encoding="utf-8"?>
<sst xmlns="http://schemas.openxmlformats.org/spreadsheetml/2006/main" count="142" uniqueCount="97">
  <si>
    <t>母</t>
    <rPh sb="0" eb="1">
      <t>ハハ</t>
    </rPh>
    <phoneticPr fontId="2"/>
  </si>
  <si>
    <t>＝</t>
    <phoneticPr fontId="2"/>
  </si>
  <si>
    <t>×</t>
    <phoneticPr fontId="2"/>
  </si>
  <si>
    <t>⇒</t>
    <phoneticPr fontId="2"/>
  </si>
  <si>
    <t>～</t>
    <phoneticPr fontId="2"/>
  </si>
  <si>
    <t>父</t>
    <rPh sb="0" eb="1">
      <t>チチ</t>
    </rPh>
    <phoneticPr fontId="2"/>
  </si>
  <si>
    <t>＝</t>
    <phoneticPr fontId="2"/>
  </si>
  <si>
    <t>×</t>
    <phoneticPr fontId="2"/>
  </si>
  <si>
    <t>⇒</t>
    <phoneticPr fontId="2"/>
  </si>
  <si>
    <t>～</t>
    <phoneticPr fontId="2"/>
  </si>
  <si>
    <t>日数</t>
    <rPh sb="0" eb="2">
      <t>ニッスウ</t>
    </rPh>
    <phoneticPr fontId="2"/>
  </si>
  <si>
    <t>１日時間数</t>
    <rPh sb="1" eb="2">
      <t>ニチ</t>
    </rPh>
    <rPh sb="2" eb="5">
      <t>ジカンスウ</t>
    </rPh>
    <phoneticPr fontId="2"/>
  </si>
  <si>
    <t>時間数</t>
    <rPh sb="0" eb="2">
      <t>ジカン</t>
    </rPh>
    <rPh sb="2" eb="3">
      <t>スウ</t>
    </rPh>
    <phoneticPr fontId="2"/>
  </si>
  <si>
    <t>終了時刻</t>
    <rPh sb="0" eb="2">
      <t>シュウリョウ</t>
    </rPh>
    <rPh sb="2" eb="4">
      <t>ジコク</t>
    </rPh>
    <phoneticPr fontId="2"/>
  </si>
  <si>
    <t>開始時刻</t>
    <rPh sb="0" eb="2">
      <t>カイシ</t>
    </rPh>
    <rPh sb="2" eb="4">
      <t>ジコク</t>
    </rPh>
    <phoneticPr fontId="2"/>
  </si>
  <si>
    <t>保護者の就労状況等</t>
    <rPh sb="0" eb="3">
      <t>ホゴシャ</t>
    </rPh>
    <rPh sb="4" eb="6">
      <t>シュウロウ</t>
    </rPh>
    <rPh sb="6" eb="8">
      <t>ジョウキョウ</t>
    </rPh>
    <rPh sb="8" eb="9">
      <t>ナド</t>
    </rPh>
    <phoneticPr fontId="3"/>
  </si>
  <si>
    <t>申込児童の状況</t>
    <phoneticPr fontId="3"/>
  </si>
  <si>
    <t>世帯の状況</t>
    <phoneticPr fontId="3"/>
  </si>
  <si>
    <t>親族の介護の状況</t>
    <phoneticPr fontId="3"/>
  </si>
  <si>
    <t>保育の代替手段</t>
    <phoneticPr fontId="3"/>
  </si>
  <si>
    <t>合計</t>
    <rPh sb="0" eb="2">
      <t>ゴウケイ</t>
    </rPh>
    <phoneticPr fontId="3"/>
  </si>
  <si>
    <t>週間時間数</t>
    <rPh sb="0" eb="2">
      <t>シュウカン</t>
    </rPh>
    <rPh sb="2" eb="4">
      <t>ジカン</t>
    </rPh>
    <rPh sb="4" eb="5">
      <t>スウ</t>
    </rPh>
    <phoneticPr fontId="2"/>
  </si>
  <si>
    <t>基本指数</t>
    <rPh sb="0" eb="2">
      <t>キホン</t>
    </rPh>
    <rPh sb="2" eb="4">
      <t>シスウ</t>
    </rPh>
    <phoneticPr fontId="1"/>
  </si>
  <si>
    <t>調整指数</t>
    <rPh sb="0" eb="2">
      <t>チョウセイ</t>
    </rPh>
    <rPh sb="2" eb="4">
      <t>シスウ</t>
    </rPh>
    <phoneticPr fontId="1"/>
  </si>
  <si>
    <t>合計指数</t>
    <rPh sb="0" eb="2">
      <t>ゴウケイ</t>
    </rPh>
    <rPh sb="2" eb="4">
      <t>シスウ</t>
    </rPh>
    <phoneticPr fontId="1"/>
  </si>
  <si>
    <t>基本指数</t>
    <rPh sb="0" eb="2">
      <t>キホン</t>
    </rPh>
    <rPh sb="2" eb="4">
      <t>シスウ</t>
    </rPh>
    <phoneticPr fontId="2"/>
  </si>
  <si>
    <t>＋</t>
    <phoneticPr fontId="4"/>
  </si>
  <si>
    <t>＝</t>
    <phoneticPr fontId="1"/>
  </si>
  <si>
    <t>＝</t>
    <phoneticPr fontId="4"/>
  </si>
  <si>
    <t>父</t>
    <rPh sb="0" eb="1">
      <t>チチ</t>
    </rPh>
    <phoneticPr fontId="1"/>
  </si>
  <si>
    <t>母</t>
    <rPh sb="0" eb="1">
      <t>ハハ</t>
    </rPh>
    <phoneticPr fontId="1"/>
  </si>
  <si>
    <t>世帯の基本指数</t>
    <rPh sb="0" eb="2">
      <t>セタイ</t>
    </rPh>
    <rPh sb="3" eb="5">
      <t>キホン</t>
    </rPh>
    <rPh sb="5" eb="7">
      <t>シスウ</t>
    </rPh>
    <phoneticPr fontId="1"/>
  </si>
  <si>
    <t>基本指数となる
保護者</t>
    <rPh sb="0" eb="2">
      <t>キホン</t>
    </rPh>
    <rPh sb="2" eb="4">
      <t>シスウ</t>
    </rPh>
    <rPh sb="8" eb="11">
      <t>ホゴシャ</t>
    </rPh>
    <phoneticPr fontId="1"/>
  </si>
  <si>
    <t>備考２</t>
    <rPh sb="0" eb="2">
      <t>ビコウ</t>
    </rPh>
    <phoneticPr fontId="3"/>
  </si>
  <si>
    <t>保護者の心身の状況</t>
    <phoneticPr fontId="3"/>
  </si>
  <si>
    <t>が該当する場合のみ調整</t>
    <phoneticPr fontId="3"/>
  </si>
  <si>
    <t>③基本指数として採用した保護者を選んでください。</t>
    <rPh sb="1" eb="3">
      <t>キホン</t>
    </rPh>
    <rPh sb="3" eb="5">
      <t>シスウ</t>
    </rPh>
    <rPh sb="8" eb="10">
      <t>サイヨウ</t>
    </rPh>
    <rPh sb="12" eb="15">
      <t>ホゴシャ</t>
    </rPh>
    <rPh sb="16" eb="17">
      <t>エラ</t>
    </rPh>
    <phoneticPr fontId="1"/>
  </si>
  <si>
    <t>保育利用の優先度判定基準（基本指数）から，該当する指数を選んで入力してください。</t>
    <rPh sb="0" eb="2">
      <t>ホイク</t>
    </rPh>
    <rPh sb="2" eb="4">
      <t>リヨウ</t>
    </rPh>
    <rPh sb="5" eb="8">
      <t>ユウセンド</t>
    </rPh>
    <rPh sb="8" eb="10">
      <t>ハンテイ</t>
    </rPh>
    <rPh sb="10" eb="12">
      <t>キジュン</t>
    </rPh>
    <rPh sb="13" eb="15">
      <t>キホン</t>
    </rPh>
    <rPh sb="15" eb="17">
      <t>シスウ</t>
    </rPh>
    <rPh sb="21" eb="23">
      <t>ガイトウ</t>
    </rPh>
    <rPh sb="25" eb="27">
      <t>シスウ</t>
    </rPh>
    <rPh sb="28" eb="29">
      <t>エラ</t>
    </rPh>
    <rPh sb="31" eb="33">
      <t>ニュウリョク</t>
    </rPh>
    <phoneticPr fontId="1"/>
  </si>
  <si>
    <t>保育利用の優先度判定基準（基本指数）から，該当する指数を選んで入力してください。</t>
    <rPh sb="25" eb="27">
      <t>シスウ</t>
    </rPh>
    <phoneticPr fontId="1"/>
  </si>
  <si>
    <t>保育利用の優先度判定基準（基本指数）から，該当する指数を選んで入力してください。</t>
    <phoneticPr fontId="1"/>
  </si>
  <si>
    <t>※カーソルを合わせると説明が出ます。</t>
    <rPh sb="6" eb="7">
      <t>ア</t>
    </rPh>
    <rPh sb="11" eb="13">
      <t>セツメイ</t>
    </rPh>
    <rPh sb="14" eb="15">
      <t>デ</t>
    </rPh>
    <phoneticPr fontId="1"/>
  </si>
  <si>
    <t>該当する主な保育が必要な事由を１～１０から一つ選び，黄色の色塗り部分に，必要な項目を入力してください。</t>
    <rPh sb="0" eb="2">
      <t>ガイトウ</t>
    </rPh>
    <rPh sb="4" eb="5">
      <t>オモ</t>
    </rPh>
    <rPh sb="6" eb="8">
      <t>ホイク</t>
    </rPh>
    <rPh sb="9" eb="11">
      <t>ヒツヨウ</t>
    </rPh>
    <rPh sb="12" eb="14">
      <t>ジユウ</t>
    </rPh>
    <rPh sb="21" eb="22">
      <t>ヒト</t>
    </rPh>
    <rPh sb="23" eb="24">
      <t>エラ</t>
    </rPh>
    <rPh sb="26" eb="28">
      <t>キイロ</t>
    </rPh>
    <rPh sb="29" eb="30">
      <t>イロ</t>
    </rPh>
    <rPh sb="30" eb="31">
      <t>ヌ</t>
    </rPh>
    <rPh sb="32" eb="34">
      <t>ブブン</t>
    </rPh>
    <rPh sb="36" eb="38">
      <t>ヒツヨウ</t>
    </rPh>
    <rPh sb="39" eb="41">
      <t>コウモク</t>
    </rPh>
    <rPh sb="42" eb="44">
      <t>ニュウリョク</t>
    </rPh>
    <phoneticPr fontId="1"/>
  </si>
  <si>
    <t>Ｂ　調整指数簡易算定シートへ</t>
    <phoneticPr fontId="1"/>
  </si>
  <si>
    <t>Ａ　基本指数簡易算定シート</t>
    <rPh sb="2" eb="4">
      <t>キホン</t>
    </rPh>
    <rPh sb="4" eb="6">
      <t>シスウ</t>
    </rPh>
    <rPh sb="6" eb="8">
      <t>カンイ</t>
    </rPh>
    <rPh sb="8" eb="10">
      <t>サンテイ</t>
    </rPh>
    <phoneticPr fontId="2"/>
  </si>
  <si>
    <t>Ｂ　調整指数簡易算定シート</t>
    <rPh sb="2" eb="4">
      <t>チョウセイ</t>
    </rPh>
    <phoneticPr fontId="3"/>
  </si>
  <si>
    <t>Ｃ　合計指数算定シート</t>
    <rPh sb="2" eb="4">
      <t>ゴウケイ</t>
    </rPh>
    <rPh sb="4" eb="6">
      <t>シスウ</t>
    </rPh>
    <rPh sb="6" eb="8">
      <t>サンテイ</t>
    </rPh>
    <phoneticPr fontId="4"/>
  </si>
  <si>
    <t>項番</t>
    <rPh sb="0" eb="2">
      <t>コウバン</t>
    </rPh>
    <phoneticPr fontId="3"/>
  </si>
  <si>
    <t>☆</t>
    <phoneticPr fontId="3"/>
  </si>
  <si>
    <t>小規模保育事業所等からの移行</t>
    <phoneticPr fontId="3"/>
  </si>
  <si>
    <t>第１希望としている施設にのみ１０点加点し，第２希望以降は加点しない</t>
    <phoneticPr fontId="3"/>
  </si>
  <si>
    <t>就労証明書に記載されている場合のみ適用</t>
    <rPh sb="0" eb="2">
      <t>シュウロウ</t>
    </rPh>
    <rPh sb="2" eb="5">
      <t>ショウメイショ</t>
    </rPh>
    <rPh sb="6" eb="8">
      <t>キサイ</t>
    </rPh>
    <rPh sb="13" eb="15">
      <t>バアイ</t>
    </rPh>
    <rPh sb="17" eb="19">
      <t>テキヨウ</t>
    </rPh>
    <phoneticPr fontId="1"/>
  </si>
  <si>
    <t>の最大指数</t>
    <rPh sb="1" eb="3">
      <t>サイダイ</t>
    </rPh>
    <rPh sb="3" eb="5">
      <t>シスウ</t>
    </rPh>
    <phoneticPr fontId="1"/>
  </si>
  <si>
    <t>☆…世帯の基本指数となっている世帯員が該当する場合のみ調整</t>
    <phoneticPr fontId="1"/>
  </si>
  <si>
    <t>申込状況</t>
    <phoneticPr fontId="3"/>
  </si>
  <si>
    <t>第１希望としている施設にのみ１点加点し，第２希望以降は加点しない</t>
    <phoneticPr fontId="3"/>
  </si>
  <si>
    <t>備考</t>
    <rPh sb="0" eb="2">
      <t>ビコウ</t>
    </rPh>
    <phoneticPr fontId="3"/>
  </si>
  <si>
    <t>※就労時間には休憩時間を含む（居宅外労働，居宅内労働すべてに共通）</t>
    <rPh sb="1" eb="3">
      <t>シュウロウ</t>
    </rPh>
    <rPh sb="3" eb="5">
      <t>ジカン</t>
    </rPh>
    <rPh sb="7" eb="9">
      <t>キュウケイ</t>
    </rPh>
    <rPh sb="9" eb="11">
      <t>ジカン</t>
    </rPh>
    <rPh sb="12" eb="13">
      <t>フク</t>
    </rPh>
    <rPh sb="15" eb="17">
      <t>キョタク</t>
    </rPh>
    <rPh sb="17" eb="18">
      <t>ガイ</t>
    </rPh>
    <rPh sb="18" eb="20">
      <t>ロウドウ</t>
    </rPh>
    <rPh sb="21" eb="23">
      <t>キョタク</t>
    </rPh>
    <rPh sb="23" eb="24">
      <t>ナイ</t>
    </rPh>
    <rPh sb="24" eb="26">
      <t>ロウドウ</t>
    </rPh>
    <rPh sb="30" eb="32">
      <t>キョウツウ</t>
    </rPh>
    <phoneticPr fontId="1"/>
  </si>
  <si>
    <t>　</t>
    <phoneticPr fontId="1"/>
  </si>
  <si>
    <t>※その他，市長が特に調整を必要と認める場合があります。</t>
    <rPh sb="3" eb="4">
      <t>タ</t>
    </rPh>
    <rPh sb="5" eb="7">
      <t>シチョウ</t>
    </rPh>
    <phoneticPr fontId="3"/>
  </si>
  <si>
    <r>
      <t>１　就労　</t>
    </r>
    <r>
      <rPr>
        <sz val="11"/>
        <color theme="1"/>
        <rFont val="ＭＳ Ｐゴシック"/>
        <family val="3"/>
        <charset val="128"/>
        <scheme val="minor"/>
      </rPr>
      <t>　黄色のセルに入力してください。</t>
    </r>
    <rPh sb="2" eb="4">
      <t>シュウロウ</t>
    </rPh>
    <rPh sb="6" eb="8">
      <t>キイロ</t>
    </rPh>
    <rPh sb="12" eb="14">
      <t>ニュウリョク</t>
    </rPh>
    <phoneticPr fontId="2"/>
  </si>
  <si>
    <r>
      <rPr>
        <sz val="11"/>
        <color indexed="8"/>
        <rFont val="HG創英角ﾎﾟｯﾌﾟ体"/>
        <family val="3"/>
        <charset val="128"/>
      </rPr>
      <t xml:space="preserve">２　内職  </t>
    </r>
    <r>
      <rPr>
        <sz val="11"/>
        <color theme="1"/>
        <rFont val="ＭＳ Ｐゴシック"/>
        <family val="3"/>
        <charset val="128"/>
        <scheme val="minor"/>
      </rPr>
      <t>主な保育が必要な事由として該当する場合，チェックボックスをクリックしてください。</t>
    </r>
    <rPh sb="2" eb="4">
      <t>ナイショク</t>
    </rPh>
    <rPh sb="6" eb="7">
      <t>オモ</t>
    </rPh>
    <rPh sb="8" eb="10">
      <t>ホイク</t>
    </rPh>
    <rPh sb="11" eb="13">
      <t>ヒツヨウ</t>
    </rPh>
    <rPh sb="14" eb="16">
      <t>ジユウ</t>
    </rPh>
    <rPh sb="19" eb="21">
      <t>ガイトウ</t>
    </rPh>
    <rPh sb="23" eb="25">
      <t>バアイ</t>
    </rPh>
    <phoneticPr fontId="1"/>
  </si>
  <si>
    <t>３　介護・看護</t>
    <rPh sb="2" eb="4">
      <t>カイゴ</t>
    </rPh>
    <rPh sb="5" eb="7">
      <t>カンゴ</t>
    </rPh>
    <phoneticPr fontId="1"/>
  </si>
  <si>
    <r>
      <rPr>
        <sz val="11"/>
        <color indexed="8"/>
        <rFont val="HG創英角ﾎﾟｯﾌﾟ体"/>
        <family val="3"/>
        <charset val="128"/>
      </rPr>
      <t>４　災害</t>
    </r>
    <r>
      <rPr>
        <sz val="11"/>
        <color theme="1"/>
        <rFont val="ＭＳ Ｐゴシック"/>
        <family val="3"/>
        <charset val="128"/>
        <scheme val="minor"/>
      </rPr>
      <t xml:space="preserve"> 　 主な保育が必要な事由として該当する場合，チェックボックスをクリックしてください。</t>
    </r>
    <rPh sb="2" eb="4">
      <t>サイガイ</t>
    </rPh>
    <phoneticPr fontId="1"/>
  </si>
  <si>
    <r>
      <t>５　就学・職業訓練　</t>
    </r>
    <r>
      <rPr>
        <sz val="11"/>
        <color indexed="8"/>
        <rFont val="ＭＳ Ｐゴシック"/>
        <family val="3"/>
        <charset val="128"/>
      </rPr>
      <t>　黄色のセルに入力してください。</t>
    </r>
    <rPh sb="2" eb="4">
      <t>シュウガク</t>
    </rPh>
    <rPh sb="5" eb="7">
      <t>ショクギョウ</t>
    </rPh>
    <rPh sb="7" eb="9">
      <t>クンレン</t>
    </rPh>
    <phoneticPr fontId="2"/>
  </si>
  <si>
    <r>
      <rPr>
        <sz val="11"/>
        <color indexed="8"/>
        <rFont val="HG創英角ﾎﾟｯﾌﾟ体"/>
        <family val="3"/>
        <charset val="128"/>
      </rPr>
      <t>６　求職</t>
    </r>
    <r>
      <rPr>
        <sz val="11"/>
        <color theme="1"/>
        <rFont val="ＭＳ Ｐゴシック"/>
        <family val="3"/>
        <charset val="128"/>
        <scheme val="minor"/>
      </rPr>
      <t xml:space="preserve"> 　 主な保育が必要な事由として該当する場合，チェックボックスをクリックしてください。　</t>
    </r>
    <rPh sb="2" eb="4">
      <t>キュウショク</t>
    </rPh>
    <phoneticPr fontId="1"/>
  </si>
  <si>
    <r>
      <rPr>
        <sz val="11"/>
        <color indexed="8"/>
        <rFont val="HG創英角ﾎﾟｯﾌﾟ体"/>
        <family val="3"/>
        <charset val="128"/>
      </rPr>
      <t xml:space="preserve">７　出産 </t>
    </r>
    <r>
      <rPr>
        <sz val="11"/>
        <color theme="1"/>
        <rFont val="ＭＳ Ｐゴシック"/>
        <family val="3"/>
        <charset val="128"/>
        <scheme val="minor"/>
      </rPr>
      <t>　 主な保育が必要な事由として該当する場合，チェックボックスをクリックしてください。</t>
    </r>
    <rPh sb="2" eb="4">
      <t>シュッサン</t>
    </rPh>
    <phoneticPr fontId="1"/>
  </si>
  <si>
    <t>８　疾病等</t>
    <rPh sb="2" eb="3">
      <t>シツ</t>
    </rPh>
    <rPh sb="3" eb="4">
      <t>ビョウ</t>
    </rPh>
    <rPh sb="4" eb="5">
      <t>ナド</t>
    </rPh>
    <phoneticPr fontId="1"/>
  </si>
  <si>
    <t>☆</t>
    <phoneticPr fontId="3"/>
  </si>
  <si>
    <t>項番4が適用されている場合，対象外とする。</t>
    <phoneticPr fontId="3"/>
  </si>
  <si>
    <t>保育士，保健師，看護師，准看護師，管理栄養士，栄養士，調理師，幼稚園教諭，小学校教諭，養護教諭を対象とする。項番3の対象外とする。
※幼稚園教諭，小学校教諭，養護教諭は保育所（園），認定こども園のみ対象</t>
    <phoneticPr fontId="3"/>
  </si>
  <si>
    <t>保育要件が「就労」の場合のみ調整</t>
    <phoneticPr fontId="3"/>
  </si>
  <si>
    <t>保育要件が「疾病等」の場合を除く，項番7と重複不可</t>
    <rPh sb="0" eb="2">
      <t>ホイク</t>
    </rPh>
    <rPh sb="2" eb="4">
      <t>ヨウケン</t>
    </rPh>
    <rPh sb="6" eb="8">
      <t>シッペイ</t>
    </rPh>
    <rPh sb="8" eb="9">
      <t>トウ</t>
    </rPh>
    <rPh sb="11" eb="13">
      <t>バアイ</t>
    </rPh>
    <rPh sb="14" eb="15">
      <t>ノゾ</t>
    </rPh>
    <rPh sb="17" eb="19">
      <t>コウバン</t>
    </rPh>
    <rPh sb="21" eb="23">
      <t>チョウフク</t>
    </rPh>
    <rPh sb="23" eb="25">
      <t>フカ</t>
    </rPh>
    <phoneticPr fontId="3"/>
  </si>
  <si>
    <t>保育要件が「疾病等」の場合を除く，項番6と重複不可</t>
    <rPh sb="0" eb="2">
      <t>ホイク</t>
    </rPh>
    <rPh sb="2" eb="4">
      <t>ヨウケン</t>
    </rPh>
    <rPh sb="6" eb="8">
      <t>シッペイ</t>
    </rPh>
    <rPh sb="8" eb="9">
      <t>トウ</t>
    </rPh>
    <rPh sb="11" eb="13">
      <t>バアイ</t>
    </rPh>
    <rPh sb="14" eb="15">
      <t>ノゾ</t>
    </rPh>
    <rPh sb="17" eb="19">
      <t>コウバン</t>
    </rPh>
    <rPh sb="21" eb="23">
      <t>チョウフク</t>
    </rPh>
    <rPh sb="23" eb="25">
      <t>フカ</t>
    </rPh>
    <phoneticPr fontId="3"/>
  </si>
  <si>
    <t>保育要件が「就労」，「就学・職業訓練」の場合を除く，項番15と重複不可</t>
    <phoneticPr fontId="1"/>
  </si>
  <si>
    <t>保育要件が「就労」，「就学・職業訓練」の場合を除く，項番14と重複不可</t>
    <phoneticPr fontId="3"/>
  </si>
  <si>
    <t>保育要件が「介護」の場合を除く，項番17，18と重複不可</t>
    <phoneticPr fontId="1"/>
  </si>
  <si>
    <t>保育要件が「介護」の場合を除く，項番16，18と重複不可</t>
    <rPh sb="0" eb="2">
      <t>ホイク</t>
    </rPh>
    <rPh sb="2" eb="4">
      <t>ヨウケン</t>
    </rPh>
    <rPh sb="6" eb="8">
      <t>カイゴ</t>
    </rPh>
    <rPh sb="10" eb="12">
      <t>バアイ</t>
    </rPh>
    <rPh sb="13" eb="14">
      <t>ノゾ</t>
    </rPh>
    <rPh sb="16" eb="18">
      <t>コウバン</t>
    </rPh>
    <rPh sb="24" eb="26">
      <t>チョウフク</t>
    </rPh>
    <rPh sb="26" eb="28">
      <t>フカ</t>
    </rPh>
    <phoneticPr fontId="1"/>
  </si>
  <si>
    <t>保育要件が「介護」の場合を除く，項番16，17と重複不可</t>
    <rPh sb="0" eb="2">
      <t>ホイク</t>
    </rPh>
    <rPh sb="2" eb="4">
      <t>ヨウケン</t>
    </rPh>
    <rPh sb="6" eb="8">
      <t>カイゴ</t>
    </rPh>
    <rPh sb="10" eb="12">
      <t>バアイ</t>
    </rPh>
    <rPh sb="13" eb="14">
      <t>ノゾ</t>
    </rPh>
    <rPh sb="16" eb="18">
      <t>コウバン</t>
    </rPh>
    <rPh sb="24" eb="26">
      <t>チョウフク</t>
    </rPh>
    <rPh sb="26" eb="28">
      <t>フカ</t>
    </rPh>
    <phoneticPr fontId="1"/>
  </si>
  <si>
    <t>項番20と重複不可</t>
    <phoneticPr fontId="3"/>
  </si>
  <si>
    <t>項番19と重複不可</t>
    <phoneticPr fontId="3"/>
  </si>
  <si>
    <t>項番23と重複不可</t>
    <phoneticPr fontId="8"/>
  </si>
  <si>
    <t>項番22と重複不可</t>
    <phoneticPr fontId="8"/>
  </si>
  <si>
    <t>項番27と重複不可</t>
    <phoneticPr fontId="3"/>
  </si>
  <si>
    <t>項番26と重複不可</t>
    <phoneticPr fontId="3"/>
  </si>
  <si>
    <t>就労証明書に記載されている場合のみ適用
育児休業終了日が保育利用開始希望年度の3月31日の場合，項番30を適用</t>
    <rPh sb="0" eb="2">
      <t>シュウロウ</t>
    </rPh>
    <rPh sb="2" eb="5">
      <t>ショウメイショ</t>
    </rPh>
    <rPh sb="6" eb="8">
      <t>キサイ</t>
    </rPh>
    <rPh sb="13" eb="15">
      <t>バアイ</t>
    </rPh>
    <rPh sb="17" eb="19">
      <t>テキヨウ</t>
    </rPh>
    <rPh sb="20" eb="22">
      <t>イクジ</t>
    </rPh>
    <rPh sb="22" eb="24">
      <t>キュウギョウ</t>
    </rPh>
    <rPh sb="24" eb="27">
      <t>シュウリョウビ</t>
    </rPh>
    <rPh sb="28" eb="30">
      <t>ホイク</t>
    </rPh>
    <rPh sb="30" eb="32">
      <t>リヨウ</t>
    </rPh>
    <rPh sb="32" eb="34">
      <t>カイシ</t>
    </rPh>
    <rPh sb="34" eb="36">
      <t>キボウ</t>
    </rPh>
    <rPh sb="36" eb="38">
      <t>ネンド</t>
    </rPh>
    <rPh sb="40" eb="41">
      <t>ガツ</t>
    </rPh>
    <rPh sb="43" eb="44">
      <t>ニチ</t>
    </rPh>
    <rPh sb="45" eb="47">
      <t>バアイ</t>
    </rPh>
    <rPh sb="48" eb="50">
      <t>コウバン</t>
    </rPh>
    <rPh sb="53" eb="55">
      <t>テキヨウ</t>
    </rPh>
    <phoneticPr fontId="1"/>
  </si>
  <si>
    <t>項番11と重複不可</t>
    <phoneticPr fontId="3"/>
  </si>
  <si>
    <t>項番10と重複不可</t>
    <phoneticPr fontId="3"/>
  </si>
  <si>
    <t>項目</t>
    <rPh sb="0" eb="2">
      <t>コウモク</t>
    </rPh>
    <phoneticPr fontId="3"/>
  </si>
  <si>
    <t>具体的内容</t>
    <rPh sb="0" eb="3">
      <t>グタイテキ</t>
    </rPh>
    <rPh sb="3" eb="5">
      <t>ナイヨウ</t>
    </rPh>
    <phoneticPr fontId="3"/>
  </si>
  <si>
    <t>調整指数</t>
    <rPh sb="0" eb="2">
      <t>チョウセイ</t>
    </rPh>
    <rPh sb="2" eb="4">
      <t>シスウ</t>
    </rPh>
    <phoneticPr fontId="3"/>
  </si>
  <si>
    <t>保育要件が「疾病等」の場合を除く</t>
    <phoneticPr fontId="3"/>
  </si>
  <si>
    <t>保育要件が「介護」の場合のみ調整</t>
    <phoneticPr fontId="3"/>
  </si>
  <si>
    <t>項番１２の別居している者が夜勤対象者の場合を除く</t>
    <rPh sb="0" eb="2">
      <t>コウバン</t>
    </rPh>
    <rPh sb="5" eb="7">
      <t>ベッキョ</t>
    </rPh>
    <rPh sb="11" eb="12">
      <t>モノ</t>
    </rPh>
    <rPh sb="13" eb="15">
      <t>ヤキン</t>
    </rPh>
    <rPh sb="15" eb="18">
      <t>タイショウシャ</t>
    </rPh>
    <rPh sb="19" eb="21">
      <t>バアイ</t>
    </rPh>
    <rPh sb="22" eb="23">
      <t>ノゾ</t>
    </rPh>
    <phoneticPr fontId="3"/>
  </si>
  <si>
    <r>
      <rPr>
        <sz val="11"/>
        <rFont val="ＭＳ Ｐゴシック"/>
        <family val="3"/>
        <charset val="128"/>
      </rPr>
      <t>転居若しくは転勤に伴う転園又はきょうだいが同一の保育施設・事業所を利用するための転園希望の場合を除く</t>
    </r>
    <r>
      <rPr>
        <sz val="10"/>
        <rFont val="ＭＳ Ｐゴシック"/>
        <family val="3"/>
        <charset val="128"/>
      </rPr>
      <t>（ただし，転居の場合，転居前に比べ，現在利用中の保育施設・事業所までの通園時間が長くなった場合に限る）</t>
    </r>
    <rPh sb="0" eb="2">
      <t>テンキョ</t>
    </rPh>
    <rPh sb="2" eb="3">
      <t>モ</t>
    </rPh>
    <rPh sb="6" eb="8">
      <t>テンキン</t>
    </rPh>
    <rPh sb="9" eb="10">
      <t>トモナ</t>
    </rPh>
    <rPh sb="11" eb="13">
      <t>テンエン</t>
    </rPh>
    <rPh sb="13" eb="14">
      <t>マタ</t>
    </rPh>
    <rPh sb="21" eb="23">
      <t>ドウイツ</t>
    </rPh>
    <rPh sb="24" eb="26">
      <t>ホイク</t>
    </rPh>
    <rPh sb="26" eb="28">
      <t>シセツ</t>
    </rPh>
    <rPh sb="29" eb="32">
      <t>ジギョウショ</t>
    </rPh>
    <rPh sb="33" eb="35">
      <t>リヨウ</t>
    </rPh>
    <rPh sb="40" eb="42">
      <t>テンエン</t>
    </rPh>
    <rPh sb="42" eb="44">
      <t>キボウ</t>
    </rPh>
    <rPh sb="45" eb="47">
      <t>バアイ</t>
    </rPh>
    <rPh sb="48" eb="49">
      <t>ノゾ</t>
    </rPh>
    <rPh sb="55" eb="57">
      <t>テンキョ</t>
    </rPh>
    <rPh sb="58" eb="60">
      <t>バアイ</t>
    </rPh>
    <rPh sb="61" eb="63">
      <t>テンキョ</t>
    </rPh>
    <rPh sb="63" eb="64">
      <t>マエ</t>
    </rPh>
    <rPh sb="65" eb="66">
      <t>クラ</t>
    </rPh>
    <rPh sb="68" eb="70">
      <t>ゲンザイ</t>
    </rPh>
    <rPh sb="70" eb="73">
      <t>リヨウチュウ</t>
    </rPh>
    <phoneticPr fontId="1"/>
  </si>
  <si>
    <t>保育要件が「就労」又は「就学・職業訓練」の場合のみ調整，項番１と２は重複不可
客観的に判断して申告より短い時間での通勤又は通学が可能であると市長が判断した場合，加点しない又は１時間以上の通勤又は通学と申告している場合でも項番１を採用する場合がある。</t>
    <rPh sb="0" eb="2">
      <t>ホイク</t>
    </rPh>
    <rPh sb="2" eb="4">
      <t>ヨウケン</t>
    </rPh>
    <rPh sb="6" eb="8">
      <t>シュウロウ</t>
    </rPh>
    <rPh sb="9" eb="10">
      <t>マタ</t>
    </rPh>
    <rPh sb="12" eb="14">
      <t>シュウガク</t>
    </rPh>
    <rPh sb="15" eb="17">
      <t>ショクギョウ</t>
    </rPh>
    <rPh sb="17" eb="19">
      <t>クンレン</t>
    </rPh>
    <rPh sb="21" eb="23">
      <t>バアイ</t>
    </rPh>
    <rPh sb="25" eb="27">
      <t>チョウセイ</t>
    </rPh>
    <rPh sb="28" eb="30">
      <t>コウバン</t>
    </rPh>
    <rPh sb="34" eb="36">
      <t>チョウフク</t>
    </rPh>
    <rPh sb="36" eb="38">
      <t>フカ</t>
    </rPh>
    <rPh sb="39" eb="42">
      <t>キャクカンテキ</t>
    </rPh>
    <rPh sb="43" eb="45">
      <t>ハンダン</t>
    </rPh>
    <rPh sb="47" eb="49">
      <t>シンコク</t>
    </rPh>
    <rPh sb="51" eb="52">
      <t>ミジカ</t>
    </rPh>
    <rPh sb="53" eb="55">
      <t>ジカン</t>
    </rPh>
    <rPh sb="57" eb="59">
      <t>ツウキン</t>
    </rPh>
    <rPh sb="59" eb="60">
      <t>マタ</t>
    </rPh>
    <rPh sb="61" eb="63">
      <t>ツウガク</t>
    </rPh>
    <rPh sb="64" eb="66">
      <t>カノウ</t>
    </rPh>
    <rPh sb="70" eb="71">
      <t>シ</t>
    </rPh>
    <rPh sb="71" eb="72">
      <t>チョウ</t>
    </rPh>
    <rPh sb="73" eb="75">
      <t>ハンダン</t>
    </rPh>
    <rPh sb="77" eb="79">
      <t>バアイ</t>
    </rPh>
    <rPh sb="80" eb="82">
      <t>カテン</t>
    </rPh>
    <rPh sb="85" eb="86">
      <t>マタ</t>
    </rPh>
    <rPh sb="88" eb="92">
      <t>ジカンイジョウ</t>
    </rPh>
    <rPh sb="93" eb="95">
      <t>ツウキン</t>
    </rPh>
    <rPh sb="95" eb="96">
      <t>マタ</t>
    </rPh>
    <rPh sb="97" eb="99">
      <t>ツウガク</t>
    </rPh>
    <rPh sb="100" eb="102">
      <t>シンコク</t>
    </rPh>
    <rPh sb="106" eb="108">
      <t>バアイ</t>
    </rPh>
    <rPh sb="110" eb="112">
      <t>コウバン</t>
    </rPh>
    <rPh sb="114" eb="116">
      <t>サイヨウ</t>
    </rPh>
    <rPh sb="118" eb="120">
      <t>バアイ</t>
    </rPh>
    <phoneticPr fontId="1"/>
  </si>
  <si>
    <t>項番25と重複不可</t>
    <phoneticPr fontId="8"/>
  </si>
  <si>
    <t>・同指数に複数名の申込児童がいる場合，更に１点加点することができる
・項番21,31と重複不可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</si>
</sst>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1"/>
      <color indexed="8"/>
      <name val="HG創英角ﾎﾟｯﾌﾟ体"/>
      <family val="3"/>
      <charset val="128"/>
    </font>
    <font>
      <sz val="11"/>
      <color indexed="8"/>
      <name val="ＭＳ Ｐゴシック"/>
      <family val="3"/>
      <charset val="128"/>
    </font>
    <font>
      <sz val="11"/>
      <color indexed="9"/>
      <name val="ＭＳ Ｐゴシック"/>
      <family val="3"/>
      <charset val="128"/>
    </font>
    <font>
      <sz val="11"/>
      <name val="ＭＳ Ｐゴシック"/>
      <family val="3"/>
      <charset val="128"/>
    </font>
    <font>
      <sz val="11"/>
      <name val="HGP創英角ﾎﾟｯﾌﾟ体"/>
      <family val="3"/>
      <charset val="128"/>
    </font>
    <font>
      <sz val="1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4"/>
      <color theme="1"/>
      <name val="HGP創英角ﾎﾟｯﾌﾟ体"/>
      <family val="3"/>
      <charset val="128"/>
    </font>
    <font>
      <sz val="8"/>
      <color theme="1"/>
      <name val="ＭＳ Ｐゴシック"/>
      <family val="3"/>
      <charset val="128"/>
      <scheme val="minor"/>
    </font>
    <font>
      <sz val="11"/>
      <color theme="1"/>
      <name val="HG創英角ﾎﾟｯﾌﾟ体"/>
      <family val="3"/>
      <charset val="128"/>
    </font>
    <font>
      <sz val="11"/>
      <color rgb="FFFF0000"/>
      <name val="HGP創英角ﾎﾟｯﾌﾟ体"/>
      <family val="3"/>
      <charset val="128"/>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9"/>
      <color rgb="FF000000"/>
      <name val="MS UI Gothic"/>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19">
    <xf numFmtId="0" fontId="0" fillId="0" borderId="0" xfId="0">
      <alignment vertical="center"/>
    </xf>
    <xf numFmtId="0" fontId="0" fillId="0" borderId="1" xfId="0" applyBorder="1">
      <alignment vertical="center"/>
    </xf>
    <xf numFmtId="0" fontId="0" fillId="2" borderId="2" xfId="0" applyFill="1" applyBorder="1" applyProtection="1">
      <alignment vertical="center"/>
      <protection locked="0"/>
    </xf>
    <xf numFmtId="0" fontId="0" fillId="0" borderId="1" xfId="0" applyNumberFormat="1" applyBorder="1">
      <alignment vertical="center"/>
    </xf>
    <xf numFmtId="176" fontId="0" fillId="0" borderId="1" xfId="0" applyNumberFormat="1" applyBorder="1">
      <alignment vertical="center"/>
    </xf>
    <xf numFmtId="0" fontId="0" fillId="0" borderId="0" xfId="0" applyBorder="1">
      <alignment vertical="center"/>
    </xf>
    <xf numFmtId="0" fontId="12" fillId="0" borderId="0" xfId="0" applyFont="1" applyAlignment="1">
      <alignment horizontal="center" vertical="center" wrapText="1"/>
    </xf>
    <xf numFmtId="0" fontId="12" fillId="0" borderId="0" xfId="0" applyFont="1">
      <alignment vertical="center"/>
    </xf>
    <xf numFmtId="0" fontId="12" fillId="0" borderId="0" xfId="0" applyFont="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2" fillId="0" borderId="1" xfId="0" applyFont="1" applyBorder="1" applyAlignment="1">
      <alignment horizontal="center" vertical="center" wrapText="1"/>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center" vertical="center"/>
    </xf>
    <xf numFmtId="0" fontId="12" fillId="0" borderId="0" xfId="0" applyFont="1" applyFill="1" applyAlignment="1">
      <alignment vertical="center" wrapText="1"/>
    </xf>
    <xf numFmtId="0" fontId="12" fillId="0" borderId="1" xfId="0" applyFont="1" applyFill="1" applyBorder="1" applyAlignment="1">
      <alignment horizontal="center" vertical="center" wrapText="1"/>
    </xf>
    <xf numFmtId="0" fontId="0" fillId="0" borderId="2" xfId="0" applyFill="1" applyBorder="1" applyAlignment="1" applyProtection="1">
      <alignment horizontal="center" vertical="center"/>
      <protection locked="0"/>
    </xf>
    <xf numFmtId="0" fontId="14" fillId="0" borderId="1"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1" xfId="0" applyFont="1" applyBorder="1">
      <alignment vertical="center"/>
    </xf>
    <xf numFmtId="0" fontId="15" fillId="2" borderId="2" xfId="0" applyFont="1" applyFill="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17" fillId="0" borderId="0" xfId="0" applyFont="1" applyBorder="1">
      <alignment vertical="center"/>
    </xf>
    <xf numFmtId="0" fontId="17" fillId="0" borderId="9" xfId="0" applyFont="1" applyBorder="1">
      <alignment vertical="center"/>
    </xf>
    <xf numFmtId="0" fontId="15" fillId="0" borderId="3" xfId="0" applyFont="1" applyBorder="1">
      <alignment vertical="center"/>
    </xf>
    <xf numFmtId="0" fontId="18" fillId="0" borderId="3" xfId="0" applyFont="1" applyBorder="1">
      <alignment vertical="center"/>
    </xf>
    <xf numFmtId="0" fontId="19" fillId="0" borderId="0" xfId="0" applyFont="1">
      <alignment vertical="center"/>
    </xf>
    <xf numFmtId="0" fontId="20" fillId="0" borderId="0" xfId="0" applyFont="1" applyBorder="1">
      <alignment vertical="center"/>
    </xf>
    <xf numFmtId="0" fontId="0" fillId="0" borderId="17" xfId="0" applyBorder="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0" fontId="21" fillId="0" borderId="0" xfId="0" applyFont="1">
      <alignment vertical="center"/>
    </xf>
    <xf numFmtId="0" fontId="22" fillId="0" borderId="0" xfId="0" applyNumberFormat="1" applyFont="1" applyFill="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2" fillId="0" borderId="17" xfId="0" applyFont="1" applyBorder="1" applyAlignment="1">
      <alignment horizontal="center" vertical="center"/>
    </xf>
    <xf numFmtId="0" fontId="21" fillId="0" borderId="19" xfId="0" applyFont="1" applyBorder="1">
      <alignment vertical="center"/>
    </xf>
    <xf numFmtId="0" fontId="21" fillId="0" borderId="20" xfId="0" applyFont="1" applyBorder="1" applyAlignment="1">
      <alignment horizontal="left" vertical="center"/>
    </xf>
    <xf numFmtId="0" fontId="21" fillId="0" borderId="20" xfId="0" applyFont="1" applyBorder="1">
      <alignment vertical="center"/>
    </xf>
    <xf numFmtId="0" fontId="21" fillId="0" borderId="21" xfId="0" applyFont="1" applyBorder="1">
      <alignment vertical="center"/>
    </xf>
    <xf numFmtId="0" fontId="23" fillId="0" borderId="22" xfId="0" applyFont="1" applyBorder="1" applyAlignment="1">
      <alignment horizontal="center" vertical="center" wrapText="1"/>
    </xf>
    <xf numFmtId="0" fontId="23" fillId="0" borderId="20" xfId="0" applyFont="1" applyBorder="1">
      <alignment vertical="center"/>
    </xf>
    <xf numFmtId="0" fontId="21" fillId="0" borderId="23" xfId="0" applyFont="1" applyBorder="1">
      <alignment vertical="center"/>
    </xf>
    <xf numFmtId="0" fontId="21" fillId="0" borderId="24" xfId="0" applyFont="1" applyBorder="1">
      <alignment vertical="center"/>
    </xf>
    <xf numFmtId="0" fontId="21" fillId="0" borderId="25" xfId="0" applyFont="1" applyBorder="1">
      <alignment vertical="center"/>
    </xf>
    <xf numFmtId="0" fontId="23" fillId="0" borderId="26" xfId="0" applyFont="1" applyBorder="1" applyAlignment="1">
      <alignment horizontal="center" vertical="center" wrapText="1"/>
    </xf>
    <xf numFmtId="0" fontId="23" fillId="0" borderId="24" xfId="0" applyFont="1" applyBorder="1">
      <alignment vertical="center"/>
    </xf>
    <xf numFmtId="0" fontId="21" fillId="0" borderId="27" xfId="0" applyFont="1" applyBorder="1">
      <alignment vertical="center"/>
    </xf>
    <xf numFmtId="0" fontId="21" fillId="0" borderId="28" xfId="0" applyFont="1" applyBorder="1" applyAlignment="1">
      <alignment horizontal="left" vertical="center"/>
    </xf>
    <xf numFmtId="0" fontId="21" fillId="0" borderId="28" xfId="0" applyFont="1" applyBorder="1">
      <alignment vertical="center"/>
    </xf>
    <xf numFmtId="0" fontId="21" fillId="0" borderId="29" xfId="0" applyFont="1" applyBorder="1">
      <alignment vertical="center"/>
    </xf>
    <xf numFmtId="0" fontId="24" fillId="0" borderId="27" xfId="0" applyFont="1" applyBorder="1" applyAlignment="1">
      <alignment vertical="center" shrinkToFit="1"/>
    </xf>
    <xf numFmtId="0" fontId="23" fillId="0" borderId="30" xfId="0" applyFont="1" applyBorder="1" applyAlignment="1">
      <alignment horizontal="center" vertical="center" wrapText="1"/>
    </xf>
    <xf numFmtId="0" fontId="23" fillId="0" borderId="28" xfId="0" applyFont="1" applyBorder="1">
      <alignment vertical="center"/>
    </xf>
    <xf numFmtId="0" fontId="24" fillId="0" borderId="23" xfId="0" applyFont="1" applyBorder="1" applyAlignment="1">
      <alignment vertical="center" shrinkToFit="1"/>
    </xf>
    <xf numFmtId="0" fontId="24" fillId="0" borderId="19" xfId="0" applyFont="1" applyBorder="1" applyAlignment="1">
      <alignment vertical="center" shrinkToFit="1"/>
    </xf>
    <xf numFmtId="0" fontId="24" fillId="0" borderId="23" xfId="0" applyFont="1" applyBorder="1" applyAlignment="1">
      <alignment vertical="center" wrapText="1"/>
    </xf>
    <xf numFmtId="0" fontId="24" fillId="0" borderId="31" xfId="0" applyFont="1" applyBorder="1" applyAlignment="1">
      <alignment vertical="center" shrinkToFit="1"/>
    </xf>
    <xf numFmtId="0" fontId="23" fillId="0" borderId="32" xfId="0" applyFont="1" applyBorder="1" applyAlignment="1">
      <alignment horizontal="center" vertical="center" wrapText="1"/>
    </xf>
    <xf numFmtId="0" fontId="23" fillId="0" borderId="33" xfId="0" applyFont="1" applyBorder="1">
      <alignment vertical="center"/>
    </xf>
    <xf numFmtId="0" fontId="21" fillId="0" borderId="34" xfId="0" applyFont="1" applyBorder="1">
      <alignment vertical="center"/>
    </xf>
    <xf numFmtId="0" fontId="21" fillId="0" borderId="17" xfId="0" applyFont="1" applyBorder="1" applyAlignment="1">
      <alignment horizontal="left" vertical="center"/>
    </xf>
    <xf numFmtId="0" fontId="21" fillId="0" borderId="17" xfId="0" applyFont="1" applyBorder="1">
      <alignment vertical="center"/>
    </xf>
    <xf numFmtId="0" fontId="21" fillId="0" borderId="35" xfId="0" applyFont="1" applyBorder="1">
      <alignment vertical="center"/>
    </xf>
    <xf numFmtId="0" fontId="23" fillId="0" borderId="29" xfId="0" applyFont="1" applyBorder="1">
      <alignment vertical="center"/>
    </xf>
    <xf numFmtId="0" fontId="21" fillId="0" borderId="36" xfId="0" applyFont="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3" fillId="0" borderId="37" xfId="0" applyFont="1" applyBorder="1">
      <alignment vertical="center"/>
    </xf>
    <xf numFmtId="0" fontId="21" fillId="0" borderId="38" xfId="0" applyFont="1" applyBorder="1" applyAlignment="1">
      <alignment horizontal="left" vertical="center"/>
    </xf>
    <xf numFmtId="0" fontId="21" fillId="0" borderId="38" xfId="0" applyFont="1" applyBorder="1">
      <alignment vertical="center"/>
    </xf>
    <xf numFmtId="0" fontId="21" fillId="0" borderId="39" xfId="0" applyFont="1" applyBorder="1">
      <alignment vertical="center"/>
    </xf>
    <xf numFmtId="0" fontId="24" fillId="0" borderId="40" xfId="0" applyFont="1" applyBorder="1" applyAlignment="1">
      <alignment vertical="center" shrinkToFit="1"/>
    </xf>
    <xf numFmtId="0" fontId="23" fillId="0" borderId="41" xfId="0" applyFont="1" applyBorder="1" applyAlignment="1">
      <alignment horizontal="center" vertical="center" wrapText="1"/>
    </xf>
    <xf numFmtId="0" fontId="23" fillId="0" borderId="38" xfId="0" applyFont="1" applyBorder="1">
      <alignment vertical="center"/>
    </xf>
    <xf numFmtId="0" fontId="21" fillId="0" borderId="40" xfId="0" applyFont="1" applyBorder="1">
      <alignment vertical="center"/>
    </xf>
    <xf numFmtId="0" fontId="23" fillId="0" borderId="42" xfId="0" applyFont="1" applyBorder="1" applyAlignment="1">
      <alignment horizontal="center" vertical="center" wrapText="1"/>
    </xf>
    <xf numFmtId="0" fontId="23" fillId="0" borderId="17" xfId="0" applyFont="1" applyBorder="1">
      <alignment vertical="center"/>
    </xf>
    <xf numFmtId="0" fontId="21" fillId="0" borderId="43" xfId="0" applyFont="1" applyBorder="1">
      <alignment vertical="center"/>
    </xf>
    <xf numFmtId="0" fontId="21" fillId="0" borderId="44" xfId="0" applyFont="1" applyBorder="1">
      <alignment vertical="center"/>
    </xf>
    <xf numFmtId="0" fontId="0" fillId="0" borderId="0" xfId="0" applyBorder="1" applyAlignment="1">
      <alignment vertical="center" wrapText="1"/>
    </xf>
    <xf numFmtId="0" fontId="24" fillId="0" borderId="45" xfId="0" applyFont="1" applyBorder="1" applyAlignment="1">
      <alignment horizontal="left" vertical="center" shrinkToFit="1"/>
    </xf>
    <xf numFmtId="0" fontId="21" fillId="0" borderId="26" xfId="0" applyFont="1" applyBorder="1" applyAlignment="1">
      <alignment horizontal="left" vertical="center"/>
    </xf>
    <xf numFmtId="0" fontId="21" fillId="0" borderId="24" xfId="0" applyFont="1" applyBorder="1" applyAlignment="1">
      <alignment horizontal="left" vertical="center"/>
    </xf>
    <xf numFmtId="0" fontId="21" fillId="0" borderId="21" xfId="0" applyFont="1" applyBorder="1" applyAlignment="1">
      <alignment horizontal="center" vertical="center"/>
    </xf>
    <xf numFmtId="0" fontId="23" fillId="0" borderId="46" xfId="0" applyFont="1" applyBorder="1" applyAlignment="1">
      <alignment horizontal="center" vertical="center" wrapText="1"/>
    </xf>
    <xf numFmtId="0" fontId="23" fillId="0" borderId="47" xfId="0" applyFont="1" applyBorder="1">
      <alignment vertical="center"/>
    </xf>
    <xf numFmtId="0" fontId="21" fillId="0" borderId="25" xfId="0" applyFont="1" applyBorder="1" applyAlignment="1">
      <alignment horizontal="center" vertical="center"/>
    </xf>
    <xf numFmtId="0" fontId="21" fillId="0" borderId="35" xfId="0" applyFont="1" applyBorder="1" applyAlignment="1">
      <alignment horizontal="center" vertical="center"/>
    </xf>
    <xf numFmtId="0" fontId="21"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33" xfId="0" applyFont="1" applyBorder="1" applyAlignment="1">
      <alignment horizontal="center" vertical="center"/>
    </xf>
    <xf numFmtId="0" fontId="24" fillId="0" borderId="31" xfId="0" applyFont="1" applyBorder="1" applyAlignment="1">
      <alignment vertical="center" wrapText="1" shrinkToFit="1"/>
    </xf>
    <xf numFmtId="0" fontId="21" fillId="2" borderId="43" xfId="0" applyFont="1" applyFill="1" applyBorder="1" applyAlignment="1">
      <alignment horizontal="center" vertical="center" shrinkToFit="1"/>
    </xf>
    <xf numFmtId="0" fontId="21" fillId="2" borderId="48" xfId="0" applyFont="1" applyFill="1" applyBorder="1" applyAlignment="1">
      <alignment horizontal="center" vertical="center"/>
    </xf>
    <xf numFmtId="0" fontId="23" fillId="0" borderId="38" xfId="0" applyFont="1" applyBorder="1" applyAlignment="1">
      <alignment horizontal="center" vertical="center" wrapText="1"/>
    </xf>
    <xf numFmtId="0" fontId="25" fillId="0" borderId="49" xfId="0" applyFont="1" applyBorder="1" applyAlignment="1">
      <alignment horizontal="center" vertical="center" textRotation="255" wrapText="1"/>
    </xf>
    <xf numFmtId="0" fontId="21" fillId="0" borderId="36" xfId="0" applyFont="1" applyBorder="1" applyAlignment="1">
      <alignment horizontal="left" vertical="center"/>
    </xf>
    <xf numFmtId="0" fontId="21" fillId="0" borderId="45" xfId="0" applyFont="1" applyBorder="1">
      <alignment vertical="center"/>
    </xf>
    <xf numFmtId="0" fontId="21" fillId="0" borderId="45" xfId="0" applyFont="1" applyBorder="1" applyAlignment="1">
      <alignment horizontal="center" vertical="center"/>
    </xf>
    <xf numFmtId="0" fontId="24" fillId="0" borderId="50" xfId="0" applyFont="1" applyBorder="1" applyAlignment="1">
      <alignment vertical="center" shrinkToFit="1"/>
    </xf>
    <xf numFmtId="0" fontId="24" fillId="0" borderId="27" xfId="0" applyFont="1" applyBorder="1" applyAlignment="1">
      <alignment vertical="center" wrapText="1" shrinkToFit="1"/>
    </xf>
    <xf numFmtId="0" fontId="26" fillId="0" borderId="51" xfId="0" applyFont="1" applyBorder="1" applyAlignment="1">
      <alignment horizontal="center" vertical="center" textRotation="255" wrapText="1" shrinkToFit="1"/>
    </xf>
    <xf numFmtId="0" fontId="21" fillId="0" borderId="44" xfId="0" applyFont="1" applyBorder="1" applyAlignment="1">
      <alignment horizontal="center" vertical="center" wrapText="1"/>
    </xf>
    <xf numFmtId="0" fontId="24" fillId="0" borderId="36" xfId="0" applyFont="1" applyBorder="1" applyAlignment="1">
      <alignment vertical="center" shrinkToFit="1"/>
    </xf>
    <xf numFmtId="0" fontId="23" fillId="0" borderId="52" xfId="0" applyFont="1" applyBorder="1" applyAlignment="1">
      <alignment horizontal="center" vertical="center" wrapText="1"/>
    </xf>
    <xf numFmtId="0" fontId="23" fillId="0" borderId="45" xfId="0" applyFont="1" applyBorder="1">
      <alignment vertical="center"/>
    </xf>
    <xf numFmtId="0" fontId="23" fillId="0" borderId="36" xfId="0" applyFont="1" applyBorder="1" applyAlignment="1">
      <alignment horizontal="center" vertical="center" wrapText="1"/>
    </xf>
    <xf numFmtId="0" fontId="23" fillId="0" borderId="36" xfId="0" applyFont="1" applyBorder="1">
      <alignment vertical="center"/>
    </xf>
    <xf numFmtId="0" fontId="21" fillId="0" borderId="23" xfId="0" applyFont="1" applyBorder="1" applyAlignment="1">
      <alignment horizontal="center" vertical="center"/>
    </xf>
    <xf numFmtId="0" fontId="21" fillId="2" borderId="53" xfId="0" applyFont="1" applyFill="1" applyBorder="1">
      <alignment vertical="center"/>
    </xf>
    <xf numFmtId="0" fontId="21" fillId="0" borderId="22" xfId="0" applyFont="1" applyBorder="1">
      <alignment vertical="center"/>
    </xf>
    <xf numFmtId="0" fontId="21" fillId="0" borderId="26" xfId="0" applyFont="1" applyBorder="1">
      <alignment vertical="center"/>
    </xf>
    <xf numFmtId="0" fontId="21" fillId="0" borderId="46" xfId="0" applyFont="1" applyBorder="1">
      <alignment vertical="center"/>
    </xf>
    <xf numFmtId="0" fontId="21" fillId="0" borderId="42" xfId="0" applyFont="1" applyBorder="1">
      <alignment vertical="center"/>
    </xf>
    <xf numFmtId="0" fontId="21" fillId="0" borderId="41" xfId="0" applyFont="1" applyBorder="1">
      <alignment vertical="center"/>
    </xf>
    <xf numFmtId="0" fontId="21" fillId="0" borderId="30" xfId="0" applyFont="1" applyBorder="1">
      <alignment vertical="center"/>
    </xf>
    <xf numFmtId="0" fontId="21" fillId="0" borderId="32" xfId="0" applyFont="1" applyBorder="1">
      <alignment vertical="center"/>
    </xf>
    <xf numFmtId="0" fontId="21" fillId="0" borderId="52" xfId="0" applyFont="1" applyBorder="1">
      <alignment vertical="center"/>
    </xf>
    <xf numFmtId="0" fontId="21" fillId="2" borderId="54" xfId="0" applyFont="1" applyFill="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2" xfId="0" applyFont="1" applyBorder="1" applyAlignment="1">
      <alignment horizontal="center" vertical="center"/>
    </xf>
    <xf numFmtId="0" fontId="21" fillId="0" borderId="60" xfId="0" applyFont="1" applyBorder="1" applyAlignment="1">
      <alignment horizontal="center" vertical="center"/>
    </xf>
    <xf numFmtId="0" fontId="24" fillId="0" borderId="61" xfId="0" applyFont="1" applyBorder="1" applyAlignment="1">
      <alignment vertical="center" shrinkToFit="1"/>
    </xf>
    <xf numFmtId="0" fontId="21" fillId="0" borderId="23" xfId="0" applyFont="1" applyFill="1" applyBorder="1">
      <alignment vertical="center"/>
    </xf>
    <xf numFmtId="0" fontId="21" fillId="2" borderId="62" xfId="0" applyFont="1" applyFill="1" applyBorder="1" applyAlignment="1">
      <alignment vertical="center" shrinkToFit="1"/>
    </xf>
    <xf numFmtId="0" fontId="0" fillId="0" borderId="9" xfId="0" applyBorder="1" applyAlignment="1">
      <alignment horizontal="center" vertical="center" wrapText="1"/>
    </xf>
    <xf numFmtId="0" fontId="0" fillId="0" borderId="63" xfId="0" applyBorder="1" applyAlignment="1">
      <alignment horizontal="center" vertical="center" wrapText="1"/>
    </xf>
    <xf numFmtId="0" fontId="0" fillId="0" borderId="4" xfId="0" applyBorder="1" applyAlignment="1">
      <alignment horizontal="center" vertical="center" wrapText="1"/>
    </xf>
    <xf numFmtId="0" fontId="0" fillId="0" borderId="9"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Alignment="1">
      <alignment horizontal="center" vertical="center" wrapText="1"/>
    </xf>
    <xf numFmtId="0" fontId="0" fillId="0" borderId="9" xfId="0" applyFill="1" applyBorder="1" applyAlignment="1">
      <alignment horizontal="center" vertical="center"/>
    </xf>
    <xf numFmtId="0" fontId="0" fillId="0" borderId="63" xfId="0" applyFill="1" applyBorder="1" applyAlignment="1">
      <alignment horizontal="center" vertical="center"/>
    </xf>
    <xf numFmtId="0" fontId="0" fillId="0" borderId="4" xfId="0" applyFill="1" applyBorder="1" applyAlignment="1">
      <alignment horizontal="center" vertical="center"/>
    </xf>
    <xf numFmtId="0" fontId="0" fillId="3" borderId="9" xfId="0" applyFill="1" applyBorder="1" applyAlignment="1">
      <alignment horizontal="center" vertical="center" wrapText="1"/>
    </xf>
    <xf numFmtId="0" fontId="0" fillId="3" borderId="63" xfId="0" applyFill="1" applyBorder="1" applyAlignment="1">
      <alignment horizontal="center" vertical="center" wrapText="1"/>
    </xf>
    <xf numFmtId="0" fontId="0" fillId="3" borderId="4" xfId="0"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0" fillId="0" borderId="0" xfId="0" applyAlignment="1">
      <alignment horizontal="left" vertical="center" wrapText="1"/>
    </xf>
    <xf numFmtId="0" fontId="27" fillId="0" borderId="0" xfId="0" applyFont="1" applyAlignment="1">
      <alignment horizontal="center" vertical="center"/>
    </xf>
    <xf numFmtId="0" fontId="0" fillId="0" borderId="11" xfId="0" applyFill="1" applyBorder="1" applyAlignment="1">
      <alignment horizontal="center" vertical="center"/>
    </xf>
    <xf numFmtId="0" fontId="0" fillId="0" borderId="48" xfId="0" applyFill="1" applyBorder="1" applyAlignment="1">
      <alignment horizontal="center" vertical="center"/>
    </xf>
    <xf numFmtId="0" fontId="0" fillId="0" borderId="16" xfId="0" applyFill="1" applyBorder="1" applyAlignment="1">
      <alignment horizontal="center" vertical="center"/>
    </xf>
    <xf numFmtId="0" fontId="0" fillId="0" borderId="35" xfId="0" applyFill="1" applyBorder="1" applyAlignment="1">
      <alignment horizontal="center" vertical="center"/>
    </xf>
    <xf numFmtId="0" fontId="0" fillId="3" borderId="5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18" xfId="0" applyFill="1" applyBorder="1" applyAlignment="1">
      <alignment horizontal="center" vertical="center" wrapText="1"/>
    </xf>
    <xf numFmtId="0" fontId="15" fillId="0" borderId="17" xfId="0" applyFont="1" applyBorder="1" applyAlignment="1">
      <alignment horizontal="left"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1"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2" borderId="65" xfId="0" applyFill="1" applyBorder="1" applyAlignment="1">
      <alignment horizontal="center" vertical="center" wrapText="1"/>
    </xf>
    <xf numFmtId="0" fontId="0" fillId="2" borderId="6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70" xfId="0" applyFill="1" applyBorder="1" applyAlignment="1">
      <alignment horizontal="center" vertical="center" wrapText="1"/>
    </xf>
    <xf numFmtId="0" fontId="0" fillId="2" borderId="68" xfId="0" applyFill="1" applyBorder="1" applyAlignment="1">
      <alignment horizontal="center" vertical="center" wrapText="1"/>
    </xf>
    <xf numFmtId="0" fontId="0" fillId="2" borderId="71" xfId="0" applyFill="1" applyBorder="1" applyAlignment="1">
      <alignment horizontal="center" vertical="center" wrapText="1"/>
    </xf>
    <xf numFmtId="0" fontId="0" fillId="0" borderId="0" xfId="0" applyFill="1" applyBorder="1" applyAlignment="1">
      <alignment horizontal="center" vertical="center" wrapText="1"/>
    </xf>
    <xf numFmtId="0" fontId="21" fillId="0" borderId="36" xfId="0" applyFont="1" applyBorder="1" applyAlignment="1">
      <alignment horizontal="center" vertical="center" wrapText="1"/>
    </xf>
    <xf numFmtId="0" fontId="21" fillId="2" borderId="12" xfId="0" applyFont="1" applyFill="1" applyBorder="1" applyAlignment="1">
      <alignment horizontal="center" vertical="center"/>
    </xf>
    <xf numFmtId="0" fontId="21" fillId="2" borderId="48" xfId="0" applyFont="1" applyFill="1" applyBorder="1" applyAlignment="1">
      <alignment horizontal="center" vertical="center"/>
    </xf>
    <xf numFmtId="0" fontId="22" fillId="0" borderId="0" xfId="0" applyFont="1" applyBorder="1" applyAlignment="1">
      <alignment horizontal="center" vertical="center"/>
    </xf>
    <xf numFmtId="0" fontId="24" fillId="0" borderId="43"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1" fillId="2" borderId="53" xfId="0" applyFont="1" applyFill="1" applyBorder="1" applyAlignment="1">
      <alignment horizontal="center" vertical="center"/>
    </xf>
    <xf numFmtId="0" fontId="21" fillId="0" borderId="52" xfId="0" applyFont="1" applyBorder="1" applyAlignment="1">
      <alignment horizontal="center" vertical="center" wrapText="1"/>
    </xf>
    <xf numFmtId="0" fontId="10" fillId="0" borderId="0" xfId="0" applyFont="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64" xfId="0" applyFont="1" applyBorder="1" applyAlignment="1">
      <alignment horizontal="center" vertical="center" textRotation="255"/>
    </xf>
    <xf numFmtId="0" fontId="21" fillId="0" borderId="66" xfId="0" applyFont="1" applyBorder="1" applyAlignment="1">
      <alignment horizontal="center" vertical="center" textRotation="255"/>
    </xf>
    <xf numFmtId="0" fontId="21" fillId="0" borderId="72" xfId="0" applyFont="1" applyBorder="1" applyAlignment="1">
      <alignment horizontal="center" vertical="center" textRotation="255"/>
    </xf>
    <xf numFmtId="0" fontId="21" fillId="0" borderId="67" xfId="0" applyFont="1" applyBorder="1" applyAlignment="1">
      <alignment horizontal="center" vertical="center" textRotation="255"/>
    </xf>
    <xf numFmtId="0" fontId="25" fillId="0" borderId="73" xfId="0" applyFont="1" applyBorder="1" applyAlignment="1">
      <alignment horizontal="center" vertical="center" textRotation="255"/>
    </xf>
    <xf numFmtId="0" fontId="25" fillId="0" borderId="66" xfId="0" applyFont="1" applyBorder="1" applyAlignment="1">
      <alignment horizontal="center" vertical="center" textRotation="255"/>
    </xf>
    <xf numFmtId="0" fontId="25" fillId="0" borderId="67" xfId="0" applyFont="1" applyBorder="1" applyAlignment="1">
      <alignment horizontal="center" vertical="center" textRotation="255"/>
    </xf>
    <xf numFmtId="0" fontId="21" fillId="0" borderId="73" xfId="0" applyFont="1" applyBorder="1" applyAlignment="1">
      <alignment horizontal="center" vertical="center" textRotation="255"/>
    </xf>
    <xf numFmtId="0" fontId="21" fillId="0" borderId="62" xfId="0" applyFont="1" applyBorder="1" applyAlignment="1">
      <alignment horizontal="center" vertical="center" textRotation="255"/>
    </xf>
    <xf numFmtId="0" fontId="21" fillId="0" borderId="74" xfId="0" applyFont="1" applyBorder="1" applyAlignment="1">
      <alignment horizontal="center" vertical="center" textRotation="255"/>
    </xf>
    <xf numFmtId="0" fontId="21" fillId="0" borderId="75" xfId="0" applyFont="1" applyBorder="1" applyAlignment="1">
      <alignment horizontal="center" vertical="center" textRotation="255"/>
    </xf>
    <xf numFmtId="0" fontId="0" fillId="0" borderId="12" xfId="0" applyFill="1" applyBorder="1" applyAlignment="1">
      <alignment horizontal="left" vertical="center"/>
    </xf>
    <xf numFmtId="0" fontId="21" fillId="0" borderId="26" xfId="0" applyFont="1" applyBorder="1" applyAlignment="1">
      <alignment horizontal="lef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0" fillId="4" borderId="51" xfId="0" applyFill="1" applyBorder="1" applyAlignment="1">
      <alignment horizontal="center" vertical="center"/>
    </xf>
    <xf numFmtId="0" fontId="0" fillId="4" borderId="36" xfId="0" applyFill="1" applyBorder="1" applyAlignment="1">
      <alignment horizontal="center" vertical="center"/>
    </xf>
    <xf numFmtId="0" fontId="0" fillId="4" borderId="76" xfId="0" applyFill="1" applyBorder="1" applyAlignment="1">
      <alignment horizontal="center" vertical="center"/>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Q$15" lockText="1" noThreeD="1"/>
</file>

<file path=xl/ctrlProps/ctrlProp10.xml><?xml version="1.0" encoding="utf-8"?>
<formControlPr xmlns="http://schemas.microsoft.com/office/spreadsheetml/2009/9/main" objectType="CheckBox" fmlaLink="$P$7" lockText="1" noThreeD="1"/>
</file>

<file path=xl/ctrlProps/ctrlProp11.xml><?xml version="1.0" encoding="utf-8"?>
<formControlPr xmlns="http://schemas.microsoft.com/office/spreadsheetml/2009/9/main" objectType="CheckBox" fmlaLink="$P$10" lockText="1" noThreeD="1"/>
</file>

<file path=xl/ctrlProps/ctrlProp12.xml><?xml version="1.0" encoding="utf-8"?>
<formControlPr xmlns="http://schemas.microsoft.com/office/spreadsheetml/2009/9/main" objectType="CheckBox" fmlaLink="$P$11" lockText="1" noThreeD="1"/>
</file>

<file path=xl/ctrlProps/ctrlProp13.xml><?xml version="1.0" encoding="utf-8"?>
<formControlPr xmlns="http://schemas.microsoft.com/office/spreadsheetml/2009/9/main" objectType="CheckBox" fmlaLink="$P$12" lockText="1" noThreeD="1"/>
</file>

<file path=xl/ctrlProps/ctrlProp14.xml><?xml version="1.0" encoding="utf-8"?>
<formControlPr xmlns="http://schemas.microsoft.com/office/spreadsheetml/2009/9/main" objectType="CheckBox" fmlaLink="$P$13" lockText="1" noThreeD="1"/>
</file>

<file path=xl/ctrlProps/ctrlProp15.xml><?xml version="1.0" encoding="utf-8"?>
<formControlPr xmlns="http://schemas.microsoft.com/office/spreadsheetml/2009/9/main" objectType="CheckBox" fmlaLink="$P$14" lockText="1" noThreeD="1"/>
</file>

<file path=xl/ctrlProps/ctrlProp16.xml><?xml version="1.0" encoding="utf-8"?>
<formControlPr xmlns="http://schemas.microsoft.com/office/spreadsheetml/2009/9/main" objectType="CheckBox" fmlaLink="$P$15" lockText="1" noThreeD="1"/>
</file>

<file path=xl/ctrlProps/ctrlProp17.xml><?xml version="1.0" encoding="utf-8"?>
<formControlPr xmlns="http://schemas.microsoft.com/office/spreadsheetml/2009/9/main" objectType="CheckBox" fmlaLink="$P$16" lockText="1" noThreeD="1"/>
</file>

<file path=xl/ctrlProps/ctrlProp18.xml><?xml version="1.0" encoding="utf-8"?>
<formControlPr xmlns="http://schemas.microsoft.com/office/spreadsheetml/2009/9/main" objectType="CheckBox" fmlaLink="$P$17" lockText="1" noThreeD="1"/>
</file>

<file path=xl/ctrlProps/ctrlProp19.xml><?xml version="1.0" encoding="utf-8"?>
<formControlPr xmlns="http://schemas.microsoft.com/office/spreadsheetml/2009/9/main" objectType="CheckBox" fmlaLink="$P$20" lockText="1" noThreeD="1"/>
</file>

<file path=xl/ctrlProps/ctrlProp2.xml><?xml version="1.0" encoding="utf-8"?>
<formControlPr xmlns="http://schemas.microsoft.com/office/spreadsheetml/2009/9/main" objectType="CheckBox" fmlaLink="$Q$17" lockText="1" noThreeD="1"/>
</file>

<file path=xl/ctrlProps/ctrlProp20.xml><?xml version="1.0" encoding="utf-8"?>
<formControlPr xmlns="http://schemas.microsoft.com/office/spreadsheetml/2009/9/main" objectType="CheckBox" fmlaLink="$P$21" lockText="1" noThreeD="1"/>
</file>

<file path=xl/ctrlProps/ctrlProp21.xml><?xml version="1.0" encoding="utf-8"?>
<formControlPr xmlns="http://schemas.microsoft.com/office/spreadsheetml/2009/9/main" objectType="CheckBox" fmlaLink="$P$22" lockText="1" noThreeD="1"/>
</file>

<file path=xl/ctrlProps/ctrlProp22.xml><?xml version="1.0" encoding="utf-8"?>
<formControlPr xmlns="http://schemas.microsoft.com/office/spreadsheetml/2009/9/main" objectType="CheckBox" fmlaLink="$P$24" lockText="1" noThreeD="1"/>
</file>

<file path=xl/ctrlProps/ctrlProp23.xml><?xml version="1.0" encoding="utf-8"?>
<formControlPr xmlns="http://schemas.microsoft.com/office/spreadsheetml/2009/9/main" objectType="CheckBox" fmlaLink="$P$25" lockText="1" noThreeD="1"/>
</file>

<file path=xl/ctrlProps/ctrlProp24.xml><?xml version="1.0" encoding="utf-8"?>
<formControlPr xmlns="http://schemas.microsoft.com/office/spreadsheetml/2009/9/main" objectType="CheckBox" fmlaLink="$P$26" lockText="1" noThreeD="1"/>
</file>

<file path=xl/ctrlProps/ctrlProp25.xml><?xml version="1.0" encoding="utf-8"?>
<formControlPr xmlns="http://schemas.microsoft.com/office/spreadsheetml/2009/9/main" objectType="CheckBox" fmlaLink="$P$27" lockText="1" noThreeD="1"/>
</file>

<file path=xl/ctrlProps/ctrlProp26.xml><?xml version="1.0" encoding="utf-8"?>
<formControlPr xmlns="http://schemas.microsoft.com/office/spreadsheetml/2009/9/main" objectType="CheckBox" fmlaLink="$P$28" lockText="1" noThreeD="1"/>
</file>

<file path=xl/ctrlProps/ctrlProp27.xml><?xml version="1.0" encoding="utf-8"?>
<formControlPr xmlns="http://schemas.microsoft.com/office/spreadsheetml/2009/9/main" objectType="CheckBox" fmlaLink="$P$30" lockText="1" noThreeD="1"/>
</file>

<file path=xl/ctrlProps/ctrlProp28.xml><?xml version="1.0" encoding="utf-8"?>
<formControlPr xmlns="http://schemas.microsoft.com/office/spreadsheetml/2009/9/main" objectType="CheckBox" fmlaLink="$P$31" lockText="1" noThreeD="1"/>
</file>

<file path=xl/ctrlProps/ctrlProp29.xml><?xml version="1.0" encoding="utf-8"?>
<formControlPr xmlns="http://schemas.microsoft.com/office/spreadsheetml/2009/9/main" objectType="CheckBox" fmlaLink="$P$32" lockText="1" noThreeD="1"/>
</file>

<file path=xl/ctrlProps/ctrlProp3.xml><?xml version="1.0" encoding="utf-8"?>
<formControlPr xmlns="http://schemas.microsoft.com/office/spreadsheetml/2009/9/main" objectType="CheckBox" fmlaLink="$Q$29" lockText="1" noThreeD="1"/>
</file>

<file path=xl/ctrlProps/ctrlProp30.xml><?xml version="1.0" encoding="utf-8"?>
<formControlPr xmlns="http://schemas.microsoft.com/office/spreadsheetml/2009/9/main" objectType="CheckBox" fmlaLink="$P$34" lockText="1" noThreeD="1"/>
</file>

<file path=xl/ctrlProps/ctrlProp31.xml><?xml version="1.0" encoding="utf-8"?>
<formControlPr xmlns="http://schemas.microsoft.com/office/spreadsheetml/2009/9/main" objectType="CheckBox" fmlaLink="$P$29" lockText="1" noThreeD="1"/>
</file>

<file path=xl/ctrlProps/ctrlProp32.xml><?xml version="1.0" encoding="utf-8"?>
<formControlPr xmlns="http://schemas.microsoft.com/office/spreadsheetml/2009/9/main" objectType="CheckBox" fmlaLink="$P$18" lockText="1" noThreeD="1"/>
</file>

<file path=xl/ctrlProps/ctrlProp33.xml><?xml version="1.0" encoding="utf-8"?>
<formControlPr xmlns="http://schemas.microsoft.com/office/spreadsheetml/2009/9/main" objectType="CheckBox" fmlaLink="$P$19" lockText="1" noThreeD="1"/>
</file>

<file path=xl/ctrlProps/ctrlProp34.xml><?xml version="1.0" encoding="utf-8"?>
<formControlPr xmlns="http://schemas.microsoft.com/office/spreadsheetml/2009/9/main" objectType="CheckBox" fmlaLink="$P$33" lockText="1" noThreeD="1"/>
</file>

<file path=xl/ctrlProps/ctrlProp35.xml><?xml version="1.0" encoding="utf-8"?>
<formControlPr xmlns="http://schemas.microsoft.com/office/spreadsheetml/2009/9/main" objectType="CheckBox" fmlaLink="$P$35" lockText="1" noThreeD="1"/>
</file>

<file path=xl/ctrlProps/ctrlProp36.xml><?xml version="1.0" encoding="utf-8"?>
<formControlPr xmlns="http://schemas.microsoft.com/office/spreadsheetml/2009/9/main" objectType="CheckBox" fmlaLink="$P$9" lockText="1" noThreeD="1"/>
</file>

<file path=xl/ctrlProps/ctrlProp37.xml><?xml version="1.0" encoding="utf-8"?>
<formControlPr xmlns="http://schemas.microsoft.com/office/spreadsheetml/2009/9/main" objectType="CheckBox" fmlaLink="$P$23" lockText="1" noThreeD="1"/>
</file>

<file path=xl/ctrlProps/ctrlProp38.xml><?xml version="1.0" encoding="utf-8"?>
<formControlPr xmlns="http://schemas.microsoft.com/office/spreadsheetml/2009/9/main" objectType="CheckBox" fmlaLink="$P$36" lockText="1" noThreeD="1"/>
</file>

<file path=xl/ctrlProps/ctrlProp39.xml><?xml version="1.0" encoding="utf-8"?>
<formControlPr xmlns="http://schemas.microsoft.com/office/spreadsheetml/2009/9/main" objectType="CheckBox" fmlaLink="$P$8" lockText="1" noThreeD="1"/>
</file>

<file path=xl/ctrlProps/ctrlProp4.xml><?xml version="1.0" encoding="utf-8"?>
<formControlPr xmlns="http://schemas.microsoft.com/office/spreadsheetml/2009/9/main" objectType="CheckBox" fmlaLink="$Q$31" lockText="1" noThreeD="1"/>
</file>

<file path=xl/ctrlProps/ctrlProp5.xml><?xml version="1.0" encoding="utf-8"?>
<formControlPr xmlns="http://schemas.microsoft.com/office/spreadsheetml/2009/9/main" objectType="CheckBox" fmlaLink="$Q$44" lockText="1" noThreeD="1"/>
</file>

<file path=xl/ctrlProps/ctrlProp6.xml><?xml version="1.0" encoding="utf-8"?>
<formControlPr xmlns="http://schemas.microsoft.com/office/spreadsheetml/2009/9/main" objectType="CheckBox" fmlaLink="$Q$46" lockText="1" noThreeD="1"/>
</file>

<file path=xl/ctrlProps/ctrlProp7.xml><?xml version="1.0" encoding="utf-8"?>
<formControlPr xmlns="http://schemas.microsoft.com/office/spreadsheetml/2009/9/main" objectType="CheckBox" fmlaLink="$Q$51" lockText="1" noThreeD="1"/>
</file>

<file path=xl/ctrlProps/ctrlProp8.xml><?xml version="1.0" encoding="utf-8"?>
<formControlPr xmlns="http://schemas.microsoft.com/office/spreadsheetml/2009/9/main" objectType="CheckBox" fmlaLink="$P$5" lockText="1" noThreeD="1"/>
</file>

<file path=xl/ctrlProps/ctrlProp9.xml><?xml version="1.0" encoding="utf-8"?>
<formControlPr xmlns="http://schemas.microsoft.com/office/spreadsheetml/2009/9/main" objectType="CheckBox" fmlaLink="$P$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49876</xdr:colOff>
          <xdr:row>14</xdr:row>
          <xdr:rowOff>16625</xdr:rowOff>
        </xdr:from>
        <xdr:to>
          <xdr:col>7</xdr:col>
          <xdr:colOff>249382</xdr:colOff>
          <xdr:row>15</xdr:row>
          <xdr:rowOff>58189</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内職従事者である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41564</xdr:colOff>
          <xdr:row>16</xdr:row>
          <xdr:rowOff>8313</xdr:rowOff>
        </xdr:from>
        <xdr:to>
          <xdr:col>7</xdr:col>
          <xdr:colOff>232756</xdr:colOff>
          <xdr:row>17</xdr:row>
          <xdr:rowOff>49876</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内職従事者である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49876</xdr:colOff>
          <xdr:row>28</xdr:row>
          <xdr:rowOff>16625</xdr:rowOff>
        </xdr:from>
        <xdr:to>
          <xdr:col>7</xdr:col>
          <xdr:colOff>249382</xdr:colOff>
          <xdr:row>29</xdr:row>
          <xdr:rowOff>58189</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災害復旧に当たっている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41564</xdr:colOff>
          <xdr:row>30</xdr:row>
          <xdr:rowOff>8313</xdr:rowOff>
        </xdr:from>
        <xdr:to>
          <xdr:col>7</xdr:col>
          <xdr:colOff>232756</xdr:colOff>
          <xdr:row>31</xdr:row>
          <xdr:rowOff>49876</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災害復旧に当たっている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49876</xdr:colOff>
          <xdr:row>43</xdr:row>
          <xdr:rowOff>16625</xdr:rowOff>
        </xdr:from>
        <xdr:to>
          <xdr:col>7</xdr:col>
          <xdr:colOff>249382</xdr:colOff>
          <xdr:row>44</xdr:row>
          <xdr:rowOff>58189</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求職中である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41564</xdr:colOff>
          <xdr:row>45</xdr:row>
          <xdr:rowOff>8313</xdr:rowOff>
        </xdr:from>
        <xdr:to>
          <xdr:col>7</xdr:col>
          <xdr:colOff>232756</xdr:colOff>
          <xdr:row>46</xdr:row>
          <xdr:rowOff>49876</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求職中である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41564</xdr:colOff>
          <xdr:row>50</xdr:row>
          <xdr:rowOff>8313</xdr:rowOff>
        </xdr:from>
        <xdr:to>
          <xdr:col>7</xdr:col>
          <xdr:colOff>232756</xdr:colOff>
          <xdr:row>51</xdr:row>
          <xdr:rowOff>49876</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妊娠中であるか，出産後間がない（概ね２箇月）</a:t>
              </a:r>
            </a:p>
          </xdr:txBody>
        </xdr:sp>
        <xdr:clientData/>
      </xdr:twoCellAnchor>
    </mc:Choice>
    <mc:Fallback/>
  </mc:AlternateContent>
  <xdr:twoCellAnchor>
    <xdr:from>
      <xdr:col>13</xdr:col>
      <xdr:colOff>163137</xdr:colOff>
      <xdr:row>1</xdr:row>
      <xdr:rowOff>276225</xdr:rowOff>
    </xdr:from>
    <xdr:to>
      <xdr:col>18</xdr:col>
      <xdr:colOff>161987</xdr:colOff>
      <xdr:row>59</xdr:row>
      <xdr:rowOff>95250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886450" y="819150"/>
          <a:ext cx="952500" cy="1261110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525087</xdr:colOff>
      <xdr:row>24</xdr:row>
      <xdr:rowOff>96463</xdr:rowOff>
    </xdr:from>
    <xdr:to>
      <xdr:col>23</xdr:col>
      <xdr:colOff>220287</xdr:colOff>
      <xdr:row>36</xdr:row>
      <xdr:rowOff>152424</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7229475" y="4953001"/>
          <a:ext cx="3276600" cy="2143124"/>
        </a:xfrm>
        <a:prstGeom prst="borderCallout1">
          <a:avLst>
            <a:gd name="adj1" fmla="val -2923"/>
            <a:gd name="adj2" fmla="val 91981"/>
            <a:gd name="adj3" fmla="val -15514"/>
            <a:gd name="adj4" fmla="val 61335"/>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HG創英角ﾎﾟｯﾌﾟ体" pitchFamily="49" charset="-128"/>
              <a:ea typeface="HG創英角ﾎﾟｯﾌﾟ体" pitchFamily="49" charset="-128"/>
              <a:cs typeface="+mn-cs"/>
            </a:rPr>
            <a:t>　</a:t>
          </a:r>
          <a:r>
            <a:rPr kumimoji="1" lang="ja-JP" altLang="ja-JP" sz="1100">
              <a:solidFill>
                <a:sysClr val="windowText" lastClr="000000"/>
              </a:solidFill>
              <a:effectLst/>
              <a:latin typeface="HG創英角ﾎﾟｯﾌﾟ体" pitchFamily="49" charset="-128"/>
              <a:ea typeface="HG創英角ﾎﾟｯﾌﾟ体" pitchFamily="49" charset="-128"/>
              <a:cs typeface="+mn-cs"/>
            </a:rPr>
            <a:t>父の場合と母の場合の２パターン算定し，低い方を基本指数及び調整指数として採用することになります</a:t>
          </a:r>
          <a:r>
            <a:rPr kumimoji="1" lang="ja-JP" altLang="en-US" sz="1100">
              <a:solidFill>
                <a:sysClr val="windowText" lastClr="000000"/>
              </a:solidFill>
              <a:effectLst/>
              <a:latin typeface="HG創英角ﾎﾟｯﾌﾟ体" pitchFamily="49" charset="-128"/>
              <a:ea typeface="HG創英角ﾎﾟｯﾌﾟ体" pitchFamily="49" charset="-128"/>
              <a:cs typeface="+mn-cs"/>
            </a:rPr>
            <a:t>。</a:t>
          </a:r>
          <a:endParaRPr kumimoji="1" lang="en-US" altLang="ja-JP" sz="1100">
            <a:solidFill>
              <a:sysClr val="windowText" lastClr="000000"/>
            </a:solidFill>
            <a:effectLst/>
            <a:latin typeface="HG創英角ﾎﾟｯﾌﾟ体" pitchFamily="49" charset="-128"/>
            <a:ea typeface="HG創英角ﾎﾟｯﾌﾟ体" pitchFamily="49" charset="-128"/>
            <a:cs typeface="+mn-cs"/>
          </a:endParaRPr>
        </a:p>
        <a:p>
          <a:pPr algn="l">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例</a:t>
          </a:r>
          <a:r>
            <a:rPr kumimoji="1" lang="en-US" altLang="ja-JP" sz="1100">
              <a:solidFill>
                <a:sysClr val="windowText" lastClr="000000"/>
              </a:solidFill>
              <a:latin typeface="+mj-ea"/>
              <a:ea typeface="+mj-ea"/>
            </a:rPr>
            <a:t>】</a:t>
          </a:r>
        </a:p>
        <a:p>
          <a:pPr algn="l">
            <a:lnSpc>
              <a:spcPts val="1300"/>
            </a:lnSpc>
          </a:pPr>
          <a:r>
            <a:rPr kumimoji="1" lang="ja-JP" altLang="en-US" sz="1100">
              <a:solidFill>
                <a:sysClr val="windowText" lastClr="000000"/>
              </a:solidFill>
              <a:latin typeface="+mj-ea"/>
              <a:ea typeface="+mj-ea"/>
            </a:rPr>
            <a:t>父</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基本指数　４０，母</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基本指数　４０</a:t>
          </a:r>
          <a:endParaRPr kumimoji="1" lang="en-US" altLang="ja-JP" sz="1100">
            <a:solidFill>
              <a:sysClr val="windowText" lastClr="000000"/>
            </a:solidFill>
            <a:latin typeface="+mj-ea"/>
            <a:ea typeface="+mj-ea"/>
          </a:endParaRPr>
        </a:p>
        <a:p>
          <a:pPr algn="l">
            <a:lnSpc>
              <a:spcPts val="1300"/>
            </a:lnSpc>
          </a:pPr>
          <a:r>
            <a:rPr kumimoji="1" lang="ja-JP" altLang="en-US" sz="1100">
              <a:solidFill>
                <a:sysClr val="windowText" lastClr="000000"/>
              </a:solidFill>
              <a:latin typeface="+mj-ea"/>
              <a:ea typeface="+mj-ea"/>
            </a:rPr>
            <a:t>↓（父の場合，母の場合で調整指数を算定）</a:t>
          </a:r>
          <a:endParaRPr kumimoji="1" lang="en-US" altLang="ja-JP" sz="1100">
            <a:solidFill>
              <a:sysClr val="windowText" lastClr="000000"/>
            </a:solidFill>
            <a:latin typeface="+mj-ea"/>
            <a:ea typeface="+mj-ea"/>
          </a:endParaRPr>
        </a:p>
        <a:p>
          <a:pPr algn="l">
            <a:lnSpc>
              <a:spcPts val="1300"/>
            </a:lnSpc>
          </a:pPr>
          <a:r>
            <a:rPr kumimoji="1" lang="ja-JP" altLang="en-US" sz="1100">
              <a:solidFill>
                <a:sysClr val="windowText" lastClr="000000"/>
              </a:solidFill>
              <a:latin typeface="+mj-ea"/>
              <a:ea typeface="+mj-ea"/>
            </a:rPr>
            <a:t>父</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調整指数　５，母</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調整指数　３</a:t>
          </a:r>
          <a:endParaRPr kumimoji="1" lang="en-US" altLang="ja-JP" sz="1100">
            <a:solidFill>
              <a:sysClr val="windowText" lastClr="000000"/>
            </a:solidFill>
            <a:latin typeface="+mj-ea"/>
            <a:ea typeface="+mj-ea"/>
          </a:endParaRPr>
        </a:p>
        <a:p>
          <a:pPr algn="l">
            <a:lnSpc>
              <a:spcPts val="1200"/>
            </a:lnSpc>
          </a:pP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l">
            <a:lnSpc>
              <a:spcPts val="1300"/>
            </a:lnSpc>
          </a:pPr>
          <a:r>
            <a:rPr kumimoji="1" lang="ja-JP" altLang="en-US" sz="1100">
              <a:solidFill>
                <a:sysClr val="windowText" lastClr="000000"/>
              </a:solidFill>
              <a:latin typeface="+mj-ea"/>
              <a:ea typeface="+mj-ea"/>
            </a:rPr>
            <a:t>母を採用し，世帯の指数は，基本指数４０＋調整指数３＝４３となる。</a:t>
          </a:r>
        </a:p>
      </xdr:txBody>
    </xdr:sp>
    <xdr:clientData/>
  </xdr:twoCellAnchor>
  <xdr:twoCellAnchor>
    <xdr:from>
      <xdr:col>18</xdr:col>
      <xdr:colOff>85725</xdr:colOff>
      <xdr:row>10</xdr:row>
      <xdr:rowOff>96462</xdr:rowOff>
    </xdr:from>
    <xdr:to>
      <xdr:col>19</xdr:col>
      <xdr:colOff>0</xdr:colOff>
      <xdr:row>10</xdr:row>
      <xdr:rowOff>96462</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6781800" y="2295525"/>
          <a:ext cx="600075"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431050</xdr:colOff>
      <xdr:row>11</xdr:row>
      <xdr:rowOff>66675</xdr:rowOff>
    </xdr:from>
    <xdr:to>
      <xdr:col>19</xdr:col>
      <xdr:colOff>440576</xdr:colOff>
      <xdr:row>14</xdr:row>
      <xdr:rowOff>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7829550" y="2438400"/>
          <a:ext cx="9526" cy="4476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41564</xdr:colOff>
          <xdr:row>4</xdr:row>
          <xdr:rowOff>91440</xdr:rowOff>
        </xdr:from>
        <xdr:to>
          <xdr:col>10</xdr:col>
          <xdr:colOff>157942</xdr:colOff>
          <xdr:row>4</xdr:row>
          <xdr:rowOff>390698</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通勤又は通学時間（片道）が３０分以上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24938</xdr:colOff>
          <xdr:row>5</xdr:row>
          <xdr:rowOff>74815</xdr:rowOff>
        </xdr:from>
        <xdr:to>
          <xdr:col>10</xdr:col>
          <xdr:colOff>182880</xdr:colOff>
          <xdr:row>5</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通勤又は通学時間（片道）が１時間以上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9</xdr:col>
          <xdr:colOff>116378</xdr:colOff>
          <xdr:row>6</xdr:row>
          <xdr:rowOff>606829</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就労内定の場合（育児等の休業以外の理由で就労証明書に過去３か月の実績の記載がない場合を含む）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9</xdr:col>
          <xdr:colOff>0</xdr:colOff>
          <xdr:row>9</xdr:row>
          <xdr:rowOff>615142</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保護者のいずれかが次のいずれかに該当する（要支援１・２，要介護１・２，障害支援区分１～３，身体障害者手帳３級以下，精神障害者保健福祉手帳３級）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9</xdr:col>
          <xdr:colOff>99753</xdr:colOff>
          <xdr:row>11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保護者のいずれかが次のいずれかに該当する（要介護３～５，障害支援区分４～６，身体障害者手帳１・２級，療育手帳，精神障害者保健福祉手帳１・２級）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16625</xdr:colOff>
          <xdr:row>11</xdr:row>
          <xdr:rowOff>8313</xdr:rowOff>
        </xdr:from>
        <xdr:to>
          <xdr:col>10</xdr:col>
          <xdr:colOff>33251</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身体障害者手帳，精神障害者保健福祉手帳及び療育手帳のうち２つ以上の交付を受けている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11</xdr:row>
          <xdr:rowOff>507076</xdr:rowOff>
        </xdr:from>
        <xdr:to>
          <xdr:col>9</xdr:col>
          <xdr:colOff>157942</xdr:colOff>
          <xdr:row>12</xdr:row>
          <xdr:rowOff>515389</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介護等を必要とする親族が，平日に週３日以上通所系サービス又は月に７日以上短期入所系サービスを定期利用している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16625</xdr:rowOff>
        </xdr:from>
        <xdr:to>
          <xdr:col>7</xdr:col>
          <xdr:colOff>241069</xdr:colOff>
          <xdr:row>13</xdr:row>
          <xdr:rowOff>282633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小学生以下の子どもが３人以上いる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24938</xdr:rowOff>
        </xdr:from>
        <xdr:to>
          <xdr:col>7</xdr:col>
          <xdr:colOff>99753</xdr:colOff>
          <xdr:row>15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小学校入学前児童が３人以上いる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15</xdr:row>
          <xdr:rowOff>0</xdr:rowOff>
        </xdr:from>
        <xdr:to>
          <xdr:col>10</xdr:col>
          <xdr:colOff>16625</xdr:colOff>
          <xdr:row>16</xdr:row>
          <xdr:rowOff>8313</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保護者のいずれかが就労，介護・看護，就学・職業訓練，災害復旧のために別居している（単身赴任等）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8313</xdr:rowOff>
        </xdr:from>
        <xdr:to>
          <xdr:col>6</xdr:col>
          <xdr:colOff>382385</xdr:colOff>
          <xdr:row>16</xdr:row>
          <xdr:rowOff>290945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月４回以上夜勤がある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19</xdr:row>
          <xdr:rowOff>0</xdr:rowOff>
        </xdr:from>
        <xdr:to>
          <xdr:col>8</xdr:col>
          <xdr:colOff>282633</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次のいずれかに該当する世帯員（保護者及び申込児童を除く。）がいる（要支援１・２，要介護１・２，障害支援区分１～３，身体障害者手帳３級以下，精神障害者保健福祉手帳３級）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748145</xdr:rowOff>
        </xdr:from>
        <xdr:to>
          <xdr:col>8</xdr:col>
          <xdr:colOff>299258</xdr:colOff>
          <xdr:row>21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次のいずれかに該当する世帯員（保護者及び申込児童を除く。）がいる（要介護３～５，障害支援区分４～６，身体障害者手帳１・２級，療育手帳，精神障害者保健福祉手帳１・２級）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21</xdr:row>
          <xdr:rowOff>8313</xdr:rowOff>
        </xdr:from>
        <xdr:to>
          <xdr:col>9</xdr:col>
          <xdr:colOff>16625</xdr:colOff>
          <xdr:row>22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項番16又は17に該当する世帯員（保護者及び申込児童を除く）が複数名いる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9</xdr:col>
          <xdr:colOff>157942</xdr:colOff>
          <xdr:row>24</xdr:row>
          <xdr:rowOff>8313</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次のいずれかに該当する世帯である（生活保護世帯（就労，職業訓練等を行うことにより，自立の促進が図られると市長が判断した場合に限る），生計中心者が失業して求職中の世帯）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66502</xdr:rowOff>
        </xdr:from>
        <xdr:to>
          <xdr:col>6</xdr:col>
          <xdr:colOff>382385</xdr:colOff>
          <xdr:row>24</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申込児童が多胎児である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16625</xdr:colOff>
          <xdr:row>24</xdr:row>
          <xdr:rowOff>307571</xdr:rowOff>
        </xdr:from>
        <xdr:to>
          <xdr:col>9</xdr:col>
          <xdr:colOff>99753</xdr:colOff>
          <xdr:row>25</xdr:row>
          <xdr:rowOff>615142</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申込児童が次のいずれかに該当する（身体障害者手帳３級以下，療育手帳B，精神障害者保健福祉手帳２・３級）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16625</xdr:rowOff>
        </xdr:from>
        <xdr:to>
          <xdr:col>9</xdr:col>
          <xdr:colOff>116378</xdr:colOff>
          <xdr:row>26</xdr:row>
          <xdr:rowOff>615142</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申込児童が次のいずれかに該当する（障害福祉サービス又は障害児通所支援の支給認定を受けている，身体障害者手帳１・２級，療育手帳A判定，精神障害者保健福祉手帳１級）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27</xdr:row>
          <xdr:rowOff>249382</xdr:rowOff>
        </xdr:from>
        <xdr:to>
          <xdr:col>9</xdr:col>
          <xdr:colOff>116378</xdr:colOff>
          <xdr:row>27</xdr:row>
          <xdr:rowOff>739833</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保育園(所)，認定こども園又は地域型保育事業所からの転園希望である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24938</xdr:rowOff>
        </xdr:from>
        <xdr:to>
          <xdr:col>8</xdr:col>
          <xdr:colOff>216131</xdr:colOff>
          <xdr:row>29</xdr:row>
          <xdr:rowOff>274320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申込児童を６５歳未満の親族に預けている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33251</xdr:rowOff>
        </xdr:from>
        <xdr:to>
          <xdr:col>9</xdr:col>
          <xdr:colOff>58189</xdr:colOff>
          <xdr:row>31</xdr:row>
          <xdr:rowOff>8313</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保育可能な６５歳未満の祖父母と同居している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16625</xdr:rowOff>
        </xdr:from>
        <xdr:to>
          <xdr:col>6</xdr:col>
          <xdr:colOff>374073</xdr:colOff>
          <xdr:row>31</xdr:row>
          <xdr:rowOff>257695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申込児童を職場で保育している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33</xdr:row>
          <xdr:rowOff>8313</xdr:rowOff>
        </xdr:from>
        <xdr:to>
          <xdr:col>9</xdr:col>
          <xdr:colOff>149629</xdr:colOff>
          <xdr:row>34</xdr:row>
          <xdr:rowOff>33251</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育児休業からの復帰に伴う申込みであり，項番29以外の場合（職場の育児休業制度上，保育利用開始希望年度の翌年度以降まで育児休業を延長できる場合）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28</xdr:row>
          <xdr:rowOff>41564</xdr:rowOff>
        </xdr:from>
        <xdr:to>
          <xdr:col>10</xdr:col>
          <xdr:colOff>16625</xdr:colOff>
          <xdr:row>28</xdr:row>
          <xdr:rowOff>731520</xdr:rowOff>
        </xdr:to>
        <xdr:sp macro="" textlink="">
          <xdr:nvSpPr>
            <xdr:cNvPr id="1065" name="Check Box 41" descr="きょうだいが既に保育施設・事業所を利用しており，申込児童が同一の保育施設・事業所の利用を希望する場合又はきょうだいが同時に同一の保育施設・事業所の申込みをした場合"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きょうだいが既に保育施設・事業所を利用しており，申込児童が同一の保育施設・事業所の利用を希望する場合又はきょうだいが同時に同一の保育施設・事業所の申込みをした場合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17</xdr:row>
          <xdr:rowOff>8313</xdr:rowOff>
        </xdr:from>
        <xdr:to>
          <xdr:col>10</xdr:col>
          <xdr:colOff>16625</xdr:colOff>
          <xdr:row>17</xdr:row>
          <xdr:rowOff>507076</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週30時間以上就労している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16625</xdr:colOff>
          <xdr:row>18</xdr:row>
          <xdr:rowOff>0</xdr:rowOff>
        </xdr:from>
        <xdr:to>
          <xdr:col>10</xdr:col>
          <xdr:colOff>58189</xdr:colOff>
          <xdr:row>19</xdr:row>
          <xdr:rowOff>8313</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週30時間未満就労している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8313</xdr:colOff>
          <xdr:row>32</xdr:row>
          <xdr:rowOff>8313</xdr:rowOff>
        </xdr:from>
        <xdr:to>
          <xdr:col>9</xdr:col>
          <xdr:colOff>141316</xdr:colOff>
          <xdr:row>33</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育児休業からの復帰に伴う申込みであり，職場の育児休業制度上，保育利用開始希望年度中に育児休業から復帰の必要があり，かつ，延長を行ったとしても当該年度中に復帰しなければならない場合</a:t>
              </a:r>
            </a:p>
          </xdr:txBody>
        </xdr:sp>
        <xdr:clientData/>
      </xdr:twoCellAnchor>
    </mc:Choice>
    <mc:Fallback/>
  </mc:AlternateContent>
  <xdr:twoCellAnchor>
    <xdr:from>
      <xdr:col>5</xdr:col>
      <xdr:colOff>420310</xdr:colOff>
      <xdr:row>1</xdr:row>
      <xdr:rowOff>38100</xdr:rowOff>
    </xdr:from>
    <xdr:to>
      <xdr:col>12</xdr:col>
      <xdr:colOff>3199336</xdr:colOff>
      <xdr:row>2</xdr:row>
      <xdr:rowOff>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2466973" y="400050"/>
          <a:ext cx="4981577" cy="323850"/>
        </a:xfrm>
        <a:prstGeom prst="borderCallout1">
          <a:avLst>
            <a:gd name="adj1" fmla="val 42279"/>
            <a:gd name="adj2" fmla="val -1954"/>
            <a:gd name="adj3" fmla="val 191683"/>
            <a:gd name="adj4" fmla="val -3341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P創英角ﾎﾟｯﾌﾟ体" pitchFamily="50" charset="-128"/>
              <a:ea typeface="HGP創英角ﾎﾟｯﾌﾟ体" pitchFamily="50" charset="-128"/>
              <a:cs typeface="+mn-cs"/>
            </a:rPr>
            <a:t>④備考欄をよく読み，</a:t>
          </a:r>
          <a:r>
            <a:rPr kumimoji="1" lang="ja-JP" altLang="ja-JP" sz="1100">
              <a:solidFill>
                <a:sysClr val="windowText" lastClr="000000"/>
              </a:solidFill>
              <a:effectLst/>
              <a:latin typeface="HGP創英角ﾎﾟｯﾌﾟ体" pitchFamily="50" charset="-128"/>
              <a:ea typeface="HGP創英角ﾎﾟｯﾌﾟ体" pitchFamily="50" charset="-128"/>
              <a:cs typeface="+mn-cs"/>
            </a:rPr>
            <a:t>当てはまる項目のチェックボックスをクリックしてください</a:t>
          </a:r>
          <a:endParaRPr lang="ja-JP" altLang="ja-JP">
            <a:solidFill>
              <a:sysClr val="windowText" lastClr="000000"/>
            </a:solidFill>
            <a:effectLst/>
            <a:latin typeface="HGP創英角ﾎﾟｯﾌﾟ体" pitchFamily="50" charset="-128"/>
            <a:ea typeface="HGP創英角ﾎﾟｯﾌﾟ体" pitchFamily="50" charset="-128"/>
          </a:endParaRPr>
        </a:p>
        <a:p>
          <a:pPr algn="l"/>
          <a:endParaRPr kumimoji="1" lang="ja-JP" altLang="en-US" sz="1100"/>
        </a:p>
      </xdr:txBody>
    </xdr:sp>
    <xdr:clientData/>
  </xdr:twoCellAnchor>
  <xdr:twoCellAnchor>
    <xdr:from>
      <xdr:col>15</xdr:col>
      <xdr:colOff>0</xdr:colOff>
      <xdr:row>39</xdr:row>
      <xdr:rowOff>0</xdr:rowOff>
    </xdr:from>
    <xdr:to>
      <xdr:col>15</xdr:col>
      <xdr:colOff>0</xdr:colOff>
      <xdr:row>41</xdr:row>
      <xdr:rowOff>76200</xdr:rowOff>
    </xdr:to>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a:off x="7905750" y="18440400"/>
          <a:ext cx="0" cy="4191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0</xdr:rowOff>
    </xdr:from>
    <xdr:to>
      <xdr:col>15</xdr:col>
      <xdr:colOff>0</xdr:colOff>
      <xdr:row>40</xdr:row>
      <xdr:rowOff>76200</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7905750" y="18268950"/>
          <a:ext cx="0" cy="4191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0</xdr:rowOff>
    </xdr:from>
    <xdr:to>
      <xdr:col>15</xdr:col>
      <xdr:colOff>0</xdr:colOff>
      <xdr:row>39</xdr:row>
      <xdr:rowOff>76200</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7905750" y="18097500"/>
          <a:ext cx="0" cy="4191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266700</xdr:colOff>
      <xdr:row>37</xdr:row>
      <xdr:rowOff>28575</xdr:rowOff>
    </xdr:from>
    <xdr:to>
      <xdr:col>16</xdr:col>
      <xdr:colOff>266700</xdr:colOff>
      <xdr:row>38</xdr:row>
      <xdr:rowOff>142875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172450" y="18126075"/>
          <a:ext cx="0" cy="2857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2559975</xdr:colOff>
      <xdr:row>39</xdr:row>
      <xdr:rowOff>19050</xdr:rowOff>
    </xdr:from>
    <xdr:to>
      <xdr:col>17</xdr:col>
      <xdr:colOff>114264</xdr:colOff>
      <xdr:row>41</xdr:row>
      <xdr:rowOff>29924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00851" y="22412325"/>
          <a:ext cx="2343149" cy="3619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Ｃ　合計指数算定シート　へ</a:t>
          </a:r>
        </a:p>
      </xdr:txBody>
    </xdr:sp>
    <xdr:clientData/>
  </xdr:twoCellAnchor>
  <mc:AlternateContent xmlns:mc="http://schemas.openxmlformats.org/markup-compatibility/2006">
    <mc:Choice xmlns:a14="http://schemas.microsoft.com/office/drawing/2010/main" Requires="a14">
      <xdr:twoCellAnchor editAs="oneCell">
        <xdr:from>
          <xdr:col>3</xdr:col>
          <xdr:colOff>8313</xdr:colOff>
          <xdr:row>34</xdr:row>
          <xdr:rowOff>207818</xdr:rowOff>
        </xdr:from>
        <xdr:to>
          <xdr:col>9</xdr:col>
          <xdr:colOff>83127</xdr:colOff>
          <xdr:row>34</xdr:row>
          <xdr:rowOff>914400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小規模保育事業所等が３歳児の受入れに係る連携施設（保育所（園）又は認定こども園）を設けており，３歳児移行に当たり当該連携施設を第１希望とする場合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9</xdr:col>
          <xdr:colOff>116378</xdr:colOff>
          <xdr:row>8</xdr:row>
          <xdr:rowOff>606829</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事業専従者の場合（雇用主が保護者の配偶者又は三親等以内の親族であり，かつ収入実績及び課税状況等から，保護者が扶養控除又は配偶者控除の対象と判断できる場合（見込みを含む））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9</xdr:col>
          <xdr:colOff>157942</xdr:colOff>
          <xdr:row>23</xdr:row>
          <xdr:rowOff>8313</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1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ひとり親世帯である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49876</xdr:colOff>
          <xdr:row>34</xdr:row>
          <xdr:rowOff>922713</xdr:rowOff>
        </xdr:from>
        <xdr:to>
          <xdr:col>9</xdr:col>
          <xdr:colOff>116378</xdr:colOff>
          <xdr:row>36</xdr:row>
          <xdr:rowOff>58189</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入園可能な最も低い点数で複数の申込者が並んだとき，当該保育施設・事業所を第１希望としている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41564</xdr:colOff>
          <xdr:row>7</xdr:row>
          <xdr:rowOff>0</xdr:rowOff>
        </xdr:from>
        <xdr:to>
          <xdr:col>9</xdr:col>
          <xdr:colOff>157942</xdr:colOff>
          <xdr:row>7</xdr:row>
          <xdr:rowOff>606829</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1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保護者のいずれかが，保育士等の資格職として，京都府内の認可保育施設・事業所で勤務中（予定を含む）</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412000</xdr:colOff>
      <xdr:row>7</xdr:row>
      <xdr:rowOff>85726</xdr:rowOff>
    </xdr:from>
    <xdr:to>
      <xdr:col>11</xdr:col>
      <xdr:colOff>412000</xdr:colOff>
      <xdr:row>9</xdr:row>
      <xdr:rowOff>115550</xdr:rowOff>
    </xdr:to>
    <xdr:sp macro="" textlink="">
      <xdr:nvSpPr>
        <xdr:cNvPr id="2" name="雲形吹き出し 1">
          <a:extLst>
            <a:ext uri="{FF2B5EF4-FFF2-40B4-BE49-F238E27FC236}">
              <a16:creationId xmlns:a16="http://schemas.microsoft.com/office/drawing/2014/main" id="{00000000-0008-0000-0200-000002000000}"/>
            </a:ext>
          </a:extLst>
        </xdr:cNvPr>
        <xdr:cNvSpPr/>
      </xdr:nvSpPr>
      <xdr:spPr>
        <a:xfrm>
          <a:off x="4200525" y="1924051"/>
          <a:ext cx="2324100" cy="800100"/>
        </a:xfrm>
        <a:prstGeom prst="cloudCallout">
          <a:avLst>
            <a:gd name="adj1" fmla="val -53841"/>
            <a:gd name="adj2" fmla="val -782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kumimoji="1" lang="ja-JP" altLang="en-US" sz="1100">
              <a:solidFill>
                <a:sysClr val="windowText" lastClr="000000"/>
              </a:solidFill>
            </a:rPr>
            <a:t>こちらが世帯の合計指数（想定）です。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34" Type="http://schemas.openxmlformats.org/officeDocument/2006/relationships/ctrlProp" Target="../ctrlProps/ctrlProp38.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9"/>
  <sheetViews>
    <sheetView showGridLines="0" tabSelected="1" zoomScaleNormal="100" workbookViewId="0">
      <selection activeCell="O15" sqref="O15"/>
    </sheetView>
  </sheetViews>
  <sheetFormatPr defaultRowHeight="13.1"/>
  <cols>
    <col min="1" max="1" width="0.77734375" customWidth="1"/>
    <col min="2" max="2" width="5.21875" customWidth="1"/>
    <col min="3" max="3" width="9.6640625" customWidth="1"/>
    <col min="4" max="4" width="3.6640625" customWidth="1"/>
    <col min="5" max="5" width="8.109375" customWidth="1"/>
    <col min="6" max="6" width="3.6640625" customWidth="1"/>
    <col min="7" max="7" width="7.88671875" customWidth="1"/>
    <col min="8" max="8" width="3.6640625" customWidth="1"/>
    <col min="9" max="9" width="7.21875" customWidth="1"/>
    <col min="10" max="10" width="3.6640625" customWidth="1"/>
    <col min="12" max="12" width="3.6640625" customWidth="1"/>
    <col min="14" max="14" width="3.6640625" customWidth="1"/>
    <col min="15" max="15" width="9.21875" bestFit="1" customWidth="1"/>
    <col min="16" max="18" width="9" hidden="1" customWidth="1"/>
    <col min="19" max="19" width="9" customWidth="1"/>
    <col min="21" max="21" width="11" bestFit="1" customWidth="1"/>
  </cols>
  <sheetData>
    <row r="1" spans="1:23" ht="28.5" customHeight="1">
      <c r="B1" s="166" t="s">
        <v>43</v>
      </c>
      <c r="C1" s="166"/>
      <c r="D1" s="166"/>
      <c r="E1" s="166"/>
      <c r="F1" s="166"/>
      <c r="G1" s="166"/>
      <c r="H1" s="166"/>
      <c r="I1" s="166"/>
      <c r="J1" s="166"/>
      <c r="K1" s="166"/>
      <c r="L1" s="166"/>
      <c r="M1" s="166"/>
      <c r="N1" s="166"/>
      <c r="O1" s="166"/>
      <c r="P1" s="166"/>
      <c r="Q1" s="166"/>
      <c r="R1" s="166"/>
      <c r="S1" s="166"/>
      <c r="T1" s="166"/>
      <c r="U1" s="166"/>
      <c r="V1" s="166"/>
      <c r="W1" s="166"/>
    </row>
    <row r="2" spans="1:23" ht="27.85" customHeight="1">
      <c r="A2" s="37"/>
      <c r="B2" s="38" t="s">
        <v>57</v>
      </c>
      <c r="C2" s="39" t="s">
        <v>41</v>
      </c>
      <c r="D2" s="40"/>
      <c r="E2" s="40"/>
      <c r="F2" s="40"/>
      <c r="G2" s="40"/>
      <c r="H2" s="40"/>
      <c r="I2" s="40"/>
      <c r="J2" s="40"/>
      <c r="K2" s="40"/>
      <c r="L2" s="40"/>
      <c r="M2" s="40"/>
      <c r="N2" s="40"/>
      <c r="O2" s="40"/>
    </row>
    <row r="3" spans="1:23" ht="24.05" customHeight="1">
      <c r="C3" s="31" t="s">
        <v>14</v>
      </c>
      <c r="D3" s="30" t="s">
        <v>9</v>
      </c>
      <c r="E3" s="31" t="s">
        <v>13</v>
      </c>
      <c r="F3" s="30" t="s">
        <v>8</v>
      </c>
      <c r="G3" s="31" t="s">
        <v>12</v>
      </c>
      <c r="H3" s="30"/>
      <c r="I3" s="31" t="s">
        <v>11</v>
      </c>
      <c r="J3" s="30" t="s">
        <v>7</v>
      </c>
      <c r="K3" s="31" t="s">
        <v>10</v>
      </c>
      <c r="L3" s="8" t="s">
        <v>6</v>
      </c>
      <c r="M3" s="17" t="s">
        <v>21</v>
      </c>
      <c r="N3" s="7"/>
      <c r="O3" s="33" t="s">
        <v>25</v>
      </c>
      <c r="T3" s="165"/>
      <c r="U3" s="165"/>
      <c r="V3" s="165"/>
      <c r="W3" s="165"/>
    </row>
    <row r="4" spans="1:23" ht="8.1999999999999993" customHeight="1">
      <c r="C4" s="8"/>
      <c r="D4" s="8"/>
      <c r="E4" s="8"/>
      <c r="F4" s="8"/>
      <c r="G4" s="8"/>
      <c r="H4" s="8"/>
      <c r="I4" s="8"/>
      <c r="J4" s="8"/>
      <c r="K4" s="8"/>
      <c r="L4" s="8"/>
      <c r="M4" s="8"/>
      <c r="N4" s="7"/>
      <c r="O4" s="6"/>
      <c r="T4" s="165"/>
      <c r="U4" s="165"/>
      <c r="V4" s="165"/>
      <c r="W4" s="165"/>
    </row>
    <row r="5" spans="1:23" ht="13.6" customHeight="1">
      <c r="B5" s="43" t="s">
        <v>59</v>
      </c>
      <c r="C5" s="10"/>
      <c r="D5" s="10"/>
      <c r="E5" s="10"/>
      <c r="F5" s="10"/>
      <c r="G5" s="10"/>
      <c r="H5" s="10"/>
      <c r="I5" s="10"/>
      <c r="J5" s="10"/>
      <c r="K5" s="10"/>
      <c r="L5" s="10"/>
      <c r="M5" s="10"/>
      <c r="N5" s="10"/>
      <c r="O5" s="11"/>
      <c r="Q5" s="1">
        <v>1</v>
      </c>
      <c r="R5" s="1">
        <v>15</v>
      </c>
      <c r="T5" s="165"/>
      <c r="U5" s="165"/>
      <c r="V5" s="165"/>
      <c r="W5" s="165"/>
    </row>
    <row r="6" spans="1:23" ht="14.25" customHeight="1" thickBot="1">
      <c r="B6" s="12"/>
      <c r="C6" s="5"/>
      <c r="D6" s="5"/>
      <c r="E6" s="5"/>
      <c r="F6" s="5"/>
      <c r="G6" s="5"/>
      <c r="H6" s="5"/>
      <c r="I6" s="5"/>
      <c r="J6" s="5"/>
      <c r="K6" s="5"/>
      <c r="L6" s="5"/>
      <c r="M6" s="5"/>
      <c r="N6" s="5"/>
      <c r="O6" s="13"/>
      <c r="Q6" s="1">
        <v>20</v>
      </c>
      <c r="R6" s="1">
        <v>20</v>
      </c>
      <c r="T6" s="165"/>
      <c r="U6" s="165"/>
      <c r="V6" s="165"/>
      <c r="W6" s="165"/>
    </row>
    <row r="7" spans="1:23" ht="14.25" customHeight="1" thickBot="1">
      <c r="B7" s="12" t="s">
        <v>5</v>
      </c>
      <c r="C7" s="2"/>
      <c r="D7" s="5" t="s">
        <v>4</v>
      </c>
      <c r="E7" s="2"/>
      <c r="F7" s="5" t="s">
        <v>3</v>
      </c>
      <c r="G7" s="4">
        <f>(INT(E7/100)*60+MOD(E7,100)-(INT(C7/100)*60+MOD(C7,100)))/1440</f>
        <v>0</v>
      </c>
      <c r="H7" s="5"/>
      <c r="I7" s="3">
        <f>(DAY(G7)*24+HOUR(G7))+(MINUTE(G7)/60)</f>
        <v>0</v>
      </c>
      <c r="J7" s="5" t="s">
        <v>2</v>
      </c>
      <c r="K7" s="2"/>
      <c r="L7" s="5" t="s">
        <v>1</v>
      </c>
      <c r="M7" s="1">
        <f>K7*I7</f>
        <v>0</v>
      </c>
      <c r="N7" s="5"/>
      <c r="O7" s="34">
        <f>IFERROR(VLOOKUP(M7,Q5:R10,2,TRUE),0)</f>
        <v>0</v>
      </c>
      <c r="Q7" s="1">
        <v>25</v>
      </c>
      <c r="R7" s="1">
        <v>25</v>
      </c>
      <c r="T7" s="49" t="s">
        <v>29</v>
      </c>
      <c r="U7" s="48" t="s">
        <v>51</v>
      </c>
      <c r="V7" s="156">
        <f>MAX(O7,O15,O22,O29,O36,O44,O56)</f>
        <v>0</v>
      </c>
      <c r="W7" s="156"/>
    </row>
    <row r="8" spans="1:23" ht="14.25" customHeight="1" thickBot="1">
      <c r="B8" s="12"/>
      <c r="C8" s="41" t="s">
        <v>40</v>
      </c>
      <c r="D8" s="5"/>
      <c r="E8" s="5"/>
      <c r="F8" s="5"/>
      <c r="G8" s="5"/>
      <c r="H8" s="5"/>
      <c r="I8" s="5"/>
      <c r="J8" s="5"/>
      <c r="K8" s="41" t="s">
        <v>40</v>
      </c>
      <c r="L8" s="5"/>
      <c r="M8" s="5"/>
      <c r="N8" s="5"/>
      <c r="O8" s="13"/>
      <c r="Q8" s="1">
        <v>30</v>
      </c>
      <c r="R8" s="1">
        <v>30</v>
      </c>
      <c r="T8" s="49" t="s">
        <v>30</v>
      </c>
      <c r="U8" s="48" t="s">
        <v>51</v>
      </c>
      <c r="V8" s="156">
        <f>MAX(O9,O17,O24,O31,O38,O46,O51,O58)</f>
        <v>0</v>
      </c>
      <c r="W8" s="156"/>
    </row>
    <row r="9" spans="1:23" ht="13.75" thickBot="1">
      <c r="B9" s="12" t="s">
        <v>0</v>
      </c>
      <c r="C9" s="2"/>
      <c r="D9" s="5" t="s">
        <v>9</v>
      </c>
      <c r="E9" s="2"/>
      <c r="F9" s="5" t="s">
        <v>8</v>
      </c>
      <c r="G9" s="4">
        <f>(INT(E9/100)*60+MOD(E9,100)-(INT(C9/100)*60+MOD(C9,100)))/1440</f>
        <v>0</v>
      </c>
      <c r="H9" s="5"/>
      <c r="I9" s="3">
        <f>(DAY(G9)*24+HOUR(G9))+(MINUTE(G9)/60)</f>
        <v>0</v>
      </c>
      <c r="J9" s="5" t="s">
        <v>7</v>
      </c>
      <c r="K9" s="2"/>
      <c r="L9" s="5" t="s">
        <v>6</v>
      </c>
      <c r="M9" s="3">
        <f>K9*I9</f>
        <v>0</v>
      </c>
      <c r="N9" s="5"/>
      <c r="O9" s="34">
        <f>IFERROR(VLOOKUP(M9,Q5:R10,2,TRUE),0)</f>
        <v>0</v>
      </c>
      <c r="Q9" s="1">
        <v>35</v>
      </c>
      <c r="R9" s="1">
        <v>35</v>
      </c>
      <c r="T9" s="47"/>
      <c r="U9" s="47"/>
      <c r="V9" s="47"/>
      <c r="W9" s="47"/>
    </row>
    <row r="10" spans="1:23" ht="13.6" customHeight="1">
      <c r="B10" s="14"/>
      <c r="C10" s="42" t="s">
        <v>40</v>
      </c>
      <c r="D10" s="15"/>
      <c r="E10" s="15"/>
      <c r="F10" s="15"/>
      <c r="G10" s="15"/>
      <c r="H10" s="15"/>
      <c r="I10" s="15"/>
      <c r="J10" s="15"/>
      <c r="K10" s="42" t="s">
        <v>40</v>
      </c>
      <c r="L10" s="15"/>
      <c r="M10" s="15"/>
      <c r="N10" s="15"/>
      <c r="O10" s="16"/>
      <c r="Q10" s="1">
        <v>40</v>
      </c>
      <c r="R10" s="1">
        <v>40</v>
      </c>
      <c r="T10" s="167" t="s">
        <v>31</v>
      </c>
      <c r="U10" s="168"/>
      <c r="V10" s="171">
        <f>IF(V7=0,V8,IF(V8=0,V7,MIN(V7,V8)))</f>
        <v>0</v>
      </c>
      <c r="W10" s="172"/>
    </row>
    <row r="11" spans="1:23" ht="13.75" thickBot="1">
      <c r="B11" s="5" t="s">
        <v>56</v>
      </c>
      <c r="C11" s="41"/>
      <c r="D11" s="5"/>
      <c r="E11" s="5"/>
      <c r="F11" s="5"/>
      <c r="G11" s="5"/>
      <c r="H11" s="5"/>
      <c r="I11" s="5"/>
      <c r="J11" s="5"/>
      <c r="K11" s="41"/>
      <c r="L11" s="5"/>
      <c r="M11" s="5"/>
      <c r="N11" s="5"/>
      <c r="O11" s="5"/>
      <c r="Q11" s="5"/>
      <c r="R11" s="5"/>
      <c r="T11" s="169"/>
      <c r="U11" s="170"/>
      <c r="V11" s="173"/>
      <c r="W11" s="174"/>
    </row>
    <row r="12" spans="1:23">
      <c r="B12" s="5"/>
      <c r="C12" s="5"/>
      <c r="D12" s="5"/>
      <c r="E12" s="5"/>
      <c r="F12" s="5"/>
      <c r="G12" s="5"/>
      <c r="H12" s="5"/>
      <c r="I12" s="5"/>
      <c r="J12" s="5"/>
      <c r="K12" s="5"/>
      <c r="L12" s="5"/>
      <c r="M12" s="5"/>
      <c r="N12" s="5"/>
      <c r="O12" s="5"/>
      <c r="T12" s="188"/>
      <c r="U12" s="188"/>
      <c r="V12" s="188"/>
      <c r="W12" s="188"/>
    </row>
    <row r="13" spans="1:23">
      <c r="B13" s="9" t="s">
        <v>60</v>
      </c>
      <c r="C13" s="10"/>
      <c r="D13" s="10"/>
      <c r="E13" s="10"/>
      <c r="F13" s="10"/>
      <c r="G13" s="10"/>
      <c r="H13" s="10"/>
      <c r="I13" s="10"/>
      <c r="J13" s="10"/>
      <c r="K13" s="10"/>
      <c r="L13" s="10"/>
      <c r="M13" s="10"/>
      <c r="N13" s="10"/>
      <c r="O13" s="11"/>
      <c r="T13" s="188"/>
      <c r="U13" s="188"/>
      <c r="V13" s="188"/>
      <c r="W13" s="188"/>
    </row>
    <row r="14" spans="1:23" ht="13.6" customHeight="1">
      <c r="B14" s="12"/>
      <c r="C14" s="5"/>
      <c r="D14" s="5"/>
      <c r="E14" s="5"/>
      <c r="F14" s="5"/>
      <c r="G14" s="5"/>
      <c r="H14" s="5"/>
      <c r="I14" s="5"/>
      <c r="J14" s="5"/>
      <c r="K14" s="5"/>
      <c r="L14" s="5"/>
      <c r="M14" s="5"/>
      <c r="N14" s="5"/>
      <c r="O14" s="13"/>
      <c r="T14" s="188"/>
      <c r="U14" s="188"/>
      <c r="V14" s="188"/>
      <c r="W14" s="188"/>
    </row>
    <row r="15" spans="1:23">
      <c r="B15" s="12" t="s">
        <v>29</v>
      </c>
      <c r="C15" s="5"/>
      <c r="D15" s="5"/>
      <c r="E15" s="5"/>
      <c r="F15" s="5"/>
      <c r="G15" s="5"/>
      <c r="H15" s="5"/>
      <c r="I15" s="5"/>
      <c r="J15" s="5"/>
      <c r="K15" s="5"/>
      <c r="L15" s="5"/>
      <c r="M15" s="5"/>
      <c r="N15" s="5"/>
      <c r="O15" s="35" t="str">
        <f>IF(Q15=TRUE,20,"")</f>
        <v/>
      </c>
      <c r="Q15" t="b">
        <v>0</v>
      </c>
      <c r="T15" s="163" t="s">
        <v>36</v>
      </c>
      <c r="U15" s="163"/>
      <c r="V15" s="163"/>
      <c r="W15" s="163"/>
    </row>
    <row r="16" spans="1:23" ht="13.6" customHeight="1" thickBot="1">
      <c r="B16" s="12"/>
      <c r="C16" s="5"/>
      <c r="D16" s="5"/>
      <c r="E16" s="5"/>
      <c r="F16" s="5"/>
      <c r="G16" s="5"/>
      <c r="H16" s="5"/>
      <c r="I16" s="5"/>
      <c r="J16" s="5"/>
      <c r="K16" s="5"/>
      <c r="L16" s="5"/>
      <c r="M16" s="5"/>
      <c r="N16" s="5"/>
      <c r="O16" s="13"/>
      <c r="T16" s="175"/>
      <c r="U16" s="175"/>
      <c r="V16" s="175"/>
      <c r="W16" s="175"/>
    </row>
    <row r="17" spans="2:28">
      <c r="B17" s="12" t="s">
        <v>30</v>
      </c>
      <c r="C17" s="5"/>
      <c r="D17" s="5"/>
      <c r="E17" s="5"/>
      <c r="F17" s="5"/>
      <c r="G17" s="5"/>
      <c r="H17" s="5"/>
      <c r="I17" s="5"/>
      <c r="J17" s="5"/>
      <c r="K17" s="5"/>
      <c r="L17" s="5"/>
      <c r="M17" s="5"/>
      <c r="N17" s="5"/>
      <c r="O17" s="35" t="str">
        <f>IF(Q17=TRUE,20,"")</f>
        <v/>
      </c>
      <c r="Q17" t="b">
        <v>0</v>
      </c>
      <c r="T17" s="176" t="s">
        <v>32</v>
      </c>
      <c r="U17" s="177"/>
      <c r="V17" s="182"/>
      <c r="W17" s="183"/>
    </row>
    <row r="18" spans="2:28" ht="13.6" customHeight="1">
      <c r="B18" s="14"/>
      <c r="C18" s="15"/>
      <c r="D18" s="15"/>
      <c r="E18" s="15"/>
      <c r="F18" s="15"/>
      <c r="G18" s="15"/>
      <c r="H18" s="15"/>
      <c r="I18" s="15"/>
      <c r="J18" s="15"/>
      <c r="K18" s="15"/>
      <c r="L18" s="15"/>
      <c r="M18" s="15"/>
      <c r="N18" s="15"/>
      <c r="O18" s="16"/>
      <c r="T18" s="178"/>
      <c r="U18" s="179"/>
      <c r="V18" s="184"/>
      <c r="W18" s="185"/>
    </row>
    <row r="19" spans="2:28">
      <c r="B19" s="5"/>
      <c r="C19" s="5"/>
      <c r="D19" s="5"/>
      <c r="E19" s="5"/>
      <c r="F19" s="5"/>
      <c r="G19" s="5"/>
      <c r="H19" s="5"/>
      <c r="I19" s="5"/>
      <c r="J19" s="5"/>
      <c r="K19" s="5"/>
      <c r="L19" s="5"/>
      <c r="M19" s="5"/>
      <c r="N19" s="5"/>
      <c r="O19" s="5"/>
      <c r="T19" s="178"/>
      <c r="U19" s="179"/>
      <c r="V19" s="184"/>
      <c r="W19" s="185"/>
    </row>
    <row r="20" spans="2:28" ht="13.75" thickBot="1">
      <c r="B20" s="44" t="s">
        <v>61</v>
      </c>
      <c r="C20" s="10"/>
      <c r="D20" s="10"/>
      <c r="E20" s="10"/>
      <c r="F20" s="10"/>
      <c r="G20" s="10"/>
      <c r="H20" s="10"/>
      <c r="I20" s="10"/>
      <c r="J20" s="10"/>
      <c r="K20" s="10"/>
      <c r="L20" s="10"/>
      <c r="M20" s="10"/>
      <c r="N20" s="10"/>
      <c r="O20" s="11"/>
      <c r="T20" s="180"/>
      <c r="U20" s="181"/>
      <c r="V20" s="186"/>
      <c r="W20" s="187"/>
    </row>
    <row r="21" spans="2:28" ht="13.75" thickBot="1">
      <c r="B21" s="12"/>
      <c r="C21" s="5"/>
      <c r="D21" s="5"/>
      <c r="E21" s="5"/>
      <c r="F21" s="5"/>
      <c r="G21" s="5"/>
      <c r="H21" s="5"/>
      <c r="I21" s="5"/>
      <c r="J21" s="5"/>
      <c r="K21" s="5"/>
      <c r="L21" s="5"/>
      <c r="M21" s="5"/>
      <c r="N21" s="5"/>
      <c r="O21" s="13"/>
    </row>
    <row r="22" spans="2:28" ht="16.55" customHeight="1" thickBot="1">
      <c r="B22" s="12" t="s">
        <v>29</v>
      </c>
      <c r="C22" s="46" t="s">
        <v>37</v>
      </c>
      <c r="D22" s="5"/>
      <c r="E22" s="5"/>
      <c r="F22" s="5"/>
      <c r="G22" s="5"/>
      <c r="H22" s="5"/>
      <c r="I22" s="5"/>
      <c r="J22" s="5"/>
      <c r="K22" s="5"/>
      <c r="L22" s="5"/>
      <c r="M22" s="5"/>
      <c r="N22" s="5"/>
      <c r="O22" s="36"/>
      <c r="Y22" s="49"/>
      <c r="Z22" s="48"/>
      <c r="AA22" s="156"/>
      <c r="AB22" s="156"/>
    </row>
    <row r="23" spans="2:28" ht="13.75" thickBot="1">
      <c r="B23" s="12"/>
      <c r="C23" s="46"/>
      <c r="D23" s="5"/>
      <c r="E23" s="5"/>
      <c r="F23" s="5"/>
      <c r="G23" s="5"/>
      <c r="H23" s="5"/>
      <c r="I23" s="5"/>
      <c r="J23" s="5"/>
      <c r="K23" s="5"/>
      <c r="L23" s="5"/>
      <c r="M23" s="5"/>
      <c r="N23" s="5"/>
      <c r="O23" s="13"/>
      <c r="T23" s="45" t="s">
        <v>42</v>
      </c>
      <c r="Y23" s="49"/>
      <c r="Z23" s="48"/>
      <c r="AA23" s="156"/>
      <c r="AB23" s="156"/>
    </row>
    <row r="24" spans="2:28" ht="13.75" thickBot="1">
      <c r="B24" s="12" t="s">
        <v>30</v>
      </c>
      <c r="C24" s="46" t="s">
        <v>38</v>
      </c>
      <c r="D24" s="5"/>
      <c r="E24" s="5"/>
      <c r="F24" s="5"/>
      <c r="G24" s="5"/>
      <c r="H24" s="5"/>
      <c r="I24" s="5"/>
      <c r="J24" s="5"/>
      <c r="K24" s="5"/>
      <c r="L24" s="5"/>
      <c r="M24" s="5"/>
      <c r="N24" s="5"/>
      <c r="O24" s="36"/>
      <c r="Y24" s="100"/>
      <c r="Z24" s="100"/>
      <c r="AA24" s="100"/>
      <c r="AB24" s="100"/>
    </row>
    <row r="25" spans="2:28">
      <c r="B25" s="14"/>
      <c r="C25" s="15"/>
      <c r="D25" s="15"/>
      <c r="E25" s="15"/>
      <c r="F25" s="15"/>
      <c r="G25" s="15"/>
      <c r="H25" s="15"/>
      <c r="I25" s="15"/>
      <c r="J25" s="15"/>
      <c r="K25" s="15"/>
      <c r="L25" s="15"/>
      <c r="M25" s="15"/>
      <c r="N25" s="15"/>
      <c r="O25" s="16"/>
      <c r="Y25" s="157"/>
      <c r="Z25" s="157"/>
      <c r="AA25" s="160"/>
      <c r="AB25" s="160"/>
    </row>
    <row r="26" spans="2:28">
      <c r="B26" s="5"/>
      <c r="C26" s="5"/>
      <c r="D26" s="5"/>
      <c r="E26" s="5"/>
      <c r="F26" s="5"/>
      <c r="G26" s="5"/>
      <c r="H26" s="5"/>
      <c r="I26" s="5"/>
      <c r="J26" s="5"/>
      <c r="K26" s="5"/>
      <c r="L26" s="5"/>
      <c r="M26" s="5"/>
      <c r="N26" s="5"/>
      <c r="O26" s="5"/>
      <c r="Y26" s="157"/>
      <c r="Z26" s="157"/>
      <c r="AA26" s="160"/>
      <c r="AB26" s="160"/>
    </row>
    <row r="27" spans="2:28">
      <c r="B27" s="9" t="s">
        <v>62</v>
      </c>
      <c r="C27" s="10"/>
      <c r="D27" s="10"/>
      <c r="E27" s="10"/>
      <c r="F27" s="10"/>
      <c r="G27" s="10"/>
      <c r="H27" s="10"/>
      <c r="I27" s="10"/>
      <c r="J27" s="10"/>
      <c r="K27" s="10"/>
      <c r="L27" s="10"/>
      <c r="M27" s="10"/>
      <c r="N27" s="10"/>
      <c r="O27" s="11"/>
      <c r="Y27" s="158"/>
      <c r="Z27" s="158"/>
      <c r="AA27" s="161"/>
      <c r="AB27" s="161"/>
    </row>
    <row r="28" spans="2:28">
      <c r="B28" s="12"/>
      <c r="C28" s="5"/>
      <c r="D28" s="5"/>
      <c r="E28" s="5"/>
      <c r="F28" s="5"/>
      <c r="G28" s="5"/>
      <c r="H28" s="5"/>
      <c r="I28" s="5"/>
      <c r="J28" s="5"/>
      <c r="K28" s="5"/>
      <c r="L28" s="5"/>
      <c r="M28" s="5"/>
      <c r="N28" s="5"/>
      <c r="O28" s="13"/>
      <c r="Y28" s="158"/>
      <c r="Z28" s="158"/>
      <c r="AA28" s="161"/>
      <c r="AB28" s="161"/>
    </row>
    <row r="29" spans="2:28">
      <c r="B29" s="12" t="s">
        <v>29</v>
      </c>
      <c r="C29" s="5"/>
      <c r="D29" s="5"/>
      <c r="E29" s="5"/>
      <c r="F29" s="5"/>
      <c r="G29" s="5"/>
      <c r="H29" s="5"/>
      <c r="I29" s="5"/>
      <c r="J29" s="5"/>
      <c r="K29" s="5"/>
      <c r="L29" s="5"/>
      <c r="M29" s="5"/>
      <c r="N29" s="5"/>
      <c r="O29" s="35" t="str">
        <f>IF(Q29=TRUE,40,"")</f>
        <v/>
      </c>
      <c r="Q29" t="b">
        <v>0</v>
      </c>
      <c r="Y29" s="159"/>
      <c r="Z29" s="159"/>
      <c r="AA29" s="162"/>
      <c r="AB29" s="162"/>
    </row>
    <row r="30" spans="2:28">
      <c r="B30" s="12"/>
      <c r="C30" s="5"/>
      <c r="D30" s="5"/>
      <c r="E30" s="5"/>
      <c r="F30" s="5"/>
      <c r="G30" s="5"/>
      <c r="H30" s="5"/>
      <c r="I30" s="5"/>
      <c r="J30" s="5"/>
      <c r="K30" s="5"/>
      <c r="L30" s="5"/>
      <c r="M30" s="5"/>
      <c r="N30" s="5"/>
      <c r="O30" s="13"/>
    </row>
    <row r="31" spans="2:28">
      <c r="B31" s="12" t="s">
        <v>30</v>
      </c>
      <c r="C31" s="5"/>
      <c r="D31" s="5"/>
      <c r="E31" s="5"/>
      <c r="F31" s="5"/>
      <c r="G31" s="5"/>
      <c r="H31" s="5"/>
      <c r="I31" s="5"/>
      <c r="J31" s="5"/>
      <c r="K31" s="5"/>
      <c r="L31" s="5"/>
      <c r="M31" s="5"/>
      <c r="N31" s="5"/>
      <c r="O31" s="35" t="str">
        <f>IF(Q31=TRUE,40,"")</f>
        <v/>
      </c>
      <c r="Q31" t="b">
        <v>0</v>
      </c>
      <c r="Y31" s="163"/>
      <c r="Z31" s="163"/>
      <c r="AA31" s="163"/>
      <c r="AB31" s="163"/>
    </row>
    <row r="32" spans="2:28">
      <c r="B32" s="14"/>
      <c r="C32" s="15"/>
      <c r="D32" s="15"/>
      <c r="E32" s="15"/>
      <c r="F32" s="15"/>
      <c r="G32" s="15"/>
      <c r="H32" s="15"/>
      <c r="I32" s="15"/>
      <c r="J32" s="15"/>
      <c r="K32" s="15"/>
      <c r="L32" s="15"/>
      <c r="M32" s="15"/>
      <c r="N32" s="15"/>
      <c r="O32" s="16"/>
      <c r="Y32" s="164"/>
      <c r="Z32" s="164"/>
      <c r="AA32" s="164"/>
      <c r="AB32" s="164"/>
    </row>
    <row r="33" spans="2:28">
      <c r="B33" s="5"/>
      <c r="C33" s="5"/>
      <c r="D33" s="5"/>
      <c r="E33" s="5"/>
      <c r="F33" s="5"/>
      <c r="G33" s="5"/>
      <c r="H33" s="5"/>
      <c r="I33" s="5"/>
      <c r="J33" s="5"/>
      <c r="K33" s="5"/>
      <c r="L33" s="5"/>
      <c r="M33" s="5"/>
      <c r="N33" s="5"/>
      <c r="O33" s="5"/>
      <c r="Y33" s="150"/>
      <c r="Z33" s="150"/>
      <c r="AA33" s="153"/>
      <c r="AB33" s="153"/>
    </row>
    <row r="34" spans="2:28">
      <c r="B34" s="44" t="s">
        <v>63</v>
      </c>
      <c r="C34" s="10"/>
      <c r="D34" s="10"/>
      <c r="E34" s="10"/>
      <c r="F34" s="10"/>
      <c r="G34" s="10"/>
      <c r="H34" s="10"/>
      <c r="I34" s="10"/>
      <c r="J34" s="10"/>
      <c r="K34" s="10"/>
      <c r="L34" s="10"/>
      <c r="M34" s="10"/>
      <c r="N34" s="10"/>
      <c r="O34" s="11"/>
      <c r="Y34" s="151"/>
      <c r="Z34" s="151"/>
      <c r="AA34" s="154"/>
      <c r="AB34" s="154"/>
    </row>
    <row r="35" spans="2:28" ht="13.75" thickBot="1">
      <c r="B35" s="12"/>
      <c r="C35" s="5"/>
      <c r="D35" s="5"/>
      <c r="E35" s="5"/>
      <c r="F35" s="5"/>
      <c r="G35" s="5"/>
      <c r="H35" s="5"/>
      <c r="I35" s="5"/>
      <c r="J35" s="5"/>
      <c r="K35" s="5"/>
      <c r="L35" s="5"/>
      <c r="M35" s="5"/>
      <c r="N35" s="5"/>
      <c r="O35" s="13"/>
      <c r="Y35" s="151"/>
      <c r="Z35" s="151"/>
      <c r="AA35" s="154"/>
      <c r="AB35" s="154"/>
    </row>
    <row r="36" spans="2:28" ht="13.75" thickBot="1">
      <c r="B36" s="12" t="s">
        <v>5</v>
      </c>
      <c r="C36" s="2"/>
      <c r="D36" s="5" t="s">
        <v>4</v>
      </c>
      <c r="E36" s="2"/>
      <c r="F36" s="5" t="s">
        <v>3</v>
      </c>
      <c r="G36" s="4">
        <f>(INT(E36/100)*60+MOD(E36,100)-(INT(C36/100)*60+MOD(C36,100)))/1440</f>
        <v>0</v>
      </c>
      <c r="H36" s="5"/>
      <c r="I36" s="3">
        <f>(DAY(G36)*24+HOUR(G36))+(MINUTE(G36)/60)</f>
        <v>0</v>
      </c>
      <c r="J36" s="5" t="s">
        <v>2</v>
      </c>
      <c r="K36" s="2"/>
      <c r="L36" s="5" t="s">
        <v>1</v>
      </c>
      <c r="M36" s="1">
        <f>K36*I36</f>
        <v>0</v>
      </c>
      <c r="N36" s="5"/>
      <c r="O36" s="34">
        <f>IFERROR(VLOOKUP(M36,Q5:R10,2,TRUE),0)</f>
        <v>0</v>
      </c>
      <c r="Y36" s="152"/>
      <c r="Z36" s="152"/>
      <c r="AA36" s="155"/>
      <c r="AB36" s="155"/>
    </row>
    <row r="37" spans="2:28" ht="13.75" thickBot="1">
      <c r="B37" s="12"/>
      <c r="C37" s="41" t="s">
        <v>40</v>
      </c>
      <c r="D37" s="5"/>
      <c r="E37" s="5"/>
      <c r="F37" s="5"/>
      <c r="G37" s="5"/>
      <c r="H37" s="5"/>
      <c r="I37" s="5"/>
      <c r="J37" s="5"/>
      <c r="K37" s="41" t="s">
        <v>40</v>
      </c>
      <c r="L37" s="5"/>
      <c r="M37" s="5"/>
      <c r="N37" s="5"/>
      <c r="O37" s="13"/>
    </row>
    <row r="38" spans="2:28" ht="13.75" thickBot="1">
      <c r="B38" s="12" t="s">
        <v>0</v>
      </c>
      <c r="C38" s="2"/>
      <c r="D38" s="5" t="s">
        <v>9</v>
      </c>
      <c r="E38" s="2"/>
      <c r="F38" s="5" t="s">
        <v>8</v>
      </c>
      <c r="G38" s="4">
        <f>(INT(E38/100)*60+MOD(E38,100)-(INT(C38/100)*60+MOD(C38,100)))/1440</f>
        <v>0</v>
      </c>
      <c r="H38" s="5"/>
      <c r="I38" s="3">
        <f>(DAY(G38)*24+HOUR(G38))+(MINUTE(G38)/60)</f>
        <v>0</v>
      </c>
      <c r="J38" s="5" t="s">
        <v>7</v>
      </c>
      <c r="K38" s="2"/>
      <c r="L38" s="5" t="s">
        <v>6</v>
      </c>
      <c r="M38" s="1">
        <f>K38*I38</f>
        <v>0</v>
      </c>
      <c r="N38" s="5"/>
      <c r="O38" s="35">
        <f>IFERROR(VLOOKUP(M38,Q5:R10,2,TRUE),0)</f>
        <v>0</v>
      </c>
    </row>
    <row r="39" spans="2:28">
      <c r="B39" s="14"/>
      <c r="C39" s="42" t="s">
        <v>40</v>
      </c>
      <c r="D39" s="15"/>
      <c r="E39" s="15"/>
      <c r="F39" s="15"/>
      <c r="G39" s="15"/>
      <c r="H39" s="15"/>
      <c r="I39" s="15"/>
      <c r="J39" s="15"/>
      <c r="K39" s="42" t="s">
        <v>40</v>
      </c>
      <c r="L39" s="15"/>
      <c r="M39" s="15"/>
      <c r="N39" s="15"/>
      <c r="O39" s="16"/>
      <c r="Y39" s="45"/>
    </row>
    <row r="42" spans="2:28">
      <c r="B42" s="9" t="s">
        <v>64</v>
      </c>
      <c r="C42" s="10"/>
      <c r="D42" s="10"/>
      <c r="E42" s="10"/>
      <c r="F42" s="10"/>
      <c r="G42" s="10"/>
      <c r="H42" s="10"/>
      <c r="I42" s="10"/>
      <c r="J42" s="10"/>
      <c r="K42" s="10"/>
      <c r="L42" s="10"/>
      <c r="M42" s="10"/>
      <c r="N42" s="10"/>
      <c r="O42" s="11"/>
    </row>
    <row r="43" spans="2:28">
      <c r="B43" s="12"/>
      <c r="C43" s="5"/>
      <c r="D43" s="5"/>
      <c r="E43" s="5"/>
      <c r="F43" s="5"/>
      <c r="G43" s="5"/>
      <c r="H43" s="5"/>
      <c r="I43" s="5"/>
      <c r="J43" s="5"/>
      <c r="K43" s="5"/>
      <c r="L43" s="5"/>
      <c r="M43" s="5"/>
      <c r="N43" s="5"/>
      <c r="O43" s="13"/>
    </row>
    <row r="44" spans="2:28">
      <c r="B44" s="12" t="s">
        <v>29</v>
      </c>
      <c r="C44" s="5"/>
      <c r="D44" s="5"/>
      <c r="E44" s="5"/>
      <c r="F44" s="5"/>
      <c r="G44" s="5"/>
      <c r="H44" s="5"/>
      <c r="I44" s="5"/>
      <c r="J44" s="5"/>
      <c r="K44" s="5"/>
      <c r="L44" s="5"/>
      <c r="M44" s="5"/>
      <c r="N44" s="5"/>
      <c r="O44" s="35" t="str">
        <f>IF(Q44=TRUE,5,"")</f>
        <v/>
      </c>
      <c r="Q44" t="b">
        <v>0</v>
      </c>
    </row>
    <row r="45" spans="2:28">
      <c r="B45" s="12"/>
      <c r="C45" s="5"/>
      <c r="D45" s="5"/>
      <c r="E45" s="5"/>
      <c r="F45" s="5"/>
      <c r="G45" s="5"/>
      <c r="H45" s="5"/>
      <c r="I45" s="5"/>
      <c r="J45" s="5"/>
      <c r="K45" s="5"/>
      <c r="L45" s="5"/>
      <c r="M45" s="5"/>
      <c r="N45" s="5"/>
      <c r="O45" s="13"/>
    </row>
    <row r="46" spans="2:28">
      <c r="B46" s="12" t="s">
        <v>30</v>
      </c>
      <c r="C46" s="5"/>
      <c r="D46" s="5"/>
      <c r="E46" s="5"/>
      <c r="F46" s="5"/>
      <c r="G46" s="5"/>
      <c r="H46" s="5"/>
      <c r="I46" s="5"/>
      <c r="J46" s="5"/>
      <c r="K46" s="5"/>
      <c r="L46" s="5"/>
      <c r="M46" s="5"/>
      <c r="N46" s="5"/>
      <c r="O46" s="35" t="str">
        <f>IF(Q46=TRUE,5,"")</f>
        <v/>
      </c>
      <c r="Q46" t="b">
        <v>0</v>
      </c>
    </row>
    <row r="47" spans="2:28">
      <c r="B47" s="14"/>
      <c r="C47" s="15"/>
      <c r="D47" s="15"/>
      <c r="E47" s="15"/>
      <c r="F47" s="15"/>
      <c r="G47" s="15"/>
      <c r="H47" s="15"/>
      <c r="I47" s="15"/>
      <c r="J47" s="15"/>
      <c r="K47" s="15"/>
      <c r="L47" s="15"/>
      <c r="M47" s="15"/>
      <c r="N47" s="15"/>
      <c r="O47" s="16"/>
    </row>
    <row r="48" spans="2:28">
      <c r="B48" s="5"/>
      <c r="C48" s="5"/>
      <c r="D48" s="5"/>
      <c r="E48" s="5"/>
      <c r="F48" s="5"/>
      <c r="G48" s="5"/>
      <c r="H48" s="5"/>
      <c r="I48" s="5"/>
      <c r="J48" s="5"/>
      <c r="K48" s="5"/>
      <c r="L48" s="5"/>
      <c r="M48" s="5"/>
      <c r="N48" s="5"/>
      <c r="O48" s="5"/>
    </row>
    <row r="49" spans="2:17">
      <c r="B49" s="9" t="s">
        <v>65</v>
      </c>
      <c r="C49" s="10"/>
      <c r="D49" s="10"/>
      <c r="E49" s="10"/>
      <c r="F49" s="10"/>
      <c r="G49" s="10"/>
      <c r="H49" s="10"/>
      <c r="I49" s="10"/>
      <c r="J49" s="10"/>
      <c r="K49" s="10"/>
      <c r="L49" s="10"/>
      <c r="M49" s="10"/>
      <c r="N49" s="10"/>
      <c r="O49" s="11"/>
    </row>
    <row r="50" spans="2:17">
      <c r="B50" s="12"/>
      <c r="C50" s="5"/>
      <c r="D50" s="5"/>
      <c r="E50" s="5"/>
      <c r="F50" s="5"/>
      <c r="G50" s="5"/>
      <c r="H50" s="5"/>
      <c r="I50" s="5"/>
      <c r="J50" s="5"/>
      <c r="K50" s="5"/>
      <c r="L50" s="5"/>
      <c r="M50" s="5"/>
      <c r="N50" s="5"/>
      <c r="O50" s="13"/>
    </row>
    <row r="51" spans="2:17">
      <c r="B51" s="12" t="s">
        <v>30</v>
      </c>
      <c r="C51" s="5"/>
      <c r="D51" s="5"/>
      <c r="E51" s="5"/>
      <c r="F51" s="5"/>
      <c r="G51" s="5"/>
      <c r="H51" s="5"/>
      <c r="I51" s="5"/>
      <c r="J51" s="5"/>
      <c r="K51" s="5"/>
      <c r="L51" s="5"/>
      <c r="M51" s="5"/>
      <c r="N51" s="5"/>
      <c r="O51" s="35" t="str">
        <f>IF(Q51=TRUE,15,"")</f>
        <v/>
      </c>
      <c r="Q51" t="b">
        <v>0</v>
      </c>
    </row>
    <row r="52" spans="2:17">
      <c r="B52" s="14"/>
      <c r="C52" s="15"/>
      <c r="D52" s="15"/>
      <c r="E52" s="15"/>
      <c r="F52" s="15"/>
      <c r="G52" s="15"/>
      <c r="H52" s="15"/>
      <c r="I52" s="15"/>
      <c r="J52" s="15"/>
      <c r="K52" s="15"/>
      <c r="L52" s="15"/>
      <c r="M52" s="15"/>
      <c r="N52" s="15"/>
      <c r="O52" s="16"/>
    </row>
    <row r="54" spans="2:17">
      <c r="B54" s="44" t="s">
        <v>66</v>
      </c>
      <c r="C54" s="10"/>
      <c r="D54" s="10"/>
      <c r="E54" s="10"/>
      <c r="F54" s="10"/>
      <c r="G54" s="10"/>
      <c r="H54" s="10"/>
      <c r="I54" s="10"/>
      <c r="J54" s="10"/>
      <c r="K54" s="10"/>
      <c r="L54" s="10"/>
      <c r="M54" s="10"/>
      <c r="N54" s="10"/>
      <c r="O54" s="11"/>
    </row>
    <row r="55" spans="2:17" ht="13.75" thickBot="1">
      <c r="B55" s="12"/>
      <c r="C55" s="5"/>
      <c r="D55" s="5"/>
      <c r="E55" s="5"/>
      <c r="F55" s="5"/>
      <c r="G55" s="5"/>
      <c r="H55" s="5"/>
      <c r="I55" s="5"/>
      <c r="J55" s="5"/>
      <c r="K55" s="5"/>
      <c r="L55" s="5"/>
      <c r="M55" s="5"/>
      <c r="N55" s="5"/>
      <c r="O55" s="13"/>
    </row>
    <row r="56" spans="2:17" ht="13.75" thickBot="1">
      <c r="B56" s="12" t="s">
        <v>29</v>
      </c>
      <c r="C56" s="46" t="s">
        <v>39</v>
      </c>
      <c r="D56" s="5"/>
      <c r="E56" s="5"/>
      <c r="F56" s="5"/>
      <c r="G56" s="5"/>
      <c r="H56" s="5"/>
      <c r="I56" s="5"/>
      <c r="J56" s="5"/>
      <c r="K56" s="5"/>
      <c r="L56" s="5"/>
      <c r="M56" s="5"/>
      <c r="N56" s="5"/>
      <c r="O56" s="36"/>
    </row>
    <row r="57" spans="2:17" ht="13.75" thickBot="1">
      <c r="B57" s="12"/>
      <c r="C57" s="46"/>
      <c r="D57" s="5"/>
      <c r="E57" s="5"/>
      <c r="F57" s="5"/>
      <c r="G57" s="5"/>
      <c r="H57" s="5"/>
      <c r="I57" s="5"/>
      <c r="J57" s="5"/>
      <c r="K57" s="5"/>
      <c r="L57" s="5"/>
      <c r="M57" s="5"/>
      <c r="N57" s="5"/>
      <c r="O57" s="13"/>
    </row>
    <row r="58" spans="2:17" ht="13.75" thickBot="1">
      <c r="B58" s="12" t="s">
        <v>30</v>
      </c>
      <c r="C58" s="46" t="s">
        <v>39</v>
      </c>
      <c r="D58" s="5"/>
      <c r="E58" s="5"/>
      <c r="F58" s="5"/>
      <c r="G58" s="5"/>
      <c r="H58" s="5"/>
      <c r="I58" s="5"/>
      <c r="J58" s="5"/>
      <c r="K58" s="5"/>
      <c r="L58" s="5"/>
      <c r="M58" s="5"/>
      <c r="N58" s="5"/>
      <c r="O58" s="36"/>
    </row>
    <row r="59" spans="2:17">
      <c r="B59" s="14"/>
      <c r="C59" s="15"/>
      <c r="D59" s="15"/>
      <c r="E59" s="15"/>
      <c r="F59" s="15"/>
      <c r="G59" s="15"/>
      <c r="H59" s="15"/>
      <c r="I59" s="15"/>
      <c r="J59" s="15"/>
      <c r="K59" s="15"/>
      <c r="L59" s="15"/>
      <c r="M59" s="15"/>
      <c r="N59" s="15"/>
      <c r="O59" s="16"/>
    </row>
  </sheetData>
  <sheetProtection selectLockedCells="1"/>
  <mergeCells count="18">
    <mergeCell ref="T17:U20"/>
    <mergeCell ref="V17:W20"/>
    <mergeCell ref="T12:U14"/>
    <mergeCell ref="V12:W14"/>
    <mergeCell ref="V7:W7"/>
    <mergeCell ref="T3:W6"/>
    <mergeCell ref="B1:W1"/>
    <mergeCell ref="T10:U11"/>
    <mergeCell ref="V10:W11"/>
    <mergeCell ref="T15:W16"/>
    <mergeCell ref="Y33:Z36"/>
    <mergeCell ref="AA33:AB36"/>
    <mergeCell ref="V8:W8"/>
    <mergeCell ref="AA22:AB22"/>
    <mergeCell ref="AA23:AB23"/>
    <mergeCell ref="Y25:Z29"/>
    <mergeCell ref="AA25:AB29"/>
    <mergeCell ref="Y31:AB32"/>
  </mergeCells>
  <phoneticPr fontId="1"/>
  <dataValidations count="1">
    <dataValidation type="list" allowBlank="1" showInputMessage="1" showErrorMessage="1" sqref="AA33 V17" xr:uid="{00000000-0002-0000-0000-000000000000}">
      <formula1>"父,母,祖父,祖母,その他の保護者の方１名"</formula1>
    </dataValidation>
  </dataValidations>
  <pageMargins left="0.7" right="0.7" top="0.4" bottom="0.44" header="0.3" footer="0.3"/>
  <pageSetup paperSize="9" scale="99" orientation="landscape" r:id="rId1"/>
  <rowBreaks count="1" manualBreakCount="1">
    <brk id="3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148" r:id="rId4" name="Check Box 100">
              <controlPr defaultSize="0" autoFill="0" autoLine="0" autoPict="0">
                <anchor moveWithCells="1">
                  <from>
                    <xdr:col>2</xdr:col>
                    <xdr:colOff>49876</xdr:colOff>
                    <xdr:row>14</xdr:row>
                    <xdr:rowOff>16625</xdr:rowOff>
                  </from>
                  <to>
                    <xdr:col>7</xdr:col>
                    <xdr:colOff>249382</xdr:colOff>
                    <xdr:row>15</xdr:row>
                    <xdr:rowOff>58189</xdr:rowOff>
                  </to>
                </anchor>
              </controlPr>
            </control>
          </mc:Choice>
        </mc:AlternateContent>
        <mc:AlternateContent xmlns:mc="http://schemas.openxmlformats.org/markup-compatibility/2006">
          <mc:Choice Requires="x14">
            <control shapeId="2149" r:id="rId5" name="Check Box 101">
              <controlPr defaultSize="0" autoFill="0" autoLine="0" autoPict="0">
                <anchor moveWithCells="1">
                  <from>
                    <xdr:col>2</xdr:col>
                    <xdr:colOff>41564</xdr:colOff>
                    <xdr:row>16</xdr:row>
                    <xdr:rowOff>8313</xdr:rowOff>
                  </from>
                  <to>
                    <xdr:col>7</xdr:col>
                    <xdr:colOff>232756</xdr:colOff>
                    <xdr:row>17</xdr:row>
                    <xdr:rowOff>49876</xdr:rowOff>
                  </to>
                </anchor>
              </controlPr>
            </control>
          </mc:Choice>
        </mc:AlternateContent>
        <mc:AlternateContent xmlns:mc="http://schemas.openxmlformats.org/markup-compatibility/2006">
          <mc:Choice Requires="x14">
            <control shapeId="2150" r:id="rId6" name="Check Box 102">
              <controlPr defaultSize="0" autoFill="0" autoLine="0" autoPict="0">
                <anchor moveWithCells="1">
                  <from>
                    <xdr:col>2</xdr:col>
                    <xdr:colOff>49876</xdr:colOff>
                    <xdr:row>28</xdr:row>
                    <xdr:rowOff>16625</xdr:rowOff>
                  </from>
                  <to>
                    <xdr:col>7</xdr:col>
                    <xdr:colOff>249382</xdr:colOff>
                    <xdr:row>29</xdr:row>
                    <xdr:rowOff>58189</xdr:rowOff>
                  </to>
                </anchor>
              </controlPr>
            </control>
          </mc:Choice>
        </mc:AlternateContent>
        <mc:AlternateContent xmlns:mc="http://schemas.openxmlformats.org/markup-compatibility/2006">
          <mc:Choice Requires="x14">
            <control shapeId="2151" r:id="rId7" name="Check Box 103">
              <controlPr defaultSize="0" autoFill="0" autoLine="0" autoPict="0">
                <anchor moveWithCells="1">
                  <from>
                    <xdr:col>2</xdr:col>
                    <xdr:colOff>41564</xdr:colOff>
                    <xdr:row>30</xdr:row>
                    <xdr:rowOff>8313</xdr:rowOff>
                  </from>
                  <to>
                    <xdr:col>7</xdr:col>
                    <xdr:colOff>232756</xdr:colOff>
                    <xdr:row>31</xdr:row>
                    <xdr:rowOff>49876</xdr:rowOff>
                  </to>
                </anchor>
              </controlPr>
            </control>
          </mc:Choice>
        </mc:AlternateContent>
        <mc:AlternateContent xmlns:mc="http://schemas.openxmlformats.org/markup-compatibility/2006">
          <mc:Choice Requires="x14">
            <control shapeId="2152" r:id="rId8" name="Check Box 104">
              <controlPr defaultSize="0" autoFill="0" autoLine="0" autoPict="0">
                <anchor moveWithCells="1">
                  <from>
                    <xdr:col>2</xdr:col>
                    <xdr:colOff>49876</xdr:colOff>
                    <xdr:row>43</xdr:row>
                    <xdr:rowOff>16625</xdr:rowOff>
                  </from>
                  <to>
                    <xdr:col>7</xdr:col>
                    <xdr:colOff>249382</xdr:colOff>
                    <xdr:row>44</xdr:row>
                    <xdr:rowOff>58189</xdr:rowOff>
                  </to>
                </anchor>
              </controlPr>
            </control>
          </mc:Choice>
        </mc:AlternateContent>
        <mc:AlternateContent xmlns:mc="http://schemas.openxmlformats.org/markup-compatibility/2006">
          <mc:Choice Requires="x14">
            <control shapeId="2153" r:id="rId9" name="Check Box 105">
              <controlPr defaultSize="0" autoFill="0" autoLine="0" autoPict="0">
                <anchor moveWithCells="1">
                  <from>
                    <xdr:col>2</xdr:col>
                    <xdr:colOff>41564</xdr:colOff>
                    <xdr:row>45</xdr:row>
                    <xdr:rowOff>8313</xdr:rowOff>
                  </from>
                  <to>
                    <xdr:col>7</xdr:col>
                    <xdr:colOff>232756</xdr:colOff>
                    <xdr:row>46</xdr:row>
                    <xdr:rowOff>49876</xdr:rowOff>
                  </to>
                </anchor>
              </controlPr>
            </control>
          </mc:Choice>
        </mc:AlternateContent>
        <mc:AlternateContent xmlns:mc="http://schemas.openxmlformats.org/markup-compatibility/2006">
          <mc:Choice Requires="x14">
            <control shapeId="2155" r:id="rId10" name="Check Box 107">
              <controlPr defaultSize="0" autoFill="0" autoLine="0" autoPict="0">
                <anchor moveWithCells="1">
                  <from>
                    <xdr:col>2</xdr:col>
                    <xdr:colOff>41564</xdr:colOff>
                    <xdr:row>50</xdr:row>
                    <xdr:rowOff>8313</xdr:rowOff>
                  </from>
                  <to>
                    <xdr:col>7</xdr:col>
                    <xdr:colOff>232756</xdr:colOff>
                    <xdr:row>51</xdr:row>
                    <xdr:rowOff>49876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0"/>
  <sheetViews>
    <sheetView showGridLines="0" topLeftCell="A28" zoomScaleNormal="100" workbookViewId="0">
      <selection activeCell="M31" sqref="M31"/>
    </sheetView>
  </sheetViews>
  <sheetFormatPr defaultColWidth="9" defaultRowHeight="13.1"/>
  <cols>
    <col min="1" max="1" width="1.21875" style="50" customWidth="1"/>
    <col min="2" max="2" width="3.88671875" style="50" customWidth="1"/>
    <col min="3" max="3" width="3.6640625" style="50" customWidth="1"/>
    <col min="4" max="4" width="9" style="86"/>
    <col min="5" max="6" width="9" style="50"/>
    <col min="7" max="7" width="5.88671875" style="50" customWidth="1"/>
    <col min="8" max="8" width="3.33203125" style="50" customWidth="1"/>
    <col min="9" max="9" width="4.21875" style="50" customWidth="1"/>
    <col min="10" max="10" width="2.21875" style="50" customWidth="1"/>
    <col min="11" max="12" width="3.44140625" style="50" customWidth="1"/>
    <col min="13" max="13" width="56.33203125" style="50" customWidth="1"/>
    <col min="14" max="14" width="3" style="87" hidden="1" customWidth="1"/>
    <col min="15" max="15" width="18.6640625" style="50" hidden="1" customWidth="1"/>
    <col min="16" max="16" width="6.77734375" style="50" hidden="1" customWidth="1"/>
    <col min="17" max="17" width="8.88671875" style="87" customWidth="1"/>
    <col min="18" max="16384" width="9" style="50"/>
  </cols>
  <sheetData>
    <row r="1" spans="2:17" ht="28.5" customHeight="1">
      <c r="B1" s="192" t="s">
        <v>44</v>
      </c>
      <c r="C1" s="192"/>
      <c r="D1" s="192"/>
      <c r="E1" s="192"/>
      <c r="F1" s="192"/>
      <c r="G1" s="192"/>
      <c r="H1" s="192"/>
      <c r="I1" s="192"/>
      <c r="J1" s="192"/>
      <c r="K1" s="192"/>
      <c r="L1" s="192"/>
      <c r="M1" s="192"/>
      <c r="N1" s="192"/>
      <c r="O1" s="192"/>
      <c r="P1" s="192"/>
      <c r="Q1" s="192"/>
    </row>
    <row r="2" spans="2:17" ht="28.5" customHeight="1">
      <c r="B2" s="51"/>
      <c r="C2" s="52"/>
      <c r="D2" s="52"/>
      <c r="E2" s="52"/>
      <c r="F2" s="52"/>
      <c r="G2" s="52"/>
      <c r="H2" s="53"/>
      <c r="I2" s="54"/>
      <c r="J2" s="192"/>
      <c r="K2" s="192"/>
      <c r="L2" s="192"/>
      <c r="M2" s="192"/>
      <c r="N2" s="192"/>
      <c r="O2" s="192"/>
      <c r="P2" s="192"/>
      <c r="Q2" s="192"/>
    </row>
    <row r="3" spans="2:17" ht="8.1999999999999993" customHeight="1" thickBot="1">
      <c r="B3" s="55"/>
      <c r="C3" s="55"/>
      <c r="D3" s="55"/>
      <c r="E3" s="55"/>
      <c r="F3" s="55"/>
      <c r="G3" s="55"/>
      <c r="H3" s="55"/>
      <c r="I3" s="55"/>
      <c r="J3" s="55"/>
      <c r="K3" s="55"/>
      <c r="L3" s="55"/>
      <c r="M3" s="55"/>
      <c r="N3" s="55"/>
      <c r="O3" s="55"/>
      <c r="P3" s="55"/>
      <c r="Q3" s="55"/>
    </row>
    <row r="4" spans="2:17" ht="27" customHeight="1" thickBot="1">
      <c r="B4" s="149" t="s">
        <v>87</v>
      </c>
      <c r="C4" s="113" t="s">
        <v>46</v>
      </c>
      <c r="D4" s="190" t="s">
        <v>88</v>
      </c>
      <c r="E4" s="190"/>
      <c r="F4" s="190"/>
      <c r="G4" s="190"/>
      <c r="H4" s="190"/>
      <c r="I4" s="190"/>
      <c r="J4" s="190"/>
      <c r="K4" s="191"/>
      <c r="L4" s="114" t="s">
        <v>67</v>
      </c>
      <c r="M4" s="114" t="s">
        <v>55</v>
      </c>
      <c r="N4" s="195" t="s">
        <v>33</v>
      </c>
      <c r="O4" s="191"/>
      <c r="P4" s="130"/>
      <c r="Q4" s="139" t="s">
        <v>89</v>
      </c>
    </row>
    <row r="5" spans="2:17" ht="36" customHeight="1">
      <c r="B5" s="208" t="s">
        <v>15</v>
      </c>
      <c r="C5" s="98">
        <v>1</v>
      </c>
      <c r="D5" s="57"/>
      <c r="E5" s="58"/>
      <c r="F5" s="58"/>
      <c r="G5" s="58"/>
      <c r="H5" s="58"/>
      <c r="I5" s="58"/>
      <c r="J5" s="58"/>
      <c r="K5" s="59"/>
      <c r="L5" s="104" t="s">
        <v>67</v>
      </c>
      <c r="M5" s="193" t="s">
        <v>94</v>
      </c>
      <c r="N5" s="60" t="e">
        <f>Ａ基本指数簡易採点シート!#REF!&amp;""</f>
        <v>#REF!</v>
      </c>
      <c r="O5" s="61" t="s">
        <v>35</v>
      </c>
      <c r="P5" s="131" t="b">
        <v>0</v>
      </c>
      <c r="Q5" s="140" t="str">
        <f>IF(P5=TRUE,1,"")</f>
        <v/>
      </c>
    </row>
    <row r="6" spans="2:17" ht="30.8" customHeight="1">
      <c r="B6" s="209"/>
      <c r="C6" s="62">
        <v>2</v>
      </c>
      <c r="D6" s="103"/>
      <c r="E6" s="63"/>
      <c r="F6" s="63"/>
      <c r="G6" s="63"/>
      <c r="H6" s="63"/>
      <c r="I6" s="63"/>
      <c r="J6" s="63"/>
      <c r="K6" s="64"/>
      <c r="L6" s="107" t="s">
        <v>67</v>
      </c>
      <c r="M6" s="194"/>
      <c r="N6" s="65" t="e">
        <f>Ａ基本指数簡易採点シート!#REF!&amp;""</f>
        <v>#REF!</v>
      </c>
      <c r="O6" s="66" t="s">
        <v>35</v>
      </c>
      <c r="P6" s="132" t="b">
        <v>0</v>
      </c>
      <c r="Q6" s="141" t="str">
        <f>IF(P6=TRUE,3,"")</f>
        <v/>
      </c>
    </row>
    <row r="7" spans="2:17" ht="50.1" customHeight="1">
      <c r="B7" s="209"/>
      <c r="C7" s="95">
        <v>3</v>
      </c>
      <c r="D7" s="103"/>
      <c r="E7" s="63"/>
      <c r="F7" s="63"/>
      <c r="G7" s="63"/>
      <c r="H7" s="63"/>
      <c r="I7" s="63"/>
      <c r="J7" s="63"/>
      <c r="K7" s="64"/>
      <c r="L7" s="107" t="s">
        <v>47</v>
      </c>
      <c r="M7" s="74" t="s">
        <v>68</v>
      </c>
      <c r="N7" s="65" t="e">
        <f>Ａ基本指数簡易採点シート!#REF!&amp;""</f>
        <v>#REF!</v>
      </c>
      <c r="O7" s="66" t="s">
        <v>35</v>
      </c>
      <c r="P7" s="132" t="b">
        <v>0</v>
      </c>
      <c r="Q7" s="141" t="str">
        <f>IF(P7=TRUE,-5,"")</f>
        <v/>
      </c>
    </row>
    <row r="8" spans="2:17" ht="50.1" customHeight="1">
      <c r="B8" s="209"/>
      <c r="C8" s="62">
        <v>4</v>
      </c>
      <c r="D8" s="102"/>
      <c r="E8" s="63"/>
      <c r="F8" s="63"/>
      <c r="G8" s="63"/>
      <c r="H8" s="63"/>
      <c r="I8" s="63"/>
      <c r="J8" s="63"/>
      <c r="K8" s="64"/>
      <c r="L8" s="129"/>
      <c r="M8" s="112" t="s">
        <v>69</v>
      </c>
      <c r="N8" s="105"/>
      <c r="O8" s="106"/>
      <c r="P8" s="133" t="b">
        <v>0</v>
      </c>
      <c r="Q8" s="141" t="str">
        <f>IF(P8=TRUE,10,"")</f>
        <v/>
      </c>
    </row>
    <row r="9" spans="2:17" ht="60.05" customHeight="1" thickBot="1">
      <c r="B9" s="210"/>
      <c r="C9" s="80">
        <v>5</v>
      </c>
      <c r="D9" s="81"/>
      <c r="E9" s="82"/>
      <c r="F9" s="82"/>
      <c r="G9" s="82"/>
      <c r="H9" s="82"/>
      <c r="I9" s="82"/>
      <c r="J9" s="82"/>
      <c r="K9" s="83"/>
      <c r="L9" s="108" t="s">
        <v>47</v>
      </c>
      <c r="M9" s="121" t="s">
        <v>70</v>
      </c>
      <c r="N9" s="96"/>
      <c r="O9" s="97"/>
      <c r="P9" s="134" t="b">
        <v>0</v>
      </c>
      <c r="Q9" s="142" t="str">
        <f>IF(P9=TRUE,-5,"")</f>
        <v/>
      </c>
    </row>
    <row r="10" spans="2:17" ht="56.95" customHeight="1">
      <c r="B10" s="204" t="s">
        <v>34</v>
      </c>
      <c r="C10" s="98">
        <f>C9+1</f>
        <v>6</v>
      </c>
      <c r="D10" s="89"/>
      <c r="E10" s="90"/>
      <c r="F10" s="90"/>
      <c r="G10" s="90"/>
      <c r="H10" s="90"/>
      <c r="I10" s="90"/>
      <c r="J10" s="90"/>
      <c r="K10" s="91"/>
      <c r="L10" s="109"/>
      <c r="M10" s="92" t="s">
        <v>71</v>
      </c>
      <c r="N10" s="93"/>
      <c r="O10" s="94"/>
      <c r="P10" s="135" t="b">
        <v>0</v>
      </c>
      <c r="Q10" s="143" t="str">
        <f>IF(P10=TRUE,2,"")</f>
        <v/>
      </c>
    </row>
    <row r="11" spans="2:17" ht="50.1" customHeight="1">
      <c r="B11" s="205"/>
      <c r="C11" s="62">
        <f t="shared" ref="C11:C36" si="0">C10+1</f>
        <v>7</v>
      </c>
      <c r="D11" s="103"/>
      <c r="E11" s="63"/>
      <c r="F11" s="63"/>
      <c r="G11" s="63"/>
      <c r="H11" s="63"/>
      <c r="I11" s="63"/>
      <c r="J11" s="63"/>
      <c r="K11" s="64"/>
      <c r="L11" s="107"/>
      <c r="M11" s="74" t="s">
        <v>72</v>
      </c>
      <c r="N11" s="65"/>
      <c r="O11" s="66"/>
      <c r="P11" s="132" t="b">
        <v>0</v>
      </c>
      <c r="Q11" s="141" t="str">
        <f>IF(P11=TRUE,4,"")</f>
        <v/>
      </c>
    </row>
    <row r="12" spans="2:17" ht="40.6" customHeight="1" thickBot="1">
      <c r="B12" s="206"/>
      <c r="C12" s="80">
        <f t="shared" si="0"/>
        <v>8</v>
      </c>
      <c r="D12" s="68"/>
      <c r="E12" s="69"/>
      <c r="F12" s="69"/>
      <c r="G12" s="69"/>
      <c r="H12" s="69"/>
      <c r="I12" s="69"/>
      <c r="J12" s="69"/>
      <c r="K12" s="70"/>
      <c r="L12" s="110"/>
      <c r="M12" s="71" t="s">
        <v>90</v>
      </c>
      <c r="N12" s="72"/>
      <c r="O12" s="73"/>
      <c r="P12" s="136" t="b">
        <v>0</v>
      </c>
      <c r="Q12" s="144" t="str">
        <f>IF(P12=TRUE,2,"")</f>
        <v/>
      </c>
    </row>
    <row r="13" spans="2:17" ht="52.55" customHeight="1" thickBot="1">
      <c r="B13" s="116" t="s">
        <v>18</v>
      </c>
      <c r="C13" s="99">
        <f t="shared" si="0"/>
        <v>9</v>
      </c>
      <c r="D13" s="117"/>
      <c r="E13" s="85"/>
      <c r="F13" s="85"/>
      <c r="G13" s="85"/>
      <c r="H13" s="85"/>
      <c r="I13" s="85"/>
      <c r="J13" s="85"/>
      <c r="K13" s="118"/>
      <c r="L13" s="119"/>
      <c r="M13" s="120" t="s">
        <v>91</v>
      </c>
      <c r="N13" s="115"/>
      <c r="O13" s="94"/>
      <c r="P13" s="135" t="b">
        <v>0</v>
      </c>
      <c r="Q13" s="145" t="str">
        <f>IF(P13=TRUE,-2,"")</f>
        <v/>
      </c>
    </row>
    <row r="14" spans="2:17" ht="24.9" customHeight="1">
      <c r="B14" s="208" t="s">
        <v>17</v>
      </c>
      <c r="C14" s="56">
        <f t="shared" si="0"/>
        <v>10</v>
      </c>
      <c r="D14" s="57"/>
      <c r="E14" s="58"/>
      <c r="F14" s="58"/>
      <c r="G14" s="58"/>
      <c r="H14" s="58"/>
      <c r="I14" s="58"/>
      <c r="J14" s="58"/>
      <c r="K14" s="59"/>
      <c r="L14" s="104"/>
      <c r="M14" s="75" t="s">
        <v>85</v>
      </c>
      <c r="N14" s="60"/>
      <c r="O14" s="61"/>
      <c r="P14" s="131" t="b">
        <v>0</v>
      </c>
      <c r="Q14" s="140" t="str">
        <f>IF(P14=TRUE,1,"")</f>
        <v/>
      </c>
    </row>
    <row r="15" spans="2:17" ht="24.9" customHeight="1">
      <c r="B15" s="209"/>
      <c r="C15" s="62">
        <f t="shared" si="0"/>
        <v>11</v>
      </c>
      <c r="D15" s="103"/>
      <c r="E15" s="63"/>
      <c r="F15" s="63"/>
      <c r="G15" s="63"/>
      <c r="H15" s="63"/>
      <c r="I15" s="63"/>
      <c r="J15" s="63"/>
      <c r="K15" s="64"/>
      <c r="L15" s="107"/>
      <c r="M15" s="74" t="s">
        <v>86</v>
      </c>
      <c r="N15" s="65"/>
      <c r="O15" s="66"/>
      <c r="P15" s="132" t="b">
        <v>0</v>
      </c>
      <c r="Q15" s="141" t="str">
        <f>IF(P15=TRUE,3,"")</f>
        <v/>
      </c>
    </row>
    <row r="16" spans="2:17" ht="50.1" customHeight="1">
      <c r="B16" s="209"/>
      <c r="C16" s="62">
        <f t="shared" si="0"/>
        <v>12</v>
      </c>
      <c r="D16" s="103"/>
      <c r="E16" s="63"/>
      <c r="F16" s="63"/>
      <c r="G16" s="63"/>
      <c r="H16" s="63"/>
      <c r="I16" s="63"/>
      <c r="J16" s="63"/>
      <c r="K16" s="64"/>
      <c r="L16" s="107"/>
      <c r="M16" s="74"/>
      <c r="N16" s="65"/>
      <c r="O16" s="66"/>
      <c r="P16" s="132" t="b">
        <v>0</v>
      </c>
      <c r="Q16" s="141" t="str">
        <f>IF(P16=TRUE,3,"")</f>
        <v/>
      </c>
    </row>
    <row r="17" spans="2:17" ht="24.9" customHeight="1">
      <c r="B17" s="209"/>
      <c r="C17" s="62">
        <f t="shared" si="0"/>
        <v>13</v>
      </c>
      <c r="D17" s="103"/>
      <c r="E17" s="63"/>
      <c r="F17" s="63"/>
      <c r="G17" s="63"/>
      <c r="H17" s="63"/>
      <c r="I17" s="63"/>
      <c r="J17" s="63"/>
      <c r="K17" s="64"/>
      <c r="L17" s="107"/>
      <c r="M17" s="74" t="s">
        <v>92</v>
      </c>
      <c r="N17" s="65" t="e">
        <f>Ａ基本指数簡易採点シート!#REF!&amp;""</f>
        <v>#REF!</v>
      </c>
      <c r="O17" s="66" t="s">
        <v>35</v>
      </c>
      <c r="P17" s="132" t="b">
        <v>0</v>
      </c>
      <c r="Q17" s="141" t="str">
        <f>IF(P17=TRUE,2,"")</f>
        <v/>
      </c>
    </row>
    <row r="18" spans="2:17" ht="40.6" customHeight="1">
      <c r="B18" s="209"/>
      <c r="C18" s="62">
        <f t="shared" si="0"/>
        <v>14</v>
      </c>
      <c r="D18" s="103"/>
      <c r="E18" s="63"/>
      <c r="F18" s="63"/>
      <c r="G18" s="63"/>
      <c r="H18" s="63"/>
      <c r="I18" s="63"/>
      <c r="J18" s="63"/>
      <c r="K18" s="64"/>
      <c r="L18" s="107" t="s">
        <v>67</v>
      </c>
      <c r="M18" s="74" t="s">
        <v>73</v>
      </c>
      <c r="N18" s="65" t="e">
        <f>Ａ基本指数簡易採点シート!#REF!&amp;""</f>
        <v>#REF!</v>
      </c>
      <c r="O18" s="66" t="s">
        <v>35</v>
      </c>
      <c r="P18" s="132" t="b">
        <v>0</v>
      </c>
      <c r="Q18" s="141" t="str">
        <f>IF(P18=TRUE,2,"")</f>
        <v/>
      </c>
    </row>
    <row r="19" spans="2:17" ht="40.6" customHeight="1">
      <c r="B19" s="209"/>
      <c r="C19" s="62">
        <f t="shared" si="0"/>
        <v>15</v>
      </c>
      <c r="D19" s="103"/>
      <c r="E19" s="63"/>
      <c r="F19" s="63"/>
      <c r="G19" s="63"/>
      <c r="H19" s="63"/>
      <c r="I19" s="63"/>
      <c r="J19" s="63"/>
      <c r="K19" s="64"/>
      <c r="L19" s="107" t="s">
        <v>67</v>
      </c>
      <c r="M19" s="77" t="s">
        <v>74</v>
      </c>
      <c r="N19" s="65" t="e">
        <f>Ａ基本指数簡易採点シート!#REF!&amp;""</f>
        <v>#REF!</v>
      </c>
      <c r="O19" s="66" t="s">
        <v>35</v>
      </c>
      <c r="P19" s="132" t="b">
        <v>0</v>
      </c>
      <c r="Q19" s="141" t="str">
        <f>IF(P19=TRUE,1,"")</f>
        <v/>
      </c>
    </row>
    <row r="20" spans="2:17" ht="60.55" customHeight="1">
      <c r="B20" s="209"/>
      <c r="C20" s="62">
        <f t="shared" si="0"/>
        <v>16</v>
      </c>
      <c r="D20" s="103"/>
      <c r="E20" s="63"/>
      <c r="F20" s="63"/>
      <c r="G20" s="63"/>
      <c r="H20" s="63"/>
      <c r="I20" s="63"/>
      <c r="J20" s="63"/>
      <c r="K20" s="64"/>
      <c r="L20" s="129"/>
      <c r="M20" s="148" t="s">
        <v>75</v>
      </c>
      <c r="N20" s="65"/>
      <c r="O20" s="66"/>
      <c r="P20" s="132" t="b">
        <v>0</v>
      </c>
      <c r="Q20" s="141" t="str">
        <f>IF(P20=TRUE,1,"")</f>
        <v/>
      </c>
    </row>
    <row r="21" spans="2:17" ht="60.55" customHeight="1">
      <c r="B21" s="209"/>
      <c r="C21" s="62">
        <f t="shared" si="0"/>
        <v>17</v>
      </c>
      <c r="D21" s="103"/>
      <c r="E21" s="63"/>
      <c r="F21" s="63"/>
      <c r="G21" s="63"/>
      <c r="H21" s="63"/>
      <c r="I21" s="63"/>
      <c r="J21" s="63"/>
      <c r="K21" s="64"/>
      <c r="L21" s="129"/>
      <c r="M21" s="148" t="s">
        <v>76</v>
      </c>
      <c r="N21" s="65"/>
      <c r="O21" s="66"/>
      <c r="P21" s="132" t="b">
        <v>0</v>
      </c>
      <c r="Q21" s="141" t="str">
        <f>IF(P21=TRUE,2,"")</f>
        <v/>
      </c>
    </row>
    <row r="22" spans="2:17" ht="60.55" customHeight="1">
      <c r="B22" s="209"/>
      <c r="C22" s="62">
        <f t="shared" si="0"/>
        <v>18</v>
      </c>
      <c r="D22" s="103"/>
      <c r="E22" s="63"/>
      <c r="F22" s="63"/>
      <c r="G22" s="63"/>
      <c r="H22" s="63"/>
      <c r="I22" s="63"/>
      <c r="J22" s="63"/>
      <c r="K22" s="64"/>
      <c r="L22" s="129"/>
      <c r="M22" s="148" t="s">
        <v>77</v>
      </c>
      <c r="N22" s="65"/>
      <c r="O22" s="66"/>
      <c r="P22" s="132" t="b">
        <v>0</v>
      </c>
      <c r="Q22" s="141" t="str">
        <f>IF(P22=TRUE,2,"")</f>
        <v/>
      </c>
    </row>
    <row r="23" spans="2:17" ht="60.55" customHeight="1">
      <c r="B23" s="209"/>
      <c r="C23" s="62">
        <f t="shared" si="0"/>
        <v>19</v>
      </c>
      <c r="D23" s="212"/>
      <c r="E23" s="213"/>
      <c r="F23" s="213"/>
      <c r="G23" s="213"/>
      <c r="H23" s="213"/>
      <c r="I23" s="213"/>
      <c r="J23" s="213"/>
      <c r="K23" s="214"/>
      <c r="L23" s="111"/>
      <c r="M23" s="147" t="s">
        <v>78</v>
      </c>
      <c r="N23" s="78"/>
      <c r="O23" s="88"/>
      <c r="P23" s="137" t="b">
        <v>0</v>
      </c>
      <c r="Q23" s="146" t="str">
        <f>IF(P23=TRUE,5,"")</f>
        <v/>
      </c>
    </row>
    <row r="24" spans="2:17" ht="60.05" customHeight="1" thickBot="1">
      <c r="B24" s="210"/>
      <c r="C24" s="67">
        <f t="shared" si="0"/>
        <v>20</v>
      </c>
      <c r="D24" s="68"/>
      <c r="E24" s="69"/>
      <c r="F24" s="69"/>
      <c r="G24" s="69"/>
      <c r="H24" s="69"/>
      <c r="I24" s="69"/>
      <c r="J24" s="69"/>
      <c r="K24" s="70"/>
      <c r="L24" s="110"/>
      <c r="M24" s="71" t="s">
        <v>79</v>
      </c>
      <c r="N24" s="72"/>
      <c r="O24" s="73"/>
      <c r="P24" s="136" t="b">
        <v>0</v>
      </c>
      <c r="Q24" s="144" t="str">
        <f>IF(P24=TRUE,4,"")</f>
        <v/>
      </c>
    </row>
    <row r="25" spans="2:17" ht="24.9" customHeight="1">
      <c r="B25" s="207" t="s">
        <v>16</v>
      </c>
      <c r="C25" s="56">
        <f t="shared" si="0"/>
        <v>21</v>
      </c>
      <c r="D25" s="89"/>
      <c r="E25" s="90"/>
      <c r="F25" s="90"/>
      <c r="G25" s="90"/>
      <c r="H25" s="90"/>
      <c r="I25" s="90"/>
      <c r="J25" s="90"/>
      <c r="K25" s="91"/>
      <c r="L25" s="109"/>
      <c r="M25" s="74" t="s">
        <v>95</v>
      </c>
      <c r="N25" s="93"/>
      <c r="O25" s="94"/>
      <c r="P25" s="135" t="b">
        <v>0</v>
      </c>
      <c r="Q25" s="143" t="str">
        <f>IF(P25=TRUE,10,"")</f>
        <v/>
      </c>
    </row>
    <row r="26" spans="2:17" ht="50.1" customHeight="1">
      <c r="B26" s="201"/>
      <c r="C26" s="62">
        <f t="shared" si="0"/>
        <v>22</v>
      </c>
      <c r="D26" s="103"/>
      <c r="E26" s="63"/>
      <c r="F26" s="63"/>
      <c r="G26" s="63"/>
      <c r="H26" s="63"/>
      <c r="I26" s="63"/>
      <c r="J26" s="63"/>
      <c r="K26" s="64"/>
      <c r="L26" s="107"/>
      <c r="M26" s="74" t="s">
        <v>80</v>
      </c>
      <c r="N26" s="65"/>
      <c r="O26" s="66"/>
      <c r="P26" s="132" t="b">
        <v>0</v>
      </c>
      <c r="Q26" s="141" t="str">
        <f>IF(P26=TRUE,2,"")</f>
        <v/>
      </c>
    </row>
    <row r="27" spans="2:17" ht="50.1" customHeight="1">
      <c r="B27" s="201"/>
      <c r="C27" s="62">
        <f t="shared" si="0"/>
        <v>23</v>
      </c>
      <c r="D27" s="103"/>
      <c r="E27" s="63"/>
      <c r="F27" s="63"/>
      <c r="G27" s="63"/>
      <c r="H27" s="63"/>
      <c r="I27" s="63"/>
      <c r="J27" s="63"/>
      <c r="K27" s="64"/>
      <c r="L27" s="107"/>
      <c r="M27" s="74" t="s">
        <v>81</v>
      </c>
      <c r="N27" s="65"/>
      <c r="O27" s="66"/>
      <c r="P27" s="132" t="b">
        <v>0</v>
      </c>
      <c r="Q27" s="141" t="str">
        <f>IF(P27=TRUE,5,"")</f>
        <v/>
      </c>
    </row>
    <row r="28" spans="2:17" ht="73.5" customHeight="1">
      <c r="B28" s="201"/>
      <c r="C28" s="62">
        <f t="shared" si="0"/>
        <v>24</v>
      </c>
      <c r="D28" s="103"/>
      <c r="E28" s="63"/>
      <c r="F28" s="63"/>
      <c r="G28" s="63"/>
      <c r="H28" s="63"/>
      <c r="I28" s="63"/>
      <c r="J28" s="63"/>
      <c r="K28" s="64"/>
      <c r="L28" s="107"/>
      <c r="M28" s="76" t="s">
        <v>93</v>
      </c>
      <c r="N28" s="65"/>
      <c r="O28" s="66"/>
      <c r="P28" s="132" t="b">
        <v>0</v>
      </c>
      <c r="Q28" s="141" t="str">
        <f>IF(P28=TRUE,-5,"")</f>
        <v/>
      </c>
    </row>
    <row r="29" spans="2:17" ht="60.05" customHeight="1" thickBot="1">
      <c r="B29" s="203"/>
      <c r="C29" s="80">
        <f t="shared" si="0"/>
        <v>25</v>
      </c>
      <c r="D29" s="68"/>
      <c r="E29" s="69"/>
      <c r="F29" s="69"/>
      <c r="G29" s="69"/>
      <c r="H29" s="69"/>
      <c r="I29" s="69"/>
      <c r="J29" s="69"/>
      <c r="K29" s="70"/>
      <c r="L29" s="110"/>
      <c r="M29" s="121" t="s">
        <v>96</v>
      </c>
      <c r="N29" s="72"/>
      <c r="O29" s="73"/>
      <c r="P29" s="136" t="b">
        <v>0</v>
      </c>
      <c r="Q29" s="144" t="str">
        <f>IF(P29=TRUE,5,"")</f>
        <v/>
      </c>
    </row>
    <row r="30" spans="2:17" ht="24.9" customHeight="1">
      <c r="B30" s="200" t="s">
        <v>19</v>
      </c>
      <c r="C30" s="98">
        <f t="shared" si="0"/>
        <v>26</v>
      </c>
      <c r="D30" s="57"/>
      <c r="E30" s="58"/>
      <c r="F30" s="58"/>
      <c r="G30" s="58"/>
      <c r="H30" s="58"/>
      <c r="I30" s="58"/>
      <c r="J30" s="58"/>
      <c r="K30" s="59"/>
      <c r="L30" s="104"/>
      <c r="M30" s="75" t="s">
        <v>82</v>
      </c>
      <c r="N30" s="60"/>
      <c r="O30" s="61"/>
      <c r="P30" s="131" t="b">
        <v>0</v>
      </c>
      <c r="Q30" s="140" t="str">
        <f>IF(P30=TRUE,-1,"")</f>
        <v/>
      </c>
    </row>
    <row r="31" spans="2:17" ht="50.1" customHeight="1">
      <c r="B31" s="201"/>
      <c r="C31" s="62">
        <f t="shared" si="0"/>
        <v>27</v>
      </c>
      <c r="D31" s="103"/>
      <c r="E31" s="63"/>
      <c r="F31" s="63"/>
      <c r="G31" s="63"/>
      <c r="H31" s="63"/>
      <c r="I31" s="63"/>
      <c r="J31" s="63"/>
      <c r="K31" s="64"/>
      <c r="L31" s="107"/>
      <c r="M31" s="74" t="s">
        <v>83</v>
      </c>
      <c r="N31" s="65"/>
      <c r="O31" s="66"/>
      <c r="P31" s="132" t="b">
        <v>0</v>
      </c>
      <c r="Q31" s="141" t="str">
        <f>IF(P31=TRUE,-1,"")</f>
        <v/>
      </c>
    </row>
    <row r="32" spans="2:17" ht="24.9" customHeight="1">
      <c r="B32" s="201"/>
      <c r="C32" s="95">
        <f t="shared" si="0"/>
        <v>28</v>
      </c>
      <c r="D32" s="103"/>
      <c r="E32" s="63"/>
      <c r="F32" s="63"/>
      <c r="G32" s="63"/>
      <c r="H32" s="63"/>
      <c r="I32" s="63"/>
      <c r="J32" s="63"/>
      <c r="K32" s="64"/>
      <c r="L32" s="107"/>
      <c r="M32" s="74"/>
      <c r="N32" s="65"/>
      <c r="O32" s="66"/>
      <c r="P32" s="132" t="b">
        <v>0</v>
      </c>
      <c r="Q32" s="141" t="str">
        <f>IF(P32=TRUE,-2,"")</f>
        <v/>
      </c>
    </row>
    <row r="33" spans="2:17" ht="39.799999999999997" customHeight="1">
      <c r="B33" s="202"/>
      <c r="C33" s="62">
        <f t="shared" si="0"/>
        <v>29</v>
      </c>
      <c r="D33" s="103"/>
      <c r="E33" s="63"/>
      <c r="F33" s="63"/>
      <c r="G33" s="63"/>
      <c r="H33" s="63"/>
      <c r="I33" s="63"/>
      <c r="J33" s="63"/>
      <c r="K33" s="64"/>
      <c r="L33" s="129"/>
      <c r="M33" s="112" t="s">
        <v>84</v>
      </c>
      <c r="N33" s="78"/>
      <c r="O33" s="79"/>
      <c r="P33" s="137" t="b">
        <v>0</v>
      </c>
      <c r="Q33" s="141" t="str">
        <f>IF(P33=TRUE,2,"")</f>
        <v/>
      </c>
    </row>
    <row r="34" spans="2:17" ht="39.799999999999997" customHeight="1" thickBot="1">
      <c r="B34" s="203"/>
      <c r="C34" s="80">
        <f t="shared" si="0"/>
        <v>30</v>
      </c>
      <c r="D34" s="81"/>
      <c r="E34" s="82"/>
      <c r="F34" s="82"/>
      <c r="G34" s="82"/>
      <c r="H34" s="82"/>
      <c r="I34" s="82"/>
      <c r="J34" s="82"/>
      <c r="K34" s="83"/>
      <c r="L34" s="108"/>
      <c r="M34" s="71" t="s">
        <v>50</v>
      </c>
      <c r="N34" s="72"/>
      <c r="O34" s="84"/>
      <c r="P34" s="136" t="b">
        <v>0</v>
      </c>
      <c r="Q34" s="142" t="str">
        <f>IF(P34=TRUE,1,"")</f>
        <v/>
      </c>
    </row>
    <row r="35" spans="2:17" ht="74.95" customHeight="1" thickBot="1">
      <c r="B35" s="122" t="s">
        <v>48</v>
      </c>
      <c r="C35" s="99">
        <f t="shared" si="0"/>
        <v>31</v>
      </c>
      <c r="D35" s="196"/>
      <c r="E35" s="189"/>
      <c r="F35" s="189"/>
      <c r="G35" s="189"/>
      <c r="H35" s="189"/>
      <c r="I35" s="189"/>
      <c r="J35" s="189"/>
      <c r="K35" s="189"/>
      <c r="L35" s="123"/>
      <c r="M35" s="124" t="s">
        <v>49</v>
      </c>
      <c r="N35" s="125"/>
      <c r="O35" s="126"/>
      <c r="P35" s="138" t="b">
        <v>0</v>
      </c>
      <c r="Q35" s="145" t="str">
        <f>IF(P35=TRUE,10,"")</f>
        <v/>
      </c>
    </row>
    <row r="36" spans="2:17" ht="48.8" customHeight="1" thickBot="1">
      <c r="B36" s="122" t="s">
        <v>53</v>
      </c>
      <c r="C36" s="99">
        <f t="shared" si="0"/>
        <v>32</v>
      </c>
      <c r="D36" s="189"/>
      <c r="E36" s="189"/>
      <c r="F36" s="189"/>
      <c r="G36" s="189"/>
      <c r="H36" s="189"/>
      <c r="I36" s="189"/>
      <c r="J36" s="189"/>
      <c r="K36" s="189"/>
      <c r="L36" s="123"/>
      <c r="M36" s="101" t="s">
        <v>54</v>
      </c>
      <c r="N36" s="127"/>
      <c r="O36" s="128"/>
      <c r="P36" s="138" t="b">
        <v>0</v>
      </c>
      <c r="Q36" s="145" t="str">
        <f>IF(P36=TRUE,1,"")</f>
        <v/>
      </c>
    </row>
    <row r="37" spans="2:17" ht="24.9" customHeight="1" thickBot="1">
      <c r="B37" s="198" t="s">
        <v>20</v>
      </c>
      <c r="C37" s="199"/>
      <c r="D37" s="199"/>
      <c r="E37" s="199"/>
      <c r="F37" s="199"/>
      <c r="G37" s="199"/>
      <c r="H37" s="199"/>
      <c r="I37" s="199"/>
      <c r="J37" s="199"/>
      <c r="K37" s="199"/>
      <c r="L37" s="199"/>
      <c r="M37" s="199"/>
      <c r="N37" s="199"/>
      <c r="O37" s="199"/>
      <c r="P37" s="82"/>
      <c r="Q37" s="142">
        <f>SUM(Q5:Q36)</f>
        <v>0</v>
      </c>
    </row>
    <row r="38" spans="2:17">
      <c r="B38" s="211" t="s">
        <v>52</v>
      </c>
      <c r="C38" s="211"/>
      <c r="D38" s="211"/>
      <c r="E38" s="211"/>
      <c r="F38" s="211"/>
      <c r="G38" s="211"/>
      <c r="H38" s="211"/>
      <c r="I38" s="211"/>
      <c r="J38" s="211"/>
      <c r="K38" s="211"/>
      <c r="L38" s="211"/>
      <c r="M38" s="211"/>
    </row>
    <row r="39" spans="2:17">
      <c r="B39" s="50" t="s">
        <v>58</v>
      </c>
    </row>
    <row r="40" spans="2:17">
      <c r="O40" s="197"/>
      <c r="P40" s="197"/>
      <c r="Q40" s="197"/>
    </row>
  </sheetData>
  <mergeCells count="16">
    <mergeCell ref="O40:Q40"/>
    <mergeCell ref="B37:O37"/>
    <mergeCell ref="B30:B34"/>
    <mergeCell ref="B1:Q1"/>
    <mergeCell ref="B10:B12"/>
    <mergeCell ref="B25:B29"/>
    <mergeCell ref="B14:B24"/>
    <mergeCell ref="B38:M38"/>
    <mergeCell ref="B5:B9"/>
    <mergeCell ref="D23:K23"/>
    <mergeCell ref="D36:K36"/>
    <mergeCell ref="D4:K4"/>
    <mergeCell ref="J2:Q2"/>
    <mergeCell ref="M5:M6"/>
    <mergeCell ref="N4:O4"/>
    <mergeCell ref="D35:K35"/>
  </mergeCells>
  <phoneticPr fontId="3"/>
  <pageMargins left="0.7" right="0.7" top="0.75" bottom="0.75" header="0.3" footer="0.3"/>
  <pageSetup paperSize="9" fitToHeight="0" orientation="landscape" r:id="rId1"/>
  <rowBreaks count="2" manualBreakCount="2">
    <brk id="12" min="1" max="16" man="1"/>
    <brk id="21"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41564</xdr:colOff>
                    <xdr:row>4</xdr:row>
                    <xdr:rowOff>91440</xdr:rowOff>
                  </from>
                  <to>
                    <xdr:col>10</xdr:col>
                    <xdr:colOff>157942</xdr:colOff>
                    <xdr:row>4</xdr:row>
                    <xdr:rowOff>390698</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24938</xdr:colOff>
                    <xdr:row>5</xdr:row>
                    <xdr:rowOff>74815</xdr:rowOff>
                  </from>
                  <to>
                    <xdr:col>10</xdr:col>
                    <xdr:colOff>182880</xdr:colOff>
                    <xdr:row>5</xdr:row>
                    <xdr:rowOff>365760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0</xdr:colOff>
                    <xdr:row>6</xdr:row>
                    <xdr:rowOff>0</xdr:rowOff>
                  </from>
                  <to>
                    <xdr:col>9</xdr:col>
                    <xdr:colOff>116378</xdr:colOff>
                    <xdr:row>6</xdr:row>
                    <xdr:rowOff>606829</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0</xdr:colOff>
                    <xdr:row>9</xdr:row>
                    <xdr:rowOff>0</xdr:rowOff>
                  </from>
                  <to>
                    <xdr:col>9</xdr:col>
                    <xdr:colOff>0</xdr:colOff>
                    <xdr:row>9</xdr:row>
                    <xdr:rowOff>615142</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0</xdr:colOff>
                    <xdr:row>10</xdr:row>
                    <xdr:rowOff>0</xdr:rowOff>
                  </from>
                  <to>
                    <xdr:col>9</xdr:col>
                    <xdr:colOff>99753</xdr:colOff>
                    <xdr:row>11</xdr:row>
                    <xdr:rowOff>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16625</xdr:colOff>
                    <xdr:row>11</xdr:row>
                    <xdr:rowOff>8313</xdr:rowOff>
                  </from>
                  <to>
                    <xdr:col>10</xdr:col>
                    <xdr:colOff>33251</xdr:colOff>
                    <xdr:row>12</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8313</xdr:colOff>
                    <xdr:row>11</xdr:row>
                    <xdr:rowOff>507076</xdr:rowOff>
                  </from>
                  <to>
                    <xdr:col>9</xdr:col>
                    <xdr:colOff>157942</xdr:colOff>
                    <xdr:row>12</xdr:row>
                    <xdr:rowOff>515389</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xdr:col>
                    <xdr:colOff>0</xdr:colOff>
                    <xdr:row>13</xdr:row>
                    <xdr:rowOff>16625</xdr:rowOff>
                  </from>
                  <to>
                    <xdr:col>7</xdr:col>
                    <xdr:colOff>241069</xdr:colOff>
                    <xdr:row>13</xdr:row>
                    <xdr:rowOff>282633</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0</xdr:colOff>
                    <xdr:row>14</xdr:row>
                    <xdr:rowOff>24938</xdr:rowOff>
                  </from>
                  <to>
                    <xdr:col>7</xdr:col>
                    <xdr:colOff>99753</xdr:colOff>
                    <xdr:row>15</xdr:row>
                    <xdr:rowOff>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xdr:col>
                    <xdr:colOff>8313</xdr:colOff>
                    <xdr:row>15</xdr:row>
                    <xdr:rowOff>0</xdr:rowOff>
                  </from>
                  <to>
                    <xdr:col>10</xdr:col>
                    <xdr:colOff>16625</xdr:colOff>
                    <xdr:row>16</xdr:row>
                    <xdr:rowOff>8313</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xdr:col>
                    <xdr:colOff>0</xdr:colOff>
                    <xdr:row>16</xdr:row>
                    <xdr:rowOff>8313</xdr:rowOff>
                  </from>
                  <to>
                    <xdr:col>6</xdr:col>
                    <xdr:colOff>382385</xdr:colOff>
                    <xdr:row>16</xdr:row>
                    <xdr:rowOff>290945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3</xdr:col>
                    <xdr:colOff>8313</xdr:colOff>
                    <xdr:row>19</xdr:row>
                    <xdr:rowOff>0</xdr:rowOff>
                  </from>
                  <to>
                    <xdr:col>8</xdr:col>
                    <xdr:colOff>282633</xdr:colOff>
                    <xdr:row>20</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3</xdr:col>
                    <xdr:colOff>0</xdr:colOff>
                    <xdr:row>19</xdr:row>
                    <xdr:rowOff>748145</xdr:rowOff>
                  </from>
                  <to>
                    <xdr:col>8</xdr:col>
                    <xdr:colOff>299258</xdr:colOff>
                    <xdr:row>21</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3</xdr:col>
                    <xdr:colOff>8313</xdr:colOff>
                    <xdr:row>21</xdr:row>
                    <xdr:rowOff>8313</xdr:rowOff>
                  </from>
                  <to>
                    <xdr:col>9</xdr:col>
                    <xdr:colOff>16625</xdr:colOff>
                    <xdr:row>22</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3</xdr:col>
                    <xdr:colOff>0</xdr:colOff>
                    <xdr:row>23</xdr:row>
                    <xdr:rowOff>0</xdr:rowOff>
                  </from>
                  <to>
                    <xdr:col>9</xdr:col>
                    <xdr:colOff>157942</xdr:colOff>
                    <xdr:row>24</xdr:row>
                    <xdr:rowOff>8313</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3</xdr:col>
                    <xdr:colOff>0</xdr:colOff>
                    <xdr:row>24</xdr:row>
                    <xdr:rowOff>66502</xdr:rowOff>
                  </from>
                  <to>
                    <xdr:col>6</xdr:col>
                    <xdr:colOff>382385</xdr:colOff>
                    <xdr:row>24</xdr:row>
                    <xdr:rowOff>274320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3</xdr:col>
                    <xdr:colOff>16625</xdr:colOff>
                    <xdr:row>24</xdr:row>
                    <xdr:rowOff>307571</xdr:rowOff>
                  </from>
                  <to>
                    <xdr:col>9</xdr:col>
                    <xdr:colOff>99753</xdr:colOff>
                    <xdr:row>25</xdr:row>
                    <xdr:rowOff>615142</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3</xdr:col>
                    <xdr:colOff>0</xdr:colOff>
                    <xdr:row>26</xdr:row>
                    <xdr:rowOff>16625</xdr:rowOff>
                  </from>
                  <to>
                    <xdr:col>9</xdr:col>
                    <xdr:colOff>116378</xdr:colOff>
                    <xdr:row>26</xdr:row>
                    <xdr:rowOff>615142</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3</xdr:col>
                    <xdr:colOff>8313</xdr:colOff>
                    <xdr:row>27</xdr:row>
                    <xdr:rowOff>249382</xdr:rowOff>
                  </from>
                  <to>
                    <xdr:col>9</xdr:col>
                    <xdr:colOff>116378</xdr:colOff>
                    <xdr:row>27</xdr:row>
                    <xdr:rowOff>739833</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xdr:col>
                    <xdr:colOff>0</xdr:colOff>
                    <xdr:row>29</xdr:row>
                    <xdr:rowOff>24938</xdr:rowOff>
                  </from>
                  <to>
                    <xdr:col>8</xdr:col>
                    <xdr:colOff>216131</xdr:colOff>
                    <xdr:row>29</xdr:row>
                    <xdr:rowOff>274320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xdr:col>
                    <xdr:colOff>0</xdr:colOff>
                    <xdr:row>30</xdr:row>
                    <xdr:rowOff>33251</xdr:rowOff>
                  </from>
                  <to>
                    <xdr:col>9</xdr:col>
                    <xdr:colOff>58189</xdr:colOff>
                    <xdr:row>31</xdr:row>
                    <xdr:rowOff>8313</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xdr:col>
                    <xdr:colOff>0</xdr:colOff>
                    <xdr:row>31</xdr:row>
                    <xdr:rowOff>16625</xdr:rowOff>
                  </from>
                  <to>
                    <xdr:col>6</xdr:col>
                    <xdr:colOff>374073</xdr:colOff>
                    <xdr:row>31</xdr:row>
                    <xdr:rowOff>257695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xdr:col>
                    <xdr:colOff>8313</xdr:colOff>
                    <xdr:row>33</xdr:row>
                    <xdr:rowOff>8313</xdr:rowOff>
                  </from>
                  <to>
                    <xdr:col>9</xdr:col>
                    <xdr:colOff>149629</xdr:colOff>
                    <xdr:row>34</xdr:row>
                    <xdr:rowOff>33251</xdr:rowOff>
                  </to>
                </anchor>
              </controlPr>
            </control>
          </mc:Choice>
        </mc:AlternateContent>
        <mc:AlternateContent xmlns:mc="http://schemas.openxmlformats.org/markup-compatibility/2006">
          <mc:Choice Requires="x14">
            <control shapeId="1065" r:id="rId27" name="Check Box 41">
              <controlPr defaultSize="0" autoFill="0" autoLine="0" autoPict="0" altText="きょうだいが既に保育施設・事業所を利用しており，申込児童が同一の保育施設・事業所の利用を希望する場合又はきょうだいが同時に同一の保育施設・事業所の申込みをした場合">
                <anchor moveWithCells="1">
                  <from>
                    <xdr:col>3</xdr:col>
                    <xdr:colOff>8313</xdr:colOff>
                    <xdr:row>28</xdr:row>
                    <xdr:rowOff>41564</xdr:rowOff>
                  </from>
                  <to>
                    <xdr:col>10</xdr:col>
                    <xdr:colOff>16625</xdr:colOff>
                    <xdr:row>28</xdr:row>
                    <xdr:rowOff>731520</xdr:rowOff>
                  </to>
                </anchor>
              </controlPr>
            </control>
          </mc:Choice>
        </mc:AlternateContent>
        <mc:AlternateContent xmlns:mc="http://schemas.openxmlformats.org/markup-compatibility/2006">
          <mc:Choice Requires="x14">
            <control shapeId="1092" r:id="rId28" name="Check Box 68">
              <controlPr defaultSize="0" autoFill="0" autoLine="0" autoPict="0">
                <anchor moveWithCells="1">
                  <from>
                    <xdr:col>3</xdr:col>
                    <xdr:colOff>8313</xdr:colOff>
                    <xdr:row>17</xdr:row>
                    <xdr:rowOff>8313</xdr:rowOff>
                  </from>
                  <to>
                    <xdr:col>10</xdr:col>
                    <xdr:colOff>16625</xdr:colOff>
                    <xdr:row>17</xdr:row>
                    <xdr:rowOff>507076</xdr:rowOff>
                  </to>
                </anchor>
              </controlPr>
            </control>
          </mc:Choice>
        </mc:AlternateContent>
        <mc:AlternateContent xmlns:mc="http://schemas.openxmlformats.org/markup-compatibility/2006">
          <mc:Choice Requires="x14">
            <control shapeId="1093" r:id="rId29" name="Check Box 69">
              <controlPr defaultSize="0" autoFill="0" autoLine="0" autoPict="0">
                <anchor moveWithCells="1">
                  <from>
                    <xdr:col>3</xdr:col>
                    <xdr:colOff>16625</xdr:colOff>
                    <xdr:row>18</xdr:row>
                    <xdr:rowOff>0</xdr:rowOff>
                  </from>
                  <to>
                    <xdr:col>10</xdr:col>
                    <xdr:colOff>58189</xdr:colOff>
                    <xdr:row>19</xdr:row>
                    <xdr:rowOff>8313</xdr:rowOff>
                  </to>
                </anchor>
              </controlPr>
            </control>
          </mc:Choice>
        </mc:AlternateContent>
        <mc:AlternateContent xmlns:mc="http://schemas.openxmlformats.org/markup-compatibility/2006">
          <mc:Choice Requires="x14">
            <control shapeId="1110" r:id="rId30" name="Check Box 86">
              <controlPr defaultSize="0" autoFill="0" autoLine="0" autoPict="0">
                <anchor moveWithCells="1">
                  <from>
                    <xdr:col>3</xdr:col>
                    <xdr:colOff>8313</xdr:colOff>
                    <xdr:row>32</xdr:row>
                    <xdr:rowOff>8313</xdr:rowOff>
                  </from>
                  <to>
                    <xdr:col>9</xdr:col>
                    <xdr:colOff>141316</xdr:colOff>
                    <xdr:row>33</xdr:row>
                    <xdr:rowOff>0</xdr:rowOff>
                  </to>
                </anchor>
              </controlPr>
            </control>
          </mc:Choice>
        </mc:AlternateContent>
        <mc:AlternateContent xmlns:mc="http://schemas.openxmlformats.org/markup-compatibility/2006">
          <mc:Choice Requires="x14">
            <control shapeId="1296" r:id="rId31" name="Check Box 272">
              <controlPr defaultSize="0" autoFill="0" autoLine="0" autoPict="0">
                <anchor moveWithCells="1">
                  <from>
                    <xdr:col>3</xdr:col>
                    <xdr:colOff>8313</xdr:colOff>
                    <xdr:row>34</xdr:row>
                    <xdr:rowOff>207818</xdr:rowOff>
                  </from>
                  <to>
                    <xdr:col>9</xdr:col>
                    <xdr:colOff>83127</xdr:colOff>
                    <xdr:row>34</xdr:row>
                    <xdr:rowOff>914400</xdr:rowOff>
                  </to>
                </anchor>
              </controlPr>
            </control>
          </mc:Choice>
        </mc:AlternateContent>
        <mc:AlternateContent xmlns:mc="http://schemas.openxmlformats.org/markup-compatibility/2006">
          <mc:Choice Requires="x14">
            <control shapeId="1435" r:id="rId32" name="Check Box 411">
              <controlPr defaultSize="0" autoFill="0" autoLine="0" autoPict="0">
                <anchor moveWithCells="1">
                  <from>
                    <xdr:col>3</xdr:col>
                    <xdr:colOff>0</xdr:colOff>
                    <xdr:row>8</xdr:row>
                    <xdr:rowOff>0</xdr:rowOff>
                  </from>
                  <to>
                    <xdr:col>9</xdr:col>
                    <xdr:colOff>116378</xdr:colOff>
                    <xdr:row>8</xdr:row>
                    <xdr:rowOff>606829</xdr:rowOff>
                  </to>
                </anchor>
              </controlPr>
            </control>
          </mc:Choice>
        </mc:AlternateContent>
        <mc:AlternateContent xmlns:mc="http://schemas.openxmlformats.org/markup-compatibility/2006">
          <mc:Choice Requires="x14">
            <control shapeId="1436" r:id="rId33" name="Check Box 412">
              <controlPr defaultSize="0" autoFill="0" autoLine="0" autoPict="0">
                <anchor moveWithCells="1">
                  <from>
                    <xdr:col>3</xdr:col>
                    <xdr:colOff>0</xdr:colOff>
                    <xdr:row>22</xdr:row>
                    <xdr:rowOff>0</xdr:rowOff>
                  </from>
                  <to>
                    <xdr:col>9</xdr:col>
                    <xdr:colOff>157942</xdr:colOff>
                    <xdr:row>23</xdr:row>
                    <xdr:rowOff>8313</xdr:rowOff>
                  </to>
                </anchor>
              </controlPr>
            </control>
          </mc:Choice>
        </mc:AlternateContent>
        <mc:AlternateContent xmlns:mc="http://schemas.openxmlformats.org/markup-compatibility/2006">
          <mc:Choice Requires="x14">
            <control shapeId="1439" r:id="rId34" name="Check Box 415">
              <controlPr defaultSize="0" autoFill="0" autoLine="0" autoPict="0">
                <anchor moveWithCells="1">
                  <from>
                    <xdr:col>3</xdr:col>
                    <xdr:colOff>49876</xdr:colOff>
                    <xdr:row>34</xdr:row>
                    <xdr:rowOff>922713</xdr:rowOff>
                  </from>
                  <to>
                    <xdr:col>9</xdr:col>
                    <xdr:colOff>116378</xdr:colOff>
                    <xdr:row>36</xdr:row>
                    <xdr:rowOff>58189</xdr:rowOff>
                  </to>
                </anchor>
              </controlPr>
            </control>
          </mc:Choice>
        </mc:AlternateContent>
        <mc:AlternateContent xmlns:mc="http://schemas.openxmlformats.org/markup-compatibility/2006">
          <mc:Choice Requires="x14">
            <control shapeId="1596" r:id="rId35" name="Check Box 572">
              <controlPr defaultSize="0" autoFill="0" autoLine="0" autoPict="0">
                <anchor moveWithCells="1">
                  <from>
                    <xdr:col>3</xdr:col>
                    <xdr:colOff>41564</xdr:colOff>
                    <xdr:row>7</xdr:row>
                    <xdr:rowOff>0</xdr:rowOff>
                  </from>
                  <to>
                    <xdr:col>9</xdr:col>
                    <xdr:colOff>157942</xdr:colOff>
                    <xdr:row>7</xdr:row>
                    <xdr:rowOff>606829</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12"/>
  <sheetViews>
    <sheetView showGridLines="0" zoomScaleNormal="100" workbookViewId="0">
      <selection activeCell="E6" sqref="E6"/>
    </sheetView>
  </sheetViews>
  <sheetFormatPr defaultRowHeight="13.1"/>
  <cols>
    <col min="1" max="1" width="1.33203125" customWidth="1"/>
    <col min="2" max="2" width="3.109375" customWidth="1"/>
    <col min="10" max="10" width="3.44140625" customWidth="1"/>
  </cols>
  <sheetData>
    <row r="1" spans="2:18">
      <c r="B1" s="218" t="s">
        <v>45</v>
      </c>
      <c r="C1" s="218"/>
      <c r="D1" s="218"/>
      <c r="E1" s="218"/>
      <c r="F1" s="218"/>
      <c r="G1" s="218"/>
      <c r="H1" s="218"/>
      <c r="I1" s="218"/>
      <c r="J1" s="218"/>
    </row>
    <row r="2" spans="2:18">
      <c r="B2" s="218"/>
      <c r="C2" s="218"/>
      <c r="D2" s="218"/>
      <c r="E2" s="218"/>
      <c r="F2" s="218"/>
      <c r="G2" s="218"/>
      <c r="H2" s="218"/>
      <c r="I2" s="218"/>
      <c r="J2" s="218"/>
    </row>
    <row r="3" spans="2:18" ht="13.6" customHeight="1">
      <c r="B3" s="29"/>
      <c r="C3" s="29"/>
      <c r="D3" s="29"/>
      <c r="E3" s="29"/>
      <c r="F3" s="29"/>
      <c r="G3" s="29"/>
      <c r="H3" s="29"/>
      <c r="I3" s="29"/>
      <c r="J3" s="29"/>
    </row>
    <row r="4" spans="2:18" ht="13.75" thickBot="1">
      <c r="K4" s="5"/>
      <c r="L4" s="5"/>
      <c r="M4" s="5"/>
      <c r="N4" s="5"/>
      <c r="O4" s="5"/>
    </row>
    <row r="5" spans="2:18" ht="29.95" customHeight="1" thickBot="1">
      <c r="B5" s="18"/>
      <c r="C5" s="26" t="s">
        <v>22</v>
      </c>
      <c r="D5" s="26" t="s">
        <v>26</v>
      </c>
      <c r="E5" s="26" t="s">
        <v>23</v>
      </c>
      <c r="F5" s="26" t="s">
        <v>27</v>
      </c>
      <c r="G5" s="26" t="s">
        <v>24</v>
      </c>
      <c r="H5" s="19"/>
      <c r="I5" s="19"/>
      <c r="J5" s="20"/>
      <c r="K5" s="5"/>
      <c r="L5" s="5"/>
      <c r="M5" s="5"/>
      <c r="N5" s="5"/>
      <c r="O5" s="5"/>
    </row>
    <row r="6" spans="2:18" ht="29.95" customHeight="1" thickBot="1">
      <c r="B6" s="21"/>
      <c r="C6" s="32">
        <f>Ａ基本指数簡易採点シート!V10</f>
        <v>0</v>
      </c>
      <c r="D6" s="27" t="s">
        <v>26</v>
      </c>
      <c r="E6" s="28">
        <f>Ｂ調整指数簡易算定シート!Q37</f>
        <v>0</v>
      </c>
      <c r="F6" s="27" t="s">
        <v>28</v>
      </c>
      <c r="G6" s="215">
        <f>C6+E6</f>
        <v>0</v>
      </c>
      <c r="H6" s="216"/>
      <c r="I6" s="217"/>
      <c r="J6" s="22"/>
      <c r="K6" s="5"/>
      <c r="L6" s="5"/>
      <c r="M6" s="5"/>
      <c r="N6" s="5"/>
    </row>
    <row r="7" spans="2:18" ht="29.95" customHeight="1" thickBot="1">
      <c r="B7" s="23"/>
      <c r="C7" s="24"/>
      <c r="D7" s="24"/>
      <c r="E7" s="24"/>
      <c r="F7" s="24"/>
      <c r="G7" s="24"/>
      <c r="H7" s="24"/>
      <c r="I7" s="24"/>
      <c r="J7" s="25"/>
      <c r="K7" s="5"/>
      <c r="L7" s="5"/>
      <c r="M7" s="5"/>
      <c r="N7" s="5"/>
    </row>
    <row r="8" spans="2:18" ht="29.95" customHeight="1">
      <c r="K8" s="5"/>
      <c r="L8" s="5"/>
      <c r="M8" s="5"/>
      <c r="N8" s="5"/>
      <c r="O8" s="5"/>
      <c r="P8" s="5"/>
      <c r="Q8" s="5"/>
      <c r="R8" s="5"/>
    </row>
    <row r="9" spans="2:18" ht="29.95" customHeight="1">
      <c r="N9" s="5"/>
    </row>
    <row r="10" spans="2:18">
      <c r="N10" s="5"/>
    </row>
    <row r="11" spans="2:18">
      <c r="N11" s="5"/>
    </row>
    <row r="12" spans="2:18">
      <c r="N12" s="5"/>
    </row>
  </sheetData>
  <sheetProtection selectLockedCells="1"/>
  <mergeCells count="2">
    <mergeCell ref="G6:I6"/>
    <mergeCell ref="B1:J2"/>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Ａ基本指数簡易採点シート</vt:lpstr>
      <vt:lpstr>Ｂ調整指数簡易算定シート</vt:lpstr>
      <vt:lpstr>Ｃ合計指数算定シート</vt:lpstr>
      <vt:lpstr>Ａ基本指数簡易採点シート!Print_Area</vt:lpstr>
      <vt:lpstr>Ｂ調整指数簡易算定シート!Print_Area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2019-10-18T08:53:00Z</cp:lastPrinted>
  <dcterms:created xsi:type="dcterms:W3CDTF">2014-05-15T11:57:56Z</dcterms:created>
  <dcterms:modified xsi:type="dcterms:W3CDTF">2020-10-02T11:40:36Z</dcterms:modified>
</cp:coreProperties>
</file>