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docserve\docserve\free_space(2230020000)\【H29はぐくみ局移管先フォルダ】\０４民営保育施設\◎新フォルダ「運営担当」◎\00_給付関係\02_処遇改善等加算\処遇Ⅰ・Ⅱ・Ⅲ共通\R5\02_市様式\★HP掲載\05_最終：改（050719）\"/>
    </mc:Choice>
  </mc:AlternateContent>
  <xr:revisionPtr revIDLastSave="0" documentId="13_ncr:1_{4C04044D-08B6-4715-806F-A03DAA98D751}" xr6:coauthVersionLast="47" xr6:coauthVersionMax="47" xr10:uidLastSave="{00000000-0000-0000-0000-000000000000}"/>
  <bookViews>
    <workbookView xWindow="-120" yWindow="-120" windowWidth="20730" windowHeight="11310" tabRatio="861" xr2:uid="{00000000-000D-0000-FFFF-FFFF00000000}"/>
  </bookViews>
  <sheets>
    <sheet name="基礎情報" sheetId="32" r:id="rId1"/>
    <sheet name="算定児童数" sheetId="28" r:id="rId2"/>
    <sheet name="算定対象人数" sheetId="31" r:id="rId3"/>
    <sheet name="【様式３】" sheetId="13" r:id="rId4"/>
    <sheet name="【様式６】" sheetId="22" r:id="rId5"/>
    <sheet name="【様式６別添１】" sheetId="26" r:id="rId6"/>
    <sheet name="【様式６別添２】" sheetId="25" r:id="rId7"/>
    <sheet name="研修要件確認シート" sheetId="33" r:id="rId8"/>
    <sheet name="【記入例】研修要件確認シート" sheetId="34" r:id="rId9"/>
    <sheet name="【市集約】" sheetId="30" r:id="rId10"/>
  </sheets>
  <definedNames>
    <definedName name="aaaa" localSheetId="8">#REF!</definedName>
    <definedName name="aaaa" localSheetId="5">#REF!</definedName>
    <definedName name="aaaa" localSheetId="6">#REF!</definedName>
    <definedName name="aaaa" localSheetId="0">#REF!</definedName>
    <definedName name="aaaa" localSheetId="7">#REF!</definedName>
    <definedName name="aaaa">#REF!</definedName>
    <definedName name="_xlnm.Print_Area" localSheetId="8">【記入例】研修要件確認シート!$B$1:$AA$61</definedName>
    <definedName name="_xlnm.Print_Area" localSheetId="3">【様式３】!$A$1:$AH$28</definedName>
    <definedName name="_xlnm.Print_Area" localSheetId="4">【様式６】!$A$1:$AI$29</definedName>
    <definedName name="_xlnm.Print_Area" localSheetId="5">【様式６別添１】!$B$1:$Z$64</definedName>
    <definedName name="_xlnm.Print_Area" localSheetId="6">【様式６別添２】!$A$1:$F$17</definedName>
    <definedName name="_xlnm.Print_Area" localSheetId="0">基礎情報!$A$1:$L$41</definedName>
    <definedName name="_xlnm.Print_Area" localSheetId="7">研修要件確認シート!$B$1:$AA$61</definedName>
    <definedName name="_xlnm.Print_Area" localSheetId="2">算定対象人数!$A$1:$H$40</definedName>
    <definedName name="保育所別民改費担当者一覧" localSheetId="8">#REF!</definedName>
    <definedName name="保育所別民改費担当者一覧" localSheetId="5">#REF!</definedName>
    <definedName name="保育所別民改費担当者一覧" localSheetId="6">#REF!</definedName>
    <definedName name="保育所別民改費担当者一覧" localSheetId="0">#REF!</definedName>
    <definedName name="保育所別民改費担当者一覧" localSheetId="7">#REF!</definedName>
    <definedName name="保育所別民改費担当者一覧">#REF!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4" i="26" l="1"/>
  <c r="F11" i="31"/>
  <c r="F10" i="31"/>
  <c r="K2" i="30" s="1"/>
  <c r="F9" i="31"/>
  <c r="J2" i="30" s="1"/>
  <c r="AF12" i="34"/>
  <c r="AM12" i="34" s="1"/>
  <c r="AM11" i="34"/>
  <c r="I2" i="30"/>
  <c r="GE2" i="30"/>
  <c r="GD2" i="30"/>
  <c r="GC2" i="30"/>
  <c r="GB2" i="30"/>
  <c r="GA2" i="30"/>
  <c r="FZ2" i="30"/>
  <c r="FY2" i="30"/>
  <c r="FX2" i="30"/>
  <c r="FW2" i="30"/>
  <c r="FV2" i="30"/>
  <c r="FU2" i="30"/>
  <c r="FT2" i="30"/>
  <c r="FS2" i="30"/>
  <c r="FR2" i="30"/>
  <c r="FQ2" i="30"/>
  <c r="FP2" i="30"/>
  <c r="FO2" i="30"/>
  <c r="FN2" i="30"/>
  <c r="FM2" i="30"/>
  <c r="FL2" i="30"/>
  <c r="FK2" i="30"/>
  <c r="FJ2" i="30"/>
  <c r="FI2" i="30"/>
  <c r="FH2" i="30"/>
  <c r="FG2" i="30"/>
  <c r="FF2" i="30"/>
  <c r="FE2" i="30"/>
  <c r="FD2" i="30"/>
  <c r="FC2" i="30"/>
  <c r="FB2" i="30"/>
  <c r="FA2" i="30"/>
  <c r="EZ2" i="30"/>
  <c r="EY2" i="30"/>
  <c r="EX2" i="30"/>
  <c r="EW2" i="30"/>
  <c r="EV2" i="30"/>
  <c r="EU2" i="30"/>
  <c r="ET2" i="30"/>
  <c r="ES2" i="30"/>
  <c r="ER2" i="30"/>
  <c r="EQ2" i="30"/>
  <c r="EP2" i="30"/>
  <c r="EO2" i="30"/>
  <c r="EN2" i="30"/>
  <c r="EM2" i="30"/>
  <c r="EL2" i="30"/>
  <c r="EK2" i="30"/>
  <c r="EJ2" i="30"/>
  <c r="EI2" i="30"/>
  <c r="EH2" i="30"/>
  <c r="EG2" i="30"/>
  <c r="EF2" i="30"/>
  <c r="EE2" i="30"/>
  <c r="ED2" i="30"/>
  <c r="EC2" i="30"/>
  <c r="EB2" i="30"/>
  <c r="EA2" i="30"/>
  <c r="DZ2" i="30"/>
  <c r="DY2" i="30"/>
  <c r="DX2" i="30"/>
  <c r="DW2" i="30"/>
  <c r="DV2" i="30"/>
  <c r="DU2" i="30"/>
  <c r="DT2" i="30"/>
  <c r="DS2" i="30"/>
  <c r="DR2" i="30"/>
  <c r="DQ2" i="30"/>
  <c r="DP2" i="30"/>
  <c r="DO2" i="30"/>
  <c r="DN2" i="30"/>
  <c r="DM2" i="30"/>
  <c r="DL2" i="30"/>
  <c r="DK2" i="30"/>
  <c r="DJ2" i="30"/>
  <c r="DI2" i="30"/>
  <c r="DH2" i="30"/>
  <c r="DG2" i="30"/>
  <c r="DF2" i="30"/>
  <c r="DE2" i="30"/>
  <c r="DD2" i="30"/>
  <c r="DC2" i="30"/>
  <c r="DB2" i="30"/>
  <c r="DA2" i="30"/>
  <c r="CZ2" i="30"/>
  <c r="CY2" i="30"/>
  <c r="CX2" i="30"/>
  <c r="CW2" i="30"/>
  <c r="CV2" i="30"/>
  <c r="CU2" i="30"/>
  <c r="CT2" i="30"/>
  <c r="CS2" i="30"/>
  <c r="CR2" i="30"/>
  <c r="CQ2" i="30"/>
  <c r="CP2" i="30"/>
  <c r="CO2" i="30"/>
  <c r="CN2" i="30"/>
  <c r="CM2" i="30"/>
  <c r="CL2" i="30"/>
  <c r="CK2" i="30"/>
  <c r="CJ2" i="30"/>
  <c r="CI2" i="30"/>
  <c r="CH2" i="30"/>
  <c r="CG2" i="30"/>
  <c r="CF2" i="30"/>
  <c r="CE2" i="30"/>
  <c r="CD2" i="30"/>
  <c r="CC2" i="30"/>
  <c r="CB2" i="30"/>
  <c r="CA2" i="30"/>
  <c r="BZ2" i="30"/>
  <c r="BY2" i="30"/>
  <c r="BX2" i="30"/>
  <c r="BW2" i="30"/>
  <c r="BV2" i="30"/>
  <c r="BU2" i="30"/>
  <c r="BT2" i="30"/>
  <c r="BS2" i="30"/>
  <c r="BR2" i="30"/>
  <c r="BQ2" i="30"/>
  <c r="BP2" i="30"/>
  <c r="BO2" i="30"/>
  <c r="BN2" i="30"/>
  <c r="BM2" i="30"/>
  <c r="BL2" i="30"/>
  <c r="BK2" i="30"/>
  <c r="BJ2" i="30"/>
  <c r="BI2" i="30"/>
  <c r="BH2" i="30"/>
  <c r="BG2" i="30"/>
  <c r="BF2" i="30"/>
  <c r="BE2" i="30"/>
  <c r="BD2" i="30"/>
  <c r="BC2" i="30"/>
  <c r="BB2" i="30"/>
  <c r="BA2" i="30"/>
  <c r="AZ2" i="30"/>
  <c r="AY2" i="30"/>
  <c r="AX2" i="30"/>
  <c r="AW2" i="30"/>
  <c r="AV2" i="30"/>
  <c r="AU2" i="30"/>
  <c r="AT2" i="30"/>
  <c r="AS2" i="30"/>
  <c r="AR2" i="30"/>
  <c r="AQ2" i="30"/>
  <c r="AP2" i="30"/>
  <c r="AO2" i="30"/>
  <c r="AN2" i="30"/>
  <c r="AM2" i="30"/>
  <c r="AL2" i="30"/>
  <c r="AK2" i="30"/>
  <c r="AJ2" i="30"/>
  <c r="AG2" i="30"/>
  <c r="AF2" i="30"/>
  <c r="AE2" i="30"/>
  <c r="AD2" i="30"/>
  <c r="AC2" i="30"/>
  <c r="AB2" i="30"/>
  <c r="AA2" i="30"/>
  <c r="Z2" i="30"/>
  <c r="Y2" i="30"/>
  <c r="G2" i="30"/>
  <c r="F2" i="30"/>
  <c r="E2" i="30"/>
  <c r="D2" i="30"/>
  <c r="C2" i="30"/>
  <c r="B2" i="30"/>
  <c r="A2" i="30"/>
  <c r="E5" i="33"/>
  <c r="E4" i="33"/>
  <c r="U6" i="22"/>
  <c r="U7" i="22"/>
  <c r="AL13" i="22" s="1"/>
  <c r="U5" i="22"/>
  <c r="U10" i="13"/>
  <c r="U9" i="13"/>
  <c r="U8" i="13"/>
  <c r="F15" i="25"/>
  <c r="F7" i="25" s="1"/>
  <c r="E15" i="25"/>
  <c r="E7" i="25" s="1"/>
  <c r="AF41" i="33"/>
  <c r="AM41" i="33" s="1"/>
  <c r="AG41" i="33"/>
  <c r="AH41" i="33"/>
  <c r="AI41" i="33"/>
  <c r="AJ41" i="33"/>
  <c r="AK41" i="33"/>
  <c r="AL41" i="33"/>
  <c r="AN41" i="33"/>
  <c r="AO41" i="33"/>
  <c r="AP41" i="33"/>
  <c r="AR41" i="33"/>
  <c r="AS41" i="33" s="1"/>
  <c r="AF42" i="33"/>
  <c r="AM42" i="33" s="1"/>
  <c r="AG42" i="33"/>
  <c r="AH42" i="33"/>
  <c r="AI42" i="33"/>
  <c r="AJ42" i="33"/>
  <c r="AK42" i="33"/>
  <c r="AL42" i="33"/>
  <c r="AN42" i="33"/>
  <c r="AO42" i="33"/>
  <c r="AP42" i="33"/>
  <c r="AR42" i="33"/>
  <c r="AS42" i="33" s="1"/>
  <c r="AF43" i="33"/>
  <c r="AM43" i="33" s="1"/>
  <c r="AG43" i="33"/>
  <c r="AH43" i="33"/>
  <c r="AI43" i="33"/>
  <c r="AJ43" i="33"/>
  <c r="AK43" i="33"/>
  <c r="AL43" i="33"/>
  <c r="AN43" i="33"/>
  <c r="AO43" i="33"/>
  <c r="AP43" i="33"/>
  <c r="AR43" i="33"/>
  <c r="AS43" i="33" s="1"/>
  <c r="AF44" i="33"/>
  <c r="AM44" i="33" s="1"/>
  <c r="AG44" i="33"/>
  <c r="AH44" i="33"/>
  <c r="AI44" i="33"/>
  <c r="AJ44" i="33"/>
  <c r="AK44" i="33"/>
  <c r="AL44" i="33"/>
  <c r="AN44" i="33"/>
  <c r="AO44" i="33"/>
  <c r="AP44" i="33"/>
  <c r="AR44" i="33"/>
  <c r="AS44" i="33" s="1"/>
  <c r="AF45" i="33"/>
  <c r="AM45" i="33" s="1"/>
  <c r="AG45" i="33"/>
  <c r="AH45" i="33"/>
  <c r="AI45" i="33"/>
  <c r="AJ45" i="33"/>
  <c r="AK45" i="33"/>
  <c r="AL45" i="33"/>
  <c r="AN45" i="33"/>
  <c r="AO45" i="33"/>
  <c r="AP45" i="33"/>
  <c r="AR45" i="33"/>
  <c r="AS45" i="33" s="1"/>
  <c r="AF46" i="33"/>
  <c r="AM46" i="33" s="1"/>
  <c r="AG46" i="33"/>
  <c r="AH46" i="33"/>
  <c r="AI46" i="33"/>
  <c r="AJ46" i="33"/>
  <c r="AK46" i="33"/>
  <c r="AL46" i="33"/>
  <c r="AN46" i="33"/>
  <c r="AO46" i="33"/>
  <c r="AP46" i="33"/>
  <c r="AR46" i="33"/>
  <c r="AS46" i="33" s="1"/>
  <c r="AF47" i="33"/>
  <c r="AM47" i="33" s="1"/>
  <c r="AG47" i="33"/>
  <c r="AH47" i="33"/>
  <c r="AI47" i="33"/>
  <c r="AJ47" i="33"/>
  <c r="AK47" i="33"/>
  <c r="AL47" i="33"/>
  <c r="AN47" i="33"/>
  <c r="AO47" i="33"/>
  <c r="AP47" i="33"/>
  <c r="AR47" i="33"/>
  <c r="AS47" i="33" s="1"/>
  <c r="AF48" i="33"/>
  <c r="AM48" i="33" s="1"/>
  <c r="AG48" i="33"/>
  <c r="AH48" i="33"/>
  <c r="AI48" i="33"/>
  <c r="AJ48" i="33"/>
  <c r="AK48" i="33"/>
  <c r="AL48" i="33"/>
  <c r="AN48" i="33"/>
  <c r="AO48" i="33"/>
  <c r="AP48" i="33"/>
  <c r="AR48" i="33"/>
  <c r="AS48" i="33" s="1"/>
  <c r="AF49" i="33"/>
  <c r="AM49" i="33" s="1"/>
  <c r="AG49" i="33"/>
  <c r="AH49" i="33"/>
  <c r="AI49" i="33"/>
  <c r="AJ49" i="33"/>
  <c r="AK49" i="33"/>
  <c r="AL49" i="33"/>
  <c r="AN49" i="33"/>
  <c r="AO49" i="33"/>
  <c r="AP49" i="33"/>
  <c r="AR49" i="33"/>
  <c r="AS49" i="33" s="1"/>
  <c r="AF50" i="33"/>
  <c r="AM50" i="33" s="1"/>
  <c r="AG50" i="33"/>
  <c r="AH50" i="33"/>
  <c r="AI50" i="33"/>
  <c r="AJ50" i="33"/>
  <c r="AK50" i="33"/>
  <c r="AL50" i="33"/>
  <c r="AN50" i="33"/>
  <c r="AO50" i="33"/>
  <c r="AP50" i="33"/>
  <c r="AR50" i="33"/>
  <c r="AS50" i="33" s="1"/>
  <c r="AF51" i="33"/>
  <c r="AM51" i="33" s="1"/>
  <c r="AG51" i="33"/>
  <c r="AH51" i="33"/>
  <c r="AI51" i="33"/>
  <c r="AJ51" i="33"/>
  <c r="AK51" i="33"/>
  <c r="AL51" i="33"/>
  <c r="AN51" i="33"/>
  <c r="AO51" i="33"/>
  <c r="AP51" i="33"/>
  <c r="AR51" i="33"/>
  <c r="AS51" i="33" s="1"/>
  <c r="AF52" i="33"/>
  <c r="AM52" i="33" s="1"/>
  <c r="AG52" i="33"/>
  <c r="AH52" i="33"/>
  <c r="AI52" i="33"/>
  <c r="AJ52" i="33"/>
  <c r="AK52" i="33"/>
  <c r="AL52" i="33"/>
  <c r="AN52" i="33"/>
  <c r="AO52" i="33"/>
  <c r="AP52" i="33"/>
  <c r="AR52" i="33"/>
  <c r="AS52" i="33" s="1"/>
  <c r="AF53" i="33"/>
  <c r="AM53" i="33" s="1"/>
  <c r="AG53" i="33"/>
  <c r="AH53" i="33"/>
  <c r="AI53" i="33"/>
  <c r="AJ53" i="33"/>
  <c r="AK53" i="33"/>
  <c r="AL53" i="33"/>
  <c r="AN53" i="33"/>
  <c r="AO53" i="33"/>
  <c r="AP53" i="33"/>
  <c r="AR53" i="33"/>
  <c r="AS53" i="33" s="1"/>
  <c r="AF54" i="33"/>
  <c r="AM54" i="33" s="1"/>
  <c r="AG54" i="33"/>
  <c r="AH54" i="33"/>
  <c r="AI54" i="33"/>
  <c r="AJ54" i="33"/>
  <c r="AK54" i="33"/>
  <c r="AL54" i="33"/>
  <c r="AN54" i="33"/>
  <c r="AO54" i="33"/>
  <c r="AP54" i="33"/>
  <c r="AR54" i="33"/>
  <c r="AS54" i="33" s="1"/>
  <c r="AF55" i="33"/>
  <c r="AM55" i="33" s="1"/>
  <c r="AG55" i="33"/>
  <c r="AH55" i="33"/>
  <c r="AI55" i="33"/>
  <c r="AJ55" i="33"/>
  <c r="AK55" i="33"/>
  <c r="AL55" i="33"/>
  <c r="AN55" i="33"/>
  <c r="AO55" i="33"/>
  <c r="AP55" i="33"/>
  <c r="AR55" i="33"/>
  <c r="AS55" i="33" s="1"/>
  <c r="AF56" i="33"/>
  <c r="AM56" i="33" s="1"/>
  <c r="AG56" i="33"/>
  <c r="AH56" i="33"/>
  <c r="AI56" i="33"/>
  <c r="AJ56" i="33"/>
  <c r="AK56" i="33"/>
  <c r="AL56" i="33"/>
  <c r="AN56" i="33"/>
  <c r="AO56" i="33"/>
  <c r="AP56" i="33"/>
  <c r="AR56" i="33"/>
  <c r="AS56" i="33" s="1"/>
  <c r="AF57" i="33"/>
  <c r="AM57" i="33" s="1"/>
  <c r="AG57" i="33"/>
  <c r="AH57" i="33"/>
  <c r="AI57" i="33"/>
  <c r="AJ57" i="33"/>
  <c r="AK57" i="33"/>
  <c r="AL57" i="33"/>
  <c r="AN57" i="33"/>
  <c r="AO57" i="33"/>
  <c r="AP57" i="33"/>
  <c r="AR57" i="33"/>
  <c r="AS57" i="33" s="1"/>
  <c r="AF58" i="33"/>
  <c r="AM58" i="33" s="1"/>
  <c r="AG58" i="33"/>
  <c r="AH58" i="33"/>
  <c r="AI58" i="33"/>
  <c r="AJ58" i="33"/>
  <c r="AK58" i="33"/>
  <c r="AL58" i="33"/>
  <c r="AN58" i="33"/>
  <c r="AO58" i="33"/>
  <c r="AP58" i="33"/>
  <c r="AR58" i="33"/>
  <c r="AS58" i="33" s="1"/>
  <c r="AF59" i="33"/>
  <c r="AM59" i="33" s="1"/>
  <c r="AG59" i="33"/>
  <c r="AH59" i="33"/>
  <c r="AI59" i="33"/>
  <c r="AJ59" i="33"/>
  <c r="AK59" i="33"/>
  <c r="AL59" i="33"/>
  <c r="AN59" i="33"/>
  <c r="AO59" i="33"/>
  <c r="AP59" i="33"/>
  <c r="AR59" i="33"/>
  <c r="AS59" i="33" s="1"/>
  <c r="AF60" i="33"/>
  <c r="AM60" i="33" s="1"/>
  <c r="AG60" i="33"/>
  <c r="AH60" i="33"/>
  <c r="AI60" i="33"/>
  <c r="AJ60" i="33"/>
  <c r="AK60" i="33"/>
  <c r="AL60" i="33"/>
  <c r="AN60" i="33"/>
  <c r="AO60" i="33"/>
  <c r="AP60" i="33"/>
  <c r="AR60" i="33"/>
  <c r="AS60" i="33" s="1"/>
  <c r="K12" i="26"/>
  <c r="GG2" i="30" s="1"/>
  <c r="K35" i="26"/>
  <c r="HD2" i="30" s="1"/>
  <c r="K10" i="26"/>
  <c r="D12" i="33"/>
  <c r="E12" i="33"/>
  <c r="D13" i="33"/>
  <c r="E13" i="33"/>
  <c r="D14" i="33"/>
  <c r="E14" i="33"/>
  <c r="D15" i="33"/>
  <c r="E15" i="33"/>
  <c r="D16" i="33"/>
  <c r="E16" i="33"/>
  <c r="D17" i="33"/>
  <c r="E17" i="33"/>
  <c r="D18" i="33"/>
  <c r="E18" i="33"/>
  <c r="D19" i="33"/>
  <c r="E19" i="33"/>
  <c r="D20" i="33"/>
  <c r="E20" i="33"/>
  <c r="D21" i="33"/>
  <c r="E21" i="33"/>
  <c r="D22" i="33"/>
  <c r="E22" i="33"/>
  <c r="D23" i="33"/>
  <c r="E23" i="33"/>
  <c r="D24" i="33"/>
  <c r="E24" i="33"/>
  <c r="D25" i="33"/>
  <c r="E25" i="33"/>
  <c r="D26" i="33"/>
  <c r="E26" i="33"/>
  <c r="D27" i="33"/>
  <c r="E27" i="33"/>
  <c r="D28" i="33"/>
  <c r="E28" i="33"/>
  <c r="D29" i="33"/>
  <c r="E29" i="33"/>
  <c r="D30" i="33"/>
  <c r="E30" i="33"/>
  <c r="D31" i="33"/>
  <c r="E31" i="33"/>
  <c r="D32" i="33"/>
  <c r="E32" i="33"/>
  <c r="D33" i="33"/>
  <c r="E33" i="33"/>
  <c r="D34" i="33"/>
  <c r="E34" i="33"/>
  <c r="D35" i="33"/>
  <c r="E35" i="33"/>
  <c r="D36" i="33"/>
  <c r="E36" i="33"/>
  <c r="D37" i="33"/>
  <c r="E37" i="33"/>
  <c r="D38" i="33"/>
  <c r="E38" i="33"/>
  <c r="D39" i="33"/>
  <c r="E39" i="33"/>
  <c r="D40" i="33"/>
  <c r="E40" i="33"/>
  <c r="D41" i="33"/>
  <c r="E41" i="33"/>
  <c r="D42" i="33"/>
  <c r="E42" i="33"/>
  <c r="D43" i="33"/>
  <c r="E43" i="33"/>
  <c r="D44" i="33"/>
  <c r="AC44" i="33" s="1"/>
  <c r="K43" i="26" s="1"/>
  <c r="HL2" i="30" s="1"/>
  <c r="E44" i="33"/>
  <c r="D45" i="33"/>
  <c r="E45" i="33"/>
  <c r="D46" i="33"/>
  <c r="E46" i="33"/>
  <c r="D47" i="33"/>
  <c r="E47" i="33"/>
  <c r="D48" i="33"/>
  <c r="E48" i="33"/>
  <c r="D49" i="33"/>
  <c r="E49" i="33"/>
  <c r="D50" i="33"/>
  <c r="E50" i="33"/>
  <c r="D51" i="33"/>
  <c r="E51" i="33"/>
  <c r="D52" i="33"/>
  <c r="AC52" i="33" s="1"/>
  <c r="K51" i="26" s="1"/>
  <c r="HT2" i="30" s="1"/>
  <c r="E52" i="33"/>
  <c r="D53" i="33"/>
  <c r="E53" i="33"/>
  <c r="D54" i="33"/>
  <c r="E54" i="33"/>
  <c r="D55" i="33"/>
  <c r="E55" i="33"/>
  <c r="D56" i="33"/>
  <c r="E56" i="33"/>
  <c r="D57" i="33"/>
  <c r="E57" i="33"/>
  <c r="D58" i="33"/>
  <c r="E58" i="33"/>
  <c r="D59" i="33"/>
  <c r="E59" i="33"/>
  <c r="D60" i="33"/>
  <c r="E60" i="33"/>
  <c r="E11" i="33"/>
  <c r="D11" i="33"/>
  <c r="AU60" i="34"/>
  <c r="AR60" i="34"/>
  <c r="AS60" i="34" s="1"/>
  <c r="AQ60" i="34"/>
  <c r="AU59" i="34"/>
  <c r="AR59" i="34"/>
  <c r="AS59" i="34" s="1"/>
  <c r="AQ59" i="34"/>
  <c r="AC59" i="34"/>
  <c r="AU58" i="34"/>
  <c r="AR58" i="34"/>
  <c r="AS58" i="34" s="1"/>
  <c r="AQ58" i="34"/>
  <c r="AC58" i="34"/>
  <c r="AU57" i="34"/>
  <c r="AS57" i="34"/>
  <c r="AR57" i="34"/>
  <c r="AQ57" i="34"/>
  <c r="AC57" i="34"/>
  <c r="AU56" i="34"/>
  <c r="AR56" i="34"/>
  <c r="AS56" i="34" s="1"/>
  <c r="AQ56" i="34"/>
  <c r="AC56" i="34"/>
  <c r="AU55" i="34"/>
  <c r="AR55" i="34"/>
  <c r="AS55" i="34" s="1"/>
  <c r="AQ55" i="34"/>
  <c r="AC55" i="34"/>
  <c r="AU54" i="34"/>
  <c r="AR54" i="34"/>
  <c r="AS54" i="34" s="1"/>
  <c r="AQ54" i="34"/>
  <c r="AC54" i="34"/>
  <c r="AU53" i="34"/>
  <c r="AS53" i="34"/>
  <c r="AR53" i="34"/>
  <c r="AQ53" i="34"/>
  <c r="AC53" i="34"/>
  <c r="AU52" i="34"/>
  <c r="AS52" i="34"/>
  <c r="AR52" i="34"/>
  <c r="AQ52" i="34"/>
  <c r="AC52" i="34"/>
  <c r="AU51" i="34"/>
  <c r="AR51" i="34"/>
  <c r="AS51" i="34" s="1"/>
  <c r="AQ51" i="34"/>
  <c r="AC51" i="34"/>
  <c r="AU50" i="34"/>
  <c r="AR50" i="34"/>
  <c r="AS50" i="34" s="1"/>
  <c r="AQ50" i="34"/>
  <c r="AC50" i="34"/>
  <c r="AU49" i="34"/>
  <c r="AS49" i="34"/>
  <c r="AR49" i="34"/>
  <c r="AQ49" i="34"/>
  <c r="AC49" i="34"/>
  <c r="AU48" i="34"/>
  <c r="AR48" i="34"/>
  <c r="AS48" i="34" s="1"/>
  <c r="AQ48" i="34"/>
  <c r="AC48" i="34"/>
  <c r="AU47" i="34"/>
  <c r="AR47" i="34"/>
  <c r="AS47" i="34" s="1"/>
  <c r="AQ47" i="34"/>
  <c r="AC47" i="34"/>
  <c r="AU46" i="34"/>
  <c r="AR46" i="34"/>
  <c r="AS46" i="34" s="1"/>
  <c r="AQ46" i="34"/>
  <c r="AC46" i="34"/>
  <c r="AU45" i="34"/>
  <c r="AS45" i="34"/>
  <c r="AR45" i="34"/>
  <c r="AQ45" i="34"/>
  <c r="AC45" i="34"/>
  <c r="AU44" i="34"/>
  <c r="AS44" i="34"/>
  <c r="AR44" i="34"/>
  <c r="AQ44" i="34"/>
  <c r="AC44" i="34"/>
  <c r="AU43" i="34"/>
  <c r="AR43" i="34"/>
  <c r="AS43" i="34" s="1"/>
  <c r="AQ43" i="34"/>
  <c r="AC43" i="34"/>
  <c r="AU42" i="34"/>
  <c r="AR42" i="34"/>
  <c r="AS42" i="34" s="1"/>
  <c r="AQ42" i="34"/>
  <c r="AC42" i="34"/>
  <c r="AU41" i="34"/>
  <c r="AS41" i="34"/>
  <c r="AR41" i="34"/>
  <c r="AQ41" i="34"/>
  <c r="AC41" i="34"/>
  <c r="AR40" i="34"/>
  <c r="AS40" i="34" s="1"/>
  <c r="AP40" i="34"/>
  <c r="AO40" i="34"/>
  <c r="AN40" i="34"/>
  <c r="AM40" i="34"/>
  <c r="AL40" i="34"/>
  <c r="AK40" i="34"/>
  <c r="AJ40" i="34"/>
  <c r="AI40" i="34"/>
  <c r="AQ40" i="34" s="1"/>
  <c r="AH40" i="34"/>
  <c r="AG40" i="34"/>
  <c r="AF40" i="34"/>
  <c r="AD40" i="34"/>
  <c r="AC40" i="34"/>
  <c r="AS39" i="34"/>
  <c r="AR39" i="34"/>
  <c r="AP39" i="34"/>
  <c r="AO39" i="34"/>
  <c r="AN39" i="34"/>
  <c r="AM39" i="34"/>
  <c r="AL39" i="34"/>
  <c r="AK39" i="34"/>
  <c r="AJ39" i="34"/>
  <c r="AI39" i="34"/>
  <c r="AH39" i="34"/>
  <c r="AG39" i="34"/>
  <c r="AQ39" i="34" s="1"/>
  <c r="AF39" i="34"/>
  <c r="AD39" i="34"/>
  <c r="AC39" i="34"/>
  <c r="AS38" i="34"/>
  <c r="AR38" i="34"/>
  <c r="AP38" i="34"/>
  <c r="AO38" i="34"/>
  <c r="AN38" i="34"/>
  <c r="AL38" i="34"/>
  <c r="AK38" i="34"/>
  <c r="AJ38" i="34"/>
  <c r="AI38" i="34"/>
  <c r="AH38" i="34"/>
  <c r="AG38" i="34"/>
  <c r="AF38" i="34"/>
  <c r="AM38" i="34" s="1"/>
  <c r="AD38" i="34"/>
  <c r="AC38" i="34"/>
  <c r="AR37" i="34"/>
  <c r="AS37" i="34" s="1"/>
  <c r="AP37" i="34"/>
  <c r="AO37" i="34"/>
  <c r="AN37" i="34"/>
  <c r="AL37" i="34"/>
  <c r="AK37" i="34"/>
  <c r="AJ37" i="34"/>
  <c r="AI37" i="34"/>
  <c r="AH37" i="34"/>
  <c r="AG37" i="34"/>
  <c r="AF37" i="34"/>
  <c r="AM37" i="34" s="1"/>
  <c r="AD37" i="34"/>
  <c r="AC37" i="34"/>
  <c r="AR36" i="34"/>
  <c r="AS36" i="34" s="1"/>
  <c r="AP36" i="34"/>
  <c r="AO36" i="34"/>
  <c r="AN36" i="34"/>
  <c r="AM36" i="34"/>
  <c r="AL36" i="34"/>
  <c r="AK36" i="34"/>
  <c r="AJ36" i="34"/>
  <c r="AI36" i="34"/>
  <c r="AQ36" i="34" s="1"/>
  <c r="AH36" i="34"/>
  <c r="AG36" i="34"/>
  <c r="AF36" i="34"/>
  <c r="AD36" i="34"/>
  <c r="AC36" i="34"/>
  <c r="AS35" i="34"/>
  <c r="AR35" i="34"/>
  <c r="AP35" i="34"/>
  <c r="AO35" i="34"/>
  <c r="AN35" i="34"/>
  <c r="AM35" i="34"/>
  <c r="AL35" i="34"/>
  <c r="AK35" i="34"/>
  <c r="AJ35" i="34"/>
  <c r="AI35" i="34"/>
  <c r="AH35" i="34"/>
  <c r="AQ35" i="34" s="1"/>
  <c r="AG35" i="34"/>
  <c r="AF35" i="34"/>
  <c r="AD35" i="34"/>
  <c r="AC35" i="34"/>
  <c r="AS34" i="34"/>
  <c r="AR34" i="34"/>
  <c r="AP34" i="34"/>
  <c r="AO34" i="34"/>
  <c r="AN34" i="34"/>
  <c r="AL34" i="34"/>
  <c r="AK34" i="34"/>
  <c r="AJ34" i="34"/>
  <c r="AI34" i="34"/>
  <c r="AH34" i="34"/>
  <c r="AG34" i="34"/>
  <c r="AF34" i="34"/>
  <c r="AM34" i="34" s="1"/>
  <c r="AD34" i="34"/>
  <c r="AC34" i="34"/>
  <c r="AR33" i="34"/>
  <c r="AS33" i="34" s="1"/>
  <c r="AP33" i="34"/>
  <c r="AO33" i="34"/>
  <c r="AN33" i="34"/>
  <c r="AL33" i="34"/>
  <c r="AK33" i="34"/>
  <c r="AJ33" i="34"/>
  <c r="AI33" i="34"/>
  <c r="AH33" i="34"/>
  <c r="AG33" i="34"/>
  <c r="AF33" i="34"/>
  <c r="AM33" i="34" s="1"/>
  <c r="AD33" i="34"/>
  <c r="AC33" i="34"/>
  <c r="AR32" i="34"/>
  <c r="AS32" i="34" s="1"/>
  <c r="AP32" i="34"/>
  <c r="AO32" i="34"/>
  <c r="AN32" i="34"/>
  <c r="AM32" i="34"/>
  <c r="AL32" i="34"/>
  <c r="AK32" i="34"/>
  <c r="AJ32" i="34"/>
  <c r="AI32" i="34"/>
  <c r="AQ32" i="34" s="1"/>
  <c r="AH32" i="34"/>
  <c r="AG32" i="34"/>
  <c r="AF32" i="34"/>
  <c r="AD32" i="34"/>
  <c r="AC32" i="34"/>
  <c r="AR31" i="34"/>
  <c r="AS31" i="34" s="1"/>
  <c r="AP31" i="34"/>
  <c r="AO31" i="34"/>
  <c r="AN31" i="34"/>
  <c r="AM31" i="34"/>
  <c r="AL31" i="34"/>
  <c r="AK31" i="34"/>
  <c r="AJ31" i="34"/>
  <c r="AI31" i="34"/>
  <c r="AH31" i="34"/>
  <c r="AQ31" i="34" s="1"/>
  <c r="AG31" i="34"/>
  <c r="AF31" i="34"/>
  <c r="AD31" i="34"/>
  <c r="AC31" i="34"/>
  <c r="AS30" i="34"/>
  <c r="AR30" i="34"/>
  <c r="AP30" i="34"/>
  <c r="AO30" i="34"/>
  <c r="AN30" i="34"/>
  <c r="AL30" i="34"/>
  <c r="AK30" i="34"/>
  <c r="AJ30" i="34"/>
  <c r="AI30" i="34"/>
  <c r="AH30" i="34"/>
  <c r="AG30" i="34"/>
  <c r="AF30" i="34"/>
  <c r="AM30" i="34" s="1"/>
  <c r="AD30" i="34"/>
  <c r="AC30" i="34"/>
  <c r="AR29" i="34"/>
  <c r="AS29" i="34" s="1"/>
  <c r="AP29" i="34"/>
  <c r="AO29" i="34"/>
  <c r="AN29" i="34"/>
  <c r="AL29" i="34"/>
  <c r="AK29" i="34"/>
  <c r="AJ29" i="34"/>
  <c r="AI29" i="34"/>
  <c r="AH29" i="34"/>
  <c r="AG29" i="34"/>
  <c r="AF29" i="34"/>
  <c r="AM29" i="34" s="1"/>
  <c r="AD29" i="34"/>
  <c r="AC29" i="34"/>
  <c r="AR28" i="34"/>
  <c r="AS28" i="34" s="1"/>
  <c r="AP28" i="34"/>
  <c r="AO28" i="34"/>
  <c r="AN28" i="34"/>
  <c r="AM28" i="34"/>
  <c r="AL28" i="34"/>
  <c r="AK28" i="34"/>
  <c r="AJ28" i="34"/>
  <c r="AI28" i="34"/>
  <c r="AQ28" i="34" s="1"/>
  <c r="AH28" i="34"/>
  <c r="AG28" i="34"/>
  <c r="AF28" i="34"/>
  <c r="AD28" i="34"/>
  <c r="AC28" i="34"/>
  <c r="AS27" i="34"/>
  <c r="AR27" i="34"/>
  <c r="AP27" i="34"/>
  <c r="AO27" i="34"/>
  <c r="AN27" i="34"/>
  <c r="AM27" i="34"/>
  <c r="AL27" i="34"/>
  <c r="AK27" i="34"/>
  <c r="AJ27" i="34"/>
  <c r="AI27" i="34"/>
  <c r="AH27" i="34"/>
  <c r="AQ27" i="34" s="1"/>
  <c r="AG27" i="34"/>
  <c r="AF27" i="34"/>
  <c r="AD27" i="34"/>
  <c r="AC27" i="34"/>
  <c r="AS26" i="34"/>
  <c r="AR26" i="34"/>
  <c r="AP26" i="34"/>
  <c r="AO26" i="34"/>
  <c r="AN26" i="34"/>
  <c r="AL26" i="34"/>
  <c r="AK26" i="34"/>
  <c r="AJ26" i="34"/>
  <c r="AI26" i="34"/>
  <c r="AH26" i="34"/>
  <c r="AG26" i="34"/>
  <c r="AF26" i="34"/>
  <c r="AM26" i="34" s="1"/>
  <c r="AD26" i="34"/>
  <c r="AC26" i="34"/>
  <c r="AR25" i="34"/>
  <c r="AS25" i="34" s="1"/>
  <c r="AP25" i="34"/>
  <c r="AO25" i="34"/>
  <c r="AN25" i="34"/>
  <c r="AL25" i="34"/>
  <c r="AK25" i="34"/>
  <c r="AJ25" i="34"/>
  <c r="AI25" i="34"/>
  <c r="AH25" i="34"/>
  <c r="AG25" i="34"/>
  <c r="AF25" i="34"/>
  <c r="AM25" i="34" s="1"/>
  <c r="AD25" i="34"/>
  <c r="AC25" i="34"/>
  <c r="AR24" i="34"/>
  <c r="AS24" i="34" s="1"/>
  <c r="AQ24" i="34"/>
  <c r="AT24" i="34" s="1"/>
  <c r="AU24" i="34" s="1"/>
  <c r="AP24" i="34"/>
  <c r="AO24" i="34"/>
  <c r="AN24" i="34"/>
  <c r="AM24" i="34"/>
  <c r="AL24" i="34"/>
  <c r="AK24" i="34"/>
  <c r="AJ24" i="34"/>
  <c r="AI24" i="34"/>
  <c r="AH24" i="34"/>
  <c r="AG24" i="34"/>
  <c r="AF24" i="34"/>
  <c r="AD24" i="34"/>
  <c r="AC24" i="34"/>
  <c r="AR23" i="34"/>
  <c r="AS23" i="34" s="1"/>
  <c r="AP23" i="34"/>
  <c r="AO23" i="34"/>
  <c r="AN23" i="34"/>
  <c r="AM23" i="34"/>
  <c r="AL23" i="34"/>
  <c r="AK23" i="34"/>
  <c r="AJ23" i="34"/>
  <c r="AI23" i="34"/>
  <c r="AH23" i="34"/>
  <c r="AQ23" i="34" s="1"/>
  <c r="AG23" i="34"/>
  <c r="AF23" i="34"/>
  <c r="AD23" i="34"/>
  <c r="AC23" i="34"/>
  <c r="AS22" i="34"/>
  <c r="AR22" i="34"/>
  <c r="AP22" i="34"/>
  <c r="AO22" i="34"/>
  <c r="AN22" i="34"/>
  <c r="AL22" i="34"/>
  <c r="AK22" i="34"/>
  <c r="AJ22" i="34"/>
  <c r="AI22" i="34"/>
  <c r="AH22" i="34"/>
  <c r="AG22" i="34"/>
  <c r="AF22" i="34"/>
  <c r="AM22" i="34" s="1"/>
  <c r="AD22" i="34"/>
  <c r="AC22" i="34"/>
  <c r="AR21" i="34"/>
  <c r="AS21" i="34" s="1"/>
  <c r="AP21" i="34"/>
  <c r="AO21" i="34"/>
  <c r="AN21" i="34"/>
  <c r="AL21" i="34"/>
  <c r="AK21" i="34"/>
  <c r="AJ21" i="34"/>
  <c r="AI21" i="34"/>
  <c r="AH21" i="34"/>
  <c r="AG21" i="34"/>
  <c r="AF21" i="34"/>
  <c r="AM21" i="34" s="1"/>
  <c r="AD21" i="34"/>
  <c r="AC21" i="34"/>
  <c r="AR20" i="34"/>
  <c r="AS20" i="34" s="1"/>
  <c r="AP20" i="34"/>
  <c r="AO20" i="34"/>
  <c r="AN20" i="34"/>
  <c r="AM20" i="34"/>
  <c r="AL20" i="34"/>
  <c r="AK20" i="34"/>
  <c r="AJ20" i="34"/>
  <c r="AI20" i="34"/>
  <c r="AQ20" i="34" s="1"/>
  <c r="AH20" i="34"/>
  <c r="AG20" i="34"/>
  <c r="AF20" i="34"/>
  <c r="AD20" i="34"/>
  <c r="AC20" i="34"/>
  <c r="AR19" i="34"/>
  <c r="AS19" i="34" s="1"/>
  <c r="AP19" i="34"/>
  <c r="AO19" i="34"/>
  <c r="AN19" i="34"/>
  <c r="AM19" i="34"/>
  <c r="AL19" i="34"/>
  <c r="AK19" i="34"/>
  <c r="AJ19" i="34"/>
  <c r="AI19" i="34"/>
  <c r="AH19" i="34"/>
  <c r="AQ19" i="34" s="1"/>
  <c r="AG19" i="34"/>
  <c r="AF19" i="34"/>
  <c r="AD19" i="34"/>
  <c r="AC19" i="34"/>
  <c r="AS18" i="34"/>
  <c r="AR18" i="34"/>
  <c r="AP18" i="34"/>
  <c r="AO18" i="34"/>
  <c r="AN18" i="34"/>
  <c r="AL18" i="34"/>
  <c r="AK18" i="34"/>
  <c r="AJ18" i="34"/>
  <c r="AI18" i="34"/>
  <c r="AH18" i="34"/>
  <c r="AG18" i="34"/>
  <c r="AQ18" i="34" s="1"/>
  <c r="AF18" i="34"/>
  <c r="AM18" i="34" s="1"/>
  <c r="AD18" i="34"/>
  <c r="AC18" i="34"/>
  <c r="AR17" i="34"/>
  <c r="AS17" i="34" s="1"/>
  <c r="AP17" i="34"/>
  <c r="AO17" i="34"/>
  <c r="AN17" i="34"/>
  <c r="AL17" i="34"/>
  <c r="AK17" i="34"/>
  <c r="AJ17" i="34"/>
  <c r="AI17" i="34"/>
  <c r="AH17" i="34"/>
  <c r="AG17" i="34"/>
  <c r="AF17" i="34"/>
  <c r="AM17" i="34" s="1"/>
  <c r="AD17" i="34"/>
  <c r="AC17" i="34"/>
  <c r="AR16" i="34"/>
  <c r="AS16" i="34" s="1"/>
  <c r="AP16" i="34"/>
  <c r="AO16" i="34"/>
  <c r="AN16" i="34"/>
  <c r="AM16" i="34"/>
  <c r="AL16" i="34"/>
  <c r="AK16" i="34"/>
  <c r="AJ16" i="34"/>
  <c r="AI16" i="34"/>
  <c r="AQ16" i="34" s="1"/>
  <c r="AH16" i="34"/>
  <c r="AG16" i="34"/>
  <c r="AF16" i="34"/>
  <c r="AD16" i="34"/>
  <c r="AC16" i="34"/>
  <c r="AR15" i="34"/>
  <c r="AS15" i="34" s="1"/>
  <c r="AP15" i="34"/>
  <c r="AO15" i="34"/>
  <c r="AN15" i="34"/>
  <c r="AM15" i="34"/>
  <c r="AL15" i="34"/>
  <c r="AK15" i="34"/>
  <c r="AJ15" i="34"/>
  <c r="AI15" i="34"/>
  <c r="AH15" i="34"/>
  <c r="AQ15" i="34" s="1"/>
  <c r="AG15" i="34"/>
  <c r="AF15" i="34"/>
  <c r="AD15" i="34"/>
  <c r="AC15" i="34"/>
  <c r="AS14" i="34"/>
  <c r="AR14" i="34"/>
  <c r="AP14" i="34"/>
  <c r="AO14" i="34"/>
  <c r="AN14" i="34"/>
  <c r="AL14" i="34"/>
  <c r="AK14" i="34"/>
  <c r="AJ14" i="34"/>
  <c r="AI14" i="34"/>
  <c r="AH14" i="34"/>
  <c r="AG14" i="34"/>
  <c r="AF14" i="34"/>
  <c r="AM14" i="34" s="1"/>
  <c r="AD14" i="34"/>
  <c r="AC14" i="34"/>
  <c r="AR13" i="34"/>
  <c r="AS13" i="34" s="1"/>
  <c r="AP13" i="34"/>
  <c r="AO13" i="34"/>
  <c r="AN13" i="34"/>
  <c r="AL13" i="34"/>
  <c r="AK13" i="34"/>
  <c r="AJ13" i="34"/>
  <c r="AI13" i="34"/>
  <c r="AH13" i="34"/>
  <c r="AG13" i="34"/>
  <c r="AQ13" i="34" s="1"/>
  <c r="AF13" i="34"/>
  <c r="AM13" i="34" s="1"/>
  <c r="AD13" i="34"/>
  <c r="AR12" i="34"/>
  <c r="AS12" i="34" s="1"/>
  <c r="AP12" i="34"/>
  <c r="AO12" i="34"/>
  <c r="AN12" i="34"/>
  <c r="AL12" i="34"/>
  <c r="AK12" i="34"/>
  <c r="AJ12" i="34"/>
  <c r="AI12" i="34"/>
  <c r="AH12" i="34"/>
  <c r="AG12" i="34"/>
  <c r="AD12" i="34"/>
  <c r="AR11" i="34"/>
  <c r="AS11" i="34" s="1"/>
  <c r="AP11" i="34"/>
  <c r="AO11" i="34"/>
  <c r="AN11" i="34"/>
  <c r="AL11" i="34"/>
  <c r="AK11" i="34"/>
  <c r="AJ11" i="34"/>
  <c r="AI11" i="34"/>
  <c r="AH11" i="34"/>
  <c r="AG11" i="34"/>
  <c r="AF11" i="34"/>
  <c r="AD11" i="34"/>
  <c r="AD60" i="33"/>
  <c r="AC60" i="33"/>
  <c r="K59" i="26" s="1"/>
  <c r="IB2" i="30" s="1"/>
  <c r="AD59" i="33"/>
  <c r="AC59" i="33"/>
  <c r="K58" i="26" s="1"/>
  <c r="IA2" i="30" s="1"/>
  <c r="AD58" i="33"/>
  <c r="AC58" i="33"/>
  <c r="K57" i="26" s="1"/>
  <c r="HZ2" i="30" s="1"/>
  <c r="AD57" i="33"/>
  <c r="AC57" i="33"/>
  <c r="K56" i="26" s="1"/>
  <c r="HY2" i="30" s="1"/>
  <c r="AD56" i="33"/>
  <c r="AC56" i="33"/>
  <c r="K55" i="26" s="1"/>
  <c r="HX2" i="30" s="1"/>
  <c r="AD55" i="33"/>
  <c r="AC55" i="33"/>
  <c r="K54" i="26" s="1"/>
  <c r="HW2" i="30" s="1"/>
  <c r="AD54" i="33"/>
  <c r="AC54" i="33"/>
  <c r="K53" i="26" s="1"/>
  <c r="HV2" i="30" s="1"/>
  <c r="AD53" i="33"/>
  <c r="AC53" i="33"/>
  <c r="K52" i="26" s="1"/>
  <c r="HU2" i="30" s="1"/>
  <c r="AD52" i="33"/>
  <c r="AD51" i="33"/>
  <c r="AC51" i="33"/>
  <c r="K50" i="26" s="1"/>
  <c r="HS2" i="30" s="1"/>
  <c r="AD50" i="33"/>
  <c r="AC50" i="33"/>
  <c r="K49" i="26" s="1"/>
  <c r="HR2" i="30" s="1"/>
  <c r="AD49" i="33"/>
  <c r="AC49" i="33"/>
  <c r="K48" i="26" s="1"/>
  <c r="HQ2" i="30" s="1"/>
  <c r="AD48" i="33"/>
  <c r="AC48" i="33"/>
  <c r="K47" i="26" s="1"/>
  <c r="HP2" i="30" s="1"/>
  <c r="AD47" i="33"/>
  <c r="AC47" i="33"/>
  <c r="K46" i="26" s="1"/>
  <c r="HO2" i="30" s="1"/>
  <c r="AD46" i="33"/>
  <c r="AC46" i="33"/>
  <c r="K45" i="26" s="1"/>
  <c r="HN2" i="30" s="1"/>
  <c r="AD45" i="33"/>
  <c r="AC45" i="33"/>
  <c r="K44" i="26" s="1"/>
  <c r="HM2" i="30" s="1"/>
  <c r="AD44" i="33"/>
  <c r="AD43" i="33"/>
  <c r="AC43" i="33"/>
  <c r="K42" i="26" s="1"/>
  <c r="HK2" i="30" s="1"/>
  <c r="AD42" i="33"/>
  <c r="AC42" i="33"/>
  <c r="K41" i="26" s="1"/>
  <c r="HJ2" i="30" s="1"/>
  <c r="AD41" i="33"/>
  <c r="AC41" i="33"/>
  <c r="K40" i="26" s="1"/>
  <c r="HI2" i="30" s="1"/>
  <c r="AS40" i="33"/>
  <c r="AR40" i="33"/>
  <c r="AP40" i="33"/>
  <c r="AO40" i="33"/>
  <c r="AN40" i="33"/>
  <c r="AL40" i="33"/>
  <c r="AK40" i="33"/>
  <c r="AJ40" i="33"/>
  <c r="AI40" i="33"/>
  <c r="AH40" i="33"/>
  <c r="AG40" i="33"/>
  <c r="AF40" i="33"/>
  <c r="AM40" i="33" s="1"/>
  <c r="AD40" i="33"/>
  <c r="AC40" i="33"/>
  <c r="K39" i="26" s="1"/>
  <c r="HH2" i="30" s="1"/>
  <c r="AS39" i="33"/>
  <c r="AR39" i="33"/>
  <c r="AP39" i="33"/>
  <c r="AO39" i="33"/>
  <c r="AN39" i="33"/>
  <c r="AL39" i="33"/>
  <c r="AK39" i="33"/>
  <c r="AJ39" i="33"/>
  <c r="AI39" i="33"/>
  <c r="AH39" i="33"/>
  <c r="AG39" i="33"/>
  <c r="AF39" i="33"/>
  <c r="AM39" i="33" s="1"/>
  <c r="AD39" i="33"/>
  <c r="AC39" i="33"/>
  <c r="K38" i="26" s="1"/>
  <c r="HG2" i="30" s="1"/>
  <c r="AR38" i="33"/>
  <c r="AS38" i="33" s="1"/>
  <c r="AP38" i="33"/>
  <c r="AO38" i="33"/>
  <c r="AN38" i="33"/>
  <c r="AL38" i="33"/>
  <c r="AK38" i="33"/>
  <c r="AJ38" i="33"/>
  <c r="AI38" i="33"/>
  <c r="AH38" i="33"/>
  <c r="AG38" i="33"/>
  <c r="AF38" i="33"/>
  <c r="AM38" i="33" s="1"/>
  <c r="AD38" i="33"/>
  <c r="AC38" i="33"/>
  <c r="K37" i="26" s="1"/>
  <c r="HF2" i="30" s="1"/>
  <c r="AS37" i="33"/>
  <c r="AR37" i="33"/>
  <c r="AP37" i="33"/>
  <c r="AO37" i="33"/>
  <c r="AN37" i="33"/>
  <c r="AL37" i="33"/>
  <c r="AK37" i="33"/>
  <c r="AJ37" i="33"/>
  <c r="AI37" i="33"/>
  <c r="AH37" i="33"/>
  <c r="AG37" i="33"/>
  <c r="AF37" i="33"/>
  <c r="AM37" i="33" s="1"/>
  <c r="AD37" i="33"/>
  <c r="AC37" i="33"/>
  <c r="K36" i="26" s="1"/>
  <c r="HE2" i="30" s="1"/>
  <c r="AS36" i="33"/>
  <c r="AR36" i="33"/>
  <c r="AP36" i="33"/>
  <c r="AO36" i="33"/>
  <c r="AN36" i="33"/>
  <c r="AL36" i="33"/>
  <c r="AK36" i="33"/>
  <c r="AJ36" i="33"/>
  <c r="AI36" i="33"/>
  <c r="AH36" i="33"/>
  <c r="AG36" i="33"/>
  <c r="AF36" i="33"/>
  <c r="AM36" i="33" s="1"/>
  <c r="AD36" i="33"/>
  <c r="AC36" i="33"/>
  <c r="AR35" i="33"/>
  <c r="AS35" i="33" s="1"/>
  <c r="AP35" i="33"/>
  <c r="AO35" i="33"/>
  <c r="AN35" i="33"/>
  <c r="AL35" i="33"/>
  <c r="AK35" i="33"/>
  <c r="AJ35" i="33"/>
  <c r="AI35" i="33"/>
  <c r="AH35" i="33"/>
  <c r="AG35" i="33"/>
  <c r="AF35" i="33"/>
  <c r="AM35" i="33" s="1"/>
  <c r="AD35" i="33"/>
  <c r="AC35" i="33"/>
  <c r="K34" i="26" s="1"/>
  <c r="HC2" i="30" s="1"/>
  <c r="AR34" i="33"/>
  <c r="AS34" i="33" s="1"/>
  <c r="AP34" i="33"/>
  <c r="AO34" i="33"/>
  <c r="AN34" i="33"/>
  <c r="AM34" i="33"/>
  <c r="AL34" i="33"/>
  <c r="AK34" i="33"/>
  <c r="AJ34" i="33"/>
  <c r="AI34" i="33"/>
  <c r="AH34" i="33"/>
  <c r="AG34" i="33"/>
  <c r="AF34" i="33"/>
  <c r="AD34" i="33"/>
  <c r="AC34" i="33"/>
  <c r="K33" i="26" s="1"/>
  <c r="HB2" i="30" s="1"/>
  <c r="AR33" i="33"/>
  <c r="AS33" i="33" s="1"/>
  <c r="AP33" i="33"/>
  <c r="AO33" i="33"/>
  <c r="AN33" i="33"/>
  <c r="AL33" i="33"/>
  <c r="AK33" i="33"/>
  <c r="AJ33" i="33"/>
  <c r="AI33" i="33"/>
  <c r="AH33" i="33"/>
  <c r="AG33" i="33"/>
  <c r="AF33" i="33"/>
  <c r="AM33" i="33" s="1"/>
  <c r="AD33" i="33"/>
  <c r="AC33" i="33"/>
  <c r="K32" i="26" s="1"/>
  <c r="HA2" i="30" s="1"/>
  <c r="AS32" i="33"/>
  <c r="AR32" i="33"/>
  <c r="AP32" i="33"/>
  <c r="AO32" i="33"/>
  <c r="AN32" i="33"/>
  <c r="AL32" i="33"/>
  <c r="AK32" i="33"/>
  <c r="AJ32" i="33"/>
  <c r="AI32" i="33"/>
  <c r="AH32" i="33"/>
  <c r="AG32" i="33"/>
  <c r="AF32" i="33"/>
  <c r="AM32" i="33" s="1"/>
  <c r="AD32" i="33"/>
  <c r="AC32" i="33"/>
  <c r="K31" i="26" s="1"/>
  <c r="GZ2" i="30" s="1"/>
  <c r="AS31" i="33"/>
  <c r="AR31" i="33"/>
  <c r="AP31" i="33"/>
  <c r="AO31" i="33"/>
  <c r="AN31" i="33"/>
  <c r="AL31" i="33"/>
  <c r="AK31" i="33"/>
  <c r="AJ31" i="33"/>
  <c r="AI31" i="33"/>
  <c r="AH31" i="33"/>
  <c r="AG31" i="33"/>
  <c r="AF31" i="33"/>
  <c r="AM31" i="33" s="1"/>
  <c r="AD31" i="33"/>
  <c r="AC31" i="33"/>
  <c r="K30" i="26" s="1"/>
  <c r="GY2" i="30" s="1"/>
  <c r="AR30" i="33"/>
  <c r="AS30" i="33" s="1"/>
  <c r="AP30" i="33"/>
  <c r="AO30" i="33"/>
  <c r="AN30" i="33"/>
  <c r="AL30" i="33"/>
  <c r="AK30" i="33"/>
  <c r="AJ30" i="33"/>
  <c r="AI30" i="33"/>
  <c r="AH30" i="33"/>
  <c r="AG30" i="33"/>
  <c r="AF30" i="33"/>
  <c r="AM30" i="33" s="1"/>
  <c r="AD30" i="33"/>
  <c r="AC30" i="33"/>
  <c r="K29" i="26" s="1"/>
  <c r="GX2" i="30" s="1"/>
  <c r="AS29" i="33"/>
  <c r="AR29" i="33"/>
  <c r="AP29" i="33"/>
  <c r="AO29" i="33"/>
  <c r="AN29" i="33"/>
  <c r="AL29" i="33"/>
  <c r="AK29" i="33"/>
  <c r="AJ29" i="33"/>
  <c r="AI29" i="33"/>
  <c r="AH29" i="33"/>
  <c r="AG29" i="33"/>
  <c r="AF29" i="33"/>
  <c r="AM29" i="33" s="1"/>
  <c r="AD29" i="33"/>
  <c r="AC29" i="33"/>
  <c r="K28" i="26" s="1"/>
  <c r="GW2" i="30" s="1"/>
  <c r="AS28" i="33"/>
  <c r="AR28" i="33"/>
  <c r="AP28" i="33"/>
  <c r="AO28" i="33"/>
  <c r="AN28" i="33"/>
  <c r="AL28" i="33"/>
  <c r="AK28" i="33"/>
  <c r="AJ28" i="33"/>
  <c r="AI28" i="33"/>
  <c r="AH28" i="33"/>
  <c r="AG28" i="33"/>
  <c r="AF28" i="33"/>
  <c r="AM28" i="33" s="1"/>
  <c r="AD28" i="33"/>
  <c r="AC28" i="33"/>
  <c r="K27" i="26" s="1"/>
  <c r="GV2" i="30" s="1"/>
  <c r="AR27" i="33"/>
  <c r="AS27" i="33" s="1"/>
  <c r="AP27" i="33"/>
  <c r="AO27" i="33"/>
  <c r="AN27" i="33"/>
  <c r="AL27" i="33"/>
  <c r="AK27" i="33"/>
  <c r="AJ27" i="33"/>
  <c r="AI27" i="33"/>
  <c r="AH27" i="33"/>
  <c r="AG27" i="33"/>
  <c r="AF27" i="33"/>
  <c r="AM27" i="33" s="1"/>
  <c r="AD27" i="33"/>
  <c r="AC27" i="33"/>
  <c r="K26" i="26" s="1"/>
  <c r="GU2" i="30" s="1"/>
  <c r="AR26" i="33"/>
  <c r="AS26" i="33" s="1"/>
  <c r="AP26" i="33"/>
  <c r="AO26" i="33"/>
  <c r="AN26" i="33"/>
  <c r="AM26" i="33"/>
  <c r="AL26" i="33"/>
  <c r="AK26" i="33"/>
  <c r="AJ26" i="33"/>
  <c r="AI26" i="33"/>
  <c r="AH26" i="33"/>
  <c r="AG26" i="33"/>
  <c r="AF26" i="33"/>
  <c r="AD26" i="33"/>
  <c r="AC26" i="33"/>
  <c r="K25" i="26" s="1"/>
  <c r="GT2" i="30" s="1"/>
  <c r="AR25" i="33"/>
  <c r="AS25" i="33" s="1"/>
  <c r="AP25" i="33"/>
  <c r="AO25" i="33"/>
  <c r="AN25" i="33"/>
  <c r="AL25" i="33"/>
  <c r="AK25" i="33"/>
  <c r="AJ25" i="33"/>
  <c r="AI25" i="33"/>
  <c r="AH25" i="33"/>
  <c r="AG25" i="33"/>
  <c r="AF25" i="33"/>
  <c r="AM25" i="33" s="1"/>
  <c r="AD25" i="33"/>
  <c r="AC25" i="33"/>
  <c r="K24" i="26" s="1"/>
  <c r="GS2" i="30" s="1"/>
  <c r="AS24" i="33"/>
  <c r="AR24" i="33"/>
  <c r="AP24" i="33"/>
  <c r="AO24" i="33"/>
  <c r="AN24" i="33"/>
  <c r="AL24" i="33"/>
  <c r="AK24" i="33"/>
  <c r="AJ24" i="33"/>
  <c r="AI24" i="33"/>
  <c r="AH24" i="33"/>
  <c r="AG24" i="33"/>
  <c r="AF24" i="33"/>
  <c r="AM24" i="33" s="1"/>
  <c r="AD24" i="33"/>
  <c r="AC24" i="33"/>
  <c r="K23" i="26" s="1"/>
  <c r="GR2" i="30" s="1"/>
  <c r="AS23" i="33"/>
  <c r="AR23" i="33"/>
  <c r="AP23" i="33"/>
  <c r="AO23" i="33"/>
  <c r="AN23" i="33"/>
  <c r="AL23" i="33"/>
  <c r="AK23" i="33"/>
  <c r="AJ23" i="33"/>
  <c r="AI23" i="33"/>
  <c r="AH23" i="33"/>
  <c r="AG23" i="33"/>
  <c r="AF23" i="33"/>
  <c r="AM23" i="33" s="1"/>
  <c r="AD23" i="33"/>
  <c r="AC23" i="33"/>
  <c r="K22" i="26" s="1"/>
  <c r="GQ2" i="30" s="1"/>
  <c r="AR22" i="33"/>
  <c r="AS22" i="33" s="1"/>
  <c r="AP22" i="33"/>
  <c r="AO22" i="33"/>
  <c r="AN22" i="33"/>
  <c r="AL22" i="33"/>
  <c r="AK22" i="33"/>
  <c r="AJ22" i="33"/>
  <c r="AI22" i="33"/>
  <c r="AH22" i="33"/>
  <c r="AG22" i="33"/>
  <c r="AF22" i="33"/>
  <c r="AM22" i="33" s="1"/>
  <c r="AD22" i="33"/>
  <c r="AC22" i="33"/>
  <c r="K21" i="26" s="1"/>
  <c r="GP2" i="30" s="1"/>
  <c r="AS21" i="33"/>
  <c r="AR21" i="33"/>
  <c r="AP21" i="33"/>
  <c r="AO21" i="33"/>
  <c r="AN21" i="33"/>
  <c r="AL21" i="33"/>
  <c r="AK21" i="33"/>
  <c r="AJ21" i="33"/>
  <c r="AI21" i="33"/>
  <c r="AH21" i="33"/>
  <c r="AG21" i="33"/>
  <c r="AF21" i="33"/>
  <c r="AM21" i="33" s="1"/>
  <c r="AD21" i="33"/>
  <c r="AC21" i="33"/>
  <c r="K20" i="26" s="1"/>
  <c r="GO2" i="30" s="1"/>
  <c r="AS20" i="33"/>
  <c r="AR20" i="33"/>
  <c r="AP20" i="33"/>
  <c r="AO20" i="33"/>
  <c r="AN20" i="33"/>
  <c r="AL20" i="33"/>
  <c r="AK20" i="33"/>
  <c r="AJ20" i="33"/>
  <c r="AI20" i="33"/>
  <c r="AH20" i="33"/>
  <c r="AG20" i="33"/>
  <c r="AF20" i="33"/>
  <c r="AM20" i="33" s="1"/>
  <c r="AD20" i="33"/>
  <c r="AC20" i="33"/>
  <c r="K19" i="26" s="1"/>
  <c r="GN2" i="30" s="1"/>
  <c r="AR19" i="33"/>
  <c r="AS19" i="33" s="1"/>
  <c r="AP19" i="33"/>
  <c r="AO19" i="33"/>
  <c r="AN19" i="33"/>
  <c r="AL19" i="33"/>
  <c r="AK19" i="33"/>
  <c r="AJ19" i="33"/>
  <c r="AI19" i="33"/>
  <c r="AH19" i="33"/>
  <c r="AG19" i="33"/>
  <c r="AF19" i="33"/>
  <c r="AM19" i="33" s="1"/>
  <c r="AD19" i="33"/>
  <c r="AC19" i="33"/>
  <c r="K18" i="26" s="1"/>
  <c r="GM2" i="30" s="1"/>
  <c r="AR18" i="33"/>
  <c r="AS18" i="33" s="1"/>
  <c r="AP18" i="33"/>
  <c r="AO18" i="33"/>
  <c r="AN18" i="33"/>
  <c r="AM18" i="33"/>
  <c r="AL18" i="33"/>
  <c r="AK18" i="33"/>
  <c r="AJ18" i="33"/>
  <c r="AI18" i="33"/>
  <c r="AH18" i="33"/>
  <c r="AG18" i="33"/>
  <c r="AF18" i="33"/>
  <c r="AD18" i="33"/>
  <c r="AC18" i="33"/>
  <c r="K17" i="26" s="1"/>
  <c r="GL2" i="30" s="1"/>
  <c r="AR17" i="33"/>
  <c r="AS17" i="33" s="1"/>
  <c r="AP17" i="33"/>
  <c r="AO17" i="33"/>
  <c r="AN17" i="33"/>
  <c r="AL17" i="33"/>
  <c r="AK17" i="33"/>
  <c r="AJ17" i="33"/>
  <c r="AI17" i="33"/>
  <c r="AH17" i="33"/>
  <c r="AG17" i="33"/>
  <c r="AF17" i="33"/>
  <c r="AM17" i="33" s="1"/>
  <c r="AD17" i="33"/>
  <c r="AC17" i="33"/>
  <c r="K16" i="26" s="1"/>
  <c r="GK2" i="30" s="1"/>
  <c r="AS16" i="33"/>
  <c r="AR16" i="33"/>
  <c r="AP16" i="33"/>
  <c r="AO16" i="33"/>
  <c r="AN16" i="33"/>
  <c r="AL16" i="33"/>
  <c r="AK16" i="33"/>
  <c r="AJ16" i="33"/>
  <c r="AI16" i="33"/>
  <c r="AH16" i="33"/>
  <c r="AG16" i="33"/>
  <c r="AF16" i="33"/>
  <c r="AM16" i="33" s="1"/>
  <c r="AD16" i="33"/>
  <c r="AC16" i="33"/>
  <c r="K15" i="26" s="1"/>
  <c r="GJ2" i="30" s="1"/>
  <c r="AS15" i="33"/>
  <c r="AR15" i="33"/>
  <c r="AP15" i="33"/>
  <c r="AO15" i="33"/>
  <c r="AN15" i="33"/>
  <c r="AL15" i="33"/>
  <c r="AK15" i="33"/>
  <c r="AJ15" i="33"/>
  <c r="AI15" i="33"/>
  <c r="AH15" i="33"/>
  <c r="AG15" i="33"/>
  <c r="AF15" i="33"/>
  <c r="AM15" i="33" s="1"/>
  <c r="AD15" i="33"/>
  <c r="AC15" i="33"/>
  <c r="K14" i="26" s="1"/>
  <c r="GI2" i="30" s="1"/>
  <c r="AR14" i="33"/>
  <c r="AS14" i="33" s="1"/>
  <c r="AP14" i="33"/>
  <c r="AO14" i="33"/>
  <c r="AN14" i="33"/>
  <c r="AL14" i="33"/>
  <c r="AK14" i="33"/>
  <c r="AJ14" i="33"/>
  <c r="AI14" i="33"/>
  <c r="AH14" i="33"/>
  <c r="AG14" i="33"/>
  <c r="AF14" i="33"/>
  <c r="AM14" i="33" s="1"/>
  <c r="AD14" i="33"/>
  <c r="AC14" i="33"/>
  <c r="K13" i="26" s="1"/>
  <c r="GH2" i="30" s="1"/>
  <c r="AS13" i="33"/>
  <c r="AR13" i="33"/>
  <c r="AP13" i="33"/>
  <c r="AO13" i="33"/>
  <c r="AN13" i="33"/>
  <c r="AL13" i="33"/>
  <c r="AK13" i="33"/>
  <c r="AJ13" i="33"/>
  <c r="AI13" i="33"/>
  <c r="AH13" i="33"/>
  <c r="AG13" i="33"/>
  <c r="AF13" i="33"/>
  <c r="AM13" i="33" s="1"/>
  <c r="AD13" i="33"/>
  <c r="AC13" i="33"/>
  <c r="AS12" i="33"/>
  <c r="AR12" i="33"/>
  <c r="AP12" i="33"/>
  <c r="AO12" i="33"/>
  <c r="AN12" i="33"/>
  <c r="AL12" i="33"/>
  <c r="AK12" i="33"/>
  <c r="AJ12" i="33"/>
  <c r="AI12" i="33"/>
  <c r="AH12" i="33"/>
  <c r="AG12" i="33"/>
  <c r="AF12" i="33"/>
  <c r="AM12" i="33" s="1"/>
  <c r="AD12" i="33"/>
  <c r="AC12" i="33"/>
  <c r="K11" i="26" s="1"/>
  <c r="GF2" i="30" s="1"/>
  <c r="AR11" i="33"/>
  <c r="AS11" i="33" s="1"/>
  <c r="AP11" i="33"/>
  <c r="AO11" i="33"/>
  <c r="AN11" i="33"/>
  <c r="AM11" i="33"/>
  <c r="AL11" i="33"/>
  <c r="AK11" i="33"/>
  <c r="AJ11" i="33"/>
  <c r="AI11" i="33"/>
  <c r="AH11" i="33"/>
  <c r="AQ11" i="33" s="1"/>
  <c r="AG11" i="33"/>
  <c r="AF11" i="33"/>
  <c r="AD11" i="33"/>
  <c r="AC11" i="33"/>
  <c r="F2" i="25"/>
  <c r="E5" i="26"/>
  <c r="E4" i="26"/>
  <c r="B32" i="28"/>
  <c r="M3" i="28"/>
  <c r="Q37" i="28"/>
  <c r="H37" i="28"/>
  <c r="G37" i="28"/>
  <c r="F37" i="28"/>
  <c r="E37" i="28"/>
  <c r="Q36" i="28"/>
  <c r="Q35" i="28"/>
  <c r="Q34" i="28"/>
  <c r="H25" i="28"/>
  <c r="G25" i="28"/>
  <c r="F25" i="28"/>
  <c r="E25" i="28"/>
  <c r="O24" i="28"/>
  <c r="N24" i="28"/>
  <c r="M24" i="28"/>
  <c r="P23" i="28"/>
  <c r="O23" i="28"/>
  <c r="N23" i="28"/>
  <c r="J23" i="28"/>
  <c r="P22" i="28"/>
  <c r="O22" i="28"/>
  <c r="E16" i="28"/>
  <c r="P15" i="28"/>
  <c r="P24" i="28" s="1"/>
  <c r="O15" i="28"/>
  <c r="N15" i="28"/>
  <c r="M15" i="28"/>
  <c r="L15" i="28"/>
  <c r="L24" i="28" s="1"/>
  <c r="K15" i="28"/>
  <c r="K24" i="28" s="1"/>
  <c r="J15" i="28"/>
  <c r="J24" i="28" s="1"/>
  <c r="I15" i="28"/>
  <c r="I24" i="28" s="1"/>
  <c r="H15" i="28"/>
  <c r="G15" i="28"/>
  <c r="F15" i="28"/>
  <c r="Q14" i="28"/>
  <c r="P13" i="28"/>
  <c r="O13" i="28"/>
  <c r="N13" i="28"/>
  <c r="M13" i="28"/>
  <c r="M23" i="28" s="1"/>
  <c r="L13" i="28"/>
  <c r="L23" i="28" s="1"/>
  <c r="K13" i="28"/>
  <c r="K23" i="28" s="1"/>
  <c r="J13" i="28"/>
  <c r="I13" i="28"/>
  <c r="I23" i="28" s="1"/>
  <c r="H13" i="28"/>
  <c r="G13" i="28"/>
  <c r="F13" i="28"/>
  <c r="Q12" i="28"/>
  <c r="Q16" i="28" s="1"/>
  <c r="P11" i="28"/>
  <c r="O11" i="28"/>
  <c r="N11" i="28"/>
  <c r="N22" i="28" s="1"/>
  <c r="M11" i="28"/>
  <c r="M22" i="28" s="1"/>
  <c r="L11" i="28"/>
  <c r="L22" i="28" s="1"/>
  <c r="K11" i="28"/>
  <c r="K22" i="28" s="1"/>
  <c r="J11" i="28"/>
  <c r="J22" i="28" s="1"/>
  <c r="I11" i="28"/>
  <c r="I22" i="28" s="1"/>
  <c r="H11" i="28"/>
  <c r="G11" i="28"/>
  <c r="F11" i="28"/>
  <c r="Q10" i="28"/>
  <c r="E3" i="31"/>
  <c r="G32" i="31"/>
  <c r="G31" i="31"/>
  <c r="G30" i="31"/>
  <c r="G29" i="31"/>
  <c r="G28" i="31"/>
  <c r="G27" i="31"/>
  <c r="G26" i="31"/>
  <c r="G25" i="31"/>
  <c r="G24" i="31"/>
  <c r="G23" i="31"/>
  <c r="G22" i="31"/>
  <c r="G21" i="31"/>
  <c r="G19" i="31"/>
  <c r="G18" i="31"/>
  <c r="F8" i="31"/>
  <c r="AQ40" i="33" l="1"/>
  <c r="AT40" i="33" s="1"/>
  <c r="AU40" i="33" s="1"/>
  <c r="AQ55" i="33"/>
  <c r="AT55" i="33" s="1"/>
  <c r="AU55" i="33" s="1"/>
  <c r="AQ47" i="33"/>
  <c r="AT47" i="33" s="1"/>
  <c r="AU47" i="33" s="1"/>
  <c r="AQ13" i="33"/>
  <c r="AB13" i="33" s="1"/>
  <c r="AQ14" i="33"/>
  <c r="AT14" i="33" s="1"/>
  <c r="AU14" i="33" s="1"/>
  <c r="AQ21" i="33"/>
  <c r="AT21" i="33" s="1"/>
  <c r="AU21" i="33" s="1"/>
  <c r="AQ25" i="33"/>
  <c r="AQ37" i="33"/>
  <c r="AT37" i="33" s="1"/>
  <c r="AU37" i="33" s="1"/>
  <c r="AQ53" i="33"/>
  <c r="AT53" i="33" s="1"/>
  <c r="AU53" i="33" s="1"/>
  <c r="AQ45" i="33"/>
  <c r="AB45" i="33" s="1"/>
  <c r="AQ12" i="33"/>
  <c r="AT12" i="33" s="1"/>
  <c r="AU12" i="33" s="1"/>
  <c r="AQ20" i="33"/>
  <c r="AB20" i="33" s="1"/>
  <c r="AQ28" i="33"/>
  <c r="AT28" i="33" s="1"/>
  <c r="AU28" i="33" s="1"/>
  <c r="AQ36" i="33"/>
  <c r="AB36" i="33" s="1"/>
  <c r="AQ58" i="33"/>
  <c r="AQ50" i="33"/>
  <c r="AT50" i="33" s="1"/>
  <c r="AU50" i="33" s="1"/>
  <c r="AQ42" i="33"/>
  <c r="AB42" i="33" s="1"/>
  <c r="AQ19" i="33"/>
  <c r="AT19" i="33" s="1"/>
  <c r="AU19" i="33" s="1"/>
  <c r="AQ27" i="33"/>
  <c r="AT27" i="33" s="1"/>
  <c r="AU27" i="33" s="1"/>
  <c r="AQ35" i="33"/>
  <c r="AT35" i="33" s="1"/>
  <c r="AU35" i="33" s="1"/>
  <c r="AQ15" i="33"/>
  <c r="AB15" i="33" s="1"/>
  <c r="AQ18" i="33"/>
  <c r="AT18" i="33" s="1"/>
  <c r="AU18" i="33" s="1"/>
  <c r="AQ22" i="33"/>
  <c r="AQ23" i="33"/>
  <c r="AB23" i="33" s="1"/>
  <c r="AQ26" i="33"/>
  <c r="AT26" i="33" s="1"/>
  <c r="AU26" i="33" s="1"/>
  <c r="AQ31" i="33"/>
  <c r="AT31" i="33" s="1"/>
  <c r="AU31" i="33" s="1"/>
  <c r="AQ34" i="33"/>
  <c r="AT34" i="33" s="1"/>
  <c r="AU34" i="33" s="1"/>
  <c r="AQ39" i="33"/>
  <c r="AB39" i="33" s="1"/>
  <c r="AQ59" i="33"/>
  <c r="AT59" i="33" s="1"/>
  <c r="AU59" i="33" s="1"/>
  <c r="AQ51" i="33"/>
  <c r="AB51" i="33" s="1"/>
  <c r="AQ43" i="33"/>
  <c r="AQ56" i="33"/>
  <c r="AB56" i="33" s="1"/>
  <c r="AQ48" i="33"/>
  <c r="AB48" i="33" s="1"/>
  <c r="AQ11" i="34"/>
  <c r="AT11" i="34" s="1"/>
  <c r="AU11" i="34" s="1"/>
  <c r="AC11" i="34" s="1"/>
  <c r="AQ12" i="34"/>
  <c r="AB12" i="34" s="1"/>
  <c r="AK13" i="22"/>
  <c r="AB58" i="33"/>
  <c r="AT58" i="33"/>
  <c r="AU58" i="33" s="1"/>
  <c r="AB47" i="33"/>
  <c r="AQ60" i="33"/>
  <c r="AQ52" i="33"/>
  <c r="AQ44" i="33"/>
  <c r="AQ57" i="33"/>
  <c r="AQ49" i="33"/>
  <c r="AQ41" i="33"/>
  <c r="AQ54" i="33"/>
  <c r="AQ46" i="33"/>
  <c r="AB43" i="33"/>
  <c r="AT43" i="33"/>
  <c r="AU43" i="33" s="1"/>
  <c r="AQ32" i="33"/>
  <c r="AQ33" i="33"/>
  <c r="AT32" i="34"/>
  <c r="AU32" i="34" s="1"/>
  <c r="AB32" i="34"/>
  <c r="AT35" i="34"/>
  <c r="AU35" i="34" s="1"/>
  <c r="AB35" i="34"/>
  <c r="AT36" i="34"/>
  <c r="AU36" i="34" s="1"/>
  <c r="AB36" i="34"/>
  <c r="AT40" i="34"/>
  <c r="AU40" i="34" s="1"/>
  <c r="AB40" i="34"/>
  <c r="AT20" i="34"/>
  <c r="AU20" i="34" s="1"/>
  <c r="AB20" i="34"/>
  <c r="AB23" i="34"/>
  <c r="AT23" i="34"/>
  <c r="AU23" i="34" s="1"/>
  <c r="AT27" i="34"/>
  <c r="AU27" i="34" s="1"/>
  <c r="AB27" i="34"/>
  <c r="AT28" i="34"/>
  <c r="AU28" i="34" s="1"/>
  <c r="AB28" i="34"/>
  <c r="AB31" i="34"/>
  <c r="AT31" i="34"/>
  <c r="AU31" i="34" s="1"/>
  <c r="AQ34" i="34"/>
  <c r="AQ38" i="34"/>
  <c r="AQ16" i="33"/>
  <c r="AQ17" i="33"/>
  <c r="AQ29" i="33"/>
  <c r="AT16" i="34"/>
  <c r="AU16" i="34" s="1"/>
  <c r="AB16" i="34"/>
  <c r="AT19" i="34"/>
  <c r="AU19" i="34" s="1"/>
  <c r="AB19" i="34"/>
  <c r="AQ22" i="34"/>
  <c r="AQ26" i="34"/>
  <c r="AQ30" i="34"/>
  <c r="AT23" i="33"/>
  <c r="AU23" i="33" s="1"/>
  <c r="AT13" i="34"/>
  <c r="AU13" i="34" s="1"/>
  <c r="AC13" i="34" s="1"/>
  <c r="AB13" i="34"/>
  <c r="AB39" i="34"/>
  <c r="AT39" i="34"/>
  <c r="AU39" i="34" s="1"/>
  <c r="AQ30" i="33"/>
  <c r="AB15" i="34"/>
  <c r="AT15" i="34"/>
  <c r="AU15" i="34" s="1"/>
  <c r="AT18" i="34"/>
  <c r="AU18" i="34" s="1"/>
  <c r="AB18" i="34"/>
  <c r="AT13" i="33"/>
  <c r="AU13" i="33" s="1"/>
  <c r="AQ14" i="34"/>
  <c r="AQ33" i="34"/>
  <c r="AT11" i="33"/>
  <c r="AU11" i="33" s="1"/>
  <c r="AB11" i="33"/>
  <c r="AB22" i="33"/>
  <c r="AT22" i="33"/>
  <c r="AU22" i="33" s="1"/>
  <c r="AQ24" i="33"/>
  <c r="AT25" i="33"/>
  <c r="AU25" i="33" s="1"/>
  <c r="AB25" i="33"/>
  <c r="AQ21" i="34"/>
  <c r="AQ25" i="34"/>
  <c r="AQ29" i="34"/>
  <c r="AQ38" i="33"/>
  <c r="AB11" i="34"/>
  <c r="AQ17" i="34"/>
  <c r="AQ37" i="34"/>
  <c r="AB24" i="34"/>
  <c r="Q22" i="28"/>
  <c r="Q24" i="28"/>
  <c r="Q23" i="28"/>
  <c r="G17" i="31"/>
  <c r="G33" i="31" s="1"/>
  <c r="G34" i="31" s="1"/>
  <c r="AB55" i="33" l="1"/>
  <c r="AT45" i="33"/>
  <c r="AU45" i="33" s="1"/>
  <c r="AB14" i="33"/>
  <c r="AB40" i="33"/>
  <c r="AB50" i="33"/>
  <c r="AT36" i="33"/>
  <c r="AU36" i="33" s="1"/>
  <c r="AB28" i="33"/>
  <c r="AB18" i="33"/>
  <c r="AT15" i="33"/>
  <c r="AU15" i="33" s="1"/>
  <c r="AT20" i="33"/>
  <c r="AU20" i="33" s="1"/>
  <c r="AT39" i="33"/>
  <c r="AU39" i="33" s="1"/>
  <c r="AB37" i="33"/>
  <c r="AB31" i="33"/>
  <c r="AB53" i="33"/>
  <c r="AB35" i="33"/>
  <c r="AB26" i="33"/>
  <c r="AT56" i="33"/>
  <c r="AU56" i="33" s="1"/>
  <c r="AT51" i="33"/>
  <c r="AU51" i="33" s="1"/>
  <c r="AB12" i="33"/>
  <c r="AB27" i="33"/>
  <c r="AB21" i="33"/>
  <c r="AB19" i="33"/>
  <c r="AB59" i="33"/>
  <c r="AT42" i="33"/>
  <c r="AU42" i="33" s="1"/>
  <c r="AT48" i="33"/>
  <c r="AU48" i="33" s="1"/>
  <c r="AB34" i="33"/>
  <c r="AT12" i="34"/>
  <c r="AU12" i="34" s="1"/>
  <c r="AC12" i="34" s="1"/>
  <c r="G38" i="31"/>
  <c r="AA25" i="13"/>
  <c r="AT57" i="33"/>
  <c r="AU57" i="33" s="1"/>
  <c r="AB57" i="33"/>
  <c r="AT54" i="33"/>
  <c r="AU54" i="33" s="1"/>
  <c r="AB54" i="33"/>
  <c r="AB44" i="33"/>
  <c r="AT44" i="33"/>
  <c r="AU44" i="33" s="1"/>
  <c r="AB41" i="33"/>
  <c r="AT41" i="33"/>
  <c r="AU41" i="33" s="1"/>
  <c r="AT49" i="33"/>
  <c r="AU49" i="33" s="1"/>
  <c r="AB49" i="33"/>
  <c r="AB52" i="33"/>
  <c r="AT52" i="33"/>
  <c r="AU52" i="33" s="1"/>
  <c r="AB60" i="33"/>
  <c r="AT60" i="33"/>
  <c r="AU60" i="33" s="1"/>
  <c r="AB46" i="33"/>
  <c r="AT46" i="33"/>
  <c r="AU46" i="33" s="1"/>
  <c r="AB21" i="34"/>
  <c r="AT21" i="34"/>
  <c r="AU21" i="34" s="1"/>
  <c r="AB30" i="33"/>
  <c r="AT30" i="33"/>
  <c r="AU30" i="33" s="1"/>
  <c r="AB38" i="33"/>
  <c r="AT38" i="33"/>
  <c r="AU38" i="33" s="1"/>
  <c r="AT24" i="33"/>
  <c r="AU24" i="33" s="1"/>
  <c r="AB24" i="33"/>
  <c r="AT17" i="33"/>
  <c r="AU17" i="33" s="1"/>
  <c r="AB17" i="33"/>
  <c r="AT33" i="33"/>
  <c r="AU33" i="33" s="1"/>
  <c r="AB33" i="33"/>
  <c r="AT33" i="34"/>
  <c r="AU33" i="34" s="1"/>
  <c r="AB33" i="34"/>
  <c r="AT16" i="33"/>
  <c r="AU16" i="33" s="1"/>
  <c r="AB16" i="33"/>
  <c r="AT32" i="33"/>
  <c r="AU32" i="33" s="1"/>
  <c r="AB32" i="33"/>
  <c r="AT14" i="34"/>
  <c r="AU14" i="34" s="1"/>
  <c r="AB14" i="34"/>
  <c r="AT30" i="34"/>
  <c r="AU30" i="34" s="1"/>
  <c r="AB30" i="34"/>
  <c r="AT25" i="34"/>
  <c r="AU25" i="34" s="1"/>
  <c r="AB25" i="34"/>
  <c r="AB26" i="34"/>
  <c r="AT26" i="34"/>
  <c r="AU26" i="34" s="1"/>
  <c r="AT22" i="34"/>
  <c r="AU22" i="34" s="1"/>
  <c r="AB22" i="34"/>
  <c r="AT38" i="34"/>
  <c r="AU38" i="34" s="1"/>
  <c r="AB38" i="34"/>
  <c r="AT37" i="34"/>
  <c r="AU37" i="34" s="1"/>
  <c r="AB37" i="34"/>
  <c r="AT17" i="34"/>
  <c r="AU17" i="34" s="1"/>
  <c r="AB17" i="34"/>
  <c r="AB29" i="34"/>
  <c r="AT29" i="34"/>
  <c r="AU29" i="34" s="1"/>
  <c r="AT29" i="33"/>
  <c r="AU29" i="33" s="1"/>
  <c r="AB29" i="33"/>
  <c r="AB34" i="34"/>
  <c r="AT34" i="34"/>
  <c r="AU34" i="34" s="1"/>
  <c r="Q25" i="28"/>
  <c r="G39" i="31"/>
  <c r="AA27" i="13" l="1"/>
  <c r="T2" i="30"/>
  <c r="AA26" i="13"/>
  <c r="S2" i="30"/>
  <c r="N14" i="26"/>
  <c r="O14" i="26"/>
  <c r="P14" i="26"/>
  <c r="Q14" i="26"/>
  <c r="R14" i="26"/>
  <c r="S14" i="26"/>
  <c r="T14" i="26"/>
  <c r="U14" i="26"/>
  <c r="V14" i="26"/>
  <c r="W14" i="26"/>
  <c r="X14" i="26"/>
  <c r="N15" i="26"/>
  <c r="O15" i="26"/>
  <c r="P15" i="26"/>
  <c r="Q15" i="26"/>
  <c r="R15" i="26"/>
  <c r="Y15" i="26" s="1"/>
  <c r="S15" i="26"/>
  <c r="T15" i="26"/>
  <c r="U15" i="26"/>
  <c r="V15" i="26"/>
  <c r="W15" i="26"/>
  <c r="X15" i="26"/>
  <c r="N16" i="26"/>
  <c r="O16" i="26"/>
  <c r="P16" i="26"/>
  <c r="Q16" i="26"/>
  <c r="R16" i="26"/>
  <c r="S16" i="26"/>
  <c r="T16" i="26"/>
  <c r="U16" i="26"/>
  <c r="V16" i="26"/>
  <c r="W16" i="26"/>
  <c r="X16" i="26"/>
  <c r="N17" i="26"/>
  <c r="O17" i="26"/>
  <c r="P17" i="26"/>
  <c r="Q17" i="26"/>
  <c r="R17" i="26"/>
  <c r="S17" i="26"/>
  <c r="T17" i="26"/>
  <c r="U17" i="26"/>
  <c r="V17" i="26"/>
  <c r="W17" i="26"/>
  <c r="X17" i="26"/>
  <c r="N18" i="26"/>
  <c r="O18" i="26"/>
  <c r="P18" i="26"/>
  <c r="Q18" i="26"/>
  <c r="R18" i="26"/>
  <c r="S18" i="26"/>
  <c r="T18" i="26"/>
  <c r="U18" i="26"/>
  <c r="V18" i="26"/>
  <c r="W18" i="26"/>
  <c r="X18" i="26"/>
  <c r="N19" i="26"/>
  <c r="O19" i="26"/>
  <c r="P19" i="26"/>
  <c r="Q19" i="26"/>
  <c r="R19" i="26"/>
  <c r="S19" i="26"/>
  <c r="T19" i="26"/>
  <c r="U19" i="26"/>
  <c r="V19" i="26"/>
  <c r="W19" i="26"/>
  <c r="X19" i="26"/>
  <c r="N20" i="26"/>
  <c r="O20" i="26"/>
  <c r="P20" i="26"/>
  <c r="Q20" i="26"/>
  <c r="R20" i="26"/>
  <c r="S20" i="26"/>
  <c r="T20" i="26"/>
  <c r="U20" i="26"/>
  <c r="V20" i="26"/>
  <c r="W20" i="26"/>
  <c r="X20" i="26"/>
  <c r="N21" i="26"/>
  <c r="O21" i="26"/>
  <c r="P21" i="26"/>
  <c r="Q21" i="26"/>
  <c r="R21" i="26"/>
  <c r="S21" i="26"/>
  <c r="T21" i="26"/>
  <c r="U21" i="26"/>
  <c r="V21" i="26"/>
  <c r="W21" i="26"/>
  <c r="X21" i="26"/>
  <c r="N22" i="26"/>
  <c r="O22" i="26"/>
  <c r="P22" i="26"/>
  <c r="Q22" i="26"/>
  <c r="R22" i="26"/>
  <c r="S22" i="26"/>
  <c r="T22" i="26"/>
  <c r="U22" i="26"/>
  <c r="V22" i="26"/>
  <c r="W22" i="26"/>
  <c r="X22" i="26"/>
  <c r="N23" i="26"/>
  <c r="O23" i="26"/>
  <c r="P23" i="26"/>
  <c r="Q23" i="26"/>
  <c r="R23" i="26"/>
  <c r="Y23" i="26" s="1"/>
  <c r="S23" i="26"/>
  <c r="T23" i="26"/>
  <c r="U23" i="26"/>
  <c r="V23" i="26"/>
  <c r="W23" i="26"/>
  <c r="X23" i="26"/>
  <c r="N24" i="26"/>
  <c r="O24" i="26"/>
  <c r="P24" i="26"/>
  <c r="Q24" i="26"/>
  <c r="R24" i="26"/>
  <c r="S24" i="26"/>
  <c r="T24" i="26"/>
  <c r="U24" i="26"/>
  <c r="V24" i="26"/>
  <c r="W24" i="26"/>
  <c r="X24" i="26"/>
  <c r="N25" i="26"/>
  <c r="O25" i="26"/>
  <c r="P25" i="26"/>
  <c r="Q25" i="26"/>
  <c r="R25" i="26"/>
  <c r="S25" i="26"/>
  <c r="T25" i="26"/>
  <c r="U25" i="26"/>
  <c r="V25" i="26"/>
  <c r="W25" i="26"/>
  <c r="X25" i="26"/>
  <c r="N26" i="26"/>
  <c r="O26" i="26"/>
  <c r="P26" i="26"/>
  <c r="Q26" i="26"/>
  <c r="R26" i="26"/>
  <c r="S26" i="26"/>
  <c r="T26" i="26"/>
  <c r="U26" i="26"/>
  <c r="V26" i="26"/>
  <c r="W26" i="26"/>
  <c r="X26" i="26"/>
  <c r="N27" i="26"/>
  <c r="O27" i="26"/>
  <c r="P27" i="26"/>
  <c r="Q27" i="26"/>
  <c r="R27" i="26"/>
  <c r="S27" i="26"/>
  <c r="T27" i="26"/>
  <c r="U27" i="26"/>
  <c r="V27" i="26"/>
  <c r="W27" i="26"/>
  <c r="X27" i="26"/>
  <c r="N28" i="26"/>
  <c r="O28" i="26"/>
  <c r="P28" i="26"/>
  <c r="Q28" i="26"/>
  <c r="R28" i="26"/>
  <c r="S28" i="26"/>
  <c r="T28" i="26"/>
  <c r="U28" i="26"/>
  <c r="V28" i="26"/>
  <c r="W28" i="26"/>
  <c r="X28" i="26"/>
  <c r="N29" i="26"/>
  <c r="O29" i="26"/>
  <c r="P29" i="26"/>
  <c r="Q29" i="26"/>
  <c r="R29" i="26"/>
  <c r="S29" i="26"/>
  <c r="T29" i="26"/>
  <c r="U29" i="26"/>
  <c r="V29" i="26"/>
  <c r="W29" i="26"/>
  <c r="X29" i="26"/>
  <c r="Y16" i="26" l="1"/>
  <c r="Y17" i="26"/>
  <c r="Y26" i="26"/>
  <c r="Y25" i="26"/>
  <c r="Y18" i="26"/>
  <c r="Y19" i="26"/>
  <c r="Y28" i="26"/>
  <c r="Y27" i="26"/>
  <c r="Y20" i="26"/>
  <c r="Y24" i="26"/>
  <c r="Y21" i="26"/>
  <c r="Y29" i="26"/>
  <c r="Y22" i="26"/>
  <c r="Y14" i="26"/>
  <c r="N31" i="26"/>
  <c r="N30" i="26"/>
  <c r="O30" i="26"/>
  <c r="P30" i="26"/>
  <c r="Q30" i="26"/>
  <c r="R30" i="26"/>
  <c r="S30" i="26"/>
  <c r="T30" i="26"/>
  <c r="U30" i="26"/>
  <c r="V30" i="26"/>
  <c r="W30" i="26"/>
  <c r="X30" i="26"/>
  <c r="O31" i="26"/>
  <c r="P31" i="26"/>
  <c r="Q31" i="26"/>
  <c r="R31" i="26"/>
  <c r="S31" i="26"/>
  <c r="T31" i="26"/>
  <c r="U31" i="26"/>
  <c r="V31" i="26"/>
  <c r="W31" i="26"/>
  <c r="X31" i="26"/>
  <c r="N32" i="26"/>
  <c r="O32" i="26"/>
  <c r="P32" i="26"/>
  <c r="Q32" i="26"/>
  <c r="R32" i="26"/>
  <c r="S32" i="26"/>
  <c r="T32" i="26"/>
  <c r="U32" i="26"/>
  <c r="V32" i="26"/>
  <c r="W32" i="26"/>
  <c r="X32" i="26"/>
  <c r="N33" i="26"/>
  <c r="O33" i="26"/>
  <c r="P33" i="26"/>
  <c r="Q33" i="26"/>
  <c r="R33" i="26"/>
  <c r="S33" i="26"/>
  <c r="T33" i="26"/>
  <c r="U33" i="26"/>
  <c r="V33" i="26"/>
  <c r="W33" i="26"/>
  <c r="X33" i="26"/>
  <c r="N34" i="26"/>
  <c r="O34" i="26"/>
  <c r="P34" i="26"/>
  <c r="Q34" i="26"/>
  <c r="R34" i="26"/>
  <c r="S34" i="26"/>
  <c r="T34" i="26"/>
  <c r="U34" i="26"/>
  <c r="V34" i="26"/>
  <c r="W34" i="26"/>
  <c r="X34" i="26"/>
  <c r="N35" i="26"/>
  <c r="O35" i="26"/>
  <c r="P35" i="26"/>
  <c r="Q35" i="26"/>
  <c r="R35" i="26"/>
  <c r="S35" i="26"/>
  <c r="T35" i="26"/>
  <c r="U35" i="26"/>
  <c r="V35" i="26"/>
  <c r="W35" i="26"/>
  <c r="X35" i="26"/>
  <c r="Y35" i="26" l="1"/>
  <c r="Y33" i="26"/>
  <c r="Y32" i="26"/>
  <c r="Y30" i="26"/>
  <c r="Y34" i="26"/>
  <c r="Y31" i="26"/>
  <c r="H36" i="28" l="1"/>
  <c r="G36" i="28"/>
  <c r="F36" i="28"/>
  <c r="E36" i="28"/>
  <c r="H35" i="28"/>
  <c r="G35" i="28"/>
  <c r="F35" i="28"/>
  <c r="E35" i="28"/>
  <c r="H34" i="28"/>
  <c r="G34" i="28"/>
  <c r="F34" i="28"/>
  <c r="E34" i="28"/>
  <c r="X59" i="26" l="1"/>
  <c r="W59" i="26"/>
  <c r="V59" i="26"/>
  <c r="U59" i="26"/>
  <c r="T59" i="26"/>
  <c r="S59" i="26"/>
  <c r="R59" i="26"/>
  <c r="Q59" i="26"/>
  <c r="P59" i="26"/>
  <c r="O59" i="26"/>
  <c r="N59" i="26"/>
  <c r="X58" i="26"/>
  <c r="W58" i="26"/>
  <c r="V58" i="26"/>
  <c r="U58" i="26"/>
  <c r="T58" i="26"/>
  <c r="S58" i="26"/>
  <c r="R58" i="26"/>
  <c r="Q58" i="26"/>
  <c r="P58" i="26"/>
  <c r="O58" i="26"/>
  <c r="N58" i="26"/>
  <c r="X57" i="26"/>
  <c r="W57" i="26"/>
  <c r="V57" i="26"/>
  <c r="U57" i="26"/>
  <c r="T57" i="26"/>
  <c r="S57" i="26"/>
  <c r="R57" i="26"/>
  <c r="Q57" i="26"/>
  <c r="P57" i="26"/>
  <c r="O57" i="26"/>
  <c r="N57" i="26"/>
  <c r="X56" i="26"/>
  <c r="W56" i="26"/>
  <c r="V56" i="26"/>
  <c r="U56" i="26"/>
  <c r="T56" i="26"/>
  <c r="S56" i="26"/>
  <c r="R56" i="26"/>
  <c r="Q56" i="26"/>
  <c r="P56" i="26"/>
  <c r="O56" i="26"/>
  <c r="N56" i="26"/>
  <c r="X55" i="26"/>
  <c r="W55" i="26"/>
  <c r="V55" i="26"/>
  <c r="U55" i="26"/>
  <c r="T55" i="26"/>
  <c r="S55" i="26"/>
  <c r="R55" i="26"/>
  <c r="Q55" i="26"/>
  <c r="P55" i="26"/>
  <c r="O55" i="26"/>
  <c r="N55" i="26"/>
  <c r="X54" i="26"/>
  <c r="W54" i="26"/>
  <c r="V54" i="26"/>
  <c r="U54" i="26"/>
  <c r="T54" i="26"/>
  <c r="S54" i="26"/>
  <c r="R54" i="26"/>
  <c r="Q54" i="26"/>
  <c r="P54" i="26"/>
  <c r="O54" i="26"/>
  <c r="N54" i="26"/>
  <c r="X53" i="26"/>
  <c r="W53" i="26"/>
  <c r="V53" i="26"/>
  <c r="U53" i="26"/>
  <c r="T53" i="26"/>
  <c r="S53" i="26"/>
  <c r="R53" i="26"/>
  <c r="Q53" i="26"/>
  <c r="P53" i="26"/>
  <c r="O53" i="26"/>
  <c r="N53" i="26"/>
  <c r="X52" i="26"/>
  <c r="W52" i="26"/>
  <c r="V52" i="26"/>
  <c r="U52" i="26"/>
  <c r="T52" i="26"/>
  <c r="S52" i="26"/>
  <c r="R52" i="26"/>
  <c r="Q52" i="26"/>
  <c r="P52" i="26"/>
  <c r="O52" i="26"/>
  <c r="N52" i="26"/>
  <c r="X51" i="26"/>
  <c r="W51" i="26"/>
  <c r="V51" i="26"/>
  <c r="U51" i="26"/>
  <c r="T51" i="26"/>
  <c r="S51" i="26"/>
  <c r="R51" i="26"/>
  <c r="Q51" i="26"/>
  <c r="P51" i="26"/>
  <c r="O51" i="26"/>
  <c r="N51" i="26"/>
  <c r="X50" i="26"/>
  <c r="W50" i="26"/>
  <c r="V50" i="26"/>
  <c r="U50" i="26"/>
  <c r="T50" i="26"/>
  <c r="S50" i="26"/>
  <c r="R50" i="26"/>
  <c r="Q50" i="26"/>
  <c r="P50" i="26"/>
  <c r="O50" i="26"/>
  <c r="N50" i="26"/>
  <c r="X49" i="26"/>
  <c r="W49" i="26"/>
  <c r="V49" i="26"/>
  <c r="U49" i="26"/>
  <c r="T49" i="26"/>
  <c r="S49" i="26"/>
  <c r="R49" i="26"/>
  <c r="Q49" i="26"/>
  <c r="P49" i="26"/>
  <c r="O49" i="26"/>
  <c r="N49" i="26"/>
  <c r="X48" i="26"/>
  <c r="W48" i="26"/>
  <c r="V48" i="26"/>
  <c r="U48" i="26"/>
  <c r="T48" i="26"/>
  <c r="S48" i="26"/>
  <c r="R48" i="26"/>
  <c r="Q48" i="26"/>
  <c r="P48" i="26"/>
  <c r="O48" i="26"/>
  <c r="N48" i="26"/>
  <c r="X47" i="26"/>
  <c r="W47" i="26"/>
  <c r="V47" i="26"/>
  <c r="U47" i="26"/>
  <c r="T47" i="26"/>
  <c r="S47" i="26"/>
  <c r="R47" i="26"/>
  <c r="Q47" i="26"/>
  <c r="P47" i="26"/>
  <c r="O47" i="26"/>
  <c r="N47" i="26"/>
  <c r="X46" i="26"/>
  <c r="W46" i="26"/>
  <c r="V46" i="26"/>
  <c r="U46" i="26"/>
  <c r="T46" i="26"/>
  <c r="S46" i="26"/>
  <c r="R46" i="26"/>
  <c r="Q46" i="26"/>
  <c r="P46" i="26"/>
  <c r="O46" i="26"/>
  <c r="N46" i="26"/>
  <c r="X45" i="26"/>
  <c r="W45" i="26"/>
  <c r="V45" i="26"/>
  <c r="U45" i="26"/>
  <c r="T45" i="26"/>
  <c r="S45" i="26"/>
  <c r="R45" i="26"/>
  <c r="Q45" i="26"/>
  <c r="P45" i="26"/>
  <c r="O45" i="26"/>
  <c r="N45" i="26"/>
  <c r="X44" i="26"/>
  <c r="W44" i="26"/>
  <c r="V44" i="26"/>
  <c r="U44" i="26"/>
  <c r="T44" i="26"/>
  <c r="S44" i="26"/>
  <c r="R44" i="26"/>
  <c r="Q44" i="26"/>
  <c r="P44" i="26"/>
  <c r="O44" i="26"/>
  <c r="N44" i="26"/>
  <c r="X43" i="26"/>
  <c r="W43" i="26"/>
  <c r="V43" i="26"/>
  <c r="U43" i="26"/>
  <c r="T43" i="26"/>
  <c r="S43" i="26"/>
  <c r="R43" i="26"/>
  <c r="Q43" i="26"/>
  <c r="P43" i="26"/>
  <c r="O43" i="26"/>
  <c r="N43" i="26"/>
  <c r="X42" i="26"/>
  <c r="W42" i="26"/>
  <c r="V42" i="26"/>
  <c r="U42" i="26"/>
  <c r="T42" i="26"/>
  <c r="S42" i="26"/>
  <c r="R42" i="26"/>
  <c r="Q42" i="26"/>
  <c r="P42" i="26"/>
  <c r="O42" i="26"/>
  <c r="N42" i="26"/>
  <c r="X41" i="26"/>
  <c r="W41" i="26"/>
  <c r="V41" i="26"/>
  <c r="U41" i="26"/>
  <c r="T41" i="26"/>
  <c r="S41" i="26"/>
  <c r="R41" i="26"/>
  <c r="Q41" i="26"/>
  <c r="P41" i="26"/>
  <c r="O41" i="26"/>
  <c r="N41" i="26"/>
  <c r="X40" i="26"/>
  <c r="W40" i="26"/>
  <c r="V40" i="26"/>
  <c r="U40" i="26"/>
  <c r="T40" i="26"/>
  <c r="S40" i="26"/>
  <c r="R40" i="26"/>
  <c r="Q40" i="26"/>
  <c r="P40" i="26"/>
  <c r="O40" i="26"/>
  <c r="N40" i="26"/>
  <c r="X39" i="26"/>
  <c r="W39" i="26"/>
  <c r="V39" i="26"/>
  <c r="U39" i="26"/>
  <c r="T39" i="26"/>
  <c r="S39" i="26"/>
  <c r="R39" i="26"/>
  <c r="Q39" i="26"/>
  <c r="P39" i="26"/>
  <c r="O39" i="26"/>
  <c r="N39" i="26"/>
  <c r="X38" i="26"/>
  <c r="W38" i="26"/>
  <c r="V38" i="26"/>
  <c r="U38" i="26"/>
  <c r="T38" i="26"/>
  <c r="S38" i="26"/>
  <c r="R38" i="26"/>
  <c r="Q38" i="26"/>
  <c r="P38" i="26"/>
  <c r="O38" i="26"/>
  <c r="N38" i="26"/>
  <c r="X37" i="26"/>
  <c r="W37" i="26"/>
  <c r="V37" i="26"/>
  <c r="U37" i="26"/>
  <c r="T37" i="26"/>
  <c r="S37" i="26"/>
  <c r="R37" i="26"/>
  <c r="Q37" i="26"/>
  <c r="P37" i="26"/>
  <c r="O37" i="26"/>
  <c r="N37" i="26"/>
  <c r="X36" i="26"/>
  <c r="W36" i="26"/>
  <c r="V36" i="26"/>
  <c r="U36" i="26"/>
  <c r="T36" i="26"/>
  <c r="S36" i="26"/>
  <c r="R36" i="26"/>
  <c r="Q36" i="26"/>
  <c r="P36" i="26"/>
  <c r="O36" i="26"/>
  <c r="N36" i="26"/>
  <c r="X13" i="26"/>
  <c r="W13" i="26"/>
  <c r="V13" i="26"/>
  <c r="U13" i="26"/>
  <c r="T13" i="26"/>
  <c r="S13" i="26"/>
  <c r="R13" i="26"/>
  <c r="Q13" i="26"/>
  <c r="P13" i="26"/>
  <c r="O13" i="26"/>
  <c r="N13" i="26"/>
  <c r="X12" i="26"/>
  <c r="W12" i="26"/>
  <c r="V12" i="26"/>
  <c r="U12" i="26"/>
  <c r="T12" i="26"/>
  <c r="S12" i="26"/>
  <c r="R12" i="26"/>
  <c r="Q12" i="26"/>
  <c r="P12" i="26"/>
  <c r="O12" i="26"/>
  <c r="N12" i="26"/>
  <c r="X11" i="26"/>
  <c r="W11" i="26"/>
  <c r="V11" i="26"/>
  <c r="U11" i="26"/>
  <c r="T11" i="26"/>
  <c r="S11" i="26"/>
  <c r="R11" i="26"/>
  <c r="Q11" i="26"/>
  <c r="P11" i="26"/>
  <c r="O11" i="26"/>
  <c r="N11" i="26"/>
  <c r="X10" i="26"/>
  <c r="W10" i="26"/>
  <c r="V10" i="26"/>
  <c r="U10" i="26"/>
  <c r="T10" i="26"/>
  <c r="S10" i="26"/>
  <c r="R10" i="26"/>
  <c r="Q10" i="26"/>
  <c r="P10" i="26"/>
  <c r="O10" i="26"/>
  <c r="N10" i="26"/>
  <c r="M5" i="26" l="1"/>
  <c r="Q5" i="26" s="1"/>
  <c r="M4" i="26"/>
  <c r="Q4" i="26" s="1"/>
  <c r="Q6" i="26" l="1"/>
  <c r="AO21" i="22"/>
  <c r="X60" i="26" l="1"/>
  <c r="W60" i="26"/>
  <c r="V60" i="26"/>
  <c r="U60" i="26"/>
  <c r="T60" i="26"/>
  <c r="S60" i="26"/>
  <c r="R60" i="26"/>
  <c r="Q60" i="26"/>
  <c r="P60" i="26"/>
  <c r="O60" i="26"/>
  <c r="N60" i="26"/>
  <c r="M60" i="26"/>
  <c r="Y59" i="26"/>
  <c r="Y58" i="26"/>
  <c r="Y57" i="26"/>
  <c r="Y56" i="26"/>
  <c r="Y55" i="26"/>
  <c r="Y54" i="26"/>
  <c r="Y53" i="26"/>
  <c r="Y52" i="26"/>
  <c r="Y51" i="26"/>
  <c r="Y50" i="26"/>
  <c r="Y49" i="26"/>
  <c r="Y48" i="26"/>
  <c r="Y47" i="26"/>
  <c r="Y46" i="26"/>
  <c r="Y45" i="26"/>
  <c r="Y44" i="26"/>
  <c r="Y43" i="26"/>
  <c r="Y42" i="26"/>
  <c r="Y41" i="26"/>
  <c r="Y40" i="26"/>
  <c r="Y39" i="26"/>
  <c r="Y38" i="26"/>
  <c r="Y37" i="26"/>
  <c r="Y36" i="26"/>
  <c r="Y13" i="26"/>
  <c r="Y12" i="26"/>
  <c r="Y11" i="26"/>
  <c r="Y10" i="26"/>
  <c r="V11" i="22"/>
  <c r="V2" i="30" s="1"/>
  <c r="R11" i="22"/>
  <c r="U2" i="30" s="1"/>
  <c r="P15" i="22" l="1"/>
  <c r="P14" i="22"/>
  <c r="Y60" i="26"/>
  <c r="AN20" i="22" l="1"/>
  <c r="AN21" i="22" s="1"/>
  <c r="P20" i="22"/>
  <c r="P19" i="22" s="1"/>
  <c r="U4" i="26" l="1"/>
  <c r="U6" i="26" s="1"/>
  <c r="P13" i="22" l="1"/>
  <c r="S4" i="26"/>
  <c r="S6" i="26" s="1"/>
  <c r="M62" i="26" s="1"/>
  <c r="P12" i="22" l="1"/>
  <c r="W2" i="30" s="1"/>
  <c r="X2" i="30"/>
  <c r="P25" i="22"/>
  <c r="AI2" i="30" s="1"/>
  <c r="P26" i="22"/>
  <c r="AF24" i="22" l="1"/>
  <c r="AH2" i="3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ヤスイ</author>
    <author>作成者</author>
  </authors>
  <commentList>
    <comment ref="F9" authorId="0" shapeId="0" xr:uid="{A83DABA5-0FB1-4BCC-B0B7-A27AF37D57DB}">
      <text>
        <r>
          <rPr>
            <sz val="11"/>
            <color indexed="81"/>
            <rFont val="MS P ゴシック"/>
            <family val="3"/>
            <charset val="128"/>
          </rPr>
          <t>シート「算定児童数」の（２）平均児童数の数字を組み込んでいます。
※
シート「算定児童数」の（３）を活用されている場合は、（３）平均児童数の数字を転記ください。</t>
        </r>
      </text>
    </comment>
    <comment ref="F22" authorId="1" shapeId="0" xr:uid="{D809D2D4-7187-4B52-ABD0-EA4FE150040F}">
      <text>
        <r>
          <rPr>
            <sz val="12"/>
            <color indexed="81"/>
            <rFont val="MS P ゴシック"/>
            <family val="3"/>
            <charset val="128"/>
          </rPr>
          <t>加算算定上の「加配人数」を入力</t>
        </r>
      </text>
    </comment>
    <comment ref="C29" authorId="1" shapeId="0" xr:uid="{14708A15-6BFB-49EA-8ECB-BB0482A0CC58}">
      <text>
        <r>
          <rPr>
            <sz val="11"/>
            <color indexed="81"/>
            <rFont val="MS P ゴシック"/>
            <family val="3"/>
            <charset val="128"/>
          </rPr>
          <t>A:配置を受けていること</t>
        </r>
      </text>
    </comment>
    <comment ref="F31" authorId="1" shapeId="0" xr:uid="{B30DDE03-F412-4A22-8193-3F7D3B4BC1E7}">
      <text>
        <r>
          <rPr>
            <sz val="12"/>
            <color indexed="81"/>
            <rFont val="MS P ゴシック"/>
            <family val="3"/>
            <charset val="128"/>
          </rPr>
          <t>「必要教員数－配置教員数」
の値を入力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tanaka</author>
    <author>厚生労働省ネットワークシステム</author>
  </authors>
  <commentList>
    <comment ref="AE23" authorId="0" shapeId="0" xr:uid="{816F26F3-933C-443A-A370-B65E57D6C0A5}">
      <text>
        <r>
          <rPr>
            <sz val="12"/>
            <color indexed="81"/>
            <rFont val="MS P ゴシック"/>
            <family val="3"/>
            <charset val="128"/>
          </rPr>
          <t>家庭的保育事業所のみ記載</t>
        </r>
      </text>
    </comment>
    <comment ref="AA26" authorId="1" shapeId="0" xr:uid="{00000000-0006-0000-0200-000001000000}">
      <text>
        <r>
          <rPr>
            <sz val="12"/>
            <color indexed="81"/>
            <rFont val="ＭＳ Ｐゴシック"/>
            <family val="3"/>
            <charset val="128"/>
          </rPr>
          <t>家庭的保育事業所、事業所内保育事業所（利用定員５人以下の事業所に限る。）については、「人数A」「人数B」のいずれかを「１」、他方を「０」と記載すること。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tanaka</author>
  </authors>
  <commentList>
    <comment ref="M8" authorId="0" shapeId="0" xr:uid="{B9B13B98-C612-4C3D-A279-CA67A89FFC95}">
      <text>
        <r>
          <rPr>
            <sz val="10.5"/>
            <color indexed="81"/>
            <rFont val="MS P ゴシック"/>
            <family val="3"/>
            <charset val="128"/>
          </rPr>
          <t>前年度の残額については、処遇Ⅰの【申請様式４別添１】に記載すること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8" authorId="0" shapeId="0" xr:uid="{6CB2D02B-DF4E-414D-96D1-4DB598953A5C}">
      <text>
        <r>
          <rPr>
            <b/>
            <sz val="24"/>
            <color indexed="81"/>
            <rFont val="ＭＳ Ｐゴシック"/>
            <family val="3"/>
            <charset val="128"/>
            <scheme val="major"/>
          </rPr>
          <t>★必ず確認★
色付き部分に入力
※他事業所への配分・調整がない場合は</t>
        </r>
        <r>
          <rPr>
            <b/>
            <sz val="24"/>
            <color indexed="10"/>
            <rFont val="ＭＳ Ｐゴシック"/>
            <family val="3"/>
            <charset val="128"/>
            <scheme val="major"/>
          </rPr>
          <t>記入不要</t>
        </r>
        <r>
          <rPr>
            <b/>
            <sz val="24"/>
            <color indexed="81"/>
            <rFont val="ＭＳ Ｐゴシック"/>
            <family val="3"/>
            <charset val="128"/>
            <scheme val="major"/>
          </rPr>
          <t xml:space="preserve">
※Ｅ列（他事業所への拠出額）は</t>
        </r>
        <r>
          <rPr>
            <b/>
            <sz val="24"/>
            <color indexed="10"/>
            <rFont val="ＭＳ Ｐゴシック"/>
            <family val="3"/>
            <charset val="128"/>
            <scheme val="major"/>
          </rPr>
          <t>“マイナス”</t>
        </r>
        <r>
          <rPr>
            <b/>
            <sz val="24"/>
            <color indexed="81"/>
            <rFont val="ＭＳ Ｐゴシック"/>
            <family val="3"/>
            <charset val="128"/>
            <scheme val="major"/>
          </rPr>
          <t>で値を入力</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Ikeguchi</author>
  </authors>
  <commentList>
    <comment ref="AF10" authorId="0" shapeId="0" xr:uid="{CEB63C04-69B1-4666-A880-E52F5460BE6D}">
      <text>
        <r>
          <rPr>
            <sz val="11"/>
            <color indexed="81"/>
            <rFont val="MS P ゴシック"/>
            <family val="3"/>
            <charset val="128"/>
          </rPr>
          <t>マネは、区分が①の場合のみ抽出</t>
        </r>
      </text>
    </comment>
    <comment ref="AM10" authorId="0" shapeId="0" xr:uid="{AA16A37E-D324-4998-9C5B-A2D76981C872}">
      <text>
        <r>
          <rPr>
            <sz val="12"/>
            <color indexed="81"/>
            <rFont val="MS P ゴシック"/>
            <family val="3"/>
            <charset val="128"/>
          </rPr>
          <t>マネは、区分が①の場合のみ抽出</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Ikeguchi</author>
  </authors>
  <commentList>
    <comment ref="AF10" authorId="0" shapeId="0" xr:uid="{5DEC8777-DD83-4B07-AACC-21C2C0A4DD8E}">
      <text>
        <r>
          <rPr>
            <sz val="11"/>
            <color indexed="81"/>
            <rFont val="MS P ゴシック"/>
            <family val="3"/>
            <charset val="128"/>
          </rPr>
          <t>マネは、区分が①の場合のみ抽出</t>
        </r>
      </text>
    </comment>
    <comment ref="AM10" authorId="0" shapeId="0" xr:uid="{2CB02DF8-ED39-4537-A7DE-245AC216DCCC}">
      <text>
        <r>
          <rPr>
            <sz val="12"/>
            <color indexed="81"/>
            <rFont val="MS P ゴシック"/>
            <family val="3"/>
            <charset val="128"/>
          </rPr>
          <t>マネは、区分が①の場合のみ抽出</t>
        </r>
      </text>
    </comment>
  </commentList>
</comments>
</file>

<file path=xl/sharedStrings.xml><?xml version="1.0" encoding="utf-8"?>
<sst xmlns="http://schemas.openxmlformats.org/spreadsheetml/2006/main" count="768" uniqueCount="505">
  <si>
    <t>職種</t>
    <rPh sb="0" eb="2">
      <t>ショクシュ</t>
    </rPh>
    <phoneticPr fontId="4"/>
  </si>
  <si>
    <t>施設・事業所名</t>
    <rPh sb="0" eb="2">
      <t>シセツ</t>
    </rPh>
    <rPh sb="3" eb="6">
      <t>ジギョウショ</t>
    </rPh>
    <rPh sb="6" eb="7">
      <t>メイ</t>
    </rPh>
    <phoneticPr fontId="4"/>
  </si>
  <si>
    <t>（１）賃金改善について</t>
    <rPh sb="3" eb="5">
      <t>チンギン</t>
    </rPh>
    <rPh sb="5" eb="7">
      <t>カイゼン</t>
    </rPh>
    <phoneticPr fontId="4"/>
  </si>
  <si>
    <t>①</t>
    <phoneticPr fontId="4"/>
  </si>
  <si>
    <t>賃金改善実施期間</t>
    <rPh sb="0" eb="2">
      <t>チンギン</t>
    </rPh>
    <rPh sb="2" eb="4">
      <t>カイゼン</t>
    </rPh>
    <rPh sb="4" eb="6">
      <t>ジッシ</t>
    </rPh>
    <rPh sb="6" eb="8">
      <t>キカン</t>
    </rPh>
    <phoneticPr fontId="4"/>
  </si>
  <si>
    <t>円</t>
    <rPh sb="0" eb="1">
      <t>エン</t>
    </rPh>
    <phoneticPr fontId="4"/>
  </si>
  <si>
    <t>都道府県名</t>
    <rPh sb="0" eb="4">
      <t>トドウフケン</t>
    </rPh>
    <rPh sb="4" eb="5">
      <t>メイ</t>
    </rPh>
    <phoneticPr fontId="4"/>
  </si>
  <si>
    <t>市町村名</t>
    <rPh sb="0" eb="4">
      <t>シチョウソンメイ</t>
    </rPh>
    <phoneticPr fontId="4"/>
  </si>
  <si>
    <t>番号</t>
    <rPh sb="0" eb="2">
      <t>バンゴウ</t>
    </rPh>
    <phoneticPr fontId="4"/>
  </si>
  <si>
    <t>上記について、すべての職員に対し、周知をした上で、提出していることを証明いたします。</t>
    <rPh sb="0" eb="2">
      <t>ジョウキ</t>
    </rPh>
    <rPh sb="11" eb="13">
      <t>ショクイン</t>
    </rPh>
    <rPh sb="14" eb="15">
      <t>タイ</t>
    </rPh>
    <rPh sb="17" eb="19">
      <t>シュウチ</t>
    </rPh>
    <rPh sb="22" eb="23">
      <t>ウエ</t>
    </rPh>
    <rPh sb="25" eb="27">
      <t>テイシュツ</t>
    </rPh>
    <rPh sb="34" eb="36">
      <t>ショウメイ</t>
    </rPh>
    <phoneticPr fontId="4"/>
  </si>
  <si>
    <t>施設・事業所類型</t>
    <rPh sb="0" eb="2">
      <t>シセツ</t>
    </rPh>
    <rPh sb="3" eb="6">
      <t>ジギョウショ</t>
    </rPh>
    <rPh sb="6" eb="8">
      <t>ルイケイ</t>
    </rPh>
    <phoneticPr fontId="4"/>
  </si>
  <si>
    <t>人</t>
    <rPh sb="0" eb="1">
      <t>ニン</t>
    </rPh>
    <phoneticPr fontId="4"/>
  </si>
  <si>
    <t>加算の要件について</t>
    <rPh sb="0" eb="2">
      <t>カサン</t>
    </rPh>
    <rPh sb="3" eb="5">
      <t>ヨウケン</t>
    </rPh>
    <phoneticPr fontId="4"/>
  </si>
  <si>
    <t>加算額の算定に用いる職員数について</t>
    <rPh sb="0" eb="3">
      <t>カサンガク</t>
    </rPh>
    <rPh sb="4" eb="6">
      <t>サンテイ</t>
    </rPh>
    <rPh sb="7" eb="8">
      <t>モチ</t>
    </rPh>
    <rPh sb="10" eb="12">
      <t>ショクイン</t>
    </rPh>
    <rPh sb="12" eb="13">
      <t>スウ</t>
    </rPh>
    <phoneticPr fontId="4"/>
  </si>
  <si>
    <t>①利用定員</t>
    <rPh sb="1" eb="3">
      <t>リヨウ</t>
    </rPh>
    <rPh sb="3" eb="5">
      <t>テイイン</t>
    </rPh>
    <phoneticPr fontId="4"/>
  </si>
  <si>
    <t>保育所</t>
    <rPh sb="0" eb="2">
      <t>ホイク</t>
    </rPh>
    <rPh sb="2" eb="3">
      <t>ショ</t>
    </rPh>
    <phoneticPr fontId="4"/>
  </si>
  <si>
    <t>認定こども園</t>
    <rPh sb="0" eb="2">
      <t>ニンテイ</t>
    </rPh>
    <rPh sb="5" eb="6">
      <t>エン</t>
    </rPh>
    <phoneticPr fontId="4"/>
  </si>
  <si>
    <t>幼稚園</t>
    <rPh sb="0" eb="3">
      <t>ヨウチエン</t>
    </rPh>
    <phoneticPr fontId="4"/>
  </si>
  <si>
    <t>職名</t>
    <rPh sb="0" eb="2">
      <t>ショクメイ</t>
    </rPh>
    <phoneticPr fontId="4"/>
  </si>
  <si>
    <t>②年齢別
　児童数</t>
    <rPh sb="1" eb="4">
      <t>ネンレイベツ</t>
    </rPh>
    <rPh sb="6" eb="9">
      <t>ジドウスウ</t>
    </rPh>
    <phoneticPr fontId="4"/>
  </si>
  <si>
    <t>③各種加算の適用状況</t>
    <rPh sb="1" eb="3">
      <t>カクシュ</t>
    </rPh>
    <rPh sb="3" eb="5">
      <t>カサン</t>
    </rPh>
    <rPh sb="6" eb="8">
      <t>テキヨウ</t>
    </rPh>
    <rPh sb="8" eb="10">
      <t>ジョウキョウ</t>
    </rPh>
    <phoneticPr fontId="4"/>
  </si>
  <si>
    <t>居宅訪問型保育</t>
    <rPh sb="0" eb="2">
      <t>キョタク</t>
    </rPh>
    <rPh sb="2" eb="5">
      <t>ホウモンガタ</t>
    </rPh>
    <rPh sb="5" eb="7">
      <t>ホイク</t>
    </rPh>
    <phoneticPr fontId="4"/>
  </si>
  <si>
    <t>家庭的保育</t>
    <rPh sb="0" eb="3">
      <t>カテイテキ</t>
    </rPh>
    <rPh sb="3" eb="5">
      <t>ホイク</t>
    </rPh>
    <phoneticPr fontId="4"/>
  </si>
  <si>
    <t>年</t>
    <rPh sb="0" eb="1">
      <t>ネン</t>
    </rPh>
    <phoneticPr fontId="4"/>
  </si>
  <si>
    <t>④家庭的保育等の経験年数</t>
    <rPh sb="1" eb="4">
      <t>カテイテキ</t>
    </rPh>
    <rPh sb="4" eb="6">
      <t>ホイク</t>
    </rPh>
    <rPh sb="6" eb="7">
      <t>トウ</t>
    </rPh>
    <rPh sb="8" eb="10">
      <t>ケイケン</t>
    </rPh>
    <rPh sb="10" eb="12">
      <t>ネンスウ</t>
    </rPh>
    <phoneticPr fontId="4"/>
  </si>
  <si>
    <t>⑤加算対象人数の基礎となる職員数</t>
    <rPh sb="1" eb="3">
      <t>カサン</t>
    </rPh>
    <rPh sb="3" eb="5">
      <t>タイショウ</t>
    </rPh>
    <rPh sb="5" eb="7">
      <t>ニンズウ</t>
    </rPh>
    <rPh sb="8" eb="10">
      <t>キソ</t>
    </rPh>
    <rPh sb="13" eb="16">
      <t>ショクインスウ</t>
    </rPh>
    <phoneticPr fontId="4"/>
  </si>
  <si>
    <t>⑥加算対象人数</t>
    <rPh sb="1" eb="3">
      <t>カサン</t>
    </rPh>
    <rPh sb="3" eb="5">
      <t>タイショウ</t>
    </rPh>
    <rPh sb="5" eb="7">
      <t>ニンズウ</t>
    </rPh>
    <phoneticPr fontId="4"/>
  </si>
  <si>
    <t>人数Ａ（⑤×１／３）</t>
    <rPh sb="0" eb="2">
      <t>ニンズウ</t>
    </rPh>
    <phoneticPr fontId="4"/>
  </si>
  <si>
    <t>人数Ｂ（⑤×１／５）</t>
    <rPh sb="0" eb="2">
      <t>ニンズウ</t>
    </rPh>
    <phoneticPr fontId="4"/>
  </si>
  <si>
    <t>加算対象者
経験年数</t>
    <rPh sb="0" eb="2">
      <t>カサン</t>
    </rPh>
    <rPh sb="2" eb="4">
      <t>タイショウ</t>
    </rPh>
    <rPh sb="4" eb="5">
      <t>シャ</t>
    </rPh>
    <rPh sb="6" eb="8">
      <t>ケイケン</t>
    </rPh>
    <rPh sb="8" eb="10">
      <t>ネンスウ</t>
    </rPh>
    <phoneticPr fontId="4"/>
  </si>
  <si>
    <t>加算対象者
経験年数</t>
    <rPh sb="0" eb="2">
      <t>カサン</t>
    </rPh>
    <rPh sb="2" eb="5">
      <t>タイショウシャ</t>
    </rPh>
    <rPh sb="6" eb="8">
      <t>ケイケン</t>
    </rPh>
    <rPh sb="8" eb="10">
      <t>ネンスウ</t>
    </rPh>
    <phoneticPr fontId="4"/>
  </si>
  <si>
    <t>次の内容について、当てはまる項目に○をつけること。</t>
    <rPh sb="0" eb="1">
      <t>ツギ</t>
    </rPh>
    <rPh sb="2" eb="4">
      <t>ナイヨウ</t>
    </rPh>
    <rPh sb="9" eb="10">
      <t>ア</t>
    </rPh>
    <rPh sb="14" eb="16">
      <t>コウモク</t>
    </rPh>
    <phoneticPr fontId="4"/>
  </si>
  <si>
    <t>月</t>
    <rPh sb="0" eb="1">
      <t>ツキ</t>
    </rPh>
    <phoneticPr fontId="4"/>
  </si>
  <si>
    <t>合計</t>
    <rPh sb="0" eb="2">
      <t>ゴウケイ</t>
    </rPh>
    <phoneticPr fontId="4"/>
  </si>
  <si>
    <t>○○県</t>
    <rPh sb="2" eb="3">
      <t>ケン</t>
    </rPh>
    <phoneticPr fontId="4"/>
  </si>
  <si>
    <t>○○市</t>
    <rPh sb="2" eb="3">
      <t>シ</t>
    </rPh>
    <phoneticPr fontId="4"/>
  </si>
  <si>
    <t>○○保育所</t>
    <rPh sb="2" eb="5">
      <t>ホイクショ</t>
    </rPh>
    <phoneticPr fontId="4"/>
  </si>
  <si>
    <t>人数Ｂ</t>
    <rPh sb="0" eb="2">
      <t>ニンズウ</t>
    </rPh>
    <phoneticPr fontId="4"/>
  </si>
  <si>
    <t>人数Ａ</t>
    <rPh sb="0" eb="2">
      <t>ニンズウ</t>
    </rPh>
    <phoneticPr fontId="4"/>
  </si>
  <si>
    <t>同一事業者が運営する全ての施設・事業所（特定教育・保育施設及び特定地域型保育事業所）について記入すること。</t>
    <phoneticPr fontId="4"/>
  </si>
  <si>
    <t>有</t>
    <rPh sb="0" eb="1">
      <t>ア</t>
    </rPh>
    <phoneticPr fontId="4"/>
  </si>
  <si>
    <t>例１</t>
    <rPh sb="0" eb="1">
      <t>レイ</t>
    </rPh>
    <phoneticPr fontId="4"/>
  </si>
  <si>
    <t>例２</t>
    <rPh sb="0" eb="1">
      <t>レイ</t>
    </rPh>
    <phoneticPr fontId="4"/>
  </si>
  <si>
    <t>　職員の職位、職責又は職務内容に応じた勤務条件等の要件及びこれに応じた賃金体系を定め、全ての職員に周知している。</t>
    <rPh sb="43" eb="44">
      <t>スベ</t>
    </rPh>
    <phoneticPr fontId="4"/>
  </si>
  <si>
    <t>）</t>
    <phoneticPr fontId="4"/>
  </si>
  <si>
    <t>（</t>
    <phoneticPr fontId="4"/>
  </si>
  <si>
    <t>ヶ月</t>
  </si>
  <si>
    <t>※1</t>
    <phoneticPr fontId="4"/>
  </si>
  <si>
    <t>無</t>
    <rPh sb="0" eb="1">
      <t>ナシ</t>
    </rPh>
    <phoneticPr fontId="4"/>
  </si>
  <si>
    <t>〇</t>
    <phoneticPr fontId="4"/>
  </si>
  <si>
    <t>Ａ</t>
    <phoneticPr fontId="4"/>
  </si>
  <si>
    <t>他事業所への拠出額
（円）</t>
    <rPh sb="0" eb="1">
      <t>ホカ</t>
    </rPh>
    <rPh sb="1" eb="4">
      <t>ジギョウショ</t>
    </rPh>
    <rPh sb="6" eb="8">
      <t>キョシュツ</t>
    </rPh>
    <rPh sb="8" eb="9">
      <t>ガク</t>
    </rPh>
    <rPh sb="11" eb="12">
      <t>エン</t>
    </rPh>
    <phoneticPr fontId="4"/>
  </si>
  <si>
    <t>他事業所からの受入額
（円）</t>
    <rPh sb="0" eb="1">
      <t>ホカ</t>
    </rPh>
    <rPh sb="1" eb="4">
      <t>ジギョウショ</t>
    </rPh>
    <rPh sb="7" eb="9">
      <t>ウケイレ</t>
    </rPh>
    <rPh sb="9" eb="10">
      <t>ガク</t>
    </rPh>
    <rPh sb="12" eb="13">
      <t>エン</t>
    </rPh>
    <phoneticPr fontId="4"/>
  </si>
  <si>
    <t>なし</t>
    <phoneticPr fontId="4"/>
  </si>
  <si>
    <t>施設・事業所名</t>
    <phoneticPr fontId="4"/>
  </si>
  <si>
    <t>（２）賃金改善等見込総額</t>
    <rPh sb="3" eb="5">
      <t>チンギン</t>
    </rPh>
    <rPh sb="5" eb="7">
      <t>カイゼン</t>
    </rPh>
    <rPh sb="7" eb="8">
      <t>トウ</t>
    </rPh>
    <rPh sb="8" eb="10">
      <t>ミコミ</t>
    </rPh>
    <rPh sb="10" eb="12">
      <t>ソウガク</t>
    </rPh>
    <phoneticPr fontId="4"/>
  </si>
  <si>
    <t>※確認欄（千円未満の端数は切り捨て）</t>
    <rPh sb="1" eb="3">
      <t>カクニン</t>
    </rPh>
    <rPh sb="3" eb="4">
      <t>ラン</t>
    </rPh>
    <phoneticPr fontId="4"/>
  </si>
  <si>
    <r>
      <t>施設・事業所名</t>
    </r>
    <r>
      <rPr>
        <vertAlign val="superscript"/>
        <sz val="12"/>
        <rFont val="HGｺﾞｼｯｸM"/>
        <family val="3"/>
        <charset val="128"/>
      </rPr>
      <t>※1</t>
    </r>
    <rPh sb="0" eb="2">
      <t>シセツ</t>
    </rPh>
    <rPh sb="3" eb="6">
      <t>ジギョウショ</t>
    </rPh>
    <rPh sb="6" eb="7">
      <t>メイ</t>
    </rPh>
    <phoneticPr fontId="4"/>
  </si>
  <si>
    <t>別紙様式３</t>
    <rPh sb="0" eb="2">
      <t>ベッシ</t>
    </rPh>
    <rPh sb="2" eb="4">
      <t>ヨウシキ</t>
    </rPh>
    <phoneticPr fontId="4"/>
  </si>
  <si>
    <t>別紙様式６</t>
    <rPh sb="0" eb="2">
      <t>ベッシ</t>
    </rPh>
    <rPh sb="2" eb="4">
      <t>ヨウシキ</t>
    </rPh>
    <phoneticPr fontId="4"/>
  </si>
  <si>
    <t>別紙様式６別添２</t>
    <rPh sb="0" eb="2">
      <t>ベッシ</t>
    </rPh>
    <rPh sb="2" eb="4">
      <t>ヨウシキ</t>
    </rPh>
    <rPh sb="5" eb="7">
      <t>ベッテン</t>
    </rPh>
    <phoneticPr fontId="4"/>
  </si>
  <si>
    <t>京都市長　殿</t>
    <rPh sb="0" eb="2">
      <t>キョウト</t>
    </rPh>
    <rPh sb="2" eb="3">
      <t>シ</t>
    </rPh>
    <rPh sb="3" eb="4">
      <t>チョウ</t>
    </rPh>
    <rPh sb="5" eb="6">
      <t>ドノ</t>
    </rPh>
    <phoneticPr fontId="4"/>
  </si>
  <si>
    <t>運営する施設・事業所が１箇所のみの事業者については記入不要。</t>
    <rPh sb="0" eb="2">
      <t>ウンエイ</t>
    </rPh>
    <rPh sb="4" eb="6">
      <t>シセツ</t>
    </rPh>
    <rPh sb="7" eb="10">
      <t>ジギョウショ</t>
    </rPh>
    <rPh sb="12" eb="14">
      <t>カショ</t>
    </rPh>
    <rPh sb="17" eb="20">
      <t>ジギョウシャ</t>
    </rPh>
    <rPh sb="25" eb="27">
      <t>キニュウ</t>
    </rPh>
    <rPh sb="27" eb="29">
      <t>フヨウ</t>
    </rPh>
    <phoneticPr fontId="4"/>
  </si>
  <si>
    <t>〇</t>
  </si>
  <si>
    <t>別紙「処遇改善等加算Ⅱ　加算対象職員数計算表」のとおり</t>
    <rPh sb="3" eb="10">
      <t>ショグウカイゼントウカサン</t>
    </rPh>
    <phoneticPr fontId="4"/>
  </si>
  <si>
    <t>②処遇Ⅱ加算見込額</t>
    <rPh sb="1" eb="3">
      <t>ショグウ</t>
    </rPh>
    <rPh sb="4" eb="6">
      <t>カサン</t>
    </rPh>
    <rPh sb="6" eb="8">
      <t>ミコミ</t>
    </rPh>
    <rPh sb="8" eb="9">
      <t>ガク</t>
    </rPh>
    <phoneticPr fontId="4"/>
  </si>
  <si>
    <t>同一事業者内における拠出実績額・受入実績額一覧表（処遇改善等加算Ⅱ）</t>
    <rPh sb="0" eb="2">
      <t>ドウイツ</t>
    </rPh>
    <rPh sb="2" eb="5">
      <t>ジギョウシャ</t>
    </rPh>
    <rPh sb="5" eb="6">
      <t>ナイ</t>
    </rPh>
    <rPh sb="10" eb="12">
      <t>キョシュツ</t>
    </rPh>
    <rPh sb="12" eb="15">
      <t>ジッセキガク</t>
    </rPh>
    <rPh sb="16" eb="18">
      <t>ウケイレ</t>
    </rPh>
    <rPh sb="18" eb="21">
      <t>ジッセキガク</t>
    </rPh>
    <rPh sb="21" eb="23">
      <t>イチラン</t>
    </rPh>
    <rPh sb="23" eb="24">
      <t>ヒョウ</t>
    </rPh>
    <rPh sb="25" eb="27">
      <t>ショグウ</t>
    </rPh>
    <rPh sb="27" eb="29">
      <t>カイゼン</t>
    </rPh>
    <rPh sb="29" eb="30">
      <t>トウ</t>
    </rPh>
    <rPh sb="30" eb="32">
      <t>カサン</t>
    </rPh>
    <phoneticPr fontId="4"/>
  </si>
  <si>
    <t>△△県</t>
    <rPh sb="2" eb="3">
      <t>ケン</t>
    </rPh>
    <phoneticPr fontId="4"/>
  </si>
  <si>
    <t>△△市</t>
    <rPh sb="2" eb="3">
      <t>シ</t>
    </rPh>
    <phoneticPr fontId="4"/>
  </si>
  <si>
    <t>△△保育所</t>
    <rPh sb="2" eb="5">
      <t>ホイクショ</t>
    </rPh>
    <phoneticPr fontId="4"/>
  </si>
  <si>
    <t>①／②×③→</t>
    <phoneticPr fontId="4"/>
  </si>
  <si>
    <t>職員名</t>
    <rPh sb="0" eb="2">
      <t>ショクイン</t>
    </rPh>
    <rPh sb="2" eb="3">
      <t>メイ</t>
    </rPh>
    <phoneticPr fontId="4"/>
  </si>
  <si>
    <t>経験年数</t>
    <rPh sb="0" eb="2">
      <t>ケイケン</t>
    </rPh>
    <rPh sb="2" eb="4">
      <t>ネンスウ</t>
    </rPh>
    <phoneticPr fontId="4"/>
  </si>
  <si>
    <t>改善した
給与項目</t>
    <phoneticPr fontId="4"/>
  </si>
  <si>
    <t>備考</t>
    <rPh sb="0" eb="2">
      <t>ビコウ</t>
    </rPh>
    <phoneticPr fontId="4"/>
  </si>
  <si>
    <t>乳児</t>
    <rPh sb="0" eb="2">
      <t>ニュウジ</t>
    </rPh>
    <phoneticPr fontId="1"/>
  </si>
  <si>
    <t>幼児</t>
    <rPh sb="0" eb="2">
      <t>ヨウジ</t>
    </rPh>
    <phoneticPr fontId="1"/>
  </si>
  <si>
    <t>障害</t>
    <rPh sb="0" eb="2">
      <t>ショウガイ</t>
    </rPh>
    <phoneticPr fontId="1"/>
  </si>
  <si>
    <t>食育</t>
    <rPh sb="0" eb="1">
      <t>ショク</t>
    </rPh>
    <rPh sb="1" eb="2">
      <t>イク</t>
    </rPh>
    <phoneticPr fontId="1"/>
  </si>
  <si>
    <t>安全</t>
    <rPh sb="0" eb="2">
      <t>アンゼン</t>
    </rPh>
    <phoneticPr fontId="1"/>
  </si>
  <si>
    <t>支援</t>
    <rPh sb="0" eb="2">
      <t>シエン</t>
    </rPh>
    <phoneticPr fontId="1"/>
  </si>
  <si>
    <t>実践</t>
    <rPh sb="0" eb="2">
      <t>ジッセン</t>
    </rPh>
    <phoneticPr fontId="1"/>
  </si>
  <si>
    <t>マネ</t>
  </si>
  <si>
    <t>４月</t>
    <rPh sb="1" eb="2">
      <t>ガツ</t>
    </rPh>
    <phoneticPr fontId="4"/>
  </si>
  <si>
    <t>5月</t>
    <rPh sb="1" eb="2">
      <t>ガツ</t>
    </rPh>
    <phoneticPr fontId="4"/>
  </si>
  <si>
    <t>６月</t>
  </si>
  <si>
    <t>７月</t>
  </si>
  <si>
    <t>８月</t>
  </si>
  <si>
    <t>９月</t>
  </si>
  <si>
    <t>１０月</t>
  </si>
  <si>
    <t>１１月</t>
  </si>
  <si>
    <t>１２月</t>
  </si>
  <si>
    <t>１月</t>
  </si>
  <si>
    <t>２月</t>
  </si>
  <si>
    <t>３月</t>
  </si>
  <si>
    <t>計</t>
    <rPh sb="0" eb="1">
      <t>ケイ</t>
    </rPh>
    <phoneticPr fontId="4"/>
  </si>
  <si>
    <t>⑥</t>
    <phoneticPr fontId="4"/>
  </si>
  <si>
    <t>②賃金改善見込総額</t>
    <rPh sb="5" eb="7">
      <t>ミコ</t>
    </rPh>
    <phoneticPr fontId="4"/>
  </si>
  <si>
    <t>職員Ａ</t>
    <rPh sb="0" eb="2">
      <t>ショクイン</t>
    </rPh>
    <phoneticPr fontId="4"/>
  </si>
  <si>
    <t>職員Ｂ</t>
    <rPh sb="0" eb="2">
      <t>ショクイン</t>
    </rPh>
    <phoneticPr fontId="4"/>
  </si>
  <si>
    <t>家庭的保育事業</t>
    <rPh sb="0" eb="7">
      <t>カテイテキホイクジギョウ</t>
    </rPh>
    <phoneticPr fontId="4"/>
  </si>
  <si>
    <t>小規模保育事業Ａ型</t>
    <rPh sb="0" eb="3">
      <t>ショウキボ</t>
    </rPh>
    <rPh sb="3" eb="5">
      <t>ホイク</t>
    </rPh>
    <rPh sb="5" eb="7">
      <t>ジギョウ</t>
    </rPh>
    <rPh sb="8" eb="9">
      <t>ガタ</t>
    </rPh>
    <phoneticPr fontId="4"/>
  </si>
  <si>
    <t>小規模保育事業Ｂ型</t>
    <rPh sb="0" eb="3">
      <t>ショウキボ</t>
    </rPh>
    <rPh sb="3" eb="5">
      <t>ホイク</t>
    </rPh>
    <rPh sb="5" eb="7">
      <t>ジギョウ</t>
    </rPh>
    <rPh sb="8" eb="9">
      <t>ガタ</t>
    </rPh>
    <phoneticPr fontId="4"/>
  </si>
  <si>
    <t>小規模保育事業Ｃ型</t>
    <rPh sb="0" eb="3">
      <t>ショウキボ</t>
    </rPh>
    <rPh sb="3" eb="5">
      <t>ホイク</t>
    </rPh>
    <rPh sb="5" eb="7">
      <t>ジギョウ</t>
    </rPh>
    <rPh sb="8" eb="9">
      <t>ガタ</t>
    </rPh>
    <phoneticPr fontId="4"/>
  </si>
  <si>
    <t>事業所内保育事業Ａ型</t>
    <rPh sb="0" eb="3">
      <t>ジギョウショ</t>
    </rPh>
    <rPh sb="3" eb="4">
      <t>ナイ</t>
    </rPh>
    <rPh sb="4" eb="6">
      <t>ホイク</t>
    </rPh>
    <rPh sb="6" eb="8">
      <t>ジギョウ</t>
    </rPh>
    <rPh sb="9" eb="10">
      <t>ガタ</t>
    </rPh>
    <phoneticPr fontId="4"/>
  </si>
  <si>
    <t>事業所内保育事業（定員20人以上）</t>
    <rPh sb="0" eb="3">
      <t>ジギョウショ</t>
    </rPh>
    <rPh sb="3" eb="4">
      <t>ナイ</t>
    </rPh>
    <rPh sb="4" eb="6">
      <t>ホイク</t>
    </rPh>
    <rPh sb="6" eb="8">
      <t>ジギョウ</t>
    </rPh>
    <rPh sb="9" eb="11">
      <t>テイイン</t>
    </rPh>
    <rPh sb="13" eb="14">
      <t>ニン</t>
    </rPh>
    <rPh sb="14" eb="16">
      <t>イジョウ</t>
    </rPh>
    <phoneticPr fontId="4"/>
  </si>
  <si>
    <t>単価（法定福利費事業主負担分除く）</t>
    <rPh sb="0" eb="2">
      <t>タンカ</t>
    </rPh>
    <rPh sb="3" eb="8">
      <t>ホウテイフクリヒ</t>
    </rPh>
    <rPh sb="8" eb="11">
      <t>ジギョウヌシ</t>
    </rPh>
    <rPh sb="11" eb="13">
      <t>フタン</t>
    </rPh>
    <rPh sb="13" eb="14">
      <t>ブン</t>
    </rPh>
    <rPh sb="14" eb="15">
      <t>ノゾ</t>
    </rPh>
    <phoneticPr fontId="4"/>
  </si>
  <si>
    <t>配分額（月額）</t>
    <rPh sb="0" eb="2">
      <t>ハイブン</t>
    </rPh>
    <rPh sb="2" eb="3">
      <t>ガク</t>
    </rPh>
    <rPh sb="4" eb="6">
      <t>ゲツガク</t>
    </rPh>
    <phoneticPr fontId="4"/>
  </si>
  <si>
    <t>③他施設への拠出見込額</t>
    <rPh sb="1" eb="2">
      <t>タ</t>
    </rPh>
    <rPh sb="2" eb="4">
      <t>シセツ</t>
    </rPh>
    <rPh sb="6" eb="8">
      <t>キョシュツ</t>
    </rPh>
    <rPh sb="8" eb="10">
      <t>ミコミ</t>
    </rPh>
    <rPh sb="10" eb="11">
      <t>ガク</t>
    </rPh>
    <phoneticPr fontId="4"/>
  </si>
  <si>
    <t>④他施設からの受入見込額</t>
    <rPh sb="1" eb="2">
      <t>タ</t>
    </rPh>
    <rPh sb="2" eb="4">
      <t>シセツ</t>
    </rPh>
    <rPh sb="7" eb="9">
      <t>ウケイレ</t>
    </rPh>
    <rPh sb="9" eb="11">
      <t>ミコミ</t>
    </rPh>
    <rPh sb="11" eb="12">
      <t>ガク</t>
    </rPh>
    <phoneticPr fontId="4"/>
  </si>
  <si>
    <t>他施設への拠出見込額（月額）</t>
    <rPh sb="11" eb="13">
      <t>ゲツガク</t>
    </rPh>
    <phoneticPr fontId="4"/>
  </si>
  <si>
    <t>他施設からの受入見込額（月額）</t>
    <rPh sb="6" eb="8">
      <t>ウケイ</t>
    </rPh>
    <rPh sb="12" eb="14">
      <t>ゲツガク</t>
    </rPh>
    <phoneticPr fontId="4"/>
  </si>
  <si>
    <t>配分額合計
（月額）</t>
    <rPh sb="0" eb="2">
      <t>ハイブン</t>
    </rPh>
    <rPh sb="2" eb="3">
      <t>ガク</t>
    </rPh>
    <rPh sb="3" eb="5">
      <t>ゴウケイ</t>
    </rPh>
    <rPh sb="7" eb="9">
      <t>ゲツガク</t>
    </rPh>
    <phoneticPr fontId="4"/>
  </si>
  <si>
    <t>加算見込額【（１）①】</t>
    <rPh sb="0" eb="2">
      <t>カサン</t>
    </rPh>
    <rPh sb="2" eb="4">
      <t>ミコ</t>
    </rPh>
    <rPh sb="4" eb="5">
      <t>ガク</t>
    </rPh>
    <phoneticPr fontId="4"/>
  </si>
  <si>
    <t>賃金改善等見込総額【（２）①】</t>
    <rPh sb="0" eb="2">
      <t>チンギン</t>
    </rPh>
    <rPh sb="2" eb="4">
      <t>カイゼン</t>
    </rPh>
    <rPh sb="4" eb="5">
      <t>トウ</t>
    </rPh>
    <rPh sb="5" eb="7">
      <t>ミコミ</t>
    </rPh>
    <rPh sb="7" eb="9">
      <t>ソウガク</t>
    </rPh>
    <phoneticPr fontId="4"/>
  </si>
  <si>
    <t>Ｂ</t>
    <phoneticPr fontId="4"/>
  </si>
  <si>
    <r>
      <rPr>
        <sz val="11"/>
        <rFont val="ＭＳ Ｐゴシック"/>
        <family val="3"/>
        <charset val="128"/>
      </rPr>
      <t>人</t>
    </r>
    <rPh sb="0" eb="1">
      <t>ニン</t>
    </rPh>
    <phoneticPr fontId="4"/>
  </si>
  <si>
    <t>園長</t>
    <rPh sb="0" eb="2">
      <t>エンチョウ</t>
    </rPh>
    <phoneticPr fontId="4"/>
  </si>
  <si>
    <t>副園長</t>
    <rPh sb="0" eb="3">
      <t>フクエンチョウ</t>
    </rPh>
    <phoneticPr fontId="4"/>
  </si>
  <si>
    <t>教頭</t>
    <rPh sb="0" eb="2">
      <t>キョウトウ</t>
    </rPh>
    <phoneticPr fontId="4"/>
  </si>
  <si>
    <t>保育士</t>
    <rPh sb="0" eb="3">
      <t>ホイクシ</t>
    </rPh>
    <phoneticPr fontId="4"/>
  </si>
  <si>
    <t>保育教諭</t>
    <rPh sb="0" eb="2">
      <t>ホイク</t>
    </rPh>
    <rPh sb="2" eb="4">
      <t>キョウユ</t>
    </rPh>
    <phoneticPr fontId="4"/>
  </si>
  <si>
    <t>幼稚園教諭</t>
    <rPh sb="0" eb="3">
      <t>ヨウチエン</t>
    </rPh>
    <rPh sb="3" eb="5">
      <t>キョウユ</t>
    </rPh>
    <phoneticPr fontId="4"/>
  </si>
  <si>
    <t>保健師</t>
    <rPh sb="0" eb="3">
      <t>ホケンシ</t>
    </rPh>
    <phoneticPr fontId="4"/>
  </si>
  <si>
    <t>看護師</t>
    <rPh sb="0" eb="3">
      <t>カンゴシ</t>
    </rPh>
    <phoneticPr fontId="4"/>
  </si>
  <si>
    <t>准看護師</t>
    <rPh sb="0" eb="4">
      <t>ジュンカンゴシ</t>
    </rPh>
    <phoneticPr fontId="4"/>
  </si>
  <si>
    <t>保育補助</t>
    <rPh sb="0" eb="2">
      <t>ホイク</t>
    </rPh>
    <rPh sb="2" eb="4">
      <t>ホジョ</t>
    </rPh>
    <phoneticPr fontId="4"/>
  </si>
  <si>
    <t>栄養士</t>
    <rPh sb="0" eb="3">
      <t>エイヨウシ</t>
    </rPh>
    <phoneticPr fontId="4"/>
  </si>
  <si>
    <t>調理師</t>
    <rPh sb="0" eb="3">
      <t>チョウリシ</t>
    </rPh>
    <phoneticPr fontId="4"/>
  </si>
  <si>
    <t>調理補助</t>
    <rPh sb="0" eb="2">
      <t>チョウリ</t>
    </rPh>
    <rPh sb="2" eb="4">
      <t>ホジョ</t>
    </rPh>
    <phoneticPr fontId="4"/>
  </si>
  <si>
    <t>用務員</t>
    <rPh sb="0" eb="3">
      <t>ヨウムイン</t>
    </rPh>
    <phoneticPr fontId="4"/>
  </si>
  <si>
    <t>事務員</t>
    <rPh sb="0" eb="2">
      <t>ジム</t>
    </rPh>
    <rPh sb="2" eb="3">
      <t>イン</t>
    </rPh>
    <phoneticPr fontId="4"/>
  </si>
  <si>
    <t>その他</t>
    <rPh sb="2" eb="3">
      <t>タ</t>
    </rPh>
    <phoneticPr fontId="4"/>
  </si>
  <si>
    <t>処遇Ⅱ支給予定額　※法定福利費等の事業主負担額を除く</t>
    <rPh sb="0" eb="2">
      <t>ショグウ</t>
    </rPh>
    <rPh sb="3" eb="5">
      <t>シキュウ</t>
    </rPh>
    <rPh sb="5" eb="7">
      <t>ヨテイ</t>
    </rPh>
    <rPh sb="7" eb="8">
      <t>ガク</t>
    </rPh>
    <phoneticPr fontId="4"/>
  </si>
  <si>
    <t>Ｂの額がＡの額以上であること</t>
    <rPh sb="2" eb="3">
      <t>ガク</t>
    </rPh>
    <rPh sb="6" eb="7">
      <t>ガク</t>
    </rPh>
    <rPh sb="7" eb="9">
      <t>イジョウ</t>
    </rPh>
    <phoneticPr fontId="4"/>
  </si>
  <si>
    <t>施設・事業所名</t>
    <rPh sb="0" eb="2">
      <t>シセツ</t>
    </rPh>
    <rPh sb="3" eb="6">
      <t>ジギョウショ</t>
    </rPh>
    <rPh sb="6" eb="7">
      <t>メイ</t>
    </rPh>
    <phoneticPr fontId="30"/>
  </si>
  <si>
    <t>児童数は、月初日利用児童数を入力すること。</t>
    <rPh sb="0" eb="3">
      <t>ジドウスウ</t>
    </rPh>
    <rPh sb="5" eb="6">
      <t>ツキ</t>
    </rPh>
    <rPh sb="6" eb="8">
      <t>ショニチ</t>
    </rPh>
    <rPh sb="8" eb="10">
      <t>リヨウ</t>
    </rPh>
    <rPh sb="10" eb="13">
      <t>ジドウスウ</t>
    </rPh>
    <rPh sb="14" eb="16">
      <t>ニュウリョク</t>
    </rPh>
    <phoneticPr fontId="30"/>
  </si>
  <si>
    <t>平均
児童数</t>
    <rPh sb="0" eb="2">
      <t>ヘイキン</t>
    </rPh>
    <rPh sb="3" eb="6">
      <t>ジドウスウ</t>
    </rPh>
    <phoneticPr fontId="30"/>
  </si>
  <si>
    <t>実績</t>
    <rPh sb="0" eb="2">
      <t>ジッセキ</t>
    </rPh>
    <phoneticPr fontId="30"/>
  </si>
  <si>
    <t>４歳以上児</t>
    <rPh sb="1" eb="2">
      <t>サイ</t>
    </rPh>
    <rPh sb="4" eb="5">
      <t>ジ</t>
    </rPh>
    <phoneticPr fontId="30"/>
  </si>
  <si>
    <t>児童数</t>
    <rPh sb="0" eb="3">
      <t>ジドウスウ</t>
    </rPh>
    <phoneticPr fontId="30"/>
  </si>
  <si>
    <t>伸び率</t>
    <rPh sb="0" eb="1">
      <t>ノ</t>
    </rPh>
    <rPh sb="2" eb="3">
      <t>リツ</t>
    </rPh>
    <phoneticPr fontId="30"/>
  </si>
  <si>
    <t xml:space="preserve"> </t>
    <phoneticPr fontId="30"/>
  </si>
  <si>
    <t>３歳児</t>
    <rPh sb="1" eb="3">
      <t>サイジ</t>
    </rPh>
    <phoneticPr fontId="30"/>
  </si>
  <si>
    <t>合計</t>
    <rPh sb="0" eb="2">
      <t>ゴウケイ</t>
    </rPh>
    <phoneticPr fontId="30"/>
  </si>
  <si>
    <t>※各月の初日人数は各施設の面積基準を下回らないこと</t>
    <rPh sb="1" eb="3">
      <t>カクツキ</t>
    </rPh>
    <rPh sb="4" eb="6">
      <t>ショニチ</t>
    </rPh>
    <rPh sb="6" eb="8">
      <t>ニンズウ</t>
    </rPh>
    <rPh sb="9" eb="12">
      <t>カクシセツ</t>
    </rPh>
    <rPh sb="13" eb="15">
      <t>メンセキ</t>
    </rPh>
    <rPh sb="15" eb="17">
      <t>キジュン</t>
    </rPh>
    <rPh sb="18" eb="20">
      <t>シタマワ</t>
    </rPh>
    <phoneticPr fontId="30"/>
  </si>
  <si>
    <t>（３）前年度実績による見込みによりがたい場合の年齢別平均児童数</t>
    <rPh sb="3" eb="6">
      <t>ゼンネンド</t>
    </rPh>
    <rPh sb="6" eb="8">
      <t>ジッセキ</t>
    </rPh>
    <rPh sb="11" eb="13">
      <t>ミコ</t>
    </rPh>
    <rPh sb="20" eb="22">
      <t>バアイ</t>
    </rPh>
    <rPh sb="23" eb="26">
      <t>ネンレイベツ</t>
    </rPh>
    <rPh sb="26" eb="28">
      <t>ヘイキン</t>
    </rPh>
    <rPh sb="28" eb="30">
      <t>ジドウ</t>
    </rPh>
    <rPh sb="30" eb="31">
      <t>スウ</t>
    </rPh>
    <phoneticPr fontId="30"/>
  </si>
  <si>
    <t>見込み</t>
    <rPh sb="0" eb="2">
      <t>ミコ</t>
    </rPh>
    <phoneticPr fontId="30"/>
  </si>
  <si>
    <t>前年度実績による見込みによりがたい場合、その理由　（３）の算出結果を使用する場合は入力必須</t>
    <rPh sb="0" eb="3">
      <t>ゼンネンド</t>
    </rPh>
    <rPh sb="3" eb="5">
      <t>ジッセキ</t>
    </rPh>
    <rPh sb="8" eb="10">
      <t>ミコ</t>
    </rPh>
    <rPh sb="17" eb="19">
      <t>バアイ</t>
    </rPh>
    <rPh sb="22" eb="24">
      <t>リユウ</t>
    </rPh>
    <rPh sb="29" eb="31">
      <t>サンシュツ</t>
    </rPh>
    <rPh sb="31" eb="33">
      <t>ケッカ</t>
    </rPh>
    <rPh sb="34" eb="36">
      <t>シヨウ</t>
    </rPh>
    <rPh sb="38" eb="40">
      <t>バアイ</t>
    </rPh>
    <rPh sb="41" eb="43">
      <t>ニュウリョク</t>
    </rPh>
    <rPh sb="43" eb="45">
      <t>ヒッス</t>
    </rPh>
    <phoneticPr fontId="30"/>
  </si>
  <si>
    <t>平均年齢別児童数計算表（幼稚園）</t>
    <rPh sb="0" eb="2">
      <t>ヘイキン</t>
    </rPh>
    <rPh sb="2" eb="5">
      <t>ネンレイベツ</t>
    </rPh>
    <rPh sb="5" eb="8">
      <t>ジドウスウ</t>
    </rPh>
    <rPh sb="8" eb="11">
      <t>ケイサンヒョウ</t>
    </rPh>
    <rPh sb="12" eb="15">
      <t>ヨウチエン</t>
    </rPh>
    <phoneticPr fontId="30"/>
  </si>
  <si>
    <t>うち満３歳児</t>
    <rPh sb="2" eb="3">
      <t>マン</t>
    </rPh>
    <rPh sb="4" eb="5">
      <t>サイ</t>
    </rPh>
    <rPh sb="5" eb="6">
      <t>ジ</t>
    </rPh>
    <phoneticPr fontId="30"/>
  </si>
  <si>
    <t>見込み（４月実績×（１）で算出された伸び率）</t>
    <rPh sb="0" eb="2">
      <t>ミコ</t>
    </rPh>
    <rPh sb="5" eb="6">
      <t>ガツ</t>
    </rPh>
    <rPh sb="6" eb="8">
      <t>ジッセキ</t>
    </rPh>
    <rPh sb="13" eb="15">
      <t>サンシュツ</t>
    </rPh>
    <rPh sb="18" eb="19">
      <t>ノ</t>
    </rPh>
    <rPh sb="20" eb="21">
      <t>リツ</t>
    </rPh>
    <phoneticPr fontId="30"/>
  </si>
  <si>
    <t>うち満３歳児</t>
    <rPh sb="2" eb="3">
      <t>マン</t>
    </rPh>
    <rPh sb="4" eb="6">
      <t>サイジ</t>
    </rPh>
    <phoneticPr fontId="30"/>
  </si>
  <si>
    <t>例：近隣の幼稚園が、10月に閉園予定であり、その児童数の○○人を受け入れる予定であるため。</t>
    <rPh sb="0" eb="1">
      <t>レイ</t>
    </rPh>
    <rPh sb="2" eb="4">
      <t>キンリン</t>
    </rPh>
    <rPh sb="5" eb="8">
      <t>ヨ</t>
    </rPh>
    <rPh sb="12" eb="13">
      <t>ガツ</t>
    </rPh>
    <rPh sb="14" eb="16">
      <t>ヘイエン</t>
    </rPh>
    <rPh sb="16" eb="18">
      <t>ヨテイ</t>
    </rPh>
    <rPh sb="24" eb="27">
      <t>ジドウスウ</t>
    </rPh>
    <rPh sb="30" eb="31">
      <t>ジン</t>
    </rPh>
    <rPh sb="32" eb="33">
      <t>ウ</t>
    </rPh>
    <rPh sb="34" eb="35">
      <t>イ</t>
    </rPh>
    <rPh sb="37" eb="39">
      <t>ヨテイ</t>
    </rPh>
    <phoneticPr fontId="30"/>
  </si>
  <si>
    <t>処遇改善等加算Ⅱ　加算対象職員数計算表（幼稚園）</t>
    <rPh sb="0" eb="2">
      <t>ショグウ</t>
    </rPh>
    <rPh sb="2" eb="4">
      <t>カイゼン</t>
    </rPh>
    <rPh sb="4" eb="5">
      <t>トウ</t>
    </rPh>
    <rPh sb="5" eb="7">
      <t>カサン</t>
    </rPh>
    <rPh sb="9" eb="11">
      <t>カサン</t>
    </rPh>
    <rPh sb="11" eb="13">
      <t>タイショウ</t>
    </rPh>
    <rPh sb="13" eb="16">
      <t>ショクインスウ</t>
    </rPh>
    <rPh sb="16" eb="18">
      <t>ケイサン</t>
    </rPh>
    <rPh sb="18" eb="19">
      <t>オモテ</t>
    </rPh>
    <rPh sb="20" eb="23">
      <t>ヨウチエン</t>
    </rPh>
    <phoneticPr fontId="30"/>
  </si>
  <si>
    <t>0．基礎情報</t>
    <rPh sb="2" eb="4">
      <t>キソ</t>
    </rPh>
    <rPh sb="4" eb="6">
      <t>ジョウホウ</t>
    </rPh>
    <phoneticPr fontId="30"/>
  </si>
  <si>
    <t>入力項目</t>
    <rPh sb="0" eb="2">
      <t>ニュウリョク</t>
    </rPh>
    <rPh sb="2" eb="4">
      <t>コウモク</t>
    </rPh>
    <phoneticPr fontId="30"/>
  </si>
  <si>
    <t>利用定員数</t>
    <rPh sb="0" eb="2">
      <t>リヨウ</t>
    </rPh>
    <rPh sb="2" eb="4">
      <t>テイイン</t>
    </rPh>
    <rPh sb="4" eb="5">
      <t>スウ</t>
    </rPh>
    <phoneticPr fontId="30"/>
  </si>
  <si>
    <t>４歳児以上児</t>
    <rPh sb="1" eb="3">
      <t>サイジ</t>
    </rPh>
    <rPh sb="3" eb="5">
      <t>イジョウ</t>
    </rPh>
    <rPh sb="5" eb="6">
      <t>ジ</t>
    </rPh>
    <phoneticPr fontId="30"/>
  </si>
  <si>
    <t>３歳児（※満３歳児含む）</t>
    <rPh sb="1" eb="2">
      <t>サイ</t>
    </rPh>
    <rPh sb="2" eb="3">
      <t>ジ</t>
    </rPh>
    <rPh sb="5" eb="6">
      <t>マン</t>
    </rPh>
    <rPh sb="7" eb="8">
      <t>サイ</t>
    </rPh>
    <rPh sb="8" eb="9">
      <t>ジ</t>
    </rPh>
    <rPh sb="9" eb="10">
      <t>フク</t>
    </rPh>
    <phoneticPr fontId="30"/>
  </si>
  <si>
    <t>※</t>
    <phoneticPr fontId="30"/>
  </si>
  <si>
    <r>
      <t xml:space="preserve">各月平均の年齢別児童数を使用する場合は、別途配布している「年齢別児童数計算表」により計算した児童数を入力すること。
</t>
    </r>
    <r>
      <rPr>
        <sz val="11"/>
        <color rgb="FFFF0000"/>
        <rFont val="HG丸ｺﾞｼｯｸM-PRO"/>
        <family val="3"/>
        <charset val="128"/>
      </rPr>
      <t>特例給付を受けて利用する児童がいる場合は、該当する年齢区分に含めること。</t>
    </r>
    <rPh sb="0" eb="2">
      <t>カクツキ</t>
    </rPh>
    <rPh sb="2" eb="4">
      <t>ヘイキン</t>
    </rPh>
    <rPh sb="5" eb="8">
      <t>ネンレイベツ</t>
    </rPh>
    <rPh sb="8" eb="11">
      <t>ジドウスウ</t>
    </rPh>
    <rPh sb="12" eb="14">
      <t>シヨウ</t>
    </rPh>
    <rPh sb="16" eb="18">
      <t>バアイ</t>
    </rPh>
    <rPh sb="20" eb="22">
      <t>ベット</t>
    </rPh>
    <rPh sb="22" eb="24">
      <t>ハイフ</t>
    </rPh>
    <rPh sb="29" eb="32">
      <t>ネンレイベツ</t>
    </rPh>
    <rPh sb="32" eb="35">
      <t>ジドウスウ</t>
    </rPh>
    <rPh sb="35" eb="37">
      <t>ケイサン</t>
    </rPh>
    <rPh sb="37" eb="38">
      <t>オモテ</t>
    </rPh>
    <rPh sb="42" eb="44">
      <t>ケイサン</t>
    </rPh>
    <rPh sb="46" eb="49">
      <t>ジドウスウ</t>
    </rPh>
    <rPh sb="50" eb="52">
      <t>ニュウリョク</t>
    </rPh>
    <phoneticPr fontId="30"/>
  </si>
  <si>
    <t>１．加算対象人数の基礎となる職員数（人）</t>
    <rPh sb="2" eb="4">
      <t>カサン</t>
    </rPh>
    <rPh sb="4" eb="6">
      <t>タイショウ</t>
    </rPh>
    <rPh sb="6" eb="8">
      <t>ニンズウ</t>
    </rPh>
    <rPh sb="9" eb="11">
      <t>キソ</t>
    </rPh>
    <rPh sb="14" eb="17">
      <t>ショクインスウ</t>
    </rPh>
    <rPh sb="18" eb="19">
      <t>ニン</t>
    </rPh>
    <phoneticPr fontId="30"/>
  </si>
  <si>
    <t>選択
項目</t>
    <rPh sb="0" eb="2">
      <t>センタク</t>
    </rPh>
    <rPh sb="3" eb="5">
      <t>コウモク</t>
    </rPh>
    <phoneticPr fontId="30"/>
  </si>
  <si>
    <t>入力
項目</t>
    <rPh sb="0" eb="2">
      <t>ニュウリョク</t>
    </rPh>
    <rPh sb="3" eb="5">
      <t>コウモク</t>
    </rPh>
    <phoneticPr fontId="30"/>
  </si>
  <si>
    <t>職員数
（自動計算）</t>
    <rPh sb="0" eb="3">
      <t>ショクインスウ</t>
    </rPh>
    <rPh sb="5" eb="7">
      <t>ジドウ</t>
    </rPh>
    <rPh sb="7" eb="9">
      <t>ケイサン</t>
    </rPh>
    <phoneticPr fontId="30"/>
  </si>
  <si>
    <t>ａ</t>
    <phoneticPr fontId="30"/>
  </si>
  <si>
    <t>年齢別配置基準による職員数（小数点第一位四捨五入）</t>
    <rPh sb="0" eb="3">
      <t>ネンレイベツ</t>
    </rPh>
    <rPh sb="3" eb="7">
      <t>ハイキ</t>
    </rPh>
    <rPh sb="10" eb="13">
      <t>ショクインスウ</t>
    </rPh>
    <phoneticPr fontId="30"/>
  </si>
  <si>
    <t>（4歳以上児）</t>
    <rPh sb="2" eb="5">
      <t>サイイジョウ</t>
    </rPh>
    <rPh sb="3" eb="5">
      <t>イジョウ</t>
    </rPh>
    <rPh sb="5" eb="6">
      <t>ジ</t>
    </rPh>
    <phoneticPr fontId="30"/>
  </si>
  <si>
    <t>３歳児配置改善加算</t>
    <phoneticPr fontId="30"/>
  </si>
  <si>
    <t>満３歳児配置改善加算</t>
    <rPh sb="0" eb="1">
      <t>マン</t>
    </rPh>
    <rPh sb="2" eb="3">
      <t>サイ</t>
    </rPh>
    <rPh sb="3" eb="4">
      <t>ジ</t>
    </rPh>
    <rPh sb="4" eb="6">
      <t>ハイチ</t>
    </rPh>
    <rPh sb="6" eb="8">
      <t>カイゼン</t>
    </rPh>
    <rPh sb="8" eb="10">
      <t>カサン</t>
    </rPh>
    <phoneticPr fontId="30"/>
  </si>
  <si>
    <t>ｂ</t>
    <phoneticPr fontId="30"/>
  </si>
  <si>
    <t>講師配置加算</t>
    <rPh sb="0" eb="2">
      <t>コウシ</t>
    </rPh>
    <rPh sb="2" eb="4">
      <t>ハイチ</t>
    </rPh>
    <rPh sb="4" eb="6">
      <t>カサン</t>
    </rPh>
    <phoneticPr fontId="30"/>
  </si>
  <si>
    <t>ｃ</t>
    <phoneticPr fontId="30"/>
  </si>
  <si>
    <t>チーム保育加配加算</t>
    <rPh sb="3" eb="5">
      <t>ホイク</t>
    </rPh>
    <rPh sb="5" eb="7">
      <t>カハイ</t>
    </rPh>
    <rPh sb="7" eb="9">
      <t>カサン</t>
    </rPh>
    <phoneticPr fontId="30"/>
  </si>
  <si>
    <t>ｄ</t>
    <phoneticPr fontId="30"/>
  </si>
  <si>
    <t>通園送迎加算</t>
    <rPh sb="0" eb="2">
      <t>ツウエン</t>
    </rPh>
    <rPh sb="2" eb="4">
      <t>ソウゲイ</t>
    </rPh>
    <rPh sb="4" eb="6">
      <t>カサン</t>
    </rPh>
    <phoneticPr fontId="30"/>
  </si>
  <si>
    <t>ｅ</t>
    <phoneticPr fontId="30"/>
  </si>
  <si>
    <t>給食実施加算（自園調理に限る。）</t>
    <rPh sb="0" eb="2">
      <t>キュウショク</t>
    </rPh>
    <rPh sb="2" eb="4">
      <t>ジッシ</t>
    </rPh>
    <rPh sb="4" eb="6">
      <t>カサン</t>
    </rPh>
    <rPh sb="7" eb="8">
      <t>ジ</t>
    </rPh>
    <rPh sb="8" eb="9">
      <t>エン</t>
    </rPh>
    <rPh sb="9" eb="11">
      <t>チョウリ</t>
    </rPh>
    <rPh sb="12" eb="13">
      <t>カギ</t>
    </rPh>
    <phoneticPr fontId="30"/>
  </si>
  <si>
    <t>ｆ</t>
    <phoneticPr fontId="30"/>
  </si>
  <si>
    <t>主幹教諭等専任加算</t>
    <rPh sb="0" eb="2">
      <t>シュカン</t>
    </rPh>
    <rPh sb="2" eb="4">
      <t>キョウユ</t>
    </rPh>
    <rPh sb="4" eb="5">
      <t>トウ</t>
    </rPh>
    <rPh sb="5" eb="7">
      <t>センニン</t>
    </rPh>
    <rPh sb="7" eb="9">
      <t>カサン</t>
    </rPh>
    <phoneticPr fontId="30"/>
  </si>
  <si>
    <t>ｇ</t>
    <phoneticPr fontId="30"/>
  </si>
  <si>
    <t>事務職員配置加算</t>
    <rPh sb="0" eb="2">
      <t>ジム</t>
    </rPh>
    <rPh sb="2" eb="4">
      <t>ショクイン</t>
    </rPh>
    <rPh sb="4" eb="6">
      <t>ハイチ</t>
    </rPh>
    <rPh sb="6" eb="8">
      <t>カサン</t>
    </rPh>
    <phoneticPr fontId="30"/>
  </si>
  <si>
    <t>ｈ</t>
    <phoneticPr fontId="30"/>
  </si>
  <si>
    <t>指導充実加配加算</t>
    <rPh sb="0" eb="2">
      <t>シドウ</t>
    </rPh>
    <rPh sb="2" eb="4">
      <t>ジュウジツ</t>
    </rPh>
    <rPh sb="4" eb="6">
      <t>カハイ</t>
    </rPh>
    <rPh sb="6" eb="8">
      <t>カサン</t>
    </rPh>
    <phoneticPr fontId="30"/>
  </si>
  <si>
    <t>i</t>
    <phoneticPr fontId="30"/>
  </si>
  <si>
    <t>事務負担対応加配加算</t>
    <rPh sb="0" eb="2">
      <t>ジム</t>
    </rPh>
    <rPh sb="2" eb="4">
      <t>フタン</t>
    </rPh>
    <rPh sb="4" eb="6">
      <t>タイオウ</t>
    </rPh>
    <rPh sb="6" eb="8">
      <t>カハイ</t>
    </rPh>
    <rPh sb="8" eb="10">
      <t>カサン</t>
    </rPh>
    <phoneticPr fontId="30"/>
  </si>
  <si>
    <t>ｊ</t>
    <phoneticPr fontId="30"/>
  </si>
  <si>
    <t>栄養管理加算</t>
    <rPh sb="0" eb="2">
      <t>エイヨウ</t>
    </rPh>
    <rPh sb="2" eb="4">
      <t>カンリ</t>
    </rPh>
    <rPh sb="4" eb="6">
      <t>カサン</t>
    </rPh>
    <phoneticPr fontId="30"/>
  </si>
  <si>
    <t>k</t>
    <phoneticPr fontId="30"/>
  </si>
  <si>
    <t>副園長・教頭配置加算</t>
    <rPh sb="0" eb="3">
      <t>フクエンチョウ</t>
    </rPh>
    <rPh sb="4" eb="6">
      <t>キョウトウ</t>
    </rPh>
    <rPh sb="6" eb="8">
      <t>ハイチ</t>
    </rPh>
    <rPh sb="8" eb="10">
      <t>カサン</t>
    </rPh>
    <phoneticPr fontId="30"/>
  </si>
  <si>
    <t>ｌ</t>
    <phoneticPr fontId="30"/>
  </si>
  <si>
    <t>年齢別配置基準</t>
    <rPh sb="0" eb="2">
      <t>ネンレイ</t>
    </rPh>
    <rPh sb="2" eb="3">
      <t>ベツ</t>
    </rPh>
    <rPh sb="3" eb="5">
      <t>ハイチ</t>
    </rPh>
    <rPh sb="5" eb="7">
      <t>キジュン</t>
    </rPh>
    <phoneticPr fontId="30"/>
  </si>
  <si>
    <t>利用定員数に基づく職員数</t>
    <rPh sb="0" eb="2">
      <t>リヨウ</t>
    </rPh>
    <rPh sb="2" eb="5">
      <t>テイインスウ</t>
    </rPh>
    <rPh sb="6" eb="7">
      <t>モト</t>
    </rPh>
    <rPh sb="9" eb="12">
      <t>ショクインスウ</t>
    </rPh>
    <phoneticPr fontId="30"/>
  </si>
  <si>
    <t>職員数（1人未満端数　四捨五入）</t>
    <rPh sb="0" eb="3">
      <t>ショクインスウ</t>
    </rPh>
    <rPh sb="5" eb="6">
      <t>ニン</t>
    </rPh>
    <rPh sb="6" eb="8">
      <t>ミマン</t>
    </rPh>
    <rPh sb="8" eb="10">
      <t>ハスウ</t>
    </rPh>
    <rPh sb="11" eb="15">
      <t>シシャゴニュウ</t>
    </rPh>
    <phoneticPr fontId="30"/>
  </si>
  <si>
    <t>※　基本分に含まれる事務職員等ー１（主幹教諭）</t>
    <rPh sb="2" eb="4">
      <t>キホン</t>
    </rPh>
    <rPh sb="4" eb="5">
      <t>ブン</t>
    </rPh>
    <rPh sb="6" eb="7">
      <t>フク</t>
    </rPh>
    <rPh sb="10" eb="12">
      <t>ジム</t>
    </rPh>
    <rPh sb="12" eb="14">
      <t>ショクイン</t>
    </rPh>
    <rPh sb="14" eb="15">
      <t>トウ</t>
    </rPh>
    <rPh sb="18" eb="20">
      <t>シュカン</t>
    </rPh>
    <rPh sb="20" eb="22">
      <t>キョウユ</t>
    </rPh>
    <phoneticPr fontId="30"/>
  </si>
  <si>
    <t>２．加算対象職員数（人）</t>
    <rPh sb="2" eb="4">
      <t>カサン</t>
    </rPh>
    <rPh sb="4" eb="6">
      <t>タイショウ</t>
    </rPh>
    <rPh sb="6" eb="8">
      <t>ショクイン</t>
    </rPh>
    <rPh sb="8" eb="9">
      <t>スウ</t>
    </rPh>
    <rPh sb="10" eb="11">
      <t>ニン</t>
    </rPh>
    <phoneticPr fontId="30"/>
  </si>
  <si>
    <t>人数A（職員数の１／３）</t>
    <phoneticPr fontId="30"/>
  </si>
  <si>
    <t>人数B（職員数の１／５）</t>
    <rPh sb="0" eb="2">
      <t>ニンズウ</t>
    </rPh>
    <rPh sb="4" eb="6">
      <t>ショクイン</t>
    </rPh>
    <rPh sb="6" eb="7">
      <t>スウ</t>
    </rPh>
    <phoneticPr fontId="30"/>
  </si>
  <si>
    <t>別紙様式6別添１</t>
    <rPh sb="0" eb="2">
      <t>ベッシ</t>
    </rPh>
    <rPh sb="2" eb="4">
      <t>ヨウシキ</t>
    </rPh>
    <rPh sb="5" eb="7">
      <t>ベッテン</t>
    </rPh>
    <phoneticPr fontId="4"/>
  </si>
  <si>
    <t>４年度</t>
    <rPh sb="1" eb="3">
      <t>ネンド</t>
    </rPh>
    <phoneticPr fontId="30"/>
  </si>
  <si>
    <t>在籍園児数</t>
    <rPh sb="0" eb="2">
      <t>ザイセキ</t>
    </rPh>
    <rPh sb="2" eb="4">
      <t>エンジ</t>
    </rPh>
    <rPh sb="4" eb="5">
      <t>スウ</t>
    </rPh>
    <phoneticPr fontId="30"/>
  </si>
  <si>
    <r>
      <rPr>
        <b/>
        <sz val="16"/>
        <rFont val="HG丸ｺﾞｼｯｸM-PRO"/>
        <family val="3"/>
        <charset val="128"/>
      </rPr>
      <t>【資料作成前の確認事項】</t>
    </r>
    <r>
      <rPr>
        <sz val="11"/>
        <color theme="1"/>
        <rFont val="HG丸ｺﾞｼｯｸM-PRO"/>
        <family val="3"/>
        <charset val="128"/>
      </rPr>
      <t xml:space="preserve">
（１）「通知文」と「様式内のコメント」を事前に確認or確認しながら入力してください
（２）入力いただくのは、「色付きのセル」のみです
　　　※例として、Ａのセルを入力しないと、Ｂのセルが「反応しないorＮＧ」となることが
　　　　あります。
　　　※全施設が、全ての色付きセルを入力する必要はなく、児童数や職員数、加算状況によって、
　　　　入力する必要がない施設もあります。
できる限り分かりやすい通知文・コメントの作成を心掛けておりますが、元々の国ルールが煩雑であり、一部、様式・用語が複雑になっております。お手数をおかけしますが、通知文・コメント等を御確認いただき、作成をお願いいたします。
通知文、コメントをみてもわからない…という場合は、担当までお電話ください。その際、
　・施設名
　・4桁コード
　・処遇●の様式●（別添●）
　・▲列◆行目　　　
についてです。とお伝えいただけると、スムーズな回答が可能となりますので、御協力よろしくお願いいたします。</t>
    </r>
    <rPh sb="1" eb="3">
      <t>シリョウ</t>
    </rPh>
    <rPh sb="3" eb="5">
      <t>サクセイ</t>
    </rPh>
    <rPh sb="5" eb="6">
      <t>マエ</t>
    </rPh>
    <rPh sb="7" eb="9">
      <t>カクニン</t>
    </rPh>
    <rPh sb="9" eb="11">
      <t>ジコウ</t>
    </rPh>
    <rPh sb="18" eb="21">
      <t>ツウチブン</t>
    </rPh>
    <rPh sb="24" eb="26">
      <t>ヨウシキ</t>
    </rPh>
    <rPh sb="26" eb="27">
      <t>ナイ</t>
    </rPh>
    <rPh sb="34" eb="36">
      <t>ジゼン</t>
    </rPh>
    <rPh sb="37" eb="39">
      <t>カクニン</t>
    </rPh>
    <rPh sb="41" eb="43">
      <t>カクニン</t>
    </rPh>
    <rPh sb="47" eb="49">
      <t>ニュウリョク</t>
    </rPh>
    <rPh sb="59" eb="61">
      <t>ニュウリョク</t>
    </rPh>
    <rPh sb="69" eb="71">
      <t>イロツ</t>
    </rPh>
    <rPh sb="85" eb="86">
      <t>レイ</t>
    </rPh>
    <rPh sb="95" eb="97">
      <t>ニュウリョク</t>
    </rPh>
    <rPh sb="108" eb="110">
      <t>ハンノウ</t>
    </rPh>
    <rPh sb="139" eb="140">
      <t>ゼン</t>
    </rPh>
    <rPh sb="140" eb="142">
      <t>シセツ</t>
    </rPh>
    <rPh sb="144" eb="145">
      <t>スベ</t>
    </rPh>
    <rPh sb="147" eb="149">
      <t>イロツ</t>
    </rPh>
    <rPh sb="153" eb="155">
      <t>ニュウリョク</t>
    </rPh>
    <rPh sb="157" eb="159">
      <t>ヒツヨウ</t>
    </rPh>
    <rPh sb="163" eb="165">
      <t>ジドウ</t>
    </rPh>
    <rPh sb="165" eb="166">
      <t>スウ</t>
    </rPh>
    <rPh sb="167" eb="169">
      <t>ショクイン</t>
    </rPh>
    <rPh sb="169" eb="170">
      <t>スウ</t>
    </rPh>
    <rPh sb="171" eb="173">
      <t>カサン</t>
    </rPh>
    <rPh sb="173" eb="175">
      <t>ジョウキョウ</t>
    </rPh>
    <rPh sb="185" eb="187">
      <t>ニュウリョク</t>
    </rPh>
    <rPh sb="189" eb="191">
      <t>ヒツヨウ</t>
    </rPh>
    <rPh sb="194" eb="196">
      <t>シセツ</t>
    </rPh>
    <rPh sb="207" eb="208">
      <t>カギ</t>
    </rPh>
    <rPh sb="209" eb="210">
      <t>ワ</t>
    </rPh>
    <rPh sb="223" eb="225">
      <t>サクセイ</t>
    </rPh>
    <rPh sb="227" eb="229">
      <t>ココロガ</t>
    </rPh>
    <rPh sb="251" eb="253">
      <t>イチブ</t>
    </rPh>
    <rPh sb="272" eb="274">
      <t>テスウ</t>
    </rPh>
    <rPh sb="283" eb="286">
      <t>ツウチブン</t>
    </rPh>
    <rPh sb="291" eb="292">
      <t>ナド</t>
    </rPh>
    <rPh sb="293" eb="296">
      <t>ゴカクニン</t>
    </rPh>
    <rPh sb="301" eb="303">
      <t>サクセイ</t>
    </rPh>
    <rPh sb="305" eb="306">
      <t>ネガ</t>
    </rPh>
    <rPh sb="314" eb="317">
      <t>ツウチブン</t>
    </rPh>
    <rPh sb="335" eb="337">
      <t>バアイ</t>
    </rPh>
    <rPh sb="339" eb="341">
      <t>タントウ</t>
    </rPh>
    <rPh sb="344" eb="346">
      <t>デンワ</t>
    </rPh>
    <rPh sb="353" eb="354">
      <t>サイ</t>
    </rPh>
    <rPh sb="358" eb="360">
      <t>シセツ</t>
    </rPh>
    <rPh sb="360" eb="361">
      <t>メイ</t>
    </rPh>
    <rPh sb="365" eb="366">
      <t>ケタ</t>
    </rPh>
    <rPh sb="372" eb="374">
      <t>ショグウ</t>
    </rPh>
    <rPh sb="376" eb="378">
      <t>ヨウシキ</t>
    </rPh>
    <rPh sb="380" eb="382">
      <t>ベッテン</t>
    </rPh>
    <rPh sb="388" eb="389">
      <t>レツ</t>
    </rPh>
    <rPh sb="390" eb="392">
      <t>ギョウメ</t>
    </rPh>
    <rPh sb="405" eb="406">
      <t>ツタ</t>
    </rPh>
    <rPh sb="419" eb="421">
      <t>カイトウ</t>
    </rPh>
    <rPh sb="422" eb="424">
      <t>カノウ</t>
    </rPh>
    <rPh sb="432" eb="435">
      <t>ゴキョウリョク</t>
    </rPh>
    <rPh sb="440" eb="441">
      <t>ネガ</t>
    </rPh>
    <phoneticPr fontId="4"/>
  </si>
  <si>
    <t>基礎情報</t>
    <rPh sb="0" eb="4">
      <t>キソジョウホウ</t>
    </rPh>
    <phoneticPr fontId="30"/>
  </si>
  <si>
    <t>○提出日付</t>
    <rPh sb="1" eb="3">
      <t>テイシュツ</t>
    </rPh>
    <rPh sb="3" eb="5">
      <t>ヒヅケ</t>
    </rPh>
    <phoneticPr fontId="4"/>
  </si>
  <si>
    <t>月</t>
    <rPh sb="0" eb="1">
      <t>ガツ</t>
    </rPh>
    <phoneticPr fontId="4"/>
  </si>
  <si>
    <t>日</t>
    <rPh sb="0" eb="1">
      <t>ニチ</t>
    </rPh>
    <phoneticPr fontId="4"/>
  </si>
  <si>
    <t>○施設情報等</t>
    <rPh sb="1" eb="5">
      <t>シセツジョウホウ</t>
    </rPh>
    <rPh sb="5" eb="6">
      <t>ナド</t>
    </rPh>
    <phoneticPr fontId="4"/>
  </si>
  <si>
    <t>施設・事業所の名称</t>
    <rPh sb="7" eb="9">
      <t>メイショウ</t>
    </rPh>
    <phoneticPr fontId="4"/>
  </si>
  <si>
    <t>施設長・管理者の氏名</t>
    <rPh sb="0" eb="2">
      <t>シセツ</t>
    </rPh>
    <rPh sb="2" eb="3">
      <t>オサ</t>
    </rPh>
    <rPh sb="4" eb="7">
      <t>カンリシャ</t>
    </rPh>
    <rPh sb="8" eb="10">
      <t>シメイ</t>
    </rPh>
    <phoneticPr fontId="4"/>
  </si>
  <si>
    <t>施設・事業所４桁コード</t>
    <rPh sb="0" eb="2">
      <t>シセツ</t>
    </rPh>
    <rPh sb="3" eb="6">
      <t>ジギョウショ</t>
    </rPh>
    <rPh sb="7" eb="8">
      <t>ケタ</t>
    </rPh>
    <phoneticPr fontId="4"/>
  </si>
  <si>
    <t>　</t>
  </si>
  <si>
    <r>
      <t>（１）</t>
    </r>
    <r>
      <rPr>
        <b/>
        <sz val="14"/>
        <color rgb="FFFF0000"/>
        <rFont val="ＭＳ Ｐゴシック"/>
        <family val="3"/>
        <charset val="128"/>
        <scheme val="minor"/>
      </rPr>
      <t>令和４年度</t>
    </r>
    <r>
      <rPr>
        <b/>
        <sz val="14"/>
        <color theme="1"/>
        <rFont val="ＭＳ Ｐゴシック"/>
        <family val="3"/>
        <charset val="128"/>
        <scheme val="minor"/>
      </rPr>
      <t>実績</t>
    </r>
    <rPh sb="3" eb="5">
      <t>レイワ</t>
    </rPh>
    <rPh sb="6" eb="8">
      <t>ネンド</t>
    </rPh>
    <rPh sb="8" eb="10">
      <t>ジッセキ</t>
    </rPh>
    <phoneticPr fontId="30"/>
  </si>
  <si>
    <r>
      <t>（２）前年実績による</t>
    </r>
    <r>
      <rPr>
        <b/>
        <sz val="14"/>
        <color rgb="FFFF0000"/>
        <rFont val="ＭＳ Ｐゴシック"/>
        <family val="3"/>
        <charset val="128"/>
        <scheme val="minor"/>
      </rPr>
      <t>令和５年度</t>
    </r>
    <r>
      <rPr>
        <b/>
        <sz val="14"/>
        <color theme="1"/>
        <rFont val="ＭＳ Ｐゴシック"/>
        <family val="3"/>
        <charset val="128"/>
        <scheme val="minor"/>
      </rPr>
      <t>見込み年齢別平均児童数</t>
    </r>
    <rPh sb="3" eb="5">
      <t>ゼンネン</t>
    </rPh>
    <rPh sb="5" eb="7">
      <t>ジッセキ</t>
    </rPh>
    <rPh sb="10" eb="12">
      <t>レイワ</t>
    </rPh>
    <rPh sb="13" eb="15">
      <t>ネンド</t>
    </rPh>
    <rPh sb="15" eb="17">
      <t>ミコ</t>
    </rPh>
    <rPh sb="18" eb="20">
      <t>ネンレイ</t>
    </rPh>
    <rPh sb="20" eb="21">
      <t>ベツ</t>
    </rPh>
    <rPh sb="21" eb="23">
      <t>ヘイキン</t>
    </rPh>
    <rPh sb="23" eb="26">
      <t>ジドウスウ</t>
    </rPh>
    <phoneticPr fontId="30"/>
  </si>
  <si>
    <t>５年度</t>
    <rPh sb="1" eb="3">
      <t>ネンド</t>
    </rPh>
    <phoneticPr fontId="30"/>
  </si>
  <si>
    <t>令和５年度　加算算定対象人数等認定申請書（処遇改善等加算Ⅱ）</t>
    <rPh sb="0" eb="2">
      <t>レイワ</t>
    </rPh>
    <rPh sb="3" eb="4">
      <t>ネン</t>
    </rPh>
    <rPh sb="4" eb="5">
      <t>ド</t>
    </rPh>
    <rPh sb="6" eb="8">
      <t>カサン</t>
    </rPh>
    <rPh sb="8" eb="10">
      <t>サンテイ</t>
    </rPh>
    <rPh sb="10" eb="12">
      <t>タイショウ</t>
    </rPh>
    <rPh sb="12" eb="14">
      <t>ニンズウ</t>
    </rPh>
    <rPh sb="14" eb="15">
      <t>トウ</t>
    </rPh>
    <rPh sb="15" eb="17">
      <t>ニンテイ</t>
    </rPh>
    <rPh sb="17" eb="20">
      <t>シンセイショ</t>
    </rPh>
    <rPh sb="21" eb="23">
      <t>ショグウ</t>
    </rPh>
    <rPh sb="23" eb="25">
      <t>カイゼン</t>
    </rPh>
    <rPh sb="25" eb="26">
      <t>トウ</t>
    </rPh>
    <rPh sb="26" eb="28">
      <t>カサン</t>
    </rPh>
    <phoneticPr fontId="4"/>
  </si>
  <si>
    <t>記載の回答でないと、給付対象にならないため、あらかじめ記入しています。内容をよく読み必ず実施してください。</t>
    <phoneticPr fontId="4"/>
  </si>
  <si>
    <t>－</t>
    <phoneticPr fontId="4"/>
  </si>
  <si>
    <t>令和５年度賃金改善計画書（処遇改善等加算Ⅱ）</t>
    <rPh sb="0" eb="2">
      <t>レイワ</t>
    </rPh>
    <rPh sb="3" eb="4">
      <t>ネン</t>
    </rPh>
    <rPh sb="4" eb="5">
      <t>ド</t>
    </rPh>
    <rPh sb="5" eb="7">
      <t>チンギン</t>
    </rPh>
    <rPh sb="7" eb="9">
      <t>カイゼン</t>
    </rPh>
    <rPh sb="9" eb="12">
      <t>ケイカクショ</t>
    </rPh>
    <rPh sb="13" eb="15">
      <t>ショグウ</t>
    </rPh>
    <rPh sb="15" eb="17">
      <t>カイゼン</t>
    </rPh>
    <rPh sb="17" eb="18">
      <t>トウ</t>
    </rPh>
    <rPh sb="18" eb="20">
      <t>カサン</t>
    </rPh>
    <phoneticPr fontId="4"/>
  </si>
  <si>
    <t>令和５年４月　～　令和６年３月</t>
    <rPh sb="0" eb="2">
      <t>レイワ</t>
    </rPh>
    <rPh sb="3" eb="4">
      <t>ネン</t>
    </rPh>
    <rPh sb="5" eb="6">
      <t>ガツ</t>
    </rPh>
    <rPh sb="9" eb="11">
      <t>レイワ</t>
    </rPh>
    <rPh sb="12" eb="13">
      <t>ネン</t>
    </rPh>
    <rPh sb="14" eb="15">
      <t>ガツ</t>
    </rPh>
    <phoneticPr fontId="4"/>
  </si>
  <si>
    <r>
      <t>①</t>
    </r>
    <r>
      <rPr>
        <sz val="12"/>
        <color rgb="FFFF0000"/>
        <rFont val="ＭＳ Ｐゴシック"/>
        <family val="3"/>
        <charset val="128"/>
        <scheme val="minor"/>
      </rPr>
      <t>令和４年度</t>
    </r>
    <r>
      <rPr>
        <sz val="12"/>
        <rFont val="ＭＳ Ｐゴシック"/>
        <family val="3"/>
        <charset val="128"/>
        <scheme val="minor"/>
      </rPr>
      <t>における法定福利費等の事業主負担分の総額</t>
    </r>
    <rPh sb="1" eb="3">
      <t>レイワ</t>
    </rPh>
    <rPh sb="4" eb="6">
      <t>ネンド</t>
    </rPh>
    <rPh sb="5" eb="6">
      <t>ド</t>
    </rPh>
    <rPh sb="10" eb="12">
      <t>ホウテイ</t>
    </rPh>
    <rPh sb="12" eb="14">
      <t>フクリ</t>
    </rPh>
    <rPh sb="14" eb="15">
      <t>ヒ</t>
    </rPh>
    <rPh sb="15" eb="16">
      <t>トウ</t>
    </rPh>
    <rPh sb="17" eb="20">
      <t>ジギョウヌシ</t>
    </rPh>
    <rPh sb="20" eb="22">
      <t>フタン</t>
    </rPh>
    <rPh sb="22" eb="23">
      <t>ブン</t>
    </rPh>
    <rPh sb="24" eb="26">
      <t>ソウガク</t>
    </rPh>
    <phoneticPr fontId="4"/>
  </si>
  <si>
    <r>
      <t>②</t>
    </r>
    <r>
      <rPr>
        <sz val="12"/>
        <color rgb="FFFF0000"/>
        <rFont val="ＭＳ Ｐゴシック"/>
        <family val="3"/>
        <charset val="128"/>
        <scheme val="minor"/>
      </rPr>
      <t>令和４年度</t>
    </r>
    <r>
      <rPr>
        <sz val="12"/>
        <rFont val="ＭＳ Ｐゴシック"/>
        <family val="3"/>
        <charset val="128"/>
        <scheme val="minor"/>
      </rPr>
      <t>における賃金の総額</t>
    </r>
    <rPh sb="1" eb="3">
      <t>レイワ</t>
    </rPh>
    <rPh sb="4" eb="6">
      <t>ネンド</t>
    </rPh>
    <rPh sb="5" eb="6">
      <t>ド</t>
    </rPh>
    <rPh sb="10" eb="12">
      <t>チンギン</t>
    </rPh>
    <rPh sb="13" eb="15">
      <t>ソウガク</t>
    </rPh>
    <phoneticPr fontId="4"/>
  </si>
  <si>
    <r>
      <t>③</t>
    </r>
    <r>
      <rPr>
        <sz val="12"/>
        <color rgb="FFFF0000"/>
        <rFont val="ＭＳ Ｐゴシック"/>
        <family val="3"/>
        <charset val="128"/>
        <scheme val="minor"/>
      </rPr>
      <t>令和５年度</t>
    </r>
    <r>
      <rPr>
        <sz val="12"/>
        <rFont val="ＭＳ Ｐゴシック"/>
        <family val="3"/>
        <charset val="128"/>
        <scheme val="minor"/>
      </rPr>
      <t>の賃金改善見込額</t>
    </r>
    <rPh sb="1" eb="3">
      <t>レイワ</t>
    </rPh>
    <rPh sb="4" eb="6">
      <t>ネンド</t>
    </rPh>
    <rPh sb="7" eb="9">
      <t>チンギン</t>
    </rPh>
    <rPh sb="9" eb="11">
      <t>カイゼン</t>
    </rPh>
    <rPh sb="11" eb="13">
      <t>ミコミ</t>
    </rPh>
    <rPh sb="13" eb="14">
      <t>ガク</t>
    </rPh>
    <phoneticPr fontId="4"/>
  </si>
  <si>
    <t>＜算式（参考）＞　※標準的な算出方法を示したものであり、他の算出方法によることも可</t>
    <rPh sb="1" eb="3">
      <t>サンシキ</t>
    </rPh>
    <rPh sb="4" eb="6">
      <t>サンコウ</t>
    </rPh>
    <rPh sb="10" eb="13">
      <t>ヒョウジュンテキ</t>
    </rPh>
    <rPh sb="14" eb="16">
      <t>サンシュツ</t>
    </rPh>
    <rPh sb="16" eb="18">
      <t>ホウホウ</t>
    </rPh>
    <rPh sb="19" eb="20">
      <t>シメ</t>
    </rPh>
    <rPh sb="28" eb="29">
      <t>タ</t>
    </rPh>
    <rPh sb="30" eb="32">
      <t>サンシュツ</t>
    </rPh>
    <rPh sb="32" eb="34">
      <t>ホウホウ</t>
    </rPh>
    <rPh sb="40" eb="41">
      <t>カ</t>
    </rPh>
    <phoneticPr fontId="4"/>
  </si>
  <si>
    <t>研修受講要件</t>
    <rPh sb="0" eb="2">
      <t>ケンシュウ</t>
    </rPh>
    <rPh sb="2" eb="4">
      <t>ジュコウ</t>
    </rPh>
    <rPh sb="4" eb="6">
      <t>ヨウケン</t>
    </rPh>
    <phoneticPr fontId="4"/>
  </si>
  <si>
    <t>処遇改善等加算Ⅱ（研修修了要件確認用シート）</t>
    <rPh sb="0" eb="2">
      <t>ショグウ</t>
    </rPh>
    <rPh sb="2" eb="4">
      <t>カイゼン</t>
    </rPh>
    <rPh sb="4" eb="5">
      <t>トウ</t>
    </rPh>
    <rPh sb="5" eb="7">
      <t>カサン</t>
    </rPh>
    <rPh sb="9" eb="11">
      <t>ケンシュウ</t>
    </rPh>
    <rPh sb="11" eb="13">
      <t>シュウリョウ</t>
    </rPh>
    <rPh sb="13" eb="15">
      <t>ヨウケン</t>
    </rPh>
    <rPh sb="15" eb="17">
      <t>カクニン</t>
    </rPh>
    <rPh sb="17" eb="18">
      <t>ヨウ</t>
    </rPh>
    <phoneticPr fontId="4"/>
  </si>
  <si>
    <t>R5必要時間数</t>
    <rPh sb="2" eb="4">
      <t>ヒツヨウ</t>
    </rPh>
    <rPh sb="4" eb="6">
      <t>ジカン</t>
    </rPh>
    <rPh sb="6" eb="7">
      <t>スウ</t>
    </rPh>
    <phoneticPr fontId="4"/>
  </si>
  <si>
    <t>R5→15、R6→30、R7→45、R8～→60</t>
    <phoneticPr fontId="4"/>
  </si>
  <si>
    <t>R5→0、R6～→15</t>
    <phoneticPr fontId="4"/>
  </si>
  <si>
    <r>
      <t xml:space="preserve">保育士登録番号
</t>
    </r>
    <r>
      <rPr>
        <sz val="9"/>
        <rFont val="ＭＳ Ｐゴシック"/>
        <family val="3"/>
        <charset val="128"/>
      </rPr>
      <t>※保育士のみ</t>
    </r>
    <rPh sb="0" eb="3">
      <t>ホイクシ</t>
    </rPh>
    <rPh sb="3" eb="5">
      <t>トウロク</t>
    </rPh>
    <rPh sb="5" eb="7">
      <t>バンゴウ</t>
    </rPh>
    <rPh sb="9" eb="12">
      <t>ホイクシ</t>
    </rPh>
    <phoneticPr fontId="4"/>
  </si>
  <si>
    <t>生年月日</t>
    <rPh sb="0" eb="2">
      <t>セイネン</t>
    </rPh>
    <rPh sb="2" eb="4">
      <t>ガッピ</t>
    </rPh>
    <phoneticPr fontId="4"/>
  </si>
  <si>
    <t>区分</t>
    <rPh sb="0" eb="2">
      <t>クブン</t>
    </rPh>
    <phoneticPr fontId="4"/>
  </si>
  <si>
    <t>キャリアアップ研修の受講履歴</t>
    <rPh sb="7" eb="9">
      <t>ケンシュウ</t>
    </rPh>
    <rPh sb="10" eb="12">
      <t>ジュコウ</t>
    </rPh>
    <rPh sb="12" eb="14">
      <t>リレキ</t>
    </rPh>
    <phoneticPr fontId="4"/>
  </si>
  <si>
    <t>左記以外の研修</t>
    <rPh sb="0" eb="2">
      <t>サキ</t>
    </rPh>
    <rPh sb="2" eb="4">
      <t>イガイ</t>
    </rPh>
    <rPh sb="5" eb="7">
      <t>ケンシュウ</t>
    </rPh>
    <phoneticPr fontId="4"/>
  </si>
  <si>
    <t>修了時間数</t>
    <rPh sb="0" eb="2">
      <t>シュウリョウ</t>
    </rPh>
    <rPh sb="2" eb="5">
      <t>ジカンスウ</t>
    </rPh>
    <phoneticPr fontId="4"/>
  </si>
  <si>
    <t>要件判定</t>
    <rPh sb="0" eb="2">
      <t>ヨウケン</t>
    </rPh>
    <rPh sb="2" eb="4">
      <t>ハンテイ</t>
    </rPh>
    <phoneticPr fontId="4"/>
  </si>
  <si>
    <t>幼免更新講習</t>
    <rPh sb="0" eb="1">
      <t>ヨウ</t>
    </rPh>
    <rPh sb="1" eb="2">
      <t>メン</t>
    </rPh>
    <rPh sb="2" eb="4">
      <t>コウシン</t>
    </rPh>
    <rPh sb="4" eb="6">
      <t>コウシュウ</t>
    </rPh>
    <phoneticPr fontId="4"/>
  </si>
  <si>
    <t>修了
時間</t>
    <rPh sb="0" eb="2">
      <t>シュウリョウ</t>
    </rPh>
    <rPh sb="3" eb="5">
      <t>ジカン</t>
    </rPh>
    <phoneticPr fontId="4"/>
  </si>
  <si>
    <t>修了証番号</t>
    <rPh sb="0" eb="3">
      <t>シュウリョウショウ</t>
    </rPh>
    <rPh sb="3" eb="5">
      <t>バンゴウ</t>
    </rPh>
    <phoneticPr fontId="4"/>
  </si>
  <si>
    <t>園内
研修</t>
    <rPh sb="0" eb="2">
      <t>エンナイ</t>
    </rPh>
    <rPh sb="3" eb="5">
      <t>ケンシュウ</t>
    </rPh>
    <phoneticPr fontId="4"/>
  </si>
  <si>
    <t>時間</t>
    <rPh sb="0" eb="2">
      <t>ジカン</t>
    </rPh>
    <phoneticPr fontId="4"/>
  </si>
  <si>
    <t>要件</t>
    <rPh sb="0" eb="2">
      <t>ヨウケン</t>
    </rPh>
    <phoneticPr fontId="4"/>
  </si>
  <si>
    <t>※</t>
    <phoneticPr fontId="4"/>
  </si>
  <si>
    <t>マネ</t>
    <phoneticPr fontId="1"/>
  </si>
  <si>
    <t>抽出欄</t>
    <rPh sb="0" eb="2">
      <t>チュウシュツ</t>
    </rPh>
    <rPh sb="2" eb="3">
      <t>ラン</t>
    </rPh>
    <phoneticPr fontId="4"/>
  </si>
  <si>
    <t>必要時間数</t>
    <rPh sb="0" eb="2">
      <t>ヒツヨウ</t>
    </rPh>
    <rPh sb="2" eb="5">
      <t>ジカンスウ</t>
    </rPh>
    <phoneticPr fontId="4"/>
  </si>
  <si>
    <t>判定</t>
    <rPh sb="0" eb="2">
      <t>ハンテイ</t>
    </rPh>
    <phoneticPr fontId="4"/>
  </si>
  <si>
    <t>結果</t>
    <rPh sb="0" eb="2">
      <t>ケッカ</t>
    </rPh>
    <phoneticPr fontId="4"/>
  </si>
  <si>
    <t>京都府-010507</t>
    <rPh sb="0" eb="3">
      <t>キョウトフ</t>
    </rPh>
    <phoneticPr fontId="1"/>
  </si>
  <si>
    <t>①</t>
  </si>
  <si>
    <t>滋賀県-012361</t>
    <rPh sb="0" eb="3">
      <t>シガケン</t>
    </rPh>
    <phoneticPr fontId="1"/>
  </si>
  <si>
    <t>②</t>
  </si>
  <si>
    <t>③</t>
  </si>
  <si>
    <t>■■幼稚園</t>
    <rPh sb="2" eb="5">
      <t>ヨウチエン</t>
    </rPh>
    <phoneticPr fontId="4"/>
  </si>
  <si>
    <t>修了時間数（幼稚園）</t>
    <rPh sb="0" eb="2">
      <t>シュウリョウ</t>
    </rPh>
    <rPh sb="2" eb="4">
      <t>ジカン</t>
    </rPh>
    <rPh sb="4" eb="5">
      <t>スウ</t>
    </rPh>
    <rPh sb="6" eb="9">
      <t>ヨウチエン</t>
    </rPh>
    <phoneticPr fontId="4"/>
  </si>
  <si>
    <t>判定（幼稚園）</t>
    <rPh sb="0" eb="2">
      <t>ハンテイ</t>
    </rPh>
    <rPh sb="3" eb="6">
      <t>ヨウチエン</t>
    </rPh>
    <rPh sb="5" eb="6">
      <t>エン</t>
    </rPh>
    <phoneticPr fontId="4"/>
  </si>
  <si>
    <t>※本市使用欄（幼稚園の判定）</t>
    <rPh sb="7" eb="10">
      <t>ヨウチエン</t>
    </rPh>
    <phoneticPr fontId="4"/>
  </si>
  <si>
    <t>京都　京子</t>
    <rPh sb="0" eb="2">
      <t>キョウト</t>
    </rPh>
    <rPh sb="3" eb="5">
      <t>キョウコ</t>
    </rPh>
    <phoneticPr fontId="4"/>
  </si>
  <si>
    <t>京都　はるか</t>
    <rPh sb="0" eb="2">
      <t>キョウト</t>
    </rPh>
    <phoneticPr fontId="4"/>
  </si>
  <si>
    <t>京都　麻里</t>
    <rPh sb="0" eb="2">
      <t>キョウト</t>
    </rPh>
    <rPh sb="3" eb="5">
      <t>マリ</t>
    </rPh>
    <phoneticPr fontId="4"/>
  </si>
  <si>
    <t>判定（幼稚園）</t>
    <rPh sb="0" eb="2">
      <t>ハンテイ</t>
    </rPh>
    <rPh sb="3" eb="6">
      <t>ヨウチエン</t>
    </rPh>
    <phoneticPr fontId="4"/>
  </si>
  <si>
    <t>幼稚園教諭</t>
    <rPh sb="0" eb="5">
      <t>ヨウチエンキョウユ</t>
    </rPh>
    <phoneticPr fontId="4"/>
  </si>
  <si>
    <t>加算見込額（千円未満の端数は切り捨て）
②＋③＋④</t>
    <rPh sb="0" eb="2">
      <t>カサン</t>
    </rPh>
    <rPh sb="2" eb="4">
      <t>ミコ</t>
    </rPh>
    <rPh sb="4" eb="5">
      <t>ガク</t>
    </rPh>
    <phoneticPr fontId="4"/>
  </si>
  <si>
    <t>賃金改善等見込総額（②＋③）（千円未満の端数は切り捨て）</t>
    <rPh sb="0" eb="2">
      <t>チンギン</t>
    </rPh>
    <rPh sb="2" eb="4">
      <t>カイゼン</t>
    </rPh>
    <rPh sb="4" eb="5">
      <t>トウ</t>
    </rPh>
    <rPh sb="5" eb="7">
      <t>ミコミ</t>
    </rPh>
    <rPh sb="7" eb="9">
      <t>ソウガク</t>
    </rPh>
    <phoneticPr fontId="4"/>
  </si>
  <si>
    <t>③事業主負担増加見込総額</t>
    <rPh sb="1" eb="4">
      <t>ジギョウヌシ</t>
    </rPh>
    <rPh sb="4" eb="6">
      <t>フタン</t>
    </rPh>
    <rPh sb="6" eb="8">
      <t>ゾウカ</t>
    </rPh>
    <rPh sb="8" eb="10">
      <t>ミコ</t>
    </rPh>
    <rPh sb="10" eb="12">
      <t>ソウガク</t>
    </rPh>
    <phoneticPr fontId="4"/>
  </si>
  <si>
    <t>施設・事業所名</t>
    <phoneticPr fontId="4"/>
  </si>
  <si>
    <t>施設長・管理者名</t>
    <phoneticPr fontId="4"/>
  </si>
  <si>
    <t>施設・事業所類型</t>
    <phoneticPr fontId="4"/>
  </si>
  <si>
    <t>4桁</t>
    <rPh sb="1" eb="2">
      <t>ケタ</t>
    </rPh>
    <phoneticPr fontId="4"/>
  </si>
  <si>
    <t>施設名</t>
    <rPh sb="0" eb="2">
      <t>シセツ</t>
    </rPh>
    <rPh sb="2" eb="3">
      <t>メイ</t>
    </rPh>
    <phoneticPr fontId="4"/>
  </si>
  <si>
    <t>種別</t>
    <rPh sb="0" eb="2">
      <t>シュベツ</t>
    </rPh>
    <phoneticPr fontId="4"/>
  </si>
  <si>
    <t>施設長・管理者の氏名</t>
    <phoneticPr fontId="4"/>
  </si>
  <si>
    <t>提出年</t>
    <rPh sb="0" eb="2">
      <t>テイシュツ</t>
    </rPh>
    <rPh sb="2" eb="3">
      <t>ネン</t>
    </rPh>
    <phoneticPr fontId="4"/>
  </si>
  <si>
    <t>提出月</t>
    <rPh sb="0" eb="2">
      <t>テイシュツ</t>
    </rPh>
    <rPh sb="2" eb="3">
      <t>ツキ</t>
    </rPh>
    <phoneticPr fontId="4"/>
  </si>
  <si>
    <t>提出日</t>
    <rPh sb="0" eb="2">
      <t>テイシュツ</t>
    </rPh>
    <rPh sb="2" eb="3">
      <t>ヒ</t>
    </rPh>
    <phoneticPr fontId="4"/>
  </si>
  <si>
    <t>算定対象人数／分園の有無</t>
    <phoneticPr fontId="4"/>
  </si>
  <si>
    <t>算定対象人数／利用定員数（本園）</t>
    <rPh sb="13" eb="15">
      <t>ホンエン</t>
    </rPh>
    <phoneticPr fontId="4"/>
  </si>
  <si>
    <t>算定対象人数／４歳児以上児（本園）</t>
    <rPh sb="14" eb="15">
      <t>ホン</t>
    </rPh>
    <rPh sb="15" eb="16">
      <t>エン</t>
    </rPh>
    <phoneticPr fontId="4"/>
  </si>
  <si>
    <t>算定対象人数／３歳児（本園）</t>
    <rPh sb="11" eb="12">
      <t>ホン</t>
    </rPh>
    <rPh sb="12" eb="13">
      <t>エン</t>
    </rPh>
    <phoneticPr fontId="4"/>
  </si>
  <si>
    <t>算定対象人数／１、２歳児（本園）</t>
    <rPh sb="13" eb="14">
      <t>ホン</t>
    </rPh>
    <rPh sb="14" eb="15">
      <t>エン</t>
    </rPh>
    <phoneticPr fontId="4"/>
  </si>
  <si>
    <t>算定対象人数／０歳児（本園）</t>
    <rPh sb="11" eb="12">
      <t>ホン</t>
    </rPh>
    <rPh sb="12" eb="13">
      <t>エン</t>
    </rPh>
    <phoneticPr fontId="4"/>
  </si>
  <si>
    <t>算定対象人数／利用定員数（分園）</t>
    <rPh sb="13" eb="15">
      <t>ブンエン</t>
    </rPh>
    <phoneticPr fontId="4"/>
  </si>
  <si>
    <t>算定対象人数／４歳児以上児（分園）</t>
    <phoneticPr fontId="4"/>
  </si>
  <si>
    <t>算定対象人数／３歳児（分園）</t>
    <phoneticPr fontId="4"/>
  </si>
  <si>
    <t>算定対象人数／１、２歳児（分園）</t>
    <phoneticPr fontId="4"/>
  </si>
  <si>
    <t>算定対象人数／０歳児（分園）</t>
    <phoneticPr fontId="4"/>
  </si>
  <si>
    <t>算定対象人数／人数A（職員数の１／３）</t>
    <phoneticPr fontId="4"/>
  </si>
  <si>
    <t>算定対象人数／人数B（職員数の１／５）</t>
    <phoneticPr fontId="4"/>
  </si>
  <si>
    <t>【様式６】／（１）①人数Ａ</t>
    <phoneticPr fontId="4"/>
  </si>
  <si>
    <t>【様式６】／（１）①人数Ｂ</t>
    <phoneticPr fontId="4"/>
  </si>
  <si>
    <t>【様式６】／（１）①加算見込額②＋③＋④</t>
    <phoneticPr fontId="4"/>
  </si>
  <si>
    <t>【様式６】／（１）②処遇Ⅱ加算見込額</t>
    <phoneticPr fontId="4"/>
  </si>
  <si>
    <t>【様式６】／（１）③他施設への拠出見込額</t>
    <phoneticPr fontId="4"/>
  </si>
  <si>
    <t>【様式６】／（１）④他施設からの受入見込額</t>
    <phoneticPr fontId="4"/>
  </si>
  <si>
    <t>【様式６】／（２）①賃金改善等見込総額（②＋③）</t>
    <phoneticPr fontId="4"/>
  </si>
  <si>
    <t>【様式６】／（２）②賃金改善見込総額</t>
    <phoneticPr fontId="4"/>
  </si>
  <si>
    <t>【様式６】／（２）③事業主負担増加見込総額</t>
    <phoneticPr fontId="4"/>
  </si>
  <si>
    <t>【様式６】／＜算式（参考）＞①</t>
    <phoneticPr fontId="4"/>
  </si>
  <si>
    <t>【様式６】／＜算式（参考）＞②</t>
    <phoneticPr fontId="4"/>
  </si>
  <si>
    <t>【様式６】／＜算式（参考）＞③</t>
    <phoneticPr fontId="4"/>
  </si>
  <si>
    <t>【様式６】／＜算式（参考）＞①／②×③→</t>
    <phoneticPr fontId="4"/>
  </si>
  <si>
    <t>【様式６】／※確認欄</t>
    <phoneticPr fontId="4"/>
  </si>
  <si>
    <t>【様式６】／Ａ：加算見込額【（１）①】</t>
    <phoneticPr fontId="4"/>
  </si>
  <si>
    <t>【様式６】／Ｂ：賃金改善等見込総額【（２）①】</t>
    <phoneticPr fontId="4"/>
  </si>
  <si>
    <t>【様式６別添１】／職員１</t>
    <rPh sb="9" eb="11">
      <t>ショクイン</t>
    </rPh>
    <phoneticPr fontId="4"/>
  </si>
  <si>
    <t>【様式６別添１】／職員２</t>
    <rPh sb="9" eb="11">
      <t>ショクイン</t>
    </rPh>
    <phoneticPr fontId="4"/>
  </si>
  <si>
    <t>【様式６別添１】／職員３</t>
    <rPh sb="9" eb="11">
      <t>ショクイン</t>
    </rPh>
    <phoneticPr fontId="4"/>
  </si>
  <si>
    <t>【様式６別添１】／職員４</t>
    <rPh sb="9" eb="11">
      <t>ショクイン</t>
    </rPh>
    <phoneticPr fontId="4"/>
  </si>
  <si>
    <t>【様式６別添１】／職員５</t>
    <rPh sb="9" eb="11">
      <t>ショクイン</t>
    </rPh>
    <phoneticPr fontId="4"/>
  </si>
  <si>
    <t>【様式６別添１】／職員６</t>
    <rPh sb="9" eb="11">
      <t>ショクイン</t>
    </rPh>
    <phoneticPr fontId="4"/>
  </si>
  <si>
    <t>【様式６別添１】／職員７</t>
    <rPh sb="9" eb="11">
      <t>ショクイン</t>
    </rPh>
    <phoneticPr fontId="4"/>
  </si>
  <si>
    <t>【様式６別添１】／職員８</t>
    <rPh sb="9" eb="11">
      <t>ショクイン</t>
    </rPh>
    <phoneticPr fontId="4"/>
  </si>
  <si>
    <t>【様式６別添１】／職員９</t>
    <rPh sb="9" eb="11">
      <t>ショクイン</t>
    </rPh>
    <phoneticPr fontId="4"/>
  </si>
  <si>
    <t>【様式６別添１】／職員１０</t>
    <rPh sb="9" eb="11">
      <t>ショクイン</t>
    </rPh>
    <phoneticPr fontId="4"/>
  </si>
  <si>
    <t>【様式６別添１】／職員１１</t>
    <rPh sb="9" eb="11">
      <t>ショクイン</t>
    </rPh>
    <phoneticPr fontId="4"/>
  </si>
  <si>
    <t>【様式６別添１】／職員１２</t>
    <rPh sb="9" eb="11">
      <t>ショクイン</t>
    </rPh>
    <phoneticPr fontId="4"/>
  </si>
  <si>
    <t>【様式６別添１】／職員１３</t>
    <rPh sb="9" eb="11">
      <t>ショクイン</t>
    </rPh>
    <phoneticPr fontId="4"/>
  </si>
  <si>
    <t>【様式６別添１】／職員１４</t>
    <rPh sb="9" eb="11">
      <t>ショクイン</t>
    </rPh>
    <phoneticPr fontId="4"/>
  </si>
  <si>
    <t>【様式６別添１】／職員１５</t>
    <rPh sb="9" eb="11">
      <t>ショクイン</t>
    </rPh>
    <phoneticPr fontId="4"/>
  </si>
  <si>
    <t>【様式６別添１】／職員１６</t>
    <rPh sb="9" eb="11">
      <t>ショクイン</t>
    </rPh>
    <phoneticPr fontId="4"/>
  </si>
  <si>
    <t>【様式６別添１】／職員１７</t>
    <rPh sb="9" eb="11">
      <t>ショクイン</t>
    </rPh>
    <phoneticPr fontId="4"/>
  </si>
  <si>
    <t>【様式６別添１】／職員１８</t>
    <rPh sb="9" eb="11">
      <t>ショクイン</t>
    </rPh>
    <phoneticPr fontId="4"/>
  </si>
  <si>
    <t>【様式６別添１】／職員１９</t>
    <rPh sb="9" eb="11">
      <t>ショクイン</t>
    </rPh>
    <phoneticPr fontId="4"/>
  </si>
  <si>
    <t>【様式６別添１】／職員２０</t>
    <rPh sb="9" eb="11">
      <t>ショクイン</t>
    </rPh>
    <phoneticPr fontId="4"/>
  </si>
  <si>
    <t>【様式６別添１】／職員２１</t>
    <rPh sb="9" eb="11">
      <t>ショクイン</t>
    </rPh>
    <phoneticPr fontId="4"/>
  </si>
  <si>
    <t>【様式６別添１】／職員２２</t>
    <rPh sb="9" eb="11">
      <t>ショクイン</t>
    </rPh>
    <phoneticPr fontId="4"/>
  </si>
  <si>
    <t>【様式６別添１】／職員２３</t>
    <rPh sb="9" eb="11">
      <t>ショクイン</t>
    </rPh>
    <phoneticPr fontId="4"/>
  </si>
  <si>
    <t>【様式６別添１】／職員２４</t>
    <rPh sb="9" eb="11">
      <t>ショクイン</t>
    </rPh>
    <phoneticPr fontId="4"/>
  </si>
  <si>
    <t>【様式６別添１】／職員２５</t>
    <rPh sb="9" eb="11">
      <t>ショクイン</t>
    </rPh>
    <phoneticPr fontId="4"/>
  </si>
  <si>
    <t>【様式６別添１】／職員２６</t>
    <rPh sb="9" eb="11">
      <t>ショクイン</t>
    </rPh>
    <phoneticPr fontId="4"/>
  </si>
  <si>
    <t>【様式６別添１】／職員２７</t>
    <rPh sb="9" eb="11">
      <t>ショクイン</t>
    </rPh>
    <phoneticPr fontId="4"/>
  </si>
  <si>
    <t>【様式６別添１】／職員２８</t>
    <rPh sb="9" eb="11">
      <t>ショクイン</t>
    </rPh>
    <phoneticPr fontId="4"/>
  </si>
  <si>
    <t>【様式６別添１】／職員２９</t>
    <rPh sb="9" eb="11">
      <t>ショクイン</t>
    </rPh>
    <phoneticPr fontId="4"/>
  </si>
  <si>
    <t>【様式６別添１】／職員３０</t>
    <rPh sb="9" eb="11">
      <t>ショクイン</t>
    </rPh>
    <phoneticPr fontId="4"/>
  </si>
  <si>
    <t>【様式６別添１】／職員３１</t>
    <rPh sb="9" eb="11">
      <t>ショクイン</t>
    </rPh>
    <phoneticPr fontId="4"/>
  </si>
  <si>
    <t>【様式６別添１】／職員３２</t>
    <rPh sb="9" eb="11">
      <t>ショクイン</t>
    </rPh>
    <phoneticPr fontId="4"/>
  </si>
  <si>
    <t>【様式６別添１】／職員３３</t>
    <rPh sb="9" eb="11">
      <t>ショクイン</t>
    </rPh>
    <phoneticPr fontId="4"/>
  </si>
  <si>
    <t>【様式６別添１】／職員３４</t>
    <rPh sb="9" eb="11">
      <t>ショクイン</t>
    </rPh>
    <phoneticPr fontId="4"/>
  </si>
  <si>
    <t>【様式６別添１】／職員３５</t>
    <rPh sb="9" eb="11">
      <t>ショクイン</t>
    </rPh>
    <phoneticPr fontId="4"/>
  </si>
  <si>
    <t>【様式６別添１】／職員３６</t>
    <rPh sb="9" eb="11">
      <t>ショクイン</t>
    </rPh>
    <phoneticPr fontId="4"/>
  </si>
  <si>
    <t>【様式６別添１】／職員３７</t>
    <rPh sb="9" eb="11">
      <t>ショクイン</t>
    </rPh>
    <phoneticPr fontId="4"/>
  </si>
  <si>
    <t>【様式６別添１】／職員３８</t>
    <rPh sb="9" eb="11">
      <t>ショクイン</t>
    </rPh>
    <phoneticPr fontId="4"/>
  </si>
  <si>
    <t>【様式６別添１】／職員３９</t>
    <rPh sb="9" eb="11">
      <t>ショクイン</t>
    </rPh>
    <phoneticPr fontId="4"/>
  </si>
  <si>
    <t>【様式６別添１】／職員４０</t>
    <rPh sb="9" eb="11">
      <t>ショクイン</t>
    </rPh>
    <phoneticPr fontId="4"/>
  </si>
  <si>
    <t>【様式６別添１】／職員４１</t>
    <rPh sb="9" eb="11">
      <t>ショクイン</t>
    </rPh>
    <phoneticPr fontId="4"/>
  </si>
  <si>
    <t>【様式６別添１】／職員４２</t>
    <rPh sb="9" eb="11">
      <t>ショクイン</t>
    </rPh>
    <phoneticPr fontId="4"/>
  </si>
  <si>
    <t>【様式６別添１】／職員４３</t>
    <rPh sb="9" eb="11">
      <t>ショクイン</t>
    </rPh>
    <phoneticPr fontId="4"/>
  </si>
  <si>
    <t>【様式６別添１】／職員４４</t>
    <rPh sb="9" eb="11">
      <t>ショクイン</t>
    </rPh>
    <phoneticPr fontId="4"/>
  </si>
  <si>
    <t>【様式６別添１】／職員４５</t>
    <rPh sb="9" eb="11">
      <t>ショクイン</t>
    </rPh>
    <phoneticPr fontId="4"/>
  </si>
  <si>
    <t>【様式６別添１】／職員４６</t>
    <rPh sb="9" eb="11">
      <t>ショクイン</t>
    </rPh>
    <phoneticPr fontId="4"/>
  </si>
  <si>
    <t>【様式６別添１】／職員４７</t>
    <rPh sb="9" eb="11">
      <t>ショクイン</t>
    </rPh>
    <phoneticPr fontId="4"/>
  </si>
  <si>
    <t>【様式６別添１】／職員４８</t>
    <rPh sb="9" eb="11">
      <t>ショクイン</t>
    </rPh>
    <phoneticPr fontId="4"/>
  </si>
  <si>
    <t>【様式６別添１】／職員４９</t>
    <rPh sb="9" eb="11">
      <t>ショクイン</t>
    </rPh>
    <phoneticPr fontId="4"/>
  </si>
  <si>
    <t>【様式６別添１】／職員５０</t>
    <rPh sb="9" eb="11">
      <t>ショクイン</t>
    </rPh>
    <phoneticPr fontId="4"/>
  </si>
  <si>
    <t>【様式６別添１】／職員１－職種</t>
    <rPh sb="9" eb="11">
      <t>ショクイン</t>
    </rPh>
    <rPh sb="13" eb="15">
      <t>ショクシュ</t>
    </rPh>
    <phoneticPr fontId="4"/>
  </si>
  <si>
    <t>【様式６別添１】／職員２－職種</t>
    <rPh sb="9" eb="11">
      <t>ショクイン</t>
    </rPh>
    <rPh sb="13" eb="15">
      <t>ショクシュ</t>
    </rPh>
    <phoneticPr fontId="4"/>
  </si>
  <si>
    <t>【様式６別添１】／職員３－職種</t>
    <rPh sb="9" eb="11">
      <t>ショクイン</t>
    </rPh>
    <rPh sb="13" eb="15">
      <t>ショクシュ</t>
    </rPh>
    <phoneticPr fontId="4"/>
  </si>
  <si>
    <t>【様式６別添１】／職員４－職種</t>
    <rPh sb="9" eb="11">
      <t>ショクイン</t>
    </rPh>
    <rPh sb="13" eb="15">
      <t>ショクシュ</t>
    </rPh>
    <phoneticPr fontId="4"/>
  </si>
  <si>
    <t>【様式６別添１】／職員５－職種</t>
    <rPh sb="9" eb="11">
      <t>ショクイン</t>
    </rPh>
    <rPh sb="13" eb="15">
      <t>ショクシュ</t>
    </rPh>
    <phoneticPr fontId="4"/>
  </si>
  <si>
    <t>【様式６別添１】／職員６－職種</t>
    <rPh sb="9" eb="11">
      <t>ショクイン</t>
    </rPh>
    <rPh sb="13" eb="15">
      <t>ショクシュ</t>
    </rPh>
    <phoneticPr fontId="4"/>
  </si>
  <si>
    <t>【様式６別添１】／職員７－職種</t>
    <rPh sb="9" eb="11">
      <t>ショクイン</t>
    </rPh>
    <rPh sb="13" eb="15">
      <t>ショクシュ</t>
    </rPh>
    <phoneticPr fontId="4"/>
  </si>
  <si>
    <t>【様式６別添１】／職員８－職種</t>
    <rPh sb="9" eb="11">
      <t>ショクイン</t>
    </rPh>
    <rPh sb="13" eb="15">
      <t>ショクシュ</t>
    </rPh>
    <phoneticPr fontId="4"/>
  </si>
  <si>
    <t>【様式６別添１】／職員９－職種</t>
    <rPh sb="9" eb="11">
      <t>ショクイン</t>
    </rPh>
    <rPh sb="13" eb="15">
      <t>ショクシュ</t>
    </rPh>
    <phoneticPr fontId="4"/>
  </si>
  <si>
    <t>【様式６別添１】／職員１０－職種</t>
    <rPh sb="9" eb="11">
      <t>ショクイン</t>
    </rPh>
    <rPh sb="14" eb="16">
      <t>ショクシュ</t>
    </rPh>
    <phoneticPr fontId="4"/>
  </si>
  <si>
    <t>【様式６別添１】／職員１１－職種</t>
    <rPh sb="9" eb="11">
      <t>ショクイン</t>
    </rPh>
    <rPh sb="14" eb="16">
      <t>ショクシュ</t>
    </rPh>
    <phoneticPr fontId="4"/>
  </si>
  <si>
    <t>【様式６別添１】／職員１２－職種</t>
    <rPh sb="9" eb="11">
      <t>ショクイン</t>
    </rPh>
    <rPh sb="14" eb="16">
      <t>ショクシュ</t>
    </rPh>
    <phoneticPr fontId="4"/>
  </si>
  <si>
    <t>【様式６別添１】／職員１３－職種</t>
    <rPh sb="9" eb="11">
      <t>ショクイン</t>
    </rPh>
    <rPh sb="14" eb="16">
      <t>ショクシュ</t>
    </rPh>
    <phoneticPr fontId="4"/>
  </si>
  <si>
    <t>【様式６別添１】／職員１４－職種</t>
    <rPh sb="9" eb="11">
      <t>ショクイン</t>
    </rPh>
    <rPh sb="14" eb="16">
      <t>ショクシュ</t>
    </rPh>
    <phoneticPr fontId="4"/>
  </si>
  <si>
    <t>【様式６別添１】／職員１５－職種</t>
    <rPh sb="9" eb="11">
      <t>ショクイン</t>
    </rPh>
    <rPh sb="14" eb="16">
      <t>ショクシュ</t>
    </rPh>
    <phoneticPr fontId="4"/>
  </si>
  <si>
    <t>【様式６別添１】／職員１６－職種</t>
    <rPh sb="9" eb="11">
      <t>ショクイン</t>
    </rPh>
    <rPh sb="14" eb="16">
      <t>ショクシュ</t>
    </rPh>
    <phoneticPr fontId="4"/>
  </si>
  <si>
    <t>【様式６別添１】／職員１７－職種</t>
    <rPh sb="9" eb="11">
      <t>ショクイン</t>
    </rPh>
    <rPh sb="14" eb="16">
      <t>ショクシュ</t>
    </rPh>
    <phoneticPr fontId="4"/>
  </si>
  <si>
    <t>【様式６別添１】／職員１８－職種</t>
    <rPh sb="9" eb="11">
      <t>ショクイン</t>
    </rPh>
    <rPh sb="14" eb="16">
      <t>ショクシュ</t>
    </rPh>
    <phoneticPr fontId="4"/>
  </si>
  <si>
    <t>【様式６別添１】／職員１９－職種</t>
    <rPh sb="9" eb="11">
      <t>ショクイン</t>
    </rPh>
    <rPh sb="14" eb="16">
      <t>ショクシュ</t>
    </rPh>
    <phoneticPr fontId="4"/>
  </si>
  <si>
    <t>【様式６別添１】／職員２０－職種</t>
    <rPh sb="9" eb="11">
      <t>ショクイン</t>
    </rPh>
    <rPh sb="14" eb="16">
      <t>ショクシュ</t>
    </rPh>
    <phoneticPr fontId="4"/>
  </si>
  <si>
    <t>【様式６別添１】／職員２１－職種</t>
    <rPh sb="9" eb="11">
      <t>ショクイン</t>
    </rPh>
    <rPh sb="14" eb="16">
      <t>ショクシュ</t>
    </rPh>
    <phoneticPr fontId="4"/>
  </si>
  <si>
    <t>【様式６別添１】／職員２２－職種</t>
    <rPh sb="9" eb="11">
      <t>ショクイン</t>
    </rPh>
    <rPh sb="14" eb="16">
      <t>ショクシュ</t>
    </rPh>
    <phoneticPr fontId="4"/>
  </si>
  <si>
    <t>【様式６別添１】／職員２３－職種</t>
    <rPh sb="9" eb="11">
      <t>ショクイン</t>
    </rPh>
    <rPh sb="14" eb="16">
      <t>ショクシュ</t>
    </rPh>
    <phoneticPr fontId="4"/>
  </si>
  <si>
    <t>【様式６別添１】／職員２４－職種</t>
    <rPh sb="9" eb="11">
      <t>ショクイン</t>
    </rPh>
    <rPh sb="14" eb="16">
      <t>ショクシュ</t>
    </rPh>
    <phoneticPr fontId="4"/>
  </si>
  <si>
    <t>【様式６別添１】／職員２５－職種</t>
    <rPh sb="9" eb="11">
      <t>ショクイン</t>
    </rPh>
    <rPh sb="14" eb="16">
      <t>ショクシュ</t>
    </rPh>
    <phoneticPr fontId="4"/>
  </si>
  <si>
    <t>【様式６別添１】／職員２６－職種</t>
    <rPh sb="9" eb="11">
      <t>ショクイン</t>
    </rPh>
    <rPh sb="14" eb="16">
      <t>ショクシュ</t>
    </rPh>
    <phoneticPr fontId="4"/>
  </si>
  <si>
    <t>【様式６別添１】／職員２７－職種</t>
    <rPh sb="9" eb="11">
      <t>ショクイン</t>
    </rPh>
    <rPh sb="14" eb="16">
      <t>ショクシュ</t>
    </rPh>
    <phoneticPr fontId="4"/>
  </si>
  <si>
    <t>【様式６別添１】／職員２８－職種</t>
    <rPh sb="9" eb="11">
      <t>ショクイン</t>
    </rPh>
    <rPh sb="14" eb="16">
      <t>ショクシュ</t>
    </rPh>
    <phoneticPr fontId="4"/>
  </si>
  <si>
    <t>【様式６別添１】／職員２９－職種</t>
    <rPh sb="9" eb="11">
      <t>ショクイン</t>
    </rPh>
    <rPh sb="14" eb="16">
      <t>ショクシュ</t>
    </rPh>
    <phoneticPr fontId="4"/>
  </si>
  <si>
    <t>【様式６別添１】／職員３０－職種</t>
    <rPh sb="9" eb="11">
      <t>ショクイン</t>
    </rPh>
    <rPh sb="14" eb="16">
      <t>ショクシュ</t>
    </rPh>
    <phoneticPr fontId="4"/>
  </si>
  <si>
    <t>【様式６別添１】／職員３１－職種</t>
    <rPh sb="9" eb="11">
      <t>ショクイン</t>
    </rPh>
    <rPh sb="14" eb="16">
      <t>ショクシュ</t>
    </rPh>
    <phoneticPr fontId="4"/>
  </si>
  <si>
    <t>【様式６別添１】／職員３２－職種</t>
    <rPh sb="9" eb="11">
      <t>ショクイン</t>
    </rPh>
    <rPh sb="14" eb="16">
      <t>ショクシュ</t>
    </rPh>
    <phoneticPr fontId="4"/>
  </si>
  <si>
    <t>【様式６別添１】／職員３３－職種</t>
    <rPh sb="9" eb="11">
      <t>ショクイン</t>
    </rPh>
    <rPh sb="14" eb="16">
      <t>ショクシュ</t>
    </rPh>
    <phoneticPr fontId="4"/>
  </si>
  <si>
    <t>【様式６別添１】／職員３４－職種</t>
    <rPh sb="9" eb="11">
      <t>ショクイン</t>
    </rPh>
    <rPh sb="14" eb="16">
      <t>ショクシュ</t>
    </rPh>
    <phoneticPr fontId="4"/>
  </si>
  <si>
    <t>【様式６別添１】／職員３５－職種</t>
    <rPh sb="9" eb="11">
      <t>ショクイン</t>
    </rPh>
    <rPh sb="14" eb="16">
      <t>ショクシュ</t>
    </rPh>
    <phoneticPr fontId="4"/>
  </si>
  <si>
    <t>【様式６別添１】／職員３６－職種</t>
    <rPh sb="9" eb="11">
      <t>ショクイン</t>
    </rPh>
    <rPh sb="14" eb="16">
      <t>ショクシュ</t>
    </rPh>
    <phoneticPr fontId="4"/>
  </si>
  <si>
    <t>【様式６別添１】／職員３７－職種</t>
    <rPh sb="9" eb="11">
      <t>ショクイン</t>
    </rPh>
    <rPh sb="14" eb="16">
      <t>ショクシュ</t>
    </rPh>
    <phoneticPr fontId="4"/>
  </si>
  <si>
    <t>【様式６別添１】／職員３８－職種</t>
    <rPh sb="9" eb="11">
      <t>ショクイン</t>
    </rPh>
    <rPh sb="14" eb="16">
      <t>ショクシュ</t>
    </rPh>
    <phoneticPr fontId="4"/>
  </si>
  <si>
    <t>【様式６別添１】／職員３９－職種</t>
    <rPh sb="9" eb="11">
      <t>ショクイン</t>
    </rPh>
    <rPh sb="14" eb="16">
      <t>ショクシュ</t>
    </rPh>
    <phoneticPr fontId="4"/>
  </si>
  <si>
    <t>【様式６別添１】／職員４０－職種</t>
    <rPh sb="9" eb="11">
      <t>ショクイン</t>
    </rPh>
    <rPh sb="14" eb="16">
      <t>ショクシュ</t>
    </rPh>
    <phoneticPr fontId="4"/>
  </si>
  <si>
    <t>【様式６別添１】／職員４１－職種</t>
    <rPh sb="9" eb="11">
      <t>ショクイン</t>
    </rPh>
    <rPh sb="14" eb="16">
      <t>ショクシュ</t>
    </rPh>
    <phoneticPr fontId="4"/>
  </si>
  <si>
    <t>【様式６別添１】／職員４２－職種</t>
    <rPh sb="9" eb="11">
      <t>ショクイン</t>
    </rPh>
    <rPh sb="14" eb="16">
      <t>ショクシュ</t>
    </rPh>
    <phoneticPr fontId="4"/>
  </si>
  <si>
    <t>【様式６別添１】／職員４３－職種</t>
    <rPh sb="9" eb="11">
      <t>ショクイン</t>
    </rPh>
    <rPh sb="14" eb="16">
      <t>ショクシュ</t>
    </rPh>
    <phoneticPr fontId="4"/>
  </si>
  <si>
    <t>【様式６別添１】／職員４４－職種</t>
    <rPh sb="9" eb="11">
      <t>ショクイン</t>
    </rPh>
    <rPh sb="14" eb="16">
      <t>ショクシュ</t>
    </rPh>
    <phoneticPr fontId="4"/>
  </si>
  <si>
    <t>【様式６別添１】／職員４５－職種</t>
    <rPh sb="9" eb="11">
      <t>ショクイン</t>
    </rPh>
    <rPh sb="14" eb="16">
      <t>ショクシュ</t>
    </rPh>
    <phoneticPr fontId="4"/>
  </si>
  <si>
    <t>【様式６別添１】／職員４６－職種</t>
    <rPh sb="9" eb="11">
      <t>ショクイン</t>
    </rPh>
    <rPh sb="14" eb="16">
      <t>ショクシュ</t>
    </rPh>
    <phoneticPr fontId="4"/>
  </si>
  <si>
    <t>【様式６別添１】／職員４７－職種</t>
    <rPh sb="9" eb="11">
      <t>ショクイン</t>
    </rPh>
    <rPh sb="14" eb="16">
      <t>ショクシュ</t>
    </rPh>
    <phoneticPr fontId="4"/>
  </si>
  <si>
    <t>【様式６別添１】／職員４８－職種</t>
    <rPh sb="9" eb="11">
      <t>ショクイン</t>
    </rPh>
    <rPh sb="14" eb="16">
      <t>ショクシュ</t>
    </rPh>
    <phoneticPr fontId="4"/>
  </si>
  <si>
    <t>【様式６別添１】／職員４９－職種</t>
    <rPh sb="9" eb="11">
      <t>ショクイン</t>
    </rPh>
    <rPh sb="14" eb="16">
      <t>ショクシュ</t>
    </rPh>
    <phoneticPr fontId="4"/>
  </si>
  <si>
    <t>【様式６別添１】／職員５０－職種</t>
    <rPh sb="9" eb="11">
      <t>ショクイン</t>
    </rPh>
    <rPh sb="14" eb="16">
      <t>ショクシュ</t>
    </rPh>
    <phoneticPr fontId="4"/>
  </si>
  <si>
    <t>【様式６別添１】／職員１－職種－職名</t>
    <rPh sb="9" eb="11">
      <t>ショクイン</t>
    </rPh>
    <rPh sb="13" eb="15">
      <t>ショクシュ</t>
    </rPh>
    <rPh sb="16" eb="18">
      <t>ショクメイ</t>
    </rPh>
    <phoneticPr fontId="4"/>
  </si>
  <si>
    <t>【様式６別添１】／職員２－職種－職名</t>
    <rPh sb="9" eb="11">
      <t>ショクイン</t>
    </rPh>
    <rPh sb="13" eb="15">
      <t>ショクシュ</t>
    </rPh>
    <rPh sb="16" eb="18">
      <t>ショクメイ</t>
    </rPh>
    <phoneticPr fontId="4"/>
  </si>
  <si>
    <t>【様式６別添１】／職員３－職種－職名</t>
    <rPh sb="9" eb="11">
      <t>ショクイン</t>
    </rPh>
    <rPh sb="13" eb="15">
      <t>ショクシュ</t>
    </rPh>
    <rPh sb="16" eb="18">
      <t>ショクメイ</t>
    </rPh>
    <phoneticPr fontId="4"/>
  </si>
  <si>
    <t>【様式６別添１】／職員４－職種－職名</t>
    <rPh sb="9" eb="11">
      <t>ショクイン</t>
    </rPh>
    <rPh sb="13" eb="15">
      <t>ショクシュ</t>
    </rPh>
    <rPh sb="16" eb="18">
      <t>ショクメイ</t>
    </rPh>
    <phoneticPr fontId="4"/>
  </si>
  <si>
    <t>【様式６別添１】／職員５－職種－職名</t>
    <rPh sb="9" eb="11">
      <t>ショクイン</t>
    </rPh>
    <rPh sb="13" eb="15">
      <t>ショクシュ</t>
    </rPh>
    <rPh sb="16" eb="18">
      <t>ショクメイ</t>
    </rPh>
    <phoneticPr fontId="4"/>
  </si>
  <si>
    <t>【様式６別添１】／職員６－職種－職名</t>
    <rPh sb="9" eb="11">
      <t>ショクイン</t>
    </rPh>
    <rPh sb="13" eb="15">
      <t>ショクシュ</t>
    </rPh>
    <rPh sb="16" eb="18">
      <t>ショクメイ</t>
    </rPh>
    <phoneticPr fontId="4"/>
  </si>
  <si>
    <t>【様式６別添１】／職員７－職種－職名</t>
    <rPh sb="9" eb="11">
      <t>ショクイン</t>
    </rPh>
    <rPh sb="13" eb="15">
      <t>ショクシュ</t>
    </rPh>
    <rPh sb="16" eb="18">
      <t>ショクメイ</t>
    </rPh>
    <phoneticPr fontId="4"/>
  </si>
  <si>
    <t>【様式６別添１】／職員８－職種－職名</t>
    <rPh sb="9" eb="11">
      <t>ショクイン</t>
    </rPh>
    <rPh sb="13" eb="15">
      <t>ショクシュ</t>
    </rPh>
    <rPh sb="16" eb="18">
      <t>ショクメイ</t>
    </rPh>
    <phoneticPr fontId="4"/>
  </si>
  <si>
    <t>【様式６別添１】／職員９－職種－職名</t>
    <rPh sb="9" eb="11">
      <t>ショクイン</t>
    </rPh>
    <rPh sb="13" eb="15">
      <t>ショクシュ</t>
    </rPh>
    <rPh sb="16" eb="18">
      <t>ショクメイ</t>
    </rPh>
    <phoneticPr fontId="4"/>
  </si>
  <si>
    <t>【様式６別添１】／職員１０－職種－職名</t>
    <rPh sb="9" eb="11">
      <t>ショクイン</t>
    </rPh>
    <rPh sb="14" eb="16">
      <t>ショクシュ</t>
    </rPh>
    <rPh sb="17" eb="19">
      <t>ショクメイ</t>
    </rPh>
    <phoneticPr fontId="4"/>
  </si>
  <si>
    <t>【様式６別添１】／職員１１－職種－職名</t>
    <rPh sb="9" eb="11">
      <t>ショクイン</t>
    </rPh>
    <rPh sb="14" eb="16">
      <t>ショクシュ</t>
    </rPh>
    <rPh sb="17" eb="19">
      <t>ショクメイ</t>
    </rPh>
    <phoneticPr fontId="4"/>
  </si>
  <si>
    <t>【様式６別添１】／職員１２－職種－職名</t>
    <rPh sb="9" eb="11">
      <t>ショクイン</t>
    </rPh>
    <rPh sb="14" eb="16">
      <t>ショクシュ</t>
    </rPh>
    <rPh sb="17" eb="19">
      <t>ショクメイ</t>
    </rPh>
    <phoneticPr fontId="4"/>
  </si>
  <si>
    <t>【様式６別添１】／職員１３－職種－職名</t>
    <rPh sb="9" eb="11">
      <t>ショクイン</t>
    </rPh>
    <rPh sb="14" eb="16">
      <t>ショクシュ</t>
    </rPh>
    <rPh sb="17" eb="19">
      <t>ショクメイ</t>
    </rPh>
    <phoneticPr fontId="4"/>
  </si>
  <si>
    <t>【様式６別添１】／職員１４－職種－職名</t>
    <rPh sb="9" eb="11">
      <t>ショクイン</t>
    </rPh>
    <rPh sb="14" eb="16">
      <t>ショクシュ</t>
    </rPh>
    <rPh sb="17" eb="19">
      <t>ショクメイ</t>
    </rPh>
    <phoneticPr fontId="4"/>
  </si>
  <si>
    <t>【様式６別添１】／職員１５－職種－職名</t>
    <rPh sb="9" eb="11">
      <t>ショクイン</t>
    </rPh>
    <rPh sb="14" eb="16">
      <t>ショクシュ</t>
    </rPh>
    <rPh sb="17" eb="19">
      <t>ショクメイ</t>
    </rPh>
    <phoneticPr fontId="4"/>
  </si>
  <si>
    <t>【様式６別添１】／職員１６－職種－職名</t>
    <rPh sb="9" eb="11">
      <t>ショクイン</t>
    </rPh>
    <rPh sb="14" eb="16">
      <t>ショクシュ</t>
    </rPh>
    <rPh sb="17" eb="19">
      <t>ショクメイ</t>
    </rPh>
    <phoneticPr fontId="4"/>
  </si>
  <si>
    <t>【様式６別添１】／職員１７－職種－職名</t>
    <rPh sb="9" eb="11">
      <t>ショクイン</t>
    </rPh>
    <rPh sb="14" eb="16">
      <t>ショクシュ</t>
    </rPh>
    <rPh sb="17" eb="19">
      <t>ショクメイ</t>
    </rPh>
    <phoneticPr fontId="4"/>
  </si>
  <si>
    <t>【様式６別添１】／職員１８－職種－職名</t>
    <rPh sb="9" eb="11">
      <t>ショクイン</t>
    </rPh>
    <rPh sb="14" eb="16">
      <t>ショクシュ</t>
    </rPh>
    <rPh sb="17" eb="19">
      <t>ショクメイ</t>
    </rPh>
    <phoneticPr fontId="4"/>
  </si>
  <si>
    <t>【様式６別添１】／職員１９－職種－職名</t>
    <rPh sb="9" eb="11">
      <t>ショクイン</t>
    </rPh>
    <rPh sb="14" eb="16">
      <t>ショクシュ</t>
    </rPh>
    <rPh sb="17" eb="19">
      <t>ショクメイ</t>
    </rPh>
    <phoneticPr fontId="4"/>
  </si>
  <si>
    <t>【様式６別添１】／職員２０－職種－職名</t>
    <rPh sb="9" eb="11">
      <t>ショクイン</t>
    </rPh>
    <rPh sb="14" eb="16">
      <t>ショクシュ</t>
    </rPh>
    <rPh sb="17" eb="19">
      <t>ショクメイ</t>
    </rPh>
    <phoneticPr fontId="4"/>
  </si>
  <si>
    <t>【様式６別添１】／職員２１－職種－職名</t>
    <rPh sb="9" eb="11">
      <t>ショクイン</t>
    </rPh>
    <rPh sb="14" eb="16">
      <t>ショクシュ</t>
    </rPh>
    <rPh sb="17" eb="19">
      <t>ショクメイ</t>
    </rPh>
    <phoneticPr fontId="4"/>
  </si>
  <si>
    <t>【様式６別添１】／職員２２－職種－職名</t>
    <rPh sb="9" eb="11">
      <t>ショクイン</t>
    </rPh>
    <rPh sb="14" eb="16">
      <t>ショクシュ</t>
    </rPh>
    <rPh sb="17" eb="19">
      <t>ショクメイ</t>
    </rPh>
    <phoneticPr fontId="4"/>
  </si>
  <si>
    <t>【様式６別添１】／職員２３－職種－職名</t>
    <rPh sb="9" eb="11">
      <t>ショクイン</t>
    </rPh>
    <rPh sb="14" eb="16">
      <t>ショクシュ</t>
    </rPh>
    <rPh sb="17" eb="19">
      <t>ショクメイ</t>
    </rPh>
    <phoneticPr fontId="4"/>
  </si>
  <si>
    <t>【様式６別添１】／職員２４－職種－職名</t>
    <rPh sb="9" eb="11">
      <t>ショクイン</t>
    </rPh>
    <rPh sb="14" eb="16">
      <t>ショクシュ</t>
    </rPh>
    <rPh sb="17" eb="19">
      <t>ショクメイ</t>
    </rPh>
    <phoneticPr fontId="4"/>
  </si>
  <si>
    <t>【様式６別添１】／職員２５－職種－職名</t>
    <rPh sb="9" eb="11">
      <t>ショクイン</t>
    </rPh>
    <rPh sb="14" eb="16">
      <t>ショクシュ</t>
    </rPh>
    <rPh sb="17" eb="19">
      <t>ショクメイ</t>
    </rPh>
    <phoneticPr fontId="4"/>
  </si>
  <si>
    <t>【様式６別添１】／職員２６－職種－職名</t>
    <rPh sb="9" eb="11">
      <t>ショクイン</t>
    </rPh>
    <rPh sb="14" eb="16">
      <t>ショクシュ</t>
    </rPh>
    <rPh sb="17" eb="19">
      <t>ショクメイ</t>
    </rPh>
    <phoneticPr fontId="4"/>
  </si>
  <si>
    <t>【様式６別添１】／職員２７－職種－職名</t>
    <rPh sb="9" eb="11">
      <t>ショクイン</t>
    </rPh>
    <rPh sb="14" eb="16">
      <t>ショクシュ</t>
    </rPh>
    <rPh sb="17" eb="19">
      <t>ショクメイ</t>
    </rPh>
    <phoneticPr fontId="4"/>
  </si>
  <si>
    <t>【様式６別添１】／職員２８－職種－職名</t>
    <rPh sb="9" eb="11">
      <t>ショクイン</t>
    </rPh>
    <rPh sb="14" eb="16">
      <t>ショクシュ</t>
    </rPh>
    <rPh sb="17" eb="19">
      <t>ショクメイ</t>
    </rPh>
    <phoneticPr fontId="4"/>
  </si>
  <si>
    <t>【様式６別添１】／職員２９－職種－職名</t>
    <rPh sb="9" eb="11">
      <t>ショクイン</t>
    </rPh>
    <rPh sb="14" eb="16">
      <t>ショクシュ</t>
    </rPh>
    <rPh sb="17" eb="19">
      <t>ショクメイ</t>
    </rPh>
    <phoneticPr fontId="4"/>
  </si>
  <si>
    <t>【様式６別添１】／職員３０－職種－職名</t>
    <rPh sb="9" eb="11">
      <t>ショクイン</t>
    </rPh>
    <rPh sb="14" eb="16">
      <t>ショクシュ</t>
    </rPh>
    <rPh sb="17" eb="19">
      <t>ショクメイ</t>
    </rPh>
    <phoneticPr fontId="4"/>
  </si>
  <si>
    <t>【様式６別添１】／職員３１－職種－職名</t>
    <rPh sb="9" eb="11">
      <t>ショクイン</t>
    </rPh>
    <rPh sb="14" eb="16">
      <t>ショクシュ</t>
    </rPh>
    <rPh sb="17" eb="19">
      <t>ショクメイ</t>
    </rPh>
    <phoneticPr fontId="4"/>
  </si>
  <si>
    <t>【様式６別添１】／職員３２－職種－職名</t>
    <rPh sb="9" eb="11">
      <t>ショクイン</t>
    </rPh>
    <rPh sb="14" eb="16">
      <t>ショクシュ</t>
    </rPh>
    <rPh sb="17" eb="19">
      <t>ショクメイ</t>
    </rPh>
    <phoneticPr fontId="4"/>
  </si>
  <si>
    <t>【様式６別添１】／職員３３－職種－職名</t>
    <rPh sb="9" eb="11">
      <t>ショクイン</t>
    </rPh>
    <rPh sb="14" eb="16">
      <t>ショクシュ</t>
    </rPh>
    <rPh sb="17" eb="19">
      <t>ショクメイ</t>
    </rPh>
    <phoneticPr fontId="4"/>
  </si>
  <si>
    <t>【様式６別添１】／職員３４－職種－職名</t>
    <rPh sb="9" eb="11">
      <t>ショクイン</t>
    </rPh>
    <rPh sb="14" eb="16">
      <t>ショクシュ</t>
    </rPh>
    <rPh sb="17" eb="19">
      <t>ショクメイ</t>
    </rPh>
    <phoneticPr fontId="4"/>
  </si>
  <si>
    <t>【様式６別添１】／職員３５－職種－職名</t>
    <rPh sb="9" eb="11">
      <t>ショクイン</t>
    </rPh>
    <rPh sb="14" eb="16">
      <t>ショクシュ</t>
    </rPh>
    <rPh sb="17" eb="19">
      <t>ショクメイ</t>
    </rPh>
    <phoneticPr fontId="4"/>
  </si>
  <si>
    <t>【様式６別添１】／職員３６－職種－職名</t>
    <rPh sb="9" eb="11">
      <t>ショクイン</t>
    </rPh>
    <rPh sb="14" eb="16">
      <t>ショクシュ</t>
    </rPh>
    <rPh sb="17" eb="19">
      <t>ショクメイ</t>
    </rPh>
    <phoneticPr fontId="4"/>
  </si>
  <si>
    <t>【様式６別添１】／職員３７－職種－職名</t>
    <rPh sb="9" eb="11">
      <t>ショクイン</t>
    </rPh>
    <rPh sb="14" eb="16">
      <t>ショクシュ</t>
    </rPh>
    <rPh sb="17" eb="19">
      <t>ショクメイ</t>
    </rPh>
    <phoneticPr fontId="4"/>
  </si>
  <si>
    <t>【様式６別添１】／職員３８－職種－職名</t>
    <rPh sb="9" eb="11">
      <t>ショクイン</t>
    </rPh>
    <rPh sb="14" eb="16">
      <t>ショクシュ</t>
    </rPh>
    <rPh sb="17" eb="19">
      <t>ショクメイ</t>
    </rPh>
    <phoneticPr fontId="4"/>
  </si>
  <si>
    <t>【様式６別添１】／職員３９－職種－職名</t>
    <rPh sb="9" eb="11">
      <t>ショクイン</t>
    </rPh>
    <rPh sb="14" eb="16">
      <t>ショクシュ</t>
    </rPh>
    <rPh sb="17" eb="19">
      <t>ショクメイ</t>
    </rPh>
    <phoneticPr fontId="4"/>
  </si>
  <si>
    <t>【様式６別添１】／職員４０－職種－職名</t>
    <rPh sb="9" eb="11">
      <t>ショクイン</t>
    </rPh>
    <rPh sb="14" eb="16">
      <t>ショクシュ</t>
    </rPh>
    <rPh sb="17" eb="19">
      <t>ショクメイ</t>
    </rPh>
    <phoneticPr fontId="4"/>
  </si>
  <si>
    <t>【様式６別添１】／職員４１－職種－職名</t>
    <rPh sb="9" eb="11">
      <t>ショクイン</t>
    </rPh>
    <rPh sb="14" eb="16">
      <t>ショクシュ</t>
    </rPh>
    <rPh sb="17" eb="19">
      <t>ショクメイ</t>
    </rPh>
    <phoneticPr fontId="4"/>
  </si>
  <si>
    <t>【様式６別添１】／職員４２－職種－職名</t>
    <rPh sb="9" eb="11">
      <t>ショクイン</t>
    </rPh>
    <rPh sb="14" eb="16">
      <t>ショクシュ</t>
    </rPh>
    <rPh sb="17" eb="19">
      <t>ショクメイ</t>
    </rPh>
    <phoneticPr fontId="4"/>
  </si>
  <si>
    <t>【様式６別添１】／職員４３－職種－職名</t>
    <rPh sb="9" eb="11">
      <t>ショクイン</t>
    </rPh>
    <rPh sb="14" eb="16">
      <t>ショクシュ</t>
    </rPh>
    <rPh sb="17" eb="19">
      <t>ショクメイ</t>
    </rPh>
    <phoneticPr fontId="4"/>
  </si>
  <si>
    <t>【様式６別添１】／職員４４－職種－職名</t>
    <rPh sb="9" eb="11">
      <t>ショクイン</t>
    </rPh>
    <rPh sb="14" eb="16">
      <t>ショクシュ</t>
    </rPh>
    <rPh sb="17" eb="19">
      <t>ショクメイ</t>
    </rPh>
    <phoneticPr fontId="4"/>
  </si>
  <si>
    <t>【様式６別添１】／職員４５－職種－職名</t>
    <rPh sb="9" eb="11">
      <t>ショクイン</t>
    </rPh>
    <rPh sb="14" eb="16">
      <t>ショクシュ</t>
    </rPh>
    <rPh sb="17" eb="19">
      <t>ショクメイ</t>
    </rPh>
    <phoneticPr fontId="4"/>
  </si>
  <si>
    <t>【様式６別添１】／職員４６－職種－職名</t>
    <rPh sb="9" eb="11">
      <t>ショクイン</t>
    </rPh>
    <rPh sb="14" eb="16">
      <t>ショクシュ</t>
    </rPh>
    <rPh sb="17" eb="19">
      <t>ショクメイ</t>
    </rPh>
    <phoneticPr fontId="4"/>
  </si>
  <si>
    <t>【様式６別添１】／職員４７－職種－職名</t>
    <rPh sb="9" eb="11">
      <t>ショクイン</t>
    </rPh>
    <rPh sb="14" eb="16">
      <t>ショクシュ</t>
    </rPh>
    <rPh sb="17" eb="19">
      <t>ショクメイ</t>
    </rPh>
    <phoneticPr fontId="4"/>
  </si>
  <si>
    <t>【様式６別添１】／職員４８－職種－職名</t>
    <rPh sb="9" eb="11">
      <t>ショクイン</t>
    </rPh>
    <rPh sb="14" eb="16">
      <t>ショクシュ</t>
    </rPh>
    <rPh sb="17" eb="19">
      <t>ショクメイ</t>
    </rPh>
    <phoneticPr fontId="4"/>
  </si>
  <si>
    <t>【様式６別添１】／職員４９－職種－職名</t>
    <rPh sb="9" eb="11">
      <t>ショクイン</t>
    </rPh>
    <rPh sb="14" eb="16">
      <t>ショクシュ</t>
    </rPh>
    <rPh sb="17" eb="19">
      <t>ショクメイ</t>
    </rPh>
    <phoneticPr fontId="4"/>
  </si>
  <si>
    <t>【様式６別添１】／職員５０－職種－職名</t>
    <rPh sb="9" eb="11">
      <t>ショクイン</t>
    </rPh>
    <rPh sb="14" eb="16">
      <t>ショクシュ</t>
    </rPh>
    <rPh sb="17" eb="19">
      <t>ショクメイ</t>
    </rPh>
    <phoneticPr fontId="4"/>
  </si>
  <si>
    <t>【様式６別添１】／職員１－職種－職名-受講要件</t>
    <rPh sb="9" eb="11">
      <t>ショクイン</t>
    </rPh>
    <rPh sb="13" eb="15">
      <t>ショクシュ</t>
    </rPh>
    <rPh sb="16" eb="18">
      <t>ショクメイ</t>
    </rPh>
    <rPh sb="19" eb="21">
      <t>ジュコウ</t>
    </rPh>
    <rPh sb="21" eb="23">
      <t>ヨウケン</t>
    </rPh>
    <phoneticPr fontId="4"/>
  </si>
  <si>
    <t>【様式６別添１】／職員２－職種－職名-受講要件</t>
    <rPh sb="9" eb="11">
      <t>ショクイン</t>
    </rPh>
    <rPh sb="13" eb="15">
      <t>ショクシュ</t>
    </rPh>
    <rPh sb="16" eb="18">
      <t>ショクメイ</t>
    </rPh>
    <rPh sb="19" eb="21">
      <t>ジュコウ</t>
    </rPh>
    <rPh sb="21" eb="23">
      <t>ヨウケン</t>
    </rPh>
    <phoneticPr fontId="4"/>
  </si>
  <si>
    <t>【様式６別添１】／職員３－職種－職名-受講要件</t>
    <rPh sb="9" eb="11">
      <t>ショクイン</t>
    </rPh>
    <rPh sb="13" eb="15">
      <t>ショクシュ</t>
    </rPh>
    <rPh sb="16" eb="18">
      <t>ショクメイ</t>
    </rPh>
    <rPh sb="19" eb="21">
      <t>ジュコウ</t>
    </rPh>
    <rPh sb="21" eb="23">
      <t>ヨウケン</t>
    </rPh>
    <phoneticPr fontId="4"/>
  </si>
  <si>
    <t>【様式６別添１】／職員４－職種－職名-受講要件</t>
    <rPh sb="9" eb="11">
      <t>ショクイン</t>
    </rPh>
    <rPh sb="13" eb="15">
      <t>ショクシュ</t>
    </rPh>
    <rPh sb="16" eb="18">
      <t>ショクメイ</t>
    </rPh>
    <rPh sb="19" eb="21">
      <t>ジュコウ</t>
    </rPh>
    <rPh sb="21" eb="23">
      <t>ヨウケン</t>
    </rPh>
    <phoneticPr fontId="4"/>
  </si>
  <si>
    <t>【様式６別添１】／職員５－職種－職名-受講要件</t>
    <rPh sb="9" eb="11">
      <t>ショクイン</t>
    </rPh>
    <rPh sb="13" eb="15">
      <t>ショクシュ</t>
    </rPh>
    <rPh sb="16" eb="18">
      <t>ショクメイ</t>
    </rPh>
    <rPh sb="19" eb="21">
      <t>ジュコウ</t>
    </rPh>
    <rPh sb="21" eb="23">
      <t>ヨウケン</t>
    </rPh>
    <phoneticPr fontId="4"/>
  </si>
  <si>
    <t>【様式６別添１】／職員６－職種－職名-受講要件</t>
    <rPh sb="9" eb="11">
      <t>ショクイン</t>
    </rPh>
    <rPh sb="13" eb="15">
      <t>ショクシュ</t>
    </rPh>
    <rPh sb="16" eb="18">
      <t>ショクメイ</t>
    </rPh>
    <rPh sb="19" eb="21">
      <t>ジュコウ</t>
    </rPh>
    <rPh sb="21" eb="23">
      <t>ヨウケン</t>
    </rPh>
    <phoneticPr fontId="4"/>
  </si>
  <si>
    <t>【様式６別添１】／職員７－職種－職名-受講要件</t>
    <rPh sb="9" eb="11">
      <t>ショクイン</t>
    </rPh>
    <rPh sb="13" eb="15">
      <t>ショクシュ</t>
    </rPh>
    <rPh sb="16" eb="18">
      <t>ショクメイ</t>
    </rPh>
    <rPh sb="19" eb="21">
      <t>ジュコウ</t>
    </rPh>
    <rPh sb="21" eb="23">
      <t>ヨウケン</t>
    </rPh>
    <phoneticPr fontId="4"/>
  </si>
  <si>
    <t>【様式６別添１】／職員８－職種－職名-受講要件</t>
    <rPh sb="9" eb="11">
      <t>ショクイン</t>
    </rPh>
    <rPh sb="13" eb="15">
      <t>ショクシュ</t>
    </rPh>
    <rPh sb="16" eb="18">
      <t>ショクメイ</t>
    </rPh>
    <rPh sb="19" eb="21">
      <t>ジュコウ</t>
    </rPh>
    <rPh sb="21" eb="23">
      <t>ヨウケン</t>
    </rPh>
    <phoneticPr fontId="4"/>
  </si>
  <si>
    <t>【様式６別添１】／職員９－職種－職名-受講要件</t>
    <rPh sb="9" eb="11">
      <t>ショクイン</t>
    </rPh>
    <rPh sb="13" eb="15">
      <t>ショクシュ</t>
    </rPh>
    <rPh sb="16" eb="18">
      <t>ショクメイ</t>
    </rPh>
    <rPh sb="19" eb="21">
      <t>ジュコウ</t>
    </rPh>
    <rPh sb="21" eb="23">
      <t>ヨウケン</t>
    </rPh>
    <phoneticPr fontId="4"/>
  </si>
  <si>
    <t>【様式６別添１】／職員１０－職種－職名-受講要件</t>
    <rPh sb="9" eb="11">
      <t>ショクイン</t>
    </rPh>
    <rPh sb="14" eb="16">
      <t>ショクシュ</t>
    </rPh>
    <rPh sb="17" eb="19">
      <t>ショクメイ</t>
    </rPh>
    <rPh sb="20" eb="22">
      <t>ジュコウ</t>
    </rPh>
    <rPh sb="22" eb="24">
      <t>ヨウケン</t>
    </rPh>
    <phoneticPr fontId="4"/>
  </si>
  <si>
    <t>【様式６別添１】／職員１１－職種－職名-受講要件</t>
    <rPh sb="9" eb="11">
      <t>ショクイン</t>
    </rPh>
    <rPh sb="14" eb="16">
      <t>ショクシュ</t>
    </rPh>
    <rPh sb="17" eb="19">
      <t>ショクメイ</t>
    </rPh>
    <rPh sb="20" eb="22">
      <t>ジュコウ</t>
    </rPh>
    <rPh sb="22" eb="24">
      <t>ヨウケン</t>
    </rPh>
    <phoneticPr fontId="4"/>
  </si>
  <si>
    <t>【様式６別添１】／職員１２－職種－職名-受講要件</t>
    <rPh sb="9" eb="11">
      <t>ショクイン</t>
    </rPh>
    <rPh sb="14" eb="16">
      <t>ショクシュ</t>
    </rPh>
    <rPh sb="17" eb="19">
      <t>ショクメイ</t>
    </rPh>
    <rPh sb="20" eb="22">
      <t>ジュコウ</t>
    </rPh>
    <rPh sb="22" eb="24">
      <t>ヨウケン</t>
    </rPh>
    <phoneticPr fontId="4"/>
  </si>
  <si>
    <t>【様式６別添１】／職員１３－職種－職名-受講要件</t>
    <rPh sb="9" eb="11">
      <t>ショクイン</t>
    </rPh>
    <rPh sb="14" eb="16">
      <t>ショクシュ</t>
    </rPh>
    <rPh sb="17" eb="19">
      <t>ショクメイ</t>
    </rPh>
    <rPh sb="20" eb="22">
      <t>ジュコウ</t>
    </rPh>
    <rPh sb="22" eb="24">
      <t>ヨウケン</t>
    </rPh>
    <phoneticPr fontId="4"/>
  </si>
  <si>
    <t>【様式６別添１】／職員１４－職種－職名-受講要件</t>
    <rPh sb="9" eb="11">
      <t>ショクイン</t>
    </rPh>
    <rPh sb="14" eb="16">
      <t>ショクシュ</t>
    </rPh>
    <rPh sb="17" eb="19">
      <t>ショクメイ</t>
    </rPh>
    <rPh sb="20" eb="22">
      <t>ジュコウ</t>
    </rPh>
    <rPh sb="22" eb="24">
      <t>ヨウケン</t>
    </rPh>
    <phoneticPr fontId="4"/>
  </si>
  <si>
    <t>【様式６別添１】／職員１５－職種－職名-受講要件</t>
    <rPh sb="9" eb="11">
      <t>ショクイン</t>
    </rPh>
    <rPh sb="14" eb="16">
      <t>ショクシュ</t>
    </rPh>
    <rPh sb="17" eb="19">
      <t>ショクメイ</t>
    </rPh>
    <rPh sb="20" eb="22">
      <t>ジュコウ</t>
    </rPh>
    <rPh sb="22" eb="24">
      <t>ヨウケン</t>
    </rPh>
    <phoneticPr fontId="4"/>
  </si>
  <si>
    <t>【様式６別添１】／職員１６－職種－職名-受講要件</t>
    <rPh sb="9" eb="11">
      <t>ショクイン</t>
    </rPh>
    <rPh sb="14" eb="16">
      <t>ショクシュ</t>
    </rPh>
    <rPh sb="17" eb="19">
      <t>ショクメイ</t>
    </rPh>
    <rPh sb="20" eb="22">
      <t>ジュコウ</t>
    </rPh>
    <rPh sb="22" eb="24">
      <t>ヨウケン</t>
    </rPh>
    <phoneticPr fontId="4"/>
  </si>
  <si>
    <t>【様式６別添１】／職員１７－職種－職名-受講要件</t>
    <rPh sb="9" eb="11">
      <t>ショクイン</t>
    </rPh>
    <rPh sb="14" eb="16">
      <t>ショクシュ</t>
    </rPh>
    <rPh sb="17" eb="19">
      <t>ショクメイ</t>
    </rPh>
    <rPh sb="20" eb="22">
      <t>ジュコウ</t>
    </rPh>
    <rPh sb="22" eb="24">
      <t>ヨウケン</t>
    </rPh>
    <phoneticPr fontId="4"/>
  </si>
  <si>
    <t>【様式６別添１】／職員１８－職種－職名-受講要件</t>
    <rPh sb="9" eb="11">
      <t>ショクイン</t>
    </rPh>
    <rPh sb="14" eb="16">
      <t>ショクシュ</t>
    </rPh>
    <rPh sb="17" eb="19">
      <t>ショクメイ</t>
    </rPh>
    <rPh sb="20" eb="22">
      <t>ジュコウ</t>
    </rPh>
    <rPh sb="22" eb="24">
      <t>ヨウケン</t>
    </rPh>
    <phoneticPr fontId="4"/>
  </si>
  <si>
    <t>【様式６別添１】／職員１９－職種－職名-受講要件</t>
    <rPh sb="9" eb="11">
      <t>ショクイン</t>
    </rPh>
    <rPh sb="14" eb="16">
      <t>ショクシュ</t>
    </rPh>
    <rPh sb="17" eb="19">
      <t>ショクメイ</t>
    </rPh>
    <rPh sb="20" eb="22">
      <t>ジュコウ</t>
    </rPh>
    <rPh sb="22" eb="24">
      <t>ヨウケン</t>
    </rPh>
    <phoneticPr fontId="4"/>
  </si>
  <si>
    <t>【様式６別添１】／職員２０－職種－職名-受講要件</t>
    <rPh sb="9" eb="11">
      <t>ショクイン</t>
    </rPh>
    <rPh sb="14" eb="16">
      <t>ショクシュ</t>
    </rPh>
    <rPh sb="17" eb="19">
      <t>ショクメイ</t>
    </rPh>
    <rPh sb="20" eb="22">
      <t>ジュコウ</t>
    </rPh>
    <rPh sb="22" eb="24">
      <t>ヨウケン</t>
    </rPh>
    <phoneticPr fontId="4"/>
  </si>
  <si>
    <t>【様式６別添１】／職員２１－職種－職名-受講要件</t>
    <rPh sb="9" eb="11">
      <t>ショクイン</t>
    </rPh>
    <rPh sb="14" eb="16">
      <t>ショクシュ</t>
    </rPh>
    <rPh sb="17" eb="19">
      <t>ショクメイ</t>
    </rPh>
    <rPh sb="20" eb="22">
      <t>ジュコウ</t>
    </rPh>
    <rPh sb="22" eb="24">
      <t>ヨウケン</t>
    </rPh>
    <phoneticPr fontId="4"/>
  </si>
  <si>
    <t>【様式６別添１】／職員２２－職種－職名-受講要件</t>
    <rPh sb="9" eb="11">
      <t>ショクイン</t>
    </rPh>
    <rPh sb="14" eb="16">
      <t>ショクシュ</t>
    </rPh>
    <rPh sb="17" eb="19">
      <t>ショクメイ</t>
    </rPh>
    <rPh sb="20" eb="22">
      <t>ジュコウ</t>
    </rPh>
    <rPh sb="22" eb="24">
      <t>ヨウケン</t>
    </rPh>
    <phoneticPr fontId="4"/>
  </si>
  <si>
    <t>【様式６別添１】／職員２３－職種－職名-受講要件</t>
    <rPh sb="9" eb="11">
      <t>ショクイン</t>
    </rPh>
    <rPh sb="14" eb="16">
      <t>ショクシュ</t>
    </rPh>
    <rPh sb="17" eb="19">
      <t>ショクメイ</t>
    </rPh>
    <rPh sb="20" eb="22">
      <t>ジュコウ</t>
    </rPh>
    <rPh sb="22" eb="24">
      <t>ヨウケン</t>
    </rPh>
    <phoneticPr fontId="4"/>
  </si>
  <si>
    <t>【様式６別添１】／職員２４－職種－職名-受講要件</t>
    <rPh sb="9" eb="11">
      <t>ショクイン</t>
    </rPh>
    <rPh sb="14" eb="16">
      <t>ショクシュ</t>
    </rPh>
    <rPh sb="17" eb="19">
      <t>ショクメイ</t>
    </rPh>
    <rPh sb="20" eb="22">
      <t>ジュコウ</t>
    </rPh>
    <rPh sb="22" eb="24">
      <t>ヨウケン</t>
    </rPh>
    <phoneticPr fontId="4"/>
  </si>
  <si>
    <t>【様式６別添１】／職員２５－職種－職名-受講要件</t>
    <rPh sb="9" eb="11">
      <t>ショクイン</t>
    </rPh>
    <rPh sb="14" eb="16">
      <t>ショクシュ</t>
    </rPh>
    <rPh sb="17" eb="19">
      <t>ショクメイ</t>
    </rPh>
    <rPh sb="20" eb="22">
      <t>ジュコウ</t>
    </rPh>
    <rPh sb="22" eb="24">
      <t>ヨウケン</t>
    </rPh>
    <phoneticPr fontId="4"/>
  </si>
  <si>
    <t>【様式６別添１】／職員２６－職種－職名-受講要件</t>
    <rPh sb="9" eb="11">
      <t>ショクイン</t>
    </rPh>
    <rPh sb="14" eb="16">
      <t>ショクシュ</t>
    </rPh>
    <rPh sb="17" eb="19">
      <t>ショクメイ</t>
    </rPh>
    <rPh sb="20" eb="22">
      <t>ジュコウ</t>
    </rPh>
    <rPh sb="22" eb="24">
      <t>ヨウケン</t>
    </rPh>
    <phoneticPr fontId="4"/>
  </si>
  <si>
    <t>【様式６別添１】／職員２７－職種－職名-受講要件</t>
    <rPh sb="9" eb="11">
      <t>ショクイン</t>
    </rPh>
    <rPh sb="14" eb="16">
      <t>ショクシュ</t>
    </rPh>
    <rPh sb="17" eb="19">
      <t>ショクメイ</t>
    </rPh>
    <rPh sb="20" eb="22">
      <t>ジュコウ</t>
    </rPh>
    <rPh sb="22" eb="24">
      <t>ヨウケン</t>
    </rPh>
    <phoneticPr fontId="4"/>
  </si>
  <si>
    <t>【様式６別添１】／職員２８－職種－職名-受講要件</t>
    <rPh sb="9" eb="11">
      <t>ショクイン</t>
    </rPh>
    <rPh sb="14" eb="16">
      <t>ショクシュ</t>
    </rPh>
    <rPh sb="17" eb="19">
      <t>ショクメイ</t>
    </rPh>
    <rPh sb="20" eb="22">
      <t>ジュコウ</t>
    </rPh>
    <rPh sb="22" eb="24">
      <t>ヨウケン</t>
    </rPh>
    <phoneticPr fontId="4"/>
  </si>
  <si>
    <t>【様式６別添１】／職員２９－職種－職名-受講要件</t>
    <rPh sb="9" eb="11">
      <t>ショクイン</t>
    </rPh>
    <rPh sb="14" eb="16">
      <t>ショクシュ</t>
    </rPh>
    <rPh sb="17" eb="19">
      <t>ショクメイ</t>
    </rPh>
    <rPh sb="20" eb="22">
      <t>ジュコウ</t>
    </rPh>
    <rPh sb="22" eb="24">
      <t>ヨウケン</t>
    </rPh>
    <phoneticPr fontId="4"/>
  </si>
  <si>
    <t>【様式６別添１】／職員３０－職種－職名-受講要件</t>
    <rPh sb="9" eb="11">
      <t>ショクイン</t>
    </rPh>
    <rPh sb="14" eb="16">
      <t>ショクシュ</t>
    </rPh>
    <rPh sb="17" eb="19">
      <t>ショクメイ</t>
    </rPh>
    <rPh sb="20" eb="22">
      <t>ジュコウ</t>
    </rPh>
    <rPh sb="22" eb="24">
      <t>ヨウケン</t>
    </rPh>
    <phoneticPr fontId="4"/>
  </si>
  <si>
    <t>【様式６別添１】／職員３１－職種－職名-受講要件</t>
    <rPh sb="9" eb="11">
      <t>ショクイン</t>
    </rPh>
    <rPh sb="14" eb="16">
      <t>ショクシュ</t>
    </rPh>
    <rPh sb="17" eb="19">
      <t>ショクメイ</t>
    </rPh>
    <rPh sb="20" eb="22">
      <t>ジュコウ</t>
    </rPh>
    <rPh sb="22" eb="24">
      <t>ヨウケン</t>
    </rPh>
    <phoneticPr fontId="4"/>
  </si>
  <si>
    <t>【様式６別添１】／職員３２－職種－職名-受講要件</t>
    <rPh sb="9" eb="11">
      <t>ショクイン</t>
    </rPh>
    <rPh sb="14" eb="16">
      <t>ショクシュ</t>
    </rPh>
    <rPh sb="17" eb="19">
      <t>ショクメイ</t>
    </rPh>
    <rPh sb="20" eb="22">
      <t>ジュコウ</t>
    </rPh>
    <rPh sb="22" eb="24">
      <t>ヨウケン</t>
    </rPh>
    <phoneticPr fontId="4"/>
  </si>
  <si>
    <t>【様式６別添１】／職員３３－職種－職名-受講要件</t>
    <rPh sb="9" eb="11">
      <t>ショクイン</t>
    </rPh>
    <rPh sb="14" eb="16">
      <t>ショクシュ</t>
    </rPh>
    <rPh sb="17" eb="19">
      <t>ショクメイ</t>
    </rPh>
    <rPh sb="20" eb="22">
      <t>ジュコウ</t>
    </rPh>
    <rPh sb="22" eb="24">
      <t>ヨウケン</t>
    </rPh>
    <phoneticPr fontId="4"/>
  </si>
  <si>
    <t>【様式６別添１】／職員３４－職種－職名-受講要件</t>
    <rPh sb="9" eb="11">
      <t>ショクイン</t>
    </rPh>
    <rPh sb="14" eb="16">
      <t>ショクシュ</t>
    </rPh>
    <rPh sb="17" eb="19">
      <t>ショクメイ</t>
    </rPh>
    <rPh sb="20" eb="22">
      <t>ジュコウ</t>
    </rPh>
    <rPh sb="22" eb="24">
      <t>ヨウケン</t>
    </rPh>
    <phoneticPr fontId="4"/>
  </si>
  <si>
    <t>【様式６別添１】／職員３５－職種－職名-受講要件</t>
    <rPh sb="9" eb="11">
      <t>ショクイン</t>
    </rPh>
    <rPh sb="14" eb="16">
      <t>ショクシュ</t>
    </rPh>
    <rPh sb="17" eb="19">
      <t>ショクメイ</t>
    </rPh>
    <rPh sb="20" eb="22">
      <t>ジュコウ</t>
    </rPh>
    <rPh sb="22" eb="24">
      <t>ヨウケン</t>
    </rPh>
    <phoneticPr fontId="4"/>
  </si>
  <si>
    <t>【様式６別添１】／職員３６－職種－職名-受講要件</t>
    <rPh sb="9" eb="11">
      <t>ショクイン</t>
    </rPh>
    <rPh sb="14" eb="16">
      <t>ショクシュ</t>
    </rPh>
    <rPh sb="17" eb="19">
      <t>ショクメイ</t>
    </rPh>
    <rPh sb="20" eb="22">
      <t>ジュコウ</t>
    </rPh>
    <rPh sb="22" eb="24">
      <t>ヨウケン</t>
    </rPh>
    <phoneticPr fontId="4"/>
  </si>
  <si>
    <t>【様式６別添１】／職員３７－職種－職名-受講要件</t>
    <rPh sb="9" eb="11">
      <t>ショクイン</t>
    </rPh>
    <rPh sb="14" eb="16">
      <t>ショクシュ</t>
    </rPh>
    <rPh sb="17" eb="19">
      <t>ショクメイ</t>
    </rPh>
    <rPh sb="20" eb="22">
      <t>ジュコウ</t>
    </rPh>
    <rPh sb="22" eb="24">
      <t>ヨウケン</t>
    </rPh>
    <phoneticPr fontId="4"/>
  </si>
  <si>
    <t>【様式６別添１】／職員３８－職種－職名-受講要件</t>
    <rPh sb="9" eb="11">
      <t>ショクイン</t>
    </rPh>
    <rPh sb="14" eb="16">
      <t>ショクシュ</t>
    </rPh>
    <rPh sb="17" eb="19">
      <t>ショクメイ</t>
    </rPh>
    <rPh sb="20" eb="22">
      <t>ジュコウ</t>
    </rPh>
    <rPh sb="22" eb="24">
      <t>ヨウケン</t>
    </rPh>
    <phoneticPr fontId="4"/>
  </si>
  <si>
    <t>【様式６別添１】／職員３９－職種－職名-受講要件</t>
    <rPh sb="9" eb="11">
      <t>ショクイン</t>
    </rPh>
    <rPh sb="14" eb="16">
      <t>ショクシュ</t>
    </rPh>
    <rPh sb="17" eb="19">
      <t>ショクメイ</t>
    </rPh>
    <rPh sb="20" eb="22">
      <t>ジュコウ</t>
    </rPh>
    <rPh sb="22" eb="24">
      <t>ヨウケン</t>
    </rPh>
    <phoneticPr fontId="4"/>
  </si>
  <si>
    <t>【様式６別添１】／職員４０－職種－職名-受講要件</t>
    <rPh sb="9" eb="11">
      <t>ショクイン</t>
    </rPh>
    <rPh sb="14" eb="16">
      <t>ショクシュ</t>
    </rPh>
    <rPh sb="17" eb="19">
      <t>ショクメイ</t>
    </rPh>
    <rPh sb="20" eb="22">
      <t>ジュコウ</t>
    </rPh>
    <rPh sb="22" eb="24">
      <t>ヨウケン</t>
    </rPh>
    <phoneticPr fontId="4"/>
  </si>
  <si>
    <t>【様式６別添１】／職員４１－職種－職名-受講要件</t>
    <rPh sb="9" eb="11">
      <t>ショクイン</t>
    </rPh>
    <rPh sb="14" eb="16">
      <t>ショクシュ</t>
    </rPh>
    <rPh sb="17" eb="19">
      <t>ショクメイ</t>
    </rPh>
    <rPh sb="20" eb="22">
      <t>ジュコウ</t>
    </rPh>
    <rPh sb="22" eb="24">
      <t>ヨウケン</t>
    </rPh>
    <phoneticPr fontId="4"/>
  </si>
  <si>
    <t>【様式６別添１】／職員４２－職種－職名-受講要件</t>
    <rPh sb="9" eb="11">
      <t>ショクイン</t>
    </rPh>
    <rPh sb="14" eb="16">
      <t>ショクシュ</t>
    </rPh>
    <rPh sb="17" eb="19">
      <t>ショクメイ</t>
    </rPh>
    <rPh sb="20" eb="22">
      <t>ジュコウ</t>
    </rPh>
    <rPh sb="22" eb="24">
      <t>ヨウケン</t>
    </rPh>
    <phoneticPr fontId="4"/>
  </si>
  <si>
    <t>【様式６別添１】／職員４３－職種－職名-受講要件</t>
    <rPh sb="9" eb="11">
      <t>ショクイン</t>
    </rPh>
    <rPh sb="14" eb="16">
      <t>ショクシュ</t>
    </rPh>
    <rPh sb="17" eb="19">
      <t>ショクメイ</t>
    </rPh>
    <rPh sb="20" eb="22">
      <t>ジュコウ</t>
    </rPh>
    <rPh sb="22" eb="24">
      <t>ヨウケン</t>
    </rPh>
    <phoneticPr fontId="4"/>
  </si>
  <si>
    <t>【様式６別添１】／職員４４－職種－職名-受講要件</t>
    <rPh sb="9" eb="11">
      <t>ショクイン</t>
    </rPh>
    <rPh sb="14" eb="16">
      <t>ショクシュ</t>
    </rPh>
    <rPh sb="17" eb="19">
      <t>ショクメイ</t>
    </rPh>
    <rPh sb="20" eb="22">
      <t>ジュコウ</t>
    </rPh>
    <rPh sb="22" eb="24">
      <t>ヨウケン</t>
    </rPh>
    <phoneticPr fontId="4"/>
  </si>
  <si>
    <t>【様式６別添１】／職員４５－職種－職名-受講要件</t>
    <rPh sb="9" eb="11">
      <t>ショクイン</t>
    </rPh>
    <rPh sb="14" eb="16">
      <t>ショクシュ</t>
    </rPh>
    <rPh sb="17" eb="19">
      <t>ショクメイ</t>
    </rPh>
    <rPh sb="20" eb="22">
      <t>ジュコウ</t>
    </rPh>
    <rPh sb="22" eb="24">
      <t>ヨウケン</t>
    </rPh>
    <phoneticPr fontId="4"/>
  </si>
  <si>
    <t>【様式６別添１】／職員４６－職種－職名-受講要件</t>
    <rPh sb="9" eb="11">
      <t>ショクイン</t>
    </rPh>
    <rPh sb="14" eb="16">
      <t>ショクシュ</t>
    </rPh>
    <rPh sb="17" eb="19">
      <t>ショクメイ</t>
    </rPh>
    <rPh sb="20" eb="22">
      <t>ジュコウ</t>
    </rPh>
    <rPh sb="22" eb="24">
      <t>ヨウケン</t>
    </rPh>
    <phoneticPr fontId="4"/>
  </si>
  <si>
    <t>【様式６別添１】／職員４７－職種－職名-受講要件</t>
    <rPh sb="9" eb="11">
      <t>ショクイン</t>
    </rPh>
    <rPh sb="14" eb="16">
      <t>ショクシュ</t>
    </rPh>
    <rPh sb="17" eb="19">
      <t>ショクメイ</t>
    </rPh>
    <rPh sb="20" eb="22">
      <t>ジュコウ</t>
    </rPh>
    <rPh sb="22" eb="24">
      <t>ヨウケン</t>
    </rPh>
    <phoneticPr fontId="4"/>
  </si>
  <si>
    <t>【様式６別添１】／職員４８－職種－職名-受講要件</t>
    <rPh sb="9" eb="11">
      <t>ショクイン</t>
    </rPh>
    <rPh sb="14" eb="16">
      <t>ショクシュ</t>
    </rPh>
    <rPh sb="17" eb="19">
      <t>ショクメイ</t>
    </rPh>
    <rPh sb="20" eb="22">
      <t>ジュコウ</t>
    </rPh>
    <rPh sb="22" eb="24">
      <t>ヨウケン</t>
    </rPh>
    <phoneticPr fontId="4"/>
  </si>
  <si>
    <t>【様式６別添１】／職員４９－職種－職名-受講要件</t>
    <rPh sb="9" eb="11">
      <t>ショクイン</t>
    </rPh>
    <rPh sb="14" eb="16">
      <t>ショクシュ</t>
    </rPh>
    <rPh sb="17" eb="19">
      <t>ショクメイ</t>
    </rPh>
    <rPh sb="20" eb="22">
      <t>ジュコウ</t>
    </rPh>
    <rPh sb="22" eb="24">
      <t>ヨウケン</t>
    </rPh>
    <phoneticPr fontId="4"/>
  </si>
  <si>
    <t>【様式６別添１】／職員５０－職種－職名-受講要件</t>
    <rPh sb="9" eb="11">
      <t>ショクイン</t>
    </rPh>
    <rPh sb="14" eb="16">
      <t>ショクシュ</t>
    </rPh>
    <rPh sb="17" eb="19">
      <t>ショクメイ</t>
    </rPh>
    <rPh sb="20" eb="22">
      <t>ジュコウ</t>
    </rPh>
    <rPh sb="22" eb="24">
      <t>ヨウケン</t>
    </rPh>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</si>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</sst>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
    <numFmt numFmtId="177" formatCode="#,##0&quot;月&quot;\ "/>
    <numFmt numFmtId="178" formatCode="#,##0&quot;人&quot;\ "/>
    <numFmt numFmtId="179" formatCode="0.00_ "/>
    <numFmt numFmtId="180" formatCode="#,##0.0&quot;人&quot;\ "/>
    <numFmt numFmtId="181" formatCode="0_);[Red]\(0\)"/>
    <numFmt numFmtId="182" formatCode="0.0_);[Red]\(0.0\)"/>
    <numFmt numFmtId="183" formatCode="0.0_ ;[Red]\-0.0\ "/>
    <numFmt numFmtId="184" formatCode="#,##0_);[Red]\(#,##0\)"/>
    <numFmt numFmtId="185" formatCode="#,##0_ "/>
    <numFmt numFmtId="186" formatCode="#,##0&quot;円&quot;"/>
  </numFmts>
  <fonts count="6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HGｺﾞｼｯｸM"/>
      <family val="3"/>
      <charset val="128"/>
    </font>
    <font>
      <u/>
      <sz val="12"/>
      <name val="HGｺﾞｼｯｸM"/>
      <family val="3"/>
      <charset val="128"/>
    </font>
    <font>
      <sz val="11"/>
      <name val="HGｺﾞｼｯｸM"/>
      <family val="3"/>
      <charset val="128"/>
    </font>
    <font>
      <sz val="10"/>
      <name val="HGｺﾞｼｯｸM"/>
      <family val="3"/>
      <charset val="128"/>
    </font>
    <font>
      <sz val="11"/>
      <name val="ＭＳ Ｐゴシック"/>
      <family val="3"/>
      <charset val="128"/>
    </font>
    <font>
      <sz val="14"/>
      <name val="HGｺﾞｼｯｸM"/>
      <family val="3"/>
      <charset val="128"/>
    </font>
    <font>
      <strike/>
      <sz val="12"/>
      <name val="HGｺﾞｼｯｸM"/>
      <family val="3"/>
      <charset val="128"/>
    </font>
    <font>
      <strike/>
      <sz val="12"/>
      <name val="ＭＳ Ｐゴシック"/>
      <family val="3"/>
      <charset val="128"/>
    </font>
    <font>
      <sz val="12"/>
      <name val="HGｺﾞｼｯｸE"/>
      <family val="3"/>
      <charset val="128"/>
    </font>
    <font>
      <sz val="10"/>
      <name val="ＭＳ Ｐゴシック"/>
      <family val="3"/>
      <charset val="128"/>
    </font>
    <font>
      <vertAlign val="superscript"/>
      <sz val="12"/>
      <name val="HGｺﾞｼｯｸM"/>
      <family val="3"/>
      <charset val="128"/>
    </font>
    <font>
      <sz val="12"/>
      <color indexed="81"/>
      <name val="ＭＳ Ｐゴシック"/>
      <family val="3"/>
      <charset val="128"/>
    </font>
    <font>
      <sz val="12"/>
      <color indexed="81"/>
      <name val="MS P ゴシック"/>
      <family val="3"/>
      <charset val="128"/>
    </font>
    <font>
      <sz val="9"/>
      <name val="ＭＳ Ｐゴシック"/>
      <family val="3"/>
      <charset val="128"/>
    </font>
    <font>
      <sz val="12"/>
      <name val="ＭＳ Ｐゴシック"/>
      <family val="3"/>
      <charset val="128"/>
      <scheme val="minor"/>
    </font>
    <font>
      <b/>
      <i/>
      <sz val="10"/>
      <color rgb="FFC00000"/>
      <name val="HGｺﾞｼｯｸM"/>
      <family val="3"/>
      <charset val="128"/>
    </font>
    <font>
      <sz val="11"/>
      <color rgb="FFFF0000"/>
      <name val="ＭＳ Ｐゴシック"/>
      <family val="3"/>
      <charset val="128"/>
    </font>
    <font>
      <sz val="11"/>
      <name val="Century Gothic"/>
      <family val="2"/>
    </font>
    <font>
      <b/>
      <sz val="11"/>
      <color rgb="FFC00000"/>
      <name val="Century Gothic"/>
      <family val="2"/>
    </font>
    <font>
      <sz val="11"/>
      <color rgb="FFC00000"/>
      <name val="Century Gothic"/>
      <family val="2"/>
    </font>
    <font>
      <b/>
      <sz val="11"/>
      <name val="HGｺﾞｼｯｸM"/>
      <family val="3"/>
      <charset val="128"/>
    </font>
    <font>
      <sz val="12"/>
      <name val="Century Gothic"/>
      <family val="2"/>
    </font>
    <font>
      <sz val="12"/>
      <color rgb="FFC00000"/>
      <name val="Century Gothic"/>
      <family val="2"/>
    </font>
    <font>
      <sz val="10.5"/>
      <color indexed="81"/>
      <name val="MS P ゴシック"/>
      <family val="3"/>
      <charset val="128"/>
    </font>
    <font>
      <b/>
      <sz val="24"/>
      <color theme="1"/>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2"/>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b/>
      <sz val="11"/>
      <name val="ＭＳ Ｐゴシック"/>
      <family val="3"/>
      <charset val="128"/>
      <scheme val="minor"/>
    </font>
    <font>
      <sz val="16"/>
      <color theme="1"/>
      <name val="HG丸ｺﾞｼｯｸM-PRO"/>
      <family val="3"/>
      <charset val="128"/>
    </font>
    <font>
      <sz val="14"/>
      <color theme="1"/>
      <name val="HG丸ｺﾞｼｯｸM-PRO"/>
      <family val="3"/>
      <charset val="128"/>
    </font>
    <font>
      <sz val="14"/>
      <color theme="1"/>
      <name val="ＭＳ Ｐゴシック"/>
      <family val="2"/>
      <charset val="128"/>
      <scheme val="minor"/>
    </font>
    <font>
      <sz val="11"/>
      <color theme="1"/>
      <name val="HG丸ｺﾞｼｯｸM-PRO"/>
      <family val="3"/>
      <charset val="128"/>
    </font>
    <font>
      <b/>
      <sz val="12"/>
      <color theme="1"/>
      <name val="HG丸ｺﾞｼｯｸM-PRO"/>
      <family val="3"/>
      <charset val="128"/>
    </font>
    <font>
      <sz val="11"/>
      <color rgb="FFFF0000"/>
      <name val="HG丸ｺﾞｼｯｸM-PRO"/>
      <family val="3"/>
      <charset val="128"/>
    </font>
    <font>
      <sz val="11"/>
      <name val="HG丸ｺﾞｼｯｸM-PRO"/>
      <family val="3"/>
      <charset val="128"/>
    </font>
    <font>
      <sz val="11"/>
      <color theme="2" tint="-0.249977111117893"/>
      <name val="HG丸ｺﾞｼｯｸM-PRO"/>
      <family val="3"/>
      <charset val="128"/>
    </font>
    <font>
      <sz val="9"/>
      <color theme="1"/>
      <name val="HG丸ｺﾞｼｯｸM-PRO"/>
      <family val="3"/>
      <charset val="128"/>
    </font>
    <font>
      <b/>
      <sz val="12"/>
      <name val="HG丸ｺﾞｼｯｸM-PRO"/>
      <family val="3"/>
      <charset val="128"/>
    </font>
    <font>
      <sz val="12"/>
      <color theme="1"/>
      <name val="HG丸ｺﾞｼｯｸM-PRO"/>
      <family val="3"/>
      <charset val="128"/>
    </font>
    <font>
      <sz val="11"/>
      <color indexed="81"/>
      <name val="MS P ゴシック"/>
      <family val="3"/>
      <charset val="128"/>
    </font>
    <font>
      <b/>
      <sz val="14"/>
      <color rgb="FFFF0000"/>
      <name val="ＭＳ Ｐゴシック"/>
      <family val="3"/>
      <charset val="128"/>
      <scheme val="minor"/>
    </font>
    <font>
      <b/>
      <sz val="11"/>
      <color rgb="FFFF0000"/>
      <name val="ＭＳ Ｐゴシック"/>
      <family val="3"/>
      <charset val="128"/>
      <scheme val="minor"/>
    </font>
    <font>
      <b/>
      <sz val="14"/>
      <color rgb="FFFF0000"/>
      <name val="HGｺﾞｼｯｸM"/>
      <family val="3"/>
      <charset val="128"/>
    </font>
    <font>
      <sz val="11"/>
      <color rgb="FFFF0000"/>
      <name val="HGｺﾞｼｯｸM"/>
      <family val="3"/>
      <charset val="128"/>
    </font>
    <font>
      <sz val="12"/>
      <color rgb="FFFF0000"/>
      <name val="ＭＳ Ｐゴシック"/>
      <family val="3"/>
      <charset val="128"/>
      <scheme val="minor"/>
    </font>
    <font>
      <sz val="11"/>
      <color theme="0" tint="-0.249977111117893"/>
      <name val="HG丸ｺﾞｼｯｸM-PRO"/>
      <family val="3"/>
      <charset val="128"/>
    </font>
    <font>
      <b/>
      <sz val="16"/>
      <name val="HG丸ｺﾞｼｯｸM-PRO"/>
      <family val="3"/>
      <charset val="128"/>
    </font>
    <font>
      <sz val="16"/>
      <color theme="1"/>
      <name val="ＭＳ Ｐゴシック"/>
      <family val="3"/>
      <charset val="128"/>
      <scheme val="minor"/>
    </font>
    <font>
      <b/>
      <sz val="11"/>
      <color rgb="FFC00000"/>
      <name val="ＭＳ Ｐゴシック"/>
      <family val="3"/>
      <charset val="128"/>
      <scheme val="minor"/>
    </font>
    <font>
      <sz val="18"/>
      <name val="HGｺﾞｼｯｸE"/>
      <family val="3"/>
      <charset val="128"/>
    </font>
    <font>
      <i/>
      <sz val="11"/>
      <name val="ＭＳ Ｐゴシック"/>
      <family val="3"/>
      <charset val="128"/>
    </font>
    <font>
      <sz val="12"/>
      <color theme="1"/>
      <name val="HGｺﾞｼｯｸM"/>
      <family val="3"/>
      <charset val="128"/>
    </font>
    <font>
      <b/>
      <sz val="24"/>
      <color indexed="81"/>
      <name val="ＭＳ Ｐゴシック"/>
      <family val="3"/>
      <charset val="128"/>
      <scheme val="major"/>
    </font>
    <font>
      <b/>
      <sz val="24"/>
      <color indexed="10"/>
      <name val="ＭＳ Ｐゴシック"/>
      <family val="3"/>
      <charset val="128"/>
      <scheme val="major"/>
    </font>
    <font>
      <sz val="8"/>
      <name val="ＭＳ Ｐゴシック"/>
      <family val="3"/>
      <charset val="128"/>
    </font>
    <font>
      <strike/>
      <sz val="11"/>
      <name val="ＭＳ Ｐゴシック"/>
      <family val="3"/>
      <charset val="128"/>
    </font>
    <font>
      <strike/>
      <sz val="11"/>
      <color rgb="FFFF0000"/>
      <name val="ＭＳ Ｐゴシック"/>
      <family val="3"/>
      <charset val="128"/>
    </font>
  </fonts>
  <fills count="11">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rgb="FFFFC000"/>
        <bgColor indexed="64"/>
      </patternFill>
    </fill>
  </fills>
  <borders count="149">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style="dotted">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style="hair">
        <color indexed="64"/>
      </bottom>
      <diagonal style="thin">
        <color indexed="64"/>
      </diagonal>
    </border>
    <border>
      <left style="thin">
        <color indexed="64"/>
      </left>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medium">
        <color indexed="64"/>
      </right>
      <top/>
      <bottom style="hair">
        <color indexed="64"/>
      </bottom>
      <diagonal style="thin">
        <color indexed="64"/>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diagonalUp="1">
      <left style="thin">
        <color indexed="64"/>
      </left>
      <right/>
      <top/>
      <bottom/>
      <diagonal style="thin">
        <color indexed="64"/>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diagonalUp="1">
      <left style="thin">
        <color indexed="64"/>
      </left>
      <right style="medium">
        <color indexed="64"/>
      </right>
      <top style="hair">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left/>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left style="medium">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top/>
      <bottom style="double">
        <color indexed="64"/>
      </bottom>
      <diagonal style="thin">
        <color indexed="64"/>
      </diagonal>
    </border>
    <border>
      <left style="medium">
        <color indexed="64"/>
      </left>
      <right style="medium">
        <color indexed="64"/>
      </right>
      <top/>
      <bottom style="double">
        <color indexed="64"/>
      </bottom>
      <diagonal/>
    </border>
    <border>
      <left style="medium">
        <color indexed="64"/>
      </left>
      <right style="medium">
        <color indexed="64"/>
      </right>
      <top style="hair">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s>
  <cellStyleXfs count="14">
    <xf numFmtId="0" fontId="0" fillId="0" borderId="0">
      <alignment vertical="center"/>
    </xf>
    <xf numFmtId="0" fontId="9" fillId="0" borderId="0"/>
    <xf numFmtId="0" fontId="9" fillId="0" borderId="0"/>
    <xf numFmtId="0" fontId="9" fillId="0" borderId="0"/>
    <xf numFmtId="0" fontId="9" fillId="0" borderId="0">
      <alignment vertical="center"/>
    </xf>
    <xf numFmtId="0" fontId="3" fillId="0" borderId="0">
      <alignment vertical="center"/>
    </xf>
    <xf numFmtId="38" fontId="9" fillId="0" borderId="0" applyFont="0" applyFill="0" applyBorder="0" applyAlignment="0" applyProtection="0">
      <alignment vertical="center"/>
    </xf>
    <xf numFmtId="0" fontId="2" fillId="0" borderId="0">
      <alignment vertical="center"/>
    </xf>
    <xf numFmtId="0" fontId="1" fillId="0" borderId="0">
      <alignment vertical="center"/>
    </xf>
    <xf numFmtId="0" fontId="14" fillId="0" borderId="0"/>
    <xf numFmtId="0" fontId="9" fillId="0" borderId="0"/>
    <xf numFmtId="38" fontId="1" fillId="0" borderId="0" applyFont="0" applyFill="0" applyBorder="0" applyAlignment="0" applyProtection="0">
      <alignment vertical="center"/>
    </xf>
    <xf numFmtId="0" fontId="31" fillId="0" borderId="0">
      <alignment vertical="center"/>
    </xf>
    <xf numFmtId="38" fontId="9" fillId="0" borderId="0" applyFont="0" applyFill="0" applyBorder="0" applyAlignment="0" applyProtection="0">
      <alignment vertical="center"/>
    </xf>
  </cellStyleXfs>
  <cellXfs count="737">
    <xf numFmtId="0" fontId="0" fillId="0" borderId="0" xfId="0">
      <alignment vertical="center"/>
    </xf>
    <xf numFmtId="0" fontId="5" fillId="0" borderId="0" xfId="0" applyFont="1" applyProtection="1">
      <alignment vertical="center"/>
    </xf>
    <xf numFmtId="0" fontId="10" fillId="0" borderId="0" xfId="0" applyFont="1" applyAlignment="1" applyProtection="1">
      <alignment horizontal="center" vertical="center"/>
    </xf>
    <xf numFmtId="0" fontId="6" fillId="0" borderId="0" xfId="0" applyFont="1" applyAlignment="1" applyProtection="1">
      <alignment horizontal="center" vertical="center"/>
    </xf>
    <xf numFmtId="0" fontId="5" fillId="0" borderId="0" xfId="0" applyFont="1" applyBorder="1" applyAlignment="1" applyProtection="1">
      <alignment horizontal="right" vertical="center"/>
    </xf>
    <xf numFmtId="0" fontId="5" fillId="0" borderId="0" xfId="0" applyFont="1" applyBorder="1" applyProtection="1">
      <alignment vertical="center"/>
    </xf>
    <xf numFmtId="0" fontId="5" fillId="0" borderId="13" xfId="0" applyFont="1" applyBorder="1" applyProtection="1">
      <alignment vertical="center"/>
    </xf>
    <xf numFmtId="0" fontId="5" fillId="0" borderId="18" xfId="0" applyFont="1" applyBorder="1" applyAlignment="1" applyProtection="1">
      <alignment horizontal="distributed" vertical="center"/>
    </xf>
    <xf numFmtId="0" fontId="5" fillId="0" borderId="0" xfId="0" applyFont="1" applyBorder="1" applyAlignment="1" applyProtection="1">
      <alignment vertical="center"/>
    </xf>
    <xf numFmtId="0" fontId="5" fillId="0" borderId="0" xfId="0" applyFont="1" applyBorder="1" applyAlignment="1" applyProtection="1">
      <alignment horizontal="distributed" vertical="center" wrapText="1"/>
    </xf>
    <xf numFmtId="0" fontId="5" fillId="0" borderId="0" xfId="0" applyFont="1" applyBorder="1" applyAlignment="1" applyProtection="1">
      <alignment horizontal="center" vertical="center" wrapText="1"/>
    </xf>
    <xf numFmtId="0" fontId="11" fillId="0" borderId="0" xfId="0" applyFont="1" applyBorder="1" applyProtection="1">
      <alignment vertical="center"/>
    </xf>
    <xf numFmtId="0" fontId="12" fillId="0" borderId="0" xfId="0" applyFont="1" applyBorder="1" applyProtection="1">
      <alignment vertical="center"/>
    </xf>
    <xf numFmtId="0" fontId="12" fillId="0" borderId="0" xfId="0" applyFont="1" applyProtection="1">
      <alignment vertical="center"/>
    </xf>
    <xf numFmtId="0" fontId="5" fillId="0" borderId="54" xfId="0" applyFont="1" applyBorder="1" applyProtection="1">
      <alignment vertical="center"/>
    </xf>
    <xf numFmtId="0" fontId="5" fillId="0" borderId="54" xfId="0" applyFont="1" applyBorder="1" applyAlignment="1" applyProtection="1">
      <alignment horizontal="center" vertical="center" wrapText="1"/>
    </xf>
    <xf numFmtId="0" fontId="5" fillId="0" borderId="54" xfId="0" applyFont="1" applyBorder="1" applyAlignment="1" applyProtection="1">
      <alignment horizontal="distributed" vertical="center"/>
    </xf>
    <xf numFmtId="0" fontId="5" fillId="0" borderId="47" xfId="0" applyFont="1" applyBorder="1" applyProtection="1">
      <alignment vertical="center"/>
    </xf>
    <xf numFmtId="0" fontId="5" fillId="0" borderId="18" xfId="0" applyFont="1" applyBorder="1" applyProtection="1">
      <alignment vertical="center"/>
    </xf>
    <xf numFmtId="0" fontId="7" fillId="0" borderId="61" xfId="0" applyFont="1" applyBorder="1" applyAlignment="1" applyProtection="1">
      <alignment vertical="center"/>
    </xf>
    <xf numFmtId="0" fontId="7" fillId="0" borderId="58" xfId="0" applyFont="1" applyBorder="1" applyAlignment="1" applyProtection="1">
      <alignment vertical="center"/>
    </xf>
    <xf numFmtId="0" fontId="5" fillId="0" borderId="55" xfId="0" applyFont="1" applyBorder="1" applyAlignment="1" applyProtection="1">
      <alignment vertical="center"/>
    </xf>
    <xf numFmtId="0" fontId="5" fillId="0" borderId="55" xfId="0" applyFont="1" applyBorder="1" applyAlignment="1" applyProtection="1">
      <alignment horizontal="distributed" vertical="center"/>
    </xf>
    <xf numFmtId="0" fontId="5" fillId="0" borderId="55" xfId="0" applyFont="1" applyBorder="1" applyAlignment="1" applyProtection="1">
      <alignment horizontal="center" vertical="center" wrapText="1"/>
    </xf>
    <xf numFmtId="0" fontId="7" fillId="0" borderId="57" xfId="0" applyFont="1" applyBorder="1" applyAlignment="1" applyProtection="1">
      <alignment vertical="center"/>
    </xf>
    <xf numFmtId="176" fontId="6" fillId="0" borderId="0" xfId="0" applyNumberFormat="1" applyFont="1" applyBorder="1" applyAlignment="1" applyProtection="1">
      <alignment horizontal="center" vertical="center"/>
    </xf>
    <xf numFmtId="0" fontId="5" fillId="0" borderId="7" xfId="0" applyFont="1" applyBorder="1" applyProtection="1">
      <alignment vertical="center"/>
    </xf>
    <xf numFmtId="0" fontId="7" fillId="0" borderId="0" xfId="0" applyFont="1" applyBorder="1" applyAlignment="1" applyProtection="1">
      <alignment horizontal="distributed" vertical="center"/>
    </xf>
    <xf numFmtId="0" fontId="7" fillId="0" borderId="7" xfId="0" applyFont="1" applyBorder="1" applyAlignment="1" applyProtection="1">
      <alignment horizontal="right" vertical="center"/>
    </xf>
    <xf numFmtId="0" fontId="7" fillId="0" borderId="10" xfId="0" applyFont="1" applyBorder="1" applyAlignment="1" applyProtection="1">
      <alignment horizontal="right" vertical="center"/>
    </xf>
    <xf numFmtId="0" fontId="8" fillId="0" borderId="0" xfId="0" applyFont="1" applyProtection="1">
      <alignment vertical="center"/>
    </xf>
    <xf numFmtId="0" fontId="8" fillId="0" borderId="0" xfId="0" applyFont="1" applyBorder="1" applyAlignment="1" applyProtection="1">
      <alignment horizontal="center" vertical="top"/>
    </xf>
    <xf numFmtId="0" fontId="8" fillId="0" borderId="0" xfId="0" applyFont="1" applyBorder="1" applyAlignment="1" applyProtection="1">
      <alignment horizontal="left" vertical="top"/>
    </xf>
    <xf numFmtId="0" fontId="7" fillId="0" borderId="0" xfId="0" applyFont="1" applyBorder="1" applyAlignment="1" applyProtection="1">
      <alignment vertical="top"/>
    </xf>
    <xf numFmtId="0" fontId="7" fillId="0" borderId="0" xfId="0" applyFont="1" applyBorder="1" applyAlignment="1" applyProtection="1">
      <alignment horizontal="left" vertical="top"/>
    </xf>
    <xf numFmtId="0" fontId="7" fillId="0" borderId="50" xfId="0" applyFont="1" applyBorder="1" applyAlignment="1" applyProtection="1">
      <alignment horizontal="left" vertical="center"/>
    </xf>
    <xf numFmtId="0" fontId="8" fillId="0" borderId="0" xfId="0" applyFont="1" applyFill="1" applyProtection="1">
      <alignment vertical="center"/>
    </xf>
    <xf numFmtId="0" fontId="8" fillId="0" borderId="0" xfId="0" applyFont="1" applyAlignment="1" applyProtection="1">
      <alignment horizontal="left" vertical="top"/>
    </xf>
    <xf numFmtId="0" fontId="8" fillId="0" borderId="0" xfId="0" applyFont="1" applyAlignment="1" applyProtection="1">
      <alignment horizontal="left" vertical="top" wrapText="1"/>
    </xf>
    <xf numFmtId="0" fontId="7" fillId="0" borderId="44" xfId="0" applyFont="1" applyBorder="1" applyAlignment="1" applyProtection="1">
      <alignment horizontal="left" vertical="center"/>
    </xf>
    <xf numFmtId="0" fontId="5" fillId="0" borderId="0" xfId="0" applyFont="1" applyFill="1" applyProtection="1">
      <alignment vertical="center"/>
    </xf>
    <xf numFmtId="0" fontId="5" fillId="0" borderId="0" xfId="0" applyFont="1" applyFill="1" applyBorder="1" applyProtection="1">
      <alignment vertical="center"/>
    </xf>
    <xf numFmtId="0" fontId="5" fillId="0" borderId="0" xfId="0" applyFont="1" applyAlignment="1" applyProtection="1">
      <alignment horizontal="left" vertical="center"/>
    </xf>
    <xf numFmtId="0" fontId="13" fillId="0" borderId="0" xfId="0" applyFont="1" applyProtection="1">
      <alignment vertical="center"/>
    </xf>
    <xf numFmtId="0" fontId="7" fillId="0" borderId="50" xfId="0" applyFont="1" applyBorder="1" applyAlignment="1" applyProtection="1">
      <alignment horizontal="right" vertical="center"/>
    </xf>
    <xf numFmtId="0" fontId="5" fillId="0" borderId="29" xfId="0" applyFont="1" applyBorder="1" applyProtection="1">
      <alignment vertical="center"/>
    </xf>
    <xf numFmtId="0" fontId="8" fillId="0" borderId="0" xfId="0" applyFont="1" applyAlignment="1" applyProtection="1">
      <alignment horizontal="left" vertical="center"/>
    </xf>
    <xf numFmtId="38" fontId="8" fillId="0" borderId="0" xfId="0" applyNumberFormat="1" applyFont="1" applyProtection="1">
      <alignment vertical="center"/>
    </xf>
    <xf numFmtId="0" fontId="7" fillId="0" borderId="41" xfId="0" applyFont="1" applyBorder="1" applyAlignment="1" applyProtection="1">
      <alignment vertical="center"/>
    </xf>
    <xf numFmtId="0" fontId="7" fillId="0" borderId="0" xfId="0" applyFont="1" applyFill="1" applyBorder="1" applyProtection="1">
      <alignment vertical="center"/>
    </xf>
    <xf numFmtId="0" fontId="8" fillId="0" borderId="0" xfId="0" applyFont="1" applyBorder="1" applyAlignment="1" applyProtection="1">
      <alignment horizontal="center" vertical="center"/>
    </xf>
    <xf numFmtId="0" fontId="7" fillId="0" borderId="2" xfId="0" applyFont="1" applyFill="1" applyBorder="1" applyProtection="1">
      <alignment vertical="center"/>
    </xf>
    <xf numFmtId="0" fontId="7" fillId="0" borderId="4" xfId="0" applyFont="1" applyFill="1" applyBorder="1" applyProtection="1">
      <alignment vertical="center"/>
    </xf>
    <xf numFmtId="0" fontId="7" fillId="0" borderId="3" xfId="0" applyFont="1" applyFill="1" applyBorder="1" applyProtection="1">
      <alignment vertical="center"/>
    </xf>
    <xf numFmtId="0" fontId="7" fillId="0" borderId="35" xfId="0" applyFont="1" applyFill="1" applyBorder="1" applyAlignment="1" applyProtection="1">
      <alignment horizontal="center" vertical="center"/>
    </xf>
    <xf numFmtId="0" fontId="5" fillId="0" borderId="13" xfId="0" applyFont="1" applyFill="1" applyBorder="1" applyProtection="1">
      <alignment vertical="center"/>
    </xf>
    <xf numFmtId="0" fontId="7" fillId="0" borderId="38" xfId="0" applyFont="1" applyFill="1" applyBorder="1" applyAlignment="1" applyProtection="1">
      <alignment vertical="center"/>
    </xf>
    <xf numFmtId="0" fontId="7" fillId="0" borderId="67" xfId="0" applyFont="1" applyBorder="1" applyAlignment="1" applyProtection="1">
      <alignment horizontal="center" vertical="center"/>
    </xf>
    <xf numFmtId="0" fontId="5" fillId="0" borderId="18" xfId="0" applyFont="1" applyFill="1" applyBorder="1" applyProtection="1">
      <alignment vertical="center"/>
    </xf>
    <xf numFmtId="0" fontId="7" fillId="0" borderId="34" xfId="0" applyFont="1" applyFill="1" applyBorder="1" applyAlignment="1" applyProtection="1">
      <alignment horizontal="center" vertical="center"/>
    </xf>
    <xf numFmtId="38" fontId="5" fillId="0" borderId="46" xfId="6" applyFont="1" applyBorder="1" applyAlignment="1" applyProtection="1">
      <alignment vertical="center"/>
    </xf>
    <xf numFmtId="0" fontId="7" fillId="0" borderId="32" xfId="0" applyFont="1" applyBorder="1" applyAlignment="1" applyProtection="1">
      <alignment horizontal="right" vertical="center"/>
    </xf>
    <xf numFmtId="0" fontId="7" fillId="0" borderId="33" xfId="0" applyFont="1" applyFill="1" applyBorder="1" applyAlignment="1" applyProtection="1">
      <alignment horizontal="center" vertical="center"/>
    </xf>
    <xf numFmtId="0" fontId="7" fillId="0" borderId="39"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0" xfId="0" applyFont="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18" xfId="0" applyFont="1" applyFill="1" applyBorder="1" applyAlignment="1" applyProtection="1">
      <alignment horizontal="center" vertical="center"/>
    </xf>
    <xf numFmtId="0" fontId="7" fillId="0" borderId="61" xfId="0" applyFont="1" applyFill="1" applyBorder="1" applyAlignment="1" applyProtection="1">
      <alignment horizontal="center" vertical="center"/>
    </xf>
    <xf numFmtId="0" fontId="0" fillId="0" borderId="0" xfId="0" applyFont="1" applyAlignment="1" applyProtection="1">
      <alignment horizontal="left" vertical="top" wrapText="1"/>
    </xf>
    <xf numFmtId="38" fontId="5" fillId="0" borderId="5" xfId="6" applyFont="1" applyBorder="1" applyAlignment="1" applyProtection="1">
      <alignment vertical="center"/>
    </xf>
    <xf numFmtId="0" fontId="7" fillId="0" borderId="42" xfId="0" applyFont="1" applyBorder="1" applyAlignment="1" applyProtection="1">
      <alignment vertical="center"/>
    </xf>
    <xf numFmtId="0" fontId="7" fillId="0" borderId="29" xfId="0" applyFont="1" applyBorder="1" applyAlignment="1" applyProtection="1">
      <alignment horizontal="left" vertical="center" wrapText="1"/>
    </xf>
    <xf numFmtId="0" fontId="7" fillId="0" borderId="13" xfId="0" applyFont="1" applyBorder="1" applyAlignment="1" applyProtection="1">
      <alignment horizontal="left" vertical="center" wrapText="1"/>
    </xf>
    <xf numFmtId="38" fontId="5" fillId="0" borderId="23" xfId="6" applyFont="1" applyFill="1" applyBorder="1" applyAlignment="1" applyProtection="1">
      <alignment vertical="center"/>
    </xf>
    <xf numFmtId="38" fontId="5" fillId="0" borderId="38" xfId="6" applyFont="1" applyFill="1" applyBorder="1" applyAlignment="1" applyProtection="1">
      <alignment vertical="center"/>
    </xf>
    <xf numFmtId="0" fontId="8" fillId="0" borderId="19" xfId="0" applyFont="1" applyFill="1" applyBorder="1" applyAlignment="1" applyProtection="1">
      <alignment horizontal="center" vertical="center"/>
    </xf>
    <xf numFmtId="0" fontId="8" fillId="0" borderId="22" xfId="0" applyFont="1" applyFill="1" applyBorder="1" applyAlignment="1" applyProtection="1">
      <alignment horizontal="center" vertical="center"/>
    </xf>
    <xf numFmtId="0" fontId="7" fillId="0" borderId="0" xfId="0" applyFont="1" applyFill="1" applyProtection="1">
      <alignment vertical="center"/>
    </xf>
    <xf numFmtId="0" fontId="5" fillId="2" borderId="12" xfId="0" applyFont="1" applyFill="1" applyBorder="1" applyAlignment="1" applyProtection="1">
      <alignment horizontal="center" vertical="center" shrinkToFit="1"/>
      <protection locked="0"/>
    </xf>
    <xf numFmtId="38" fontId="5" fillId="2" borderId="12" xfId="6" applyFont="1" applyFill="1" applyBorder="1" applyAlignment="1" applyProtection="1">
      <alignment vertical="center" shrinkToFit="1"/>
      <protection locked="0"/>
    </xf>
    <xf numFmtId="38" fontId="5" fillId="2" borderId="14" xfId="6" applyFont="1" applyFill="1" applyBorder="1" applyAlignment="1" applyProtection="1">
      <alignment vertical="center" shrinkToFit="1"/>
      <protection locked="0"/>
    </xf>
    <xf numFmtId="0" fontId="5" fillId="2" borderId="45" xfId="0" applyFont="1" applyFill="1" applyBorder="1" applyAlignment="1" applyProtection="1">
      <alignment horizontal="center" vertical="center" shrinkToFit="1"/>
      <protection locked="0"/>
    </xf>
    <xf numFmtId="38" fontId="5" fillId="2" borderId="45" xfId="6" applyFont="1" applyFill="1" applyBorder="1" applyAlignment="1" applyProtection="1">
      <alignment vertical="center" shrinkToFit="1"/>
      <protection locked="0"/>
    </xf>
    <xf numFmtId="38" fontId="5" fillId="2" borderId="3" xfId="6" applyFont="1" applyFill="1" applyBorder="1" applyAlignment="1" applyProtection="1">
      <alignment vertical="center" shrinkToFit="1"/>
      <protection locked="0"/>
    </xf>
    <xf numFmtId="38" fontId="22" fillId="0" borderId="0" xfId="6" applyFont="1" applyProtection="1">
      <alignment vertical="center"/>
    </xf>
    <xf numFmtId="0" fontId="7" fillId="0" borderId="0" xfId="0" applyFont="1" applyFill="1" applyBorder="1" applyAlignment="1" applyProtection="1">
      <alignment vertical="center" shrinkToFit="1"/>
    </xf>
    <xf numFmtId="0" fontId="0" fillId="0" borderId="12" xfId="0" applyBorder="1" applyAlignment="1" applyProtection="1">
      <alignment vertical="center" shrinkToFit="1"/>
    </xf>
    <xf numFmtId="38" fontId="22" fillId="0" borderId="12" xfId="6" applyFont="1" applyBorder="1" applyProtection="1">
      <alignment vertical="center"/>
    </xf>
    <xf numFmtId="0" fontId="0" fillId="0" borderId="12" xfId="0" applyFill="1" applyBorder="1" applyAlignment="1" applyProtection="1">
      <alignment vertical="center" shrinkToFit="1"/>
    </xf>
    <xf numFmtId="0" fontId="7" fillId="0" borderId="41" xfId="0" applyFont="1" applyFill="1" applyBorder="1" applyAlignment="1" applyProtection="1">
      <alignment vertical="center"/>
    </xf>
    <xf numFmtId="0" fontId="7" fillId="0" borderId="44" xfId="0" applyFont="1" applyBorder="1" applyAlignment="1" applyProtection="1">
      <alignment horizontal="right" vertical="center"/>
    </xf>
    <xf numFmtId="0" fontId="7" fillId="0" borderId="52" xfId="0" applyFont="1" applyBorder="1" applyAlignment="1" applyProtection="1">
      <alignment horizontal="right" vertical="center"/>
    </xf>
    <xf numFmtId="0" fontId="19" fillId="0" borderId="0" xfId="0" applyFont="1" applyProtection="1">
      <alignment vertical="center"/>
    </xf>
    <xf numFmtId="0" fontId="13" fillId="0" borderId="0" xfId="8" applyFont="1" applyAlignment="1" applyProtection="1">
      <alignment vertical="top"/>
    </xf>
    <xf numFmtId="0" fontId="0" fillId="0" borderId="0" xfId="0" applyProtection="1">
      <alignment vertical="center"/>
    </xf>
    <xf numFmtId="0" fontId="14" fillId="0" borderId="0" xfId="0" applyFont="1" applyFill="1" applyBorder="1" applyAlignment="1" applyProtection="1">
      <alignment vertical="top" wrapText="1"/>
    </xf>
    <xf numFmtId="0" fontId="22" fillId="0" borderId="14" xfId="0" applyFont="1" applyFill="1" applyBorder="1" applyAlignment="1" applyProtection="1">
      <alignment vertical="center" shrinkToFit="1"/>
    </xf>
    <xf numFmtId="0" fontId="0" fillId="0" borderId="0" xfId="0" applyBorder="1" applyAlignment="1" applyProtection="1">
      <alignment horizontal="center" vertical="center"/>
    </xf>
    <xf numFmtId="38" fontId="22" fillId="0" borderId="0" xfId="6" applyFont="1" applyFill="1" applyBorder="1" applyAlignment="1" applyProtection="1">
      <alignment vertical="center" shrinkToFit="1"/>
    </xf>
    <xf numFmtId="0" fontId="14" fillId="0" borderId="1" xfId="0" applyFont="1" applyFill="1" applyBorder="1" applyAlignment="1" applyProtection="1">
      <alignment vertical="top" wrapText="1"/>
    </xf>
    <xf numFmtId="0" fontId="0" fillId="0" borderId="71" xfId="0" applyBorder="1" applyAlignment="1" applyProtection="1">
      <alignment horizontal="center" vertical="center"/>
    </xf>
    <xf numFmtId="0" fontId="0" fillId="0" borderId="72" xfId="0" applyBorder="1" applyAlignment="1" applyProtection="1">
      <alignment horizontal="center" vertical="center" shrinkToFit="1"/>
    </xf>
    <xf numFmtId="0" fontId="0" fillId="0" borderId="74" xfId="0" applyBorder="1" applyAlignment="1" applyProtection="1">
      <alignment horizontal="center" vertical="center" shrinkToFit="1"/>
    </xf>
    <xf numFmtId="0" fontId="0" fillId="0" borderId="75" xfId="0" applyBorder="1" applyAlignment="1" applyProtection="1">
      <alignment horizontal="center" vertical="center" shrinkToFit="1"/>
    </xf>
    <xf numFmtId="38" fontId="22" fillId="0" borderId="75" xfId="6" applyFont="1" applyFill="1" applyBorder="1" applyAlignment="1" applyProtection="1">
      <alignment vertical="center" shrinkToFit="1"/>
    </xf>
    <xf numFmtId="38" fontId="22" fillId="0" borderId="72" xfId="6" applyFont="1" applyFill="1" applyBorder="1" applyAlignment="1" applyProtection="1">
      <alignment vertical="center" shrinkToFit="1"/>
    </xf>
    <xf numFmtId="38" fontId="22" fillId="0" borderId="46" xfId="6" applyFont="1" applyBorder="1" applyAlignment="1" applyProtection="1">
      <alignment vertical="center" shrinkToFit="1"/>
    </xf>
    <xf numFmtId="0" fontId="0" fillId="0" borderId="25" xfId="0" applyBorder="1" applyAlignment="1" applyProtection="1">
      <alignment horizontal="center" vertical="center" shrinkToFit="1"/>
    </xf>
    <xf numFmtId="0" fontId="0" fillId="0" borderId="14" xfId="0" applyBorder="1" applyAlignment="1" applyProtection="1">
      <alignment horizontal="center" vertical="center" shrinkToFit="1"/>
    </xf>
    <xf numFmtId="38" fontId="22" fillId="0" borderId="14" xfId="6" applyFont="1" applyFill="1" applyBorder="1" applyAlignment="1" applyProtection="1">
      <alignment vertical="center" shrinkToFit="1"/>
    </xf>
    <xf numFmtId="38" fontId="22" fillId="0" borderId="12" xfId="6" applyFont="1" applyBorder="1" applyAlignment="1" applyProtection="1">
      <alignment vertical="center" shrinkToFit="1"/>
    </xf>
    <xf numFmtId="38" fontId="22" fillId="0" borderId="0" xfId="0" applyNumberFormat="1" applyFont="1" applyAlignment="1" applyProtection="1">
      <alignment vertical="center" shrinkToFit="1"/>
    </xf>
    <xf numFmtId="38" fontId="23" fillId="0" borderId="0" xfId="0" applyNumberFormat="1" applyFont="1" applyAlignment="1" applyProtection="1">
      <alignment vertical="center" shrinkToFit="1"/>
    </xf>
    <xf numFmtId="0" fontId="21" fillId="0" borderId="0" xfId="0" applyFont="1" applyProtection="1">
      <alignment vertical="center"/>
    </xf>
    <xf numFmtId="0" fontId="0" fillId="2" borderId="72" xfId="0" applyFill="1" applyBorder="1" applyAlignment="1" applyProtection="1">
      <alignment vertical="center" shrinkToFit="1"/>
      <protection locked="0"/>
    </xf>
    <xf numFmtId="0" fontId="0" fillId="2" borderId="72" xfId="0" applyFill="1" applyBorder="1" applyAlignment="1" applyProtection="1">
      <alignment horizontal="center" vertical="center" shrinkToFit="1"/>
      <protection locked="0"/>
    </xf>
    <xf numFmtId="0" fontId="0" fillId="2" borderId="73" xfId="0" applyFill="1" applyBorder="1" applyAlignment="1" applyProtection="1">
      <alignment vertical="center" shrinkToFit="1"/>
      <protection locked="0"/>
    </xf>
    <xf numFmtId="0" fontId="0" fillId="2" borderId="12" xfId="0" applyFill="1" applyBorder="1" applyAlignment="1" applyProtection="1">
      <alignment vertical="center" shrinkToFit="1"/>
      <protection locked="0"/>
    </xf>
    <xf numFmtId="0" fontId="0" fillId="2" borderId="12" xfId="0" applyFill="1" applyBorder="1" applyAlignment="1" applyProtection="1">
      <alignment horizontal="center" vertical="center" shrinkToFit="1"/>
      <protection locked="0"/>
    </xf>
    <xf numFmtId="0" fontId="0" fillId="2" borderId="51" xfId="0" applyFill="1" applyBorder="1" applyAlignment="1" applyProtection="1">
      <alignment vertical="center" shrinkToFit="1"/>
      <protection locked="0"/>
    </xf>
    <xf numFmtId="0" fontId="0" fillId="2" borderId="74" xfId="0" applyFill="1" applyBorder="1" applyAlignment="1" applyProtection="1">
      <alignment vertical="center" shrinkToFit="1"/>
      <protection locked="0"/>
    </xf>
    <xf numFmtId="0" fontId="0" fillId="2" borderId="25" xfId="0" applyFill="1" applyBorder="1" applyAlignment="1" applyProtection="1">
      <alignment vertical="center" shrinkToFit="1"/>
      <protection locked="0"/>
    </xf>
    <xf numFmtId="0" fontId="0" fillId="2" borderId="73" xfId="0" applyFill="1" applyBorder="1" applyAlignment="1" applyProtection="1">
      <alignment horizontal="center" vertical="center" shrinkToFit="1"/>
      <protection locked="0"/>
    </xf>
    <xf numFmtId="38" fontId="22" fillId="2" borderId="11" xfId="6" applyFont="1" applyFill="1" applyBorder="1" applyAlignment="1" applyProtection="1">
      <alignment vertical="center" shrinkToFit="1"/>
      <protection locked="0"/>
    </xf>
    <xf numFmtId="0" fontId="0" fillId="2" borderId="51" xfId="0" applyFill="1" applyBorder="1" applyAlignment="1" applyProtection="1">
      <alignment horizontal="center" vertical="center" shrinkToFit="1"/>
      <protection locked="0"/>
    </xf>
    <xf numFmtId="0" fontId="0" fillId="2" borderId="76" xfId="0" applyFill="1" applyBorder="1" applyAlignment="1" applyProtection="1">
      <alignment horizontal="center" vertical="center" shrinkToFit="1"/>
      <protection locked="0"/>
    </xf>
    <xf numFmtId="0" fontId="0" fillId="2" borderId="14" xfId="0" applyFill="1" applyBorder="1" applyAlignment="1" applyProtection="1">
      <alignment horizontal="center" vertical="center" shrinkToFit="1"/>
      <protection locked="0"/>
    </xf>
    <xf numFmtId="38" fontId="22" fillId="2" borderId="77" xfId="6" applyFont="1" applyFill="1" applyBorder="1" applyAlignment="1" applyProtection="1">
      <alignment vertical="center" shrinkToFit="1"/>
      <protection locked="0"/>
    </xf>
    <xf numFmtId="38" fontId="22" fillId="2" borderId="78" xfId="6" applyFont="1" applyFill="1" applyBorder="1" applyAlignment="1" applyProtection="1">
      <alignment vertical="center" shrinkToFit="1"/>
      <protection locked="0"/>
    </xf>
    <xf numFmtId="0" fontId="5" fillId="0" borderId="67" xfId="0" applyFont="1" applyBorder="1" applyAlignment="1" applyProtection="1">
      <alignment horizontal="center" vertical="center" shrinkToFit="1"/>
    </xf>
    <xf numFmtId="0" fontId="5" fillId="0" borderId="18" xfId="0" applyFont="1" applyBorder="1" applyAlignment="1" applyProtection="1">
      <alignment horizontal="center" vertical="center" shrinkToFit="1"/>
    </xf>
    <xf numFmtId="0" fontId="5" fillId="0" borderId="63" xfId="0" applyFont="1" applyBorder="1" applyAlignment="1" applyProtection="1">
      <alignment horizontal="center" vertical="center"/>
    </xf>
    <xf numFmtId="0" fontId="5" fillId="0" borderId="46" xfId="0" applyFont="1" applyBorder="1" applyAlignment="1" applyProtection="1">
      <alignment horizontal="center" vertical="center"/>
    </xf>
    <xf numFmtId="0" fontId="5" fillId="0" borderId="40" xfId="0" applyFont="1" applyBorder="1" applyAlignment="1" applyProtection="1">
      <alignment horizontal="center" vertical="center"/>
    </xf>
    <xf numFmtId="0" fontId="5" fillId="0" borderId="40" xfId="0" applyFont="1" applyBorder="1" applyAlignment="1" applyProtection="1">
      <alignment horizontal="center" vertical="center" shrinkToFit="1"/>
    </xf>
    <xf numFmtId="0" fontId="31" fillId="0" borderId="0" xfId="8" applyFont="1">
      <alignment vertical="center"/>
    </xf>
    <xf numFmtId="0" fontId="29" fillId="0" borderId="0" xfId="8" applyFont="1">
      <alignment vertical="center"/>
    </xf>
    <xf numFmtId="0" fontId="31" fillId="0" borderId="0" xfId="8" applyFont="1" applyAlignment="1">
      <alignment horizontal="center" vertical="center"/>
    </xf>
    <xf numFmtId="0" fontId="32" fillId="0" borderId="0" xfId="8" applyFont="1">
      <alignment vertical="center"/>
    </xf>
    <xf numFmtId="0" fontId="33" fillId="0" borderId="0" xfId="8" applyFont="1">
      <alignment vertical="center"/>
    </xf>
    <xf numFmtId="177" fontId="31" fillId="0" borderId="20" xfId="8" applyNumberFormat="1" applyFont="1" applyBorder="1" applyAlignment="1">
      <alignment horizontal="center" vertical="center"/>
    </xf>
    <xf numFmtId="178" fontId="31" fillId="2" borderId="85" xfId="8" applyNumberFormat="1" applyFont="1" applyFill="1" applyBorder="1" applyProtection="1">
      <alignment vertical="center"/>
      <protection locked="0"/>
    </xf>
    <xf numFmtId="178" fontId="34" fillId="0" borderId="86" xfId="8" applyNumberFormat="1" applyFont="1" applyBorder="1">
      <alignment vertical="center"/>
    </xf>
    <xf numFmtId="179" fontId="31" fillId="0" borderId="87" xfId="8" applyNumberFormat="1" applyFont="1" applyBorder="1">
      <alignment vertical="center"/>
    </xf>
    <xf numFmtId="0" fontId="31" fillId="0" borderId="48" xfId="8" applyFont="1" applyBorder="1" applyAlignment="1">
      <alignment horizontal="center" vertical="center"/>
    </xf>
    <xf numFmtId="178" fontId="31" fillId="0" borderId="48" xfId="8" applyNumberFormat="1" applyFont="1" applyBorder="1">
      <alignment vertical="center"/>
    </xf>
    <xf numFmtId="178" fontId="34" fillId="0" borderId="91" xfId="8" applyNumberFormat="1" applyFont="1" applyBorder="1">
      <alignment vertical="center"/>
    </xf>
    <xf numFmtId="179" fontId="31" fillId="0" borderId="0" xfId="8" applyNumberFormat="1" applyFont="1">
      <alignment vertical="center"/>
    </xf>
    <xf numFmtId="0" fontId="31" fillId="0" borderId="34" xfId="8" applyFont="1" applyBorder="1" applyAlignment="1">
      <alignment horizontal="center" vertical="center"/>
    </xf>
    <xf numFmtId="177" fontId="31" fillId="0" borderId="19" xfId="8" applyNumberFormat="1" applyFont="1" applyBorder="1" applyAlignment="1">
      <alignment horizontal="center" vertical="center"/>
    </xf>
    <xf numFmtId="177" fontId="31" fillId="0" borderId="42" xfId="8" applyNumberFormat="1" applyFont="1" applyBorder="1" applyAlignment="1">
      <alignment horizontal="center" vertical="center"/>
    </xf>
    <xf numFmtId="177" fontId="31" fillId="0" borderId="21" xfId="8" applyNumberFormat="1" applyFont="1" applyBorder="1" applyAlignment="1">
      <alignment horizontal="center" vertical="center"/>
    </xf>
    <xf numFmtId="177" fontId="31" fillId="0" borderId="43" xfId="8" applyNumberFormat="1" applyFont="1" applyBorder="1" applyAlignment="1">
      <alignment horizontal="center" vertical="center"/>
    </xf>
    <xf numFmtId="0" fontId="31" fillId="0" borderId="86" xfId="8" applyFont="1" applyBorder="1" applyAlignment="1">
      <alignment horizontal="center" vertical="center"/>
    </xf>
    <xf numFmtId="178" fontId="31" fillId="0" borderId="14" xfId="8" applyNumberFormat="1" applyFont="1" applyBorder="1">
      <alignment vertical="center"/>
    </xf>
    <xf numFmtId="178" fontId="34" fillId="0" borderId="77" xfId="8" applyNumberFormat="1" applyFont="1" applyBorder="1">
      <alignment vertical="center"/>
    </xf>
    <xf numFmtId="0" fontId="31" fillId="0" borderId="94" xfId="8" applyFont="1" applyBorder="1" applyAlignment="1">
      <alignment horizontal="center" vertical="center"/>
    </xf>
    <xf numFmtId="0" fontId="31" fillId="0" borderId="91" xfId="8" applyFont="1" applyBorder="1">
      <alignment vertical="center"/>
    </xf>
    <xf numFmtId="180" fontId="31" fillId="0" borderId="95" xfId="8" applyNumberFormat="1" applyFont="1" applyBorder="1">
      <alignment vertical="center"/>
    </xf>
    <xf numFmtId="180" fontId="31" fillId="0" borderId="48" xfId="8" applyNumberFormat="1" applyFont="1" applyBorder="1">
      <alignment vertical="center"/>
    </xf>
    <xf numFmtId="180" fontId="31" fillId="0" borderId="91" xfId="8" applyNumberFormat="1" applyFont="1" applyBorder="1">
      <alignment vertical="center"/>
    </xf>
    <xf numFmtId="178" fontId="34" fillId="0" borderId="35" xfId="8" applyNumberFormat="1" applyFont="1" applyBorder="1">
      <alignment vertical="center"/>
    </xf>
    <xf numFmtId="0" fontId="31" fillId="0" borderId="8" xfId="8" applyFont="1" applyBorder="1">
      <alignment vertical="center"/>
    </xf>
    <xf numFmtId="178" fontId="31" fillId="2" borderId="12" xfId="8" applyNumberFormat="1" applyFont="1" applyFill="1" applyBorder="1" applyProtection="1">
      <alignment vertical="center"/>
      <protection locked="0"/>
    </xf>
    <xf numFmtId="178" fontId="31" fillId="2" borderId="94" xfId="8" applyNumberFormat="1" applyFont="1" applyFill="1" applyBorder="1" applyProtection="1">
      <alignment vertical="center"/>
      <protection locked="0"/>
    </xf>
    <xf numFmtId="0" fontId="31" fillId="0" borderId="31" xfId="8" applyFont="1" applyBorder="1">
      <alignment vertical="center"/>
    </xf>
    <xf numFmtId="178" fontId="34" fillId="0" borderId="48" xfId="8" applyNumberFormat="1" applyFont="1" applyBorder="1">
      <alignment vertical="center"/>
    </xf>
    <xf numFmtId="178" fontId="31" fillId="0" borderId="91" xfId="8" applyNumberFormat="1" applyFont="1" applyBorder="1">
      <alignment vertical="center"/>
    </xf>
    <xf numFmtId="178" fontId="31" fillId="0" borderId="0" xfId="8" applyNumberFormat="1" applyFont="1">
      <alignment vertical="center"/>
    </xf>
    <xf numFmtId="0" fontId="35" fillId="0" borderId="8" xfId="8" applyFont="1" applyBorder="1">
      <alignment vertical="center"/>
    </xf>
    <xf numFmtId="0" fontId="31" fillId="0" borderId="97" xfId="8" applyFont="1" applyBorder="1" applyAlignment="1">
      <alignment horizontal="center" vertical="center"/>
    </xf>
    <xf numFmtId="178" fontId="31" fillId="2" borderId="98" xfId="8" applyNumberFormat="1" applyFont="1" applyFill="1" applyBorder="1" applyProtection="1">
      <alignment vertical="center"/>
      <protection locked="0"/>
    </xf>
    <xf numFmtId="0" fontId="31" fillId="0" borderId="88" xfId="8" applyFont="1" applyBorder="1" applyAlignment="1">
      <alignment horizontal="center" vertical="center"/>
    </xf>
    <xf numFmtId="0" fontId="31" fillId="0" borderId="99" xfId="8" applyFont="1" applyBorder="1">
      <alignment vertical="center"/>
    </xf>
    <xf numFmtId="180" fontId="34" fillId="0" borderId="88" xfId="8" applyNumberFormat="1" applyFont="1" applyBorder="1">
      <alignment vertical="center"/>
    </xf>
    <xf numFmtId="0" fontId="31" fillId="0" borderId="28" xfId="8" applyFont="1" applyBorder="1">
      <alignment vertical="center"/>
    </xf>
    <xf numFmtId="0" fontId="31" fillId="0" borderId="29" xfId="8" applyFont="1" applyBorder="1">
      <alignment vertical="center"/>
    </xf>
    <xf numFmtId="0" fontId="31" fillId="0" borderId="100" xfId="8" applyFont="1" applyBorder="1" applyAlignment="1">
      <alignment horizontal="center" vertical="center"/>
    </xf>
    <xf numFmtId="0" fontId="31" fillId="0" borderId="101" xfId="8" applyFont="1" applyBorder="1">
      <alignment vertical="center"/>
    </xf>
    <xf numFmtId="179" fontId="31" fillId="0" borderId="102" xfId="8" applyNumberFormat="1" applyFont="1" applyBorder="1">
      <alignment vertical="center"/>
    </xf>
    <xf numFmtId="180" fontId="34" fillId="0" borderId="100" xfId="8" applyNumberFormat="1" applyFont="1" applyBorder="1">
      <alignment vertical="center"/>
    </xf>
    <xf numFmtId="180" fontId="31" fillId="0" borderId="0" xfId="8" applyNumberFormat="1" applyFont="1">
      <alignment vertical="center"/>
    </xf>
    <xf numFmtId="177" fontId="31" fillId="0" borderId="41" xfId="8" applyNumberFormat="1" applyFont="1" applyBorder="1" applyAlignment="1">
      <alignment horizontal="center" vertical="center"/>
    </xf>
    <xf numFmtId="178" fontId="36" fillId="2" borderId="40" xfId="8" applyNumberFormat="1" applyFont="1" applyFill="1" applyBorder="1" applyProtection="1">
      <alignment vertical="center"/>
      <protection locked="0"/>
    </xf>
    <xf numFmtId="178" fontId="36" fillId="2" borderId="12" xfId="8" applyNumberFormat="1" applyFont="1" applyFill="1" applyBorder="1" applyProtection="1">
      <alignment vertical="center"/>
      <protection locked="0"/>
    </xf>
    <xf numFmtId="178" fontId="36" fillId="2" borderId="94" xfId="8" applyNumberFormat="1" applyFont="1" applyFill="1" applyBorder="1" applyProtection="1">
      <alignment vertical="center"/>
      <protection locked="0"/>
    </xf>
    <xf numFmtId="0" fontId="31" fillId="0" borderId="68" xfId="8" applyFont="1" applyBorder="1">
      <alignment vertical="center"/>
    </xf>
    <xf numFmtId="0" fontId="31" fillId="0" borderId="23" xfId="8" applyFont="1" applyBorder="1">
      <alignment vertical="center"/>
    </xf>
    <xf numFmtId="0" fontId="31" fillId="0" borderId="24" xfId="8" applyFont="1" applyBorder="1" applyAlignment="1">
      <alignment horizontal="center" vertical="center"/>
    </xf>
    <xf numFmtId="178" fontId="36" fillId="2" borderId="22" xfId="8" applyNumberFormat="1" applyFont="1" applyFill="1" applyBorder="1" applyProtection="1">
      <alignment vertical="center"/>
      <protection locked="0"/>
    </xf>
    <xf numFmtId="178" fontId="36" fillId="2" borderId="23" xfId="8" applyNumberFormat="1" applyFont="1" applyFill="1" applyBorder="1" applyProtection="1">
      <alignment vertical="center"/>
      <protection locked="0"/>
    </xf>
    <xf numFmtId="178" fontId="36" fillId="2" borderId="24" xfId="8" applyNumberFormat="1" applyFont="1" applyFill="1" applyBorder="1" applyProtection="1">
      <alignment vertical="center"/>
      <protection locked="0"/>
    </xf>
    <xf numFmtId="178" fontId="31" fillId="0" borderId="38" xfId="8" applyNumberFormat="1" applyFont="1" applyBorder="1">
      <alignment vertical="center"/>
    </xf>
    <xf numFmtId="178" fontId="34" fillId="0" borderId="78" xfId="8" applyNumberFormat="1" applyFont="1" applyBorder="1">
      <alignment vertical="center"/>
    </xf>
    <xf numFmtId="178" fontId="34" fillId="0" borderId="89" xfId="8" applyNumberFormat="1" applyFont="1" applyBorder="1">
      <alignment vertical="center"/>
    </xf>
    <xf numFmtId="178" fontId="34" fillId="0" borderId="96" xfId="8" applyNumberFormat="1" applyFont="1" applyBorder="1">
      <alignment vertical="center"/>
    </xf>
    <xf numFmtId="178" fontId="34" fillId="0" borderId="104" xfId="8" applyNumberFormat="1" applyFont="1" applyBorder="1">
      <alignment vertical="center"/>
    </xf>
    <xf numFmtId="177" fontId="31" fillId="0" borderId="79" xfId="8" applyNumberFormat="1" applyFont="1" applyBorder="1" applyAlignment="1">
      <alignment horizontal="center" vertical="center"/>
    </xf>
    <xf numFmtId="178" fontId="36" fillId="0" borderId="40" xfId="8" applyNumberFormat="1" applyFont="1" applyBorder="1">
      <alignment vertical="center"/>
    </xf>
    <xf numFmtId="178" fontId="36" fillId="0" borderId="12" xfId="8" applyNumberFormat="1" applyFont="1" applyBorder="1">
      <alignment vertical="center"/>
    </xf>
    <xf numFmtId="178" fontId="36" fillId="0" borderId="52" xfId="8" applyNumberFormat="1" applyFont="1" applyBorder="1">
      <alignment vertical="center"/>
    </xf>
    <xf numFmtId="178" fontId="36" fillId="0" borderId="22" xfId="8" applyNumberFormat="1" applyFont="1" applyBorder="1">
      <alignment vertical="center"/>
    </xf>
    <xf numFmtId="178" fontId="36" fillId="0" borderId="23" xfId="8" applyNumberFormat="1" applyFont="1" applyBorder="1">
      <alignment vertical="center"/>
    </xf>
    <xf numFmtId="178" fontId="36" fillId="0" borderId="37" xfId="8" applyNumberFormat="1" applyFont="1" applyBorder="1">
      <alignment vertical="center"/>
    </xf>
    <xf numFmtId="178" fontId="36" fillId="0" borderId="24" xfId="8" applyNumberFormat="1" applyFont="1" applyBorder="1">
      <alignment vertical="center"/>
    </xf>
    <xf numFmtId="178" fontId="31" fillId="2" borderId="23" xfId="8" applyNumberFormat="1" applyFont="1" applyFill="1" applyBorder="1" applyProtection="1">
      <alignment vertical="center"/>
      <protection locked="0"/>
    </xf>
    <xf numFmtId="178" fontId="31" fillId="2" borderId="24" xfId="8" applyNumberFormat="1" applyFont="1" applyFill="1" applyBorder="1" applyProtection="1">
      <alignment vertical="center"/>
      <protection locked="0"/>
    </xf>
    <xf numFmtId="178" fontId="34" fillId="0" borderId="69" xfId="8" applyNumberFormat="1" applyFont="1" applyBorder="1">
      <alignment vertical="center"/>
    </xf>
    <xf numFmtId="178" fontId="34" fillId="0" borderId="105" xfId="8" applyNumberFormat="1" applyFont="1" applyBorder="1">
      <alignment vertical="center"/>
    </xf>
    <xf numFmtId="178" fontId="34" fillId="0" borderId="13" xfId="8" applyNumberFormat="1" applyFont="1" applyBorder="1">
      <alignment vertical="center"/>
    </xf>
    <xf numFmtId="0" fontId="40" fillId="2" borderId="77" xfId="8" applyFont="1" applyFill="1" applyBorder="1" applyAlignment="1" applyProtection="1">
      <alignment horizontal="right" vertical="center"/>
      <protection locked="0"/>
    </xf>
    <xf numFmtId="181" fontId="40" fillId="0" borderId="11" xfId="8" applyNumberFormat="1" applyFont="1" applyBorder="1" applyAlignment="1">
      <alignment horizontal="center" vertical="center" wrapText="1"/>
    </xf>
    <xf numFmtId="0" fontId="40" fillId="2" borderId="120" xfId="8" applyFont="1" applyFill="1" applyBorder="1" applyAlignment="1" applyProtection="1">
      <alignment horizontal="center" vertical="center"/>
      <protection locked="0"/>
    </xf>
    <xf numFmtId="0" fontId="40" fillId="2" borderId="123" xfId="8" applyFont="1" applyFill="1" applyBorder="1" applyAlignment="1" applyProtection="1">
      <alignment horizontal="center" vertical="center"/>
      <protection locked="0"/>
    </xf>
    <xf numFmtId="0" fontId="40" fillId="2" borderId="12" xfId="8" applyFont="1" applyFill="1" applyBorder="1" applyAlignment="1" applyProtection="1">
      <alignment horizontal="center" vertical="center"/>
      <protection locked="0"/>
    </xf>
    <xf numFmtId="181" fontId="40" fillId="2" borderId="25" xfId="8" applyNumberFormat="1" applyFont="1" applyFill="1" applyBorder="1" applyAlignment="1" applyProtection="1">
      <alignment horizontal="right" vertical="center"/>
      <protection locked="0"/>
    </xf>
    <xf numFmtId="0" fontId="40" fillId="2" borderId="45" xfId="8" applyFont="1" applyFill="1" applyBorder="1" applyAlignment="1" applyProtection="1">
      <alignment horizontal="center" vertical="center"/>
      <protection locked="0"/>
    </xf>
    <xf numFmtId="0" fontId="40" fillId="2" borderId="85" xfId="8" applyFont="1" applyFill="1" applyBorder="1" applyAlignment="1" applyProtection="1">
      <alignment horizontal="center" vertical="center"/>
      <protection locked="0"/>
    </xf>
    <xf numFmtId="0" fontId="40" fillId="2" borderId="87" xfId="8" applyFont="1" applyFill="1" applyBorder="1" applyAlignment="1" applyProtection="1">
      <alignment horizontal="center" vertical="center"/>
      <protection locked="0"/>
    </xf>
    <xf numFmtId="184" fontId="40" fillId="2" borderId="122" xfId="8" applyNumberFormat="1" applyFont="1" applyFill="1" applyBorder="1" applyAlignment="1" applyProtection="1">
      <alignment horizontal="right" vertical="center"/>
      <protection locked="0"/>
    </xf>
    <xf numFmtId="181" fontId="41" fillId="0" borderId="0" xfId="8" applyNumberFormat="1" applyFont="1">
      <alignment vertical="center"/>
    </xf>
    <xf numFmtId="0" fontId="0" fillId="0" borderId="12" xfId="0" applyBorder="1">
      <alignment vertical="center"/>
    </xf>
    <xf numFmtId="181" fontId="38" fillId="0" borderId="0" xfId="8" applyNumberFormat="1" applyFont="1" applyProtection="1">
      <alignment vertical="center"/>
      <protection locked="0"/>
    </xf>
    <xf numFmtId="0" fontId="39" fillId="0" borderId="0" xfId="8" applyFont="1" applyProtection="1">
      <alignment vertical="center"/>
      <protection locked="0"/>
    </xf>
    <xf numFmtId="0" fontId="40" fillId="0" borderId="0" xfId="8" applyFont="1" applyProtection="1">
      <alignment vertical="center"/>
      <protection locked="0"/>
    </xf>
    <xf numFmtId="181" fontId="40" fillId="0" borderId="0" xfId="8" applyNumberFormat="1" applyFont="1" applyProtection="1">
      <alignment vertical="center"/>
      <protection locked="0"/>
    </xf>
    <xf numFmtId="0" fontId="1" fillId="0" borderId="0" xfId="8" applyProtection="1">
      <alignment vertical="center"/>
      <protection locked="0"/>
    </xf>
    <xf numFmtId="0" fontId="40" fillId="0" borderId="0" xfId="8" applyFont="1" applyAlignment="1" applyProtection="1">
      <alignment horizontal="center" vertical="center"/>
      <protection locked="0"/>
    </xf>
    <xf numFmtId="0" fontId="41" fillId="0" borderId="0" xfId="8" applyFont="1" applyProtection="1">
      <alignment vertical="center"/>
      <protection locked="0"/>
    </xf>
    <xf numFmtId="0" fontId="40" fillId="0" borderId="11" xfId="8" applyFont="1" applyBorder="1" applyAlignment="1" applyProtection="1">
      <alignment horizontal="center" vertical="center"/>
      <protection locked="0"/>
    </xf>
    <xf numFmtId="0" fontId="40" fillId="5" borderId="106" xfId="8" applyFont="1" applyFill="1" applyBorder="1" applyAlignment="1">
      <alignment horizontal="right" vertical="center"/>
    </xf>
    <xf numFmtId="0" fontId="40" fillId="0" borderId="6" xfId="8" applyFont="1" applyBorder="1" applyAlignment="1" applyProtection="1">
      <alignment horizontal="left" vertical="center"/>
      <protection locked="0"/>
    </xf>
    <xf numFmtId="0" fontId="40" fillId="0" borderId="5" xfId="8" applyFont="1" applyBorder="1" applyAlignment="1" applyProtection="1">
      <alignment horizontal="left" vertical="center"/>
      <protection locked="0"/>
    </xf>
    <xf numFmtId="0" fontId="40" fillId="0" borderId="0" xfId="8" applyFont="1" applyAlignment="1" applyProtection="1">
      <alignment vertical="center" wrapText="1"/>
      <protection locked="0"/>
    </xf>
    <xf numFmtId="0" fontId="43" fillId="0" borderId="0" xfId="8" applyFont="1" applyProtection="1">
      <alignment vertical="center"/>
      <protection locked="0"/>
    </xf>
    <xf numFmtId="181" fontId="44" fillId="0" borderId="0" xfId="8" applyNumberFormat="1" applyFont="1" applyProtection="1">
      <alignment vertical="center"/>
      <protection locked="0"/>
    </xf>
    <xf numFmtId="182" fontId="40" fillId="0" borderId="0" xfId="8" applyNumberFormat="1" applyFont="1" applyProtection="1">
      <alignment vertical="center"/>
      <protection locked="0"/>
    </xf>
    <xf numFmtId="0" fontId="40" fillId="0" borderId="79" xfId="8" applyFont="1" applyBorder="1" applyProtection="1">
      <alignment vertical="center"/>
      <protection locked="0"/>
    </xf>
    <xf numFmtId="0" fontId="40" fillId="0" borderId="20" xfId="8" applyFont="1" applyBorder="1" applyAlignment="1" applyProtection="1">
      <alignment horizontal="center" vertical="center" wrapText="1"/>
      <protection locked="0"/>
    </xf>
    <xf numFmtId="181" fontId="40" fillId="0" borderId="41" xfId="8" applyNumberFormat="1" applyFont="1" applyBorder="1" applyAlignment="1" applyProtection="1">
      <alignment horizontal="center" vertical="center" wrapText="1"/>
      <protection locked="0"/>
    </xf>
    <xf numFmtId="0" fontId="40" fillId="0" borderId="84" xfId="8" applyFont="1" applyBorder="1" applyAlignment="1" applyProtection="1">
      <alignment horizontal="right" vertical="center"/>
      <protection locked="0"/>
    </xf>
    <xf numFmtId="0" fontId="40" fillId="0" borderId="113" xfId="8" applyFont="1" applyBorder="1" applyProtection="1">
      <alignment vertical="center"/>
      <protection locked="0"/>
    </xf>
    <xf numFmtId="0" fontId="40" fillId="0" borderId="114" xfId="8" applyFont="1" applyBorder="1" applyProtection="1">
      <alignment vertical="center"/>
      <protection locked="0"/>
    </xf>
    <xf numFmtId="0" fontId="40" fillId="0" borderId="28" xfId="8" applyFont="1" applyBorder="1" applyAlignment="1" applyProtection="1">
      <alignment horizontal="right" vertical="center"/>
      <protection locked="0"/>
    </xf>
    <xf numFmtId="0" fontId="40" fillId="0" borderId="116" xfId="8" applyFont="1" applyBorder="1" applyProtection="1">
      <alignment vertical="center"/>
      <protection locked="0"/>
    </xf>
    <xf numFmtId="0" fontId="40" fillId="0" borderId="117" xfId="8" applyFont="1" applyBorder="1" applyProtection="1">
      <alignment vertical="center"/>
      <protection locked="0"/>
    </xf>
    <xf numFmtId="182" fontId="54" fillId="5" borderId="131" xfId="8" applyNumberFormat="1" applyFont="1" applyFill="1" applyBorder="1">
      <alignment vertical="center"/>
    </xf>
    <xf numFmtId="0" fontId="40" fillId="0" borderId="121" xfId="8" applyFont="1" applyBorder="1" applyProtection="1">
      <alignment vertical="center"/>
      <protection locked="0"/>
    </xf>
    <xf numFmtId="0" fontId="45" fillId="0" borderId="0" xfId="8" applyFont="1" applyAlignment="1" applyProtection="1">
      <alignment horizontal="left" vertical="center"/>
      <protection locked="0"/>
    </xf>
    <xf numFmtId="0" fontId="40" fillId="0" borderId="124" xfId="8" applyFont="1" applyBorder="1" applyProtection="1">
      <alignment vertical="center"/>
      <protection locked="0"/>
    </xf>
    <xf numFmtId="0" fontId="40" fillId="0" borderId="80" xfId="8" applyFont="1" applyBorder="1" applyAlignment="1" applyProtection="1">
      <alignment horizontal="right" vertical="center"/>
      <protection locked="0"/>
    </xf>
    <xf numFmtId="181" fontId="40" fillId="0" borderId="125" xfId="8" applyNumberFormat="1" applyFont="1" applyBorder="1" applyAlignment="1" applyProtection="1">
      <alignment horizontal="right" vertical="center"/>
      <protection locked="0"/>
    </xf>
    <xf numFmtId="0" fontId="40" fillId="0" borderId="126" xfId="8" applyFont="1" applyBorder="1" applyProtection="1">
      <alignment vertical="center"/>
      <protection locked="0"/>
    </xf>
    <xf numFmtId="0" fontId="40" fillId="0" borderId="128" xfId="8" applyFont="1" applyBorder="1" applyProtection="1">
      <alignment vertical="center"/>
      <protection locked="0"/>
    </xf>
    <xf numFmtId="0" fontId="40" fillId="0" borderId="80" xfId="8" applyFont="1" applyBorder="1" applyAlignment="1" applyProtection="1">
      <alignment horizontal="center" vertical="center"/>
      <protection locked="0"/>
    </xf>
    <xf numFmtId="0" fontId="40" fillId="0" borderId="129" xfId="8" applyFont="1" applyBorder="1" applyAlignment="1" applyProtection="1">
      <alignment horizontal="center" vertical="center"/>
      <protection locked="0"/>
    </xf>
    <xf numFmtId="0" fontId="40" fillId="0" borderId="132" xfId="8" applyFont="1" applyBorder="1" applyAlignment="1" applyProtection="1">
      <alignment horizontal="center" vertical="center"/>
      <protection locked="0"/>
    </xf>
    <xf numFmtId="0" fontId="40" fillId="0" borderId="138" xfId="8" applyFont="1" applyBorder="1" applyProtection="1">
      <alignment vertical="center"/>
      <protection locked="0"/>
    </xf>
    <xf numFmtId="0" fontId="43" fillId="0" borderId="29" xfId="8" applyFont="1" applyBorder="1" applyProtection="1">
      <alignment vertical="center"/>
      <protection locked="0"/>
    </xf>
    <xf numFmtId="0" fontId="40" fillId="0" borderId="13" xfId="8" applyFont="1" applyBorder="1" applyProtection="1">
      <alignment vertical="center"/>
      <protection locked="0"/>
    </xf>
    <xf numFmtId="181" fontId="40" fillId="0" borderId="13" xfId="8" applyNumberFormat="1" applyFont="1" applyBorder="1" applyProtection="1">
      <alignment vertical="center"/>
      <protection locked="0"/>
    </xf>
    <xf numFmtId="0" fontId="46" fillId="0" borderId="47" xfId="8" applyFont="1" applyBorder="1" applyProtection="1">
      <alignment vertical="center"/>
      <protection locked="0"/>
    </xf>
    <xf numFmtId="0" fontId="47" fillId="0" borderId="18" xfId="8" applyFont="1" applyBorder="1" applyProtection="1">
      <alignment vertical="center"/>
      <protection locked="0"/>
    </xf>
    <xf numFmtId="181" fontId="47" fillId="0" borderId="18" xfId="8" applyNumberFormat="1" applyFont="1" applyBorder="1" applyProtection="1">
      <alignment vertical="center"/>
      <protection locked="0"/>
    </xf>
    <xf numFmtId="0" fontId="46" fillId="0" borderId="0" xfId="8" applyFont="1" applyProtection="1">
      <alignment vertical="center"/>
      <protection locked="0"/>
    </xf>
    <xf numFmtId="0" fontId="47" fillId="0" borderId="0" xfId="8" applyFont="1" applyProtection="1">
      <alignment vertical="center"/>
      <protection locked="0"/>
    </xf>
    <xf numFmtId="181" fontId="47" fillId="0" borderId="0" xfId="8" applyNumberFormat="1" applyFont="1" applyProtection="1">
      <alignment vertical="center"/>
      <protection locked="0"/>
    </xf>
    <xf numFmtId="181" fontId="45" fillId="0" borderId="0" xfId="8" applyNumberFormat="1" applyFont="1" applyProtection="1">
      <alignment vertical="center"/>
      <protection locked="0"/>
    </xf>
    <xf numFmtId="181" fontId="40" fillId="0" borderId="0" xfId="8" applyNumberFormat="1" applyFont="1" applyAlignment="1" applyProtection="1">
      <alignment horizontal="center" vertical="center"/>
      <protection locked="0"/>
    </xf>
    <xf numFmtId="182" fontId="43" fillId="0" borderId="93" xfId="8" applyNumberFormat="1" applyFont="1" applyFill="1" applyBorder="1">
      <alignment vertical="center"/>
    </xf>
    <xf numFmtId="182" fontId="40" fillId="0" borderId="77" xfId="8" applyNumberFormat="1" applyFont="1" applyFill="1" applyBorder="1">
      <alignment vertical="center"/>
    </xf>
    <xf numFmtId="182" fontId="40" fillId="0" borderId="106" xfId="8" applyNumberFormat="1" applyFont="1" applyFill="1" applyBorder="1">
      <alignment vertical="center"/>
    </xf>
    <xf numFmtId="182" fontId="40" fillId="0" borderId="109" xfId="8" applyNumberFormat="1" applyFont="1" applyFill="1" applyBorder="1">
      <alignment vertical="center"/>
    </xf>
    <xf numFmtId="183" fontId="40" fillId="0" borderId="131" xfId="8" applyNumberFormat="1" applyFont="1" applyFill="1" applyBorder="1">
      <alignment vertical="center"/>
    </xf>
    <xf numFmtId="183" fontId="40" fillId="0" borderId="134" xfId="8" applyNumberFormat="1" applyFont="1" applyFill="1" applyBorder="1">
      <alignment vertical="center"/>
    </xf>
    <xf numFmtId="182" fontId="40" fillId="0" borderId="139" xfId="8" applyNumberFormat="1" applyFont="1" applyFill="1" applyBorder="1">
      <alignment vertical="center"/>
    </xf>
    <xf numFmtId="182" fontId="43" fillId="0" borderId="35" xfId="8" applyNumberFormat="1" applyFont="1" applyFill="1" applyBorder="1">
      <alignment vertical="center"/>
    </xf>
    <xf numFmtId="181" fontId="41" fillId="0" borderId="67" xfId="8" applyNumberFormat="1" applyFont="1" applyFill="1" applyBorder="1">
      <alignment vertical="center"/>
    </xf>
    <xf numFmtId="181" fontId="46" fillId="0" borderId="67" xfId="8" applyNumberFormat="1" applyFont="1" applyFill="1" applyBorder="1">
      <alignment vertical="center"/>
    </xf>
    <xf numFmtId="0" fontId="0" fillId="0" borderId="12" xfId="0" applyBorder="1" applyAlignment="1" applyProtection="1">
      <alignment horizontal="center" vertical="center" shrinkToFit="1"/>
    </xf>
    <xf numFmtId="0" fontId="24" fillId="0" borderId="12" xfId="0" applyFont="1" applyBorder="1" applyAlignment="1" applyProtection="1">
      <alignment vertical="center" shrinkToFit="1"/>
    </xf>
    <xf numFmtId="0" fontId="22" fillId="0" borderId="17" xfId="0" applyFont="1" applyFill="1" applyBorder="1" applyAlignment="1" applyProtection="1">
      <alignment horizontal="center" vertical="center" shrinkToFit="1"/>
    </xf>
    <xf numFmtId="0" fontId="0" fillId="0" borderId="73" xfId="0" applyFill="1" applyBorder="1" applyAlignment="1" applyProtection="1">
      <alignment horizontal="center" vertical="center" shrinkToFit="1"/>
    </xf>
    <xf numFmtId="0" fontId="0" fillId="0" borderId="51" xfId="0" applyFill="1" applyBorder="1" applyAlignment="1" applyProtection="1">
      <alignment horizontal="center" vertical="center" shrinkToFit="1"/>
    </xf>
    <xf numFmtId="0" fontId="58" fillId="0" borderId="0" xfId="8" applyFont="1" applyAlignment="1">
      <alignment vertical="top"/>
    </xf>
    <xf numFmtId="0" fontId="0" fillId="0" borderId="0" xfId="0" applyAlignment="1">
      <alignment horizontal="center" vertical="center"/>
    </xf>
    <xf numFmtId="0" fontId="0" fillId="0" borderId="11" xfId="0" applyBorder="1">
      <alignment vertical="center"/>
    </xf>
    <xf numFmtId="0" fontId="0" fillId="0" borderId="0" xfId="0" applyAlignment="1">
      <alignment horizontal="center" vertical="center" shrinkToFit="1"/>
    </xf>
    <xf numFmtId="0" fontId="22" fillId="0" borderId="0" xfId="0" applyFont="1" applyAlignment="1">
      <alignment vertical="center" shrinkToFit="1"/>
    </xf>
    <xf numFmtId="0" fontId="0" fillId="0" borderId="78" xfId="0" applyBorder="1">
      <alignment vertical="center"/>
    </xf>
    <xf numFmtId="0" fontId="0" fillId="0" borderId="12" xfId="0" applyBorder="1" applyAlignment="1">
      <alignment horizontal="center" vertical="center" wrapText="1"/>
    </xf>
    <xf numFmtId="0" fontId="0" fillId="0" borderId="12" xfId="0" applyBorder="1" applyAlignment="1">
      <alignment horizontal="center" vertical="center"/>
    </xf>
    <xf numFmtId="0" fontId="59" fillId="0" borderId="51" xfId="0" applyFont="1" applyBorder="1" applyAlignment="1">
      <alignment horizontal="center" vertical="center" wrapText="1"/>
    </xf>
    <xf numFmtId="0" fontId="0" fillId="0" borderId="40" xfId="0" applyBorder="1" applyAlignment="1">
      <alignment horizontal="center" vertical="center" wrapText="1"/>
    </xf>
    <xf numFmtId="0" fontId="0" fillId="0" borderId="147" xfId="0" applyBorder="1" applyAlignment="1">
      <alignment horizontal="center" vertical="center" wrapText="1"/>
    </xf>
    <xf numFmtId="0" fontId="0" fillId="0" borderId="52" xfId="0" applyBorder="1" applyAlignment="1">
      <alignment horizontal="center" vertical="center"/>
    </xf>
    <xf numFmtId="0" fontId="0" fillId="0" borderId="94" xfId="0" applyBorder="1" applyAlignment="1">
      <alignment horizontal="center" vertical="center"/>
    </xf>
    <xf numFmtId="0" fontId="0" fillId="0" borderId="46" xfId="0" applyBorder="1" applyAlignment="1">
      <alignment horizontal="center" vertical="center" shrinkToFit="1"/>
    </xf>
    <xf numFmtId="0" fontId="0" fillId="0" borderId="46" xfId="0" applyBorder="1" applyAlignment="1">
      <alignment vertical="center" shrinkToFit="1"/>
    </xf>
    <xf numFmtId="0" fontId="0" fillId="2" borderId="46" xfId="0" applyFill="1" applyBorder="1" applyAlignment="1" applyProtection="1">
      <alignment horizontal="center" vertical="center" shrinkToFit="1"/>
      <protection locked="0"/>
    </xf>
    <xf numFmtId="57" fontId="32" fillId="2" borderId="46" xfId="0" applyNumberFormat="1" applyFont="1" applyFill="1" applyBorder="1" applyProtection="1">
      <alignment vertical="center"/>
      <protection locked="0"/>
    </xf>
    <xf numFmtId="0" fontId="0" fillId="2" borderId="1" xfId="0" applyFill="1" applyBorder="1" applyAlignment="1" applyProtection="1">
      <alignment horizontal="center" vertical="center" shrinkToFit="1"/>
      <protection locked="0"/>
    </xf>
    <xf numFmtId="181" fontId="0" fillId="6" borderId="12" xfId="0" applyNumberFormat="1" applyFill="1" applyBorder="1" applyAlignment="1" applyProtection="1">
      <alignment horizontal="right" vertical="center" shrinkToFit="1"/>
      <protection locked="0"/>
    </xf>
    <xf numFmtId="0" fontId="0" fillId="6" borderId="12" xfId="0" applyFill="1" applyBorder="1" applyAlignment="1" applyProtection="1">
      <alignment horizontal="center" vertical="center" shrinkToFit="1"/>
      <protection locked="0"/>
    </xf>
    <xf numFmtId="176" fontId="59" fillId="0" borderId="51" xfId="0" applyNumberFormat="1" applyFont="1" applyBorder="1" applyAlignment="1">
      <alignment horizontal="center" vertical="center"/>
    </xf>
    <xf numFmtId="185" fontId="0" fillId="0" borderId="40" xfId="0" applyNumberFormat="1" applyBorder="1" applyAlignment="1">
      <alignment horizontal="right" vertical="center"/>
    </xf>
    <xf numFmtId="185" fontId="0" fillId="0" borderId="12" xfId="0" applyNumberFormat="1" applyBorder="1" applyAlignment="1">
      <alignment horizontal="right" vertical="center"/>
    </xf>
    <xf numFmtId="185" fontId="0" fillId="0" borderId="147" xfId="0" applyNumberFormat="1" applyBorder="1" applyAlignment="1">
      <alignment horizontal="right" vertical="center"/>
    </xf>
    <xf numFmtId="185" fontId="0" fillId="0" borderId="52" xfId="0" applyNumberFormat="1" applyBorder="1" applyAlignment="1">
      <alignment horizontal="right" vertical="center"/>
    </xf>
    <xf numFmtId="176" fontId="59" fillId="0" borderId="40" xfId="0" applyNumberFormat="1" applyFont="1" applyBorder="1" applyAlignment="1">
      <alignment horizontal="center" vertical="center"/>
    </xf>
    <xf numFmtId="185" fontId="0" fillId="0" borderId="12" xfId="0" applyNumberFormat="1" applyBorder="1">
      <alignment vertical="center"/>
    </xf>
    <xf numFmtId="0" fontId="0" fillId="0" borderId="12" xfId="0" applyBorder="1" applyAlignment="1">
      <alignment horizontal="center" vertical="center" shrinkToFit="1"/>
    </xf>
    <xf numFmtId="57" fontId="32" fillId="2" borderId="12" xfId="0" applyNumberFormat="1" applyFont="1" applyFill="1" applyBorder="1" applyProtection="1">
      <alignment vertical="center"/>
      <protection locked="0"/>
    </xf>
    <xf numFmtId="185" fontId="0" fillId="0" borderId="22" xfId="0" applyNumberFormat="1" applyBorder="1" applyAlignment="1">
      <alignment horizontal="right" vertical="center"/>
    </xf>
    <xf numFmtId="185" fontId="0" fillId="0" borderId="23" xfId="0" applyNumberFormat="1" applyBorder="1" applyAlignment="1">
      <alignment horizontal="right" vertical="center"/>
    </xf>
    <xf numFmtId="185" fontId="0" fillId="0" borderId="148" xfId="0" applyNumberFormat="1" applyBorder="1" applyAlignment="1">
      <alignment horizontal="right" vertical="center"/>
    </xf>
    <xf numFmtId="185" fontId="0" fillId="0" borderId="50" xfId="0" applyNumberFormat="1" applyBorder="1" applyAlignment="1">
      <alignment horizontal="right" vertical="center"/>
    </xf>
    <xf numFmtId="176" fontId="59" fillId="0" borderId="22" xfId="0" applyNumberFormat="1" applyFont="1" applyBorder="1" applyAlignment="1">
      <alignment horizontal="center" vertical="center"/>
    </xf>
    <xf numFmtId="0" fontId="0" fillId="0" borderId="23" xfId="0" applyBorder="1">
      <alignment vertical="center"/>
    </xf>
    <xf numFmtId="185" fontId="0" fillId="0" borderId="23" xfId="0" applyNumberFormat="1" applyBorder="1">
      <alignment vertical="center"/>
    </xf>
    <xf numFmtId="0" fontId="0" fillId="0" borderId="24" xfId="0" applyBorder="1" applyAlignment="1">
      <alignment horizontal="center" vertical="center"/>
    </xf>
    <xf numFmtId="185" fontId="0" fillId="0" borderId="83" xfId="0" applyNumberFormat="1" applyBorder="1" applyAlignment="1">
      <alignment horizontal="right" vertical="center"/>
    </xf>
    <xf numFmtId="176" fontId="59" fillId="0" borderId="46" xfId="0" applyNumberFormat="1" applyFont="1" applyBorder="1" applyAlignment="1">
      <alignment horizontal="center" vertical="center"/>
    </xf>
    <xf numFmtId="0" fontId="0" fillId="0" borderId="46" xfId="0" applyBorder="1">
      <alignment vertical="center"/>
    </xf>
    <xf numFmtId="0" fontId="0" fillId="0" borderId="46" xfId="0" applyBorder="1" applyAlignment="1">
      <alignment horizontal="center" vertical="center"/>
    </xf>
    <xf numFmtId="185" fontId="0" fillId="0" borderId="94" xfId="0" applyNumberFormat="1" applyBorder="1" applyAlignment="1">
      <alignment horizontal="right" vertical="center"/>
    </xf>
    <xf numFmtId="176" fontId="59" fillId="0" borderId="12" xfId="0" applyNumberFormat="1" applyFont="1" applyBorder="1" applyAlignment="1">
      <alignment horizontal="center" vertical="center"/>
    </xf>
    <xf numFmtId="0" fontId="0" fillId="0" borderId="12" xfId="0" applyBorder="1" applyAlignment="1" applyProtection="1">
      <alignment horizontal="center" vertical="center" shrinkToFit="1"/>
      <protection locked="0"/>
    </xf>
    <xf numFmtId="0" fontId="0" fillId="7" borderId="12" xfId="0" applyFill="1" applyBorder="1" applyAlignment="1" applyProtection="1">
      <alignment vertical="center" shrinkToFit="1"/>
      <protection locked="0"/>
    </xf>
    <xf numFmtId="0" fontId="0" fillId="7" borderId="12" xfId="0" applyFill="1" applyBorder="1" applyAlignment="1" applyProtection="1">
      <alignment horizontal="center" vertical="center" shrinkToFit="1"/>
      <protection locked="0"/>
    </xf>
    <xf numFmtId="0" fontId="0" fillId="2" borderId="25" xfId="0" applyFill="1" applyBorder="1" applyAlignment="1">
      <alignment horizontal="center" vertical="center" shrinkToFit="1"/>
    </xf>
    <xf numFmtId="0" fontId="0" fillId="0" borderId="25" xfId="0" applyBorder="1" applyAlignment="1" applyProtection="1">
      <alignment horizontal="center" vertical="center" shrinkToFit="1"/>
      <protection locked="0"/>
    </xf>
    <xf numFmtId="0" fontId="0" fillId="0" borderId="76" xfId="0" applyBorder="1" applyAlignment="1" applyProtection="1">
      <alignment horizontal="center" vertical="center" shrinkToFit="1"/>
      <protection locked="0"/>
    </xf>
    <xf numFmtId="0" fontId="0" fillId="2" borderId="25" xfId="0" applyFill="1" applyBorder="1" applyAlignment="1" applyProtection="1">
      <alignment horizontal="center" vertical="center" shrinkToFit="1"/>
      <protection locked="0"/>
    </xf>
    <xf numFmtId="0" fontId="0" fillId="8" borderId="25" xfId="0" applyFill="1" applyBorder="1" applyAlignment="1" applyProtection="1">
      <alignment horizontal="center" vertical="center" shrinkToFit="1"/>
      <protection locked="0"/>
    </xf>
    <xf numFmtId="0" fontId="0" fillId="8" borderId="12" xfId="0" applyFill="1" applyBorder="1" applyAlignment="1" applyProtection="1">
      <alignment horizontal="center" vertical="center" shrinkToFit="1"/>
      <protection locked="0"/>
    </xf>
    <xf numFmtId="0" fontId="0" fillId="8" borderId="51" xfId="0" applyFill="1" applyBorder="1" applyAlignment="1" applyProtection="1">
      <alignment horizontal="center" vertical="center" shrinkToFit="1"/>
      <protection locked="0"/>
    </xf>
    <xf numFmtId="0" fontId="0" fillId="9" borderId="12" xfId="0" applyFill="1" applyBorder="1" applyAlignment="1" applyProtection="1">
      <alignment horizontal="center" vertical="center" shrinkToFit="1"/>
      <protection locked="0"/>
    </xf>
    <xf numFmtId="0" fontId="0" fillId="9" borderId="25" xfId="0" applyFill="1" applyBorder="1" applyAlignment="1">
      <alignment horizontal="center" vertical="center" shrinkToFit="1"/>
    </xf>
    <xf numFmtId="0" fontId="5" fillId="0" borderId="49" xfId="0" applyFont="1" applyBorder="1" applyAlignment="1" applyProtection="1">
      <alignment horizontal="center" vertical="center" wrapText="1"/>
    </xf>
    <xf numFmtId="0" fontId="5" fillId="0" borderId="30" xfId="0" applyFont="1" applyBorder="1" applyAlignment="1" applyProtection="1">
      <alignment horizontal="center" vertical="center" wrapText="1"/>
    </xf>
    <xf numFmtId="186" fontId="60" fillId="4" borderId="46" xfId="13" applyNumberFormat="1" applyFont="1" applyFill="1" applyBorder="1" applyAlignment="1" applyProtection="1">
      <alignment horizontal="right" vertical="center"/>
    </xf>
    <xf numFmtId="0" fontId="5" fillId="0" borderId="1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7" fillId="0" borderId="28"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5" fillId="0" borderId="0" xfId="0" applyFont="1" applyBorder="1" applyAlignment="1" applyProtection="1">
      <alignment horizontal="distributed" vertical="center"/>
    </xf>
    <xf numFmtId="38" fontId="22" fillId="0" borderId="12" xfId="6" applyFont="1" applyFill="1" applyBorder="1" applyAlignment="1" applyProtection="1">
      <alignment vertical="center" shrinkToFit="1"/>
    </xf>
    <xf numFmtId="0" fontId="0" fillId="0" borderId="45" xfId="0" applyBorder="1" applyAlignment="1" applyProtection="1">
      <alignment horizontal="center" vertical="center"/>
    </xf>
    <xf numFmtId="0" fontId="7" fillId="0" borderId="17" xfId="0" applyFont="1" applyBorder="1" applyAlignment="1" applyProtection="1">
      <alignment vertical="top" wrapText="1"/>
    </xf>
    <xf numFmtId="0" fontId="7" fillId="0" borderId="0" xfId="0" applyFont="1" applyAlignment="1" applyProtection="1">
      <alignment vertical="top" wrapText="1"/>
    </xf>
    <xf numFmtId="0" fontId="1" fillId="0" borderId="0" xfId="8" applyProtection="1">
      <alignment vertical="center"/>
    </xf>
    <xf numFmtId="0" fontId="40" fillId="0" borderId="0" xfId="8" applyFont="1" applyProtection="1">
      <alignment vertical="center"/>
    </xf>
    <xf numFmtId="181" fontId="40" fillId="0" borderId="0" xfId="8" applyNumberFormat="1" applyFont="1" applyProtection="1">
      <alignment vertical="center"/>
    </xf>
    <xf numFmtId="0" fontId="38" fillId="0" borderId="0" xfId="8" applyFont="1" applyProtection="1">
      <alignment vertical="center"/>
    </xf>
    <xf numFmtId="181" fontId="38" fillId="0" borderId="0" xfId="8" applyNumberFormat="1" applyFont="1" applyProtection="1">
      <alignment vertical="center"/>
    </xf>
    <xf numFmtId="0" fontId="39" fillId="0" borderId="0" xfId="8" applyFont="1" applyProtection="1">
      <alignment vertical="center"/>
    </xf>
    <xf numFmtId="0" fontId="43" fillId="0" borderId="0" xfId="0" applyFont="1" applyProtection="1">
      <alignment vertical="center"/>
    </xf>
    <xf numFmtId="0" fontId="40" fillId="0" borderId="0" xfId="12" applyFont="1" applyAlignment="1" applyProtection="1">
      <alignment horizontal="left" vertical="center"/>
    </xf>
    <xf numFmtId="0" fontId="37" fillId="0" borderId="0" xfId="12" applyFont="1" applyAlignment="1" applyProtection="1">
      <alignment horizontal="center" vertical="center"/>
    </xf>
    <xf numFmtId="0" fontId="56" fillId="0" borderId="0" xfId="12" applyFont="1" applyAlignment="1" applyProtection="1">
      <alignment horizontal="center" vertical="center"/>
    </xf>
    <xf numFmtId="0" fontId="40" fillId="0" borderId="67" xfId="12" applyFont="1" applyBorder="1" applyAlignment="1" applyProtection="1">
      <alignment horizontal="left" vertical="center"/>
    </xf>
    <xf numFmtId="0" fontId="31" fillId="0" borderId="0" xfId="12" applyAlignment="1" applyProtection="1">
      <alignment horizontal="left" vertical="center"/>
    </xf>
    <xf numFmtId="0" fontId="40" fillId="0" borderId="0" xfId="8" applyFont="1" applyAlignment="1" applyProtection="1">
      <alignment horizontal="center" vertical="center"/>
    </xf>
    <xf numFmtId="0" fontId="40" fillId="2" borderId="67" xfId="12" applyFont="1" applyFill="1" applyBorder="1" applyAlignment="1" applyProtection="1">
      <alignment horizontal="left" vertical="center"/>
      <protection locked="0"/>
    </xf>
    <xf numFmtId="0" fontId="5" fillId="0" borderId="0" xfId="0" applyNumberFormat="1" applyFont="1" applyFill="1" applyBorder="1" applyAlignment="1" applyProtection="1">
      <alignment vertical="center"/>
    </xf>
    <xf numFmtId="0" fontId="7" fillId="0" borderId="0" xfId="0" applyFont="1" applyBorder="1" applyAlignment="1" applyProtection="1">
      <alignment vertical="center"/>
    </xf>
    <xf numFmtId="0" fontId="5" fillId="0" borderId="0" xfId="0" applyFont="1" applyFill="1" applyBorder="1" applyAlignment="1" applyProtection="1">
      <alignment vertical="center" shrinkToFit="1"/>
    </xf>
    <xf numFmtId="0" fontId="5" fillId="0" borderId="48" xfId="0" applyFont="1" applyBorder="1" applyAlignment="1" applyProtection="1">
      <alignment horizontal="center" vertical="center" wrapText="1"/>
    </xf>
    <xf numFmtId="0" fontId="5" fillId="0" borderId="95" xfId="0" applyFont="1" applyBorder="1" applyAlignment="1" applyProtection="1">
      <alignment horizontal="center" vertical="center" wrapText="1"/>
    </xf>
    <xf numFmtId="0" fontId="63" fillId="0" borderId="12" xfId="0" applyFont="1" applyBorder="1" applyAlignment="1">
      <alignment vertical="top" textRotation="255" shrinkToFit="1"/>
    </xf>
    <xf numFmtId="38" fontId="0" fillId="0" borderId="12" xfId="0" applyNumberFormat="1" applyBorder="1">
      <alignment vertical="center"/>
    </xf>
    <xf numFmtId="0" fontId="0" fillId="0" borderId="12" xfId="0" applyBorder="1" applyAlignment="1" applyProtection="1">
      <alignment horizontal="center" vertical="center" wrapText="1"/>
    </xf>
    <xf numFmtId="0" fontId="0" fillId="0" borderId="12" xfId="0" applyBorder="1" applyAlignment="1" applyProtection="1">
      <alignment horizontal="center" vertical="center"/>
    </xf>
    <xf numFmtId="0" fontId="58" fillId="0" borderId="0" xfId="8" applyFont="1" applyAlignment="1" applyProtection="1">
      <alignment vertical="top"/>
    </xf>
    <xf numFmtId="0" fontId="0" fillId="0" borderId="0" xfId="0" applyAlignment="1" applyProtection="1">
      <alignment horizontal="center" vertical="center"/>
    </xf>
    <xf numFmtId="0" fontId="0" fillId="0" borderId="11" xfId="0" applyBorder="1" applyProtection="1">
      <alignment vertical="center"/>
    </xf>
    <xf numFmtId="0" fontId="0" fillId="0" borderId="0" xfId="0" applyAlignment="1" applyProtection="1">
      <alignment horizontal="center" vertical="center" shrinkToFit="1"/>
    </xf>
    <xf numFmtId="0" fontId="22" fillId="0" borderId="0" xfId="0" applyFont="1" applyAlignment="1" applyProtection="1">
      <alignment vertical="center" shrinkToFit="1"/>
    </xf>
    <xf numFmtId="0" fontId="0" fillId="0" borderId="78" xfId="0" applyBorder="1" applyProtection="1">
      <alignment vertical="center"/>
    </xf>
    <xf numFmtId="0" fontId="59" fillId="0" borderId="51" xfId="0" applyFont="1" applyBorder="1" applyAlignment="1" applyProtection="1">
      <alignment horizontal="center" vertical="center" wrapText="1"/>
    </xf>
    <xf numFmtId="0" fontId="0" fillId="0" borderId="40" xfId="0" applyBorder="1" applyAlignment="1" applyProtection="1">
      <alignment horizontal="center" vertical="center" wrapText="1"/>
    </xf>
    <xf numFmtId="0" fontId="0" fillId="0" borderId="147" xfId="0" applyBorder="1" applyAlignment="1" applyProtection="1">
      <alignment horizontal="center" vertical="center" wrapText="1"/>
    </xf>
    <xf numFmtId="0" fontId="0" fillId="0" borderId="52" xfId="0" applyBorder="1" applyAlignment="1" applyProtection="1">
      <alignment horizontal="center" vertical="center"/>
    </xf>
    <xf numFmtId="0" fontId="0" fillId="0" borderId="94" xfId="0" applyBorder="1" applyAlignment="1" applyProtection="1">
      <alignment horizontal="center" vertical="center"/>
    </xf>
    <xf numFmtId="0" fontId="0" fillId="0" borderId="46" xfId="0" applyBorder="1" applyAlignment="1" applyProtection="1">
      <alignment horizontal="center" vertical="center" shrinkToFit="1"/>
    </xf>
    <xf numFmtId="0" fontId="0" fillId="2" borderId="12" xfId="0" applyFill="1" applyBorder="1" applyAlignment="1" applyProtection="1">
      <alignment horizontal="center" vertical="center" shrinkToFit="1"/>
    </xf>
    <xf numFmtId="57" fontId="32" fillId="2" borderId="12" xfId="0" applyNumberFormat="1" applyFont="1" applyFill="1" applyBorder="1" applyProtection="1">
      <alignment vertical="center"/>
    </xf>
    <xf numFmtId="0" fontId="0" fillId="2" borderId="1" xfId="0" applyFill="1" applyBorder="1" applyAlignment="1" applyProtection="1">
      <alignment horizontal="center" vertical="center" shrinkToFit="1"/>
    </xf>
    <xf numFmtId="0" fontId="64" fillId="2" borderId="12" xfId="0" applyFont="1" applyFill="1" applyBorder="1" applyAlignment="1" applyProtection="1">
      <alignment horizontal="center" vertical="center" shrinkToFit="1"/>
    </xf>
    <xf numFmtId="0" fontId="65" fillId="2" borderId="12" xfId="0" applyFont="1" applyFill="1" applyBorder="1" applyAlignment="1" applyProtection="1">
      <alignment horizontal="center" vertical="center" shrinkToFit="1"/>
    </xf>
    <xf numFmtId="181" fontId="0" fillId="6" borderId="12" xfId="0" applyNumberFormat="1" applyFill="1" applyBorder="1" applyAlignment="1" applyProtection="1">
      <alignment horizontal="right" vertical="center" shrinkToFit="1"/>
    </xf>
    <xf numFmtId="0" fontId="0" fillId="6" borderId="12" xfId="0" applyFill="1" applyBorder="1" applyAlignment="1" applyProtection="1">
      <alignment horizontal="center" vertical="center" shrinkToFit="1"/>
    </xf>
    <xf numFmtId="176" fontId="59" fillId="0" borderId="51" xfId="0" applyNumberFormat="1" applyFont="1" applyBorder="1" applyAlignment="1" applyProtection="1">
      <alignment horizontal="center" vertical="center"/>
    </xf>
    <xf numFmtId="185" fontId="0" fillId="0" borderId="40" xfId="0" applyNumberFormat="1" applyBorder="1" applyAlignment="1" applyProtection="1">
      <alignment horizontal="right" vertical="center"/>
    </xf>
    <xf numFmtId="185" fontId="0" fillId="0" borderId="12" xfId="0" applyNumberFormat="1" applyBorder="1" applyAlignment="1" applyProtection="1">
      <alignment horizontal="right" vertical="center"/>
    </xf>
    <xf numFmtId="185" fontId="0" fillId="0" borderId="147" xfId="0" applyNumberFormat="1" applyBorder="1" applyAlignment="1" applyProtection="1">
      <alignment horizontal="right" vertical="center"/>
    </xf>
    <xf numFmtId="185" fontId="0" fillId="0" borderId="52" xfId="0" applyNumberFormat="1" applyBorder="1" applyAlignment="1" applyProtection="1">
      <alignment horizontal="right" vertical="center"/>
    </xf>
    <xf numFmtId="176" fontId="59" fillId="0" borderId="40" xfId="0" applyNumberFormat="1" applyFont="1" applyBorder="1" applyAlignment="1" applyProtection="1">
      <alignment horizontal="center" vertical="center"/>
    </xf>
    <xf numFmtId="0" fontId="0" fillId="0" borderId="12" xfId="0" applyBorder="1" applyProtection="1">
      <alignment vertical="center"/>
    </xf>
    <xf numFmtId="185" fontId="0" fillId="0" borderId="12" xfId="0" applyNumberFormat="1" applyBorder="1" applyProtection="1">
      <alignment vertical="center"/>
    </xf>
    <xf numFmtId="185" fontId="0" fillId="0" borderId="22" xfId="0" applyNumberFormat="1" applyBorder="1" applyAlignment="1" applyProtection="1">
      <alignment horizontal="right" vertical="center"/>
    </xf>
    <xf numFmtId="185" fontId="0" fillId="0" borderId="23" xfId="0" applyNumberFormat="1" applyBorder="1" applyAlignment="1" applyProtection="1">
      <alignment horizontal="right" vertical="center"/>
    </xf>
    <xf numFmtId="185" fontId="0" fillId="0" borderId="148" xfId="0" applyNumberFormat="1" applyBorder="1" applyAlignment="1" applyProtection="1">
      <alignment horizontal="right" vertical="center"/>
    </xf>
    <xf numFmtId="185" fontId="0" fillId="0" borderId="50" xfId="0" applyNumberFormat="1" applyBorder="1" applyAlignment="1" applyProtection="1">
      <alignment horizontal="right" vertical="center"/>
    </xf>
    <xf numFmtId="176" fontId="59" fillId="0" borderId="22" xfId="0" applyNumberFormat="1" applyFont="1" applyBorder="1" applyAlignment="1" applyProtection="1">
      <alignment horizontal="center" vertical="center"/>
    </xf>
    <xf numFmtId="0" fontId="0" fillId="0" borderId="23" xfId="0" applyBorder="1" applyProtection="1">
      <alignment vertical="center"/>
    </xf>
    <xf numFmtId="185" fontId="0" fillId="0" borderId="23" xfId="0" applyNumberFormat="1" applyBorder="1" applyProtection="1">
      <alignment vertical="center"/>
    </xf>
    <xf numFmtId="0" fontId="0" fillId="0" borderId="24" xfId="0" applyBorder="1" applyAlignment="1" applyProtection="1">
      <alignment horizontal="center" vertical="center"/>
    </xf>
    <xf numFmtId="0" fontId="40" fillId="10" borderId="109" xfId="8" applyFont="1" applyFill="1" applyBorder="1" applyAlignment="1" applyProtection="1">
      <alignment horizontal="right" vertical="center"/>
      <protection locked="0"/>
    </xf>
    <xf numFmtId="0" fontId="40" fillId="10" borderId="112" xfId="8" applyFont="1" applyFill="1" applyBorder="1" applyAlignment="1" applyProtection="1">
      <alignment horizontal="right" vertical="center"/>
      <protection locked="0"/>
    </xf>
    <xf numFmtId="181" fontId="0" fillId="2" borderId="12" xfId="0" applyNumberFormat="1" applyFill="1" applyBorder="1" applyAlignment="1" applyProtection="1">
      <alignment horizontal="center" vertical="center" shrinkToFit="1"/>
      <protection locked="0"/>
    </xf>
    <xf numFmtId="0" fontId="40" fillId="2" borderId="26" xfId="8" applyFont="1" applyFill="1" applyBorder="1" applyAlignment="1" applyProtection="1">
      <alignment horizontal="left" vertical="center" wrapText="1"/>
    </xf>
    <xf numFmtId="0" fontId="40" fillId="2" borderId="17" xfId="8" applyFont="1" applyFill="1" applyBorder="1" applyAlignment="1" applyProtection="1">
      <alignment horizontal="left" vertical="center" wrapText="1"/>
    </xf>
    <xf numFmtId="0" fontId="40" fillId="2" borderId="32" xfId="8" applyFont="1" applyFill="1" applyBorder="1" applyAlignment="1" applyProtection="1">
      <alignment horizontal="left" vertical="center" wrapText="1"/>
    </xf>
    <xf numFmtId="0" fontId="40" fillId="2" borderId="28" xfId="8" applyFont="1" applyFill="1" applyBorder="1" applyAlignment="1" applyProtection="1">
      <alignment horizontal="left" vertical="center" wrapText="1"/>
    </xf>
    <xf numFmtId="0" fontId="40" fillId="2" borderId="0" xfId="8" applyFont="1" applyFill="1" applyAlignment="1" applyProtection="1">
      <alignment horizontal="left" vertical="center" wrapText="1"/>
    </xf>
    <xf numFmtId="0" fontId="40" fillId="2" borderId="7" xfId="8" applyFont="1" applyFill="1" applyBorder="1" applyAlignment="1" applyProtection="1">
      <alignment horizontal="left" vertical="center" wrapText="1"/>
    </xf>
    <xf numFmtId="0" fontId="40" fillId="2" borderId="29" xfId="8" applyFont="1" applyFill="1" applyBorder="1" applyAlignment="1" applyProtection="1">
      <alignment horizontal="left" vertical="center" wrapText="1"/>
    </xf>
    <xf numFmtId="0" fontId="40" fillId="2" borderId="13" xfId="8" applyFont="1" applyFill="1" applyBorder="1" applyAlignment="1" applyProtection="1">
      <alignment horizontal="left" vertical="center" wrapText="1"/>
    </xf>
    <xf numFmtId="0" fontId="40" fillId="2" borderId="15" xfId="8" applyFont="1" applyFill="1" applyBorder="1" applyAlignment="1" applyProtection="1">
      <alignment horizontal="left" vertical="center" wrapText="1"/>
    </xf>
    <xf numFmtId="0" fontId="40" fillId="0" borderId="67" xfId="8" applyFont="1" applyBorder="1" applyAlignment="1" applyProtection="1">
      <alignment horizontal="center" vertical="center"/>
    </xf>
    <xf numFmtId="0" fontId="40" fillId="2" borderId="47" xfId="8" applyFont="1" applyFill="1" applyBorder="1" applyAlignment="1" applyProtection="1">
      <alignment horizontal="center" vertical="center"/>
      <protection locked="0"/>
    </xf>
    <xf numFmtId="0" fontId="40" fillId="2" borderId="18" xfId="8" applyFont="1" applyFill="1" applyBorder="1" applyAlignment="1" applyProtection="1">
      <alignment horizontal="center" vertical="center"/>
      <protection locked="0"/>
    </xf>
    <xf numFmtId="0" fontId="40" fillId="2" borderId="61" xfId="8" applyFont="1" applyFill="1" applyBorder="1" applyAlignment="1" applyProtection="1">
      <alignment horizontal="center" vertical="center"/>
      <protection locked="0"/>
    </xf>
    <xf numFmtId="180" fontId="31" fillId="0" borderId="33" xfId="8" applyNumberFormat="1" applyFont="1" applyBorder="1" applyAlignment="1">
      <alignment horizontal="center" vertical="center" wrapText="1"/>
    </xf>
    <xf numFmtId="180" fontId="31" fillId="0" borderId="93" xfId="8" applyNumberFormat="1" applyFont="1" applyBorder="1" applyAlignment="1">
      <alignment horizontal="center" vertical="center" wrapText="1"/>
    </xf>
    <xf numFmtId="0" fontId="31" fillId="4" borderId="82" xfId="8" applyFont="1" applyFill="1" applyBorder="1" applyAlignment="1">
      <alignment horizontal="center" vertical="center"/>
    </xf>
    <xf numFmtId="0" fontId="31" fillId="4" borderId="1" xfId="8" applyFont="1" applyFill="1" applyBorder="1" applyAlignment="1">
      <alignment horizontal="center" vertical="center"/>
    </xf>
    <xf numFmtId="0" fontId="31" fillId="4" borderId="92" xfId="8" applyFont="1" applyFill="1" applyBorder="1" applyAlignment="1">
      <alignment horizontal="center" vertical="center"/>
    </xf>
    <xf numFmtId="177" fontId="31" fillId="0" borderId="80" xfId="8" applyNumberFormat="1" applyFont="1" applyBorder="1" applyAlignment="1">
      <alignment horizontal="center" vertical="center"/>
    </xf>
    <xf numFmtId="177" fontId="31" fillId="0" borderId="25" xfId="8" applyNumberFormat="1" applyFont="1" applyBorder="1" applyAlignment="1">
      <alignment horizontal="center" vertical="center"/>
    </xf>
    <xf numFmtId="177" fontId="31" fillId="0" borderId="52" xfId="8" applyNumberFormat="1" applyFont="1" applyBorder="1" applyAlignment="1">
      <alignment horizontal="center" vertical="center"/>
    </xf>
    <xf numFmtId="0" fontId="29" fillId="0" borderId="0" xfId="8" applyFont="1" applyAlignment="1">
      <alignment horizontal="center" vertical="center"/>
    </xf>
    <xf numFmtId="0" fontId="32" fillId="0" borderId="47" xfId="8" applyFont="1" applyBorder="1" applyAlignment="1">
      <alignment horizontal="center" vertical="center"/>
    </xf>
    <xf numFmtId="0" fontId="32" fillId="0" borderId="18" xfId="8" applyFont="1" applyBorder="1" applyAlignment="1">
      <alignment horizontal="center" vertical="center"/>
    </xf>
    <xf numFmtId="0" fontId="32" fillId="0" borderId="61" xfId="8" applyFont="1" applyBorder="1" applyAlignment="1">
      <alignment horizontal="center" vertical="center"/>
    </xf>
    <xf numFmtId="0" fontId="32" fillId="0" borderId="47" xfId="8" applyFont="1" applyFill="1" applyBorder="1" applyAlignment="1" applyProtection="1">
      <alignment horizontal="center" vertical="center" shrinkToFit="1"/>
      <protection locked="0"/>
    </xf>
    <xf numFmtId="0" fontId="32" fillId="0" borderId="18" xfId="8" applyFont="1" applyFill="1" applyBorder="1" applyAlignment="1" applyProtection="1">
      <alignment horizontal="center" vertical="center" shrinkToFit="1"/>
      <protection locked="0"/>
    </xf>
    <xf numFmtId="0" fontId="32" fillId="0" borderId="61" xfId="8" applyFont="1" applyFill="1" applyBorder="1" applyAlignment="1" applyProtection="1">
      <alignment horizontal="center" vertical="center" shrinkToFit="1"/>
      <protection locked="0"/>
    </xf>
    <xf numFmtId="0" fontId="50" fillId="0" borderId="19" xfId="8" applyFont="1" applyBorder="1" applyAlignment="1">
      <alignment horizontal="center" vertical="center"/>
    </xf>
    <xf numFmtId="0" fontId="50" fillId="0" borderId="20" xfId="8" applyFont="1" applyBorder="1" applyAlignment="1">
      <alignment horizontal="center" vertical="center"/>
    </xf>
    <xf numFmtId="0" fontId="50" fillId="0" borderId="21" xfId="8" applyFont="1" applyBorder="1" applyAlignment="1">
      <alignment horizontal="center" vertical="center"/>
    </xf>
    <xf numFmtId="0" fontId="50" fillId="0" borderId="40" xfId="8" applyFont="1" applyBorder="1" applyAlignment="1">
      <alignment horizontal="center" vertical="center"/>
    </xf>
    <xf numFmtId="0" fontId="50" fillId="0" borderId="12" xfId="8" applyFont="1" applyBorder="1" applyAlignment="1">
      <alignment horizontal="center" vertical="center"/>
    </xf>
    <xf numFmtId="0" fontId="50" fillId="0" borderId="94" xfId="8" applyFont="1" applyBorder="1" applyAlignment="1">
      <alignment horizontal="center" vertical="center"/>
    </xf>
    <xf numFmtId="0" fontId="31" fillId="0" borderId="81" xfId="8" applyFont="1" applyBorder="1" applyAlignment="1">
      <alignment horizontal="center" vertical="center" wrapText="1"/>
    </xf>
    <xf numFmtId="0" fontId="31" fillId="0" borderId="83" xfId="8" applyFont="1" applyBorder="1" applyAlignment="1">
      <alignment horizontal="center" vertical="center" wrapText="1"/>
    </xf>
    <xf numFmtId="0" fontId="31" fillId="0" borderId="25" xfId="8" applyFont="1" applyBorder="1" applyAlignment="1">
      <alignment horizontal="center" vertical="center"/>
    </xf>
    <xf numFmtId="0" fontId="31" fillId="0" borderId="14" xfId="8" applyFont="1" applyBorder="1" applyAlignment="1">
      <alignment horizontal="center" vertical="center"/>
    </xf>
    <xf numFmtId="0" fontId="31" fillId="0" borderId="40" xfId="8" applyFont="1" applyBorder="1" applyAlignment="1">
      <alignment horizontal="center" vertical="center"/>
    </xf>
    <xf numFmtId="0" fontId="31" fillId="0" borderId="12" xfId="8" applyFont="1" applyBorder="1" applyAlignment="1">
      <alignment horizontal="center" vertical="center"/>
    </xf>
    <xf numFmtId="0" fontId="31" fillId="0" borderId="84" xfId="8" applyFont="1" applyBorder="1" applyAlignment="1">
      <alignment horizontal="center" vertical="center"/>
    </xf>
    <xf numFmtId="0" fontId="31" fillId="0" borderId="3" xfId="8" applyFont="1" applyBorder="1" applyAlignment="1">
      <alignment horizontal="center" vertical="center"/>
    </xf>
    <xf numFmtId="0" fontId="31" fillId="0" borderId="28" xfId="8" applyFont="1" applyBorder="1" applyAlignment="1">
      <alignment horizontal="center" vertical="center"/>
    </xf>
    <xf numFmtId="0" fontId="31" fillId="0" borderId="8" xfId="8" applyFont="1" applyBorder="1" applyAlignment="1">
      <alignment horizontal="center" vertical="center"/>
    </xf>
    <xf numFmtId="0" fontId="31" fillId="0" borderId="12" xfId="8" applyFont="1" applyBorder="1" applyAlignment="1">
      <alignment horizontal="left" vertical="center"/>
    </xf>
    <xf numFmtId="0" fontId="31" fillId="0" borderId="23" xfId="8" applyFont="1" applyBorder="1" applyAlignment="1">
      <alignment horizontal="left" vertical="center"/>
    </xf>
    <xf numFmtId="0" fontId="31" fillId="0" borderId="89" xfId="8" applyFont="1" applyBorder="1" applyAlignment="1">
      <alignment horizontal="left" vertical="center"/>
    </xf>
    <xf numFmtId="0" fontId="31" fillId="0" borderId="90" xfId="8" applyFont="1" applyBorder="1" applyAlignment="1">
      <alignment horizontal="left" vertical="center"/>
    </xf>
    <xf numFmtId="0" fontId="50" fillId="0" borderId="19" xfId="8" applyFont="1" applyBorder="1" applyAlignment="1">
      <alignment horizontal="center" vertical="center" wrapText="1"/>
    </xf>
    <xf numFmtId="0" fontId="50" fillId="0" borderId="20" xfId="8" applyFont="1" applyBorder="1" applyAlignment="1">
      <alignment horizontal="center" vertical="center" wrapText="1"/>
    </xf>
    <xf numFmtId="0" fontId="50" fillId="0" borderId="21" xfId="8" applyFont="1" applyBorder="1" applyAlignment="1">
      <alignment horizontal="center" vertical="center" wrapText="1"/>
    </xf>
    <xf numFmtId="0" fontId="50" fillId="0" borderId="40" xfId="8" applyFont="1" applyBorder="1" applyAlignment="1">
      <alignment horizontal="center" vertical="center" wrapText="1"/>
    </xf>
    <xf numFmtId="0" fontId="50" fillId="0" borderId="12" xfId="8" applyFont="1" applyBorder="1" applyAlignment="1">
      <alignment horizontal="center" vertical="center" wrapText="1"/>
    </xf>
    <xf numFmtId="0" fontId="50" fillId="0" borderId="94" xfId="8" applyFont="1" applyBorder="1" applyAlignment="1">
      <alignment horizontal="center" vertical="center" wrapText="1"/>
    </xf>
    <xf numFmtId="0" fontId="31" fillId="0" borderId="103" xfId="8" applyFont="1" applyBorder="1" applyAlignment="1">
      <alignment horizontal="center" vertical="center"/>
    </xf>
    <xf numFmtId="0" fontId="31" fillId="2" borderId="47" xfId="8" applyFont="1" applyFill="1" applyBorder="1" applyAlignment="1" applyProtection="1">
      <alignment horizontal="left" vertical="top"/>
      <protection locked="0"/>
    </xf>
    <xf numFmtId="0" fontId="31" fillId="2" borderId="18" xfId="8" applyFont="1" applyFill="1" applyBorder="1" applyAlignment="1" applyProtection="1">
      <alignment horizontal="left" vertical="top"/>
      <protection locked="0"/>
    </xf>
    <xf numFmtId="0" fontId="31" fillId="2" borderId="61" xfId="8" applyFont="1" applyFill="1" applyBorder="1" applyAlignment="1" applyProtection="1">
      <alignment horizontal="left" vertical="top"/>
      <protection locked="0"/>
    </xf>
    <xf numFmtId="0" fontId="31" fillId="0" borderId="47" xfId="8" applyFont="1" applyBorder="1" applyAlignment="1">
      <alignment horizontal="left" vertical="center"/>
    </xf>
    <xf numFmtId="0" fontId="31" fillId="0" borderId="62" xfId="8" applyFont="1" applyBorder="1" applyAlignment="1">
      <alignment horizontal="left" vertical="center"/>
    </xf>
    <xf numFmtId="0" fontId="57" fillId="0" borderId="19" xfId="8" applyFont="1" applyBorder="1" applyAlignment="1">
      <alignment horizontal="center" vertical="center" wrapText="1"/>
    </xf>
    <xf numFmtId="0" fontId="57" fillId="0" borderId="20" xfId="8" applyFont="1" applyBorder="1" applyAlignment="1">
      <alignment horizontal="center" vertical="center" wrapText="1"/>
    </xf>
    <xf numFmtId="0" fontId="57" fillId="0" borderId="21" xfId="8" applyFont="1" applyBorder="1" applyAlignment="1">
      <alignment horizontal="center" vertical="center" wrapText="1"/>
    </xf>
    <xf numFmtId="0" fontId="57" fillId="0" borderId="40" xfId="8" applyFont="1" applyBorder="1" applyAlignment="1">
      <alignment horizontal="center" vertical="center" wrapText="1"/>
    </xf>
    <xf numFmtId="0" fontId="57" fillId="0" borderId="12" xfId="8" applyFont="1" applyBorder="1" applyAlignment="1">
      <alignment horizontal="center" vertical="center" wrapText="1"/>
    </xf>
    <xf numFmtId="0" fontId="57" fillId="0" borderId="94" xfId="8" applyFont="1" applyBorder="1" applyAlignment="1">
      <alignment horizontal="center" vertical="center" wrapText="1"/>
    </xf>
    <xf numFmtId="0" fontId="31" fillId="0" borderId="33" xfId="8" applyFont="1" applyBorder="1" applyAlignment="1">
      <alignment horizontal="center" vertical="center" wrapText="1"/>
    </xf>
    <xf numFmtId="0" fontId="31" fillId="0" borderId="93" xfId="8" applyFont="1" applyBorder="1" applyAlignment="1">
      <alignment horizontal="center" vertical="center" wrapText="1"/>
    </xf>
    <xf numFmtId="0" fontId="40" fillId="0" borderId="130" xfId="8" applyFont="1" applyBorder="1" applyProtection="1">
      <alignment vertical="center"/>
      <protection locked="0"/>
    </xf>
    <xf numFmtId="0" fontId="40" fillId="0" borderId="98" xfId="8" applyFont="1" applyBorder="1" applyProtection="1">
      <alignment vertical="center"/>
      <protection locked="0"/>
    </xf>
    <xf numFmtId="0" fontId="40" fillId="0" borderId="133" xfId="8" applyFont="1" applyBorder="1" applyProtection="1">
      <alignment vertical="center"/>
      <protection locked="0"/>
    </xf>
    <xf numFmtId="0" fontId="40" fillId="0" borderId="99" xfId="8" applyFont="1" applyBorder="1" applyProtection="1">
      <alignment vertical="center"/>
      <protection locked="0"/>
    </xf>
    <xf numFmtId="0" fontId="43" fillId="0" borderId="135" xfId="8" applyFont="1" applyBorder="1" applyProtection="1">
      <alignment vertical="center"/>
      <protection locked="0"/>
    </xf>
    <xf numFmtId="0" fontId="43" fillId="0" borderId="136" xfId="8" applyFont="1" applyBorder="1" applyProtection="1">
      <alignment vertical="center"/>
      <protection locked="0"/>
    </xf>
    <xf numFmtId="0" fontId="43" fillId="0" borderId="137" xfId="8" applyFont="1" applyBorder="1" applyProtection="1">
      <alignment vertical="center"/>
      <protection locked="0"/>
    </xf>
    <xf numFmtId="0" fontId="41" fillId="0" borderId="47" xfId="8" applyFont="1" applyBorder="1" applyProtection="1">
      <alignment vertical="center"/>
      <protection locked="0"/>
    </xf>
    <xf numFmtId="0" fontId="41" fillId="0" borderId="18" xfId="8" applyFont="1" applyBorder="1" applyProtection="1">
      <alignment vertical="center"/>
      <protection locked="0"/>
    </xf>
    <xf numFmtId="0" fontId="41" fillId="0" borderId="61" xfId="8" applyFont="1" applyBorder="1" applyProtection="1">
      <alignment vertical="center"/>
      <protection locked="0"/>
    </xf>
    <xf numFmtId="0" fontId="41" fillId="0" borderId="47" xfId="8" applyFont="1" applyBorder="1" applyAlignment="1" applyProtection="1">
      <alignment horizontal="left" vertical="center"/>
      <protection locked="0"/>
    </xf>
    <xf numFmtId="0" fontId="41" fillId="0" borderId="18" xfId="8" applyFont="1" applyBorder="1" applyAlignment="1" applyProtection="1">
      <alignment horizontal="left" vertical="center"/>
      <protection locked="0"/>
    </xf>
    <xf numFmtId="0" fontId="41" fillId="0" borderId="61" xfId="8" applyFont="1" applyBorder="1" applyAlignment="1" applyProtection="1">
      <alignment horizontal="left" vertical="center"/>
      <protection locked="0"/>
    </xf>
    <xf numFmtId="0" fontId="40" fillId="0" borderId="25" xfId="8" applyFont="1" applyBorder="1" applyProtection="1">
      <alignment vertical="center"/>
      <protection locked="0"/>
    </xf>
    <xf numFmtId="0" fontId="40" fillId="0" borderId="14" xfId="8" applyFont="1" applyBorder="1" applyProtection="1">
      <alignment vertical="center"/>
      <protection locked="0"/>
    </xf>
    <xf numFmtId="0" fontId="40" fillId="0" borderId="118" xfId="8" applyFont="1" applyBorder="1" applyProtection="1">
      <alignment vertical="center"/>
      <protection locked="0"/>
    </xf>
    <xf numFmtId="0" fontId="40" fillId="0" borderId="119" xfId="8" applyFont="1" applyBorder="1" applyProtection="1">
      <alignment vertical="center"/>
      <protection locked="0"/>
    </xf>
    <xf numFmtId="182" fontId="54" fillId="5" borderId="140" xfId="8" applyNumberFormat="1" applyFont="1" applyFill="1" applyBorder="1" applyAlignment="1">
      <alignment horizontal="right" vertical="center"/>
    </xf>
    <xf numFmtId="182" fontId="54" fillId="5" borderId="93" xfId="8" applyNumberFormat="1" applyFont="1" applyFill="1" applyBorder="1" applyAlignment="1">
      <alignment horizontal="right" vertical="center"/>
    </xf>
    <xf numFmtId="0" fontId="40" fillId="0" borderId="122" xfId="8" applyFont="1" applyBorder="1" applyProtection="1">
      <alignment vertical="center"/>
      <protection locked="0"/>
    </xf>
    <xf numFmtId="0" fontId="40" fillId="0" borderId="127" xfId="8" applyFont="1" applyBorder="1" applyProtection="1">
      <alignment vertical="center"/>
      <protection locked="0"/>
    </xf>
    <xf numFmtId="0" fontId="40" fillId="0" borderId="115" xfId="8" applyFont="1" applyBorder="1" applyProtection="1">
      <alignment vertical="center"/>
      <protection locked="0"/>
    </xf>
    <xf numFmtId="0" fontId="37" fillId="0" borderId="0" xfId="8" applyFont="1" applyAlignment="1" applyProtection="1">
      <alignment horizontal="left" vertical="center"/>
      <protection locked="0"/>
    </xf>
    <xf numFmtId="0" fontId="40" fillId="0" borderId="47" xfId="8" applyFont="1" applyBorder="1" applyAlignment="1" applyProtection="1">
      <alignment horizontal="center" vertical="center"/>
      <protection locked="0"/>
    </xf>
    <xf numFmtId="0" fontId="40" fillId="0" borderId="18" xfId="8" applyFont="1" applyBorder="1" applyAlignment="1" applyProtection="1">
      <alignment horizontal="center" vertical="center"/>
      <protection locked="0"/>
    </xf>
    <xf numFmtId="0" fontId="40" fillId="0" borderId="61" xfId="8" applyFont="1" applyBorder="1" applyAlignment="1" applyProtection="1">
      <alignment horizontal="center" vertical="center"/>
      <protection locked="0"/>
    </xf>
    <xf numFmtId="0" fontId="40" fillId="0" borderId="51" xfId="8" applyFont="1" applyBorder="1" applyAlignment="1" applyProtection="1">
      <alignment horizontal="center" vertical="center"/>
      <protection locked="0"/>
    </xf>
    <xf numFmtId="0" fontId="40" fillId="0" borderId="25" xfId="8" applyFont="1" applyBorder="1" applyAlignment="1" applyProtection="1">
      <alignment horizontal="center" vertical="center"/>
      <protection locked="0"/>
    </xf>
    <xf numFmtId="0" fontId="40" fillId="0" borderId="51" xfId="8" applyFont="1" applyBorder="1" applyAlignment="1" applyProtection="1">
      <alignment horizontal="left" vertical="center"/>
      <protection locked="0"/>
    </xf>
    <xf numFmtId="0" fontId="40" fillId="0" borderId="25" xfId="8" applyFont="1" applyBorder="1" applyAlignment="1" applyProtection="1">
      <alignment horizontal="left" vertical="center"/>
      <protection locked="0"/>
    </xf>
    <xf numFmtId="0" fontId="40" fillId="0" borderId="2" xfId="8" applyFont="1" applyBorder="1" applyAlignment="1" applyProtection="1">
      <alignment horizontal="left" vertical="center"/>
      <protection locked="0"/>
    </xf>
    <xf numFmtId="0" fontId="40" fillId="0" borderId="4" xfId="8" applyFont="1" applyBorder="1" applyAlignment="1" applyProtection="1">
      <alignment horizontal="left" vertical="center"/>
      <protection locked="0"/>
    </xf>
    <xf numFmtId="0" fontId="40" fillId="0" borderId="107" xfId="8" applyFont="1" applyBorder="1" applyAlignment="1" applyProtection="1">
      <alignment horizontal="left" vertical="center"/>
      <protection locked="0"/>
    </xf>
    <xf numFmtId="0" fontId="40" fillId="0" borderId="108" xfId="8" applyFont="1" applyBorder="1" applyAlignment="1" applyProtection="1">
      <alignment horizontal="left" vertical="center"/>
      <protection locked="0"/>
    </xf>
    <xf numFmtId="0" fontId="40" fillId="0" borderId="110" xfId="8" applyFont="1" applyBorder="1" applyAlignment="1" applyProtection="1">
      <alignment horizontal="left" vertical="center"/>
      <protection locked="0"/>
    </xf>
    <xf numFmtId="0" fontId="40" fillId="0" borderId="111" xfId="8" applyFont="1" applyBorder="1" applyAlignment="1" applyProtection="1">
      <alignment horizontal="left" vertical="center"/>
      <protection locked="0"/>
    </xf>
    <xf numFmtId="0" fontId="40" fillId="0" borderId="0" xfId="8" applyFont="1" applyAlignment="1" applyProtection="1">
      <alignment horizontal="left" vertical="top" wrapText="1"/>
      <protection locked="0"/>
    </xf>
    <xf numFmtId="0" fontId="40" fillId="0" borderId="41" xfId="8" applyFont="1" applyBorder="1" applyAlignment="1" applyProtection="1">
      <alignment horizontal="center" vertical="center"/>
      <protection locked="0"/>
    </xf>
    <xf numFmtId="0" fontId="40" fillId="0" borderId="42" xfId="8" applyFont="1" applyBorder="1" applyAlignment="1" applyProtection="1">
      <alignment horizontal="center" vertical="center"/>
      <protection locked="0"/>
    </xf>
    <xf numFmtId="0" fontId="40" fillId="0" borderId="14" xfId="8" applyFont="1" applyBorder="1" applyAlignment="1" applyProtection="1">
      <alignment horizontal="left" vertical="center"/>
      <protection locked="0"/>
    </xf>
    <xf numFmtId="0" fontId="5" fillId="0" borderId="13" xfId="0" applyNumberFormat="1" applyFont="1" applyFill="1" applyBorder="1" applyAlignment="1" applyProtection="1">
      <alignment horizontal="center" vertical="center"/>
    </xf>
    <xf numFmtId="0" fontId="5" fillId="0" borderId="12" xfId="0" applyFont="1" applyBorder="1" applyAlignment="1">
      <alignment horizontal="left" vertical="center" wrapText="1"/>
    </xf>
    <xf numFmtId="0" fontId="7" fillId="0" borderId="68" xfId="0" applyFont="1" applyBorder="1" applyAlignment="1" applyProtection="1">
      <alignment horizontal="distributed" vertical="center"/>
    </xf>
    <xf numFmtId="0" fontId="7" fillId="0" borderId="48" xfId="0" applyFont="1" applyBorder="1" applyAlignment="1" applyProtection="1">
      <alignment horizontal="distributed" vertical="center"/>
    </xf>
    <xf numFmtId="0" fontId="5" fillId="0" borderId="39" xfId="0" applyFont="1" applyFill="1" applyBorder="1" applyAlignment="1" applyProtection="1">
      <alignment horizontal="left" vertical="center" shrinkToFit="1"/>
    </xf>
    <xf numFmtId="0" fontId="5" fillId="0" borderId="37" xfId="0" applyFont="1" applyFill="1" applyBorder="1" applyAlignment="1" applyProtection="1">
      <alignment horizontal="left" vertical="center" shrinkToFit="1"/>
    </xf>
    <xf numFmtId="0" fontId="5" fillId="0" borderId="50" xfId="0" applyFont="1" applyFill="1" applyBorder="1" applyAlignment="1" applyProtection="1">
      <alignment horizontal="left" vertical="center" shrinkToFit="1"/>
    </xf>
    <xf numFmtId="0" fontId="5" fillId="0" borderId="60"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5" fillId="0" borderId="4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7" fillId="0" borderId="26" xfId="0" applyFont="1" applyBorder="1" applyAlignment="1" applyProtection="1">
      <alignment horizontal="center" vertical="center"/>
    </xf>
    <xf numFmtId="0" fontId="7" fillId="0" borderId="17" xfId="0" applyFont="1" applyBorder="1" applyAlignment="1" applyProtection="1">
      <alignment horizontal="center" vertical="center"/>
    </xf>
    <xf numFmtId="0" fontId="7" fillId="0" borderId="32" xfId="0" applyFont="1" applyBorder="1" applyAlignment="1" applyProtection="1">
      <alignment horizontal="center" vertical="center"/>
    </xf>
    <xf numFmtId="0" fontId="7" fillId="0" borderId="28"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29" xfId="0" applyFont="1" applyBorder="1" applyAlignment="1" applyProtection="1">
      <alignment horizontal="center" vertical="center"/>
    </xf>
    <xf numFmtId="0" fontId="7" fillId="0" borderId="13" xfId="0" applyFont="1" applyBorder="1" applyAlignment="1" applyProtection="1">
      <alignment horizontal="center" vertical="center"/>
    </xf>
    <xf numFmtId="0" fontId="7" fillId="0" borderId="15" xfId="0" applyFont="1" applyBorder="1" applyAlignment="1" applyProtection="1">
      <alignment horizontal="center" vertical="center"/>
    </xf>
    <xf numFmtId="0" fontId="5" fillId="0" borderId="26" xfId="0" applyFont="1" applyBorder="1" applyAlignment="1" applyProtection="1">
      <alignment vertical="center" wrapText="1"/>
    </xf>
    <xf numFmtId="0" fontId="0" fillId="0" borderId="17" xfId="0" applyFont="1" applyBorder="1" applyAlignment="1" applyProtection="1">
      <alignment vertical="center" wrapText="1"/>
    </xf>
    <xf numFmtId="0" fontId="0" fillId="0" borderId="32" xfId="0" applyFont="1" applyBorder="1" applyAlignment="1" applyProtection="1">
      <alignment vertical="center" wrapText="1"/>
    </xf>
    <xf numFmtId="0" fontId="0" fillId="0" borderId="29" xfId="0" applyFont="1" applyBorder="1" applyAlignment="1" applyProtection="1">
      <alignment vertical="center" wrapText="1"/>
    </xf>
    <xf numFmtId="0" fontId="0" fillId="0" borderId="13" xfId="0" applyFont="1" applyBorder="1" applyAlignment="1" applyProtection="1">
      <alignment vertical="center" wrapText="1"/>
    </xf>
    <xf numFmtId="0" fontId="0" fillId="0" borderId="15" xfId="0" applyFont="1" applyBorder="1" applyAlignment="1" applyProtection="1">
      <alignment vertical="center" wrapText="1"/>
    </xf>
    <xf numFmtId="0" fontId="5" fillId="0" borderId="26" xfId="0" applyFont="1" applyBorder="1" applyAlignment="1" applyProtection="1">
      <alignment vertical="center"/>
    </xf>
    <xf numFmtId="0" fontId="0" fillId="0" borderId="17" xfId="0" applyFont="1" applyBorder="1" applyAlignment="1" applyProtection="1">
      <alignment vertical="center"/>
    </xf>
    <xf numFmtId="0" fontId="0" fillId="0" borderId="27" xfId="0" applyFont="1" applyBorder="1" applyAlignment="1" applyProtection="1">
      <alignment vertical="center"/>
    </xf>
    <xf numFmtId="0" fontId="5" fillId="0" borderId="36" xfId="0" applyFont="1" applyBorder="1" applyAlignment="1" applyProtection="1">
      <alignment vertical="center"/>
    </xf>
    <xf numFmtId="0" fontId="0" fillId="0" borderId="37" xfId="0" applyFont="1" applyBorder="1" applyAlignment="1" applyProtection="1">
      <alignment vertical="center"/>
    </xf>
    <xf numFmtId="0" fontId="0" fillId="0" borderId="38" xfId="0" applyFont="1" applyBorder="1" applyAlignment="1" applyProtection="1">
      <alignment vertical="center"/>
    </xf>
    <xf numFmtId="0" fontId="7" fillId="0" borderId="30" xfId="0" applyFont="1" applyBorder="1" applyAlignment="1" applyProtection="1">
      <alignment horizontal="center" vertical="center" wrapText="1"/>
    </xf>
    <xf numFmtId="0" fontId="0" fillId="0" borderId="17" xfId="0" applyFont="1" applyBorder="1" applyAlignment="1" applyProtection="1">
      <alignment horizontal="center" vertical="center"/>
    </xf>
    <xf numFmtId="0" fontId="7" fillId="0" borderId="39" xfId="0" applyFont="1" applyBorder="1" applyAlignment="1" applyProtection="1">
      <alignment horizontal="center" vertical="center" wrapText="1"/>
    </xf>
    <xf numFmtId="0" fontId="0" fillId="0" borderId="37" xfId="0" applyFont="1" applyBorder="1" applyAlignment="1" applyProtection="1">
      <alignment horizontal="center" vertical="center"/>
    </xf>
    <xf numFmtId="0" fontId="51" fillId="0" borderId="0" xfId="0" applyFont="1" applyFill="1" applyAlignment="1" applyProtection="1">
      <alignment horizontal="center" vertical="center"/>
    </xf>
    <xf numFmtId="0" fontId="7" fillId="0" borderId="19" xfId="0" applyFont="1" applyBorder="1" applyAlignment="1" applyProtection="1">
      <alignment horizontal="distributed" vertical="center"/>
    </xf>
    <xf numFmtId="0" fontId="7" fillId="0" borderId="20" xfId="0" applyFont="1" applyBorder="1" applyAlignment="1" applyProtection="1">
      <alignment horizontal="distributed" vertical="center"/>
    </xf>
    <xf numFmtId="0" fontId="5" fillId="0" borderId="43" xfId="0" applyFont="1" applyFill="1" applyBorder="1" applyAlignment="1" applyProtection="1">
      <alignment vertical="center" shrinkToFit="1"/>
    </xf>
    <xf numFmtId="0" fontId="5" fillId="0" borderId="41" xfId="0" applyFont="1" applyFill="1" applyBorder="1" applyAlignment="1" applyProtection="1">
      <alignment vertical="center" shrinkToFit="1"/>
    </xf>
    <xf numFmtId="0" fontId="5" fillId="0" borderId="44" xfId="0" applyFont="1" applyFill="1" applyBorder="1" applyAlignment="1" applyProtection="1">
      <alignment vertical="center" shrinkToFit="1"/>
    </xf>
    <xf numFmtId="0" fontId="7" fillId="0" borderId="17" xfId="0" applyFont="1" applyBorder="1" applyAlignment="1" applyProtection="1">
      <alignment vertical="center" wrapText="1"/>
    </xf>
    <xf numFmtId="0" fontId="7" fillId="0" borderId="32" xfId="0" applyFont="1" applyBorder="1" applyAlignment="1" applyProtection="1">
      <alignment vertical="center" wrapText="1"/>
    </xf>
    <xf numFmtId="0" fontId="7" fillId="0" borderId="29" xfId="0" applyFont="1" applyBorder="1" applyAlignment="1" applyProtection="1">
      <alignment vertical="center" wrapText="1"/>
    </xf>
    <xf numFmtId="0" fontId="7" fillId="0" borderId="13" xfId="0" applyFont="1" applyBorder="1" applyAlignment="1" applyProtection="1">
      <alignment vertical="center" wrapText="1"/>
    </xf>
    <xf numFmtId="0" fontId="7" fillId="0" borderId="15" xfId="0" applyFont="1" applyBorder="1" applyAlignment="1" applyProtection="1">
      <alignment vertical="center" wrapText="1"/>
    </xf>
    <xf numFmtId="0" fontId="5" fillId="0" borderId="19" xfId="0" applyFont="1" applyBorder="1" applyAlignment="1" applyProtection="1">
      <alignment horizontal="left" vertical="center" wrapText="1"/>
    </xf>
    <xf numFmtId="0" fontId="7" fillId="0" borderId="20" xfId="0" applyFont="1" applyBorder="1" applyAlignment="1" applyProtection="1">
      <alignment horizontal="left" vertical="center" wrapText="1"/>
    </xf>
    <xf numFmtId="0" fontId="7" fillId="0" borderId="43" xfId="0" applyFont="1" applyBorder="1" applyAlignment="1" applyProtection="1">
      <alignment horizontal="left" vertical="center" wrapText="1"/>
    </xf>
    <xf numFmtId="0" fontId="5" fillId="0" borderId="64" xfId="0" applyFont="1" applyBorder="1" applyAlignment="1" applyProtection="1">
      <alignment horizontal="left" vertical="center" wrapText="1"/>
    </xf>
    <xf numFmtId="0" fontId="7" fillId="0" borderId="16" xfId="0" applyFont="1" applyBorder="1" applyAlignment="1" applyProtection="1">
      <alignment horizontal="left" vertical="center" wrapText="1"/>
    </xf>
    <xf numFmtId="0" fontId="7" fillId="0" borderId="6" xfId="0" applyFont="1" applyBorder="1" applyAlignment="1" applyProtection="1">
      <alignment horizontal="left" vertical="center" wrapText="1"/>
    </xf>
    <xf numFmtId="0" fontId="7" fillId="0" borderId="22" xfId="0" applyFont="1" applyBorder="1" applyAlignment="1" applyProtection="1">
      <alignment horizontal="left" vertical="center" wrapText="1"/>
    </xf>
    <xf numFmtId="0" fontId="7" fillId="0" borderId="23" xfId="0" applyFont="1" applyBorder="1" applyAlignment="1" applyProtection="1">
      <alignment horizontal="left" vertical="center" wrapText="1"/>
    </xf>
    <xf numFmtId="0" fontId="7" fillId="0" borderId="39" xfId="0" applyFont="1" applyBorder="1" applyAlignment="1" applyProtection="1">
      <alignment horizontal="left" vertical="center" wrapText="1"/>
    </xf>
    <xf numFmtId="0" fontId="7" fillId="0" borderId="40" xfId="0" applyFont="1" applyBorder="1" applyAlignment="1" applyProtection="1">
      <alignment horizontal="distributed" vertical="center"/>
    </xf>
    <xf numFmtId="0" fontId="7" fillId="0" borderId="12" xfId="0" applyFont="1" applyBorder="1" applyAlignment="1" applyProtection="1">
      <alignment horizontal="distributed" vertical="center"/>
    </xf>
    <xf numFmtId="0" fontId="5" fillId="0" borderId="51" xfId="0" applyFont="1" applyFill="1" applyBorder="1" applyAlignment="1" applyProtection="1">
      <alignment vertical="center" shrinkToFit="1"/>
    </xf>
    <xf numFmtId="0" fontId="5" fillId="0" borderId="25" xfId="0" applyFont="1" applyFill="1" applyBorder="1" applyAlignment="1" applyProtection="1">
      <alignment vertical="center" shrinkToFit="1"/>
    </xf>
    <xf numFmtId="0" fontId="5" fillId="0" borderId="52" xfId="0" applyFont="1" applyFill="1" applyBorder="1" applyAlignment="1" applyProtection="1">
      <alignment vertical="center" shrinkToFit="1"/>
    </xf>
    <xf numFmtId="0" fontId="7" fillId="0" borderId="1" xfId="0" applyFont="1" applyFill="1" applyBorder="1" applyAlignment="1" applyProtection="1">
      <alignment horizontal="center" vertical="center" shrinkToFit="1"/>
    </xf>
    <xf numFmtId="0" fontId="0" fillId="0" borderId="32" xfId="0" applyFont="1" applyBorder="1" applyAlignment="1" applyProtection="1">
      <alignment vertical="center"/>
    </xf>
    <xf numFmtId="0" fontId="0" fillId="0" borderId="34" xfId="0" applyFont="1" applyBorder="1" applyAlignment="1" applyProtection="1">
      <alignment vertical="center"/>
    </xf>
    <xf numFmtId="0" fontId="0" fillId="0" borderId="35" xfId="0" applyFont="1" applyBorder="1" applyAlignment="1" applyProtection="1">
      <alignment vertical="center"/>
    </xf>
    <xf numFmtId="0" fontId="8" fillId="0" borderId="17" xfId="0" applyFont="1" applyBorder="1" applyAlignment="1" applyProtection="1">
      <alignment vertical="center" wrapText="1"/>
    </xf>
    <xf numFmtId="0" fontId="5" fillId="0" borderId="26" xfId="0" applyFont="1" applyFill="1" applyBorder="1" applyAlignment="1" applyProtection="1">
      <alignment horizontal="center" vertical="center"/>
    </xf>
    <xf numFmtId="0" fontId="5" fillId="0" borderId="17" xfId="0" applyFont="1" applyFill="1" applyBorder="1" applyAlignment="1" applyProtection="1">
      <alignment horizontal="center" vertical="center"/>
    </xf>
    <xf numFmtId="0" fontId="5" fillId="0" borderId="32" xfId="0" applyFont="1" applyFill="1" applyBorder="1" applyAlignment="1" applyProtection="1">
      <alignment horizontal="center" vertical="center"/>
    </xf>
    <xf numFmtId="0" fontId="5" fillId="0" borderId="29"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5" fillId="0" borderId="53" xfId="0" applyFont="1" applyFill="1" applyBorder="1" applyAlignment="1" applyProtection="1">
      <alignment horizontal="center" vertical="center"/>
      <protection locked="0"/>
    </xf>
    <xf numFmtId="0" fontId="5" fillId="0" borderId="54" xfId="0" applyFont="1" applyFill="1" applyBorder="1" applyAlignment="1" applyProtection="1">
      <alignment horizontal="center" vertical="center"/>
      <protection locked="0"/>
    </xf>
    <xf numFmtId="0" fontId="5" fillId="0" borderId="56" xfId="0" applyFont="1" applyFill="1" applyBorder="1" applyAlignment="1" applyProtection="1">
      <alignment horizontal="center" vertical="center"/>
      <protection locked="0"/>
    </xf>
    <xf numFmtId="0" fontId="7" fillId="0" borderId="55" xfId="0" applyFont="1" applyFill="1" applyBorder="1" applyAlignment="1" applyProtection="1">
      <alignment horizontal="center" vertical="center"/>
      <protection locked="0"/>
    </xf>
    <xf numFmtId="0" fontId="5" fillId="2" borderId="17" xfId="0" applyFont="1" applyFill="1" applyBorder="1" applyAlignment="1" applyProtection="1">
      <alignment horizontal="center" vertical="center"/>
      <protection locked="0"/>
    </xf>
    <xf numFmtId="0" fontId="0" fillId="2" borderId="17" xfId="0" applyFont="1" applyFill="1" applyBorder="1" applyAlignment="1" applyProtection="1">
      <alignment horizontal="center" vertical="center"/>
      <protection locked="0"/>
    </xf>
    <xf numFmtId="0" fontId="5" fillId="0" borderId="37" xfId="0" applyFont="1" applyFill="1" applyBorder="1" applyAlignment="1" applyProtection="1">
      <alignment horizontal="center" vertical="center"/>
    </xf>
    <xf numFmtId="0" fontId="0" fillId="0" borderId="37" xfId="0" applyFont="1" applyFill="1" applyBorder="1" applyAlignment="1" applyProtection="1">
      <alignment horizontal="center" vertical="center"/>
    </xf>
    <xf numFmtId="0" fontId="19" fillId="0" borderId="12" xfId="0" applyFont="1" applyBorder="1" applyAlignment="1" applyProtection="1">
      <alignment horizontal="right" vertical="center"/>
    </xf>
    <xf numFmtId="0" fontId="19" fillId="0" borderId="51" xfId="0" applyFont="1" applyBorder="1" applyAlignment="1" applyProtection="1">
      <alignment horizontal="right" vertical="center"/>
    </xf>
    <xf numFmtId="38" fontId="27" fillId="0" borderId="69" xfId="6" applyFont="1" applyBorder="1" applyAlignment="1" applyProtection="1">
      <alignment vertical="center" shrinkToFit="1"/>
    </xf>
    <xf numFmtId="38" fontId="27" fillId="0" borderId="70" xfId="6" applyFont="1" applyBorder="1" applyAlignment="1" applyProtection="1">
      <alignment vertical="center" shrinkToFit="1"/>
    </xf>
    <xf numFmtId="0" fontId="20" fillId="0" borderId="13" xfId="0" applyFont="1" applyBorder="1" applyAlignment="1" applyProtection="1">
      <alignment horizontal="center" vertical="center"/>
    </xf>
    <xf numFmtId="0" fontId="19" fillId="0" borderId="12" xfId="0" applyFont="1" applyBorder="1" applyAlignment="1" applyProtection="1">
      <alignment vertical="center" shrinkToFit="1"/>
    </xf>
    <xf numFmtId="38" fontId="26" fillId="0" borderId="12" xfId="6" applyFont="1" applyBorder="1" applyAlignment="1" applyProtection="1">
      <alignment vertical="center" shrinkToFit="1"/>
      <protection locked="0"/>
    </xf>
    <xf numFmtId="0" fontId="19" fillId="0" borderId="12" xfId="0" applyFont="1" applyBorder="1" applyProtection="1">
      <alignment vertical="center"/>
    </xf>
    <xf numFmtId="38" fontId="27" fillId="0" borderId="45" xfId="6" applyFont="1" applyBorder="1" applyAlignment="1" applyProtection="1">
      <alignment vertical="center" shrinkToFit="1"/>
    </xf>
    <xf numFmtId="38" fontId="7" fillId="0" borderId="65" xfId="0" applyNumberFormat="1" applyFont="1" applyFill="1" applyBorder="1" applyAlignment="1" applyProtection="1">
      <alignment horizontal="right" vertical="center"/>
    </xf>
    <xf numFmtId="38" fontId="7" fillId="0" borderId="66" xfId="0" applyNumberFormat="1" applyFont="1" applyFill="1" applyBorder="1" applyAlignment="1" applyProtection="1">
      <alignment horizontal="right" vertical="center"/>
    </xf>
    <xf numFmtId="0" fontId="5" fillId="0" borderId="39" xfId="0" applyFont="1" applyFill="1" applyBorder="1" applyAlignment="1" applyProtection="1">
      <alignment vertical="center" shrinkToFit="1"/>
    </xf>
    <xf numFmtId="0" fontId="5" fillId="0" borderId="37" xfId="0" applyFont="1" applyFill="1" applyBorder="1" applyAlignment="1" applyProtection="1">
      <alignment vertical="center" shrinkToFit="1"/>
    </xf>
    <xf numFmtId="0" fontId="5" fillId="0" borderId="50" xfId="0" applyFont="1" applyFill="1" applyBorder="1" applyAlignment="1" applyProtection="1">
      <alignment vertical="center" shrinkToFit="1"/>
    </xf>
    <xf numFmtId="0" fontId="7" fillId="0" borderId="33" xfId="0" applyFont="1" applyBorder="1" applyAlignment="1" applyProtection="1">
      <alignment horizontal="center" vertical="center"/>
    </xf>
    <xf numFmtId="0" fontId="7" fillId="0" borderId="34" xfId="0" applyFont="1" applyBorder="1" applyAlignment="1" applyProtection="1">
      <alignment horizontal="center" vertical="center"/>
    </xf>
    <xf numFmtId="0" fontId="7" fillId="0" borderId="35" xfId="0" applyFont="1" applyBorder="1" applyAlignment="1" applyProtection="1">
      <alignment horizontal="center" vertical="center"/>
    </xf>
    <xf numFmtId="0" fontId="7" fillId="0" borderId="79" xfId="0" applyFont="1" applyBorder="1" applyAlignment="1" applyProtection="1">
      <alignment vertical="center" wrapText="1"/>
    </xf>
    <xf numFmtId="0" fontId="7" fillId="0" borderId="41" xfId="0" applyFont="1" applyBorder="1" applyAlignment="1" applyProtection="1">
      <alignment vertical="center" wrapText="1"/>
    </xf>
    <xf numFmtId="0" fontId="7" fillId="0" borderId="42" xfId="0" applyFont="1" applyBorder="1" applyAlignment="1" applyProtection="1">
      <alignment vertical="center" wrapText="1"/>
    </xf>
    <xf numFmtId="38" fontId="7" fillId="0" borderId="43" xfId="6" applyFont="1" applyFill="1" applyBorder="1" applyAlignment="1" applyProtection="1">
      <alignment vertical="center"/>
    </xf>
    <xf numFmtId="38" fontId="7" fillId="0" borderId="41" xfId="6" applyFont="1" applyFill="1" applyBorder="1" applyAlignment="1" applyProtection="1">
      <alignment vertical="center"/>
    </xf>
    <xf numFmtId="0" fontId="7" fillId="0" borderId="36" xfId="0" applyFont="1" applyBorder="1" applyAlignment="1" applyProtection="1">
      <alignment vertical="center" wrapText="1"/>
    </xf>
    <xf numFmtId="0" fontId="7" fillId="0" borderId="37" xfId="0" applyFont="1" applyBorder="1" applyAlignment="1" applyProtection="1">
      <alignment vertical="center" wrapText="1"/>
    </xf>
    <xf numFmtId="0" fontId="7" fillId="0" borderId="38" xfId="0" applyFont="1" applyBorder="1" applyAlignment="1" applyProtection="1">
      <alignment vertical="center" wrapText="1"/>
    </xf>
    <xf numFmtId="38" fontId="7" fillId="0" borderId="39" xfId="6" applyFont="1" applyFill="1" applyBorder="1" applyAlignment="1" applyProtection="1">
      <alignment vertical="center"/>
    </xf>
    <xf numFmtId="38" fontId="7" fillId="0" borderId="37" xfId="6" applyFont="1" applyFill="1" applyBorder="1" applyAlignment="1" applyProtection="1">
      <alignment vertical="center"/>
    </xf>
    <xf numFmtId="0" fontId="7" fillId="0" borderId="47" xfId="0" applyFont="1" applyBorder="1" applyProtection="1">
      <alignment vertical="center"/>
    </xf>
    <xf numFmtId="0" fontId="7" fillId="0" borderId="18" xfId="0" applyFont="1" applyBorder="1" applyProtection="1">
      <alignment vertical="center"/>
    </xf>
    <xf numFmtId="0" fontId="7" fillId="0" borderId="62" xfId="0" applyFont="1" applyBorder="1" applyProtection="1">
      <alignment vertical="center"/>
    </xf>
    <xf numFmtId="38" fontId="25" fillId="0" borderId="2" xfId="6" applyFont="1" applyFill="1" applyBorder="1" applyAlignment="1" applyProtection="1">
      <alignment horizontal="right" vertical="center"/>
    </xf>
    <xf numFmtId="38" fontId="25" fillId="0" borderId="4" xfId="6" applyFont="1" applyFill="1" applyBorder="1" applyAlignment="1" applyProtection="1">
      <alignment horizontal="right" vertical="center"/>
    </xf>
    <xf numFmtId="38" fontId="25" fillId="0" borderId="0" xfId="6" applyFont="1" applyFill="1" applyBorder="1" applyAlignment="1" applyProtection="1">
      <alignment horizontal="right" vertical="center"/>
    </xf>
    <xf numFmtId="0" fontId="7" fillId="0" borderId="26" xfId="0" applyFont="1" applyBorder="1" applyAlignment="1" applyProtection="1">
      <alignment horizontal="left" vertical="center" wrapText="1"/>
    </xf>
    <xf numFmtId="0" fontId="7" fillId="0" borderId="17" xfId="0" applyFont="1" applyBorder="1" applyAlignment="1" applyProtection="1">
      <alignment horizontal="left" vertical="center" wrapText="1"/>
    </xf>
    <xf numFmtId="0" fontId="7" fillId="0" borderId="27" xfId="0" applyFont="1" applyBorder="1" applyAlignment="1" applyProtection="1">
      <alignment horizontal="left" vertical="center" wrapText="1"/>
    </xf>
    <xf numFmtId="0" fontId="7" fillId="0" borderId="28"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7" fillId="0" borderId="8" xfId="0" applyFont="1" applyBorder="1" applyAlignment="1" applyProtection="1">
      <alignment horizontal="left" vertical="center" wrapText="1"/>
    </xf>
    <xf numFmtId="0" fontId="7" fillId="0" borderId="26" xfId="0" applyFont="1" applyFill="1" applyBorder="1" applyAlignment="1" applyProtection="1">
      <alignment horizontal="left" vertical="center" wrapText="1"/>
    </xf>
    <xf numFmtId="0" fontId="7" fillId="0" borderId="17" xfId="0" applyFont="1" applyFill="1" applyBorder="1" applyAlignment="1" applyProtection="1">
      <alignment horizontal="left" vertical="center" wrapText="1"/>
    </xf>
    <xf numFmtId="0" fontId="7" fillId="0" borderId="27" xfId="0" applyFont="1" applyFill="1" applyBorder="1" applyAlignment="1" applyProtection="1">
      <alignment horizontal="left" vertical="center" wrapText="1"/>
    </xf>
    <xf numFmtId="0" fontId="52" fillId="0" borderId="60" xfId="0" applyFont="1" applyFill="1" applyBorder="1" applyAlignment="1" applyProtection="1">
      <alignment horizontal="center" vertical="center"/>
    </xf>
    <xf numFmtId="0" fontId="21" fillId="0" borderId="18" xfId="0" applyFont="1" applyFill="1" applyBorder="1" applyAlignment="1" applyProtection="1">
      <alignment horizontal="center" vertical="center"/>
    </xf>
    <xf numFmtId="0" fontId="7" fillId="0" borderId="43" xfId="0" applyFont="1" applyBorder="1" applyAlignment="1" applyProtection="1">
      <alignment horizontal="center" vertical="center"/>
    </xf>
    <xf numFmtId="0" fontId="7" fillId="0" borderId="41" xfId="0" applyFont="1" applyBorder="1" applyAlignment="1" applyProtection="1">
      <alignment horizontal="center" vertical="center"/>
    </xf>
    <xf numFmtId="0" fontId="7" fillId="0" borderId="80" xfId="0" applyFont="1" applyBorder="1" applyAlignment="1" applyProtection="1">
      <alignment vertical="center" wrapText="1"/>
    </xf>
    <xf numFmtId="0" fontId="7" fillId="0" borderId="25" xfId="0" applyFont="1" applyBorder="1" applyAlignment="1" applyProtection="1">
      <alignment vertical="center" wrapText="1"/>
    </xf>
    <xf numFmtId="0" fontId="7" fillId="0" borderId="14" xfId="0" applyFont="1" applyBorder="1" applyAlignment="1" applyProtection="1">
      <alignment vertical="center" wrapText="1"/>
    </xf>
    <xf numFmtId="38" fontId="7" fillId="0" borderId="51" xfId="6" applyFont="1" applyFill="1" applyBorder="1" applyAlignment="1" applyProtection="1">
      <alignment vertical="center"/>
    </xf>
    <xf numFmtId="38" fontId="7" fillId="0" borderId="25" xfId="6" applyFont="1" applyFill="1" applyBorder="1" applyAlignment="1" applyProtection="1">
      <alignment vertical="center"/>
    </xf>
    <xf numFmtId="38" fontId="25" fillId="0" borderId="43" xfId="0" applyNumberFormat="1" applyFont="1" applyFill="1" applyBorder="1" applyAlignment="1" applyProtection="1">
      <alignment horizontal="right" vertical="center"/>
    </xf>
    <xf numFmtId="38" fontId="25" fillId="0" borderId="41" xfId="0" applyNumberFormat="1" applyFont="1" applyFill="1" applyBorder="1" applyAlignment="1" applyProtection="1">
      <alignment horizontal="right" vertical="center"/>
    </xf>
    <xf numFmtId="0" fontId="7" fillId="0" borderId="43" xfId="0" applyFont="1" applyFill="1" applyBorder="1" applyAlignment="1" applyProtection="1">
      <alignment horizontal="left" vertical="center" wrapText="1"/>
    </xf>
    <xf numFmtId="0" fontId="7" fillId="0" borderId="41" xfId="0" applyFont="1" applyFill="1" applyBorder="1" applyAlignment="1" applyProtection="1">
      <alignment horizontal="left" vertical="center" wrapText="1"/>
    </xf>
    <xf numFmtId="0" fontId="7" fillId="0" borderId="44" xfId="0" applyFont="1" applyFill="1" applyBorder="1" applyAlignment="1" applyProtection="1">
      <alignment horizontal="left" vertical="center" wrapText="1"/>
    </xf>
    <xf numFmtId="38" fontId="7" fillId="0" borderId="19" xfId="0" applyNumberFormat="1" applyFont="1" applyFill="1" applyBorder="1" applyAlignment="1" applyProtection="1">
      <alignment horizontal="right" vertical="center"/>
    </xf>
    <xf numFmtId="38" fontId="7" fillId="0" borderId="20" xfId="0" applyNumberFormat="1" applyFont="1" applyFill="1" applyBorder="1" applyAlignment="1" applyProtection="1">
      <alignment horizontal="right" vertical="center"/>
    </xf>
    <xf numFmtId="38" fontId="7" fillId="0" borderId="43" xfId="0" applyNumberFormat="1" applyFont="1" applyFill="1" applyBorder="1" applyAlignment="1" applyProtection="1">
      <alignment horizontal="right" vertical="center"/>
    </xf>
    <xf numFmtId="0" fontId="7" fillId="0" borderId="39" xfId="0" applyFont="1" applyFill="1" applyBorder="1" applyAlignment="1" applyProtection="1">
      <alignment horizontal="left" vertical="center" wrapText="1"/>
    </xf>
    <xf numFmtId="0" fontId="7" fillId="0" borderId="37" xfId="0" applyFont="1" applyFill="1" applyBorder="1" applyAlignment="1" applyProtection="1">
      <alignment horizontal="left" vertical="center" wrapText="1"/>
    </xf>
    <xf numFmtId="0" fontId="7" fillId="0" borderId="50" xfId="0" applyFont="1" applyFill="1" applyBorder="1" applyAlignment="1" applyProtection="1">
      <alignment horizontal="left" vertical="center" wrapText="1"/>
    </xf>
    <xf numFmtId="38" fontId="7" fillId="0" borderId="68" xfId="0" applyNumberFormat="1" applyFont="1" applyFill="1" applyBorder="1" applyAlignment="1" applyProtection="1">
      <alignment horizontal="right" vertical="center"/>
    </xf>
    <xf numFmtId="38" fontId="7" fillId="0" borderId="48" xfId="0" applyNumberFormat="1" applyFont="1" applyFill="1" applyBorder="1" applyAlignment="1" applyProtection="1">
      <alignment horizontal="right" vertical="center"/>
    </xf>
    <xf numFmtId="38" fontId="7" fillId="0" borderId="31" xfId="0" applyNumberFormat="1" applyFont="1" applyFill="1" applyBorder="1" applyAlignment="1" applyProtection="1">
      <alignment horizontal="right" vertical="center"/>
    </xf>
    <xf numFmtId="38" fontId="7" fillId="2" borderId="39" xfId="0" applyNumberFormat="1" applyFont="1" applyFill="1" applyBorder="1" applyAlignment="1" applyProtection="1">
      <alignment horizontal="right" vertical="center"/>
      <protection locked="0"/>
    </xf>
    <xf numFmtId="38" fontId="7" fillId="2" borderId="37" xfId="0" applyNumberFormat="1" applyFont="1" applyFill="1" applyBorder="1" applyAlignment="1" applyProtection="1">
      <alignment horizontal="right" vertical="center"/>
      <protection locked="0"/>
    </xf>
    <xf numFmtId="38" fontId="23" fillId="3" borderId="26" xfId="0" applyNumberFormat="1" applyFont="1" applyFill="1" applyBorder="1" applyAlignment="1" applyProtection="1">
      <alignment vertical="center" shrinkToFit="1"/>
    </xf>
    <xf numFmtId="38" fontId="23" fillId="3" borderId="32" xfId="0" applyNumberFormat="1" applyFont="1" applyFill="1" applyBorder="1" applyAlignment="1" applyProtection="1">
      <alignment vertical="center" shrinkToFit="1"/>
    </xf>
    <xf numFmtId="38" fontId="23" fillId="3" borderId="29" xfId="0" applyNumberFormat="1" applyFont="1" applyFill="1" applyBorder="1" applyAlignment="1" applyProtection="1">
      <alignment vertical="center" shrinkToFit="1"/>
    </xf>
    <xf numFmtId="38" fontId="23" fillId="3" borderId="15" xfId="0" applyNumberFormat="1" applyFont="1" applyFill="1" applyBorder="1" applyAlignment="1" applyProtection="1">
      <alignment vertical="center" shrinkToFit="1"/>
    </xf>
    <xf numFmtId="0" fontId="0" fillId="0" borderId="2" xfId="0" applyFill="1" applyBorder="1" applyAlignment="1" applyProtection="1">
      <alignment horizontal="center" vertical="center" wrapText="1"/>
    </xf>
    <xf numFmtId="0" fontId="0" fillId="0" borderId="3" xfId="0" applyFill="1" applyBorder="1" applyAlignment="1" applyProtection="1">
      <alignment horizontal="center" vertical="center" wrapText="1"/>
    </xf>
    <xf numFmtId="0" fontId="0" fillId="0" borderId="31" xfId="0" applyFill="1" applyBorder="1" applyAlignment="1" applyProtection="1">
      <alignment horizontal="center" vertical="center" wrapText="1"/>
    </xf>
    <xf numFmtId="0" fontId="0" fillId="0" borderId="95" xfId="0" applyFill="1" applyBorder="1" applyAlignment="1" applyProtection="1">
      <alignment horizontal="center" vertical="center" wrapText="1"/>
    </xf>
    <xf numFmtId="38" fontId="24" fillId="0" borderId="51" xfId="6" applyFont="1" applyFill="1" applyBorder="1" applyAlignment="1" applyProtection="1">
      <alignment vertical="center" shrinkToFit="1"/>
    </xf>
    <xf numFmtId="38" fontId="24" fillId="0" borderId="25" xfId="6" applyFont="1" applyFill="1" applyBorder="1" applyAlignment="1" applyProtection="1">
      <alignment vertical="center" shrinkToFit="1"/>
    </xf>
    <xf numFmtId="38" fontId="24" fillId="0" borderId="2" xfId="6" applyFont="1" applyFill="1" applyBorder="1" applyAlignment="1" applyProtection="1">
      <alignment vertical="center" shrinkToFit="1"/>
    </xf>
    <xf numFmtId="38" fontId="24" fillId="0" borderId="4" xfId="6" applyFont="1" applyFill="1" applyBorder="1" applyAlignment="1" applyProtection="1">
      <alignment vertical="center" shrinkToFit="1"/>
    </xf>
    <xf numFmtId="0" fontId="18" fillId="0" borderId="12" xfId="0" applyFont="1" applyFill="1" applyBorder="1" applyAlignment="1" applyProtection="1">
      <alignment horizontal="center" vertical="center" wrapText="1"/>
    </xf>
    <xf numFmtId="0" fontId="0" fillId="0" borderId="12" xfId="0" applyFill="1" applyBorder="1" applyAlignment="1" applyProtection="1">
      <alignment horizontal="center" vertical="center"/>
    </xf>
    <xf numFmtId="0" fontId="0" fillId="0" borderId="126" xfId="0" applyBorder="1" applyAlignment="1" applyProtection="1">
      <alignment horizontal="center" vertical="center"/>
    </xf>
    <xf numFmtId="0" fontId="0" fillId="0" borderId="141" xfId="0" applyBorder="1" applyAlignment="1" applyProtection="1">
      <alignment horizontal="center" vertical="center"/>
    </xf>
    <xf numFmtId="0" fontId="0" fillId="0" borderId="142" xfId="0" applyBorder="1" applyAlignment="1" applyProtection="1">
      <alignment horizontal="center" vertical="center"/>
    </xf>
    <xf numFmtId="0" fontId="0" fillId="0" borderId="143" xfId="0" applyBorder="1" applyAlignment="1" applyProtection="1">
      <alignment horizontal="center" vertical="center"/>
    </xf>
    <xf numFmtId="0" fontId="0" fillId="0" borderId="144" xfId="0" applyBorder="1" applyAlignment="1" applyProtection="1">
      <alignment horizontal="center" vertical="center"/>
    </xf>
    <xf numFmtId="0" fontId="0" fillId="0" borderId="145" xfId="0" applyBorder="1" applyAlignment="1" applyProtection="1">
      <alignment horizontal="center" vertical="center"/>
    </xf>
    <xf numFmtId="0" fontId="14" fillId="0" borderId="12" xfId="0" applyFont="1" applyFill="1" applyBorder="1" applyAlignment="1" applyProtection="1">
      <alignment horizontal="center" vertical="center" wrapText="1"/>
    </xf>
    <xf numFmtId="38" fontId="24" fillId="0" borderId="5" xfId="6" applyFont="1" applyFill="1" applyBorder="1" applyAlignment="1" applyProtection="1">
      <alignment vertical="center" shrinkToFit="1"/>
    </xf>
    <xf numFmtId="38" fontId="24" fillId="0" borderId="1" xfId="6" applyFont="1" applyFill="1" applyBorder="1" applyAlignment="1" applyProtection="1">
      <alignment vertical="center" shrinkToFit="1"/>
    </xf>
    <xf numFmtId="0" fontId="0" fillId="0" borderId="67" xfId="0" applyBorder="1" applyAlignment="1" applyProtection="1">
      <alignment horizontal="center" vertical="center"/>
    </xf>
    <xf numFmtId="0" fontId="0" fillId="0" borderId="67" xfId="0" applyFont="1" applyBorder="1" applyAlignment="1" applyProtection="1">
      <alignment horizontal="center" vertical="center"/>
    </xf>
    <xf numFmtId="38" fontId="22" fillId="0" borderId="12" xfId="6" applyFont="1" applyFill="1" applyBorder="1" applyAlignment="1" applyProtection="1">
      <alignment vertical="center" shrinkToFit="1"/>
    </xf>
    <xf numFmtId="38" fontId="22" fillId="0" borderId="51" xfId="6" applyFont="1" applyFill="1" applyBorder="1" applyAlignment="1" applyProtection="1">
      <alignment vertical="center" shrinkToFit="1"/>
    </xf>
    <xf numFmtId="38" fontId="24" fillId="0" borderId="3" xfId="6" applyFont="1" applyFill="1" applyBorder="1" applyAlignment="1" applyProtection="1">
      <alignment vertical="center" shrinkToFit="1"/>
    </xf>
    <xf numFmtId="38" fontId="24" fillId="0" borderId="9" xfId="6" applyFont="1" applyFill="1" applyBorder="1" applyAlignment="1" applyProtection="1">
      <alignment vertical="center" shrinkToFit="1"/>
    </xf>
    <xf numFmtId="0" fontId="0" fillId="0" borderId="12" xfId="0" applyBorder="1" applyAlignment="1" applyProtection="1">
      <alignment horizontal="center" vertical="center" wrapText="1"/>
    </xf>
    <xf numFmtId="0" fontId="0" fillId="0" borderId="45" xfId="0" applyBorder="1" applyAlignment="1" applyProtection="1">
      <alignment horizontal="center" vertical="center" wrapText="1"/>
    </xf>
    <xf numFmtId="0" fontId="0" fillId="0" borderId="12" xfId="0" applyBorder="1" applyAlignment="1" applyProtection="1">
      <alignment horizontal="center" vertical="center"/>
    </xf>
    <xf numFmtId="0" fontId="0" fillId="0" borderId="45" xfId="0" applyBorder="1" applyAlignment="1" applyProtection="1">
      <alignment horizontal="center" vertical="center"/>
    </xf>
    <xf numFmtId="0" fontId="0" fillId="0" borderId="146" xfId="0" applyBorder="1" applyAlignment="1" applyProtection="1">
      <alignment horizontal="center" vertical="center" wrapText="1"/>
    </xf>
    <xf numFmtId="0" fontId="0" fillId="0" borderId="16" xfId="0" applyBorder="1" applyAlignment="1" applyProtection="1">
      <alignment horizontal="center" vertical="center"/>
    </xf>
    <xf numFmtId="0" fontId="5" fillId="0" borderId="36" xfId="0" applyFont="1" applyBorder="1" applyAlignment="1" applyProtection="1">
      <alignment horizontal="center" vertical="center"/>
    </xf>
    <xf numFmtId="0" fontId="5" fillId="0" borderId="37" xfId="0" applyFont="1" applyBorder="1" applyAlignment="1" applyProtection="1">
      <alignment horizontal="center" vertical="center"/>
    </xf>
    <xf numFmtId="0" fontId="5" fillId="0" borderId="38" xfId="0" applyFont="1" applyBorder="1" applyAlignment="1" applyProtection="1">
      <alignment horizontal="center" vertical="center"/>
    </xf>
    <xf numFmtId="0" fontId="7" fillId="0" borderId="17" xfId="0" applyFont="1" applyBorder="1" applyAlignment="1" applyProtection="1">
      <alignment vertical="top" wrapText="1"/>
    </xf>
    <xf numFmtId="0" fontId="7" fillId="0" borderId="0" xfId="0" applyFont="1" applyAlignment="1" applyProtection="1">
      <alignment vertical="top" wrapText="1"/>
    </xf>
    <xf numFmtId="0" fontId="5" fillId="0" borderId="0" xfId="0" applyFont="1" applyAlignment="1" applyProtection="1">
      <alignment horizontal="center" vertical="center"/>
    </xf>
    <xf numFmtId="0" fontId="5" fillId="0" borderId="59" xfId="0" applyFont="1" applyBorder="1" applyAlignment="1" applyProtection="1">
      <alignment horizontal="center" vertical="center"/>
    </xf>
    <xf numFmtId="0" fontId="5" fillId="0" borderId="68" xfId="0" applyFont="1" applyBorder="1" applyAlignment="1" applyProtection="1">
      <alignment horizontal="center" vertical="center"/>
    </xf>
    <xf numFmtId="0" fontId="5" fillId="0" borderId="49" xfId="0" applyFont="1" applyBorder="1" applyAlignment="1" applyProtection="1">
      <alignment horizontal="center" vertical="center"/>
    </xf>
    <xf numFmtId="0" fontId="5" fillId="0" borderId="48" xfId="0" applyFont="1" applyBorder="1" applyAlignment="1" applyProtection="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18" fillId="0" borderId="3" xfId="0" applyFont="1" applyBorder="1" applyAlignment="1">
      <alignment horizontal="center" vertical="center"/>
    </xf>
    <xf numFmtId="0" fontId="18" fillId="0" borderId="9" xfId="0" applyFont="1" applyBorder="1" applyAlignment="1">
      <alignment horizontal="center" vertical="center"/>
    </xf>
    <xf numFmtId="0" fontId="0" fillId="0" borderId="12" xfId="0" applyBorder="1" applyAlignment="1">
      <alignment horizontal="center" vertical="center"/>
    </xf>
    <xf numFmtId="0" fontId="0" fillId="0" borderId="45" xfId="0" applyBorder="1" applyAlignment="1">
      <alignment horizontal="center" vertical="center"/>
    </xf>
    <xf numFmtId="0" fontId="0" fillId="0" borderId="16" xfId="0" applyBorder="1" applyAlignment="1">
      <alignment horizontal="center" vertical="center"/>
    </xf>
    <xf numFmtId="0" fontId="0" fillId="0" borderId="46" xfId="0" applyBorder="1" applyAlignment="1">
      <alignment horizontal="center" vertical="center"/>
    </xf>
    <xf numFmtId="0" fontId="0" fillId="0" borderId="3" xfId="0" applyBorder="1" applyAlignment="1">
      <alignment horizontal="center" vertical="center" wrapText="1"/>
    </xf>
    <xf numFmtId="0" fontId="0" fillId="0" borderId="9" xfId="0" applyBorder="1" applyAlignment="1">
      <alignment horizontal="center" vertical="center" wrapText="1"/>
    </xf>
    <xf numFmtId="0" fontId="0" fillId="0" borderId="16" xfId="0" applyBorder="1" applyAlignment="1">
      <alignment horizontal="center" vertical="center" wrapText="1"/>
    </xf>
    <xf numFmtId="0" fontId="0" fillId="0" borderId="19" xfId="0" applyBorder="1" applyAlignment="1" applyProtection="1">
      <alignment horizontal="center" vertical="center"/>
    </xf>
    <xf numFmtId="0" fontId="0" fillId="0" borderId="20" xfId="0" applyBorder="1" applyAlignment="1" applyProtection="1">
      <alignment horizontal="center" vertical="center"/>
    </xf>
    <xf numFmtId="0" fontId="0" fillId="0" borderId="21" xfId="0" applyBorder="1" applyAlignment="1" applyProtection="1">
      <alignment horizontal="center" vertical="center"/>
    </xf>
    <xf numFmtId="0" fontId="0" fillId="0" borderId="46" xfId="0" applyBorder="1" applyAlignment="1" applyProtection="1">
      <alignment horizontal="center" vertical="center" wrapText="1"/>
    </xf>
    <xf numFmtId="0" fontId="18" fillId="0" borderId="3" xfId="0" applyFont="1" applyBorder="1" applyAlignment="1" applyProtection="1">
      <alignment horizontal="center" vertical="center"/>
    </xf>
    <xf numFmtId="0" fontId="18" fillId="0" borderId="9" xfId="0" applyFont="1" applyBorder="1" applyAlignment="1" applyProtection="1">
      <alignment horizontal="center" vertical="center"/>
    </xf>
    <xf numFmtId="0" fontId="0" fillId="0" borderId="46" xfId="0" applyBorder="1" applyAlignment="1" applyProtection="1">
      <alignment horizontal="center" vertical="center"/>
    </xf>
    <xf numFmtId="0" fontId="0" fillId="0" borderId="3" xfId="0" applyBorder="1" applyAlignment="1" applyProtection="1">
      <alignment horizontal="center" vertical="center" wrapText="1"/>
    </xf>
    <xf numFmtId="0" fontId="0" fillId="0" borderId="9" xfId="0" applyBorder="1" applyAlignment="1" applyProtection="1">
      <alignment horizontal="center" vertical="center" wrapText="1"/>
    </xf>
    <xf numFmtId="0" fontId="0" fillId="0" borderId="16" xfId="0" applyBorder="1" applyAlignment="1" applyProtection="1">
      <alignment horizontal="center" vertical="center" wrapText="1"/>
    </xf>
  </cellXfs>
  <cellStyles count="14">
    <cellStyle name="桁区切り" xfId="6" builtinId="6"/>
    <cellStyle name="桁区切り 2" xfId="11" xr:uid="{C2C637C3-E76C-4497-9707-5A88540A79D3}"/>
    <cellStyle name="桁区切り 3" xfId="13" xr:uid="{E74EA43C-57DA-4763-A344-9105CBD35325}"/>
    <cellStyle name="標準" xfId="0" builtinId="0"/>
    <cellStyle name="標準 10" xfId="1" xr:uid="{00000000-0005-0000-0000-000002000000}"/>
    <cellStyle name="標準 12" xfId="3" xr:uid="{00000000-0005-0000-0000-000003000000}"/>
    <cellStyle name="標準 13" xfId="2" xr:uid="{00000000-0005-0000-0000-000004000000}"/>
    <cellStyle name="標準 2" xfId="5" xr:uid="{00000000-0005-0000-0000-000005000000}"/>
    <cellStyle name="標準 2 2" xfId="7" xr:uid="{00000000-0005-0000-0000-000006000000}"/>
    <cellStyle name="標準 2 2 2" xfId="8" xr:uid="{00000000-0005-0000-0000-000007000000}"/>
    <cellStyle name="標準 2 3" xfId="10" xr:uid="{00000000-0005-0000-0000-000008000000}"/>
    <cellStyle name="標準 27" xfId="4" xr:uid="{00000000-0005-0000-0000-000009000000}"/>
    <cellStyle name="標準 3" xfId="9" xr:uid="{00000000-0005-0000-0000-00000A000000}"/>
    <cellStyle name="標準 4" xfId="12" xr:uid="{77D417CB-68AC-4AD4-8A41-EDCAE16A8A4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273843</xdr:colOff>
      <xdr:row>22</xdr:row>
      <xdr:rowOff>107156</xdr:rowOff>
    </xdr:from>
    <xdr:to>
      <xdr:col>3</xdr:col>
      <xdr:colOff>940593</xdr:colOff>
      <xdr:row>28</xdr:row>
      <xdr:rowOff>107156</xdr:rowOff>
    </xdr:to>
    <xdr:sp macro="" textlink="">
      <xdr:nvSpPr>
        <xdr:cNvPr id="2" name="矢印: 下 1">
          <a:extLst>
            <a:ext uri="{FF2B5EF4-FFF2-40B4-BE49-F238E27FC236}">
              <a16:creationId xmlns:a16="http://schemas.microsoft.com/office/drawing/2014/main" id="{B7CBAF53-10C3-4271-8963-68BD1766F687}"/>
            </a:ext>
          </a:extLst>
        </xdr:cNvPr>
        <xdr:cNvSpPr/>
      </xdr:nvSpPr>
      <xdr:spPr>
        <a:xfrm>
          <a:off x="1645443" y="3479006"/>
          <a:ext cx="666750" cy="1028700"/>
        </a:xfrm>
        <a:prstGeom prst="downArrow">
          <a:avLst/>
        </a:prstGeom>
        <a:solidFill>
          <a:srgbClr val="FFC000"/>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809625</xdr:colOff>
      <xdr:row>22</xdr:row>
      <xdr:rowOff>47625</xdr:rowOff>
    </xdr:from>
    <xdr:to>
      <xdr:col>7</xdr:col>
      <xdr:colOff>654843</xdr:colOff>
      <xdr:row>27</xdr:row>
      <xdr:rowOff>154782</xdr:rowOff>
    </xdr:to>
    <xdr:sp macro="" textlink="">
      <xdr:nvSpPr>
        <xdr:cNvPr id="3" name="吹き出し: 線 2">
          <a:extLst>
            <a:ext uri="{FF2B5EF4-FFF2-40B4-BE49-F238E27FC236}">
              <a16:creationId xmlns:a16="http://schemas.microsoft.com/office/drawing/2014/main" id="{78555AAE-1673-492A-90DE-850A6884ABFE}"/>
            </a:ext>
          </a:extLst>
        </xdr:cNvPr>
        <xdr:cNvSpPr/>
      </xdr:nvSpPr>
      <xdr:spPr>
        <a:xfrm>
          <a:off x="3352800" y="3419475"/>
          <a:ext cx="2588418" cy="964407"/>
        </a:xfrm>
        <a:prstGeom prst="borderCallout1">
          <a:avLst>
            <a:gd name="adj1" fmla="val 28877"/>
            <a:gd name="adj2" fmla="val -38"/>
            <a:gd name="adj3" fmla="val 56804"/>
            <a:gd name="adj4" fmla="val -461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t>上記を御確認のうえ、</a:t>
          </a:r>
          <a:endParaRPr kumimoji="1" lang="en-US" altLang="ja-JP" sz="1400"/>
        </a:p>
        <a:p>
          <a:pPr algn="l"/>
          <a:r>
            <a:rPr kumimoji="1" lang="ja-JP" altLang="en-US" sz="1400"/>
            <a:t>下記の基礎情報から順に入力をお願いします。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301277</xdr:colOff>
      <xdr:row>16</xdr:row>
      <xdr:rowOff>132232</xdr:rowOff>
    </xdr:from>
    <xdr:to>
      <xdr:col>10</xdr:col>
      <xdr:colOff>228977</xdr:colOff>
      <xdr:row>18</xdr:row>
      <xdr:rowOff>56030</xdr:rowOff>
    </xdr:to>
    <xdr:sp macro="" textlink="">
      <xdr:nvSpPr>
        <xdr:cNvPr id="2" name="下矢印 1">
          <a:extLst>
            <a:ext uri="{FF2B5EF4-FFF2-40B4-BE49-F238E27FC236}">
              <a16:creationId xmlns:a16="http://schemas.microsoft.com/office/drawing/2014/main" id="{0ECF7465-DFBB-48B6-BA75-79D33AF6B9A2}"/>
            </a:ext>
          </a:extLst>
        </xdr:cNvPr>
        <xdr:cNvSpPr/>
      </xdr:nvSpPr>
      <xdr:spPr>
        <a:xfrm>
          <a:off x="4911377" y="3989857"/>
          <a:ext cx="432525" cy="36194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298555</xdr:colOff>
      <xdr:row>28</xdr:row>
      <xdr:rowOff>161924</xdr:rowOff>
    </xdr:from>
    <xdr:to>
      <xdr:col>10</xdr:col>
      <xdr:colOff>245305</xdr:colOff>
      <xdr:row>29</xdr:row>
      <xdr:rowOff>180094</xdr:rowOff>
    </xdr:to>
    <xdr:sp macro="" textlink="">
      <xdr:nvSpPr>
        <xdr:cNvPr id="3" name="下矢印 2">
          <a:extLst>
            <a:ext uri="{FF2B5EF4-FFF2-40B4-BE49-F238E27FC236}">
              <a16:creationId xmlns:a16="http://schemas.microsoft.com/office/drawing/2014/main" id="{A2A73912-312F-48B3-A69C-6D057282D331}"/>
            </a:ext>
          </a:extLst>
        </xdr:cNvPr>
        <xdr:cNvSpPr/>
      </xdr:nvSpPr>
      <xdr:spPr>
        <a:xfrm>
          <a:off x="4908655" y="6648449"/>
          <a:ext cx="451575" cy="23724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157843</xdr:colOff>
      <xdr:row>26</xdr:row>
      <xdr:rowOff>65312</xdr:rowOff>
    </xdr:from>
    <xdr:to>
      <xdr:col>15</xdr:col>
      <xdr:colOff>304799</xdr:colOff>
      <xdr:row>28</xdr:row>
      <xdr:rowOff>133349</xdr:rowOff>
    </xdr:to>
    <xdr:sp macro="" textlink="">
      <xdr:nvSpPr>
        <xdr:cNvPr id="4" name="テキスト ボックス 3">
          <a:extLst>
            <a:ext uri="{FF2B5EF4-FFF2-40B4-BE49-F238E27FC236}">
              <a16:creationId xmlns:a16="http://schemas.microsoft.com/office/drawing/2014/main" id="{0B874C1D-6ABF-4B7A-809A-D3477C5A24EA}"/>
            </a:ext>
          </a:extLst>
        </xdr:cNvPr>
        <xdr:cNvSpPr txBox="1"/>
      </xdr:nvSpPr>
      <xdr:spPr>
        <a:xfrm>
          <a:off x="2243818" y="6113687"/>
          <a:ext cx="5700031" cy="5061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上記計算では実態と大きく乖離する場合（面積基準を下回る場合含む）</a:t>
          </a:r>
          <a:endParaRPr kumimoji="1" lang="en-US" altLang="ja-JP" sz="1100" b="1">
            <a:solidFill>
              <a:srgbClr val="FF0000"/>
            </a:solidFill>
          </a:endParaRPr>
        </a:p>
        <a:p>
          <a:pPr algn="ctr"/>
          <a:r>
            <a:rPr kumimoji="1" lang="en-US" altLang="ja-JP" sz="1100" b="1">
              <a:solidFill>
                <a:srgbClr val="FF0000"/>
              </a:solidFill>
            </a:rPr>
            <a:t>【</a:t>
          </a:r>
          <a:r>
            <a:rPr kumimoji="1" lang="ja-JP" altLang="en-US" sz="1100" b="1">
              <a:solidFill>
                <a:srgbClr val="FF0000"/>
              </a:solidFill>
            </a:rPr>
            <a:t>上記算出結果を使用する場合は以下入力不要</a:t>
          </a:r>
          <a:r>
            <a:rPr kumimoji="1" lang="en-US" altLang="ja-JP" sz="1100" b="1">
              <a:solidFill>
                <a:srgbClr val="FF0000"/>
              </a:solidFill>
            </a:rPr>
            <a:t>】</a:t>
          </a:r>
          <a:endParaRPr kumimoji="1" lang="ja-JP" altLang="en-US" sz="11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130969</xdr:colOff>
      <xdr:row>20</xdr:row>
      <xdr:rowOff>71438</xdr:rowOff>
    </xdr:from>
    <xdr:to>
      <xdr:col>38</xdr:col>
      <xdr:colOff>195792</xdr:colOff>
      <xdr:row>20</xdr:row>
      <xdr:rowOff>261937</xdr:rowOff>
    </xdr:to>
    <xdr:sp macro="" textlink="">
      <xdr:nvSpPr>
        <xdr:cNvPr id="2" name="矢印: 左 1">
          <a:extLst>
            <a:ext uri="{FF2B5EF4-FFF2-40B4-BE49-F238E27FC236}">
              <a16:creationId xmlns:a16="http://schemas.microsoft.com/office/drawing/2014/main" id="{48DAB4C7-28BC-429A-999B-089B82394BF3}"/>
            </a:ext>
          </a:extLst>
        </xdr:cNvPr>
        <xdr:cNvSpPr/>
      </xdr:nvSpPr>
      <xdr:spPr>
        <a:xfrm>
          <a:off x="9001125" y="5536407"/>
          <a:ext cx="3196167" cy="190499"/>
        </a:xfrm>
        <a:prstGeom prst="leftArrow">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296332</xdr:colOff>
      <xdr:row>0</xdr:row>
      <xdr:rowOff>74084</xdr:rowOff>
    </xdr:from>
    <xdr:to>
      <xdr:col>25</xdr:col>
      <xdr:colOff>3937000</xdr:colOff>
      <xdr:row>6</xdr:row>
      <xdr:rowOff>232834</xdr:rowOff>
    </xdr:to>
    <xdr:sp macro="" textlink="">
      <xdr:nvSpPr>
        <xdr:cNvPr id="2" name="テキスト ボックス 1">
          <a:extLst>
            <a:ext uri="{FF2B5EF4-FFF2-40B4-BE49-F238E27FC236}">
              <a16:creationId xmlns:a16="http://schemas.microsoft.com/office/drawing/2014/main" id="{83B25F22-BBDD-43A5-88CF-6A03377CBC29}"/>
            </a:ext>
          </a:extLst>
        </xdr:cNvPr>
        <xdr:cNvSpPr txBox="1"/>
      </xdr:nvSpPr>
      <xdr:spPr>
        <a:xfrm>
          <a:off x="14276915" y="74084"/>
          <a:ext cx="4402668" cy="1375833"/>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mj-ea"/>
              <a:ea typeface="+mj-ea"/>
            </a:rPr>
            <a:t>＜配分要件＞</a:t>
          </a:r>
        </a:p>
        <a:p>
          <a:r>
            <a:rPr kumimoji="1" lang="en-US" altLang="ja-JP" sz="1050" b="1">
              <a:latin typeface="+mj-ea"/>
              <a:ea typeface="+mj-ea"/>
            </a:rPr>
            <a:t>ⅰ</a:t>
          </a:r>
          <a:r>
            <a:rPr kumimoji="1" lang="ja-JP" altLang="en-US" sz="1050" b="1">
              <a:latin typeface="+mj-ea"/>
              <a:ea typeface="+mj-ea"/>
            </a:rPr>
            <a:t>　副主任保育士等</a:t>
          </a:r>
          <a:r>
            <a:rPr kumimoji="1" lang="ja-JP" altLang="en-US" sz="1050">
              <a:latin typeface="+mj-ea"/>
              <a:ea typeface="+mj-ea"/>
            </a:rPr>
            <a:t>・・・原則として月額４万円。ただし、月額４万円の改善を行う者を１人以上確保した上で、それ以外の副主任保育士等について月額５千円以上４万円未満の改善額とすることができる。</a:t>
          </a:r>
        </a:p>
        <a:p>
          <a:endParaRPr kumimoji="1" lang="ja-JP" altLang="en-US" sz="1050">
            <a:latin typeface="+mj-ea"/>
            <a:ea typeface="+mj-ea"/>
          </a:endParaRPr>
        </a:p>
        <a:p>
          <a:r>
            <a:rPr kumimoji="1" lang="en-US" altLang="ja-JP" sz="1050" b="1">
              <a:latin typeface="+mj-ea"/>
              <a:ea typeface="+mj-ea"/>
            </a:rPr>
            <a:t>ⅱ</a:t>
          </a:r>
          <a:r>
            <a:rPr kumimoji="1" lang="ja-JP" altLang="en-US" sz="1050" b="1">
              <a:latin typeface="+mj-ea"/>
              <a:ea typeface="+mj-ea"/>
            </a:rPr>
            <a:t>　職務分野別リーダー等</a:t>
          </a:r>
          <a:r>
            <a:rPr kumimoji="1" lang="ja-JP" altLang="en-US" sz="1050">
              <a:latin typeface="+mj-ea"/>
              <a:ea typeface="+mj-ea"/>
            </a:rPr>
            <a:t>・・・原則として月額５千円。</a:t>
          </a:r>
          <a:r>
            <a:rPr kumimoji="1" lang="en-US" altLang="ja-JP" sz="1050">
              <a:latin typeface="+mj-ea"/>
              <a:ea typeface="+mj-ea"/>
            </a:rPr>
            <a:t>ⅰ</a:t>
          </a:r>
          <a:r>
            <a:rPr kumimoji="1" lang="ja-JP" altLang="en-US" sz="1050">
              <a:latin typeface="+mj-ea"/>
              <a:ea typeface="+mj-ea"/>
            </a:rPr>
            <a:t>のただし書の場合には、月額５千円以上４万円未満の改善額とすることができる。</a:t>
          </a:r>
        </a:p>
      </xdr:txBody>
    </xdr:sp>
    <xdr:clientData/>
  </xdr:twoCellAnchor>
  <xdr:twoCellAnchor>
    <xdr:from>
      <xdr:col>24</xdr:col>
      <xdr:colOff>74084</xdr:colOff>
      <xdr:row>3</xdr:row>
      <xdr:rowOff>42333</xdr:rowOff>
    </xdr:from>
    <xdr:to>
      <xdr:col>24</xdr:col>
      <xdr:colOff>232834</xdr:colOff>
      <xdr:row>4</xdr:row>
      <xdr:rowOff>179916</xdr:rowOff>
    </xdr:to>
    <xdr:sp macro="" textlink="">
      <xdr:nvSpPr>
        <xdr:cNvPr id="3" name="矢印: 左 2">
          <a:extLst>
            <a:ext uri="{FF2B5EF4-FFF2-40B4-BE49-F238E27FC236}">
              <a16:creationId xmlns:a16="http://schemas.microsoft.com/office/drawing/2014/main" id="{58771635-2354-426F-817D-CAAEC031E1FB}"/>
            </a:ext>
          </a:extLst>
        </xdr:cNvPr>
        <xdr:cNvSpPr/>
      </xdr:nvSpPr>
      <xdr:spPr>
        <a:xfrm>
          <a:off x="14054667" y="645583"/>
          <a:ext cx="158750" cy="3492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231321</xdr:colOff>
      <xdr:row>4</xdr:row>
      <xdr:rowOff>61233</xdr:rowOff>
    </xdr:from>
    <xdr:to>
      <xdr:col>9</xdr:col>
      <xdr:colOff>95250</xdr:colOff>
      <xdr:row>7</xdr:row>
      <xdr:rowOff>13607</xdr:rowOff>
    </xdr:to>
    <xdr:cxnSp macro="">
      <xdr:nvCxnSpPr>
        <xdr:cNvPr id="2" name="直線矢印コネクタ 1">
          <a:extLst>
            <a:ext uri="{FF2B5EF4-FFF2-40B4-BE49-F238E27FC236}">
              <a16:creationId xmlns:a16="http://schemas.microsoft.com/office/drawing/2014/main" id="{F68BEE41-50A9-4E7E-9E2C-4187B9696E19}"/>
            </a:ext>
          </a:extLst>
        </xdr:cNvPr>
        <xdr:cNvCxnSpPr>
          <a:cxnSpLocks/>
          <a:stCxn id="4" idx="1"/>
        </xdr:cNvCxnSpPr>
      </xdr:nvCxnSpPr>
      <xdr:spPr>
        <a:xfrm flipH="1">
          <a:off x="4612821" y="918483"/>
          <a:ext cx="666750" cy="632731"/>
        </a:xfrm>
        <a:prstGeom prst="straightConnector1">
          <a:avLst/>
        </a:prstGeom>
        <a:ln w="25400">
          <a:solidFill>
            <a:srgbClr val="FF0000"/>
          </a:solidFill>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0</xdr:colOff>
      <xdr:row>60</xdr:row>
      <xdr:rowOff>204106</xdr:rowOff>
    </xdr:from>
    <xdr:to>
      <xdr:col>46</xdr:col>
      <xdr:colOff>476250</xdr:colOff>
      <xdr:row>72</xdr:row>
      <xdr:rowOff>13607</xdr:rowOff>
    </xdr:to>
    <xdr:sp macro="" textlink="">
      <xdr:nvSpPr>
        <xdr:cNvPr id="3" name="正方形/長方形 2">
          <a:extLst>
            <a:ext uri="{FF2B5EF4-FFF2-40B4-BE49-F238E27FC236}">
              <a16:creationId xmlns:a16="http://schemas.microsoft.com/office/drawing/2014/main" id="{AC3BAB8E-F8D1-4A7E-BA6A-A93EF1167069}"/>
            </a:ext>
          </a:extLst>
        </xdr:cNvPr>
        <xdr:cNvSpPr/>
      </xdr:nvSpPr>
      <xdr:spPr>
        <a:xfrm>
          <a:off x="19077214" y="15158356"/>
          <a:ext cx="7402286" cy="214993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a:solidFill>
                <a:schemeClr val="tx1"/>
              </a:solidFill>
              <a:effectLst/>
              <a:latin typeface="+mn-lt"/>
              <a:ea typeface="+mn-ea"/>
              <a:cs typeface="+mn-cs"/>
            </a:rPr>
            <a:t>技能・経験に応じた追加的な処遇改善（処遇改善等加算Ⅱ）に関する</a:t>
          </a:r>
          <a:r>
            <a:rPr lang="en-US" altLang="ja-JP" sz="1100">
              <a:solidFill>
                <a:schemeClr val="tx1"/>
              </a:solidFill>
              <a:effectLst/>
              <a:latin typeface="+mn-lt"/>
              <a:ea typeface="+mn-ea"/>
              <a:cs typeface="+mn-cs"/>
            </a:rPr>
            <a:t>FAQ</a:t>
          </a:r>
          <a:r>
            <a:rPr lang="ja-JP" altLang="ja-JP" sz="1100">
              <a:solidFill>
                <a:schemeClr val="tx1"/>
              </a:solidFill>
              <a:effectLst/>
              <a:latin typeface="+mn-lt"/>
              <a:ea typeface="+mn-ea"/>
              <a:cs typeface="+mn-cs"/>
            </a:rPr>
            <a:t>（よくある質問）</a:t>
          </a:r>
        </a:p>
        <a:p>
          <a:r>
            <a:rPr lang="ja-JP" altLang="ja-JP" sz="1100">
              <a:solidFill>
                <a:schemeClr val="tx1"/>
              </a:solidFill>
              <a:effectLst/>
              <a:latin typeface="+mn-lt"/>
              <a:ea typeface="+mn-ea"/>
              <a:cs typeface="+mn-cs"/>
            </a:rPr>
            <a:t>≪</a:t>
          </a:r>
          <a:r>
            <a:rPr lang="en-US" altLang="ja-JP" sz="1100">
              <a:solidFill>
                <a:schemeClr val="tx1"/>
              </a:solidFill>
              <a:effectLst/>
              <a:latin typeface="+mn-lt"/>
              <a:ea typeface="+mn-ea"/>
              <a:cs typeface="+mn-cs"/>
            </a:rPr>
            <a:t>2-2</a:t>
          </a:r>
          <a:r>
            <a:rPr lang="ja-JP" altLang="ja-JP" sz="1100">
              <a:solidFill>
                <a:schemeClr val="tx1"/>
              </a:solidFill>
              <a:effectLst/>
              <a:latin typeface="+mn-lt"/>
              <a:ea typeface="+mn-ea"/>
              <a:cs typeface="+mn-cs"/>
            </a:rPr>
            <a:t>研修修了要件の適用≫</a:t>
          </a:r>
        </a:p>
        <a:p>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Ｑ：賃金バランス等を踏まえて必要な場合には、幼稚園及び認定こども園の副園長、教頭及び主幹教諭等並びに保育所等の主任保育士に対して、「５千円以上４万円未満の範囲内」で賃金改善を行うことが可能とありますが、この場合、主任保育士等についても研修修了要件がかかるのでしょうか。また、改めて発令等を行う必要があるのでしょうか</a:t>
          </a:r>
        </a:p>
        <a:p>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Ａ：主任保育士等については、相当程度の経験及び研修の受講歴を有しているという前提のもとで任命されていることが想定されることから、研修修了要件を満たしているものとして取り扱って差し支えありません。また、改めて発令等を行う必要はありません。ただし、主任保育士等であっても、保育所等内外の研修等を通じて、その職務内容に応じた専門性を高めるため、必要な知識及び技術の修得、維持及び向上に努める必要があることに留意ください。</a:t>
          </a:r>
        </a:p>
      </xdr:txBody>
    </xdr:sp>
    <xdr:clientData/>
  </xdr:twoCellAnchor>
  <xdr:twoCellAnchor>
    <xdr:from>
      <xdr:col>9</xdr:col>
      <xdr:colOff>95250</xdr:colOff>
      <xdr:row>1</xdr:row>
      <xdr:rowOff>54429</xdr:rowOff>
    </xdr:from>
    <xdr:to>
      <xdr:col>12</xdr:col>
      <xdr:colOff>258535</xdr:colOff>
      <xdr:row>6</xdr:row>
      <xdr:rowOff>258537</xdr:rowOff>
    </xdr:to>
    <xdr:sp macro="" textlink="">
      <xdr:nvSpPr>
        <xdr:cNvPr id="4" name="正方形/長方形 3">
          <a:extLst>
            <a:ext uri="{FF2B5EF4-FFF2-40B4-BE49-F238E27FC236}">
              <a16:creationId xmlns:a16="http://schemas.microsoft.com/office/drawing/2014/main" id="{2E48E507-DCF6-45A4-81D2-E0CC5ED76F50}"/>
            </a:ext>
          </a:extLst>
        </xdr:cNvPr>
        <xdr:cNvSpPr/>
      </xdr:nvSpPr>
      <xdr:spPr>
        <a:xfrm>
          <a:off x="5279571" y="326572"/>
          <a:ext cx="2558143" cy="118382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区分</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欄</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r>
            <a:rPr lang="ja-JP" altLang="ja-JP" sz="1200">
              <a:solidFill>
                <a:schemeClr val="tx1"/>
              </a:solidFill>
              <a:effectLst/>
              <a:latin typeface="ＭＳ ゴシック" panose="020B0609070205080204" pitchFamily="49" charset="-128"/>
              <a:ea typeface="ＭＳ ゴシック" panose="020B0609070205080204" pitchFamily="49" charset="-128"/>
              <a:cs typeface="+mn-cs"/>
            </a:rPr>
            <a:t>①中核リーダー</a:t>
          </a:r>
        </a:p>
        <a:p>
          <a:r>
            <a:rPr lang="ja-JP" altLang="ja-JP" sz="1200">
              <a:solidFill>
                <a:schemeClr val="tx1"/>
              </a:solidFill>
              <a:effectLst/>
              <a:latin typeface="ＭＳ ゴシック" panose="020B0609070205080204" pitchFamily="49" charset="-128"/>
              <a:ea typeface="ＭＳ ゴシック" panose="020B0609070205080204" pitchFamily="49" charset="-128"/>
              <a:cs typeface="+mn-cs"/>
            </a:rPr>
            <a:t>②専門リーダー</a:t>
          </a:r>
        </a:p>
        <a:p>
          <a:r>
            <a:rPr lang="ja-JP" altLang="ja-JP" sz="1200">
              <a:solidFill>
                <a:schemeClr val="tx1"/>
              </a:solidFill>
              <a:effectLst/>
              <a:latin typeface="ＭＳ ゴシック" panose="020B0609070205080204" pitchFamily="49" charset="-128"/>
              <a:ea typeface="ＭＳ ゴシック" panose="020B0609070205080204" pitchFamily="49" charset="-128"/>
              <a:cs typeface="+mn-cs"/>
            </a:rPr>
            <a:t>③若手リーダー</a:t>
          </a:r>
        </a:p>
        <a:p>
          <a:r>
            <a:rPr lang="ja-JP" altLang="ja-JP" sz="1200">
              <a:solidFill>
                <a:schemeClr val="tx1"/>
              </a:solidFill>
              <a:effectLst/>
              <a:latin typeface="ＭＳ ゴシック" panose="020B0609070205080204" pitchFamily="49" charset="-128"/>
              <a:ea typeface="ＭＳ ゴシック" panose="020B0609070205080204" pitchFamily="49" charset="-128"/>
              <a:cs typeface="+mn-cs"/>
            </a:rPr>
            <a:t>④副園長、教頭及び主幹教諭等</a:t>
          </a:r>
        </a:p>
      </xdr:txBody>
    </xdr:sp>
    <xdr:clientData/>
  </xdr:twoCellAnchor>
  <xdr:twoCellAnchor>
    <xdr:from>
      <xdr:col>14</xdr:col>
      <xdr:colOff>27214</xdr:colOff>
      <xdr:row>2</xdr:row>
      <xdr:rowOff>27214</xdr:rowOff>
    </xdr:from>
    <xdr:to>
      <xdr:col>18</xdr:col>
      <xdr:colOff>176892</xdr:colOff>
      <xdr:row>5</xdr:row>
      <xdr:rowOff>27215</xdr:rowOff>
    </xdr:to>
    <xdr:sp macro="" textlink="">
      <xdr:nvSpPr>
        <xdr:cNvPr id="5" name="正方形/長方形 4">
          <a:extLst>
            <a:ext uri="{FF2B5EF4-FFF2-40B4-BE49-F238E27FC236}">
              <a16:creationId xmlns:a16="http://schemas.microsoft.com/office/drawing/2014/main" id="{6DFEF61C-CA68-4344-9086-B196603BBE67}"/>
            </a:ext>
          </a:extLst>
        </xdr:cNvPr>
        <xdr:cNvSpPr/>
      </xdr:nvSpPr>
      <xdr:spPr>
        <a:xfrm>
          <a:off x="8999764" y="484414"/>
          <a:ext cx="2950028" cy="60960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tx1"/>
              </a:solidFill>
              <a:latin typeface="ＭＳ ゴシック" panose="020B0609070205080204" pitchFamily="49" charset="-128"/>
              <a:ea typeface="ＭＳ ゴシック" panose="020B0609070205080204" pitchFamily="49" charset="-128"/>
            </a:rPr>
            <a:t>黄着色箇所に入力してください。それ以外のセルは、自動計算です。</a:t>
          </a:r>
          <a:endParaRPr lang="ja-JP" altLang="ja-JP" sz="1400">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653143</xdr:colOff>
      <xdr:row>15</xdr:row>
      <xdr:rowOff>44112</xdr:rowOff>
    </xdr:from>
    <xdr:to>
      <xdr:col>24</xdr:col>
      <xdr:colOff>449036</xdr:colOff>
      <xdr:row>24</xdr:row>
      <xdr:rowOff>0</xdr:rowOff>
    </xdr:to>
    <xdr:sp macro="" textlink="">
      <xdr:nvSpPr>
        <xdr:cNvPr id="2" name="正方形/長方形 1">
          <a:extLst>
            <a:ext uri="{FF2B5EF4-FFF2-40B4-BE49-F238E27FC236}">
              <a16:creationId xmlns:a16="http://schemas.microsoft.com/office/drawing/2014/main" id="{255ED8B7-32FC-4DF6-94C0-34754AC49C7E}"/>
            </a:ext>
          </a:extLst>
        </xdr:cNvPr>
        <xdr:cNvSpPr/>
      </xdr:nvSpPr>
      <xdr:spPr>
        <a:xfrm>
          <a:off x="11435443" y="3996987"/>
          <a:ext cx="4987018" cy="2184738"/>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要件判定</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欄</a:t>
          </a:r>
          <a:endParaRPr kumimoji="1" lang="en-US" altLang="ja-JP" sz="1200">
            <a:solidFill>
              <a:schemeClr val="tx1"/>
            </a:solidFill>
            <a:latin typeface="ＭＳ ゴシック" panose="020B0609070205080204" pitchFamily="49" charset="-128"/>
            <a:ea typeface="ＭＳ ゴシック" panose="020B0609070205080204" pitchFamily="49" charset="-128"/>
            <a:cs typeface="+mn-cs"/>
          </a:endParaRPr>
        </a:p>
        <a:p>
          <a:pPr algn="l"/>
          <a:r>
            <a:rPr kumimoji="1" lang="ja-JP" altLang="en-US" sz="1200">
              <a:solidFill>
                <a:schemeClr val="tx1"/>
              </a:solidFill>
              <a:latin typeface="ＭＳ ゴシック" panose="020B0609070205080204" pitchFamily="49" charset="-128"/>
              <a:ea typeface="ＭＳ ゴシック" panose="020B0609070205080204" pitchFamily="49" charset="-128"/>
              <a:cs typeface="+mn-cs"/>
            </a:rPr>
            <a:t>・「区分」欄（①～③）に応じた研修を終了しているか、判定結果（○・</a:t>
          </a:r>
          <a:r>
            <a:rPr kumimoji="1" lang="en-US" altLang="ja-JP" sz="1200">
              <a:solidFill>
                <a:schemeClr val="tx1"/>
              </a:solidFill>
              <a:latin typeface="ＭＳ ゴシック" panose="020B0609070205080204" pitchFamily="49" charset="-128"/>
              <a:ea typeface="ＭＳ ゴシック" panose="020B0609070205080204" pitchFamily="49" charset="-128"/>
              <a:cs typeface="+mn-cs"/>
            </a:rPr>
            <a:t>×</a:t>
          </a:r>
          <a:r>
            <a:rPr kumimoji="1" lang="ja-JP" altLang="en-US" sz="1200">
              <a:solidFill>
                <a:schemeClr val="tx1"/>
              </a:solidFill>
              <a:latin typeface="ＭＳ ゴシック" panose="020B0609070205080204" pitchFamily="49" charset="-128"/>
              <a:ea typeface="ＭＳ ゴシック" panose="020B0609070205080204" pitchFamily="49" charset="-128"/>
              <a:cs typeface="+mn-cs"/>
            </a:rPr>
            <a:t>）が表示されます。</a:t>
          </a:r>
          <a:endParaRPr kumimoji="1" lang="en-US" altLang="ja-JP" sz="1200">
            <a:solidFill>
              <a:schemeClr val="tx1"/>
            </a:solidFill>
            <a:latin typeface="ＭＳ ゴシック" panose="020B0609070205080204" pitchFamily="49" charset="-128"/>
            <a:ea typeface="ＭＳ ゴシック" panose="020B0609070205080204" pitchFamily="49" charset="-128"/>
            <a:cs typeface="+mn-cs"/>
          </a:endParaRPr>
        </a:p>
        <a:p>
          <a:pPr algn="l"/>
          <a:r>
            <a:rPr kumimoji="1" lang="ja-JP" altLang="en-US" sz="1200">
              <a:solidFill>
                <a:schemeClr val="tx1"/>
              </a:solidFill>
              <a:latin typeface="ＭＳ ゴシック" panose="020B0609070205080204" pitchFamily="49" charset="-128"/>
              <a:ea typeface="ＭＳ ゴシック" panose="020B0609070205080204" pitchFamily="49" charset="-128"/>
              <a:cs typeface="+mn-cs"/>
            </a:rPr>
            <a:t>・</a:t>
          </a:r>
          <a:r>
            <a:rPr kumimoji="1" lang="ja-JP" altLang="ja-JP" sz="1200">
              <a:solidFill>
                <a:schemeClr val="tx1"/>
              </a:solidFill>
              <a:latin typeface="ＭＳ ゴシック" panose="020B0609070205080204" pitchFamily="49" charset="-128"/>
              <a:ea typeface="ＭＳ ゴシック" panose="020B0609070205080204" pitchFamily="49" charset="-128"/>
              <a:cs typeface="+mn-cs"/>
            </a:rPr>
            <a:t>保育実践研修と</a:t>
          </a:r>
          <a:r>
            <a:rPr kumimoji="1" lang="ja-JP" altLang="en-US" sz="1200">
              <a:solidFill>
                <a:schemeClr val="tx1"/>
              </a:solidFill>
              <a:latin typeface="ＭＳ ゴシック" panose="020B0609070205080204" pitchFamily="49" charset="-128"/>
              <a:ea typeface="ＭＳ ゴシック" panose="020B0609070205080204" pitchFamily="49" charset="-128"/>
              <a:cs typeface="+mn-cs"/>
            </a:rPr>
            <a:t>マネジメント研修の受講がある場合、</a:t>
          </a:r>
          <a:r>
            <a:rPr kumimoji="1" lang="ja-JP" altLang="ja-JP" sz="1200">
              <a:solidFill>
                <a:schemeClr val="tx1"/>
              </a:solidFill>
              <a:latin typeface="ＭＳ ゴシック" panose="020B0609070205080204" pitchFamily="49" charset="-128"/>
              <a:ea typeface="ＭＳ ゴシック" panose="020B0609070205080204" pitchFamily="49" charset="-128"/>
              <a:cs typeface="+mn-cs"/>
            </a:rPr>
            <a:t>「</a:t>
          </a:r>
          <a:r>
            <a:rPr kumimoji="1" lang="en-US" altLang="ja-JP" sz="1200">
              <a:solidFill>
                <a:schemeClr val="tx1"/>
              </a:solidFill>
              <a:latin typeface="ＭＳ ゴシック" panose="020B0609070205080204" pitchFamily="49" charset="-128"/>
              <a:ea typeface="ＭＳ ゴシック" panose="020B0609070205080204" pitchFamily="49" charset="-128"/>
              <a:cs typeface="+mn-cs"/>
            </a:rPr>
            <a:t>※</a:t>
          </a:r>
          <a:r>
            <a:rPr kumimoji="1" lang="ja-JP" altLang="ja-JP" sz="1200">
              <a:solidFill>
                <a:schemeClr val="tx1"/>
              </a:solidFill>
              <a:latin typeface="ＭＳ ゴシック" panose="020B0609070205080204" pitchFamily="49" charset="-128"/>
              <a:ea typeface="ＭＳ ゴシック" panose="020B0609070205080204" pitchFamily="49" charset="-128"/>
              <a:cs typeface="+mn-cs"/>
            </a:rPr>
            <a:t>」サイン</a:t>
          </a:r>
          <a:r>
            <a:rPr kumimoji="1" lang="ja-JP" altLang="en-US" sz="1200">
              <a:solidFill>
                <a:schemeClr val="tx1"/>
              </a:solidFill>
              <a:latin typeface="ＭＳ ゴシック" panose="020B0609070205080204" pitchFamily="49" charset="-128"/>
              <a:ea typeface="ＭＳ ゴシック" panose="020B0609070205080204" pitchFamily="49" charset="-128"/>
              <a:cs typeface="+mn-cs"/>
            </a:rPr>
            <a:t>が</a:t>
          </a:r>
          <a:r>
            <a:rPr kumimoji="1" lang="ja-JP" altLang="ja-JP" sz="1200">
              <a:solidFill>
                <a:schemeClr val="tx1"/>
              </a:solidFill>
              <a:latin typeface="ＭＳ ゴシック" panose="020B0609070205080204" pitchFamily="49" charset="-128"/>
              <a:ea typeface="ＭＳ ゴシック" panose="020B0609070205080204" pitchFamily="49" charset="-128"/>
              <a:cs typeface="+mn-cs"/>
            </a:rPr>
            <a:t>表示</a:t>
          </a:r>
          <a:r>
            <a:rPr kumimoji="1" lang="ja-JP" altLang="en-US" sz="1200">
              <a:solidFill>
                <a:schemeClr val="tx1"/>
              </a:solidFill>
              <a:latin typeface="ＭＳ ゴシック" panose="020B0609070205080204" pitchFamily="49" charset="-128"/>
              <a:ea typeface="ＭＳ ゴシック" panose="020B0609070205080204" pitchFamily="49" charset="-128"/>
              <a:cs typeface="+mn-cs"/>
            </a:rPr>
            <a:t>されます。</a:t>
          </a:r>
          <a:endParaRPr kumimoji="1" lang="en-US" altLang="ja-JP" sz="1200">
            <a:solidFill>
              <a:schemeClr val="tx1"/>
            </a:solidFill>
            <a:latin typeface="ＭＳ ゴシック" panose="020B0609070205080204" pitchFamily="49" charset="-128"/>
            <a:ea typeface="ＭＳ ゴシック" panose="020B0609070205080204" pitchFamily="49" charset="-128"/>
            <a:cs typeface="+mn-cs"/>
          </a:endParaRPr>
        </a:p>
        <a:p>
          <a:pPr algn="l"/>
          <a:r>
            <a:rPr kumimoji="1" lang="ja-JP" altLang="en-US" sz="1200">
              <a:solidFill>
                <a:schemeClr val="tx1"/>
              </a:solidFill>
              <a:latin typeface="ＭＳ ゴシック" panose="020B0609070205080204" pitchFamily="49" charset="-128"/>
              <a:ea typeface="ＭＳ ゴシック" panose="020B0609070205080204" pitchFamily="49" charset="-128"/>
              <a:cs typeface="+mn-cs"/>
            </a:rPr>
            <a:t>→保育実践研修やマネジメント研修は、受講時期や区分によっては、処遇</a:t>
          </a:r>
          <a:r>
            <a:rPr kumimoji="1" lang="en-US" altLang="ja-JP" sz="1200">
              <a:solidFill>
                <a:schemeClr val="tx1"/>
              </a:solidFill>
              <a:latin typeface="ＭＳ ゴシック" panose="020B0609070205080204" pitchFamily="49" charset="-128"/>
              <a:ea typeface="ＭＳ ゴシック" panose="020B0609070205080204" pitchFamily="49" charset="-128"/>
              <a:cs typeface="+mn-cs"/>
            </a:rPr>
            <a:t>Ⅱ</a:t>
          </a:r>
          <a:r>
            <a:rPr kumimoji="1" lang="ja-JP" altLang="en-US" sz="1200">
              <a:solidFill>
                <a:schemeClr val="tx1"/>
              </a:solidFill>
              <a:latin typeface="ＭＳ ゴシック" panose="020B0609070205080204" pitchFamily="49" charset="-128"/>
              <a:ea typeface="ＭＳ ゴシック" panose="020B0609070205080204" pitchFamily="49" charset="-128"/>
              <a:cs typeface="+mn-cs"/>
            </a:rPr>
            <a:t>の要件を満たす研修とならないので、除外して要件判定しています。ただし、要件を満たす研修となる場合もあるため、要件「</a:t>
          </a:r>
          <a:r>
            <a:rPr kumimoji="1" lang="en-US" altLang="ja-JP" sz="1200">
              <a:solidFill>
                <a:schemeClr val="tx1"/>
              </a:solidFill>
              <a:latin typeface="ＭＳ ゴシック" panose="020B0609070205080204" pitchFamily="49" charset="-128"/>
              <a:ea typeface="ＭＳ ゴシック" panose="020B0609070205080204" pitchFamily="49" charset="-128"/>
              <a:cs typeface="+mn-cs"/>
            </a:rPr>
            <a:t>×</a:t>
          </a:r>
          <a:r>
            <a:rPr kumimoji="1" lang="ja-JP" altLang="en-US" sz="1200">
              <a:solidFill>
                <a:schemeClr val="tx1"/>
              </a:solidFill>
              <a:latin typeface="ＭＳ ゴシック" panose="020B0609070205080204" pitchFamily="49" charset="-128"/>
              <a:ea typeface="ＭＳ ゴシック" panose="020B0609070205080204" pitchFamily="49" charset="-128"/>
              <a:cs typeface="+mn-cs"/>
            </a:rPr>
            <a:t>」となった対象者について、本市が必要に応じて個別に確認します。</a:t>
          </a:r>
          <a:endParaRPr kumimoji="1" lang="en-US" altLang="ja-JP" sz="1200">
            <a:solidFill>
              <a:schemeClr val="tx1"/>
            </a:solidFill>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9</xdr:col>
      <xdr:colOff>398611</xdr:colOff>
      <xdr:row>1</xdr:row>
      <xdr:rowOff>27214</xdr:rowOff>
    </xdr:from>
    <xdr:to>
      <xdr:col>13</xdr:col>
      <xdr:colOff>244928</xdr:colOff>
      <xdr:row>6</xdr:row>
      <xdr:rowOff>231322</xdr:rowOff>
    </xdr:to>
    <xdr:sp macro="" textlink="">
      <xdr:nvSpPr>
        <xdr:cNvPr id="3" name="正方形/長方形 2">
          <a:extLst>
            <a:ext uri="{FF2B5EF4-FFF2-40B4-BE49-F238E27FC236}">
              <a16:creationId xmlns:a16="http://schemas.microsoft.com/office/drawing/2014/main" id="{36487F8C-440E-4D7F-9DBE-2E3B638CABB5}"/>
            </a:ext>
          </a:extLst>
        </xdr:cNvPr>
        <xdr:cNvSpPr/>
      </xdr:nvSpPr>
      <xdr:spPr>
        <a:xfrm>
          <a:off x="5580211" y="293914"/>
          <a:ext cx="2646667" cy="1194708"/>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区分</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欄</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r>
            <a:rPr lang="ja-JP" altLang="ja-JP" sz="1200">
              <a:solidFill>
                <a:schemeClr val="tx1"/>
              </a:solidFill>
              <a:effectLst/>
              <a:latin typeface="ＭＳ ゴシック" panose="020B0609070205080204" pitchFamily="49" charset="-128"/>
              <a:ea typeface="ＭＳ ゴシック" panose="020B0609070205080204" pitchFamily="49" charset="-128"/>
              <a:cs typeface="+mn-cs"/>
            </a:rPr>
            <a:t>①中核リーダー</a:t>
          </a:r>
        </a:p>
        <a:p>
          <a:r>
            <a:rPr lang="ja-JP" altLang="ja-JP" sz="1200">
              <a:solidFill>
                <a:schemeClr val="tx1"/>
              </a:solidFill>
              <a:effectLst/>
              <a:latin typeface="ＭＳ ゴシック" panose="020B0609070205080204" pitchFamily="49" charset="-128"/>
              <a:ea typeface="ＭＳ ゴシック" panose="020B0609070205080204" pitchFamily="49" charset="-128"/>
              <a:cs typeface="+mn-cs"/>
            </a:rPr>
            <a:t>②専門リーダー</a:t>
          </a:r>
        </a:p>
        <a:p>
          <a:r>
            <a:rPr lang="ja-JP" altLang="ja-JP" sz="1200">
              <a:solidFill>
                <a:schemeClr val="tx1"/>
              </a:solidFill>
              <a:effectLst/>
              <a:latin typeface="ＭＳ ゴシック" panose="020B0609070205080204" pitchFamily="49" charset="-128"/>
              <a:ea typeface="ＭＳ ゴシック" panose="020B0609070205080204" pitchFamily="49" charset="-128"/>
              <a:cs typeface="+mn-cs"/>
            </a:rPr>
            <a:t>③若手リーダー</a:t>
          </a:r>
        </a:p>
        <a:p>
          <a:r>
            <a:rPr lang="ja-JP" altLang="ja-JP" sz="1200">
              <a:solidFill>
                <a:schemeClr val="tx1"/>
              </a:solidFill>
              <a:effectLst/>
              <a:latin typeface="ＭＳ ゴシック" panose="020B0609070205080204" pitchFamily="49" charset="-128"/>
              <a:ea typeface="ＭＳ ゴシック" panose="020B0609070205080204" pitchFamily="49" charset="-128"/>
              <a:cs typeface="+mn-cs"/>
            </a:rPr>
            <a:t>④副園長、教頭及び主幹教諭等</a:t>
          </a:r>
        </a:p>
      </xdr:txBody>
    </xdr:sp>
    <xdr:clientData/>
  </xdr:twoCellAnchor>
  <xdr:twoCellAnchor>
    <xdr:from>
      <xdr:col>7</xdr:col>
      <xdr:colOff>258536</xdr:colOff>
      <xdr:row>4</xdr:row>
      <xdr:rowOff>34018</xdr:rowOff>
    </xdr:from>
    <xdr:to>
      <xdr:col>9</xdr:col>
      <xdr:colOff>398611</xdr:colOff>
      <xdr:row>6</xdr:row>
      <xdr:rowOff>217714</xdr:rowOff>
    </xdr:to>
    <xdr:cxnSp macro="">
      <xdr:nvCxnSpPr>
        <xdr:cNvPr id="4" name="直線矢印コネクタ 3">
          <a:extLst>
            <a:ext uri="{FF2B5EF4-FFF2-40B4-BE49-F238E27FC236}">
              <a16:creationId xmlns:a16="http://schemas.microsoft.com/office/drawing/2014/main" id="{EEB49B41-042F-4CBE-8714-9798AB0E25D4}"/>
            </a:ext>
          </a:extLst>
        </xdr:cNvPr>
        <xdr:cNvCxnSpPr>
          <a:stCxn id="3" idx="1"/>
        </xdr:cNvCxnSpPr>
      </xdr:nvCxnSpPr>
      <xdr:spPr>
        <a:xfrm flipH="1">
          <a:off x="4630511" y="891268"/>
          <a:ext cx="949700" cy="583746"/>
        </a:xfrm>
        <a:prstGeom prst="straightConnector1">
          <a:avLst/>
        </a:prstGeom>
        <a:ln w="25400">
          <a:solidFill>
            <a:srgbClr val="FF0000"/>
          </a:solidFill>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346982</xdr:colOff>
      <xdr:row>8</xdr:row>
      <xdr:rowOff>190500</xdr:rowOff>
    </xdr:from>
    <xdr:to>
      <xdr:col>28</xdr:col>
      <xdr:colOff>81643</xdr:colOff>
      <xdr:row>15</xdr:row>
      <xdr:rowOff>44112</xdr:rowOff>
    </xdr:to>
    <xdr:cxnSp macro="">
      <xdr:nvCxnSpPr>
        <xdr:cNvPr id="5" name="直線矢印コネクタ 4">
          <a:extLst>
            <a:ext uri="{FF2B5EF4-FFF2-40B4-BE49-F238E27FC236}">
              <a16:creationId xmlns:a16="http://schemas.microsoft.com/office/drawing/2014/main" id="{AD840E26-690C-4795-B265-E6F55CCD3083}"/>
            </a:ext>
          </a:extLst>
        </xdr:cNvPr>
        <xdr:cNvCxnSpPr>
          <a:stCxn id="2" idx="0"/>
        </xdr:cNvCxnSpPr>
      </xdr:nvCxnSpPr>
      <xdr:spPr>
        <a:xfrm flipV="1">
          <a:off x="13929632" y="2019300"/>
          <a:ext cx="4078061" cy="1977687"/>
        </a:xfrm>
        <a:prstGeom prst="straightConnector1">
          <a:avLst/>
        </a:prstGeom>
        <a:ln w="25400">
          <a:solidFill>
            <a:srgbClr val="FF0000"/>
          </a:solidFill>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0</xdr:colOff>
      <xdr:row>60</xdr:row>
      <xdr:rowOff>204106</xdr:rowOff>
    </xdr:from>
    <xdr:to>
      <xdr:col>47</xdr:col>
      <xdr:colOff>54428</xdr:colOff>
      <xdr:row>72</xdr:row>
      <xdr:rowOff>13607</xdr:rowOff>
    </xdr:to>
    <xdr:sp macro="" textlink="">
      <xdr:nvSpPr>
        <xdr:cNvPr id="6" name="正方形/長方形 5">
          <a:extLst>
            <a:ext uri="{FF2B5EF4-FFF2-40B4-BE49-F238E27FC236}">
              <a16:creationId xmlns:a16="http://schemas.microsoft.com/office/drawing/2014/main" id="{638EAC7D-23D6-43EA-8662-EC9097188B17}"/>
            </a:ext>
          </a:extLst>
        </xdr:cNvPr>
        <xdr:cNvSpPr/>
      </xdr:nvSpPr>
      <xdr:spPr>
        <a:xfrm>
          <a:off x="19077214" y="10259785"/>
          <a:ext cx="7511143" cy="214992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a:solidFill>
                <a:schemeClr val="tx1"/>
              </a:solidFill>
              <a:effectLst/>
              <a:latin typeface="+mn-lt"/>
              <a:ea typeface="+mn-ea"/>
              <a:cs typeface="+mn-cs"/>
            </a:rPr>
            <a:t>技能・経験に応じた追加的な処遇改善（処遇改善等加算Ⅱ）に関する</a:t>
          </a:r>
          <a:r>
            <a:rPr lang="en-US" altLang="ja-JP" sz="1100">
              <a:solidFill>
                <a:schemeClr val="tx1"/>
              </a:solidFill>
              <a:effectLst/>
              <a:latin typeface="+mn-lt"/>
              <a:ea typeface="+mn-ea"/>
              <a:cs typeface="+mn-cs"/>
            </a:rPr>
            <a:t>FAQ</a:t>
          </a:r>
          <a:r>
            <a:rPr lang="ja-JP" altLang="ja-JP" sz="1100">
              <a:solidFill>
                <a:schemeClr val="tx1"/>
              </a:solidFill>
              <a:effectLst/>
              <a:latin typeface="+mn-lt"/>
              <a:ea typeface="+mn-ea"/>
              <a:cs typeface="+mn-cs"/>
            </a:rPr>
            <a:t>（よくある質問）</a:t>
          </a:r>
        </a:p>
        <a:p>
          <a:r>
            <a:rPr lang="ja-JP" altLang="ja-JP" sz="1100">
              <a:solidFill>
                <a:schemeClr val="tx1"/>
              </a:solidFill>
              <a:effectLst/>
              <a:latin typeface="+mn-lt"/>
              <a:ea typeface="+mn-ea"/>
              <a:cs typeface="+mn-cs"/>
            </a:rPr>
            <a:t>≪</a:t>
          </a:r>
          <a:r>
            <a:rPr lang="en-US" altLang="ja-JP" sz="1100">
              <a:solidFill>
                <a:schemeClr val="tx1"/>
              </a:solidFill>
              <a:effectLst/>
              <a:latin typeface="+mn-lt"/>
              <a:ea typeface="+mn-ea"/>
              <a:cs typeface="+mn-cs"/>
            </a:rPr>
            <a:t>2-2</a:t>
          </a:r>
          <a:r>
            <a:rPr lang="ja-JP" altLang="ja-JP" sz="1100">
              <a:solidFill>
                <a:schemeClr val="tx1"/>
              </a:solidFill>
              <a:effectLst/>
              <a:latin typeface="+mn-lt"/>
              <a:ea typeface="+mn-ea"/>
              <a:cs typeface="+mn-cs"/>
            </a:rPr>
            <a:t>研修修了要件の適用≫</a:t>
          </a:r>
        </a:p>
        <a:p>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Ｑ：賃金バランス等を踏まえて必要な場合には、幼稚園及び認定こども園の副園長、教頭及び主幹教諭等並びに保育所等の主任保育士に対して、「５千円以上４万円未満の範囲内」で賃金改善を行うことが可能とありますが、この場合、主任保育士等についても研修修了要件がかかるのでしょうか。また、改めて発令等を行う必要があるのでしょうか</a:t>
          </a:r>
        </a:p>
        <a:p>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Ａ：主任保育士等については、相当程度の経験及び研修の受講歴を有しているという前提のもとで任命されていることが想定されることから、研修修了要件を満たしているものとして取り扱って差し支えありません。また、改めて発令等を行う必要はありません。ただし、主任保育士等であっても、保育所等内外の研修等を通じて、その職務内容に応じた専門性を高めるため、必要な知識及び技術の修得、維持及び向上に努める必要があることに留意ください。</a:t>
          </a:r>
        </a:p>
      </xdr:txBody>
    </xdr:sp>
    <xdr:clientData/>
  </xdr:twoCellAnchor>
  <xdr:twoCellAnchor>
    <xdr:from>
      <xdr:col>3</xdr:col>
      <xdr:colOff>598715</xdr:colOff>
      <xdr:row>14</xdr:row>
      <xdr:rowOff>38098</xdr:rowOff>
    </xdr:from>
    <xdr:to>
      <xdr:col>5</xdr:col>
      <xdr:colOff>1002926</xdr:colOff>
      <xdr:row>18</xdr:row>
      <xdr:rowOff>214991</xdr:rowOff>
    </xdr:to>
    <xdr:sp macro="" textlink="">
      <xdr:nvSpPr>
        <xdr:cNvPr id="7" name="正方形/長方形 6">
          <a:extLst>
            <a:ext uri="{FF2B5EF4-FFF2-40B4-BE49-F238E27FC236}">
              <a16:creationId xmlns:a16="http://schemas.microsoft.com/office/drawing/2014/main" id="{78E8C3B6-BB0A-493D-A2D9-94AEFB80950E}"/>
            </a:ext>
          </a:extLst>
        </xdr:cNvPr>
        <xdr:cNvSpPr/>
      </xdr:nvSpPr>
      <xdr:spPr>
        <a:xfrm>
          <a:off x="1374322" y="3725634"/>
          <a:ext cx="2145925" cy="1156607"/>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職員名</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職種</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欄</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2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様式６別添１</a:t>
          </a:r>
          <a:r>
            <a:rPr lang="en-US" altLang="ja-JP" sz="12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内訳書から転記されますので入力は不要です。</a:t>
          </a:r>
          <a:endParaRPr lang="ja-JP" altLang="ja-JP" sz="1200">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3</xdr:col>
      <xdr:colOff>748394</xdr:colOff>
      <xdr:row>9</xdr:row>
      <xdr:rowOff>500741</xdr:rowOff>
    </xdr:from>
    <xdr:to>
      <xdr:col>4</xdr:col>
      <xdr:colOff>719178</xdr:colOff>
      <xdr:row>14</xdr:row>
      <xdr:rowOff>38098</xdr:rowOff>
    </xdr:to>
    <xdr:cxnSp macro="">
      <xdr:nvCxnSpPr>
        <xdr:cNvPr id="8" name="直線矢印コネクタ 7">
          <a:extLst>
            <a:ext uri="{FF2B5EF4-FFF2-40B4-BE49-F238E27FC236}">
              <a16:creationId xmlns:a16="http://schemas.microsoft.com/office/drawing/2014/main" id="{CC0FBFBD-798C-4661-B1BC-F13AD09684B6}"/>
            </a:ext>
          </a:extLst>
        </xdr:cNvPr>
        <xdr:cNvCxnSpPr>
          <a:stCxn id="7" idx="0"/>
        </xdr:cNvCxnSpPr>
      </xdr:nvCxnSpPr>
      <xdr:spPr>
        <a:xfrm flipH="1" flipV="1">
          <a:off x="1524001" y="2609848"/>
          <a:ext cx="923284" cy="1115786"/>
        </a:xfrm>
        <a:prstGeom prst="straightConnector1">
          <a:avLst/>
        </a:prstGeom>
        <a:ln w="25400">
          <a:solidFill>
            <a:srgbClr val="FF0000"/>
          </a:solidFill>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149679</xdr:colOff>
      <xdr:row>13</xdr:row>
      <xdr:rowOff>214992</xdr:rowOff>
    </xdr:from>
    <xdr:to>
      <xdr:col>11</xdr:col>
      <xdr:colOff>91247</xdr:colOff>
      <xdr:row>19</xdr:row>
      <xdr:rowOff>174170</xdr:rowOff>
    </xdr:to>
    <xdr:sp macro="" textlink="">
      <xdr:nvSpPr>
        <xdr:cNvPr id="9" name="正方形/長方形 8">
          <a:extLst>
            <a:ext uri="{FF2B5EF4-FFF2-40B4-BE49-F238E27FC236}">
              <a16:creationId xmlns:a16="http://schemas.microsoft.com/office/drawing/2014/main" id="{F6AC423F-50C2-4546-A1E3-2F6D5F91BE3A}"/>
            </a:ext>
          </a:extLst>
        </xdr:cNvPr>
        <xdr:cNvSpPr/>
      </xdr:nvSpPr>
      <xdr:spPr>
        <a:xfrm>
          <a:off x="4531179" y="3657599"/>
          <a:ext cx="2145925" cy="14287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保育士登録番号</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欄</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→保育士資格を持っている場合、入力してください。</a:t>
          </a:r>
          <a:endParaRPr lang="en-US" altLang="ja-JP" sz="1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（都道府県名）</a:t>
          </a:r>
          <a:r>
            <a:rPr lang="en-US" altLang="ja-JP" sz="12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と入力してください</a:t>
          </a:r>
          <a:endParaRPr lang="en-US" altLang="ja-JP" sz="1200">
            <a:solidFill>
              <a:schemeClr val="tx1"/>
            </a:solidFill>
            <a:effectLst/>
            <a:latin typeface="ＭＳ ゴシック" panose="020B0609070205080204" pitchFamily="49" charset="-128"/>
            <a:ea typeface="ＭＳ ゴシック" panose="020B0609070205080204" pitchFamily="49" charset="-128"/>
            <a:cs typeface="+mn-cs"/>
          </a:endParaRPr>
        </a:p>
        <a:p>
          <a:r>
            <a:rPr lang="en-US" altLang="ja-JP" sz="1200" b="1">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200" b="1">
              <a:solidFill>
                <a:schemeClr val="tx1"/>
              </a:solidFill>
              <a:effectLst/>
              <a:latin typeface="ＭＳ ゴシック" panose="020B0609070205080204" pitchFamily="49" charset="-128"/>
              <a:ea typeface="ＭＳ ゴシック" panose="020B0609070205080204" pitchFamily="49" charset="-128"/>
              <a:cs typeface="+mn-cs"/>
            </a:rPr>
            <a:t>ハイフンと数字は半角</a:t>
          </a:r>
          <a:endParaRPr lang="ja-JP" altLang="ja-JP" sz="1200" b="1">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5</xdr:col>
      <xdr:colOff>1034144</xdr:colOff>
      <xdr:row>9</xdr:row>
      <xdr:rowOff>446313</xdr:rowOff>
    </xdr:from>
    <xdr:to>
      <xdr:col>8</xdr:col>
      <xdr:colOff>245649</xdr:colOff>
      <xdr:row>13</xdr:row>
      <xdr:rowOff>231319</xdr:rowOff>
    </xdr:to>
    <xdr:cxnSp macro="">
      <xdr:nvCxnSpPr>
        <xdr:cNvPr id="10" name="直線矢印コネクタ 9">
          <a:extLst>
            <a:ext uri="{FF2B5EF4-FFF2-40B4-BE49-F238E27FC236}">
              <a16:creationId xmlns:a16="http://schemas.microsoft.com/office/drawing/2014/main" id="{FEE1A769-AA23-49CB-934A-8C5B3AF1A562}"/>
            </a:ext>
          </a:extLst>
        </xdr:cNvPr>
        <xdr:cNvCxnSpPr/>
      </xdr:nvCxnSpPr>
      <xdr:spPr>
        <a:xfrm flipH="1" flipV="1">
          <a:off x="3551465" y="2555420"/>
          <a:ext cx="1470291" cy="1118506"/>
        </a:xfrm>
        <a:prstGeom prst="straightConnector1">
          <a:avLst/>
        </a:prstGeom>
        <a:ln w="25400">
          <a:solidFill>
            <a:srgbClr val="FF0000"/>
          </a:solidFill>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928008</xdr:colOff>
      <xdr:row>0</xdr:row>
      <xdr:rowOff>269421</xdr:rowOff>
    </xdr:from>
    <xdr:to>
      <xdr:col>19</xdr:col>
      <xdr:colOff>1</xdr:colOff>
      <xdr:row>6</xdr:row>
      <xdr:rowOff>27214</xdr:rowOff>
    </xdr:to>
    <xdr:sp macro="" textlink="">
      <xdr:nvSpPr>
        <xdr:cNvPr id="11" name="正方形/長方形 10">
          <a:extLst>
            <a:ext uri="{FF2B5EF4-FFF2-40B4-BE49-F238E27FC236}">
              <a16:creationId xmlns:a16="http://schemas.microsoft.com/office/drawing/2014/main" id="{33ED182C-55F3-4322-A090-E42273C3FB38}"/>
            </a:ext>
          </a:extLst>
        </xdr:cNvPr>
        <xdr:cNvSpPr/>
      </xdr:nvSpPr>
      <xdr:spPr>
        <a:xfrm>
          <a:off x="8915401" y="269421"/>
          <a:ext cx="3276600" cy="10096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受講履歴</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欄</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→キャリアアップ研修の修了時間と、</a:t>
          </a:r>
          <a:r>
            <a:rPr lang="en-US" altLang="ja-JP" sz="1200">
              <a:solidFill>
                <a:schemeClr val="tx1"/>
              </a:solidFill>
              <a:effectLst/>
              <a:latin typeface="ＭＳ ゴシック" panose="020B0609070205080204" pitchFamily="49" charset="-128"/>
              <a:ea typeface="ＭＳ ゴシック" panose="020B0609070205080204" pitchFamily="49" charset="-128"/>
              <a:cs typeface="+mn-cs"/>
            </a:rPr>
            <a:t>12</a:t>
          </a:r>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桁の修了証番号を入力してください。</a:t>
          </a:r>
          <a:endParaRPr lang="en-US" altLang="ja-JP" sz="1200" b="1">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15</xdr:col>
      <xdr:colOff>68036</xdr:colOff>
      <xdr:row>6</xdr:row>
      <xdr:rowOff>24492</xdr:rowOff>
    </xdr:from>
    <xdr:to>
      <xdr:col>15</xdr:col>
      <xdr:colOff>571500</xdr:colOff>
      <xdr:row>6</xdr:row>
      <xdr:rowOff>283027</xdr:rowOff>
    </xdr:to>
    <xdr:cxnSp macro="">
      <xdr:nvCxnSpPr>
        <xdr:cNvPr id="12" name="直線矢印コネクタ 11">
          <a:extLst>
            <a:ext uri="{FF2B5EF4-FFF2-40B4-BE49-F238E27FC236}">
              <a16:creationId xmlns:a16="http://schemas.microsoft.com/office/drawing/2014/main" id="{BB3EE1F5-94A7-4A76-8122-2BC5E3F2588B}"/>
            </a:ext>
          </a:extLst>
        </xdr:cNvPr>
        <xdr:cNvCxnSpPr/>
      </xdr:nvCxnSpPr>
      <xdr:spPr>
        <a:xfrm>
          <a:off x="9456965" y="1276349"/>
          <a:ext cx="503464" cy="258535"/>
        </a:xfrm>
        <a:prstGeom prst="straightConnector1">
          <a:avLst/>
        </a:prstGeom>
        <a:ln w="25400">
          <a:solidFill>
            <a:srgbClr val="FF0000"/>
          </a:solidFill>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435430</xdr:colOff>
      <xdr:row>1</xdr:row>
      <xdr:rowOff>24491</xdr:rowOff>
    </xdr:from>
    <xdr:to>
      <xdr:col>24</xdr:col>
      <xdr:colOff>186498</xdr:colOff>
      <xdr:row>6</xdr:row>
      <xdr:rowOff>81642</xdr:rowOff>
    </xdr:to>
    <xdr:sp macro="" textlink="">
      <xdr:nvSpPr>
        <xdr:cNvPr id="13" name="正方形/長方形 12">
          <a:extLst>
            <a:ext uri="{FF2B5EF4-FFF2-40B4-BE49-F238E27FC236}">
              <a16:creationId xmlns:a16="http://schemas.microsoft.com/office/drawing/2014/main" id="{A10A4723-6571-4C9B-960B-4E8EABEA98EE}"/>
            </a:ext>
          </a:extLst>
        </xdr:cNvPr>
        <xdr:cNvSpPr/>
      </xdr:nvSpPr>
      <xdr:spPr>
        <a:xfrm>
          <a:off x="14028966" y="296634"/>
          <a:ext cx="2145925" cy="103686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幼免更新講習</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欄</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→講習を受けている場合、受講時間を入力してください</a:t>
          </a:r>
          <a:endParaRPr lang="en-US" altLang="ja-JP" sz="1200">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23</xdr:col>
      <xdr:colOff>612324</xdr:colOff>
      <xdr:row>6</xdr:row>
      <xdr:rowOff>81642</xdr:rowOff>
    </xdr:from>
    <xdr:to>
      <xdr:col>24</xdr:col>
      <xdr:colOff>176894</xdr:colOff>
      <xdr:row>8</xdr:row>
      <xdr:rowOff>119742</xdr:rowOff>
    </xdr:to>
    <xdr:cxnSp macro="">
      <xdr:nvCxnSpPr>
        <xdr:cNvPr id="14" name="直線矢印コネクタ 13">
          <a:extLst>
            <a:ext uri="{FF2B5EF4-FFF2-40B4-BE49-F238E27FC236}">
              <a16:creationId xmlns:a16="http://schemas.microsoft.com/office/drawing/2014/main" id="{EB5501A6-4D30-4197-B2D8-35CAEFBBE01B}"/>
            </a:ext>
          </a:extLst>
        </xdr:cNvPr>
        <xdr:cNvCxnSpPr/>
      </xdr:nvCxnSpPr>
      <xdr:spPr>
        <a:xfrm>
          <a:off x="15607395" y="1333499"/>
          <a:ext cx="557892" cy="609600"/>
        </a:xfrm>
        <a:prstGeom prst="straightConnector1">
          <a:avLst/>
        </a:prstGeom>
        <a:ln w="25400">
          <a:solidFill>
            <a:srgbClr val="FF0000"/>
          </a:solidFill>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329294</xdr:colOff>
      <xdr:row>0</xdr:row>
      <xdr:rowOff>174171</xdr:rowOff>
    </xdr:from>
    <xdr:to>
      <xdr:col>29</xdr:col>
      <xdr:colOff>53148</xdr:colOff>
      <xdr:row>6</xdr:row>
      <xdr:rowOff>70758</xdr:rowOff>
    </xdr:to>
    <xdr:sp macro="" textlink="">
      <xdr:nvSpPr>
        <xdr:cNvPr id="15" name="正方形/長方形 14">
          <a:extLst>
            <a:ext uri="{FF2B5EF4-FFF2-40B4-BE49-F238E27FC236}">
              <a16:creationId xmlns:a16="http://schemas.microsoft.com/office/drawing/2014/main" id="{AD96B61A-FB77-4F72-A6B8-9B046E25A07A}"/>
            </a:ext>
          </a:extLst>
        </xdr:cNvPr>
        <xdr:cNvSpPr/>
      </xdr:nvSpPr>
      <xdr:spPr>
        <a:xfrm>
          <a:off x="16317687" y="174171"/>
          <a:ext cx="2145925" cy="114844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園内研修</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欄</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→園内研修を実施している場合、実施時間を入力してください（区分①②は最大</a:t>
          </a:r>
          <a:endParaRPr lang="en-US" altLang="ja-JP" sz="1200">
            <a:solidFill>
              <a:schemeClr val="tx1"/>
            </a:solidFill>
            <a:effectLst/>
            <a:latin typeface="ＭＳ ゴシック" panose="020B0609070205080204" pitchFamily="49" charset="-128"/>
            <a:ea typeface="ＭＳ ゴシック" panose="020B0609070205080204" pitchFamily="49" charset="-128"/>
            <a:cs typeface="+mn-cs"/>
          </a:endParaRPr>
        </a:p>
        <a:p>
          <a:r>
            <a:rPr lang="en-US" altLang="ja-JP" sz="1200">
              <a:solidFill>
                <a:schemeClr val="tx1"/>
              </a:solidFill>
              <a:effectLst/>
              <a:latin typeface="ＭＳ ゴシック" panose="020B0609070205080204" pitchFamily="49" charset="-128"/>
              <a:ea typeface="ＭＳ ゴシック" panose="020B0609070205080204" pitchFamily="49" charset="-128"/>
              <a:cs typeface="+mn-cs"/>
            </a:rPr>
            <a:t>15</a:t>
          </a:r>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時間、③は最大</a:t>
          </a:r>
          <a:r>
            <a:rPr lang="en-US" altLang="ja-JP" sz="1200">
              <a:solidFill>
                <a:schemeClr val="tx1"/>
              </a:solidFill>
              <a:effectLst/>
              <a:latin typeface="ＭＳ ゴシック" panose="020B0609070205080204" pitchFamily="49" charset="-128"/>
              <a:ea typeface="ＭＳ ゴシック" panose="020B0609070205080204" pitchFamily="49" charset="-128"/>
              <a:cs typeface="+mn-cs"/>
            </a:rPr>
            <a:t>4</a:t>
          </a:r>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時間）</a:t>
          </a:r>
          <a:endParaRPr lang="en-US" altLang="ja-JP" sz="1200">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30</xdr:col>
      <xdr:colOff>100694</xdr:colOff>
      <xdr:row>0</xdr:row>
      <xdr:rowOff>149677</xdr:rowOff>
    </xdr:from>
    <xdr:to>
      <xdr:col>36</xdr:col>
      <xdr:colOff>149678</xdr:colOff>
      <xdr:row>8</xdr:row>
      <xdr:rowOff>149679</xdr:rowOff>
    </xdr:to>
    <xdr:sp macro="" textlink="">
      <xdr:nvSpPr>
        <xdr:cNvPr id="16" name="正方形/長方形 15">
          <a:extLst>
            <a:ext uri="{FF2B5EF4-FFF2-40B4-BE49-F238E27FC236}">
              <a16:creationId xmlns:a16="http://schemas.microsoft.com/office/drawing/2014/main" id="{1C392E05-D448-40F9-B712-1C1E8F34120B}"/>
            </a:ext>
          </a:extLst>
        </xdr:cNvPr>
        <xdr:cNvSpPr/>
      </xdr:nvSpPr>
      <xdr:spPr>
        <a:xfrm>
          <a:off x="18783301" y="149677"/>
          <a:ext cx="2566306" cy="1823359"/>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その他</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欄</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→その他研修受講要件に算入できる研修を受講している場合、その時間数を入力してください。</a:t>
          </a:r>
          <a:r>
            <a:rPr lang="ja-JP" altLang="en-US" sz="1200">
              <a:solidFill>
                <a:sysClr val="windowText" lastClr="000000"/>
              </a:solidFill>
              <a:effectLst/>
              <a:latin typeface="ＭＳ ゴシック" panose="020B0609070205080204" pitchFamily="49" charset="-128"/>
              <a:ea typeface="ＭＳ ゴシック" panose="020B0609070205080204" pitchFamily="49" charset="-128"/>
              <a:cs typeface="+mn-cs"/>
            </a:rPr>
            <a:t>（府が認定した団体（府私幼連盟等）による研修での受講時間はここにに入力してください。）</a:t>
          </a:r>
          <a:endParaRPr lang="en-US" altLang="ja-JP" sz="1200">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25</xdr:col>
      <xdr:colOff>340180</xdr:colOff>
      <xdr:row>6</xdr:row>
      <xdr:rowOff>70758</xdr:rowOff>
    </xdr:from>
    <xdr:to>
      <xdr:col>26</xdr:col>
      <xdr:colOff>368114</xdr:colOff>
      <xdr:row>8</xdr:row>
      <xdr:rowOff>106135</xdr:rowOff>
    </xdr:to>
    <xdr:cxnSp macro="">
      <xdr:nvCxnSpPr>
        <xdr:cNvPr id="17" name="直線矢印コネクタ 16">
          <a:extLst>
            <a:ext uri="{FF2B5EF4-FFF2-40B4-BE49-F238E27FC236}">
              <a16:creationId xmlns:a16="http://schemas.microsoft.com/office/drawing/2014/main" id="{F52E091D-AE43-40FD-840A-7D58957AF4C7}"/>
            </a:ext>
          </a:extLst>
        </xdr:cNvPr>
        <xdr:cNvCxnSpPr>
          <a:stCxn id="15" idx="2"/>
        </xdr:cNvCxnSpPr>
      </xdr:nvCxnSpPr>
      <xdr:spPr>
        <a:xfrm flipH="1">
          <a:off x="16845644" y="1322615"/>
          <a:ext cx="545006" cy="606877"/>
        </a:xfrm>
        <a:prstGeom prst="straightConnector1">
          <a:avLst/>
        </a:prstGeom>
        <a:ln w="25400">
          <a:solidFill>
            <a:srgbClr val="FF0000"/>
          </a:solidFill>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340178</xdr:colOff>
      <xdr:row>8</xdr:row>
      <xdr:rowOff>149679</xdr:rowOff>
    </xdr:from>
    <xdr:to>
      <xdr:col>33</xdr:col>
      <xdr:colOff>254454</xdr:colOff>
      <xdr:row>8</xdr:row>
      <xdr:rowOff>231322</xdr:rowOff>
    </xdr:to>
    <xdr:cxnSp macro="">
      <xdr:nvCxnSpPr>
        <xdr:cNvPr id="18" name="直線矢印コネクタ 17">
          <a:extLst>
            <a:ext uri="{FF2B5EF4-FFF2-40B4-BE49-F238E27FC236}">
              <a16:creationId xmlns:a16="http://schemas.microsoft.com/office/drawing/2014/main" id="{4E2E72C5-6727-49C4-A15A-2CD192F0D016}"/>
            </a:ext>
          </a:extLst>
        </xdr:cNvPr>
        <xdr:cNvCxnSpPr>
          <a:stCxn id="16" idx="2"/>
        </xdr:cNvCxnSpPr>
      </xdr:nvCxnSpPr>
      <xdr:spPr>
        <a:xfrm flipH="1">
          <a:off x="17362714" y="1973036"/>
          <a:ext cx="2703740" cy="81643"/>
        </a:xfrm>
        <a:prstGeom prst="straightConnector1">
          <a:avLst/>
        </a:prstGeom>
        <a:ln w="25400">
          <a:solidFill>
            <a:srgbClr val="FF0000"/>
          </a:solidFill>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449034</xdr:colOff>
      <xdr:row>10</xdr:row>
      <xdr:rowOff>81643</xdr:rowOff>
    </xdr:from>
    <xdr:to>
      <xdr:col>21</xdr:col>
      <xdr:colOff>258534</xdr:colOff>
      <xdr:row>14</xdr:row>
      <xdr:rowOff>138793</xdr:rowOff>
    </xdr:to>
    <xdr:sp macro="" textlink="">
      <xdr:nvSpPr>
        <xdr:cNvPr id="23" name="正方形/長方形 22">
          <a:extLst>
            <a:ext uri="{FF2B5EF4-FFF2-40B4-BE49-F238E27FC236}">
              <a16:creationId xmlns:a16="http://schemas.microsoft.com/office/drawing/2014/main" id="{BDFDCE5E-3597-4ED2-9872-110F3008C850}"/>
            </a:ext>
          </a:extLst>
        </xdr:cNvPr>
        <xdr:cNvSpPr/>
      </xdr:nvSpPr>
      <xdr:spPr>
        <a:xfrm>
          <a:off x="9837963" y="2789464"/>
          <a:ext cx="4014107" cy="103686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マネ</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r>
            <a:rPr lang="ja-JP" altLang="en-US" sz="1200">
              <a:solidFill>
                <a:sysClr val="windowText" lastClr="000000"/>
              </a:solidFill>
              <a:effectLst/>
              <a:latin typeface="ＭＳ ゴシック" panose="020B0609070205080204" pitchFamily="49" charset="-128"/>
              <a:ea typeface="ＭＳ ゴシック" panose="020B0609070205080204" pitchFamily="49" charset="-128"/>
              <a:cs typeface="+mn-cs"/>
            </a:rPr>
            <a:t>→私立幼稚園連盟が実施の研修で、マネジメント研修として認定されている研修の時間数を入力してください。（</a:t>
          </a:r>
          <a:r>
            <a:rPr lang="en-US" altLang="ja-JP" sz="1200" u="sng">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200" u="sng">
              <a:solidFill>
                <a:sysClr val="windowText" lastClr="000000"/>
              </a:solidFill>
              <a:effectLst/>
              <a:latin typeface="ＭＳ ゴシック" panose="020B0609070205080204" pitchFamily="49" charset="-128"/>
              <a:ea typeface="ＭＳ ゴシック" panose="020B0609070205080204" pitchFamily="49" charset="-128"/>
              <a:cs typeface="+mn-cs"/>
            </a:rPr>
            <a:t>その他</a:t>
          </a:r>
          <a:r>
            <a:rPr lang="en-US" altLang="ja-JP" sz="1200" u="sng">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200" u="sng">
              <a:solidFill>
                <a:sysClr val="windowText" lastClr="000000"/>
              </a:solidFill>
              <a:effectLst/>
              <a:latin typeface="ＭＳ ゴシック" panose="020B0609070205080204" pitchFamily="49" charset="-128"/>
              <a:ea typeface="ＭＳ ゴシック" panose="020B0609070205080204" pitchFamily="49" charset="-128"/>
              <a:cs typeface="+mn-cs"/>
            </a:rPr>
            <a:t>欄に二重計上はしないでください。</a:t>
          </a:r>
          <a:r>
            <a:rPr lang="ja-JP" altLang="en-US" sz="1200">
              <a:solidFill>
                <a:sysClr val="windowText" lastClr="000000"/>
              </a:solidFill>
              <a:effectLst/>
              <a:latin typeface="ＭＳ ゴシック" panose="020B0609070205080204" pitchFamily="49" charset="-128"/>
              <a:ea typeface="ＭＳ ゴシック" panose="020B0609070205080204" pitchFamily="49" charset="-128"/>
              <a:cs typeface="+mn-cs"/>
            </a:rPr>
            <a:t>）</a:t>
          </a:r>
          <a:endParaRPr lang="en-US" altLang="ja-JP" sz="1200">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21</xdr:col>
      <xdr:colOff>326571</xdr:colOff>
      <xdr:row>11</xdr:row>
      <xdr:rowOff>149679</xdr:rowOff>
    </xdr:from>
    <xdr:to>
      <xdr:col>22</xdr:col>
      <xdr:colOff>108857</xdr:colOff>
      <xdr:row>12</xdr:row>
      <xdr:rowOff>54428</xdr:rowOff>
    </xdr:to>
    <xdr:cxnSp macro="">
      <xdr:nvCxnSpPr>
        <xdr:cNvPr id="24" name="直線矢印コネクタ 23">
          <a:extLst>
            <a:ext uri="{FF2B5EF4-FFF2-40B4-BE49-F238E27FC236}">
              <a16:creationId xmlns:a16="http://schemas.microsoft.com/office/drawing/2014/main" id="{C71981C0-CEEA-4C78-AF46-5D3B778C40FA}"/>
            </a:ext>
          </a:extLst>
        </xdr:cNvPr>
        <xdr:cNvCxnSpPr/>
      </xdr:nvCxnSpPr>
      <xdr:spPr>
        <a:xfrm flipV="1">
          <a:off x="13920107" y="3102429"/>
          <a:ext cx="775607" cy="149678"/>
        </a:xfrm>
        <a:prstGeom prst="straightConnector1">
          <a:avLst/>
        </a:prstGeom>
        <a:ln w="25400">
          <a:solidFill>
            <a:srgbClr val="FF0000"/>
          </a:solidFill>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9DFE5-37F0-4C0E-A946-CACD4340CD64}">
  <sheetPr codeName="Sheet1">
    <tabColor rgb="FFFFFF00"/>
  </sheetPr>
  <dimension ref="A1:L68"/>
  <sheetViews>
    <sheetView tabSelected="1" view="pageBreakPreview" zoomScale="80" zoomScaleNormal="80" zoomScaleSheetLayoutView="80" workbookViewId="0">
      <selection activeCell="I25" sqref="I25"/>
    </sheetView>
  </sheetViews>
  <sheetFormatPr defaultColWidth="9" defaultRowHeight="13.5"/>
  <cols>
    <col min="1" max="1" width="2.875" style="227" customWidth="1"/>
    <col min="2" max="2" width="3" style="225" customWidth="1"/>
    <col min="3" max="3" width="12.125" style="225" customWidth="1"/>
    <col min="4" max="4" width="15.375" style="225" customWidth="1"/>
    <col min="5" max="5" width="11.125" style="225" customWidth="1"/>
    <col min="6" max="6" width="12.625" style="226" customWidth="1"/>
    <col min="7" max="7" width="12.25" style="226" customWidth="1"/>
    <col min="8" max="8" width="13.125" style="226" customWidth="1"/>
    <col min="9" max="9" width="12.375" style="226" customWidth="1"/>
    <col min="10" max="10" width="5.5" style="227" bestFit="1" customWidth="1"/>
    <col min="11" max="11" width="7.75" style="227" customWidth="1"/>
    <col min="12" max="12" width="13.125" style="227" customWidth="1"/>
    <col min="13" max="16384" width="9" style="227"/>
  </cols>
  <sheetData>
    <row r="1" spans="1:12" ht="12" customHeight="1">
      <c r="A1" s="413" t="s">
        <v>202</v>
      </c>
      <c r="B1" s="414"/>
      <c r="C1" s="414"/>
      <c r="D1" s="414"/>
      <c r="E1" s="414"/>
      <c r="F1" s="414"/>
      <c r="G1" s="414"/>
      <c r="H1" s="414"/>
      <c r="I1" s="414"/>
      <c r="J1" s="414"/>
      <c r="K1" s="414"/>
      <c r="L1" s="415"/>
    </row>
    <row r="2" spans="1:12" ht="12" customHeight="1">
      <c r="A2" s="416"/>
      <c r="B2" s="417"/>
      <c r="C2" s="417"/>
      <c r="D2" s="417"/>
      <c r="E2" s="417"/>
      <c r="F2" s="417"/>
      <c r="G2" s="417"/>
      <c r="H2" s="417"/>
      <c r="I2" s="417"/>
      <c r="J2" s="417"/>
      <c r="K2" s="417"/>
      <c r="L2" s="418"/>
    </row>
    <row r="3" spans="1:12" ht="12" customHeight="1">
      <c r="A3" s="416"/>
      <c r="B3" s="417"/>
      <c r="C3" s="417"/>
      <c r="D3" s="417"/>
      <c r="E3" s="417"/>
      <c r="F3" s="417"/>
      <c r="G3" s="417"/>
      <c r="H3" s="417"/>
      <c r="I3" s="417"/>
      <c r="J3" s="417"/>
      <c r="K3" s="417"/>
      <c r="L3" s="418"/>
    </row>
    <row r="4" spans="1:12" ht="12" customHeight="1">
      <c r="A4" s="416"/>
      <c r="B4" s="417"/>
      <c r="C4" s="417"/>
      <c r="D4" s="417"/>
      <c r="E4" s="417"/>
      <c r="F4" s="417"/>
      <c r="G4" s="417"/>
      <c r="H4" s="417"/>
      <c r="I4" s="417"/>
      <c r="J4" s="417"/>
      <c r="K4" s="417"/>
      <c r="L4" s="418"/>
    </row>
    <row r="5" spans="1:12" ht="12" customHeight="1">
      <c r="A5" s="416"/>
      <c r="B5" s="417"/>
      <c r="C5" s="417"/>
      <c r="D5" s="417"/>
      <c r="E5" s="417"/>
      <c r="F5" s="417"/>
      <c r="G5" s="417"/>
      <c r="H5" s="417"/>
      <c r="I5" s="417"/>
      <c r="J5" s="417"/>
      <c r="K5" s="417"/>
      <c r="L5" s="418"/>
    </row>
    <row r="6" spans="1:12" ht="12" customHeight="1">
      <c r="A6" s="416"/>
      <c r="B6" s="417"/>
      <c r="C6" s="417"/>
      <c r="D6" s="417"/>
      <c r="E6" s="417"/>
      <c r="F6" s="417"/>
      <c r="G6" s="417"/>
      <c r="H6" s="417"/>
      <c r="I6" s="417"/>
      <c r="J6" s="417"/>
      <c r="K6" s="417"/>
      <c r="L6" s="418"/>
    </row>
    <row r="7" spans="1:12" ht="12" customHeight="1">
      <c r="A7" s="416"/>
      <c r="B7" s="417"/>
      <c r="C7" s="417"/>
      <c r="D7" s="417"/>
      <c r="E7" s="417"/>
      <c r="F7" s="417"/>
      <c r="G7" s="417"/>
      <c r="H7" s="417"/>
      <c r="I7" s="417"/>
      <c r="J7" s="417"/>
      <c r="K7" s="417"/>
      <c r="L7" s="418"/>
    </row>
    <row r="8" spans="1:12" ht="12" customHeight="1">
      <c r="A8" s="416"/>
      <c r="B8" s="417"/>
      <c r="C8" s="417"/>
      <c r="D8" s="417"/>
      <c r="E8" s="417"/>
      <c r="F8" s="417"/>
      <c r="G8" s="417"/>
      <c r="H8" s="417"/>
      <c r="I8" s="417"/>
      <c r="J8" s="417"/>
      <c r="K8" s="417"/>
      <c r="L8" s="418"/>
    </row>
    <row r="9" spans="1:12" ht="12" customHeight="1">
      <c r="A9" s="416"/>
      <c r="B9" s="417"/>
      <c r="C9" s="417"/>
      <c r="D9" s="417"/>
      <c r="E9" s="417"/>
      <c r="F9" s="417"/>
      <c r="G9" s="417"/>
      <c r="H9" s="417"/>
      <c r="I9" s="417"/>
      <c r="J9" s="417"/>
      <c r="K9" s="417"/>
      <c r="L9" s="418"/>
    </row>
    <row r="10" spans="1:12" ht="12" customHeight="1">
      <c r="A10" s="416"/>
      <c r="B10" s="417"/>
      <c r="C10" s="417"/>
      <c r="D10" s="417"/>
      <c r="E10" s="417"/>
      <c r="F10" s="417"/>
      <c r="G10" s="417"/>
      <c r="H10" s="417"/>
      <c r="I10" s="417"/>
      <c r="J10" s="417"/>
      <c r="K10" s="417"/>
      <c r="L10" s="418"/>
    </row>
    <row r="11" spans="1:12" ht="12" customHeight="1">
      <c r="A11" s="416"/>
      <c r="B11" s="417"/>
      <c r="C11" s="417"/>
      <c r="D11" s="417"/>
      <c r="E11" s="417"/>
      <c r="F11" s="417"/>
      <c r="G11" s="417"/>
      <c r="H11" s="417"/>
      <c r="I11" s="417"/>
      <c r="J11" s="417"/>
      <c r="K11" s="417"/>
      <c r="L11" s="418"/>
    </row>
    <row r="12" spans="1:12" ht="12" customHeight="1">
      <c r="A12" s="416"/>
      <c r="B12" s="417"/>
      <c r="C12" s="417"/>
      <c r="D12" s="417"/>
      <c r="E12" s="417"/>
      <c r="F12" s="417"/>
      <c r="G12" s="417"/>
      <c r="H12" s="417"/>
      <c r="I12" s="417"/>
      <c r="J12" s="417"/>
      <c r="K12" s="417"/>
      <c r="L12" s="418"/>
    </row>
    <row r="13" spans="1:12" ht="12" customHeight="1">
      <c r="A13" s="416"/>
      <c r="B13" s="417"/>
      <c r="C13" s="417"/>
      <c r="D13" s="417"/>
      <c r="E13" s="417"/>
      <c r="F13" s="417"/>
      <c r="G13" s="417"/>
      <c r="H13" s="417"/>
      <c r="I13" s="417"/>
      <c r="J13" s="417"/>
      <c r="K13" s="417"/>
      <c r="L13" s="418"/>
    </row>
    <row r="14" spans="1:12" ht="12" customHeight="1">
      <c r="A14" s="416"/>
      <c r="B14" s="417"/>
      <c r="C14" s="417"/>
      <c r="D14" s="417"/>
      <c r="E14" s="417"/>
      <c r="F14" s="417"/>
      <c r="G14" s="417"/>
      <c r="H14" s="417"/>
      <c r="I14" s="417"/>
      <c r="J14" s="417"/>
      <c r="K14" s="417"/>
      <c r="L14" s="418"/>
    </row>
    <row r="15" spans="1:12" ht="12" customHeight="1">
      <c r="A15" s="416"/>
      <c r="B15" s="417"/>
      <c r="C15" s="417"/>
      <c r="D15" s="417"/>
      <c r="E15" s="417"/>
      <c r="F15" s="417"/>
      <c r="G15" s="417"/>
      <c r="H15" s="417"/>
      <c r="I15" s="417"/>
      <c r="J15" s="417"/>
      <c r="K15" s="417"/>
      <c r="L15" s="418"/>
    </row>
    <row r="16" spans="1:12" ht="12" customHeight="1">
      <c r="A16" s="416"/>
      <c r="B16" s="417"/>
      <c r="C16" s="417"/>
      <c r="D16" s="417"/>
      <c r="E16" s="417"/>
      <c r="F16" s="417"/>
      <c r="G16" s="417"/>
      <c r="H16" s="417"/>
      <c r="I16" s="417"/>
      <c r="J16" s="417"/>
      <c r="K16" s="417"/>
      <c r="L16" s="418"/>
    </row>
    <row r="17" spans="1:12" ht="12" customHeight="1">
      <c r="A17" s="416"/>
      <c r="B17" s="417"/>
      <c r="C17" s="417"/>
      <c r="D17" s="417"/>
      <c r="E17" s="417"/>
      <c r="F17" s="417"/>
      <c r="G17" s="417"/>
      <c r="H17" s="417"/>
      <c r="I17" s="417"/>
      <c r="J17" s="417"/>
      <c r="K17" s="417"/>
      <c r="L17" s="418"/>
    </row>
    <row r="18" spans="1:12" ht="12" customHeight="1">
      <c r="A18" s="416"/>
      <c r="B18" s="417"/>
      <c r="C18" s="417"/>
      <c r="D18" s="417"/>
      <c r="E18" s="417"/>
      <c r="F18" s="417"/>
      <c r="G18" s="417"/>
      <c r="H18" s="417"/>
      <c r="I18" s="417"/>
      <c r="J18" s="417"/>
      <c r="K18" s="417"/>
      <c r="L18" s="418"/>
    </row>
    <row r="19" spans="1:12" ht="12" customHeight="1">
      <c r="A19" s="416"/>
      <c r="B19" s="417"/>
      <c r="C19" s="417"/>
      <c r="D19" s="417"/>
      <c r="E19" s="417"/>
      <c r="F19" s="417"/>
      <c r="G19" s="417"/>
      <c r="H19" s="417"/>
      <c r="I19" s="417"/>
      <c r="J19" s="417"/>
      <c r="K19" s="417"/>
      <c r="L19" s="418"/>
    </row>
    <row r="20" spans="1:12" ht="12" customHeight="1">
      <c r="A20" s="416"/>
      <c r="B20" s="417"/>
      <c r="C20" s="417"/>
      <c r="D20" s="417"/>
      <c r="E20" s="417"/>
      <c r="F20" s="417"/>
      <c r="G20" s="417"/>
      <c r="H20" s="417"/>
      <c r="I20" s="417"/>
      <c r="J20" s="417"/>
      <c r="K20" s="417"/>
      <c r="L20" s="418"/>
    </row>
    <row r="21" spans="1:12" ht="12" customHeight="1" thickBot="1">
      <c r="A21" s="419"/>
      <c r="B21" s="420"/>
      <c r="C21" s="420"/>
      <c r="D21" s="420"/>
      <c r="E21" s="420"/>
      <c r="F21" s="420"/>
      <c r="G21" s="420"/>
      <c r="H21" s="420"/>
      <c r="I21" s="420"/>
      <c r="J21" s="420"/>
      <c r="K21" s="420"/>
      <c r="L21" s="421"/>
    </row>
    <row r="22" spans="1:12">
      <c r="A22" s="352"/>
      <c r="B22" s="353"/>
      <c r="C22" s="353"/>
      <c r="D22" s="353"/>
      <c r="E22" s="353"/>
      <c r="F22" s="354"/>
      <c r="G22" s="354"/>
      <c r="H22" s="354"/>
      <c r="I22" s="354"/>
      <c r="J22" s="352"/>
      <c r="K22" s="352"/>
      <c r="L22" s="352"/>
    </row>
    <row r="23" spans="1:12">
      <c r="A23" s="352"/>
      <c r="B23" s="353"/>
      <c r="C23" s="353"/>
      <c r="D23" s="353"/>
      <c r="E23" s="353"/>
      <c r="F23" s="354"/>
      <c r="G23" s="354"/>
      <c r="H23" s="354"/>
      <c r="I23" s="354"/>
      <c r="J23" s="352"/>
      <c r="K23" s="352"/>
      <c r="L23" s="352"/>
    </row>
    <row r="24" spans="1:12">
      <c r="A24" s="352"/>
      <c r="B24" s="353"/>
      <c r="C24" s="353"/>
      <c r="D24" s="353"/>
      <c r="E24" s="353"/>
      <c r="F24" s="354"/>
      <c r="G24" s="354"/>
      <c r="H24" s="354"/>
      <c r="I24" s="354"/>
      <c r="J24" s="352"/>
      <c r="K24" s="352"/>
      <c r="L24" s="352"/>
    </row>
    <row r="25" spans="1:12">
      <c r="A25" s="352"/>
      <c r="B25" s="353"/>
      <c r="C25" s="353"/>
      <c r="D25" s="353"/>
      <c r="E25" s="353"/>
      <c r="F25" s="354"/>
      <c r="G25" s="354"/>
      <c r="H25" s="354"/>
      <c r="I25" s="354"/>
      <c r="J25" s="352"/>
      <c r="K25" s="352"/>
      <c r="L25" s="352"/>
    </row>
    <row r="26" spans="1:12">
      <c r="A26" s="352"/>
      <c r="B26" s="353"/>
      <c r="C26" s="353"/>
      <c r="D26" s="353"/>
      <c r="E26" s="353"/>
      <c r="F26" s="354"/>
      <c r="G26" s="354"/>
      <c r="H26" s="354"/>
      <c r="I26" s="354"/>
      <c r="J26" s="352"/>
      <c r="K26" s="352"/>
      <c r="L26" s="352"/>
    </row>
    <row r="27" spans="1:12">
      <c r="A27" s="352"/>
      <c r="B27" s="353"/>
      <c r="C27" s="353"/>
      <c r="D27" s="353"/>
      <c r="E27" s="353"/>
      <c r="F27" s="354"/>
      <c r="G27" s="354"/>
      <c r="H27" s="354"/>
      <c r="I27" s="354"/>
      <c r="J27" s="352"/>
      <c r="K27" s="352"/>
      <c r="L27" s="352"/>
    </row>
    <row r="28" spans="1:12">
      <c r="A28" s="352"/>
      <c r="B28" s="353"/>
      <c r="C28" s="353"/>
      <c r="D28" s="353"/>
      <c r="E28" s="353"/>
      <c r="F28" s="354"/>
      <c r="G28" s="354"/>
      <c r="H28" s="354"/>
      <c r="I28" s="354"/>
      <c r="J28" s="352"/>
      <c r="K28" s="352"/>
      <c r="L28" s="352"/>
    </row>
    <row r="29" spans="1:12">
      <c r="A29" s="352"/>
      <c r="B29" s="353"/>
      <c r="C29" s="353"/>
      <c r="D29" s="353"/>
      <c r="E29" s="353"/>
      <c r="F29" s="354"/>
      <c r="G29" s="354"/>
      <c r="H29" s="354"/>
      <c r="I29" s="354"/>
      <c r="J29" s="352"/>
      <c r="K29" s="352"/>
      <c r="L29" s="352"/>
    </row>
    <row r="30" spans="1:12">
      <c r="A30" s="352"/>
      <c r="B30" s="353"/>
      <c r="C30" s="353"/>
      <c r="D30" s="353"/>
      <c r="E30" s="353"/>
      <c r="F30" s="354"/>
      <c r="G30" s="354"/>
      <c r="H30" s="354"/>
      <c r="I30" s="354"/>
      <c r="J30" s="352"/>
      <c r="K30" s="352"/>
      <c r="L30" s="352"/>
    </row>
    <row r="31" spans="1:12" s="224" customFormat="1" ht="23.25" customHeight="1">
      <c r="A31" s="355" t="s">
        <v>203</v>
      </c>
      <c r="B31" s="355"/>
      <c r="C31" s="355"/>
      <c r="D31" s="355"/>
      <c r="E31" s="355"/>
      <c r="F31" s="356"/>
      <c r="G31" s="356"/>
      <c r="H31" s="356"/>
      <c r="I31" s="356"/>
      <c r="J31" s="357"/>
      <c r="K31" s="357"/>
      <c r="L31" s="357"/>
    </row>
    <row r="32" spans="1:12" s="224" customFormat="1" ht="23.25" customHeight="1">
      <c r="A32" s="355"/>
      <c r="B32" s="355"/>
      <c r="C32" s="355"/>
      <c r="D32" s="355"/>
      <c r="E32" s="355"/>
      <c r="F32" s="356"/>
      <c r="G32" s="356"/>
      <c r="H32" s="356"/>
      <c r="I32" s="356"/>
      <c r="J32" s="357"/>
      <c r="K32" s="357"/>
      <c r="L32" s="357"/>
    </row>
    <row r="33" spans="1:12" s="224" customFormat="1" ht="23.25" customHeight="1" thickBot="1">
      <c r="A33" s="355"/>
      <c r="B33" s="355"/>
      <c r="C33" s="358" t="s">
        <v>204</v>
      </c>
      <c r="D33" s="359"/>
      <c r="E33" s="359"/>
      <c r="F33" s="359"/>
      <c r="G33" s="360"/>
      <c r="H33" s="360"/>
      <c r="I33" s="361"/>
      <c r="J33" s="357"/>
      <c r="K33" s="357"/>
      <c r="L33" s="357"/>
    </row>
    <row r="34" spans="1:12" ht="19.5" customHeight="1" thickBot="1">
      <c r="A34" s="353"/>
      <c r="B34" s="353"/>
      <c r="C34" s="365"/>
      <c r="D34" s="362" t="s">
        <v>23</v>
      </c>
      <c r="E34" s="365"/>
      <c r="F34" s="362" t="s">
        <v>205</v>
      </c>
      <c r="G34" s="365"/>
      <c r="H34" s="362" t="s">
        <v>206</v>
      </c>
      <c r="I34" s="361"/>
      <c r="J34" s="352"/>
      <c r="K34" s="352"/>
      <c r="L34" s="352"/>
    </row>
    <row r="35" spans="1:12" ht="19.5" customHeight="1">
      <c r="A35" s="353"/>
      <c r="B35" s="353"/>
      <c r="C35" s="359"/>
      <c r="D35" s="359"/>
      <c r="E35" s="359"/>
      <c r="F35" s="359"/>
      <c r="G35" s="359"/>
      <c r="H35" s="359"/>
      <c r="I35" s="361"/>
      <c r="J35" s="352"/>
      <c r="K35" s="352"/>
      <c r="L35" s="352"/>
    </row>
    <row r="36" spans="1:12" ht="19.5" customHeight="1" thickBot="1">
      <c r="A36" s="353"/>
      <c r="B36" s="353"/>
      <c r="C36" s="359" t="s">
        <v>207</v>
      </c>
      <c r="D36" s="363"/>
      <c r="E36" s="363"/>
      <c r="F36" s="363"/>
      <c r="G36" s="363"/>
      <c r="H36" s="363"/>
      <c r="I36" s="361"/>
      <c r="J36" s="352"/>
      <c r="K36" s="352"/>
      <c r="L36" s="352"/>
    </row>
    <row r="37" spans="1:12" ht="19.5" customHeight="1" thickBot="1">
      <c r="A37" s="353"/>
      <c r="B37" s="353"/>
      <c r="C37" s="422" t="s">
        <v>208</v>
      </c>
      <c r="D37" s="422"/>
      <c r="E37" s="423"/>
      <c r="F37" s="424"/>
      <c r="G37" s="424"/>
      <c r="H37" s="425"/>
      <c r="I37" s="354"/>
      <c r="J37" s="352"/>
      <c r="K37" s="352"/>
      <c r="L37" s="352"/>
    </row>
    <row r="38" spans="1:12" ht="19.5" customHeight="1" thickBot="1">
      <c r="A38" s="353"/>
      <c r="B38" s="353"/>
      <c r="C38" s="422" t="s">
        <v>209</v>
      </c>
      <c r="D38" s="422"/>
      <c r="E38" s="423"/>
      <c r="F38" s="424"/>
      <c r="G38" s="424"/>
      <c r="H38" s="425"/>
      <c r="I38" s="354"/>
      <c r="J38" s="352"/>
      <c r="K38" s="352"/>
      <c r="L38" s="352"/>
    </row>
    <row r="39" spans="1:12" ht="19.5" customHeight="1" thickBot="1">
      <c r="A39" s="353"/>
      <c r="B39" s="353"/>
      <c r="C39" s="422" t="s">
        <v>10</v>
      </c>
      <c r="D39" s="422"/>
      <c r="E39" s="423"/>
      <c r="F39" s="424"/>
      <c r="G39" s="424"/>
      <c r="H39" s="425"/>
      <c r="I39" s="354"/>
      <c r="J39" s="352"/>
      <c r="K39" s="352"/>
      <c r="L39" s="352"/>
    </row>
    <row r="40" spans="1:12" ht="19.5" customHeight="1" thickBot="1">
      <c r="A40" s="353"/>
      <c r="B40" s="353"/>
      <c r="C40" s="422" t="s">
        <v>210</v>
      </c>
      <c r="D40" s="422"/>
      <c r="E40" s="423"/>
      <c r="F40" s="424"/>
      <c r="G40" s="424"/>
      <c r="H40" s="425"/>
      <c r="I40" s="354"/>
      <c r="J40" s="352"/>
      <c r="K40" s="352"/>
      <c r="L40" s="352"/>
    </row>
    <row r="41" spans="1:12" ht="19.5" customHeight="1">
      <c r="A41" s="353"/>
      <c r="B41" s="353"/>
      <c r="C41" s="364"/>
      <c r="D41" s="364"/>
      <c r="E41" s="364"/>
      <c r="F41" s="364"/>
      <c r="G41" s="364"/>
      <c r="H41" s="364"/>
      <c r="I41" s="354"/>
      <c r="J41" s="352"/>
      <c r="K41" s="352"/>
      <c r="L41" s="352"/>
    </row>
    <row r="42" spans="1:12" ht="20.25" customHeight="1"/>
    <row r="43" spans="1:12" ht="20.25" customHeight="1"/>
    <row r="44" spans="1:12" ht="20.25" customHeight="1"/>
    <row r="45" spans="1:12" ht="20.25" customHeight="1"/>
    <row r="46" spans="1:12" ht="20.25" customHeight="1"/>
    <row r="47" spans="1:12" ht="20.25" customHeight="1"/>
    <row r="48" spans="1:12"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sheetData>
  <sheetProtection algorithmName="SHA-512" hashValue="isPhlZlXSDj1KGYT6/Pz+VJmKE1ZsQi/wi+vo2uWtRa8Gu8tq1r7d1ChFu3GatSDX48QgPvWkhGcdJa6OGGDig==" saltValue="IIhAlekSIqyZwN06Nl4U1w==" spinCount="100000" sheet="1" objects="1" scenarios="1"/>
  <mergeCells count="9">
    <mergeCell ref="A1:L21"/>
    <mergeCell ref="C39:D39"/>
    <mergeCell ref="E39:H39"/>
    <mergeCell ref="C40:D40"/>
    <mergeCell ref="E40:H40"/>
    <mergeCell ref="C37:D37"/>
    <mergeCell ref="E37:H37"/>
    <mergeCell ref="C38:D38"/>
    <mergeCell ref="E38:H38"/>
  </mergeCells>
  <phoneticPr fontId="4"/>
  <dataValidations count="1">
    <dataValidation type="list" allowBlank="1" showInputMessage="1" showErrorMessage="1" sqref="E39:H39" xr:uid="{13DE33A8-9B02-4CAA-985D-9829751A3B5E}">
      <formula1>"保育所,認定こども園,幼稚園,小規模保育事業Ａ型,小規模保育事業Ｂ型,小規模保育事業Ｃ型,事業所内保育事業Ａ型,事業所内保育事業（定員20人以上）,家庭的保育事業"</formula1>
    </dataValidation>
  </dataValidations>
  <pageMargins left="0.92" right="0.56000000000000005" top="0.75" bottom="0.37" header="0.3" footer="0.3"/>
  <pageSetup paperSize="9" scale="72"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AADF5-53C5-431D-B37A-2E6B1A160CEA}">
  <sheetPr codeName="Sheet8"/>
  <dimension ref="A1:IB2"/>
  <sheetViews>
    <sheetView workbookViewId="0">
      <selection activeCell="IN2" sqref="IN2"/>
    </sheetView>
  </sheetViews>
  <sheetFormatPr defaultRowHeight="13.5"/>
  <cols>
    <col min="1" max="9" width="2.375" bestFit="1" customWidth="1"/>
    <col min="10" max="10" width="2.375" customWidth="1"/>
    <col min="11" max="19" width="2.375" bestFit="1" customWidth="1"/>
    <col min="20" max="33" width="2.5" customWidth="1"/>
    <col min="34" max="35" width="5.875" bestFit="1" customWidth="1"/>
    <col min="36" max="86" width="2.375" bestFit="1" customWidth="1"/>
    <col min="87" max="236" width="2.5" bestFit="1" customWidth="1"/>
  </cols>
  <sheetData>
    <row r="1" spans="1:236" ht="270" customHeight="1">
      <c r="A1" s="371" t="s">
        <v>268</v>
      </c>
      <c r="B1" s="371" t="s">
        <v>269</v>
      </c>
      <c r="C1" s="371" t="s">
        <v>270</v>
      </c>
      <c r="D1" s="371" t="s">
        <v>271</v>
      </c>
      <c r="E1" s="371" t="s">
        <v>272</v>
      </c>
      <c r="F1" s="371" t="s">
        <v>273</v>
      </c>
      <c r="G1" s="371" t="s">
        <v>274</v>
      </c>
      <c r="H1" s="371" t="s">
        <v>275</v>
      </c>
      <c r="I1" s="371" t="s">
        <v>276</v>
      </c>
      <c r="J1" s="371" t="s">
        <v>277</v>
      </c>
      <c r="K1" s="371" t="s">
        <v>278</v>
      </c>
      <c r="L1" s="371" t="s">
        <v>279</v>
      </c>
      <c r="M1" s="371" t="s">
        <v>280</v>
      </c>
      <c r="N1" s="371" t="s">
        <v>281</v>
      </c>
      <c r="O1" s="371" t="s">
        <v>282</v>
      </c>
      <c r="P1" s="371" t="s">
        <v>283</v>
      </c>
      <c r="Q1" s="371" t="s">
        <v>284</v>
      </c>
      <c r="R1" s="371" t="s">
        <v>285</v>
      </c>
      <c r="S1" s="371" t="s">
        <v>286</v>
      </c>
      <c r="T1" s="371" t="s">
        <v>287</v>
      </c>
      <c r="U1" s="371" t="s">
        <v>288</v>
      </c>
      <c r="V1" s="371" t="s">
        <v>289</v>
      </c>
      <c r="W1" s="371" t="s">
        <v>290</v>
      </c>
      <c r="X1" s="371" t="s">
        <v>291</v>
      </c>
      <c r="Y1" s="371" t="s">
        <v>292</v>
      </c>
      <c r="Z1" s="371" t="s">
        <v>293</v>
      </c>
      <c r="AA1" s="371" t="s">
        <v>294</v>
      </c>
      <c r="AB1" s="371" t="s">
        <v>295</v>
      </c>
      <c r="AC1" s="371" t="s">
        <v>296</v>
      </c>
      <c r="AD1" s="371" t="s">
        <v>297</v>
      </c>
      <c r="AE1" s="371" t="s">
        <v>298</v>
      </c>
      <c r="AF1" s="371" t="s">
        <v>299</v>
      </c>
      <c r="AG1" s="371" t="s">
        <v>300</v>
      </c>
      <c r="AH1" s="371" t="s">
        <v>301</v>
      </c>
      <c r="AI1" s="371" t="s">
        <v>302</v>
      </c>
      <c r="AJ1" s="371" t="s">
        <v>303</v>
      </c>
      <c r="AK1" s="371" t="s">
        <v>304</v>
      </c>
      <c r="AL1" s="371" t="s">
        <v>305</v>
      </c>
      <c r="AM1" s="371" t="s">
        <v>306</v>
      </c>
      <c r="AN1" s="371" t="s">
        <v>307</v>
      </c>
      <c r="AO1" s="371" t="s">
        <v>308</v>
      </c>
      <c r="AP1" s="371" t="s">
        <v>309</v>
      </c>
      <c r="AQ1" s="371" t="s">
        <v>310</v>
      </c>
      <c r="AR1" s="371" t="s">
        <v>311</v>
      </c>
      <c r="AS1" s="371" t="s">
        <v>312</v>
      </c>
      <c r="AT1" s="371" t="s">
        <v>313</v>
      </c>
      <c r="AU1" s="371" t="s">
        <v>314</v>
      </c>
      <c r="AV1" s="371" t="s">
        <v>315</v>
      </c>
      <c r="AW1" s="371" t="s">
        <v>316</v>
      </c>
      <c r="AX1" s="371" t="s">
        <v>317</v>
      </c>
      <c r="AY1" s="371" t="s">
        <v>318</v>
      </c>
      <c r="AZ1" s="371" t="s">
        <v>319</v>
      </c>
      <c r="BA1" s="371" t="s">
        <v>320</v>
      </c>
      <c r="BB1" s="371" t="s">
        <v>321</v>
      </c>
      <c r="BC1" s="371" t="s">
        <v>322</v>
      </c>
      <c r="BD1" s="371" t="s">
        <v>323</v>
      </c>
      <c r="BE1" s="371" t="s">
        <v>324</v>
      </c>
      <c r="BF1" s="371" t="s">
        <v>325</v>
      </c>
      <c r="BG1" s="371" t="s">
        <v>326</v>
      </c>
      <c r="BH1" s="371" t="s">
        <v>327</v>
      </c>
      <c r="BI1" s="371" t="s">
        <v>328</v>
      </c>
      <c r="BJ1" s="371" t="s">
        <v>329</v>
      </c>
      <c r="BK1" s="371" t="s">
        <v>330</v>
      </c>
      <c r="BL1" s="371" t="s">
        <v>331</v>
      </c>
      <c r="BM1" s="371" t="s">
        <v>332</v>
      </c>
      <c r="BN1" s="371" t="s">
        <v>333</v>
      </c>
      <c r="BO1" s="371" t="s">
        <v>334</v>
      </c>
      <c r="BP1" s="371" t="s">
        <v>335</v>
      </c>
      <c r="BQ1" s="371" t="s">
        <v>336</v>
      </c>
      <c r="BR1" s="371" t="s">
        <v>337</v>
      </c>
      <c r="BS1" s="371" t="s">
        <v>338</v>
      </c>
      <c r="BT1" s="371" t="s">
        <v>339</v>
      </c>
      <c r="BU1" s="371" t="s">
        <v>340</v>
      </c>
      <c r="BV1" s="371" t="s">
        <v>341</v>
      </c>
      <c r="BW1" s="371" t="s">
        <v>342</v>
      </c>
      <c r="BX1" s="371" t="s">
        <v>343</v>
      </c>
      <c r="BY1" s="371" t="s">
        <v>344</v>
      </c>
      <c r="BZ1" s="371" t="s">
        <v>345</v>
      </c>
      <c r="CA1" s="371" t="s">
        <v>346</v>
      </c>
      <c r="CB1" s="371" t="s">
        <v>347</v>
      </c>
      <c r="CC1" s="371" t="s">
        <v>348</v>
      </c>
      <c r="CD1" s="371" t="s">
        <v>349</v>
      </c>
      <c r="CE1" s="371" t="s">
        <v>350</v>
      </c>
      <c r="CF1" s="371" t="s">
        <v>351</v>
      </c>
      <c r="CG1" s="371" t="s">
        <v>352</v>
      </c>
      <c r="CH1" s="371" t="s">
        <v>353</v>
      </c>
      <c r="CI1" s="371" t="s">
        <v>354</v>
      </c>
      <c r="CJ1" s="371" t="s">
        <v>355</v>
      </c>
      <c r="CK1" s="371" t="s">
        <v>356</v>
      </c>
      <c r="CL1" s="371" t="s">
        <v>357</v>
      </c>
      <c r="CM1" s="371" t="s">
        <v>358</v>
      </c>
      <c r="CN1" s="371" t="s">
        <v>359</v>
      </c>
      <c r="CO1" s="371" t="s">
        <v>360</v>
      </c>
      <c r="CP1" s="371" t="s">
        <v>361</v>
      </c>
      <c r="CQ1" s="371" t="s">
        <v>362</v>
      </c>
      <c r="CR1" s="371" t="s">
        <v>363</v>
      </c>
      <c r="CS1" s="371" t="s">
        <v>364</v>
      </c>
      <c r="CT1" s="371" t="s">
        <v>365</v>
      </c>
      <c r="CU1" s="371" t="s">
        <v>366</v>
      </c>
      <c r="CV1" s="371" t="s">
        <v>367</v>
      </c>
      <c r="CW1" s="371" t="s">
        <v>368</v>
      </c>
      <c r="CX1" s="371" t="s">
        <v>369</v>
      </c>
      <c r="CY1" s="371" t="s">
        <v>370</v>
      </c>
      <c r="CZ1" s="371" t="s">
        <v>371</v>
      </c>
      <c r="DA1" s="371" t="s">
        <v>372</v>
      </c>
      <c r="DB1" s="371" t="s">
        <v>373</v>
      </c>
      <c r="DC1" s="371" t="s">
        <v>374</v>
      </c>
      <c r="DD1" s="371" t="s">
        <v>375</v>
      </c>
      <c r="DE1" s="371" t="s">
        <v>376</v>
      </c>
      <c r="DF1" s="371" t="s">
        <v>377</v>
      </c>
      <c r="DG1" s="371" t="s">
        <v>378</v>
      </c>
      <c r="DH1" s="371" t="s">
        <v>379</v>
      </c>
      <c r="DI1" s="371" t="s">
        <v>380</v>
      </c>
      <c r="DJ1" s="371" t="s">
        <v>381</v>
      </c>
      <c r="DK1" s="371" t="s">
        <v>382</v>
      </c>
      <c r="DL1" s="371" t="s">
        <v>383</v>
      </c>
      <c r="DM1" s="371" t="s">
        <v>384</v>
      </c>
      <c r="DN1" s="371" t="s">
        <v>385</v>
      </c>
      <c r="DO1" s="371" t="s">
        <v>386</v>
      </c>
      <c r="DP1" s="371" t="s">
        <v>387</v>
      </c>
      <c r="DQ1" s="371" t="s">
        <v>388</v>
      </c>
      <c r="DR1" s="371" t="s">
        <v>389</v>
      </c>
      <c r="DS1" s="371" t="s">
        <v>390</v>
      </c>
      <c r="DT1" s="371" t="s">
        <v>391</v>
      </c>
      <c r="DU1" s="371" t="s">
        <v>392</v>
      </c>
      <c r="DV1" s="371" t="s">
        <v>393</v>
      </c>
      <c r="DW1" s="371" t="s">
        <v>394</v>
      </c>
      <c r="DX1" s="371" t="s">
        <v>395</v>
      </c>
      <c r="DY1" s="371" t="s">
        <v>396</v>
      </c>
      <c r="DZ1" s="371" t="s">
        <v>397</v>
      </c>
      <c r="EA1" s="371" t="s">
        <v>398</v>
      </c>
      <c r="EB1" s="371" t="s">
        <v>399</v>
      </c>
      <c r="EC1" s="371" t="s">
        <v>400</v>
      </c>
      <c r="ED1" s="371" t="s">
        <v>401</v>
      </c>
      <c r="EE1" s="371" t="s">
        <v>402</v>
      </c>
      <c r="EF1" s="371" t="s">
        <v>403</v>
      </c>
      <c r="EG1" s="371" t="s">
        <v>404</v>
      </c>
      <c r="EH1" s="371" t="s">
        <v>405</v>
      </c>
      <c r="EI1" s="371" t="s">
        <v>406</v>
      </c>
      <c r="EJ1" s="371" t="s">
        <v>407</v>
      </c>
      <c r="EK1" s="371" t="s">
        <v>408</v>
      </c>
      <c r="EL1" s="371" t="s">
        <v>409</v>
      </c>
      <c r="EM1" s="371" t="s">
        <v>410</v>
      </c>
      <c r="EN1" s="371" t="s">
        <v>411</v>
      </c>
      <c r="EO1" s="371" t="s">
        <v>412</v>
      </c>
      <c r="EP1" s="371" t="s">
        <v>413</v>
      </c>
      <c r="EQ1" s="371" t="s">
        <v>414</v>
      </c>
      <c r="ER1" s="371" t="s">
        <v>415</v>
      </c>
      <c r="ES1" s="371" t="s">
        <v>416</v>
      </c>
      <c r="ET1" s="371" t="s">
        <v>417</v>
      </c>
      <c r="EU1" s="371" t="s">
        <v>418</v>
      </c>
      <c r="EV1" s="371" t="s">
        <v>419</v>
      </c>
      <c r="EW1" s="371" t="s">
        <v>420</v>
      </c>
      <c r="EX1" s="371" t="s">
        <v>421</v>
      </c>
      <c r="EY1" s="371" t="s">
        <v>422</v>
      </c>
      <c r="EZ1" s="371" t="s">
        <v>423</v>
      </c>
      <c r="FA1" s="371" t="s">
        <v>424</v>
      </c>
      <c r="FB1" s="371" t="s">
        <v>425</v>
      </c>
      <c r="FC1" s="371" t="s">
        <v>426</v>
      </c>
      <c r="FD1" s="371" t="s">
        <v>427</v>
      </c>
      <c r="FE1" s="371" t="s">
        <v>428</v>
      </c>
      <c r="FF1" s="371" t="s">
        <v>429</v>
      </c>
      <c r="FG1" s="371" t="s">
        <v>430</v>
      </c>
      <c r="FH1" s="371" t="s">
        <v>431</v>
      </c>
      <c r="FI1" s="371" t="s">
        <v>432</v>
      </c>
      <c r="FJ1" s="371" t="s">
        <v>433</v>
      </c>
      <c r="FK1" s="371" t="s">
        <v>434</v>
      </c>
      <c r="FL1" s="371" t="s">
        <v>435</v>
      </c>
      <c r="FM1" s="371" t="s">
        <v>436</v>
      </c>
      <c r="FN1" s="371" t="s">
        <v>437</v>
      </c>
      <c r="FO1" s="371" t="s">
        <v>438</v>
      </c>
      <c r="FP1" s="371" t="s">
        <v>439</v>
      </c>
      <c r="FQ1" s="371" t="s">
        <v>440</v>
      </c>
      <c r="FR1" s="371" t="s">
        <v>441</v>
      </c>
      <c r="FS1" s="371" t="s">
        <v>442</v>
      </c>
      <c r="FT1" s="371" t="s">
        <v>443</v>
      </c>
      <c r="FU1" s="371" t="s">
        <v>444</v>
      </c>
      <c r="FV1" s="371" t="s">
        <v>445</v>
      </c>
      <c r="FW1" s="371" t="s">
        <v>446</v>
      </c>
      <c r="FX1" s="371" t="s">
        <v>447</v>
      </c>
      <c r="FY1" s="371" t="s">
        <v>448</v>
      </c>
      <c r="FZ1" s="371" t="s">
        <v>449</v>
      </c>
      <c r="GA1" s="371" t="s">
        <v>450</v>
      </c>
      <c r="GB1" s="371" t="s">
        <v>451</v>
      </c>
      <c r="GC1" s="371" t="s">
        <v>452</v>
      </c>
      <c r="GD1" s="371" t="s">
        <v>453</v>
      </c>
      <c r="GE1" s="371" t="s">
        <v>454</v>
      </c>
      <c r="GF1" s="371" t="s">
        <v>455</v>
      </c>
      <c r="GG1" s="371" t="s">
        <v>456</v>
      </c>
      <c r="GH1" s="371" t="s">
        <v>457</v>
      </c>
      <c r="GI1" s="371" t="s">
        <v>458</v>
      </c>
      <c r="GJ1" s="371" t="s">
        <v>459</v>
      </c>
      <c r="GK1" s="371" t="s">
        <v>460</v>
      </c>
      <c r="GL1" s="371" t="s">
        <v>461</v>
      </c>
      <c r="GM1" s="371" t="s">
        <v>462</v>
      </c>
      <c r="GN1" s="371" t="s">
        <v>463</v>
      </c>
      <c r="GO1" s="371" t="s">
        <v>464</v>
      </c>
      <c r="GP1" s="371" t="s">
        <v>465</v>
      </c>
      <c r="GQ1" s="371" t="s">
        <v>466</v>
      </c>
      <c r="GR1" s="371" t="s">
        <v>467</v>
      </c>
      <c r="GS1" s="371" t="s">
        <v>468</v>
      </c>
      <c r="GT1" s="371" t="s">
        <v>469</v>
      </c>
      <c r="GU1" s="371" t="s">
        <v>470</v>
      </c>
      <c r="GV1" s="371" t="s">
        <v>471</v>
      </c>
      <c r="GW1" s="371" t="s">
        <v>472</v>
      </c>
      <c r="GX1" s="371" t="s">
        <v>473</v>
      </c>
      <c r="GY1" s="371" t="s">
        <v>474</v>
      </c>
      <c r="GZ1" s="371" t="s">
        <v>475</v>
      </c>
      <c r="HA1" s="371" t="s">
        <v>476</v>
      </c>
      <c r="HB1" s="371" t="s">
        <v>477</v>
      </c>
      <c r="HC1" s="371" t="s">
        <v>478</v>
      </c>
      <c r="HD1" s="371" t="s">
        <v>479</v>
      </c>
      <c r="HE1" s="371" t="s">
        <v>480</v>
      </c>
      <c r="HF1" s="371" t="s">
        <v>481</v>
      </c>
      <c r="HG1" s="371" t="s">
        <v>482</v>
      </c>
      <c r="HH1" s="371" t="s">
        <v>483</v>
      </c>
      <c r="HI1" s="371" t="s">
        <v>484</v>
      </c>
      <c r="HJ1" s="371" t="s">
        <v>485</v>
      </c>
      <c r="HK1" s="371" t="s">
        <v>486</v>
      </c>
      <c r="HL1" s="371" t="s">
        <v>487</v>
      </c>
      <c r="HM1" s="371" t="s">
        <v>488</v>
      </c>
      <c r="HN1" s="371" t="s">
        <v>489</v>
      </c>
      <c r="HO1" s="371" t="s">
        <v>490</v>
      </c>
      <c r="HP1" s="371" t="s">
        <v>491</v>
      </c>
      <c r="HQ1" s="371" t="s">
        <v>492</v>
      </c>
      <c r="HR1" s="371" t="s">
        <v>493</v>
      </c>
      <c r="HS1" s="371" t="s">
        <v>494</v>
      </c>
      <c r="HT1" s="371" t="s">
        <v>495</v>
      </c>
      <c r="HU1" s="371" t="s">
        <v>496</v>
      </c>
      <c r="HV1" s="371" t="s">
        <v>497</v>
      </c>
      <c r="HW1" s="371" t="s">
        <v>498</v>
      </c>
      <c r="HX1" s="371" t="s">
        <v>499</v>
      </c>
      <c r="HY1" s="371" t="s">
        <v>500</v>
      </c>
      <c r="HZ1" s="371" t="s">
        <v>501</v>
      </c>
      <c r="IA1" s="371" t="s">
        <v>502</v>
      </c>
      <c r="IB1" s="371" t="s">
        <v>503</v>
      </c>
    </row>
    <row r="2" spans="1:236">
      <c r="A2" s="222">
        <f>基礎情報!E40</f>
        <v>0</v>
      </c>
      <c r="B2" s="222">
        <f>基礎情報!E37</f>
        <v>0</v>
      </c>
      <c r="C2" s="222">
        <f>基礎情報!E39</f>
        <v>0</v>
      </c>
      <c r="D2" s="222">
        <f>基礎情報!E38</f>
        <v>0</v>
      </c>
      <c r="E2" s="222">
        <f>基礎情報!C34</f>
        <v>0</v>
      </c>
      <c r="F2" s="222">
        <f>基礎情報!E34</f>
        <v>0</v>
      </c>
      <c r="G2" s="222">
        <f>基礎情報!G34</f>
        <v>0</v>
      </c>
      <c r="H2" s="372" t="s">
        <v>504</v>
      </c>
      <c r="I2" s="372">
        <f>算定対象人数!F7</f>
        <v>0</v>
      </c>
      <c r="J2" s="372">
        <f>算定対象人数!F9</f>
        <v>0</v>
      </c>
      <c r="K2" s="372">
        <f>算定対象人数!F10</f>
        <v>0</v>
      </c>
      <c r="L2" s="372" t="s">
        <v>504</v>
      </c>
      <c r="M2" s="372" t="s">
        <v>504</v>
      </c>
      <c r="N2" s="372" t="s">
        <v>504</v>
      </c>
      <c r="O2" s="372" t="s">
        <v>504</v>
      </c>
      <c r="P2" s="372" t="s">
        <v>504</v>
      </c>
      <c r="Q2" s="372" t="s">
        <v>504</v>
      </c>
      <c r="R2" s="372" t="s">
        <v>504</v>
      </c>
      <c r="S2" s="372">
        <f>算定対象人数!G38</f>
        <v>1</v>
      </c>
      <c r="T2" s="372">
        <f>算定対象人数!G39</f>
        <v>1</v>
      </c>
      <c r="U2" s="372">
        <f>【様式６】!R11</f>
        <v>1</v>
      </c>
      <c r="V2" s="372">
        <f>【様式６】!V11</f>
        <v>1</v>
      </c>
      <c r="W2" s="372" t="e">
        <f>【様式６】!P12</f>
        <v>#N/A</v>
      </c>
      <c r="X2" s="372" t="e">
        <f>【様式６】!P13</f>
        <v>#N/A</v>
      </c>
      <c r="Y2" s="372">
        <f>【様式６】!P14</f>
        <v>0</v>
      </c>
      <c r="Z2" s="372">
        <f>【様式６】!P15</f>
        <v>0</v>
      </c>
      <c r="AA2" s="372">
        <f>【様式６】!P19</f>
        <v>0</v>
      </c>
      <c r="AB2" s="372">
        <f>【様式６】!P20</f>
        <v>0</v>
      </c>
      <c r="AC2" s="372">
        <f>【様式６】!P21</f>
        <v>0</v>
      </c>
      <c r="AD2" s="372">
        <f>【様式６】!AN18</f>
        <v>0</v>
      </c>
      <c r="AE2" s="372">
        <f>【様式６】!AN19</f>
        <v>0</v>
      </c>
      <c r="AF2" s="372">
        <f>【様式６】!AN20</f>
        <v>0</v>
      </c>
      <c r="AG2" s="372" t="e">
        <f>【様式６】!AN21</f>
        <v>#DIV/0!</v>
      </c>
      <c r="AH2" s="372" t="e">
        <f>【様式６】!AF24</f>
        <v>#N/A</v>
      </c>
      <c r="AI2" s="372" t="e">
        <f>【様式６】!P25</f>
        <v>#N/A</v>
      </c>
      <c r="AJ2" s="372">
        <f>【様式６】!P26</f>
        <v>0</v>
      </c>
      <c r="AK2" s="372">
        <f>【様式６別添１】!$D10</f>
        <v>0</v>
      </c>
      <c r="AL2" s="372">
        <f>【様式６別添１】!$D11</f>
        <v>0</v>
      </c>
      <c r="AM2" s="372">
        <f>【様式６別添１】!$D12</f>
        <v>0</v>
      </c>
      <c r="AN2" s="372">
        <f>【様式６別添１】!$D13</f>
        <v>0</v>
      </c>
      <c r="AO2" s="372">
        <f>【様式６別添１】!$D14</f>
        <v>0</v>
      </c>
      <c r="AP2" s="372">
        <f>【様式６別添１】!$D15</f>
        <v>0</v>
      </c>
      <c r="AQ2" s="372">
        <f>【様式６別添１】!$D16</f>
        <v>0</v>
      </c>
      <c r="AR2" s="372">
        <f>【様式６別添１】!$D17</f>
        <v>0</v>
      </c>
      <c r="AS2" s="372">
        <f>【様式６別添１】!$D18</f>
        <v>0</v>
      </c>
      <c r="AT2" s="372">
        <f>【様式６別添１】!$D19</f>
        <v>0</v>
      </c>
      <c r="AU2" s="372">
        <f>【様式６別添１】!$D20</f>
        <v>0</v>
      </c>
      <c r="AV2" s="372">
        <f>【様式６別添１】!$D21</f>
        <v>0</v>
      </c>
      <c r="AW2" s="372">
        <f>【様式６別添１】!$D22</f>
        <v>0</v>
      </c>
      <c r="AX2" s="372">
        <f>【様式６別添１】!$D23</f>
        <v>0</v>
      </c>
      <c r="AY2" s="372">
        <f>【様式６別添１】!$D24</f>
        <v>0</v>
      </c>
      <c r="AZ2" s="372">
        <f>【様式６別添１】!$D25</f>
        <v>0</v>
      </c>
      <c r="BA2" s="372">
        <f>【様式６別添１】!$D26</f>
        <v>0</v>
      </c>
      <c r="BB2" s="372">
        <f>【様式６別添１】!$D27</f>
        <v>0</v>
      </c>
      <c r="BC2" s="372">
        <f>【様式６別添１】!$D28</f>
        <v>0</v>
      </c>
      <c r="BD2" s="372">
        <f>【様式６別添１】!$D29</f>
        <v>0</v>
      </c>
      <c r="BE2" s="372">
        <f>【様式６別添１】!$D30</f>
        <v>0</v>
      </c>
      <c r="BF2" s="372">
        <f>【様式６別添１】!$D31</f>
        <v>0</v>
      </c>
      <c r="BG2" s="372">
        <f>【様式６別添１】!$D32</f>
        <v>0</v>
      </c>
      <c r="BH2" s="372">
        <f>【様式６別添１】!$D33</f>
        <v>0</v>
      </c>
      <c r="BI2" s="372">
        <f>【様式６別添１】!$D34</f>
        <v>0</v>
      </c>
      <c r="BJ2" s="372">
        <f>【様式６別添１】!$D35</f>
        <v>0</v>
      </c>
      <c r="BK2" s="372">
        <f>【様式６別添１】!$D36</f>
        <v>0</v>
      </c>
      <c r="BL2" s="372">
        <f>【様式６別添１】!$D37</f>
        <v>0</v>
      </c>
      <c r="BM2" s="372">
        <f>【様式６別添１】!$D38</f>
        <v>0</v>
      </c>
      <c r="BN2" s="372">
        <f>【様式６別添１】!$D39</f>
        <v>0</v>
      </c>
      <c r="BO2" s="372">
        <f>【様式６別添１】!$D40</f>
        <v>0</v>
      </c>
      <c r="BP2" s="372">
        <f>【様式６別添１】!$D41</f>
        <v>0</v>
      </c>
      <c r="BQ2" s="372">
        <f>【様式６別添１】!$D42</f>
        <v>0</v>
      </c>
      <c r="BR2" s="372">
        <f>【様式６別添１】!$D43</f>
        <v>0</v>
      </c>
      <c r="BS2" s="372">
        <f>【様式６別添１】!$D44</f>
        <v>0</v>
      </c>
      <c r="BT2" s="372">
        <f>【様式６別添１】!$D45</f>
        <v>0</v>
      </c>
      <c r="BU2" s="372">
        <f>【様式６別添１】!$D46</f>
        <v>0</v>
      </c>
      <c r="BV2" s="372">
        <f>【様式６別添１】!$D47</f>
        <v>0</v>
      </c>
      <c r="BW2" s="372">
        <f>【様式６別添１】!$D48</f>
        <v>0</v>
      </c>
      <c r="BX2" s="372">
        <f>【様式６別添１】!$D49</f>
        <v>0</v>
      </c>
      <c r="BY2" s="372">
        <f>【様式６別添１】!$D50</f>
        <v>0</v>
      </c>
      <c r="BZ2" s="372">
        <f>【様式６別添１】!$D51</f>
        <v>0</v>
      </c>
      <c r="CA2" s="372">
        <f>【様式６別添１】!$D52</f>
        <v>0</v>
      </c>
      <c r="CB2" s="372">
        <f>【様式６別添１】!$D53</f>
        <v>0</v>
      </c>
      <c r="CC2" s="372">
        <f>【様式６別添１】!$D54</f>
        <v>0</v>
      </c>
      <c r="CD2" s="372">
        <f>【様式６別添１】!$D55</f>
        <v>0</v>
      </c>
      <c r="CE2" s="372">
        <f>【様式６別添１】!$D56</f>
        <v>0</v>
      </c>
      <c r="CF2" s="372">
        <f>【様式６別添１】!$D57</f>
        <v>0</v>
      </c>
      <c r="CG2" s="372">
        <f>【様式６別添１】!$D58</f>
        <v>0</v>
      </c>
      <c r="CH2" s="372">
        <f>【様式６別添１】!$D59</f>
        <v>0</v>
      </c>
      <c r="CI2" s="372">
        <f>【様式６別添１】!$E10</f>
        <v>0</v>
      </c>
      <c r="CJ2" s="372">
        <f>【様式６別添１】!$E11</f>
        <v>0</v>
      </c>
      <c r="CK2" s="372">
        <f>【様式６別添１】!$E12</f>
        <v>0</v>
      </c>
      <c r="CL2" s="372">
        <f>【様式６別添１】!$E13</f>
        <v>0</v>
      </c>
      <c r="CM2" s="372">
        <f>【様式６別添１】!$E14</f>
        <v>0</v>
      </c>
      <c r="CN2" s="372">
        <f>【様式６別添１】!$E15</f>
        <v>0</v>
      </c>
      <c r="CO2" s="372">
        <f>【様式６別添１】!$E16</f>
        <v>0</v>
      </c>
      <c r="CP2" s="372">
        <f>【様式６別添１】!$E17</f>
        <v>0</v>
      </c>
      <c r="CQ2" s="372">
        <f>【様式６別添１】!$E18</f>
        <v>0</v>
      </c>
      <c r="CR2" s="372">
        <f>【様式６別添１】!$E19</f>
        <v>0</v>
      </c>
      <c r="CS2" s="372">
        <f>【様式６別添１】!$E20</f>
        <v>0</v>
      </c>
      <c r="CT2" s="372">
        <f>【様式６別添１】!$E21</f>
        <v>0</v>
      </c>
      <c r="CU2" s="372">
        <f>【様式６別添１】!$E22</f>
        <v>0</v>
      </c>
      <c r="CV2" s="372">
        <f>【様式６別添１】!$E23</f>
        <v>0</v>
      </c>
      <c r="CW2" s="372">
        <f>【様式６別添１】!$E24</f>
        <v>0</v>
      </c>
      <c r="CX2" s="372">
        <f>【様式６別添１】!$E25</f>
        <v>0</v>
      </c>
      <c r="CY2" s="372">
        <f>【様式６別添１】!$E26</f>
        <v>0</v>
      </c>
      <c r="CZ2" s="372">
        <f>【様式６別添１】!$E27</f>
        <v>0</v>
      </c>
      <c r="DA2" s="372">
        <f>【様式６別添１】!$E28</f>
        <v>0</v>
      </c>
      <c r="DB2" s="372">
        <f>【様式６別添１】!$E29</f>
        <v>0</v>
      </c>
      <c r="DC2" s="372">
        <f>【様式６別添１】!$E30</f>
        <v>0</v>
      </c>
      <c r="DD2" s="372">
        <f>【様式６別添１】!$E31</f>
        <v>0</v>
      </c>
      <c r="DE2" s="372">
        <f>【様式６別添１】!$E32</f>
        <v>0</v>
      </c>
      <c r="DF2" s="372">
        <f>【様式６別添１】!$E33</f>
        <v>0</v>
      </c>
      <c r="DG2" s="372">
        <f>【様式６別添１】!$E34</f>
        <v>0</v>
      </c>
      <c r="DH2" s="372">
        <f>【様式６別添１】!$E35</f>
        <v>0</v>
      </c>
      <c r="DI2" s="372">
        <f>【様式６別添１】!$E36</f>
        <v>0</v>
      </c>
      <c r="DJ2" s="372">
        <f>【様式６別添１】!$E37</f>
        <v>0</v>
      </c>
      <c r="DK2" s="372">
        <f>【様式６別添１】!$E38</f>
        <v>0</v>
      </c>
      <c r="DL2" s="372">
        <f>【様式６別添１】!$E39</f>
        <v>0</v>
      </c>
      <c r="DM2" s="372">
        <f>【様式６別添１】!$E40</f>
        <v>0</v>
      </c>
      <c r="DN2" s="372">
        <f>【様式６別添１】!$E41</f>
        <v>0</v>
      </c>
      <c r="DO2" s="372">
        <f>【様式６別添１】!$E42</f>
        <v>0</v>
      </c>
      <c r="DP2" s="372">
        <f>【様式６別添１】!$E43</f>
        <v>0</v>
      </c>
      <c r="DQ2" s="372">
        <f>【様式６別添１】!$E44</f>
        <v>0</v>
      </c>
      <c r="DR2" s="372">
        <f>【様式６別添１】!$E45</f>
        <v>0</v>
      </c>
      <c r="DS2" s="372">
        <f>【様式６別添１】!$E46</f>
        <v>0</v>
      </c>
      <c r="DT2" s="372">
        <f>【様式６別添１】!$E47</f>
        <v>0</v>
      </c>
      <c r="DU2" s="372">
        <f>【様式６別添１】!$E48</f>
        <v>0</v>
      </c>
      <c r="DV2" s="372">
        <f>【様式６別添１】!$E49</f>
        <v>0</v>
      </c>
      <c r="DW2" s="372">
        <f>【様式６別添１】!$E50</f>
        <v>0</v>
      </c>
      <c r="DX2" s="372">
        <f>【様式６別添１】!$E51</f>
        <v>0</v>
      </c>
      <c r="DY2" s="372">
        <f>【様式６別添１】!$E52</f>
        <v>0</v>
      </c>
      <c r="DZ2" s="372">
        <f>【様式６別添１】!$E53</f>
        <v>0</v>
      </c>
      <c r="EA2" s="372">
        <f>【様式６別添１】!$E54</f>
        <v>0</v>
      </c>
      <c r="EB2" s="372">
        <f>【様式６別添１】!$E55</f>
        <v>0</v>
      </c>
      <c r="EC2" s="372">
        <f>【様式６別添１】!$E56</f>
        <v>0</v>
      </c>
      <c r="ED2" s="372">
        <f>【様式６別添１】!$E57</f>
        <v>0</v>
      </c>
      <c r="EE2" s="372">
        <f>【様式６別添１】!$E58</f>
        <v>0</v>
      </c>
      <c r="EF2" s="372">
        <f>【様式６別添１】!$E59</f>
        <v>0</v>
      </c>
      <c r="EG2" s="372">
        <f>【様式６別添１】!$F10</f>
        <v>0</v>
      </c>
      <c r="EH2" s="372">
        <f>【様式６別添１】!$F11</f>
        <v>0</v>
      </c>
      <c r="EI2" s="372">
        <f>【様式６別添１】!$F12</f>
        <v>0</v>
      </c>
      <c r="EJ2" s="372">
        <f>【様式６別添１】!$F13</f>
        <v>0</v>
      </c>
      <c r="EK2" s="372">
        <f>【様式６別添１】!$F14</f>
        <v>0</v>
      </c>
      <c r="EL2" s="372">
        <f>【様式６別添１】!$F15</f>
        <v>0</v>
      </c>
      <c r="EM2" s="372">
        <f>【様式６別添１】!$F16</f>
        <v>0</v>
      </c>
      <c r="EN2" s="372">
        <f>【様式６別添１】!$F17</f>
        <v>0</v>
      </c>
      <c r="EO2" s="372">
        <f>【様式６別添１】!$F18</f>
        <v>0</v>
      </c>
      <c r="EP2" s="372">
        <f>【様式６別添１】!$F19</f>
        <v>0</v>
      </c>
      <c r="EQ2" s="372">
        <f>【様式６別添１】!$F20</f>
        <v>0</v>
      </c>
      <c r="ER2" s="372">
        <f>【様式６別添１】!$F21</f>
        <v>0</v>
      </c>
      <c r="ES2" s="372">
        <f>【様式６別添１】!$F22</f>
        <v>0</v>
      </c>
      <c r="ET2" s="372">
        <f>【様式６別添１】!$F23</f>
        <v>0</v>
      </c>
      <c r="EU2" s="372">
        <f>【様式６別添１】!$F24</f>
        <v>0</v>
      </c>
      <c r="EV2" s="372">
        <f>【様式６別添１】!$F25</f>
        <v>0</v>
      </c>
      <c r="EW2" s="372">
        <f>【様式６別添１】!$F26</f>
        <v>0</v>
      </c>
      <c r="EX2" s="372">
        <f>【様式６別添１】!$F27</f>
        <v>0</v>
      </c>
      <c r="EY2" s="372">
        <f>【様式６別添１】!$F28</f>
        <v>0</v>
      </c>
      <c r="EZ2" s="372">
        <f>【様式６別添１】!$F29</f>
        <v>0</v>
      </c>
      <c r="FA2" s="372">
        <f>【様式６別添１】!$F30</f>
        <v>0</v>
      </c>
      <c r="FB2" s="372">
        <f>【様式６別添１】!$F31</f>
        <v>0</v>
      </c>
      <c r="FC2" s="372">
        <f>【様式６別添１】!$F32</f>
        <v>0</v>
      </c>
      <c r="FD2" s="372">
        <f>【様式６別添１】!$F33</f>
        <v>0</v>
      </c>
      <c r="FE2" s="372">
        <f>【様式６別添１】!$F34</f>
        <v>0</v>
      </c>
      <c r="FF2" s="372">
        <f>【様式６別添１】!$F35</f>
        <v>0</v>
      </c>
      <c r="FG2" s="372">
        <f>【様式６別添１】!$F36</f>
        <v>0</v>
      </c>
      <c r="FH2" s="372">
        <f>【様式６別添１】!$F37</f>
        <v>0</v>
      </c>
      <c r="FI2" s="372">
        <f>【様式６別添１】!$F38</f>
        <v>0</v>
      </c>
      <c r="FJ2" s="372">
        <f>【様式６別添１】!$F39</f>
        <v>0</v>
      </c>
      <c r="FK2" s="372">
        <f>【様式６別添１】!$F40</f>
        <v>0</v>
      </c>
      <c r="FL2" s="372">
        <f>【様式６別添１】!$F41</f>
        <v>0</v>
      </c>
      <c r="FM2" s="372">
        <f>【様式６別添１】!$F42</f>
        <v>0</v>
      </c>
      <c r="FN2" s="372">
        <f>【様式６別添１】!$F43</f>
        <v>0</v>
      </c>
      <c r="FO2" s="372">
        <f>【様式６別添１】!$F44</f>
        <v>0</v>
      </c>
      <c r="FP2" s="372">
        <f>【様式６別添１】!$F45</f>
        <v>0</v>
      </c>
      <c r="FQ2" s="372">
        <f>【様式６別添１】!$F46</f>
        <v>0</v>
      </c>
      <c r="FR2" s="372">
        <f>【様式６別添１】!$F47</f>
        <v>0</v>
      </c>
      <c r="FS2" s="372">
        <f>【様式６別添１】!$F48</f>
        <v>0</v>
      </c>
      <c r="FT2" s="372">
        <f>【様式６別添１】!$F49</f>
        <v>0</v>
      </c>
      <c r="FU2" s="372">
        <f>【様式６別添１】!$F50</f>
        <v>0</v>
      </c>
      <c r="FV2" s="372">
        <f>【様式６別添１】!$F51</f>
        <v>0</v>
      </c>
      <c r="FW2" s="372">
        <f>【様式６別添１】!$F52</f>
        <v>0</v>
      </c>
      <c r="FX2" s="372">
        <f>【様式６別添１】!$F53</f>
        <v>0</v>
      </c>
      <c r="FY2" s="372">
        <f>【様式６別添１】!$F54</f>
        <v>0</v>
      </c>
      <c r="FZ2" s="372">
        <f>【様式６別添１】!$F55</f>
        <v>0</v>
      </c>
      <c r="GA2" s="372">
        <f>【様式６別添１】!$F56</f>
        <v>0</v>
      </c>
      <c r="GB2" s="372">
        <f>【様式６別添１】!$F57</f>
        <v>0</v>
      </c>
      <c r="GC2" s="372">
        <f>【様式６別添１】!$F58</f>
        <v>0</v>
      </c>
      <c r="GD2" s="372">
        <f>【様式６別添１】!$F59</f>
        <v>0</v>
      </c>
      <c r="GE2" s="372" t="str">
        <f>【様式６別添１】!$K10</f>
        <v>－</v>
      </c>
      <c r="GF2" s="372" t="str">
        <f>【様式６別添１】!$K11</f>
        <v>－</v>
      </c>
      <c r="GG2" s="372" t="str">
        <f>【様式６別添１】!$K12</f>
        <v>－</v>
      </c>
      <c r="GH2" s="372" t="str">
        <f>【様式６別添１】!$K13</f>
        <v>－</v>
      </c>
      <c r="GI2" s="372" t="str">
        <f>【様式６別添１】!$K14</f>
        <v>－</v>
      </c>
      <c r="GJ2" s="372" t="str">
        <f>【様式６別添１】!$K15</f>
        <v>－</v>
      </c>
      <c r="GK2" s="372" t="str">
        <f>【様式６別添１】!$K16</f>
        <v>－</v>
      </c>
      <c r="GL2" s="372" t="str">
        <f>【様式６別添１】!$K17</f>
        <v>－</v>
      </c>
      <c r="GM2" s="372" t="str">
        <f>【様式６別添１】!$K18</f>
        <v>－</v>
      </c>
      <c r="GN2" s="372" t="str">
        <f>【様式６別添１】!$K19</f>
        <v>－</v>
      </c>
      <c r="GO2" s="372" t="str">
        <f>【様式６別添１】!$K20</f>
        <v>－</v>
      </c>
      <c r="GP2" s="372" t="str">
        <f>【様式６別添１】!$K21</f>
        <v>－</v>
      </c>
      <c r="GQ2" s="372" t="str">
        <f>【様式６別添１】!$K22</f>
        <v>－</v>
      </c>
      <c r="GR2" s="372" t="str">
        <f>【様式６別添１】!$K23</f>
        <v>－</v>
      </c>
      <c r="GS2" s="372" t="str">
        <f>【様式６別添１】!$K24</f>
        <v>－</v>
      </c>
      <c r="GT2" s="372" t="str">
        <f>【様式６別添１】!$K25</f>
        <v>－</v>
      </c>
      <c r="GU2" s="372" t="str">
        <f>【様式６別添１】!$K26</f>
        <v>－</v>
      </c>
      <c r="GV2" s="372" t="str">
        <f>【様式６別添１】!$K27</f>
        <v>－</v>
      </c>
      <c r="GW2" s="372" t="str">
        <f>【様式６別添１】!$K28</f>
        <v>－</v>
      </c>
      <c r="GX2" s="372" t="str">
        <f>【様式６別添１】!$K29</f>
        <v>－</v>
      </c>
      <c r="GY2" s="372" t="str">
        <f>【様式６別添１】!$K30</f>
        <v>－</v>
      </c>
      <c r="GZ2" s="372" t="str">
        <f>【様式６別添１】!$K31</f>
        <v>－</v>
      </c>
      <c r="HA2" s="372" t="str">
        <f>【様式６別添１】!$K32</f>
        <v>－</v>
      </c>
      <c r="HB2" s="372" t="str">
        <f>【様式６別添１】!$K33</f>
        <v>－</v>
      </c>
      <c r="HC2" s="372" t="str">
        <f>【様式６別添１】!$K34</f>
        <v>－</v>
      </c>
      <c r="HD2" s="372" t="str">
        <f>【様式６別添１】!$K35</f>
        <v>－</v>
      </c>
      <c r="HE2" s="372" t="str">
        <f>【様式６別添１】!$K36</f>
        <v>－</v>
      </c>
      <c r="HF2" s="372" t="str">
        <f>【様式６別添１】!$K37</f>
        <v>－</v>
      </c>
      <c r="HG2" s="372" t="str">
        <f>【様式６別添１】!$K38</f>
        <v>－</v>
      </c>
      <c r="HH2" s="372" t="str">
        <f>【様式６別添１】!$K39</f>
        <v>－</v>
      </c>
      <c r="HI2" s="372" t="str">
        <f>【様式６別添１】!$K40</f>
        <v>－</v>
      </c>
      <c r="HJ2" s="372" t="str">
        <f>【様式６別添１】!$K41</f>
        <v>－</v>
      </c>
      <c r="HK2" s="372" t="str">
        <f>【様式６別添１】!$K42</f>
        <v>－</v>
      </c>
      <c r="HL2" s="372" t="str">
        <f>【様式６別添１】!$K43</f>
        <v>－</v>
      </c>
      <c r="HM2" s="372" t="str">
        <f>【様式６別添１】!$K44</f>
        <v>－</v>
      </c>
      <c r="HN2" s="372" t="str">
        <f>【様式６別添１】!$K45</f>
        <v>－</v>
      </c>
      <c r="HO2" s="372" t="str">
        <f>【様式６別添１】!$K46</f>
        <v>－</v>
      </c>
      <c r="HP2" s="372" t="str">
        <f>【様式６別添１】!$K47</f>
        <v>－</v>
      </c>
      <c r="HQ2" s="372" t="str">
        <f>【様式６別添１】!$K48</f>
        <v>－</v>
      </c>
      <c r="HR2" s="372" t="str">
        <f>【様式６別添１】!$K49</f>
        <v>－</v>
      </c>
      <c r="HS2" s="372" t="str">
        <f>【様式６別添１】!$K50</f>
        <v>－</v>
      </c>
      <c r="HT2" s="372" t="str">
        <f>【様式６別添１】!$K51</f>
        <v>－</v>
      </c>
      <c r="HU2" s="372" t="str">
        <f>【様式６別添１】!$K52</f>
        <v>－</v>
      </c>
      <c r="HV2" s="372" t="str">
        <f>【様式６別添１】!$K53</f>
        <v>－</v>
      </c>
      <c r="HW2" s="372" t="str">
        <f>【様式６別添１】!$K54</f>
        <v>－</v>
      </c>
      <c r="HX2" s="372" t="str">
        <f>【様式６別添１】!$K55</f>
        <v>－</v>
      </c>
      <c r="HY2" s="372" t="str">
        <f>【様式６別添１】!$K56</f>
        <v>－</v>
      </c>
      <c r="HZ2" s="372" t="str">
        <f>【様式６別添１】!$K57</f>
        <v>－</v>
      </c>
      <c r="IA2" s="372" t="str">
        <f>【様式６別添１】!$K58</f>
        <v>－</v>
      </c>
      <c r="IB2" s="372" t="str">
        <f>【様式６別添１】!$K59</f>
        <v>－</v>
      </c>
    </row>
  </sheetData>
  <sheetProtection algorithmName="SHA-512" hashValue="9VFZrUSjzyBxCmbzcXSlQrzrM7KEfCHaYAP7MeHSwV64Z7Lb08PxZHhQ1btT/Q7NjwyLVzKAoryuBC0v0heTWQ==" saltValue="AlrjOibaqzlO/yfXUNrCcg==" spinCount="100000" sheet="1" objects="1" scenarios="1"/>
  <phoneticPr fontId="4"/>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61A74-296F-408E-B255-73DFA1727482}">
  <sheetPr codeName="Sheet2">
    <pageSetUpPr fitToPage="1"/>
  </sheetPr>
  <dimension ref="A1:Q80"/>
  <sheetViews>
    <sheetView topLeftCell="A16" zoomScale="80" zoomScaleNormal="80" workbookViewId="0">
      <selection activeCell="S17" sqref="S17"/>
    </sheetView>
  </sheetViews>
  <sheetFormatPr defaultColWidth="9" defaultRowHeight="13.5"/>
  <cols>
    <col min="1" max="1" width="2.25" style="136" customWidth="1"/>
    <col min="2" max="2" width="4.25" style="136" customWidth="1"/>
    <col min="3" max="3" width="12.25" style="136" customWidth="1"/>
    <col min="4" max="4" width="8.625" style="136" customWidth="1"/>
    <col min="5" max="16" width="6.625" style="136" customWidth="1"/>
    <col min="17" max="17" width="8.625" style="136" customWidth="1"/>
    <col min="18" max="16384" width="9" style="136"/>
  </cols>
  <sheetData>
    <row r="1" spans="1:17" ht="40.5" customHeight="1">
      <c r="A1" s="434" t="s">
        <v>149</v>
      </c>
      <c r="B1" s="434"/>
      <c r="C1" s="434"/>
      <c r="D1" s="434"/>
      <c r="E1" s="434"/>
      <c r="F1" s="434"/>
      <c r="G1" s="434"/>
      <c r="H1" s="434"/>
      <c r="I1" s="434"/>
      <c r="J1" s="434"/>
      <c r="K1" s="434"/>
      <c r="L1" s="434"/>
      <c r="M1" s="434"/>
      <c r="N1" s="434"/>
      <c r="O1" s="434"/>
      <c r="P1" s="434"/>
      <c r="Q1" s="434"/>
    </row>
    <row r="2" spans="1:17" ht="18" customHeight="1" thickBot="1">
      <c r="C2" s="137"/>
    </row>
    <row r="3" spans="1:17" ht="18" customHeight="1" thickBot="1">
      <c r="C3" s="137"/>
      <c r="H3" s="435" t="s">
        <v>135</v>
      </c>
      <c r="I3" s="436"/>
      <c r="J3" s="436"/>
      <c r="K3" s="436"/>
      <c r="L3" s="437"/>
      <c r="M3" s="438" t="str">
        <f>基礎情報!E37&amp;""</f>
        <v/>
      </c>
      <c r="N3" s="439"/>
      <c r="O3" s="439"/>
      <c r="P3" s="439"/>
      <c r="Q3" s="440"/>
    </row>
    <row r="4" spans="1:17" ht="18" customHeight="1">
      <c r="C4" s="137"/>
      <c r="H4" s="138"/>
      <c r="I4" s="138"/>
      <c r="J4" s="138"/>
      <c r="K4" s="138"/>
      <c r="L4" s="138"/>
      <c r="M4" s="138"/>
      <c r="N4" s="138"/>
      <c r="O4" s="138"/>
      <c r="P4" s="138"/>
      <c r="Q4" s="138"/>
    </row>
    <row r="5" spans="1:17" ht="18" customHeight="1">
      <c r="C5" s="136" t="s">
        <v>136</v>
      </c>
      <c r="H5" s="138"/>
      <c r="I5" s="138"/>
      <c r="J5" s="138"/>
      <c r="K5" s="138"/>
      <c r="L5" s="138"/>
      <c r="M5" s="138"/>
      <c r="N5" s="138"/>
      <c r="O5" s="138"/>
      <c r="P5" s="138"/>
      <c r="Q5" s="138"/>
    </row>
    <row r="6" spans="1:17" ht="18" customHeight="1">
      <c r="C6" s="139"/>
      <c r="H6" s="138"/>
      <c r="I6" s="138"/>
      <c r="J6" s="138"/>
      <c r="K6" s="138"/>
      <c r="L6" s="138"/>
      <c r="M6" s="138"/>
      <c r="N6" s="138"/>
      <c r="O6" s="138"/>
      <c r="P6" s="138"/>
      <c r="Q6" s="138"/>
    </row>
    <row r="7" spans="1:17" ht="18" customHeight="1" thickBot="1">
      <c r="A7" s="140" t="s">
        <v>212</v>
      </c>
      <c r="B7" s="140"/>
    </row>
    <row r="8" spans="1:17" ht="17.25" customHeight="1">
      <c r="B8" s="441" t="s">
        <v>200</v>
      </c>
      <c r="C8" s="442"/>
      <c r="D8" s="443"/>
      <c r="E8" s="151">
        <v>4</v>
      </c>
      <c r="F8" s="141">
        <v>5</v>
      </c>
      <c r="G8" s="141">
        <v>6</v>
      </c>
      <c r="H8" s="141">
        <v>7</v>
      </c>
      <c r="I8" s="141">
        <v>8</v>
      </c>
      <c r="J8" s="141">
        <v>9</v>
      </c>
      <c r="K8" s="141">
        <v>10</v>
      </c>
      <c r="L8" s="141">
        <v>11</v>
      </c>
      <c r="M8" s="141">
        <v>12</v>
      </c>
      <c r="N8" s="141">
        <v>1</v>
      </c>
      <c r="O8" s="141">
        <v>2</v>
      </c>
      <c r="P8" s="141">
        <v>3</v>
      </c>
      <c r="Q8" s="447" t="s">
        <v>137</v>
      </c>
    </row>
    <row r="9" spans="1:17" ht="17.25" customHeight="1">
      <c r="B9" s="444"/>
      <c r="C9" s="445"/>
      <c r="D9" s="446"/>
      <c r="E9" s="449" t="s">
        <v>138</v>
      </c>
      <c r="F9" s="449"/>
      <c r="G9" s="449"/>
      <c r="H9" s="449"/>
      <c r="I9" s="449"/>
      <c r="J9" s="449"/>
      <c r="K9" s="449"/>
      <c r="L9" s="449"/>
      <c r="M9" s="449"/>
      <c r="N9" s="449"/>
      <c r="O9" s="449"/>
      <c r="P9" s="450"/>
      <c r="Q9" s="448"/>
    </row>
    <row r="10" spans="1:17" ht="17.25" customHeight="1">
      <c r="B10" s="451" t="s">
        <v>139</v>
      </c>
      <c r="C10" s="452"/>
      <c r="D10" s="171" t="s">
        <v>140</v>
      </c>
      <c r="E10" s="172"/>
      <c r="F10" s="142"/>
      <c r="G10" s="142"/>
      <c r="H10" s="142"/>
      <c r="I10" s="142"/>
      <c r="J10" s="142"/>
      <c r="K10" s="142"/>
      <c r="L10" s="142"/>
      <c r="M10" s="142"/>
      <c r="N10" s="142"/>
      <c r="O10" s="142"/>
      <c r="P10" s="142"/>
      <c r="Q10" s="143">
        <f>ROUND(SUM(E10:P10)/12,0)</f>
        <v>0</v>
      </c>
    </row>
    <row r="11" spans="1:17" ht="17.25" customHeight="1">
      <c r="B11" s="451"/>
      <c r="C11" s="452"/>
      <c r="D11" s="173" t="s">
        <v>141</v>
      </c>
      <c r="E11" s="174"/>
      <c r="F11" s="144" t="str">
        <f t="shared" ref="F11:P11" si="0">IFERROR(F10/$E$10,"")</f>
        <v/>
      </c>
      <c r="G11" s="144" t="str">
        <f t="shared" si="0"/>
        <v/>
      </c>
      <c r="H11" s="144" t="str">
        <f t="shared" si="0"/>
        <v/>
      </c>
      <c r="I11" s="144" t="str">
        <f t="shared" si="0"/>
        <v/>
      </c>
      <c r="J11" s="144" t="str">
        <f t="shared" si="0"/>
        <v/>
      </c>
      <c r="K11" s="144" t="str">
        <f t="shared" si="0"/>
        <v/>
      </c>
      <c r="L11" s="144" t="str">
        <f t="shared" si="0"/>
        <v/>
      </c>
      <c r="M11" s="144" t="str">
        <f t="shared" si="0"/>
        <v/>
      </c>
      <c r="N11" s="144" t="str">
        <f t="shared" si="0"/>
        <v/>
      </c>
      <c r="O11" s="144" t="str">
        <f t="shared" si="0"/>
        <v/>
      </c>
      <c r="P11" s="144" t="str">
        <f t="shared" si="0"/>
        <v/>
      </c>
      <c r="Q11" s="175" t="s">
        <v>142</v>
      </c>
    </row>
    <row r="12" spans="1:17" ht="17.25" customHeight="1">
      <c r="B12" s="453" t="s">
        <v>143</v>
      </c>
      <c r="C12" s="454"/>
      <c r="D12" s="154" t="s">
        <v>140</v>
      </c>
      <c r="E12" s="172"/>
      <c r="F12" s="142"/>
      <c r="G12" s="142"/>
      <c r="H12" s="142"/>
      <c r="I12" s="142"/>
      <c r="J12" s="142"/>
      <c r="K12" s="142"/>
      <c r="L12" s="142"/>
      <c r="M12" s="142"/>
      <c r="N12" s="142"/>
      <c r="O12" s="142"/>
      <c r="P12" s="142"/>
      <c r="Q12" s="143">
        <f>ROUND(SUM(E12:P12)/12,0)</f>
        <v>0</v>
      </c>
    </row>
    <row r="13" spans="1:17" ht="17.25" customHeight="1">
      <c r="B13" s="455"/>
      <c r="C13" s="456"/>
      <c r="D13" s="173" t="s">
        <v>141</v>
      </c>
      <c r="E13" s="174"/>
      <c r="F13" s="144" t="str">
        <f t="shared" ref="F13:P13" si="1">IFERROR(F12/$E$12,"")</f>
        <v/>
      </c>
      <c r="G13" s="144" t="str">
        <f t="shared" si="1"/>
        <v/>
      </c>
      <c r="H13" s="144" t="str">
        <f t="shared" si="1"/>
        <v/>
      </c>
      <c r="I13" s="144" t="str">
        <f t="shared" si="1"/>
        <v/>
      </c>
      <c r="J13" s="144" t="str">
        <f t="shared" si="1"/>
        <v/>
      </c>
      <c r="K13" s="144" t="str">
        <f t="shared" si="1"/>
        <v/>
      </c>
      <c r="L13" s="144" t="str">
        <f t="shared" si="1"/>
        <v/>
      </c>
      <c r="M13" s="144" t="str">
        <f t="shared" si="1"/>
        <v/>
      </c>
      <c r="N13" s="144" t="str">
        <f t="shared" si="1"/>
        <v/>
      </c>
      <c r="O13" s="144" t="str">
        <f t="shared" si="1"/>
        <v/>
      </c>
      <c r="P13" s="144" t="str">
        <f t="shared" si="1"/>
        <v/>
      </c>
      <c r="Q13" s="175"/>
    </row>
    <row r="14" spans="1:17" ht="17.25" customHeight="1">
      <c r="B14" s="176"/>
      <c r="C14" s="457" t="s">
        <v>150</v>
      </c>
      <c r="D14" s="154" t="s">
        <v>140</v>
      </c>
      <c r="E14" s="172"/>
      <c r="F14" s="142"/>
      <c r="G14" s="142"/>
      <c r="H14" s="142"/>
      <c r="I14" s="142"/>
      <c r="J14" s="142"/>
      <c r="K14" s="142"/>
      <c r="L14" s="142"/>
      <c r="M14" s="142"/>
      <c r="N14" s="142"/>
      <c r="O14" s="142"/>
      <c r="P14" s="142"/>
      <c r="Q14" s="143">
        <f>ROUND(SUM(E14:P14)/12,0)</f>
        <v>0</v>
      </c>
    </row>
    <row r="15" spans="1:17" ht="17.25" customHeight="1" thickBot="1">
      <c r="B15" s="177"/>
      <c r="C15" s="458"/>
      <c r="D15" s="178" t="s">
        <v>141</v>
      </c>
      <c r="E15" s="179"/>
      <c r="F15" s="180" t="str">
        <f t="shared" ref="F15:P15" si="2">IFERROR(F14/$E$14,"")</f>
        <v/>
      </c>
      <c r="G15" s="180" t="str">
        <f t="shared" si="2"/>
        <v/>
      </c>
      <c r="H15" s="180" t="str">
        <f t="shared" si="2"/>
        <v/>
      </c>
      <c r="I15" s="180" t="str">
        <f t="shared" si="2"/>
        <v/>
      </c>
      <c r="J15" s="180" t="str">
        <f t="shared" si="2"/>
        <v/>
      </c>
      <c r="K15" s="180" t="str">
        <f t="shared" si="2"/>
        <v/>
      </c>
      <c r="L15" s="180" t="str">
        <f t="shared" si="2"/>
        <v/>
      </c>
      <c r="M15" s="180" t="str">
        <f t="shared" si="2"/>
        <v/>
      </c>
      <c r="N15" s="180" t="str">
        <f t="shared" si="2"/>
        <v/>
      </c>
      <c r="O15" s="180" t="str">
        <f t="shared" si="2"/>
        <v/>
      </c>
      <c r="P15" s="180" t="str">
        <f t="shared" si="2"/>
        <v/>
      </c>
      <c r="Q15" s="181"/>
    </row>
    <row r="16" spans="1:17" ht="17.25" customHeight="1" thickTop="1" thickBot="1">
      <c r="B16" s="459" t="s">
        <v>144</v>
      </c>
      <c r="C16" s="460"/>
      <c r="D16" s="145"/>
      <c r="E16" s="167">
        <f>SUM(E10,E12)</f>
        <v>0</v>
      </c>
      <c r="F16" s="146"/>
      <c r="G16" s="146"/>
      <c r="H16" s="146"/>
      <c r="I16" s="146"/>
      <c r="J16" s="146"/>
      <c r="K16" s="146"/>
      <c r="L16" s="146"/>
      <c r="M16" s="146"/>
      <c r="N16" s="146"/>
      <c r="O16" s="146"/>
      <c r="P16" s="146"/>
      <c r="Q16" s="147">
        <f>SUM(Q10,Q12)</f>
        <v>0</v>
      </c>
    </row>
    <row r="17" spans="1:17" ht="17.25" customHeight="1">
      <c r="C17" s="138"/>
      <c r="D17" s="138"/>
      <c r="F17" s="148"/>
      <c r="G17" s="148"/>
      <c r="H17" s="148"/>
      <c r="I17" s="148"/>
      <c r="J17" s="148"/>
      <c r="K17" s="148"/>
      <c r="L17" s="148"/>
      <c r="M17" s="148"/>
      <c r="N17" s="148"/>
      <c r="O17" s="148"/>
      <c r="P17" s="148"/>
      <c r="Q17" s="182"/>
    </row>
    <row r="18" spans="1:17" ht="17.25" customHeight="1">
      <c r="C18" s="138"/>
      <c r="D18" s="138"/>
      <c r="F18" s="148"/>
      <c r="G18" s="148"/>
      <c r="H18" s="148"/>
      <c r="I18" s="148"/>
      <c r="J18" s="148"/>
      <c r="K18" s="148"/>
      <c r="L18" s="148"/>
      <c r="M18" s="148"/>
      <c r="N18" s="148"/>
      <c r="O18" s="148"/>
      <c r="P18" s="148"/>
      <c r="Q18" s="182"/>
    </row>
    <row r="19" spans="1:17" ht="17.25" customHeight="1" thickBot="1">
      <c r="A19" s="140" t="s">
        <v>213</v>
      </c>
      <c r="B19" s="140"/>
      <c r="E19" s="149"/>
      <c r="Q19" s="182"/>
    </row>
    <row r="20" spans="1:17" ht="17.25" customHeight="1">
      <c r="B20" s="461" t="s">
        <v>214</v>
      </c>
      <c r="C20" s="462"/>
      <c r="D20" s="463"/>
      <c r="E20" s="183">
        <v>4</v>
      </c>
      <c r="F20" s="141">
        <v>5</v>
      </c>
      <c r="G20" s="141">
        <v>6</v>
      </c>
      <c r="H20" s="152">
        <v>7</v>
      </c>
      <c r="I20" s="151">
        <v>8</v>
      </c>
      <c r="J20" s="141">
        <v>9</v>
      </c>
      <c r="K20" s="141">
        <v>10</v>
      </c>
      <c r="L20" s="141">
        <v>11</v>
      </c>
      <c r="M20" s="141">
        <v>12</v>
      </c>
      <c r="N20" s="141">
        <v>1</v>
      </c>
      <c r="O20" s="141">
        <v>2</v>
      </c>
      <c r="P20" s="153">
        <v>3</v>
      </c>
      <c r="Q20" s="426" t="s">
        <v>137</v>
      </c>
    </row>
    <row r="21" spans="1:17" ht="17.25" customHeight="1">
      <c r="B21" s="464"/>
      <c r="C21" s="465"/>
      <c r="D21" s="466"/>
      <c r="E21" s="428" t="s">
        <v>138</v>
      </c>
      <c r="F21" s="429"/>
      <c r="G21" s="429"/>
      <c r="H21" s="430"/>
      <c r="I21" s="431" t="s">
        <v>151</v>
      </c>
      <c r="J21" s="432"/>
      <c r="K21" s="432"/>
      <c r="L21" s="432"/>
      <c r="M21" s="432"/>
      <c r="N21" s="432"/>
      <c r="O21" s="432"/>
      <c r="P21" s="433"/>
      <c r="Q21" s="427"/>
    </row>
    <row r="22" spans="1:17" ht="17.25" customHeight="1">
      <c r="B22" s="451" t="s">
        <v>139</v>
      </c>
      <c r="C22" s="452"/>
      <c r="D22" s="157" t="s">
        <v>140</v>
      </c>
      <c r="E22" s="184"/>
      <c r="F22" s="185"/>
      <c r="G22" s="185"/>
      <c r="H22" s="186"/>
      <c r="I22" s="155" t="str">
        <f t="shared" ref="I22:P22" si="3">IFERROR($E$22*I11,"")</f>
        <v/>
      </c>
      <c r="J22" s="155" t="str">
        <f t="shared" si="3"/>
        <v/>
      </c>
      <c r="K22" s="155" t="str">
        <f t="shared" si="3"/>
        <v/>
      </c>
      <c r="L22" s="155" t="str">
        <f t="shared" si="3"/>
        <v/>
      </c>
      <c r="M22" s="155" t="str">
        <f t="shared" si="3"/>
        <v/>
      </c>
      <c r="N22" s="155" t="str">
        <f t="shared" si="3"/>
        <v/>
      </c>
      <c r="O22" s="155" t="str">
        <f t="shared" si="3"/>
        <v/>
      </c>
      <c r="P22" s="155" t="str">
        <f t="shared" si="3"/>
        <v/>
      </c>
      <c r="Q22" s="156">
        <f>ROUND(SUM(E22:P22)/12,0)</f>
        <v>0</v>
      </c>
    </row>
    <row r="23" spans="1:17" ht="17.25" customHeight="1">
      <c r="B23" s="467" t="s">
        <v>143</v>
      </c>
      <c r="C23" s="452"/>
      <c r="D23" s="157" t="s">
        <v>140</v>
      </c>
      <c r="E23" s="184"/>
      <c r="F23" s="185"/>
      <c r="G23" s="185"/>
      <c r="H23" s="186"/>
      <c r="I23" s="155" t="str">
        <f t="shared" ref="I23:P23" si="4">IFERROR($E$23*I13,"")</f>
        <v/>
      </c>
      <c r="J23" s="155" t="str">
        <f t="shared" si="4"/>
        <v/>
      </c>
      <c r="K23" s="155" t="str">
        <f t="shared" si="4"/>
        <v/>
      </c>
      <c r="L23" s="155" t="str">
        <f t="shared" si="4"/>
        <v/>
      </c>
      <c r="M23" s="155" t="str">
        <f t="shared" si="4"/>
        <v/>
      </c>
      <c r="N23" s="155" t="str">
        <f t="shared" si="4"/>
        <v/>
      </c>
      <c r="O23" s="155" t="str">
        <f t="shared" si="4"/>
        <v/>
      </c>
      <c r="P23" s="155" t="str">
        <f t="shared" si="4"/>
        <v/>
      </c>
      <c r="Q23" s="156">
        <f>ROUND(SUM(E23:P23)/12,0)</f>
        <v>0</v>
      </c>
    </row>
    <row r="24" spans="1:17" ht="17.25" customHeight="1" thickBot="1">
      <c r="B24" s="187"/>
      <c r="C24" s="188" t="s">
        <v>152</v>
      </c>
      <c r="D24" s="189" t="s">
        <v>140</v>
      </c>
      <c r="E24" s="190"/>
      <c r="F24" s="191"/>
      <c r="G24" s="191"/>
      <c r="H24" s="192"/>
      <c r="I24" s="193" t="str">
        <f t="shared" ref="I24:P24" si="5">IFERROR($E$24*I15,"")</f>
        <v/>
      </c>
      <c r="J24" s="193" t="str">
        <f t="shared" si="5"/>
        <v/>
      </c>
      <c r="K24" s="193" t="str">
        <f t="shared" si="5"/>
        <v/>
      </c>
      <c r="L24" s="193" t="str">
        <f t="shared" si="5"/>
        <v/>
      </c>
      <c r="M24" s="193" t="str">
        <f t="shared" si="5"/>
        <v/>
      </c>
      <c r="N24" s="193" t="str">
        <f t="shared" si="5"/>
        <v/>
      </c>
      <c r="O24" s="193" t="str">
        <f t="shared" si="5"/>
        <v/>
      </c>
      <c r="P24" s="193" t="str">
        <f t="shared" si="5"/>
        <v/>
      </c>
      <c r="Q24" s="194">
        <f>ROUND(SUM(E24:P24)/12,0)</f>
        <v>0</v>
      </c>
    </row>
    <row r="25" spans="1:17" ht="17.25" customHeight="1" thickTop="1" thickBot="1">
      <c r="B25" s="471" t="s">
        <v>144</v>
      </c>
      <c r="C25" s="472"/>
      <c r="D25" s="158"/>
      <c r="E25" s="195">
        <f>SUM(E22,E23)</f>
        <v>0</v>
      </c>
      <c r="F25" s="196">
        <f>SUM(F22,F23)</f>
        <v>0</v>
      </c>
      <c r="G25" s="196">
        <f>SUM(G22,G23)</f>
        <v>0</v>
      </c>
      <c r="H25" s="197">
        <f>SUM(H22,H23)</f>
        <v>0</v>
      </c>
      <c r="I25" s="159"/>
      <c r="J25" s="160"/>
      <c r="K25" s="160"/>
      <c r="L25" s="160"/>
      <c r="M25" s="160"/>
      <c r="N25" s="160"/>
      <c r="O25" s="160"/>
      <c r="P25" s="161"/>
      <c r="Q25" s="162">
        <f>SUM(Q22,Q23)</f>
        <v>0</v>
      </c>
    </row>
    <row r="26" spans="1:17" ht="17.25" customHeight="1">
      <c r="C26" s="163" t="s">
        <v>145</v>
      </c>
    </row>
    <row r="27" spans="1:17" ht="17.25" customHeight="1"/>
    <row r="28" spans="1:17" ht="17.25" customHeight="1"/>
    <row r="29" spans="1:17" ht="17.25" customHeight="1"/>
    <row r="30" spans="1:17" ht="17.25" customHeight="1"/>
    <row r="31" spans="1:17" ht="17.25" customHeight="1" thickBot="1">
      <c r="A31" s="140" t="s">
        <v>146</v>
      </c>
      <c r="B31" s="140"/>
      <c r="E31" s="149"/>
    </row>
    <row r="32" spans="1:17" ht="17.25" customHeight="1">
      <c r="B32" s="473" t="str">
        <f>B20</f>
        <v>５年度</v>
      </c>
      <c r="C32" s="474"/>
      <c r="D32" s="475"/>
      <c r="E32" s="198">
        <v>4</v>
      </c>
      <c r="F32" s="141">
        <v>5</v>
      </c>
      <c r="G32" s="141">
        <v>6</v>
      </c>
      <c r="H32" s="153">
        <v>7</v>
      </c>
      <c r="I32" s="150">
        <v>8</v>
      </c>
      <c r="J32" s="141">
        <v>9</v>
      </c>
      <c r="K32" s="141">
        <v>10</v>
      </c>
      <c r="L32" s="141">
        <v>11</v>
      </c>
      <c r="M32" s="141">
        <v>12</v>
      </c>
      <c r="N32" s="141">
        <v>1</v>
      </c>
      <c r="O32" s="141">
        <v>2</v>
      </c>
      <c r="P32" s="153">
        <v>3</v>
      </c>
      <c r="Q32" s="479" t="s">
        <v>137</v>
      </c>
    </row>
    <row r="33" spans="2:17" ht="17.25" customHeight="1">
      <c r="B33" s="476"/>
      <c r="C33" s="477"/>
      <c r="D33" s="478"/>
      <c r="E33" s="428" t="s">
        <v>138</v>
      </c>
      <c r="F33" s="429"/>
      <c r="G33" s="429"/>
      <c r="H33" s="430"/>
      <c r="I33" s="431" t="s">
        <v>147</v>
      </c>
      <c r="J33" s="432"/>
      <c r="K33" s="432"/>
      <c r="L33" s="432"/>
      <c r="M33" s="432"/>
      <c r="N33" s="432"/>
      <c r="O33" s="432"/>
      <c r="P33" s="433"/>
      <c r="Q33" s="480"/>
    </row>
    <row r="34" spans="2:17" ht="17.25" customHeight="1">
      <c r="B34" s="451" t="s">
        <v>139</v>
      </c>
      <c r="C34" s="452"/>
      <c r="D34" s="157" t="s">
        <v>140</v>
      </c>
      <c r="E34" s="199">
        <f>E22</f>
        <v>0</v>
      </c>
      <c r="F34" s="200">
        <f t="shared" ref="F34:H36" si="6">F22</f>
        <v>0</v>
      </c>
      <c r="G34" s="200">
        <f t="shared" si="6"/>
        <v>0</v>
      </c>
      <c r="H34" s="201">
        <f t="shared" si="6"/>
        <v>0</v>
      </c>
      <c r="I34" s="164"/>
      <c r="J34" s="164"/>
      <c r="K34" s="164"/>
      <c r="L34" s="164"/>
      <c r="M34" s="164"/>
      <c r="N34" s="164"/>
      <c r="O34" s="164"/>
      <c r="P34" s="165"/>
      <c r="Q34" s="156">
        <f>ROUND(SUM(E34:P34)/12,0)</f>
        <v>0</v>
      </c>
    </row>
    <row r="35" spans="2:17" ht="17.25" customHeight="1">
      <c r="B35" s="467" t="s">
        <v>143</v>
      </c>
      <c r="C35" s="452"/>
      <c r="D35" s="157" t="s">
        <v>140</v>
      </c>
      <c r="E35" s="199">
        <f>E23</f>
        <v>0</v>
      </c>
      <c r="F35" s="200">
        <f t="shared" si="6"/>
        <v>0</v>
      </c>
      <c r="G35" s="200">
        <f t="shared" si="6"/>
        <v>0</v>
      </c>
      <c r="H35" s="201">
        <f>H23</f>
        <v>0</v>
      </c>
      <c r="I35" s="164"/>
      <c r="J35" s="164"/>
      <c r="K35" s="164"/>
      <c r="L35" s="164"/>
      <c r="M35" s="164"/>
      <c r="N35" s="164"/>
      <c r="O35" s="164"/>
      <c r="P35" s="165"/>
      <c r="Q35" s="156">
        <f>ROUND(SUM(E35:P35)/12,0)</f>
        <v>0</v>
      </c>
    </row>
    <row r="36" spans="2:17" ht="17.25" customHeight="1" thickBot="1">
      <c r="B36" s="187"/>
      <c r="C36" s="188" t="s">
        <v>152</v>
      </c>
      <c r="D36" s="189" t="s">
        <v>140</v>
      </c>
      <c r="E36" s="202">
        <f>E24</f>
        <v>0</v>
      </c>
      <c r="F36" s="203">
        <f t="shared" si="6"/>
        <v>0</v>
      </c>
      <c r="G36" s="204">
        <f t="shared" si="6"/>
        <v>0</v>
      </c>
      <c r="H36" s="205">
        <f>H24</f>
        <v>0</v>
      </c>
      <c r="I36" s="206"/>
      <c r="J36" s="206"/>
      <c r="K36" s="206"/>
      <c r="L36" s="206"/>
      <c r="M36" s="206"/>
      <c r="N36" s="206"/>
      <c r="O36" s="206"/>
      <c r="P36" s="207"/>
      <c r="Q36" s="194">
        <f>ROUND(SUM(E36:P36)/12,0)</f>
        <v>0</v>
      </c>
    </row>
    <row r="37" spans="2:17" ht="17.25" customHeight="1" thickTop="1" thickBot="1">
      <c r="B37" s="459" t="s">
        <v>144</v>
      </c>
      <c r="C37" s="460"/>
      <c r="D37" s="166"/>
      <c r="E37" s="208">
        <f>SUM(E34,E35)</f>
        <v>0</v>
      </c>
      <c r="F37" s="209">
        <f>SUM(F34,F35)</f>
        <v>0</v>
      </c>
      <c r="G37" s="210">
        <f>SUM(G34,G35)</f>
        <v>0</v>
      </c>
      <c r="H37" s="209">
        <f>SUM(H34,H35)</f>
        <v>0</v>
      </c>
      <c r="I37" s="146"/>
      <c r="J37" s="146"/>
      <c r="K37" s="146"/>
      <c r="L37" s="146"/>
      <c r="M37" s="146"/>
      <c r="N37" s="146"/>
      <c r="O37" s="146"/>
      <c r="P37" s="168"/>
      <c r="Q37" s="162">
        <f>SUM(Q34,Q35)</f>
        <v>0</v>
      </c>
    </row>
    <row r="38" spans="2:17" ht="17.25" customHeight="1">
      <c r="C38" s="163" t="s">
        <v>145</v>
      </c>
      <c r="E38" s="169"/>
      <c r="F38" s="169"/>
      <c r="G38" s="169"/>
      <c r="H38" s="169"/>
      <c r="I38" s="169"/>
      <c r="J38" s="169"/>
      <c r="K38" s="169"/>
      <c r="L38" s="169"/>
      <c r="M38" s="169"/>
      <c r="N38" s="169"/>
      <c r="O38" s="169"/>
      <c r="P38" s="169"/>
      <c r="Q38" s="169"/>
    </row>
    <row r="39" spans="2:17" ht="17.25" customHeight="1">
      <c r="E39" s="169"/>
      <c r="F39" s="169"/>
      <c r="G39" s="169"/>
      <c r="H39" s="169"/>
      <c r="I39" s="169"/>
      <c r="J39" s="169"/>
      <c r="K39" s="169"/>
      <c r="L39" s="169"/>
      <c r="M39" s="169"/>
      <c r="N39" s="169"/>
      <c r="O39" s="169"/>
      <c r="P39" s="169"/>
      <c r="Q39" s="169"/>
    </row>
    <row r="40" spans="2:17" ht="17.25" customHeight="1" thickBot="1">
      <c r="C40" s="170" t="s">
        <v>148</v>
      </c>
    </row>
    <row r="41" spans="2:17" ht="94.5" customHeight="1" thickBot="1">
      <c r="C41" s="468" t="s">
        <v>153</v>
      </c>
      <c r="D41" s="469"/>
      <c r="E41" s="469"/>
      <c r="F41" s="469"/>
      <c r="G41" s="469"/>
      <c r="H41" s="469"/>
      <c r="I41" s="469"/>
      <c r="J41" s="469"/>
      <c r="K41" s="469"/>
      <c r="L41" s="469"/>
      <c r="M41" s="469"/>
      <c r="N41" s="469"/>
      <c r="O41" s="469"/>
      <c r="P41" s="469"/>
      <c r="Q41" s="470"/>
    </row>
    <row r="42" spans="2:17" ht="17.25" customHeight="1"/>
    <row r="43" spans="2:17" ht="17.25" customHeight="1"/>
    <row r="44" spans="2:17" ht="17.25" customHeight="1"/>
    <row r="45" spans="2:17" ht="17.25" customHeight="1"/>
    <row r="46" spans="2:17" ht="17.25" customHeight="1"/>
    <row r="47" spans="2:17" ht="17.25" customHeight="1"/>
    <row r="48" spans="2:17"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sheetData>
  <sheetProtection algorithmName="SHA-512" hashValue="pSt8fSMQqGYBLTNcaxJIbkj4KUo3Wbrc7Na/x2JIeHEKASRQ17SwNr0zJk1VpjKCKjTu9D+XLwhKcIvrQoNRnw==" saltValue="pvYom+sN0gn7Irs9ZDxeQQ==" spinCount="100000" sheet="1" objects="1" scenarios="1"/>
  <mergeCells count="25">
    <mergeCell ref="B34:C34"/>
    <mergeCell ref="B35:C35"/>
    <mergeCell ref="B37:C37"/>
    <mergeCell ref="C41:Q41"/>
    <mergeCell ref="B22:C22"/>
    <mergeCell ref="B23:C23"/>
    <mergeCell ref="B25:C25"/>
    <mergeCell ref="B32:D33"/>
    <mergeCell ref="Q32:Q33"/>
    <mergeCell ref="E33:H33"/>
    <mergeCell ref="I33:P33"/>
    <mergeCell ref="Q20:Q21"/>
    <mergeCell ref="E21:H21"/>
    <mergeCell ref="I21:P21"/>
    <mergeCell ref="A1:Q1"/>
    <mergeCell ref="H3:L3"/>
    <mergeCell ref="M3:Q3"/>
    <mergeCell ref="B8:D9"/>
    <mergeCell ref="Q8:Q9"/>
    <mergeCell ref="E9:P9"/>
    <mergeCell ref="B10:C11"/>
    <mergeCell ref="B12:C13"/>
    <mergeCell ref="C14:C15"/>
    <mergeCell ref="B16:C16"/>
    <mergeCell ref="B20:D21"/>
  </mergeCells>
  <phoneticPr fontId="4"/>
  <pageMargins left="0.61" right="0.27559055118110237" top="0.55118110236220474" bottom="0.19685039370078741" header="0.31496062992125984" footer="0.19685039370078741"/>
  <pageSetup paperSize="9" scale="83"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6C9B1-BC61-43AD-B89E-ACC0474418C8}">
  <sheetPr codeName="Sheet3">
    <tabColor rgb="FFFFC000"/>
    <pageSetUpPr fitToPage="1"/>
  </sheetPr>
  <dimension ref="A1:J115"/>
  <sheetViews>
    <sheetView zoomScale="70" zoomScaleNormal="70" workbookViewId="0">
      <selection activeCell="K14" sqref="K14"/>
    </sheetView>
  </sheetViews>
  <sheetFormatPr defaultColWidth="9" defaultRowHeight="13.5"/>
  <cols>
    <col min="1" max="1" width="2.875" style="227" customWidth="1"/>
    <col min="2" max="2" width="3" style="225" customWidth="1"/>
    <col min="3" max="3" width="14.625" style="225" customWidth="1"/>
    <col min="4" max="4" width="32.625" style="225" customWidth="1"/>
    <col min="5" max="5" width="12" style="225" customWidth="1"/>
    <col min="6" max="6" width="10.25" style="225" customWidth="1"/>
    <col min="7" max="7" width="15.5" style="226" customWidth="1"/>
    <col min="8" max="8" width="14.25" style="226" customWidth="1"/>
    <col min="9" max="9" width="12.125" style="226" customWidth="1"/>
    <col min="10" max="10" width="29" style="226" customWidth="1"/>
    <col min="11" max="16384" width="9" style="227"/>
  </cols>
  <sheetData>
    <row r="1" spans="1:10" s="224" customFormat="1" ht="31.5" customHeight="1">
      <c r="A1" s="503" t="s">
        <v>154</v>
      </c>
      <c r="B1" s="503"/>
      <c r="C1" s="503"/>
      <c r="D1" s="503"/>
      <c r="E1" s="503"/>
      <c r="F1" s="503"/>
      <c r="G1" s="503"/>
      <c r="H1" s="503"/>
      <c r="I1" s="223"/>
      <c r="J1" s="223"/>
    </row>
    <row r="2" spans="1:10" ht="19.5" customHeight="1" thickBot="1">
      <c r="A2" s="225"/>
    </row>
    <row r="3" spans="1:10" ht="19.5" customHeight="1" thickBot="1">
      <c r="A3" s="225"/>
      <c r="C3" s="228" t="s">
        <v>135</v>
      </c>
      <c r="D3" s="228"/>
      <c r="E3" s="504" t="str">
        <f>基礎情報!E37&amp;""</f>
        <v/>
      </c>
      <c r="F3" s="505"/>
      <c r="G3" s="506"/>
      <c r="H3" s="225"/>
      <c r="J3" s="227"/>
    </row>
    <row r="4" spans="1:10" ht="19.5" customHeight="1">
      <c r="A4" s="225"/>
      <c r="C4" s="228"/>
      <c r="D4" s="228"/>
      <c r="E4" s="228"/>
      <c r="F4" s="228"/>
      <c r="G4" s="228"/>
      <c r="H4" s="228"/>
      <c r="J4" s="227"/>
    </row>
    <row r="5" spans="1:10" ht="19.5" customHeight="1" thickBot="1">
      <c r="A5" s="229" t="s">
        <v>155</v>
      </c>
      <c r="C5" s="228"/>
      <c r="D5" s="228"/>
      <c r="E5" s="228"/>
      <c r="F5" s="228"/>
      <c r="G5" s="228"/>
      <c r="H5" s="228"/>
      <c r="J5" s="227"/>
    </row>
    <row r="6" spans="1:10" ht="19.5" customHeight="1">
      <c r="A6" s="229"/>
      <c r="B6" s="507"/>
      <c r="C6" s="508"/>
      <c r="D6" s="508"/>
      <c r="E6" s="508"/>
      <c r="F6" s="230" t="s">
        <v>156</v>
      </c>
      <c r="G6" s="228"/>
      <c r="H6" s="228"/>
      <c r="I6" s="228"/>
    </row>
    <row r="7" spans="1:10" ht="19.5" customHeight="1">
      <c r="A7" s="229"/>
      <c r="B7" s="509" t="s">
        <v>157</v>
      </c>
      <c r="C7" s="510"/>
      <c r="D7" s="510"/>
      <c r="E7" s="510"/>
      <c r="F7" s="211"/>
      <c r="G7" s="228"/>
      <c r="H7" s="228"/>
      <c r="I7" s="228"/>
    </row>
    <row r="8" spans="1:10" ht="19.5" customHeight="1">
      <c r="A8" s="229"/>
      <c r="B8" s="511" t="s">
        <v>201</v>
      </c>
      <c r="C8" s="512"/>
      <c r="D8" s="512"/>
      <c r="E8" s="512"/>
      <c r="F8" s="231">
        <f>F9+F10</f>
        <v>0</v>
      </c>
      <c r="G8" s="228"/>
      <c r="H8" s="228"/>
      <c r="I8" s="228"/>
    </row>
    <row r="9" spans="1:10" ht="19.5" customHeight="1">
      <c r="A9" s="229"/>
      <c r="B9" s="232"/>
      <c r="C9" s="513" t="s">
        <v>158</v>
      </c>
      <c r="D9" s="514"/>
      <c r="E9" s="514"/>
      <c r="F9" s="410">
        <f>算定児童数!Q22</f>
        <v>0</v>
      </c>
      <c r="G9" s="228"/>
      <c r="H9" s="228"/>
      <c r="I9" s="228"/>
    </row>
    <row r="10" spans="1:10" ht="19.5" customHeight="1">
      <c r="A10" s="229"/>
      <c r="B10" s="232"/>
      <c r="C10" s="513" t="s">
        <v>159</v>
      </c>
      <c r="D10" s="514"/>
      <c r="E10" s="514"/>
      <c r="F10" s="410">
        <f>算定児童数!Q23</f>
        <v>0</v>
      </c>
      <c r="G10" s="228"/>
      <c r="H10" s="228"/>
      <c r="I10" s="228"/>
    </row>
    <row r="11" spans="1:10" ht="19.5" customHeight="1" thickBot="1">
      <c r="A11" s="229"/>
      <c r="B11" s="233"/>
      <c r="C11" s="515" t="s">
        <v>150</v>
      </c>
      <c r="D11" s="516"/>
      <c r="E11" s="516"/>
      <c r="F11" s="411">
        <f>算定児童数!Q24</f>
        <v>0</v>
      </c>
      <c r="G11" s="228"/>
      <c r="H11" s="228"/>
      <c r="I11" s="228"/>
    </row>
    <row r="12" spans="1:10" ht="22.5" customHeight="1">
      <c r="A12" s="229"/>
      <c r="B12" s="234" t="s">
        <v>160</v>
      </c>
      <c r="C12" s="517" t="s">
        <v>161</v>
      </c>
      <c r="D12" s="517"/>
      <c r="E12" s="517"/>
      <c r="F12" s="517"/>
      <c r="G12" s="517"/>
      <c r="H12" s="228"/>
      <c r="I12" s="228"/>
    </row>
    <row r="13" spans="1:10" ht="22.5" customHeight="1">
      <c r="A13" s="225"/>
      <c r="B13" s="234"/>
      <c r="C13" s="517"/>
      <c r="D13" s="517"/>
      <c r="E13" s="517"/>
      <c r="F13" s="517"/>
      <c r="G13" s="517"/>
      <c r="H13" s="228"/>
      <c r="J13" s="227"/>
    </row>
    <row r="14" spans="1:10" ht="24" customHeight="1">
      <c r="B14" s="235"/>
      <c r="F14" s="226"/>
      <c r="G14" s="236"/>
      <c r="H14" s="237"/>
      <c r="J14" s="227"/>
    </row>
    <row r="15" spans="1:10" ht="19.5" customHeight="1" thickBot="1">
      <c r="A15" s="229" t="s">
        <v>162</v>
      </c>
      <c r="F15" s="226"/>
      <c r="J15" s="227"/>
    </row>
    <row r="16" spans="1:10" ht="33.75" customHeight="1">
      <c r="B16" s="238"/>
      <c r="C16" s="518"/>
      <c r="D16" s="519"/>
      <c r="E16" s="239" t="s">
        <v>163</v>
      </c>
      <c r="F16" s="240" t="s">
        <v>164</v>
      </c>
      <c r="G16" s="212" t="s">
        <v>165</v>
      </c>
      <c r="H16" s="227"/>
      <c r="I16" s="227"/>
      <c r="J16" s="227"/>
    </row>
    <row r="17" spans="2:10" ht="24" customHeight="1">
      <c r="B17" s="241" t="s">
        <v>166</v>
      </c>
      <c r="C17" s="510" t="s">
        <v>167</v>
      </c>
      <c r="D17" s="520"/>
      <c r="E17" s="242"/>
      <c r="F17" s="243"/>
      <c r="G17" s="270">
        <f>ROUND(SUM($G$18:$G$20),0)</f>
        <v>0</v>
      </c>
      <c r="H17" s="227"/>
      <c r="I17" s="227"/>
      <c r="J17" s="227"/>
    </row>
    <row r="18" spans="2:10" ht="24" customHeight="1">
      <c r="B18" s="244"/>
      <c r="C18" s="502" t="s">
        <v>168</v>
      </c>
      <c r="D18" s="482"/>
      <c r="E18" s="245"/>
      <c r="F18" s="246"/>
      <c r="G18" s="247">
        <f>ROUNDDOWN($F$9*1/30,1)</f>
        <v>0</v>
      </c>
      <c r="H18" s="227"/>
      <c r="I18" s="227"/>
      <c r="J18" s="227"/>
    </row>
    <row r="19" spans="2:10" ht="24" customHeight="1">
      <c r="B19" s="244"/>
      <c r="C19" s="496" t="s">
        <v>169</v>
      </c>
      <c r="D19" s="497"/>
      <c r="E19" s="213" t="s">
        <v>211</v>
      </c>
      <c r="F19" s="248"/>
      <c r="G19" s="498">
        <f>IF($E$19="あり",IF($E$20="あり",ROUNDDOWN(($F$10-$F$11)*1/15,1)+ROUNDDOWN($F$11*1/6,1),ROUNDDOWN($F$10*1/15,1)),IF($E$20="あり",ROUNDDOWN(($F$10-$F$11)*1/20,1)+ROUNDDOWN($F$11*1/6,1),ROUNDDOWN($F$10*1/20,1)))</f>
        <v>0</v>
      </c>
      <c r="H19" s="249"/>
      <c r="I19" s="227"/>
      <c r="J19" s="227"/>
    </row>
    <row r="20" spans="2:10" ht="24" customHeight="1">
      <c r="B20" s="244"/>
      <c r="C20" s="500" t="s">
        <v>170</v>
      </c>
      <c r="D20" s="484"/>
      <c r="E20" s="214" t="s">
        <v>211</v>
      </c>
      <c r="F20" s="250"/>
      <c r="G20" s="499"/>
      <c r="H20" s="249"/>
      <c r="I20" s="227"/>
      <c r="J20" s="227"/>
    </row>
    <row r="21" spans="2:10" ht="24" customHeight="1">
      <c r="B21" s="251" t="s">
        <v>171</v>
      </c>
      <c r="C21" s="494" t="s">
        <v>172</v>
      </c>
      <c r="D21" s="495"/>
      <c r="E21" s="215" t="s">
        <v>211</v>
      </c>
      <c r="F21" s="252"/>
      <c r="G21" s="271">
        <f>IF(E21="あり",0.8,0)</f>
        <v>0</v>
      </c>
      <c r="H21" s="249"/>
      <c r="I21" s="227"/>
      <c r="J21" s="227"/>
    </row>
    <row r="22" spans="2:10" ht="24" customHeight="1">
      <c r="B22" s="251" t="s">
        <v>173</v>
      </c>
      <c r="C22" s="494" t="s">
        <v>174</v>
      </c>
      <c r="D22" s="495"/>
      <c r="E22" s="215" t="s">
        <v>211</v>
      </c>
      <c r="F22" s="216"/>
      <c r="G22" s="271">
        <f>IF(E22="あり",F22,0)</f>
        <v>0</v>
      </c>
      <c r="H22" s="227"/>
      <c r="I22" s="227"/>
      <c r="J22" s="227"/>
    </row>
    <row r="23" spans="2:10" ht="24" customHeight="1">
      <c r="B23" s="241" t="s">
        <v>175</v>
      </c>
      <c r="C23" s="494" t="s">
        <v>176</v>
      </c>
      <c r="D23" s="495"/>
      <c r="E23" s="217" t="s">
        <v>211</v>
      </c>
      <c r="F23" s="253"/>
      <c r="G23" s="272">
        <f>IF(E23="あり",IF(F7&gt;=151,1.5,0.8),0)</f>
        <v>0</v>
      </c>
      <c r="H23" s="227"/>
      <c r="I23" s="227"/>
      <c r="J23" s="227"/>
    </row>
    <row r="24" spans="2:10" ht="24" customHeight="1">
      <c r="B24" s="241" t="s">
        <v>177</v>
      </c>
      <c r="C24" s="501" t="s">
        <v>178</v>
      </c>
      <c r="D24" s="482"/>
      <c r="E24" s="215" t="s">
        <v>211</v>
      </c>
      <c r="F24" s="253"/>
      <c r="G24" s="273">
        <f>IF(E24="あり",IF(F7&gt;=151,3,2),0)</f>
        <v>0</v>
      </c>
      <c r="H24" s="227"/>
      <c r="I24" s="227"/>
      <c r="J24" s="227"/>
    </row>
    <row r="25" spans="2:10" ht="24" customHeight="1">
      <c r="B25" s="251" t="s">
        <v>179</v>
      </c>
      <c r="C25" s="494" t="s">
        <v>180</v>
      </c>
      <c r="D25" s="495"/>
      <c r="E25" s="215" t="s">
        <v>211</v>
      </c>
      <c r="F25" s="254"/>
      <c r="G25" s="271">
        <f>IF(E25="あり",1,0)</f>
        <v>0</v>
      </c>
      <c r="H25" s="227"/>
      <c r="I25" s="227"/>
      <c r="J25" s="227"/>
    </row>
    <row r="26" spans="2:10" ht="24" customHeight="1">
      <c r="B26" s="251" t="s">
        <v>181</v>
      </c>
      <c r="C26" s="494" t="s">
        <v>182</v>
      </c>
      <c r="D26" s="495"/>
      <c r="E26" s="215" t="s">
        <v>211</v>
      </c>
      <c r="F26" s="254"/>
      <c r="G26" s="271">
        <f>IF(E26="あり",0.8,0)</f>
        <v>0</v>
      </c>
      <c r="H26" s="227"/>
      <c r="I26" s="227"/>
      <c r="J26" s="227"/>
    </row>
    <row r="27" spans="2:10" ht="24" customHeight="1">
      <c r="B27" s="251" t="s">
        <v>183</v>
      </c>
      <c r="C27" s="494" t="s">
        <v>184</v>
      </c>
      <c r="D27" s="495"/>
      <c r="E27" s="215" t="s">
        <v>211</v>
      </c>
      <c r="F27" s="254"/>
      <c r="G27" s="271">
        <f>IF(E27="あり",0.8,0)</f>
        <v>0</v>
      </c>
      <c r="H27" s="227"/>
      <c r="I27" s="227"/>
      <c r="J27" s="227"/>
    </row>
    <row r="28" spans="2:10" ht="24" customHeight="1">
      <c r="B28" s="255" t="s">
        <v>185</v>
      </c>
      <c r="C28" s="494" t="s">
        <v>186</v>
      </c>
      <c r="D28" s="495"/>
      <c r="E28" s="215" t="s">
        <v>211</v>
      </c>
      <c r="F28" s="254"/>
      <c r="G28" s="271">
        <f>IF(E28="あり",0.8,0)</f>
        <v>0</v>
      </c>
      <c r="H28" s="227"/>
      <c r="I28" s="227"/>
      <c r="J28" s="227"/>
    </row>
    <row r="29" spans="2:10" ht="24" customHeight="1">
      <c r="B29" s="255" t="s">
        <v>187</v>
      </c>
      <c r="C29" s="494" t="s">
        <v>188</v>
      </c>
      <c r="D29" s="495"/>
      <c r="E29" s="215" t="s">
        <v>211</v>
      </c>
      <c r="F29" s="254"/>
      <c r="G29" s="271">
        <f>IF(E29="あり",0.5,0)</f>
        <v>0</v>
      </c>
      <c r="H29" s="227"/>
      <c r="I29" s="227"/>
      <c r="J29" s="227"/>
    </row>
    <row r="30" spans="2:10" ht="24" customHeight="1">
      <c r="B30" s="256" t="s">
        <v>189</v>
      </c>
      <c r="C30" s="481" t="s">
        <v>190</v>
      </c>
      <c r="D30" s="482"/>
      <c r="E30" s="218" t="s">
        <v>211</v>
      </c>
      <c r="F30" s="254"/>
      <c r="G30" s="274">
        <f>IF(E30="あり",-1,0)</f>
        <v>0</v>
      </c>
      <c r="H30" s="227"/>
      <c r="I30" s="227"/>
      <c r="J30" s="227"/>
    </row>
    <row r="31" spans="2:10" ht="24" customHeight="1">
      <c r="B31" s="257" t="s">
        <v>191</v>
      </c>
      <c r="C31" s="483" t="s">
        <v>192</v>
      </c>
      <c r="D31" s="484"/>
      <c r="E31" s="219" t="s">
        <v>211</v>
      </c>
      <c r="F31" s="220"/>
      <c r="G31" s="275">
        <f>IF(E31="満たさない",-F31,0)</f>
        <v>0</v>
      </c>
      <c r="H31" s="227"/>
      <c r="I31" s="227"/>
      <c r="J31" s="227"/>
    </row>
    <row r="32" spans="2:10" ht="24" customHeight="1" thickBot="1">
      <c r="B32" s="485" t="s">
        <v>193</v>
      </c>
      <c r="C32" s="486"/>
      <c r="D32" s="487"/>
      <c r="E32" s="258"/>
      <c r="F32" s="258"/>
      <c r="G32" s="276">
        <f>IF(F7&lt;=35,0.4,IF(F7&lt;=300,1.4,0.4))</f>
        <v>0.4</v>
      </c>
      <c r="H32" s="227"/>
      <c r="I32" s="227"/>
      <c r="J32" s="227"/>
    </row>
    <row r="33" spans="1:10" ht="24" customHeight="1" thickTop="1" thickBot="1">
      <c r="B33" s="259" t="s">
        <v>144</v>
      </c>
      <c r="C33" s="260"/>
      <c r="D33" s="260"/>
      <c r="E33" s="260"/>
      <c r="F33" s="261"/>
      <c r="G33" s="277">
        <f>SUM(G17,G21:G32)</f>
        <v>0.4</v>
      </c>
      <c r="H33" s="227"/>
      <c r="I33" s="227"/>
      <c r="J33" s="227"/>
    </row>
    <row r="34" spans="1:10" ht="24" customHeight="1" thickBot="1">
      <c r="B34" s="262" t="s">
        <v>194</v>
      </c>
      <c r="C34" s="263"/>
      <c r="D34" s="263"/>
      <c r="E34" s="263"/>
      <c r="F34" s="264"/>
      <c r="G34" s="278">
        <f>ROUND(G33,0)</f>
        <v>0</v>
      </c>
      <c r="I34" s="227"/>
      <c r="J34" s="227"/>
    </row>
    <row r="35" spans="1:10" ht="24" customHeight="1">
      <c r="B35" s="265" t="s">
        <v>195</v>
      </c>
      <c r="C35" s="266"/>
      <c r="D35" s="266"/>
      <c r="E35" s="266"/>
      <c r="F35" s="267"/>
      <c r="G35" s="221"/>
      <c r="I35" s="227"/>
      <c r="J35" s="227"/>
    </row>
    <row r="36" spans="1:10" ht="24" customHeight="1">
      <c r="B36" s="235"/>
      <c r="F36" s="226"/>
      <c r="G36" s="236"/>
      <c r="H36" s="237"/>
      <c r="J36" s="227"/>
    </row>
    <row r="37" spans="1:10" ht="24" customHeight="1" thickBot="1">
      <c r="A37" s="229" t="s">
        <v>196</v>
      </c>
      <c r="F37" s="268"/>
      <c r="G37" s="236"/>
      <c r="H37" s="237"/>
      <c r="I37" s="269"/>
      <c r="J37" s="227"/>
    </row>
    <row r="38" spans="1:10" ht="24" customHeight="1" thickBot="1">
      <c r="B38" s="488" t="s">
        <v>197</v>
      </c>
      <c r="C38" s="489"/>
      <c r="D38" s="489"/>
      <c r="E38" s="489"/>
      <c r="F38" s="490"/>
      <c r="G38" s="279">
        <f>IF(ROUND(G34/3,0)=0,1,ROUND(G34/3,0))</f>
        <v>1</v>
      </c>
      <c r="I38" s="227"/>
      <c r="J38" s="227"/>
    </row>
    <row r="39" spans="1:10" ht="24" customHeight="1" thickBot="1">
      <c r="B39" s="491" t="s">
        <v>198</v>
      </c>
      <c r="C39" s="492"/>
      <c r="D39" s="492"/>
      <c r="E39" s="492"/>
      <c r="F39" s="493"/>
      <c r="G39" s="279">
        <f>IF(ROUND(G34/5,0)=0,1,ROUND(G34/5,0))</f>
        <v>1</v>
      </c>
      <c r="I39" s="227"/>
      <c r="J39" s="227"/>
    </row>
    <row r="40" spans="1:10" ht="33.75" customHeight="1">
      <c r="F40" s="226"/>
      <c r="H40" s="237"/>
      <c r="J40" s="227"/>
    </row>
    <row r="41" spans="1:10" ht="33.75" customHeight="1"/>
    <row r="42" spans="1:10" ht="33.75" customHeight="1"/>
    <row r="43" spans="1:10" ht="33.75" customHeight="1"/>
    <row r="44" spans="1:10" ht="33.75" customHeight="1"/>
    <row r="45" spans="1:10" ht="33.75" customHeight="1"/>
    <row r="46" spans="1:10" ht="33.75" customHeight="1"/>
    <row r="47" spans="1:10" ht="33.75" customHeight="1"/>
    <row r="48" spans="1:10" ht="33.75" customHeight="1"/>
    <row r="49" ht="33.75" customHeight="1"/>
    <row r="50" ht="33.75" customHeight="1"/>
    <row r="51" ht="33.75" customHeight="1"/>
    <row r="52" ht="33.75" customHeight="1"/>
    <row r="53" ht="33.75" customHeight="1"/>
    <row r="54" ht="33.7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sheetData>
  <mergeCells count="29">
    <mergeCell ref="C18:D18"/>
    <mergeCell ref="A1:H1"/>
    <mergeCell ref="E3:G3"/>
    <mergeCell ref="B6:E6"/>
    <mergeCell ref="B7:E7"/>
    <mergeCell ref="B8:E8"/>
    <mergeCell ref="C9:E9"/>
    <mergeCell ref="C10:E10"/>
    <mergeCell ref="C11:E11"/>
    <mergeCell ref="C12:G13"/>
    <mergeCell ref="C16:D16"/>
    <mergeCell ref="C17:D17"/>
    <mergeCell ref="C29:D29"/>
    <mergeCell ref="C19:D19"/>
    <mergeCell ref="G19:G20"/>
    <mergeCell ref="C20:D20"/>
    <mergeCell ref="C21:D21"/>
    <mergeCell ref="C22:D22"/>
    <mergeCell ref="C23:D23"/>
    <mergeCell ref="C24:D24"/>
    <mergeCell ref="C25:D25"/>
    <mergeCell ref="C26:D26"/>
    <mergeCell ref="C27:D27"/>
    <mergeCell ref="C28:D28"/>
    <mergeCell ref="C30:D30"/>
    <mergeCell ref="C31:D31"/>
    <mergeCell ref="B32:D32"/>
    <mergeCell ref="B38:F38"/>
    <mergeCell ref="B39:F39"/>
  </mergeCells>
  <phoneticPr fontId="4"/>
  <dataValidations count="2">
    <dataValidation type="list" allowBlank="1" showInputMessage="1" showErrorMessage="1" sqref="E19:E30" xr:uid="{9224123B-65AC-46E4-90F1-4CB1C22CEBB6}">
      <formula1>"　,あり,なし"</formula1>
    </dataValidation>
    <dataValidation type="list" allowBlank="1" showInputMessage="1" showErrorMessage="1" sqref="E31" xr:uid="{985CAC0A-9A7A-4EEE-91AA-20A0A4B71B48}">
      <formula1>"　,満たす,満たさない"</formula1>
    </dataValidation>
  </dataValidations>
  <pageMargins left="0.92" right="0.56000000000000005" top="0.75" bottom="0.75" header="0.3" footer="0.3"/>
  <pageSetup paperSize="9" scale="68" orientation="portrait" horizontalDpi="300" verticalDpi="300"/>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V28"/>
  <sheetViews>
    <sheetView showGridLines="0" view="pageBreakPreview" zoomScale="80" zoomScaleNormal="100" zoomScaleSheetLayoutView="80" workbookViewId="0">
      <selection activeCell="B23" sqref="B23:Z27"/>
    </sheetView>
  </sheetViews>
  <sheetFormatPr defaultColWidth="9" defaultRowHeight="18" customHeight="1"/>
  <cols>
    <col min="1" max="1" width="1.25" style="1" customWidth="1"/>
    <col min="2" max="33" width="3" style="1" customWidth="1"/>
    <col min="34" max="34" width="1.25" style="1" customWidth="1"/>
    <col min="35" max="35" width="3.375" style="1" customWidth="1"/>
    <col min="36" max="36" width="3.25" style="1" customWidth="1"/>
    <col min="37" max="37" width="3.375" style="1" hidden="1" customWidth="1"/>
    <col min="38" max="38" width="7.5" style="1" hidden="1" customWidth="1"/>
    <col min="39" max="52" width="3.375" style="1" customWidth="1"/>
    <col min="53" max="16384" width="9" style="1"/>
  </cols>
  <sheetData>
    <row r="1" spans="1:48" ht="12.75" customHeight="1">
      <c r="R1" s="2"/>
      <c r="AK1" s="1" t="s">
        <v>49</v>
      </c>
      <c r="AL1" s="1" t="s">
        <v>40</v>
      </c>
    </row>
    <row r="2" spans="1:48" ht="18" customHeight="1">
      <c r="B2" s="43" t="s">
        <v>58</v>
      </c>
      <c r="AL2" s="1" t="s">
        <v>48</v>
      </c>
    </row>
    <row r="3" spans="1:48" ht="18" customHeight="1">
      <c r="B3" s="557" t="s">
        <v>215</v>
      </c>
      <c r="C3" s="557"/>
      <c r="D3" s="557"/>
      <c r="E3" s="557"/>
      <c r="F3" s="557"/>
      <c r="G3" s="557"/>
      <c r="H3" s="557"/>
      <c r="I3" s="557"/>
      <c r="J3" s="557"/>
      <c r="K3" s="557"/>
      <c r="L3" s="557"/>
      <c r="M3" s="557"/>
      <c r="N3" s="557"/>
      <c r="O3" s="557"/>
      <c r="P3" s="557"/>
      <c r="Q3" s="557"/>
      <c r="R3" s="557"/>
      <c r="S3" s="557"/>
      <c r="T3" s="557"/>
      <c r="U3" s="557"/>
      <c r="V3" s="557"/>
      <c r="W3" s="557"/>
      <c r="X3" s="557"/>
      <c r="Y3" s="557"/>
      <c r="Z3" s="557"/>
      <c r="AA3" s="557"/>
      <c r="AB3" s="557"/>
      <c r="AC3" s="557"/>
      <c r="AD3" s="557"/>
      <c r="AE3" s="557"/>
      <c r="AF3" s="557"/>
      <c r="AG3" s="557"/>
    </row>
    <row r="4" spans="1:48" ht="18" customHeight="1">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row>
    <row r="5" spans="1:48" ht="17.25" customHeight="1">
      <c r="E5" s="86"/>
      <c r="F5" s="86"/>
      <c r="G5" s="86"/>
      <c r="H5" s="86"/>
      <c r="I5" s="86"/>
      <c r="J5" s="86"/>
      <c r="K5" s="4"/>
      <c r="L5" s="4"/>
      <c r="M5" s="4"/>
      <c r="N5" s="4"/>
      <c r="O5" s="4"/>
    </row>
    <row r="6" spans="1:48" ht="18" customHeight="1">
      <c r="E6" s="582" t="s">
        <v>61</v>
      </c>
      <c r="F6" s="582"/>
      <c r="G6" s="582"/>
      <c r="H6" s="582"/>
      <c r="I6" s="582"/>
      <c r="J6" s="582"/>
      <c r="K6" s="4"/>
      <c r="L6" s="4"/>
      <c r="M6" s="4"/>
      <c r="N6" s="4"/>
    </row>
    <row r="7" spans="1:48" ht="19.5" customHeight="1" thickBot="1">
      <c r="E7" s="4"/>
      <c r="F7" s="4"/>
      <c r="G7" s="4"/>
      <c r="H7" s="4"/>
      <c r="I7" s="4"/>
      <c r="J7" s="4"/>
      <c r="K7" s="4"/>
      <c r="L7" s="4"/>
      <c r="M7" s="4"/>
      <c r="N7" s="4"/>
      <c r="O7" s="4"/>
      <c r="P7" s="5"/>
      <c r="T7" s="40"/>
      <c r="U7" s="40"/>
      <c r="V7" s="366"/>
      <c r="W7" s="366"/>
      <c r="X7" s="366"/>
      <c r="Y7" s="521"/>
      <c r="Z7" s="521"/>
      <c r="AA7" s="366"/>
      <c r="AB7" s="521"/>
      <c r="AC7" s="521"/>
      <c r="AD7" s="366"/>
      <c r="AE7" s="521"/>
      <c r="AF7" s="521"/>
      <c r="AG7" s="366"/>
    </row>
    <row r="8" spans="1:48" ht="18.75" customHeight="1">
      <c r="E8" s="4"/>
      <c r="F8" s="4"/>
      <c r="N8" s="4"/>
      <c r="O8" s="558" t="s">
        <v>265</v>
      </c>
      <c r="P8" s="559"/>
      <c r="Q8" s="559"/>
      <c r="R8" s="559"/>
      <c r="S8" s="559"/>
      <c r="T8" s="559"/>
      <c r="U8" s="560" t="str">
        <f>基礎情報!E37&amp;""</f>
        <v/>
      </c>
      <c r="V8" s="561"/>
      <c r="W8" s="561"/>
      <c r="X8" s="561"/>
      <c r="Y8" s="561"/>
      <c r="Z8" s="561"/>
      <c r="AA8" s="561"/>
      <c r="AB8" s="561"/>
      <c r="AC8" s="561"/>
      <c r="AD8" s="561"/>
      <c r="AE8" s="561"/>
      <c r="AF8" s="561"/>
      <c r="AG8" s="562"/>
    </row>
    <row r="9" spans="1:48" ht="18.75" customHeight="1">
      <c r="E9" s="4"/>
      <c r="F9" s="4"/>
      <c r="N9" s="4"/>
      <c r="O9" s="577" t="s">
        <v>266</v>
      </c>
      <c r="P9" s="578"/>
      <c r="Q9" s="578"/>
      <c r="R9" s="578"/>
      <c r="S9" s="578"/>
      <c r="T9" s="578"/>
      <c r="U9" s="579" t="str">
        <f>基礎情報!E38&amp;""</f>
        <v/>
      </c>
      <c r="V9" s="580"/>
      <c r="W9" s="580"/>
      <c r="X9" s="580"/>
      <c r="Y9" s="580"/>
      <c r="Z9" s="580"/>
      <c r="AA9" s="580"/>
      <c r="AB9" s="580"/>
      <c r="AC9" s="580"/>
      <c r="AD9" s="580"/>
      <c r="AE9" s="580"/>
      <c r="AF9" s="580"/>
      <c r="AG9" s="581"/>
    </row>
    <row r="10" spans="1:48" s="40" customFormat="1" ht="18" customHeight="1" thickBot="1">
      <c r="A10" s="41"/>
      <c r="B10" s="41"/>
      <c r="C10" s="41"/>
      <c r="D10" s="41"/>
      <c r="E10" s="41"/>
      <c r="F10" s="41"/>
      <c r="N10" s="41"/>
      <c r="O10" s="523" t="s">
        <v>267</v>
      </c>
      <c r="P10" s="524"/>
      <c r="Q10" s="524"/>
      <c r="R10" s="524"/>
      <c r="S10" s="524"/>
      <c r="T10" s="524"/>
      <c r="U10" s="525" t="str">
        <f>基礎情報!E39&amp;""</f>
        <v/>
      </c>
      <c r="V10" s="526"/>
      <c r="W10" s="526"/>
      <c r="X10" s="526"/>
      <c r="Y10" s="526"/>
      <c r="Z10" s="526"/>
      <c r="AA10" s="526"/>
      <c r="AB10" s="526"/>
      <c r="AC10" s="526"/>
      <c r="AD10" s="526"/>
      <c r="AE10" s="526"/>
      <c r="AF10" s="526"/>
      <c r="AG10" s="527"/>
    </row>
    <row r="11" spans="1:48" ht="18" customHeight="1" thickBot="1">
      <c r="A11" s="5"/>
      <c r="B11" s="5" t="s">
        <v>12</v>
      </c>
      <c r="C11" s="5"/>
      <c r="D11" s="5"/>
      <c r="E11" s="5"/>
      <c r="F11" s="5"/>
      <c r="G11" s="5"/>
      <c r="H11" s="5"/>
      <c r="I11" s="5"/>
      <c r="J11" s="5"/>
      <c r="K11" s="5"/>
      <c r="L11" s="5"/>
      <c r="M11" s="5"/>
      <c r="N11" s="5"/>
      <c r="O11" s="5"/>
      <c r="Q11" s="347"/>
      <c r="R11" s="347"/>
      <c r="S11" s="347"/>
      <c r="T11" s="347"/>
      <c r="U11" s="347"/>
      <c r="V11" s="347"/>
      <c r="W11" s="347"/>
      <c r="X11" s="347"/>
      <c r="Y11" s="347"/>
      <c r="Z11" s="8"/>
      <c r="AA11" s="8"/>
      <c r="AB11" s="8"/>
      <c r="AC11" s="8"/>
      <c r="AD11" s="8"/>
      <c r="AE11" s="8"/>
      <c r="AF11" s="8"/>
      <c r="AG11" s="8"/>
    </row>
    <row r="12" spans="1:48" ht="24" customHeight="1" thickBot="1">
      <c r="A12" s="5"/>
      <c r="B12" s="547" t="s">
        <v>31</v>
      </c>
      <c r="C12" s="548"/>
      <c r="D12" s="548"/>
      <c r="E12" s="548"/>
      <c r="F12" s="548"/>
      <c r="G12" s="548"/>
      <c r="H12" s="548"/>
      <c r="I12" s="548"/>
      <c r="J12" s="548"/>
      <c r="K12" s="548"/>
      <c r="L12" s="548"/>
      <c r="M12" s="548"/>
      <c r="N12" s="548"/>
      <c r="O12" s="548"/>
      <c r="P12" s="548"/>
      <c r="Q12" s="548"/>
      <c r="R12" s="548"/>
      <c r="S12" s="548"/>
      <c r="T12" s="548"/>
      <c r="U12" s="548"/>
      <c r="V12" s="548"/>
      <c r="W12" s="548"/>
      <c r="X12" s="548"/>
      <c r="Y12" s="548"/>
      <c r="Z12" s="548"/>
      <c r="AA12" s="548"/>
      <c r="AB12" s="548"/>
      <c r="AC12" s="548"/>
      <c r="AD12" s="548"/>
      <c r="AE12" s="548"/>
      <c r="AF12" s="548"/>
      <c r="AG12" s="583"/>
      <c r="AI12" s="522" t="s">
        <v>216</v>
      </c>
      <c r="AJ12" s="522"/>
      <c r="AK12" s="522"/>
      <c r="AL12" s="522"/>
      <c r="AM12" s="522"/>
      <c r="AN12" s="522"/>
      <c r="AO12" s="522"/>
      <c r="AP12" s="522"/>
      <c r="AQ12" s="522"/>
      <c r="AR12" s="522"/>
      <c r="AS12" s="522"/>
      <c r="AT12" s="522"/>
      <c r="AU12" s="522"/>
      <c r="AV12" s="522"/>
    </row>
    <row r="13" spans="1:48" ht="21" customHeight="1">
      <c r="A13" s="5"/>
      <c r="B13" s="584"/>
      <c r="C13" s="586" t="s">
        <v>43</v>
      </c>
      <c r="D13" s="542"/>
      <c r="E13" s="542"/>
      <c r="F13" s="542"/>
      <c r="G13" s="542"/>
      <c r="H13" s="542"/>
      <c r="I13" s="542"/>
      <c r="J13" s="542"/>
      <c r="K13" s="542"/>
      <c r="L13" s="542"/>
      <c r="M13" s="542"/>
      <c r="N13" s="542"/>
      <c r="O13" s="542"/>
      <c r="P13" s="542"/>
      <c r="Q13" s="542"/>
      <c r="R13" s="542"/>
      <c r="S13" s="542"/>
      <c r="T13" s="542"/>
      <c r="U13" s="542"/>
      <c r="V13" s="542"/>
      <c r="W13" s="542"/>
      <c r="X13" s="542"/>
      <c r="Y13" s="542"/>
      <c r="Z13" s="542"/>
      <c r="AA13" s="587" t="s">
        <v>63</v>
      </c>
      <c r="AB13" s="588"/>
      <c r="AC13" s="588"/>
      <c r="AD13" s="588"/>
      <c r="AE13" s="588"/>
      <c r="AF13" s="588"/>
      <c r="AG13" s="589"/>
      <c r="AI13" s="522"/>
      <c r="AJ13" s="522"/>
      <c r="AK13" s="522"/>
      <c r="AL13" s="522"/>
      <c r="AM13" s="522"/>
      <c r="AN13" s="522"/>
      <c r="AO13" s="522"/>
      <c r="AP13" s="522"/>
      <c r="AQ13" s="522"/>
      <c r="AR13" s="522"/>
      <c r="AS13" s="522"/>
      <c r="AT13" s="522"/>
      <c r="AU13" s="522"/>
      <c r="AV13" s="522"/>
    </row>
    <row r="14" spans="1:48" ht="21" customHeight="1" thickBot="1">
      <c r="A14" s="5"/>
      <c r="B14" s="585"/>
      <c r="C14" s="545"/>
      <c r="D14" s="545"/>
      <c r="E14" s="545"/>
      <c r="F14" s="545"/>
      <c r="G14" s="545"/>
      <c r="H14" s="545"/>
      <c r="I14" s="545"/>
      <c r="J14" s="545"/>
      <c r="K14" s="545"/>
      <c r="L14" s="545"/>
      <c r="M14" s="545"/>
      <c r="N14" s="545"/>
      <c r="O14" s="545"/>
      <c r="P14" s="545"/>
      <c r="Q14" s="545"/>
      <c r="R14" s="545"/>
      <c r="S14" s="545"/>
      <c r="T14" s="545"/>
      <c r="U14" s="545"/>
      <c r="V14" s="545"/>
      <c r="W14" s="545"/>
      <c r="X14" s="545"/>
      <c r="Y14" s="545"/>
      <c r="Z14" s="545"/>
      <c r="AA14" s="590"/>
      <c r="AB14" s="591"/>
      <c r="AC14" s="591"/>
      <c r="AD14" s="591"/>
      <c r="AE14" s="591"/>
      <c r="AF14" s="591"/>
      <c r="AG14" s="592"/>
      <c r="AI14" s="522"/>
      <c r="AJ14" s="522"/>
      <c r="AK14" s="522"/>
      <c r="AL14" s="522"/>
      <c r="AM14" s="522"/>
      <c r="AN14" s="522"/>
      <c r="AO14" s="522"/>
      <c r="AP14" s="522"/>
      <c r="AQ14" s="522"/>
      <c r="AR14" s="522"/>
      <c r="AS14" s="522"/>
      <c r="AT14" s="522"/>
      <c r="AU14" s="522"/>
      <c r="AV14" s="522"/>
    </row>
    <row r="15" spans="1:48" ht="9" customHeight="1">
      <c r="A15" s="5"/>
      <c r="B15" s="5"/>
      <c r="C15" s="5"/>
      <c r="D15" s="5"/>
      <c r="E15" s="5"/>
      <c r="F15" s="5"/>
      <c r="G15" s="5"/>
      <c r="H15" s="5"/>
      <c r="I15" s="5"/>
      <c r="J15" s="5"/>
      <c r="K15" s="5"/>
      <c r="L15" s="5"/>
      <c r="M15" s="5"/>
      <c r="N15" s="5"/>
      <c r="O15" s="5"/>
      <c r="Q15" s="347"/>
      <c r="R15" s="347"/>
      <c r="S15" s="347"/>
      <c r="T15" s="347"/>
      <c r="U15" s="347"/>
      <c r="V15" s="347"/>
      <c r="W15" s="347"/>
      <c r="X15" s="347"/>
      <c r="Y15" s="347"/>
      <c r="Z15" s="8"/>
    </row>
    <row r="16" spans="1:48" ht="21.75" customHeight="1" thickBot="1">
      <c r="A16" s="5"/>
      <c r="B16" s="8" t="s">
        <v>13</v>
      </c>
      <c r="C16" s="9"/>
      <c r="D16" s="9"/>
      <c r="E16" s="9"/>
      <c r="F16" s="9"/>
      <c r="G16" s="347"/>
      <c r="H16" s="347"/>
      <c r="I16" s="347"/>
      <c r="J16" s="10"/>
      <c r="K16" s="10"/>
      <c r="L16" s="10"/>
      <c r="M16" s="10"/>
      <c r="N16" s="10"/>
      <c r="O16" s="10"/>
      <c r="P16" s="10"/>
      <c r="Q16" s="10"/>
      <c r="R16" s="10"/>
      <c r="S16" s="347"/>
      <c r="T16" s="347"/>
      <c r="U16" s="347"/>
      <c r="V16" s="10"/>
      <c r="W16" s="10"/>
      <c r="X16" s="10"/>
      <c r="Y16" s="10"/>
      <c r="Z16" s="10"/>
      <c r="AA16" s="10"/>
      <c r="AB16" s="10"/>
      <c r="AC16" s="10"/>
      <c r="AD16" s="10"/>
      <c r="AE16" s="347"/>
      <c r="AF16" s="347"/>
      <c r="AG16" s="347"/>
      <c r="AH16" s="5"/>
      <c r="AI16" s="5"/>
    </row>
    <row r="17" spans="1:35" ht="60.75" customHeight="1" thickBot="1">
      <c r="A17" s="5"/>
      <c r="B17" s="530" t="s">
        <v>14</v>
      </c>
      <c r="C17" s="531"/>
      <c r="D17" s="531"/>
      <c r="E17" s="531"/>
      <c r="F17" s="532" t="s">
        <v>64</v>
      </c>
      <c r="G17" s="533"/>
      <c r="H17" s="533"/>
      <c r="I17" s="533"/>
      <c r="J17" s="533"/>
      <c r="K17" s="533"/>
      <c r="L17" s="533"/>
      <c r="M17" s="533"/>
      <c r="N17" s="533"/>
      <c r="O17" s="533"/>
      <c r="P17" s="533"/>
      <c r="Q17" s="533"/>
      <c r="R17" s="533"/>
      <c r="S17" s="533"/>
      <c r="T17" s="533"/>
      <c r="U17" s="533"/>
      <c r="V17" s="533"/>
      <c r="W17" s="533"/>
      <c r="X17" s="533"/>
      <c r="Y17" s="533"/>
      <c r="Z17" s="533"/>
      <c r="AA17" s="533"/>
      <c r="AB17" s="533"/>
      <c r="AC17" s="533"/>
      <c r="AD17" s="533"/>
      <c r="AE17" s="533"/>
      <c r="AF17" s="533"/>
      <c r="AG17" s="534"/>
      <c r="AH17" s="5"/>
      <c r="AI17" s="5"/>
    </row>
    <row r="18" spans="1:35" s="13" customFormat="1" ht="21" customHeight="1">
      <c r="A18" s="11"/>
      <c r="B18" s="568" t="s">
        <v>19</v>
      </c>
      <c r="C18" s="569"/>
      <c r="D18" s="569"/>
      <c r="E18" s="570"/>
      <c r="F18" s="535"/>
      <c r="G18" s="536"/>
      <c r="H18" s="536"/>
      <c r="I18" s="536"/>
      <c r="J18" s="536"/>
      <c r="K18" s="536"/>
      <c r="L18" s="536"/>
      <c r="M18" s="536"/>
      <c r="N18" s="536"/>
      <c r="O18" s="536"/>
      <c r="P18" s="536"/>
      <c r="Q18" s="536"/>
      <c r="R18" s="536"/>
      <c r="S18" s="536"/>
      <c r="T18" s="536"/>
      <c r="U18" s="536"/>
      <c r="V18" s="536"/>
      <c r="W18" s="536"/>
      <c r="X18" s="536"/>
      <c r="Y18" s="536"/>
      <c r="Z18" s="536"/>
      <c r="AA18" s="536"/>
      <c r="AB18" s="536"/>
      <c r="AC18" s="536"/>
      <c r="AD18" s="536"/>
      <c r="AE18" s="536"/>
      <c r="AF18" s="536"/>
      <c r="AG18" s="537"/>
      <c r="AH18" s="11"/>
      <c r="AI18" s="12"/>
    </row>
    <row r="19" spans="1:35" s="13" customFormat="1" ht="21" customHeight="1">
      <c r="A19" s="11"/>
      <c r="B19" s="571"/>
      <c r="C19" s="572"/>
      <c r="D19" s="572"/>
      <c r="E19" s="573"/>
      <c r="F19" s="535"/>
      <c r="G19" s="536"/>
      <c r="H19" s="536"/>
      <c r="I19" s="536"/>
      <c r="J19" s="536"/>
      <c r="K19" s="536"/>
      <c r="L19" s="536"/>
      <c r="M19" s="536"/>
      <c r="N19" s="536"/>
      <c r="O19" s="536"/>
      <c r="P19" s="536"/>
      <c r="Q19" s="536"/>
      <c r="R19" s="536"/>
      <c r="S19" s="536"/>
      <c r="T19" s="536"/>
      <c r="U19" s="536"/>
      <c r="V19" s="536"/>
      <c r="W19" s="536"/>
      <c r="X19" s="536"/>
      <c r="Y19" s="536"/>
      <c r="Z19" s="536"/>
      <c r="AA19" s="536"/>
      <c r="AB19" s="536"/>
      <c r="AC19" s="536"/>
      <c r="AD19" s="536"/>
      <c r="AE19" s="536"/>
      <c r="AF19" s="536"/>
      <c r="AG19" s="537"/>
      <c r="AH19" s="11"/>
      <c r="AI19" s="12"/>
    </row>
    <row r="20" spans="1:35" s="13" customFormat="1" ht="18" customHeight="1">
      <c r="A20" s="11"/>
      <c r="B20" s="571"/>
      <c r="C20" s="572"/>
      <c r="D20" s="572"/>
      <c r="E20" s="573"/>
      <c r="F20" s="535"/>
      <c r="G20" s="536"/>
      <c r="H20" s="536"/>
      <c r="I20" s="536"/>
      <c r="J20" s="536"/>
      <c r="K20" s="536"/>
      <c r="L20" s="536"/>
      <c r="M20" s="536"/>
      <c r="N20" s="536"/>
      <c r="O20" s="536"/>
      <c r="P20" s="536"/>
      <c r="Q20" s="536"/>
      <c r="R20" s="536"/>
      <c r="S20" s="536"/>
      <c r="T20" s="536"/>
      <c r="U20" s="536"/>
      <c r="V20" s="536"/>
      <c r="W20" s="536"/>
      <c r="X20" s="536"/>
      <c r="Y20" s="536"/>
      <c r="Z20" s="536"/>
      <c r="AA20" s="536"/>
      <c r="AB20" s="536"/>
      <c r="AC20" s="536"/>
      <c r="AD20" s="536"/>
      <c r="AE20" s="536"/>
      <c r="AF20" s="536"/>
      <c r="AG20" s="537"/>
      <c r="AH20" s="11"/>
      <c r="AI20" s="12"/>
    </row>
    <row r="21" spans="1:35" s="13" customFormat="1" ht="21" customHeight="1" thickBot="1">
      <c r="A21" s="11"/>
      <c r="B21" s="574"/>
      <c r="C21" s="575"/>
      <c r="D21" s="575"/>
      <c r="E21" s="576"/>
      <c r="F21" s="535"/>
      <c r="G21" s="536"/>
      <c r="H21" s="536"/>
      <c r="I21" s="536"/>
      <c r="J21" s="536"/>
      <c r="K21" s="536"/>
      <c r="L21" s="536"/>
      <c r="M21" s="536"/>
      <c r="N21" s="536"/>
      <c r="O21" s="536"/>
      <c r="P21" s="536"/>
      <c r="Q21" s="536"/>
      <c r="R21" s="536"/>
      <c r="S21" s="536"/>
      <c r="T21" s="536"/>
      <c r="U21" s="536"/>
      <c r="V21" s="536"/>
      <c r="W21" s="536"/>
      <c r="X21" s="536"/>
      <c r="Y21" s="536"/>
      <c r="Z21" s="536"/>
      <c r="AA21" s="536"/>
      <c r="AB21" s="536"/>
      <c r="AC21" s="536"/>
      <c r="AD21" s="536"/>
      <c r="AE21" s="536"/>
      <c r="AF21" s="536"/>
      <c r="AG21" s="537"/>
      <c r="AH21" s="11"/>
      <c r="AI21" s="12"/>
    </row>
    <row r="22" spans="1:35" ht="117" customHeight="1" thickBot="1">
      <c r="A22" s="5"/>
      <c r="B22" s="530" t="s">
        <v>20</v>
      </c>
      <c r="C22" s="531"/>
      <c r="D22" s="531"/>
      <c r="E22" s="531"/>
      <c r="F22" s="538"/>
      <c r="G22" s="539"/>
      <c r="H22" s="539"/>
      <c r="I22" s="539"/>
      <c r="J22" s="539"/>
      <c r="K22" s="539"/>
      <c r="L22" s="539"/>
      <c r="M22" s="539"/>
      <c r="N22" s="539"/>
      <c r="O22" s="539"/>
      <c r="P22" s="539"/>
      <c r="Q22" s="539"/>
      <c r="R22" s="539"/>
      <c r="S22" s="539"/>
      <c r="T22" s="539"/>
      <c r="U22" s="539"/>
      <c r="V22" s="539"/>
      <c r="W22" s="539"/>
      <c r="X22" s="539"/>
      <c r="Y22" s="539"/>
      <c r="Z22" s="539"/>
      <c r="AA22" s="539"/>
      <c r="AB22" s="539"/>
      <c r="AC22" s="539"/>
      <c r="AD22" s="539"/>
      <c r="AE22" s="539"/>
      <c r="AF22" s="539"/>
      <c r="AG22" s="540"/>
      <c r="AH22" s="5"/>
      <c r="AI22" s="5"/>
    </row>
    <row r="23" spans="1:35" ht="31.5" customHeight="1">
      <c r="A23" s="5"/>
      <c r="B23" s="541" t="s">
        <v>24</v>
      </c>
      <c r="C23" s="542"/>
      <c r="D23" s="542"/>
      <c r="E23" s="543"/>
      <c r="F23" s="547" t="s">
        <v>22</v>
      </c>
      <c r="G23" s="548"/>
      <c r="H23" s="548"/>
      <c r="I23" s="548"/>
      <c r="J23" s="548"/>
      <c r="K23" s="548"/>
      <c r="L23" s="548"/>
      <c r="M23" s="548"/>
      <c r="N23" s="548"/>
      <c r="O23" s="548"/>
      <c r="P23" s="548"/>
      <c r="Q23" s="548"/>
      <c r="R23" s="548"/>
      <c r="S23" s="548"/>
      <c r="T23" s="548"/>
      <c r="U23" s="548"/>
      <c r="V23" s="548"/>
      <c r="W23" s="548"/>
      <c r="X23" s="548"/>
      <c r="Y23" s="548"/>
      <c r="Z23" s="549"/>
      <c r="AA23" s="553" t="s">
        <v>29</v>
      </c>
      <c r="AB23" s="554"/>
      <c r="AC23" s="554"/>
      <c r="AD23" s="554"/>
      <c r="AE23" s="597"/>
      <c r="AF23" s="598"/>
      <c r="AG23" s="344" t="s">
        <v>23</v>
      </c>
      <c r="AH23" s="5"/>
      <c r="AI23" s="5"/>
    </row>
    <row r="24" spans="1:35" ht="31.5" customHeight="1" thickBot="1">
      <c r="A24" s="5"/>
      <c r="B24" s="544"/>
      <c r="C24" s="545"/>
      <c r="D24" s="545"/>
      <c r="E24" s="546"/>
      <c r="F24" s="550" t="s">
        <v>21</v>
      </c>
      <c r="G24" s="551"/>
      <c r="H24" s="551"/>
      <c r="I24" s="551"/>
      <c r="J24" s="551"/>
      <c r="K24" s="551"/>
      <c r="L24" s="551"/>
      <c r="M24" s="551"/>
      <c r="N24" s="551"/>
      <c r="O24" s="551"/>
      <c r="P24" s="551"/>
      <c r="Q24" s="551"/>
      <c r="R24" s="551"/>
      <c r="S24" s="551"/>
      <c r="T24" s="551"/>
      <c r="U24" s="551"/>
      <c r="V24" s="551"/>
      <c r="W24" s="551"/>
      <c r="X24" s="551"/>
      <c r="Y24" s="551"/>
      <c r="Z24" s="552"/>
      <c r="AA24" s="555" t="s">
        <v>30</v>
      </c>
      <c r="AB24" s="556"/>
      <c r="AC24" s="556"/>
      <c r="AD24" s="556"/>
      <c r="AE24" s="599" t="s">
        <v>217</v>
      </c>
      <c r="AF24" s="600"/>
      <c r="AG24" s="65" t="s">
        <v>23</v>
      </c>
      <c r="AH24" s="5"/>
      <c r="AI24" s="5"/>
    </row>
    <row r="25" spans="1:35" ht="28.5" customHeight="1" thickBot="1">
      <c r="A25" s="5"/>
      <c r="B25" s="17" t="s">
        <v>25</v>
      </c>
      <c r="C25" s="18"/>
      <c r="D25" s="18"/>
      <c r="E25" s="18"/>
      <c r="F25" s="18"/>
      <c r="G25" s="18"/>
      <c r="H25" s="18"/>
      <c r="I25" s="18"/>
      <c r="J25" s="18"/>
      <c r="K25" s="343"/>
      <c r="L25" s="343"/>
      <c r="M25" s="343"/>
      <c r="N25" s="343"/>
      <c r="O25" s="343"/>
      <c r="P25" s="343"/>
      <c r="Q25" s="343"/>
      <c r="R25" s="343"/>
      <c r="S25" s="7"/>
      <c r="T25" s="7"/>
      <c r="U25" s="7"/>
      <c r="V25" s="343"/>
      <c r="W25" s="343"/>
      <c r="X25" s="343"/>
      <c r="Y25" s="343"/>
      <c r="Z25" s="343"/>
      <c r="AA25" s="528">
        <f>算定対象人数!G34</f>
        <v>0</v>
      </c>
      <c r="AB25" s="529"/>
      <c r="AC25" s="529"/>
      <c r="AD25" s="529"/>
      <c r="AE25" s="529"/>
      <c r="AF25" s="529"/>
      <c r="AG25" s="19" t="s">
        <v>11</v>
      </c>
      <c r="AH25" s="5"/>
      <c r="AI25" s="5"/>
    </row>
    <row r="26" spans="1:35" ht="28.5" customHeight="1">
      <c r="A26" s="5"/>
      <c r="B26" s="541" t="s">
        <v>26</v>
      </c>
      <c r="C26" s="563"/>
      <c r="D26" s="563"/>
      <c r="E26" s="564"/>
      <c r="F26" s="14" t="s">
        <v>27</v>
      </c>
      <c r="G26" s="14"/>
      <c r="H26" s="14"/>
      <c r="I26" s="14"/>
      <c r="J26" s="14"/>
      <c r="K26" s="15"/>
      <c r="L26" s="15"/>
      <c r="M26" s="15"/>
      <c r="N26" s="15"/>
      <c r="O26" s="15"/>
      <c r="P26" s="15"/>
      <c r="Q26" s="15"/>
      <c r="R26" s="15"/>
      <c r="S26" s="16"/>
      <c r="T26" s="16"/>
      <c r="U26" s="16"/>
      <c r="V26" s="15"/>
      <c r="W26" s="15"/>
      <c r="X26" s="15"/>
      <c r="Y26" s="15"/>
      <c r="Z26" s="15"/>
      <c r="AA26" s="593">
        <f>算定対象人数!G38</f>
        <v>1</v>
      </c>
      <c r="AB26" s="594"/>
      <c r="AC26" s="594"/>
      <c r="AD26" s="594"/>
      <c r="AE26" s="594"/>
      <c r="AF26" s="594"/>
      <c r="AG26" s="20" t="s">
        <v>11</v>
      </c>
      <c r="AH26" s="5"/>
      <c r="AI26" s="5"/>
    </row>
    <row r="27" spans="1:35" ht="28.5" customHeight="1" thickBot="1">
      <c r="A27" s="5"/>
      <c r="B27" s="565"/>
      <c r="C27" s="566"/>
      <c r="D27" s="566"/>
      <c r="E27" s="567"/>
      <c r="F27" s="21" t="s">
        <v>28</v>
      </c>
      <c r="G27" s="22"/>
      <c r="H27" s="22"/>
      <c r="I27" s="22"/>
      <c r="J27" s="23"/>
      <c r="K27" s="23"/>
      <c r="L27" s="23"/>
      <c r="M27" s="23"/>
      <c r="N27" s="23"/>
      <c r="O27" s="23"/>
      <c r="P27" s="23"/>
      <c r="Q27" s="23"/>
      <c r="R27" s="23"/>
      <c r="S27" s="22"/>
      <c r="T27" s="22"/>
      <c r="U27" s="22"/>
      <c r="V27" s="23"/>
      <c r="W27" s="23"/>
      <c r="X27" s="23"/>
      <c r="Y27" s="23"/>
      <c r="Z27" s="23"/>
      <c r="AA27" s="595">
        <f>算定対象人数!G39</f>
        <v>1</v>
      </c>
      <c r="AB27" s="596"/>
      <c r="AC27" s="596"/>
      <c r="AD27" s="596"/>
      <c r="AE27" s="596"/>
      <c r="AF27" s="596"/>
      <c r="AG27" s="24" t="s">
        <v>11</v>
      </c>
      <c r="AH27" s="5"/>
      <c r="AI27" s="5"/>
    </row>
    <row r="28" spans="1:35" ht="23.25" customHeight="1"/>
  </sheetData>
  <sheetProtection algorithmName="SHA-512" hashValue="eWk8CskrZfKpwY+TcOBt3lhHSKI7dO8KW1GgiOQ+lggdpGTG6mu6UlmU+rODg7WpiSr7nDJR7II2yPW1ZlV0dw==" saltValue="yBW8ovHZYmLr5kQstwMbJg==" spinCount="100000" sheet="1" objects="1" scenarios="1"/>
  <dataConsolidate/>
  <mergeCells count="31">
    <mergeCell ref="B3:AG3"/>
    <mergeCell ref="O8:T8"/>
    <mergeCell ref="U8:AG8"/>
    <mergeCell ref="B26:E27"/>
    <mergeCell ref="B18:E21"/>
    <mergeCell ref="O9:T9"/>
    <mergeCell ref="U9:AG9"/>
    <mergeCell ref="E6:J6"/>
    <mergeCell ref="B12:AG12"/>
    <mergeCell ref="B13:B14"/>
    <mergeCell ref="C13:Z14"/>
    <mergeCell ref="AA13:AG14"/>
    <mergeCell ref="AA26:AF26"/>
    <mergeCell ref="AA27:AF27"/>
    <mergeCell ref="AE23:AF23"/>
    <mergeCell ref="AE24:AF24"/>
    <mergeCell ref="AA25:AF25"/>
    <mergeCell ref="B22:E22"/>
    <mergeCell ref="B17:E17"/>
    <mergeCell ref="F17:AG22"/>
    <mergeCell ref="B23:E24"/>
    <mergeCell ref="F23:Z23"/>
    <mergeCell ref="F24:Z24"/>
    <mergeCell ref="AA23:AD23"/>
    <mergeCell ref="AA24:AD24"/>
    <mergeCell ref="Y7:Z7"/>
    <mergeCell ref="AB7:AC7"/>
    <mergeCell ref="AE7:AF7"/>
    <mergeCell ref="AI12:AV14"/>
    <mergeCell ref="O10:T10"/>
    <mergeCell ref="U10:AG10"/>
  </mergeCells>
  <phoneticPr fontId="4"/>
  <dataValidations count="2">
    <dataValidation type="list" allowBlank="1" showInputMessage="1" showErrorMessage="1" sqref="AA13:AG14" xr:uid="{00000000-0002-0000-0200-000001000000}">
      <formula1>$AK$1</formula1>
    </dataValidation>
    <dataValidation type="whole" operator="greaterThanOrEqual" allowBlank="1" showInputMessage="1" showErrorMessage="1" sqref="AE23:AF23" xr:uid="{9B8325ED-0619-47A7-BB05-CFA12FC5839E}">
      <formula1>0</formula1>
    </dataValidation>
  </dataValidations>
  <printOptions horizontalCentered="1"/>
  <pageMargins left="0.59055118110236227" right="0.59055118110236227" top="0.59055118110236227" bottom="0.39370078740157483" header="0.51181102362204722" footer="0.51181102362204722"/>
  <pageSetup paperSize="9" scale="93" fitToHeight="2"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5">
    <tabColor theme="6" tint="0.39997558519241921"/>
    <pageSetUpPr fitToPage="1"/>
  </sheetPr>
  <dimension ref="A1:AQ28"/>
  <sheetViews>
    <sheetView showGridLines="0" view="pageBreakPreview" topLeftCell="A2" zoomScale="80" zoomScaleNormal="100" zoomScaleSheetLayoutView="80" workbookViewId="0">
      <selection activeCell="X8" sqref="X8"/>
    </sheetView>
  </sheetViews>
  <sheetFormatPr defaultColWidth="9" defaultRowHeight="18" customHeight="1"/>
  <cols>
    <col min="1" max="1" width="2.125" style="1" customWidth="1"/>
    <col min="2" max="2" width="3.25" style="1" customWidth="1"/>
    <col min="3" max="3" width="5.625" style="1" customWidth="1"/>
    <col min="4" max="8" width="3.25" style="1" customWidth="1"/>
    <col min="9" max="9" width="3.375" style="1" customWidth="1"/>
    <col min="10" max="15" width="3.25" style="1" customWidth="1"/>
    <col min="16" max="27" width="3.75" style="1" customWidth="1"/>
    <col min="28" max="32" width="3.25" style="1" customWidth="1"/>
    <col min="33" max="33" width="2.75" style="1" customWidth="1"/>
    <col min="34" max="34" width="1.625" style="1" customWidth="1"/>
    <col min="35" max="35" width="3" style="1" hidden="1" customWidth="1"/>
    <col min="36" max="36" width="5.5" style="1" customWidth="1"/>
    <col min="37" max="37" width="19.25" style="1" customWidth="1"/>
    <col min="38" max="39" width="17.875" style="1" customWidth="1"/>
    <col min="40" max="16384" width="9" style="1"/>
  </cols>
  <sheetData>
    <row r="1" spans="1:39" ht="18" hidden="1" customHeight="1">
      <c r="P1" s="2"/>
    </row>
    <row r="2" spans="1:39" ht="18" customHeight="1">
      <c r="A2" s="43" t="s">
        <v>59</v>
      </c>
    </row>
    <row r="3" spans="1:39" ht="18" customHeight="1">
      <c r="A3" s="557" t="s">
        <v>218</v>
      </c>
      <c r="B3" s="557"/>
      <c r="C3" s="557"/>
      <c r="D3" s="557"/>
      <c r="E3" s="557"/>
      <c r="F3" s="557"/>
      <c r="G3" s="557"/>
      <c r="H3" s="557"/>
      <c r="I3" s="557"/>
      <c r="J3" s="557"/>
      <c r="K3" s="557"/>
      <c r="L3" s="557"/>
      <c r="M3" s="557"/>
      <c r="N3" s="557"/>
      <c r="O3" s="557"/>
      <c r="P3" s="557"/>
      <c r="Q3" s="557"/>
      <c r="R3" s="557"/>
      <c r="S3" s="557"/>
      <c r="T3" s="557"/>
      <c r="U3" s="557"/>
      <c r="V3" s="557"/>
      <c r="W3" s="557"/>
      <c r="X3" s="557"/>
      <c r="Y3" s="557"/>
      <c r="Z3" s="557"/>
      <c r="AA3" s="557"/>
      <c r="AB3" s="557"/>
      <c r="AC3" s="557"/>
      <c r="AD3" s="557"/>
      <c r="AE3" s="557"/>
      <c r="AF3" s="557"/>
      <c r="AG3" s="557"/>
      <c r="AK3" s="87" t="s">
        <v>15</v>
      </c>
      <c r="AL3" s="88">
        <v>48900</v>
      </c>
      <c r="AM3" s="88">
        <v>6110</v>
      </c>
    </row>
    <row r="4" spans="1:39" ht="18" customHeight="1" thickBot="1">
      <c r="A4" s="25"/>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3"/>
      <c r="AK4" s="87" t="s">
        <v>16</v>
      </c>
      <c r="AL4" s="88">
        <v>50140</v>
      </c>
      <c r="AM4" s="88">
        <v>6270</v>
      </c>
    </row>
    <row r="5" spans="1:39" ht="18" customHeight="1">
      <c r="B5" s="5"/>
      <c r="C5" s="4"/>
      <c r="D5" s="4"/>
      <c r="E5" s="4"/>
      <c r="F5" s="4"/>
      <c r="G5" s="4"/>
      <c r="H5" s="4"/>
      <c r="I5" s="5"/>
      <c r="J5" s="5"/>
      <c r="K5" s="5"/>
      <c r="L5" s="5"/>
      <c r="M5" s="5"/>
      <c r="N5" s="26"/>
      <c r="O5" s="558" t="s">
        <v>265</v>
      </c>
      <c r="P5" s="559"/>
      <c r="Q5" s="559"/>
      <c r="R5" s="559"/>
      <c r="S5" s="559"/>
      <c r="T5" s="559"/>
      <c r="U5" s="560" t="str">
        <f>基礎情報!E37&amp;""</f>
        <v/>
      </c>
      <c r="V5" s="561"/>
      <c r="W5" s="561"/>
      <c r="X5" s="561"/>
      <c r="Y5" s="561"/>
      <c r="Z5" s="561"/>
      <c r="AA5" s="561"/>
      <c r="AB5" s="561"/>
      <c r="AC5" s="561"/>
      <c r="AD5" s="561"/>
      <c r="AE5" s="561"/>
      <c r="AF5" s="561"/>
      <c r="AG5" s="562"/>
      <c r="AK5" s="87" t="s">
        <v>17</v>
      </c>
      <c r="AL5" s="88">
        <v>51380</v>
      </c>
      <c r="AM5" s="88">
        <v>6420</v>
      </c>
    </row>
    <row r="6" spans="1:39" ht="18" customHeight="1">
      <c r="C6" s="4"/>
      <c r="D6" s="4"/>
      <c r="E6" s="4"/>
      <c r="O6" s="577" t="s">
        <v>266</v>
      </c>
      <c r="P6" s="578"/>
      <c r="Q6" s="578"/>
      <c r="R6" s="578"/>
      <c r="S6" s="578"/>
      <c r="T6" s="578"/>
      <c r="U6" s="579" t="str">
        <f>基礎情報!E38&amp;""</f>
        <v/>
      </c>
      <c r="V6" s="580"/>
      <c r="W6" s="580"/>
      <c r="X6" s="580"/>
      <c r="Y6" s="580"/>
      <c r="Z6" s="580"/>
      <c r="AA6" s="580"/>
      <c r="AB6" s="580"/>
      <c r="AC6" s="580"/>
      <c r="AD6" s="580"/>
      <c r="AE6" s="580"/>
      <c r="AF6" s="580"/>
      <c r="AG6" s="581"/>
      <c r="AK6" s="87" t="s">
        <v>101</v>
      </c>
      <c r="AL6" s="88">
        <v>48900</v>
      </c>
      <c r="AM6" s="88">
        <v>6110</v>
      </c>
    </row>
    <row r="7" spans="1:39" ht="18" customHeight="1" thickBot="1">
      <c r="C7" s="4"/>
      <c r="D7" s="4"/>
      <c r="E7" s="4"/>
      <c r="O7" s="523" t="s">
        <v>267</v>
      </c>
      <c r="P7" s="524"/>
      <c r="Q7" s="524"/>
      <c r="R7" s="524"/>
      <c r="S7" s="524"/>
      <c r="T7" s="524"/>
      <c r="U7" s="612" t="str">
        <f>基礎情報!E39&amp;""</f>
        <v/>
      </c>
      <c r="V7" s="613"/>
      <c r="W7" s="613"/>
      <c r="X7" s="613"/>
      <c r="Y7" s="613"/>
      <c r="Z7" s="613"/>
      <c r="AA7" s="613"/>
      <c r="AB7" s="613"/>
      <c r="AC7" s="613"/>
      <c r="AD7" s="613"/>
      <c r="AE7" s="613"/>
      <c r="AF7" s="613"/>
      <c r="AG7" s="614"/>
      <c r="AK7" s="87" t="s">
        <v>102</v>
      </c>
      <c r="AL7" s="88">
        <v>48900</v>
      </c>
      <c r="AM7" s="88">
        <v>6110</v>
      </c>
    </row>
    <row r="8" spans="1:39" ht="18" customHeight="1">
      <c r="C8" s="4"/>
      <c r="D8" s="4"/>
      <c r="E8" s="4"/>
      <c r="F8" s="27"/>
      <c r="G8" s="27"/>
      <c r="H8" s="27"/>
      <c r="I8" s="27"/>
      <c r="J8" s="27"/>
      <c r="K8" s="27"/>
      <c r="L8" s="4"/>
      <c r="M8" s="4"/>
      <c r="N8" s="4"/>
      <c r="O8" s="367"/>
      <c r="P8" s="367"/>
      <c r="Q8" s="367"/>
      <c r="R8" s="367"/>
      <c r="S8" s="367"/>
      <c r="T8" s="367"/>
      <c r="U8" s="368"/>
      <c r="V8" s="368"/>
      <c r="W8" s="368"/>
      <c r="X8" s="368"/>
      <c r="Y8" s="368"/>
      <c r="Z8" s="368"/>
      <c r="AA8" s="368"/>
      <c r="AB8" s="368"/>
      <c r="AC8" s="368"/>
      <c r="AD8" s="368"/>
      <c r="AE8" s="368"/>
      <c r="AF8" s="368"/>
      <c r="AG8" s="368"/>
      <c r="AK8" s="87" t="s">
        <v>103</v>
      </c>
      <c r="AL8" s="88">
        <v>48900</v>
      </c>
      <c r="AM8" s="88">
        <v>6110</v>
      </c>
    </row>
    <row r="9" spans="1:39" ht="18" customHeight="1">
      <c r="A9" s="5"/>
      <c r="B9" s="5"/>
      <c r="C9" s="5"/>
      <c r="D9" s="5"/>
      <c r="E9" s="5"/>
      <c r="F9" s="5"/>
      <c r="G9" s="5"/>
      <c r="H9" s="5"/>
      <c r="I9" s="5"/>
      <c r="J9" s="5"/>
      <c r="K9" s="5"/>
      <c r="L9" s="5"/>
      <c r="M9" s="5"/>
      <c r="N9" s="5"/>
      <c r="O9" s="5"/>
      <c r="P9" s="5"/>
      <c r="Q9" s="347"/>
      <c r="R9" s="347"/>
      <c r="S9" s="347"/>
      <c r="T9" s="347"/>
      <c r="U9" s="347"/>
      <c r="V9" s="347"/>
      <c r="W9" s="347"/>
      <c r="X9" s="347"/>
      <c r="Y9" s="8"/>
      <c r="Z9" s="8"/>
      <c r="AA9" s="8"/>
      <c r="AB9" s="8"/>
      <c r="AC9" s="8"/>
      <c r="AD9" s="8"/>
      <c r="AE9" s="8"/>
      <c r="AK9" s="89" t="s">
        <v>104</v>
      </c>
      <c r="AL9" s="88">
        <v>48900</v>
      </c>
      <c r="AM9" s="88">
        <v>6110</v>
      </c>
    </row>
    <row r="10" spans="1:39" ht="18" customHeight="1" thickBot="1">
      <c r="A10" s="1" t="s">
        <v>2</v>
      </c>
      <c r="AK10" s="87" t="s">
        <v>105</v>
      </c>
      <c r="AL10" s="88">
        <v>48900</v>
      </c>
      <c r="AM10" s="88">
        <v>6110</v>
      </c>
    </row>
    <row r="11" spans="1:39" ht="24" customHeight="1" thickBot="1">
      <c r="B11" s="615" t="s">
        <v>3</v>
      </c>
      <c r="C11" s="634" t="s">
        <v>262</v>
      </c>
      <c r="D11" s="635"/>
      <c r="E11" s="635"/>
      <c r="F11" s="635"/>
      <c r="G11" s="635"/>
      <c r="H11" s="635"/>
      <c r="I11" s="635"/>
      <c r="J11" s="635"/>
      <c r="K11" s="635"/>
      <c r="L11" s="635"/>
      <c r="M11" s="635"/>
      <c r="N11" s="635"/>
      <c r="O11" s="636"/>
      <c r="P11" s="645" t="s">
        <v>38</v>
      </c>
      <c r="Q11" s="646"/>
      <c r="R11" s="90">
        <f>【様式３】!AA26</f>
        <v>1</v>
      </c>
      <c r="S11" s="71" t="s">
        <v>11</v>
      </c>
      <c r="T11" s="646" t="s">
        <v>37</v>
      </c>
      <c r="U11" s="646"/>
      <c r="V11" s="90">
        <f>【様式３】!AA27</f>
        <v>1</v>
      </c>
      <c r="W11" s="48" t="s">
        <v>11</v>
      </c>
      <c r="X11" s="45"/>
      <c r="Y11" s="6"/>
      <c r="Z11" s="6"/>
      <c r="AA11" s="6"/>
      <c r="AB11" s="6"/>
      <c r="AC11" s="6"/>
      <c r="AD11" s="6"/>
      <c r="AE11" s="6"/>
      <c r="AF11" s="6"/>
      <c r="AG11" s="6"/>
      <c r="AI11" s="1" t="s">
        <v>53</v>
      </c>
      <c r="AK11" s="89" t="s">
        <v>100</v>
      </c>
      <c r="AL11" s="88">
        <v>48900</v>
      </c>
      <c r="AM11" s="88">
        <v>6110</v>
      </c>
    </row>
    <row r="12" spans="1:39" ht="24" customHeight="1" thickBot="1">
      <c r="B12" s="616"/>
      <c r="C12" s="637"/>
      <c r="D12" s="638"/>
      <c r="E12" s="638"/>
      <c r="F12" s="638"/>
      <c r="G12" s="638"/>
      <c r="H12" s="638"/>
      <c r="I12" s="638"/>
      <c r="J12" s="638"/>
      <c r="K12" s="638"/>
      <c r="L12" s="638"/>
      <c r="M12" s="638"/>
      <c r="N12" s="638"/>
      <c r="O12" s="639"/>
      <c r="P12" s="631" t="e">
        <f>ROUNDDOWN(P13+P14+P15,-3)</f>
        <v>#N/A</v>
      </c>
      <c r="Q12" s="632"/>
      <c r="R12" s="632"/>
      <c r="S12" s="632"/>
      <c r="T12" s="632"/>
      <c r="U12" s="632"/>
      <c r="V12" s="632"/>
      <c r="W12" s="632"/>
      <c r="X12" s="633"/>
      <c r="Y12" s="633"/>
      <c r="Z12" s="633"/>
      <c r="AA12" s="633"/>
      <c r="AB12" s="633"/>
      <c r="AC12" s="633"/>
      <c r="AD12" s="633"/>
      <c r="AE12" s="633"/>
      <c r="AF12" s="633"/>
      <c r="AG12" s="28" t="s">
        <v>5</v>
      </c>
    </row>
    <row r="13" spans="1:39" ht="23.25" customHeight="1">
      <c r="B13" s="616"/>
      <c r="C13" s="345"/>
      <c r="D13" s="346"/>
      <c r="E13" s="618" t="s">
        <v>65</v>
      </c>
      <c r="F13" s="619"/>
      <c r="G13" s="619"/>
      <c r="H13" s="619"/>
      <c r="I13" s="619"/>
      <c r="J13" s="619"/>
      <c r="K13" s="619"/>
      <c r="L13" s="619"/>
      <c r="M13" s="619"/>
      <c r="N13" s="619"/>
      <c r="O13" s="620"/>
      <c r="P13" s="621" t="e">
        <f>(AK13*R11+AL13*V11)*12</f>
        <v>#N/A</v>
      </c>
      <c r="Q13" s="622"/>
      <c r="R13" s="622"/>
      <c r="S13" s="622"/>
      <c r="T13" s="622"/>
      <c r="U13" s="622"/>
      <c r="V13" s="622"/>
      <c r="W13" s="622"/>
      <c r="X13" s="622"/>
      <c r="Y13" s="622"/>
      <c r="Z13" s="622"/>
      <c r="AA13" s="622"/>
      <c r="AB13" s="622"/>
      <c r="AC13" s="622"/>
      <c r="AD13" s="622"/>
      <c r="AE13" s="622"/>
      <c r="AF13" s="622"/>
      <c r="AG13" s="91" t="s">
        <v>5</v>
      </c>
      <c r="AK13" s="85" t="e">
        <f>VLOOKUP($U$7,$AK$3:$AM$11,2,FALSE)</f>
        <v>#N/A</v>
      </c>
      <c r="AL13" s="85" t="e">
        <f>VLOOKUP($U$7,$AK$3:$AM$11,3,FALSE)</f>
        <v>#N/A</v>
      </c>
    </row>
    <row r="14" spans="1:39" ht="23.25" customHeight="1">
      <c r="B14" s="616"/>
      <c r="C14" s="345"/>
      <c r="D14" s="346"/>
      <c r="E14" s="647" t="s">
        <v>108</v>
      </c>
      <c r="F14" s="648"/>
      <c r="G14" s="648"/>
      <c r="H14" s="648"/>
      <c r="I14" s="648"/>
      <c r="J14" s="648"/>
      <c r="K14" s="648"/>
      <c r="L14" s="648"/>
      <c r="M14" s="648"/>
      <c r="N14" s="648"/>
      <c r="O14" s="649"/>
      <c r="P14" s="650">
        <f>IFERROR(VLOOKUP($U$5,【様式６別添２】!$D$10:$F$14,2,FALSE),0)</f>
        <v>0</v>
      </c>
      <c r="Q14" s="651"/>
      <c r="R14" s="651"/>
      <c r="S14" s="651"/>
      <c r="T14" s="651"/>
      <c r="U14" s="651"/>
      <c r="V14" s="651"/>
      <c r="W14" s="651"/>
      <c r="X14" s="651"/>
      <c r="Y14" s="651"/>
      <c r="Z14" s="651"/>
      <c r="AA14" s="651"/>
      <c r="AB14" s="651"/>
      <c r="AC14" s="651"/>
      <c r="AD14" s="651"/>
      <c r="AE14" s="651"/>
      <c r="AF14" s="651"/>
      <c r="AG14" s="92" t="s">
        <v>5</v>
      </c>
    </row>
    <row r="15" spans="1:39" ht="23.25" customHeight="1" thickBot="1">
      <c r="B15" s="617"/>
      <c r="C15" s="72"/>
      <c r="D15" s="73"/>
      <c r="E15" s="623" t="s">
        <v>109</v>
      </c>
      <c r="F15" s="624"/>
      <c r="G15" s="624"/>
      <c r="H15" s="624"/>
      <c r="I15" s="624"/>
      <c r="J15" s="624"/>
      <c r="K15" s="624"/>
      <c r="L15" s="624"/>
      <c r="M15" s="624"/>
      <c r="N15" s="624"/>
      <c r="O15" s="625"/>
      <c r="P15" s="626">
        <f>IFERROR(VLOOKUP($U$5,【様式６別添２】!$D$10:$F$14,3,FALSE),0)</f>
        <v>0</v>
      </c>
      <c r="Q15" s="627"/>
      <c r="R15" s="627"/>
      <c r="S15" s="627"/>
      <c r="T15" s="627"/>
      <c r="U15" s="627"/>
      <c r="V15" s="627"/>
      <c r="W15" s="627"/>
      <c r="X15" s="627"/>
      <c r="Y15" s="627"/>
      <c r="Z15" s="627"/>
      <c r="AA15" s="627"/>
      <c r="AB15" s="627"/>
      <c r="AC15" s="627"/>
      <c r="AD15" s="627"/>
      <c r="AE15" s="627"/>
      <c r="AF15" s="627"/>
      <c r="AG15" s="44" t="s">
        <v>5</v>
      </c>
    </row>
    <row r="16" spans="1:39" ht="24" customHeight="1" thickBot="1">
      <c r="B16" s="57" t="s">
        <v>96</v>
      </c>
      <c r="C16" s="628" t="s">
        <v>4</v>
      </c>
      <c r="D16" s="629"/>
      <c r="E16" s="629"/>
      <c r="F16" s="629"/>
      <c r="G16" s="629"/>
      <c r="H16" s="629"/>
      <c r="I16" s="629"/>
      <c r="J16" s="629"/>
      <c r="K16" s="629"/>
      <c r="L16" s="629"/>
      <c r="M16" s="629"/>
      <c r="N16" s="629"/>
      <c r="O16" s="630"/>
      <c r="P16" s="643" t="s">
        <v>219</v>
      </c>
      <c r="Q16" s="644"/>
      <c r="R16" s="644"/>
      <c r="S16" s="644"/>
      <c r="T16" s="644"/>
      <c r="U16" s="644"/>
      <c r="V16" s="644"/>
      <c r="W16" s="644"/>
      <c r="X16" s="644"/>
      <c r="Y16" s="644"/>
      <c r="Z16" s="644"/>
      <c r="AA16" s="644"/>
      <c r="AB16" s="644"/>
      <c r="AC16" s="67" t="s">
        <v>45</v>
      </c>
      <c r="AD16" s="67">
        <v>12</v>
      </c>
      <c r="AE16" s="58" t="s">
        <v>46</v>
      </c>
      <c r="AF16" s="67"/>
      <c r="AG16" s="68" t="s">
        <v>44</v>
      </c>
    </row>
    <row r="17" spans="1:43" ht="22.5" customHeight="1">
      <c r="B17" s="31"/>
      <c r="C17" s="32"/>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4"/>
      <c r="AK17" s="93" t="s">
        <v>223</v>
      </c>
      <c r="AL17" s="93"/>
      <c r="AM17" s="93"/>
      <c r="AN17" s="93"/>
      <c r="AO17" s="93"/>
    </row>
    <row r="18" spans="1:43" s="41" customFormat="1" ht="23.25" customHeight="1" thickBot="1">
      <c r="A18" s="42" t="s">
        <v>55</v>
      </c>
      <c r="B18" s="50"/>
      <c r="C18" s="49"/>
      <c r="D18" s="49"/>
      <c r="E18" s="49"/>
      <c r="F18" s="49"/>
      <c r="G18" s="49"/>
      <c r="H18" s="49"/>
      <c r="I18" s="49"/>
      <c r="J18" s="49"/>
      <c r="K18" s="49"/>
      <c r="L18" s="49"/>
      <c r="M18" s="49"/>
      <c r="N18" s="49"/>
      <c r="O18" s="49"/>
      <c r="P18" s="66"/>
      <c r="Q18" s="66"/>
      <c r="R18" s="66"/>
      <c r="S18" s="66"/>
      <c r="T18" s="66"/>
      <c r="U18" s="66"/>
      <c r="V18" s="66"/>
      <c r="W18" s="66"/>
      <c r="X18" s="66"/>
      <c r="Y18" s="66"/>
      <c r="Z18" s="66"/>
      <c r="AA18" s="66"/>
      <c r="AB18" s="66"/>
      <c r="AC18" s="66"/>
      <c r="AD18" s="66"/>
      <c r="AE18" s="66"/>
      <c r="AF18" s="66"/>
      <c r="AG18" s="66"/>
      <c r="AK18" s="606" t="s">
        <v>220</v>
      </c>
      <c r="AL18" s="606"/>
      <c r="AM18" s="606"/>
      <c r="AN18" s="607"/>
      <c r="AO18" s="607"/>
      <c r="AP18" s="1"/>
      <c r="AQ18" s="1"/>
    </row>
    <row r="19" spans="1:43" s="40" customFormat="1" ht="33.950000000000003" customHeight="1">
      <c r="B19" s="62" t="s">
        <v>3</v>
      </c>
      <c r="C19" s="640" t="s">
        <v>263</v>
      </c>
      <c r="D19" s="641"/>
      <c r="E19" s="641"/>
      <c r="F19" s="641"/>
      <c r="G19" s="641"/>
      <c r="H19" s="641"/>
      <c r="I19" s="641"/>
      <c r="J19" s="641"/>
      <c r="K19" s="641"/>
      <c r="L19" s="641"/>
      <c r="M19" s="641"/>
      <c r="N19" s="641"/>
      <c r="O19" s="642"/>
      <c r="P19" s="652">
        <f>ROUNDDOWN(P20+P21,-3)</f>
        <v>0</v>
      </c>
      <c r="Q19" s="653"/>
      <c r="R19" s="653"/>
      <c r="S19" s="653"/>
      <c r="T19" s="653"/>
      <c r="U19" s="653"/>
      <c r="V19" s="653"/>
      <c r="W19" s="653"/>
      <c r="X19" s="653"/>
      <c r="Y19" s="653"/>
      <c r="Z19" s="653"/>
      <c r="AA19" s="653"/>
      <c r="AB19" s="653"/>
      <c r="AC19" s="653"/>
      <c r="AD19" s="653"/>
      <c r="AE19" s="653"/>
      <c r="AF19" s="653"/>
      <c r="AG19" s="61" t="s">
        <v>5</v>
      </c>
      <c r="AK19" s="608" t="s">
        <v>221</v>
      </c>
      <c r="AL19" s="608"/>
      <c r="AM19" s="608"/>
      <c r="AN19" s="607"/>
      <c r="AO19" s="607"/>
      <c r="AP19" s="1"/>
      <c r="AQ19" s="1"/>
    </row>
    <row r="20" spans="1:43" s="40" customFormat="1" ht="23.25" customHeight="1" thickBot="1">
      <c r="B20" s="59"/>
      <c r="C20" s="41"/>
      <c r="D20" s="51" t="s">
        <v>97</v>
      </c>
      <c r="E20" s="52"/>
      <c r="F20" s="52"/>
      <c r="G20" s="52"/>
      <c r="H20" s="52"/>
      <c r="I20" s="52"/>
      <c r="J20" s="52"/>
      <c r="K20" s="52"/>
      <c r="L20" s="52"/>
      <c r="M20" s="52"/>
      <c r="N20" s="52"/>
      <c r="O20" s="53"/>
      <c r="P20" s="610">
        <f>【様式６別添１】!Y60</f>
        <v>0</v>
      </c>
      <c r="Q20" s="611"/>
      <c r="R20" s="611"/>
      <c r="S20" s="611"/>
      <c r="T20" s="611"/>
      <c r="U20" s="611"/>
      <c r="V20" s="611"/>
      <c r="W20" s="611"/>
      <c r="X20" s="611"/>
      <c r="Y20" s="611"/>
      <c r="Z20" s="611"/>
      <c r="AA20" s="611"/>
      <c r="AB20" s="611"/>
      <c r="AC20" s="611"/>
      <c r="AD20" s="611"/>
      <c r="AE20" s="611"/>
      <c r="AF20" s="611"/>
      <c r="AG20" s="29" t="s">
        <v>5</v>
      </c>
      <c r="AK20" s="608" t="s">
        <v>222</v>
      </c>
      <c r="AL20" s="608"/>
      <c r="AM20" s="608"/>
      <c r="AN20" s="609">
        <f>【様式６別添１】!Y60</f>
        <v>0</v>
      </c>
      <c r="AO20" s="609"/>
      <c r="AP20" s="1"/>
      <c r="AQ20" s="1"/>
    </row>
    <row r="21" spans="1:43" s="40" customFormat="1" ht="23.25" customHeight="1" thickBot="1">
      <c r="B21" s="54"/>
      <c r="C21" s="55"/>
      <c r="D21" s="63" t="s">
        <v>264</v>
      </c>
      <c r="E21" s="64"/>
      <c r="F21" s="64"/>
      <c r="G21" s="64"/>
      <c r="H21" s="64"/>
      <c r="I21" s="64"/>
      <c r="J21" s="64"/>
      <c r="K21" s="64"/>
      <c r="L21" s="64"/>
      <c r="M21" s="64"/>
      <c r="N21" s="64"/>
      <c r="O21" s="56"/>
      <c r="P21" s="666"/>
      <c r="Q21" s="667"/>
      <c r="R21" s="667"/>
      <c r="S21" s="667"/>
      <c r="T21" s="667"/>
      <c r="U21" s="667"/>
      <c r="V21" s="667"/>
      <c r="W21" s="667"/>
      <c r="X21" s="667"/>
      <c r="Y21" s="667"/>
      <c r="Z21" s="667"/>
      <c r="AA21" s="667"/>
      <c r="AB21" s="667"/>
      <c r="AC21" s="667"/>
      <c r="AD21" s="667"/>
      <c r="AE21" s="667"/>
      <c r="AF21" s="667"/>
      <c r="AG21" s="44" t="s">
        <v>5</v>
      </c>
      <c r="AK21" s="601" t="s">
        <v>70</v>
      </c>
      <c r="AL21" s="601"/>
      <c r="AM21" s="602"/>
      <c r="AN21" s="603" t="e">
        <f>ROUND(AN18/AN19*AN20,0)</f>
        <v>#DIV/0!</v>
      </c>
      <c r="AO21" s="604" t="e">
        <f>ROUND(AO18/AO19*AO20,0)</f>
        <v>#DIV/0!</v>
      </c>
      <c r="AP21" s="1"/>
      <c r="AQ21" s="1"/>
    </row>
    <row r="22" spans="1:43" s="30" customFormat="1" ht="21.75" customHeight="1">
      <c r="B22" s="37"/>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row>
    <row r="23" spans="1:43" s="30" customFormat="1" ht="18" customHeight="1">
      <c r="A23" s="40" t="s">
        <v>56</v>
      </c>
      <c r="B23" s="36"/>
      <c r="C23" s="36"/>
      <c r="D23" s="36"/>
      <c r="E23" s="36"/>
      <c r="F23" s="36"/>
      <c r="G23" s="36"/>
      <c r="H23" s="36"/>
      <c r="I23" s="36"/>
      <c r="J23" s="36"/>
      <c r="K23" s="36"/>
      <c r="L23" s="36"/>
      <c r="M23" s="36"/>
      <c r="N23" s="36"/>
      <c r="O23" s="36"/>
      <c r="AG23" s="46"/>
    </row>
    <row r="24" spans="1:43" s="30" customFormat="1" ht="18.75" customHeight="1" thickBot="1">
      <c r="A24" s="40"/>
      <c r="B24" s="78" t="s">
        <v>134</v>
      </c>
      <c r="C24" s="36"/>
      <c r="D24" s="36"/>
      <c r="E24" s="36"/>
      <c r="F24" s="36"/>
      <c r="G24" s="36"/>
      <c r="H24" s="36"/>
      <c r="I24" s="36"/>
      <c r="J24" s="36"/>
      <c r="K24" s="36"/>
      <c r="L24" s="36"/>
      <c r="M24" s="36"/>
      <c r="N24" s="36"/>
      <c r="O24" s="36"/>
      <c r="AF24" s="605" t="e">
        <f>IF(P25&gt;P26,"NG","OK")</f>
        <v>#N/A</v>
      </c>
      <c r="AG24" s="605"/>
    </row>
    <row r="25" spans="1:43" s="30" customFormat="1" ht="42" customHeight="1">
      <c r="A25" s="36"/>
      <c r="B25" s="76" t="s">
        <v>50</v>
      </c>
      <c r="C25" s="654" t="s">
        <v>113</v>
      </c>
      <c r="D25" s="655"/>
      <c r="E25" s="655"/>
      <c r="F25" s="655"/>
      <c r="G25" s="655"/>
      <c r="H25" s="655"/>
      <c r="I25" s="655"/>
      <c r="J25" s="655"/>
      <c r="K25" s="655"/>
      <c r="L25" s="655"/>
      <c r="M25" s="655"/>
      <c r="N25" s="655"/>
      <c r="O25" s="656"/>
      <c r="P25" s="657" t="e">
        <f>P12</f>
        <v>#N/A</v>
      </c>
      <c r="Q25" s="658"/>
      <c r="R25" s="658"/>
      <c r="S25" s="658"/>
      <c r="T25" s="658"/>
      <c r="U25" s="658"/>
      <c r="V25" s="658"/>
      <c r="W25" s="658"/>
      <c r="X25" s="658"/>
      <c r="Y25" s="658"/>
      <c r="Z25" s="658"/>
      <c r="AA25" s="658"/>
      <c r="AB25" s="658"/>
      <c r="AC25" s="658"/>
      <c r="AD25" s="658"/>
      <c r="AE25" s="658"/>
      <c r="AF25" s="659"/>
      <c r="AG25" s="39" t="s">
        <v>5</v>
      </c>
      <c r="AJ25" s="47"/>
    </row>
    <row r="26" spans="1:43" s="30" customFormat="1" ht="42" customHeight="1" thickBot="1">
      <c r="A26" s="36"/>
      <c r="B26" s="77" t="s">
        <v>115</v>
      </c>
      <c r="C26" s="660" t="s">
        <v>114</v>
      </c>
      <c r="D26" s="661"/>
      <c r="E26" s="661"/>
      <c r="F26" s="661"/>
      <c r="G26" s="661"/>
      <c r="H26" s="661"/>
      <c r="I26" s="661"/>
      <c r="J26" s="661"/>
      <c r="K26" s="661"/>
      <c r="L26" s="661"/>
      <c r="M26" s="661"/>
      <c r="N26" s="661"/>
      <c r="O26" s="662"/>
      <c r="P26" s="663">
        <f>P19</f>
        <v>0</v>
      </c>
      <c r="Q26" s="664"/>
      <c r="R26" s="664"/>
      <c r="S26" s="664"/>
      <c r="T26" s="664"/>
      <c r="U26" s="664"/>
      <c r="V26" s="664"/>
      <c r="W26" s="664"/>
      <c r="X26" s="664"/>
      <c r="Y26" s="664"/>
      <c r="Z26" s="664"/>
      <c r="AA26" s="664"/>
      <c r="AB26" s="664"/>
      <c r="AC26" s="664"/>
      <c r="AD26" s="664"/>
      <c r="AE26" s="664"/>
      <c r="AF26" s="665"/>
      <c r="AG26" s="35" t="s">
        <v>5</v>
      </c>
    </row>
    <row r="27" spans="1:43" ht="9.9499999999999993" customHeight="1">
      <c r="B27" s="32"/>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row>
    <row r="28" spans="1:43" ht="18" customHeight="1">
      <c r="B28" s="1" t="s">
        <v>9</v>
      </c>
    </row>
  </sheetData>
  <sheetProtection algorithmName="SHA-512" hashValue="iP5WB5G8aMYB/lS3y5j9fd0uOfZgUZwQIaY7yn59ToCoDL0F+ZL3KpSJMkUveMpRDxRLeYnKr9EoiNGhNBW0qQ==" saltValue="oyFClJ6P8WFovxFYPX8Mcw==" spinCount="100000" sheet="1" objects="1" scenarios="1"/>
  <mergeCells count="37">
    <mergeCell ref="C25:O25"/>
    <mergeCell ref="P25:AF25"/>
    <mergeCell ref="C26:O26"/>
    <mergeCell ref="P26:AF26"/>
    <mergeCell ref="P21:AF21"/>
    <mergeCell ref="C16:O16"/>
    <mergeCell ref="P12:AF12"/>
    <mergeCell ref="C11:O12"/>
    <mergeCell ref="C19:O19"/>
    <mergeCell ref="P16:AB16"/>
    <mergeCell ref="P11:Q11"/>
    <mergeCell ref="T11:U11"/>
    <mergeCell ref="E14:O14"/>
    <mergeCell ref="P14:AF14"/>
    <mergeCell ref="P19:AF19"/>
    <mergeCell ref="A3:AG3"/>
    <mergeCell ref="O5:T5"/>
    <mergeCell ref="U5:AG5"/>
    <mergeCell ref="O6:T6"/>
    <mergeCell ref="U6:AG6"/>
    <mergeCell ref="O7:T7"/>
    <mergeCell ref="U7:AG7"/>
    <mergeCell ref="B11:B15"/>
    <mergeCell ref="E13:O13"/>
    <mergeCell ref="P13:AF13"/>
    <mergeCell ref="E15:O15"/>
    <mergeCell ref="P15:AF15"/>
    <mergeCell ref="AK21:AM21"/>
    <mergeCell ref="AN21:AO21"/>
    <mergeCell ref="AF24:AG24"/>
    <mergeCell ref="AK18:AM18"/>
    <mergeCell ref="AN18:AO18"/>
    <mergeCell ref="AK19:AM19"/>
    <mergeCell ref="AN19:AO19"/>
    <mergeCell ref="AK20:AM20"/>
    <mergeCell ref="AN20:AO20"/>
    <mergeCell ref="P20:AF20"/>
  </mergeCells>
  <phoneticPr fontId="4"/>
  <dataValidations count="1">
    <dataValidation type="whole" operator="greaterThanOrEqual" allowBlank="1" showInputMessage="1" showErrorMessage="1" sqref="AN18:AO19" xr:uid="{0868CAEC-95D3-494F-B69B-FF24E9147ACA}">
      <formula1>0</formula1>
    </dataValidation>
  </dataValidations>
  <printOptions horizontalCentered="1"/>
  <pageMargins left="0.51181102362204722" right="0.35433070866141736" top="0.59055118110236227" bottom="0.39370078740157483" header="0.51181102362204722" footer="0.51181102362204722"/>
  <pageSetup paperSize="9" scale="83"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D8D7F-1539-4E6C-9061-BEADDE367D50}">
  <sheetPr codeName="Sheet6">
    <tabColor theme="2" tint="-0.749992370372631"/>
    <pageSetUpPr fitToPage="1"/>
  </sheetPr>
  <dimension ref="B1:Z103"/>
  <sheetViews>
    <sheetView view="pageBreakPreview" zoomScale="70" zoomScaleNormal="90" zoomScaleSheetLayoutView="70" workbookViewId="0">
      <pane ySplit="9" topLeftCell="A10" activePane="bottomLeft" state="frozen"/>
      <selection activeCell="E15" sqref="E15"/>
      <selection pane="bottomLeft" activeCell="Y4" sqref="Y4"/>
    </sheetView>
  </sheetViews>
  <sheetFormatPr defaultRowHeight="13.5"/>
  <cols>
    <col min="1" max="1" width="3.125" style="95" customWidth="1"/>
    <col min="2" max="2" width="2.875" style="95" customWidth="1"/>
    <col min="3" max="3" width="4.125" style="95" customWidth="1"/>
    <col min="4" max="4" width="12.5" style="95" customWidth="1"/>
    <col min="5" max="5" width="10.375" style="95" customWidth="1"/>
    <col min="6" max="6" width="12.125" style="95" customWidth="1"/>
    <col min="7" max="10" width="3.125" style="95" customWidth="1"/>
    <col min="11" max="11" width="8.875" style="95" customWidth="1"/>
    <col min="12" max="12" width="10.625" style="95" customWidth="1"/>
    <col min="13" max="13" width="7.75" style="95" customWidth="1"/>
    <col min="14" max="24" width="7.5" style="95" customWidth="1"/>
    <col min="25" max="25" width="10" style="95" customWidth="1"/>
    <col min="26" max="26" width="52.875" style="95" customWidth="1"/>
    <col min="27" max="16384" width="9" style="95"/>
  </cols>
  <sheetData>
    <row r="1" spans="2:26" ht="17.25" customHeight="1">
      <c r="B1" s="94" t="s">
        <v>199</v>
      </c>
    </row>
    <row r="2" spans="2:26" ht="15" customHeight="1">
      <c r="L2" s="682"/>
      <c r="M2" s="683"/>
      <c r="N2" s="684"/>
      <c r="O2" s="680" t="s">
        <v>106</v>
      </c>
      <c r="P2" s="680"/>
      <c r="Q2" s="681" t="s">
        <v>107</v>
      </c>
      <c r="R2" s="681"/>
      <c r="S2" s="688" t="s">
        <v>110</v>
      </c>
      <c r="T2" s="688"/>
      <c r="U2" s="688" t="s">
        <v>111</v>
      </c>
      <c r="V2" s="688"/>
      <c r="W2" s="672" t="s">
        <v>112</v>
      </c>
      <c r="X2" s="673"/>
      <c r="Y2" s="96"/>
      <c r="Z2" s="96"/>
    </row>
    <row r="3" spans="2:26" ht="15" customHeight="1" thickBot="1">
      <c r="L3" s="685"/>
      <c r="M3" s="686"/>
      <c r="N3" s="687"/>
      <c r="O3" s="680"/>
      <c r="P3" s="680"/>
      <c r="Q3" s="681"/>
      <c r="R3" s="681"/>
      <c r="S3" s="688"/>
      <c r="T3" s="688"/>
      <c r="U3" s="688"/>
      <c r="V3" s="688"/>
      <c r="W3" s="674"/>
      <c r="X3" s="675"/>
      <c r="Y3" s="96"/>
      <c r="Z3" s="96"/>
    </row>
    <row r="4" spans="2:26" ht="16.5" customHeight="1" thickBot="1">
      <c r="C4" s="691" t="s">
        <v>1</v>
      </c>
      <c r="D4" s="691"/>
      <c r="E4" s="692" t="str">
        <f>基礎情報!E37&amp;""</f>
        <v/>
      </c>
      <c r="F4" s="692"/>
      <c r="G4" s="692"/>
      <c r="H4" s="692"/>
      <c r="I4" s="692"/>
      <c r="J4" s="692"/>
      <c r="L4" s="280" t="s">
        <v>98</v>
      </c>
      <c r="M4" s="281">
        <f>【様式３】!AA26</f>
        <v>1</v>
      </c>
      <c r="N4" s="97" t="s">
        <v>116</v>
      </c>
      <c r="O4" s="693">
        <v>40000</v>
      </c>
      <c r="P4" s="694"/>
      <c r="Q4" s="676">
        <f>O4*M4</f>
        <v>40000</v>
      </c>
      <c r="R4" s="677"/>
      <c r="S4" s="678">
        <f>ROUND(【様式６】!P14/12,0)</f>
        <v>0</v>
      </c>
      <c r="T4" s="695"/>
      <c r="U4" s="678">
        <f>ROUND(【様式６】!P15/12,0)</f>
        <v>0</v>
      </c>
      <c r="V4" s="679"/>
      <c r="W4" s="668">
        <f>Q6+S6+U6</f>
        <v>45000</v>
      </c>
      <c r="X4" s="669"/>
      <c r="Y4" s="96"/>
      <c r="Z4" s="96"/>
    </row>
    <row r="5" spans="2:26" ht="16.5" customHeight="1" thickBot="1">
      <c r="C5" s="691" t="s">
        <v>10</v>
      </c>
      <c r="D5" s="691"/>
      <c r="E5" s="692" t="str">
        <f>基礎情報!E39&amp;""</f>
        <v/>
      </c>
      <c r="F5" s="692"/>
      <c r="G5" s="692"/>
      <c r="H5" s="692"/>
      <c r="I5" s="692"/>
      <c r="J5" s="692"/>
      <c r="L5" s="280" t="s">
        <v>99</v>
      </c>
      <c r="M5" s="281">
        <f>【様式３】!AA27</f>
        <v>1</v>
      </c>
      <c r="N5" s="97" t="s">
        <v>116</v>
      </c>
      <c r="O5" s="693">
        <v>5000</v>
      </c>
      <c r="P5" s="694"/>
      <c r="Q5" s="678">
        <f>O5*M5</f>
        <v>5000</v>
      </c>
      <c r="R5" s="679"/>
      <c r="S5" s="689"/>
      <c r="T5" s="696"/>
      <c r="U5" s="689"/>
      <c r="V5" s="690"/>
      <c r="W5" s="670"/>
      <c r="X5" s="671"/>
      <c r="Y5" s="96"/>
      <c r="Z5" s="96"/>
    </row>
    <row r="6" spans="2:26" ht="15" customHeight="1">
      <c r="C6" s="98"/>
      <c r="D6" s="98"/>
      <c r="E6" s="98"/>
      <c r="F6" s="98"/>
      <c r="G6" s="98"/>
      <c r="H6" s="98"/>
      <c r="I6" s="98"/>
      <c r="J6" s="98"/>
      <c r="O6" s="99"/>
      <c r="P6" s="99"/>
      <c r="Q6" s="679">
        <f>SUM(Q4:R5)</f>
        <v>45000</v>
      </c>
      <c r="R6" s="679"/>
      <c r="S6" s="679">
        <f t="shared" ref="S6" si="0">SUM(S4:T5)</f>
        <v>0</v>
      </c>
      <c r="T6" s="679"/>
      <c r="U6" s="679">
        <f t="shared" ref="U6" si="1">SUM(U4:V5)</f>
        <v>0</v>
      </c>
      <c r="V6" s="679"/>
      <c r="W6" s="282"/>
      <c r="X6" s="282"/>
      <c r="Y6" s="96"/>
      <c r="Z6" s="96"/>
    </row>
    <row r="7" spans="2:26" ht="22.5" customHeight="1">
      <c r="V7" s="100"/>
      <c r="W7" s="100"/>
      <c r="X7" s="100"/>
      <c r="Y7" s="100"/>
      <c r="Z7" s="100"/>
    </row>
    <row r="8" spans="2:26" ht="22.5" customHeight="1">
      <c r="C8" s="699"/>
      <c r="D8" s="699" t="s">
        <v>71</v>
      </c>
      <c r="E8" s="699" t="s">
        <v>0</v>
      </c>
      <c r="F8" s="699" t="s">
        <v>18</v>
      </c>
      <c r="G8" s="699" t="s">
        <v>72</v>
      </c>
      <c r="H8" s="699"/>
      <c r="I8" s="699"/>
      <c r="J8" s="699"/>
      <c r="K8" s="698" t="s">
        <v>224</v>
      </c>
      <c r="L8" s="697" t="s">
        <v>73</v>
      </c>
      <c r="M8" s="699" t="s">
        <v>133</v>
      </c>
      <c r="N8" s="699"/>
      <c r="O8" s="699"/>
      <c r="P8" s="699"/>
      <c r="Q8" s="699"/>
      <c r="R8" s="699"/>
      <c r="S8" s="699"/>
      <c r="T8" s="699"/>
      <c r="U8" s="699"/>
      <c r="V8" s="699"/>
      <c r="W8" s="699"/>
      <c r="X8" s="699"/>
      <c r="Y8" s="699"/>
      <c r="Z8" s="700" t="s">
        <v>74</v>
      </c>
    </row>
    <row r="9" spans="2:26" ht="35.25" customHeight="1" thickBot="1">
      <c r="C9" s="700"/>
      <c r="D9" s="700"/>
      <c r="E9" s="700"/>
      <c r="F9" s="700"/>
      <c r="G9" s="700"/>
      <c r="H9" s="700"/>
      <c r="I9" s="700"/>
      <c r="J9" s="700"/>
      <c r="K9" s="701"/>
      <c r="L9" s="698"/>
      <c r="M9" s="349" t="s">
        <v>83</v>
      </c>
      <c r="N9" s="349" t="s">
        <v>84</v>
      </c>
      <c r="O9" s="349" t="s">
        <v>85</v>
      </c>
      <c r="P9" s="349" t="s">
        <v>86</v>
      </c>
      <c r="Q9" s="349" t="s">
        <v>87</v>
      </c>
      <c r="R9" s="349" t="s">
        <v>88</v>
      </c>
      <c r="S9" s="349" t="s">
        <v>89</v>
      </c>
      <c r="T9" s="349" t="s">
        <v>90</v>
      </c>
      <c r="U9" s="349" t="s">
        <v>91</v>
      </c>
      <c r="V9" s="349" t="s">
        <v>92</v>
      </c>
      <c r="W9" s="349" t="s">
        <v>93</v>
      </c>
      <c r="X9" s="349" t="s">
        <v>94</v>
      </c>
      <c r="Y9" s="101" t="s">
        <v>95</v>
      </c>
      <c r="Z9" s="702"/>
    </row>
    <row r="10" spans="2:26" ht="19.5" customHeight="1" thickTop="1">
      <c r="C10" s="102">
        <v>1</v>
      </c>
      <c r="D10" s="115"/>
      <c r="E10" s="116"/>
      <c r="F10" s="116"/>
      <c r="G10" s="117"/>
      <c r="H10" s="103" t="s">
        <v>23</v>
      </c>
      <c r="I10" s="121"/>
      <c r="J10" s="104" t="s">
        <v>32</v>
      </c>
      <c r="K10" s="283" t="str">
        <f>研修要件確認シート!AC11</f>
        <v>－</v>
      </c>
      <c r="L10" s="123"/>
      <c r="M10" s="124"/>
      <c r="N10" s="105" t="str">
        <f>IF($M10="","",$M10)</f>
        <v/>
      </c>
      <c r="O10" s="106" t="str">
        <f t="shared" ref="O10:X45" si="2">IF($M10="","",$M10)</f>
        <v/>
      </c>
      <c r="P10" s="106" t="str">
        <f t="shared" si="2"/>
        <v/>
      </c>
      <c r="Q10" s="106" t="str">
        <f t="shared" si="2"/>
        <v/>
      </c>
      <c r="R10" s="106" t="str">
        <f t="shared" si="2"/>
        <v/>
      </c>
      <c r="S10" s="106" t="str">
        <f t="shared" si="2"/>
        <v/>
      </c>
      <c r="T10" s="106" t="str">
        <f t="shared" si="2"/>
        <v/>
      </c>
      <c r="U10" s="106" t="str">
        <f t="shared" si="2"/>
        <v/>
      </c>
      <c r="V10" s="106" t="str">
        <f t="shared" si="2"/>
        <v/>
      </c>
      <c r="W10" s="106" t="str">
        <f t="shared" si="2"/>
        <v/>
      </c>
      <c r="X10" s="106" t="str">
        <f t="shared" si="2"/>
        <v/>
      </c>
      <c r="Y10" s="107">
        <f>SUM(M10:X10)</f>
        <v>0</v>
      </c>
      <c r="Z10" s="116"/>
    </row>
    <row r="11" spans="2:26" ht="19.5" customHeight="1">
      <c r="C11" s="280">
        <v>2</v>
      </c>
      <c r="D11" s="118"/>
      <c r="E11" s="119"/>
      <c r="F11" s="119"/>
      <c r="G11" s="120"/>
      <c r="H11" s="108" t="s">
        <v>23</v>
      </c>
      <c r="I11" s="122"/>
      <c r="J11" s="109" t="s">
        <v>32</v>
      </c>
      <c r="K11" s="284" t="str">
        <f>研修要件確認シート!AC12</f>
        <v>－</v>
      </c>
      <c r="L11" s="125"/>
      <c r="M11" s="128"/>
      <c r="N11" s="110" t="str">
        <f t="shared" ref="N11:X46" si="3">IF($M11="","",$M11)</f>
        <v/>
      </c>
      <c r="O11" s="348" t="str">
        <f t="shared" si="2"/>
        <v/>
      </c>
      <c r="P11" s="348" t="str">
        <f t="shared" si="2"/>
        <v/>
      </c>
      <c r="Q11" s="348" t="str">
        <f t="shared" si="2"/>
        <v/>
      </c>
      <c r="R11" s="348" t="str">
        <f t="shared" si="2"/>
        <v/>
      </c>
      <c r="S11" s="348" t="str">
        <f t="shared" si="2"/>
        <v/>
      </c>
      <c r="T11" s="348" t="str">
        <f t="shared" si="2"/>
        <v/>
      </c>
      <c r="U11" s="348" t="str">
        <f t="shared" si="2"/>
        <v/>
      </c>
      <c r="V11" s="348" t="str">
        <f t="shared" si="2"/>
        <v/>
      </c>
      <c r="W11" s="348" t="str">
        <f t="shared" si="2"/>
        <v/>
      </c>
      <c r="X11" s="348" t="str">
        <f t="shared" si="2"/>
        <v/>
      </c>
      <c r="Y11" s="111">
        <f t="shared" ref="Y11:Y59" si="4">SUM(M11:X11)</f>
        <v>0</v>
      </c>
      <c r="Z11" s="119"/>
    </row>
    <row r="12" spans="2:26" ht="19.5" customHeight="1">
      <c r="C12" s="280">
        <v>3</v>
      </c>
      <c r="D12" s="118"/>
      <c r="E12" s="119"/>
      <c r="F12" s="119"/>
      <c r="G12" s="120"/>
      <c r="H12" s="108" t="s">
        <v>23</v>
      </c>
      <c r="I12" s="122"/>
      <c r="J12" s="109" t="s">
        <v>32</v>
      </c>
      <c r="K12" s="284" t="str">
        <f>研修要件確認シート!AC13</f>
        <v>－</v>
      </c>
      <c r="L12" s="125"/>
      <c r="M12" s="128"/>
      <c r="N12" s="110" t="str">
        <f t="shared" si="3"/>
        <v/>
      </c>
      <c r="O12" s="348" t="str">
        <f t="shared" si="2"/>
        <v/>
      </c>
      <c r="P12" s="348" t="str">
        <f t="shared" si="2"/>
        <v/>
      </c>
      <c r="Q12" s="348" t="str">
        <f t="shared" si="2"/>
        <v/>
      </c>
      <c r="R12" s="348" t="str">
        <f t="shared" si="2"/>
        <v/>
      </c>
      <c r="S12" s="348" t="str">
        <f t="shared" si="2"/>
        <v/>
      </c>
      <c r="T12" s="348" t="str">
        <f t="shared" si="2"/>
        <v/>
      </c>
      <c r="U12" s="348" t="str">
        <f t="shared" si="2"/>
        <v/>
      </c>
      <c r="V12" s="348" t="str">
        <f t="shared" si="2"/>
        <v/>
      </c>
      <c r="W12" s="348" t="str">
        <f t="shared" si="2"/>
        <v/>
      </c>
      <c r="X12" s="348" t="str">
        <f t="shared" si="2"/>
        <v/>
      </c>
      <c r="Y12" s="111">
        <f t="shared" si="4"/>
        <v>0</v>
      </c>
      <c r="Z12" s="119"/>
    </row>
    <row r="13" spans="2:26" ht="19.5" customHeight="1">
      <c r="C13" s="280">
        <v>4</v>
      </c>
      <c r="D13" s="118"/>
      <c r="E13" s="119"/>
      <c r="F13" s="119"/>
      <c r="G13" s="120"/>
      <c r="H13" s="108" t="s">
        <v>23</v>
      </c>
      <c r="I13" s="122"/>
      <c r="J13" s="109" t="s">
        <v>32</v>
      </c>
      <c r="K13" s="284" t="str">
        <f>研修要件確認シート!AC14</f>
        <v>－</v>
      </c>
      <c r="L13" s="125"/>
      <c r="M13" s="128"/>
      <c r="N13" s="110" t="str">
        <f t="shared" si="3"/>
        <v/>
      </c>
      <c r="O13" s="348" t="str">
        <f t="shared" si="2"/>
        <v/>
      </c>
      <c r="P13" s="348" t="str">
        <f t="shared" si="2"/>
        <v/>
      </c>
      <c r="Q13" s="348" t="str">
        <f t="shared" si="2"/>
        <v/>
      </c>
      <c r="R13" s="348" t="str">
        <f t="shared" si="2"/>
        <v/>
      </c>
      <c r="S13" s="348" t="str">
        <f t="shared" si="2"/>
        <v/>
      </c>
      <c r="T13" s="348" t="str">
        <f t="shared" si="2"/>
        <v/>
      </c>
      <c r="U13" s="348" t="str">
        <f t="shared" si="2"/>
        <v/>
      </c>
      <c r="V13" s="348" t="str">
        <f t="shared" si="2"/>
        <v/>
      </c>
      <c r="W13" s="348" t="str">
        <f t="shared" si="2"/>
        <v/>
      </c>
      <c r="X13" s="348" t="str">
        <f t="shared" si="2"/>
        <v/>
      </c>
      <c r="Y13" s="111">
        <f t="shared" si="4"/>
        <v>0</v>
      </c>
      <c r="Z13" s="119"/>
    </row>
    <row r="14" spans="2:26" ht="19.5" customHeight="1">
      <c r="C14" s="280">
        <v>5</v>
      </c>
      <c r="D14" s="118"/>
      <c r="E14" s="119"/>
      <c r="F14" s="119"/>
      <c r="G14" s="120"/>
      <c r="H14" s="108" t="s">
        <v>23</v>
      </c>
      <c r="I14" s="122"/>
      <c r="J14" s="109" t="s">
        <v>32</v>
      </c>
      <c r="K14" s="284" t="str">
        <f>研修要件確認シート!AC15</f>
        <v>－</v>
      </c>
      <c r="L14" s="125"/>
      <c r="M14" s="128"/>
      <c r="N14" s="110" t="str">
        <f t="shared" si="3"/>
        <v/>
      </c>
      <c r="O14" s="348" t="str">
        <f t="shared" si="2"/>
        <v/>
      </c>
      <c r="P14" s="348" t="str">
        <f t="shared" si="2"/>
        <v/>
      </c>
      <c r="Q14" s="348" t="str">
        <f t="shared" si="2"/>
        <v/>
      </c>
      <c r="R14" s="348" t="str">
        <f t="shared" si="2"/>
        <v/>
      </c>
      <c r="S14" s="348" t="str">
        <f t="shared" si="2"/>
        <v/>
      </c>
      <c r="T14" s="348" t="str">
        <f t="shared" si="2"/>
        <v/>
      </c>
      <c r="U14" s="348" t="str">
        <f t="shared" si="2"/>
        <v/>
      </c>
      <c r="V14" s="348" t="str">
        <f t="shared" si="2"/>
        <v/>
      </c>
      <c r="W14" s="348" t="str">
        <f t="shared" si="2"/>
        <v/>
      </c>
      <c r="X14" s="348" t="str">
        <f t="shared" si="2"/>
        <v/>
      </c>
      <c r="Y14" s="111">
        <f t="shared" ref="Y14:Y29" si="5">SUM(M14:X14)</f>
        <v>0</v>
      </c>
      <c r="Z14" s="119"/>
    </row>
    <row r="15" spans="2:26" ht="19.5" customHeight="1">
      <c r="C15" s="280">
        <v>6</v>
      </c>
      <c r="D15" s="118"/>
      <c r="E15" s="119"/>
      <c r="F15" s="119"/>
      <c r="G15" s="120"/>
      <c r="H15" s="108" t="s">
        <v>23</v>
      </c>
      <c r="I15" s="122"/>
      <c r="J15" s="109" t="s">
        <v>32</v>
      </c>
      <c r="K15" s="284" t="str">
        <f>研修要件確認シート!AC16</f>
        <v>－</v>
      </c>
      <c r="L15" s="125"/>
      <c r="M15" s="128"/>
      <c r="N15" s="110" t="str">
        <f t="shared" si="3"/>
        <v/>
      </c>
      <c r="O15" s="348" t="str">
        <f t="shared" si="2"/>
        <v/>
      </c>
      <c r="P15" s="348" t="str">
        <f t="shared" si="2"/>
        <v/>
      </c>
      <c r="Q15" s="348" t="str">
        <f t="shared" si="2"/>
        <v/>
      </c>
      <c r="R15" s="348" t="str">
        <f t="shared" si="2"/>
        <v/>
      </c>
      <c r="S15" s="348" t="str">
        <f t="shared" si="2"/>
        <v/>
      </c>
      <c r="T15" s="348" t="str">
        <f t="shared" si="2"/>
        <v/>
      </c>
      <c r="U15" s="348" t="str">
        <f t="shared" si="2"/>
        <v/>
      </c>
      <c r="V15" s="348" t="str">
        <f t="shared" si="2"/>
        <v/>
      </c>
      <c r="W15" s="348" t="str">
        <f t="shared" si="2"/>
        <v/>
      </c>
      <c r="X15" s="348" t="str">
        <f t="shared" si="2"/>
        <v/>
      </c>
      <c r="Y15" s="111">
        <f t="shared" si="5"/>
        <v>0</v>
      </c>
      <c r="Z15" s="119"/>
    </row>
    <row r="16" spans="2:26" ht="19.5" customHeight="1">
      <c r="C16" s="280">
        <v>7</v>
      </c>
      <c r="D16" s="118"/>
      <c r="E16" s="119"/>
      <c r="F16" s="119"/>
      <c r="G16" s="120"/>
      <c r="H16" s="108" t="s">
        <v>23</v>
      </c>
      <c r="I16" s="122"/>
      <c r="J16" s="109" t="s">
        <v>32</v>
      </c>
      <c r="K16" s="284" t="str">
        <f>研修要件確認シート!AC17</f>
        <v>－</v>
      </c>
      <c r="L16" s="125"/>
      <c r="M16" s="128"/>
      <c r="N16" s="110" t="str">
        <f t="shared" si="3"/>
        <v/>
      </c>
      <c r="O16" s="348" t="str">
        <f t="shared" si="3"/>
        <v/>
      </c>
      <c r="P16" s="348" t="str">
        <f t="shared" si="3"/>
        <v/>
      </c>
      <c r="Q16" s="348" t="str">
        <f t="shared" si="3"/>
        <v/>
      </c>
      <c r="R16" s="348" t="str">
        <f t="shared" si="3"/>
        <v/>
      </c>
      <c r="S16" s="348" t="str">
        <f t="shared" si="3"/>
        <v/>
      </c>
      <c r="T16" s="348" t="str">
        <f t="shared" si="3"/>
        <v/>
      </c>
      <c r="U16" s="348" t="str">
        <f t="shared" si="3"/>
        <v/>
      </c>
      <c r="V16" s="348" t="str">
        <f t="shared" si="3"/>
        <v/>
      </c>
      <c r="W16" s="348" t="str">
        <f t="shared" si="3"/>
        <v/>
      </c>
      <c r="X16" s="348" t="str">
        <f t="shared" si="3"/>
        <v/>
      </c>
      <c r="Y16" s="111">
        <f t="shared" si="5"/>
        <v>0</v>
      </c>
      <c r="Z16" s="119"/>
    </row>
    <row r="17" spans="3:26" ht="19.5" customHeight="1">
      <c r="C17" s="280">
        <v>8</v>
      </c>
      <c r="D17" s="118"/>
      <c r="E17" s="119"/>
      <c r="F17" s="119"/>
      <c r="G17" s="120"/>
      <c r="H17" s="108" t="s">
        <v>23</v>
      </c>
      <c r="I17" s="122"/>
      <c r="J17" s="109" t="s">
        <v>32</v>
      </c>
      <c r="K17" s="284" t="str">
        <f>研修要件確認シート!AC18</f>
        <v>－</v>
      </c>
      <c r="L17" s="125"/>
      <c r="M17" s="128"/>
      <c r="N17" s="110" t="str">
        <f t="shared" si="3"/>
        <v/>
      </c>
      <c r="O17" s="348" t="str">
        <f t="shared" si="3"/>
        <v/>
      </c>
      <c r="P17" s="348" t="str">
        <f t="shared" si="3"/>
        <v/>
      </c>
      <c r="Q17" s="348" t="str">
        <f t="shared" si="3"/>
        <v/>
      </c>
      <c r="R17" s="348" t="str">
        <f t="shared" si="3"/>
        <v/>
      </c>
      <c r="S17" s="348" t="str">
        <f t="shared" si="3"/>
        <v/>
      </c>
      <c r="T17" s="348" t="str">
        <f t="shared" si="3"/>
        <v/>
      </c>
      <c r="U17" s="348" t="str">
        <f t="shared" si="3"/>
        <v/>
      </c>
      <c r="V17" s="348" t="str">
        <f t="shared" si="3"/>
        <v/>
      </c>
      <c r="W17" s="348" t="str">
        <f t="shared" si="3"/>
        <v/>
      </c>
      <c r="X17" s="348" t="str">
        <f t="shared" si="3"/>
        <v/>
      </c>
      <c r="Y17" s="111">
        <f t="shared" si="5"/>
        <v>0</v>
      </c>
      <c r="Z17" s="119"/>
    </row>
    <row r="18" spans="3:26" ht="19.5" customHeight="1">
      <c r="C18" s="280">
        <v>9</v>
      </c>
      <c r="D18" s="118"/>
      <c r="E18" s="119"/>
      <c r="F18" s="119"/>
      <c r="G18" s="120"/>
      <c r="H18" s="108" t="s">
        <v>23</v>
      </c>
      <c r="I18" s="122"/>
      <c r="J18" s="109" t="s">
        <v>32</v>
      </c>
      <c r="K18" s="284" t="str">
        <f>研修要件確認シート!AC19</f>
        <v>－</v>
      </c>
      <c r="L18" s="125"/>
      <c r="M18" s="128"/>
      <c r="N18" s="110" t="str">
        <f t="shared" si="3"/>
        <v/>
      </c>
      <c r="O18" s="348" t="str">
        <f t="shared" si="3"/>
        <v/>
      </c>
      <c r="P18" s="348" t="str">
        <f t="shared" si="3"/>
        <v/>
      </c>
      <c r="Q18" s="348" t="str">
        <f t="shared" si="3"/>
        <v/>
      </c>
      <c r="R18" s="348" t="str">
        <f t="shared" si="3"/>
        <v/>
      </c>
      <c r="S18" s="348" t="str">
        <f t="shared" si="3"/>
        <v/>
      </c>
      <c r="T18" s="348" t="str">
        <f t="shared" si="3"/>
        <v/>
      </c>
      <c r="U18" s="348" t="str">
        <f t="shared" si="3"/>
        <v/>
      </c>
      <c r="V18" s="348" t="str">
        <f t="shared" si="3"/>
        <v/>
      </c>
      <c r="W18" s="348" t="str">
        <f t="shared" si="3"/>
        <v/>
      </c>
      <c r="X18" s="348" t="str">
        <f t="shared" si="3"/>
        <v/>
      </c>
      <c r="Y18" s="111">
        <f t="shared" si="5"/>
        <v>0</v>
      </c>
      <c r="Z18" s="119"/>
    </row>
    <row r="19" spans="3:26" ht="19.5" customHeight="1">
      <c r="C19" s="280">
        <v>10</v>
      </c>
      <c r="D19" s="118"/>
      <c r="E19" s="119"/>
      <c r="F19" s="119"/>
      <c r="G19" s="120"/>
      <c r="H19" s="108" t="s">
        <v>23</v>
      </c>
      <c r="I19" s="122"/>
      <c r="J19" s="109" t="s">
        <v>32</v>
      </c>
      <c r="K19" s="284" t="str">
        <f>研修要件確認シート!AC20</f>
        <v>－</v>
      </c>
      <c r="L19" s="125"/>
      <c r="M19" s="128"/>
      <c r="N19" s="110" t="str">
        <f t="shared" si="3"/>
        <v/>
      </c>
      <c r="O19" s="348" t="str">
        <f t="shared" si="3"/>
        <v/>
      </c>
      <c r="P19" s="348" t="str">
        <f t="shared" si="3"/>
        <v/>
      </c>
      <c r="Q19" s="348" t="str">
        <f t="shared" si="3"/>
        <v/>
      </c>
      <c r="R19" s="348" t="str">
        <f t="shared" si="3"/>
        <v/>
      </c>
      <c r="S19" s="348" t="str">
        <f t="shared" si="3"/>
        <v/>
      </c>
      <c r="T19" s="348" t="str">
        <f t="shared" si="3"/>
        <v/>
      </c>
      <c r="U19" s="348" t="str">
        <f t="shared" si="3"/>
        <v/>
      </c>
      <c r="V19" s="348" t="str">
        <f t="shared" si="3"/>
        <v/>
      </c>
      <c r="W19" s="348" t="str">
        <f t="shared" si="3"/>
        <v/>
      </c>
      <c r="X19" s="348" t="str">
        <f t="shared" si="3"/>
        <v/>
      </c>
      <c r="Y19" s="111">
        <f t="shared" si="5"/>
        <v>0</v>
      </c>
      <c r="Z19" s="119"/>
    </row>
    <row r="20" spans="3:26" ht="19.5" customHeight="1">
      <c r="C20" s="280">
        <v>11</v>
      </c>
      <c r="D20" s="118"/>
      <c r="E20" s="119"/>
      <c r="F20" s="119"/>
      <c r="G20" s="120"/>
      <c r="H20" s="108" t="s">
        <v>23</v>
      </c>
      <c r="I20" s="122"/>
      <c r="J20" s="109" t="s">
        <v>32</v>
      </c>
      <c r="K20" s="284" t="str">
        <f>研修要件確認シート!AC21</f>
        <v>－</v>
      </c>
      <c r="L20" s="125"/>
      <c r="M20" s="128"/>
      <c r="N20" s="110" t="str">
        <f t="shared" si="3"/>
        <v/>
      </c>
      <c r="O20" s="348" t="str">
        <f t="shared" si="3"/>
        <v/>
      </c>
      <c r="P20" s="348" t="str">
        <f t="shared" si="3"/>
        <v/>
      </c>
      <c r="Q20" s="348" t="str">
        <f t="shared" si="3"/>
        <v/>
      </c>
      <c r="R20" s="348" t="str">
        <f t="shared" si="3"/>
        <v/>
      </c>
      <c r="S20" s="348" t="str">
        <f t="shared" si="3"/>
        <v/>
      </c>
      <c r="T20" s="348" t="str">
        <f t="shared" si="3"/>
        <v/>
      </c>
      <c r="U20" s="348" t="str">
        <f t="shared" si="3"/>
        <v/>
      </c>
      <c r="V20" s="348" t="str">
        <f t="shared" si="3"/>
        <v/>
      </c>
      <c r="W20" s="348" t="str">
        <f t="shared" si="3"/>
        <v/>
      </c>
      <c r="X20" s="348" t="str">
        <f t="shared" si="3"/>
        <v/>
      </c>
      <c r="Y20" s="111">
        <f t="shared" si="5"/>
        <v>0</v>
      </c>
      <c r="Z20" s="119"/>
    </row>
    <row r="21" spans="3:26" ht="19.5" customHeight="1">
      <c r="C21" s="280">
        <v>12</v>
      </c>
      <c r="D21" s="118"/>
      <c r="E21" s="119"/>
      <c r="F21" s="119"/>
      <c r="G21" s="120"/>
      <c r="H21" s="108" t="s">
        <v>23</v>
      </c>
      <c r="I21" s="122"/>
      <c r="J21" s="109" t="s">
        <v>32</v>
      </c>
      <c r="K21" s="284" t="str">
        <f>研修要件確認シート!AC22</f>
        <v>－</v>
      </c>
      <c r="L21" s="125"/>
      <c r="M21" s="128"/>
      <c r="N21" s="110" t="str">
        <f t="shared" si="3"/>
        <v/>
      </c>
      <c r="O21" s="348" t="str">
        <f t="shared" si="3"/>
        <v/>
      </c>
      <c r="P21" s="348" t="str">
        <f t="shared" si="3"/>
        <v/>
      </c>
      <c r="Q21" s="348" t="str">
        <f t="shared" si="3"/>
        <v/>
      </c>
      <c r="R21" s="348" t="str">
        <f t="shared" si="3"/>
        <v/>
      </c>
      <c r="S21" s="348" t="str">
        <f t="shared" si="3"/>
        <v/>
      </c>
      <c r="T21" s="348" t="str">
        <f t="shared" si="3"/>
        <v/>
      </c>
      <c r="U21" s="348" t="str">
        <f t="shared" si="3"/>
        <v/>
      </c>
      <c r="V21" s="348" t="str">
        <f t="shared" si="3"/>
        <v/>
      </c>
      <c r="W21" s="348" t="str">
        <f t="shared" si="3"/>
        <v/>
      </c>
      <c r="X21" s="348" t="str">
        <f t="shared" si="3"/>
        <v/>
      </c>
      <c r="Y21" s="111">
        <f t="shared" si="5"/>
        <v>0</v>
      </c>
      <c r="Z21" s="119"/>
    </row>
    <row r="22" spans="3:26" ht="19.5" customHeight="1">
      <c r="C22" s="280">
        <v>13</v>
      </c>
      <c r="D22" s="118"/>
      <c r="E22" s="119"/>
      <c r="F22" s="119"/>
      <c r="G22" s="120"/>
      <c r="H22" s="108" t="s">
        <v>23</v>
      </c>
      <c r="I22" s="122"/>
      <c r="J22" s="109" t="s">
        <v>32</v>
      </c>
      <c r="K22" s="284" t="str">
        <f>研修要件確認シート!AC23</f>
        <v>－</v>
      </c>
      <c r="L22" s="125"/>
      <c r="M22" s="128"/>
      <c r="N22" s="110" t="str">
        <f t="shared" si="3"/>
        <v/>
      </c>
      <c r="O22" s="348" t="str">
        <f t="shared" si="3"/>
        <v/>
      </c>
      <c r="P22" s="348" t="str">
        <f t="shared" si="3"/>
        <v/>
      </c>
      <c r="Q22" s="348" t="str">
        <f t="shared" si="3"/>
        <v/>
      </c>
      <c r="R22" s="348" t="str">
        <f t="shared" si="3"/>
        <v/>
      </c>
      <c r="S22" s="348" t="str">
        <f t="shared" si="3"/>
        <v/>
      </c>
      <c r="T22" s="348" t="str">
        <f t="shared" si="3"/>
        <v/>
      </c>
      <c r="U22" s="348" t="str">
        <f t="shared" si="3"/>
        <v/>
      </c>
      <c r="V22" s="348" t="str">
        <f t="shared" si="3"/>
        <v/>
      </c>
      <c r="W22" s="348" t="str">
        <f t="shared" si="3"/>
        <v/>
      </c>
      <c r="X22" s="348" t="str">
        <f t="shared" si="3"/>
        <v/>
      </c>
      <c r="Y22" s="111">
        <f t="shared" si="5"/>
        <v>0</v>
      </c>
      <c r="Z22" s="119"/>
    </row>
    <row r="23" spans="3:26" ht="19.5" customHeight="1">
      <c r="C23" s="280">
        <v>14</v>
      </c>
      <c r="D23" s="118"/>
      <c r="E23" s="119"/>
      <c r="F23" s="119"/>
      <c r="G23" s="120"/>
      <c r="H23" s="108" t="s">
        <v>23</v>
      </c>
      <c r="I23" s="122"/>
      <c r="J23" s="109" t="s">
        <v>32</v>
      </c>
      <c r="K23" s="284" t="str">
        <f>研修要件確認シート!AC24</f>
        <v>－</v>
      </c>
      <c r="L23" s="125"/>
      <c r="M23" s="128"/>
      <c r="N23" s="110" t="str">
        <f t="shared" si="3"/>
        <v/>
      </c>
      <c r="O23" s="348" t="str">
        <f t="shared" si="3"/>
        <v/>
      </c>
      <c r="P23" s="348" t="str">
        <f t="shared" si="3"/>
        <v/>
      </c>
      <c r="Q23" s="348" t="str">
        <f t="shared" si="3"/>
        <v/>
      </c>
      <c r="R23" s="348" t="str">
        <f t="shared" si="3"/>
        <v/>
      </c>
      <c r="S23" s="348" t="str">
        <f t="shared" si="3"/>
        <v/>
      </c>
      <c r="T23" s="348" t="str">
        <f t="shared" si="3"/>
        <v/>
      </c>
      <c r="U23" s="348" t="str">
        <f t="shared" si="3"/>
        <v/>
      </c>
      <c r="V23" s="348" t="str">
        <f t="shared" si="3"/>
        <v/>
      </c>
      <c r="W23" s="348" t="str">
        <f t="shared" si="3"/>
        <v/>
      </c>
      <c r="X23" s="348" t="str">
        <f t="shared" si="3"/>
        <v/>
      </c>
      <c r="Y23" s="111">
        <f t="shared" si="5"/>
        <v>0</v>
      </c>
      <c r="Z23" s="119"/>
    </row>
    <row r="24" spans="3:26" ht="19.5" customHeight="1">
      <c r="C24" s="280">
        <v>15</v>
      </c>
      <c r="D24" s="118"/>
      <c r="E24" s="119"/>
      <c r="F24" s="119"/>
      <c r="G24" s="120"/>
      <c r="H24" s="108" t="s">
        <v>23</v>
      </c>
      <c r="I24" s="122"/>
      <c r="J24" s="109" t="s">
        <v>32</v>
      </c>
      <c r="K24" s="284" t="str">
        <f>研修要件確認シート!AC25</f>
        <v>－</v>
      </c>
      <c r="L24" s="125"/>
      <c r="M24" s="128"/>
      <c r="N24" s="110" t="str">
        <f t="shared" si="3"/>
        <v/>
      </c>
      <c r="O24" s="348" t="str">
        <f t="shared" si="3"/>
        <v/>
      </c>
      <c r="P24" s="348" t="str">
        <f t="shared" si="3"/>
        <v/>
      </c>
      <c r="Q24" s="348" t="str">
        <f t="shared" si="3"/>
        <v/>
      </c>
      <c r="R24" s="348" t="str">
        <f t="shared" si="3"/>
        <v/>
      </c>
      <c r="S24" s="348" t="str">
        <f t="shared" si="3"/>
        <v/>
      </c>
      <c r="T24" s="348" t="str">
        <f t="shared" si="3"/>
        <v/>
      </c>
      <c r="U24" s="348" t="str">
        <f t="shared" si="3"/>
        <v/>
      </c>
      <c r="V24" s="348" t="str">
        <f t="shared" si="3"/>
        <v/>
      </c>
      <c r="W24" s="348" t="str">
        <f t="shared" si="3"/>
        <v/>
      </c>
      <c r="X24" s="348" t="str">
        <f t="shared" si="3"/>
        <v/>
      </c>
      <c r="Y24" s="111">
        <f t="shared" si="5"/>
        <v>0</v>
      </c>
      <c r="Z24" s="119"/>
    </row>
    <row r="25" spans="3:26" ht="19.5" customHeight="1">
      <c r="C25" s="280">
        <v>16</v>
      </c>
      <c r="D25" s="118"/>
      <c r="E25" s="119"/>
      <c r="F25" s="119"/>
      <c r="G25" s="120"/>
      <c r="H25" s="108" t="s">
        <v>23</v>
      </c>
      <c r="I25" s="122"/>
      <c r="J25" s="109" t="s">
        <v>32</v>
      </c>
      <c r="K25" s="284" t="str">
        <f>研修要件確認シート!AC26</f>
        <v>－</v>
      </c>
      <c r="L25" s="125"/>
      <c r="M25" s="128"/>
      <c r="N25" s="110" t="str">
        <f t="shared" si="3"/>
        <v/>
      </c>
      <c r="O25" s="348" t="str">
        <f t="shared" si="3"/>
        <v/>
      </c>
      <c r="P25" s="348" t="str">
        <f t="shared" si="3"/>
        <v/>
      </c>
      <c r="Q25" s="348" t="str">
        <f t="shared" si="3"/>
        <v/>
      </c>
      <c r="R25" s="348" t="str">
        <f t="shared" si="3"/>
        <v/>
      </c>
      <c r="S25" s="348" t="str">
        <f t="shared" si="3"/>
        <v/>
      </c>
      <c r="T25" s="348" t="str">
        <f t="shared" si="3"/>
        <v/>
      </c>
      <c r="U25" s="348" t="str">
        <f t="shared" si="3"/>
        <v/>
      </c>
      <c r="V25" s="348" t="str">
        <f t="shared" si="3"/>
        <v/>
      </c>
      <c r="W25" s="348" t="str">
        <f t="shared" si="3"/>
        <v/>
      </c>
      <c r="X25" s="348" t="str">
        <f t="shared" si="3"/>
        <v/>
      </c>
      <c r="Y25" s="111">
        <f t="shared" si="5"/>
        <v>0</v>
      </c>
      <c r="Z25" s="119"/>
    </row>
    <row r="26" spans="3:26" ht="19.5" customHeight="1">
      <c r="C26" s="280">
        <v>17</v>
      </c>
      <c r="D26" s="118"/>
      <c r="E26" s="119"/>
      <c r="F26" s="119"/>
      <c r="G26" s="120"/>
      <c r="H26" s="108" t="s">
        <v>23</v>
      </c>
      <c r="I26" s="122"/>
      <c r="J26" s="109" t="s">
        <v>32</v>
      </c>
      <c r="K26" s="284" t="str">
        <f>研修要件確認シート!AC27</f>
        <v>－</v>
      </c>
      <c r="L26" s="125"/>
      <c r="M26" s="128"/>
      <c r="N26" s="110" t="str">
        <f t="shared" si="3"/>
        <v/>
      </c>
      <c r="O26" s="348" t="str">
        <f t="shared" si="3"/>
        <v/>
      </c>
      <c r="P26" s="348" t="str">
        <f t="shared" si="3"/>
        <v/>
      </c>
      <c r="Q26" s="348" t="str">
        <f t="shared" si="3"/>
        <v/>
      </c>
      <c r="R26" s="348" t="str">
        <f t="shared" si="3"/>
        <v/>
      </c>
      <c r="S26" s="348" t="str">
        <f t="shared" si="3"/>
        <v/>
      </c>
      <c r="T26" s="348" t="str">
        <f t="shared" si="3"/>
        <v/>
      </c>
      <c r="U26" s="348" t="str">
        <f t="shared" si="3"/>
        <v/>
      </c>
      <c r="V26" s="348" t="str">
        <f t="shared" si="3"/>
        <v/>
      </c>
      <c r="W26" s="348" t="str">
        <f t="shared" si="3"/>
        <v/>
      </c>
      <c r="X26" s="348" t="str">
        <f t="shared" si="3"/>
        <v/>
      </c>
      <c r="Y26" s="111">
        <f t="shared" si="5"/>
        <v>0</v>
      </c>
      <c r="Z26" s="119"/>
    </row>
    <row r="27" spans="3:26" ht="19.5" customHeight="1">
      <c r="C27" s="280">
        <v>18</v>
      </c>
      <c r="D27" s="118"/>
      <c r="E27" s="119"/>
      <c r="F27" s="119"/>
      <c r="G27" s="120"/>
      <c r="H27" s="108" t="s">
        <v>23</v>
      </c>
      <c r="I27" s="122"/>
      <c r="J27" s="109" t="s">
        <v>32</v>
      </c>
      <c r="K27" s="284" t="str">
        <f>研修要件確認シート!AC28</f>
        <v>－</v>
      </c>
      <c r="L27" s="125"/>
      <c r="M27" s="128"/>
      <c r="N27" s="110" t="str">
        <f t="shared" si="3"/>
        <v/>
      </c>
      <c r="O27" s="348" t="str">
        <f t="shared" si="3"/>
        <v/>
      </c>
      <c r="P27" s="348" t="str">
        <f t="shared" si="3"/>
        <v/>
      </c>
      <c r="Q27" s="348" t="str">
        <f t="shared" si="3"/>
        <v/>
      </c>
      <c r="R27" s="348" t="str">
        <f t="shared" si="3"/>
        <v/>
      </c>
      <c r="S27" s="348" t="str">
        <f t="shared" si="3"/>
        <v/>
      </c>
      <c r="T27" s="348" t="str">
        <f t="shared" si="3"/>
        <v/>
      </c>
      <c r="U27" s="348" t="str">
        <f t="shared" si="3"/>
        <v/>
      </c>
      <c r="V27" s="348" t="str">
        <f t="shared" si="3"/>
        <v/>
      </c>
      <c r="W27" s="348" t="str">
        <f t="shared" si="3"/>
        <v/>
      </c>
      <c r="X27" s="348" t="str">
        <f t="shared" si="3"/>
        <v/>
      </c>
      <c r="Y27" s="111">
        <f t="shared" si="5"/>
        <v>0</v>
      </c>
      <c r="Z27" s="119"/>
    </row>
    <row r="28" spans="3:26" ht="19.5" customHeight="1">
      <c r="C28" s="280">
        <v>19</v>
      </c>
      <c r="D28" s="118"/>
      <c r="E28" s="119"/>
      <c r="F28" s="119"/>
      <c r="G28" s="120"/>
      <c r="H28" s="108" t="s">
        <v>23</v>
      </c>
      <c r="I28" s="122"/>
      <c r="J28" s="109" t="s">
        <v>32</v>
      </c>
      <c r="K28" s="284" t="str">
        <f>研修要件確認シート!AC29</f>
        <v>－</v>
      </c>
      <c r="L28" s="125"/>
      <c r="M28" s="128"/>
      <c r="N28" s="110" t="str">
        <f t="shared" si="3"/>
        <v/>
      </c>
      <c r="O28" s="348" t="str">
        <f t="shared" si="3"/>
        <v/>
      </c>
      <c r="P28" s="348" t="str">
        <f t="shared" si="3"/>
        <v/>
      </c>
      <c r="Q28" s="348" t="str">
        <f t="shared" si="3"/>
        <v/>
      </c>
      <c r="R28" s="348" t="str">
        <f t="shared" si="3"/>
        <v/>
      </c>
      <c r="S28" s="348" t="str">
        <f t="shared" si="3"/>
        <v/>
      </c>
      <c r="T28" s="348" t="str">
        <f t="shared" si="3"/>
        <v/>
      </c>
      <c r="U28" s="348" t="str">
        <f t="shared" si="3"/>
        <v/>
      </c>
      <c r="V28" s="348" t="str">
        <f t="shared" si="3"/>
        <v/>
      </c>
      <c r="W28" s="348" t="str">
        <f t="shared" si="3"/>
        <v/>
      </c>
      <c r="X28" s="348" t="str">
        <f t="shared" si="3"/>
        <v/>
      </c>
      <c r="Y28" s="111">
        <f t="shared" si="5"/>
        <v>0</v>
      </c>
      <c r="Z28" s="119"/>
    </row>
    <row r="29" spans="3:26" ht="19.5" customHeight="1">
      <c r="C29" s="280">
        <v>20</v>
      </c>
      <c r="D29" s="118"/>
      <c r="E29" s="119"/>
      <c r="F29" s="119"/>
      <c r="G29" s="120"/>
      <c r="H29" s="108" t="s">
        <v>23</v>
      </c>
      <c r="I29" s="122"/>
      <c r="J29" s="109" t="s">
        <v>32</v>
      </c>
      <c r="K29" s="284" t="str">
        <f>研修要件確認シート!AC30</f>
        <v>－</v>
      </c>
      <c r="L29" s="125"/>
      <c r="M29" s="128"/>
      <c r="N29" s="110" t="str">
        <f t="shared" si="3"/>
        <v/>
      </c>
      <c r="O29" s="348" t="str">
        <f t="shared" si="3"/>
        <v/>
      </c>
      <c r="P29" s="348" t="str">
        <f t="shared" si="3"/>
        <v/>
      </c>
      <c r="Q29" s="348" t="str">
        <f t="shared" si="3"/>
        <v/>
      </c>
      <c r="R29" s="348" t="str">
        <f t="shared" si="3"/>
        <v/>
      </c>
      <c r="S29" s="348" t="str">
        <f t="shared" si="3"/>
        <v/>
      </c>
      <c r="T29" s="348" t="str">
        <f t="shared" si="3"/>
        <v/>
      </c>
      <c r="U29" s="348" t="str">
        <f t="shared" si="3"/>
        <v/>
      </c>
      <c r="V29" s="348" t="str">
        <f t="shared" si="3"/>
        <v/>
      </c>
      <c r="W29" s="348" t="str">
        <f t="shared" si="3"/>
        <v/>
      </c>
      <c r="X29" s="348" t="str">
        <f t="shared" si="3"/>
        <v/>
      </c>
      <c r="Y29" s="111">
        <f t="shared" si="5"/>
        <v>0</v>
      </c>
      <c r="Z29" s="119"/>
    </row>
    <row r="30" spans="3:26" ht="19.5" customHeight="1">
      <c r="C30" s="280">
        <v>21</v>
      </c>
      <c r="D30" s="118"/>
      <c r="E30" s="119"/>
      <c r="F30" s="119"/>
      <c r="G30" s="120"/>
      <c r="H30" s="108" t="s">
        <v>23</v>
      </c>
      <c r="I30" s="122"/>
      <c r="J30" s="109" t="s">
        <v>32</v>
      </c>
      <c r="K30" s="284" t="str">
        <f>研修要件確認シート!AC31</f>
        <v>－</v>
      </c>
      <c r="L30" s="125"/>
      <c r="M30" s="128"/>
      <c r="N30" s="110" t="str">
        <f t="shared" si="3"/>
        <v/>
      </c>
      <c r="O30" s="348" t="str">
        <f t="shared" si="2"/>
        <v/>
      </c>
      <c r="P30" s="348" t="str">
        <f t="shared" si="2"/>
        <v/>
      </c>
      <c r="Q30" s="348" t="str">
        <f t="shared" si="2"/>
        <v/>
      </c>
      <c r="R30" s="348" t="str">
        <f t="shared" si="2"/>
        <v/>
      </c>
      <c r="S30" s="348" t="str">
        <f t="shared" si="2"/>
        <v/>
      </c>
      <c r="T30" s="348" t="str">
        <f t="shared" si="2"/>
        <v/>
      </c>
      <c r="U30" s="348" t="str">
        <f t="shared" si="2"/>
        <v/>
      </c>
      <c r="V30" s="348" t="str">
        <f t="shared" si="2"/>
        <v/>
      </c>
      <c r="W30" s="348" t="str">
        <f t="shared" si="2"/>
        <v/>
      </c>
      <c r="X30" s="348" t="str">
        <f t="shared" si="2"/>
        <v/>
      </c>
      <c r="Y30" s="111">
        <f t="shared" ref="Y30:Y35" si="6">SUM(M30:X30)</f>
        <v>0</v>
      </c>
      <c r="Z30" s="119"/>
    </row>
    <row r="31" spans="3:26" ht="19.5" customHeight="1">
      <c r="C31" s="280">
        <v>22</v>
      </c>
      <c r="D31" s="118"/>
      <c r="E31" s="119"/>
      <c r="F31" s="119"/>
      <c r="G31" s="120"/>
      <c r="H31" s="108" t="s">
        <v>23</v>
      </c>
      <c r="I31" s="122"/>
      <c r="J31" s="109" t="s">
        <v>32</v>
      </c>
      <c r="K31" s="284" t="str">
        <f>研修要件確認シート!AC32</f>
        <v>－</v>
      </c>
      <c r="L31" s="125"/>
      <c r="M31" s="128"/>
      <c r="N31" s="110" t="str">
        <f t="shared" si="3"/>
        <v/>
      </c>
      <c r="O31" s="348" t="str">
        <f t="shared" si="2"/>
        <v/>
      </c>
      <c r="P31" s="348" t="str">
        <f t="shared" si="2"/>
        <v/>
      </c>
      <c r="Q31" s="348" t="str">
        <f t="shared" si="2"/>
        <v/>
      </c>
      <c r="R31" s="348" t="str">
        <f t="shared" si="2"/>
        <v/>
      </c>
      <c r="S31" s="348" t="str">
        <f t="shared" si="2"/>
        <v/>
      </c>
      <c r="T31" s="348" t="str">
        <f t="shared" si="2"/>
        <v/>
      </c>
      <c r="U31" s="348" t="str">
        <f t="shared" si="2"/>
        <v/>
      </c>
      <c r="V31" s="348" t="str">
        <f t="shared" si="2"/>
        <v/>
      </c>
      <c r="W31" s="348" t="str">
        <f t="shared" si="2"/>
        <v/>
      </c>
      <c r="X31" s="348" t="str">
        <f t="shared" si="2"/>
        <v/>
      </c>
      <c r="Y31" s="111">
        <f t="shared" si="6"/>
        <v>0</v>
      </c>
      <c r="Z31" s="119"/>
    </row>
    <row r="32" spans="3:26" ht="19.5" customHeight="1">
      <c r="C32" s="280">
        <v>23</v>
      </c>
      <c r="D32" s="118"/>
      <c r="E32" s="119"/>
      <c r="F32" s="119"/>
      <c r="G32" s="120"/>
      <c r="H32" s="108" t="s">
        <v>23</v>
      </c>
      <c r="I32" s="122"/>
      <c r="J32" s="109" t="s">
        <v>32</v>
      </c>
      <c r="K32" s="284" t="str">
        <f>研修要件確認シート!AC33</f>
        <v>－</v>
      </c>
      <c r="L32" s="125"/>
      <c r="M32" s="128"/>
      <c r="N32" s="110" t="str">
        <f t="shared" si="3"/>
        <v/>
      </c>
      <c r="O32" s="348" t="str">
        <f t="shared" si="2"/>
        <v/>
      </c>
      <c r="P32" s="348" t="str">
        <f t="shared" si="2"/>
        <v/>
      </c>
      <c r="Q32" s="348" t="str">
        <f t="shared" si="2"/>
        <v/>
      </c>
      <c r="R32" s="348" t="str">
        <f t="shared" si="2"/>
        <v/>
      </c>
      <c r="S32" s="348" t="str">
        <f t="shared" si="2"/>
        <v/>
      </c>
      <c r="T32" s="348" t="str">
        <f t="shared" si="2"/>
        <v/>
      </c>
      <c r="U32" s="348" t="str">
        <f t="shared" si="2"/>
        <v/>
      </c>
      <c r="V32" s="348" t="str">
        <f t="shared" si="2"/>
        <v/>
      </c>
      <c r="W32" s="348" t="str">
        <f t="shared" si="2"/>
        <v/>
      </c>
      <c r="X32" s="348" t="str">
        <f t="shared" si="2"/>
        <v/>
      </c>
      <c r="Y32" s="111">
        <f t="shared" si="6"/>
        <v>0</v>
      </c>
      <c r="Z32" s="119"/>
    </row>
    <row r="33" spans="3:26" ht="19.5" customHeight="1">
      <c r="C33" s="280">
        <v>24</v>
      </c>
      <c r="D33" s="118"/>
      <c r="E33" s="119"/>
      <c r="F33" s="119"/>
      <c r="G33" s="120"/>
      <c r="H33" s="108" t="s">
        <v>23</v>
      </c>
      <c r="I33" s="122"/>
      <c r="J33" s="109" t="s">
        <v>32</v>
      </c>
      <c r="K33" s="284" t="str">
        <f>研修要件確認シート!AC34</f>
        <v>－</v>
      </c>
      <c r="L33" s="125"/>
      <c r="M33" s="128"/>
      <c r="N33" s="110" t="str">
        <f t="shared" si="3"/>
        <v/>
      </c>
      <c r="O33" s="348" t="str">
        <f t="shared" si="2"/>
        <v/>
      </c>
      <c r="P33" s="348" t="str">
        <f t="shared" si="2"/>
        <v/>
      </c>
      <c r="Q33" s="348" t="str">
        <f t="shared" si="2"/>
        <v/>
      </c>
      <c r="R33" s="348" t="str">
        <f t="shared" si="2"/>
        <v/>
      </c>
      <c r="S33" s="348" t="str">
        <f t="shared" si="2"/>
        <v/>
      </c>
      <c r="T33" s="348" t="str">
        <f t="shared" ref="O33:X35" si="7">IF($M33="","",$M33)</f>
        <v/>
      </c>
      <c r="U33" s="348" t="str">
        <f t="shared" si="7"/>
        <v/>
      </c>
      <c r="V33" s="348" t="str">
        <f t="shared" si="7"/>
        <v/>
      </c>
      <c r="W33" s="348" t="str">
        <f t="shared" si="7"/>
        <v/>
      </c>
      <c r="X33" s="348" t="str">
        <f t="shared" si="7"/>
        <v/>
      </c>
      <c r="Y33" s="111">
        <f t="shared" si="6"/>
        <v>0</v>
      </c>
      <c r="Z33" s="119"/>
    </row>
    <row r="34" spans="3:26" ht="19.5" customHeight="1">
      <c r="C34" s="280">
        <v>25</v>
      </c>
      <c r="D34" s="118"/>
      <c r="E34" s="119"/>
      <c r="F34" s="119"/>
      <c r="G34" s="120"/>
      <c r="H34" s="108" t="s">
        <v>23</v>
      </c>
      <c r="I34" s="122"/>
      <c r="J34" s="109" t="s">
        <v>32</v>
      </c>
      <c r="K34" s="284" t="str">
        <f>研修要件確認シート!AC35</f>
        <v>－</v>
      </c>
      <c r="L34" s="125"/>
      <c r="M34" s="128"/>
      <c r="N34" s="110" t="str">
        <f t="shared" si="3"/>
        <v/>
      </c>
      <c r="O34" s="348" t="str">
        <f t="shared" si="7"/>
        <v/>
      </c>
      <c r="P34" s="348" t="str">
        <f t="shared" si="7"/>
        <v/>
      </c>
      <c r="Q34" s="348" t="str">
        <f t="shared" si="7"/>
        <v/>
      </c>
      <c r="R34" s="348" t="str">
        <f t="shared" si="7"/>
        <v/>
      </c>
      <c r="S34" s="348" t="str">
        <f t="shared" si="7"/>
        <v/>
      </c>
      <c r="T34" s="348" t="str">
        <f t="shared" si="7"/>
        <v/>
      </c>
      <c r="U34" s="348" t="str">
        <f t="shared" si="7"/>
        <v/>
      </c>
      <c r="V34" s="348" t="str">
        <f t="shared" si="7"/>
        <v/>
      </c>
      <c r="W34" s="348" t="str">
        <f t="shared" si="7"/>
        <v/>
      </c>
      <c r="X34" s="348" t="str">
        <f t="shared" si="7"/>
        <v/>
      </c>
      <c r="Y34" s="111">
        <f t="shared" si="6"/>
        <v>0</v>
      </c>
      <c r="Z34" s="119"/>
    </row>
    <row r="35" spans="3:26" ht="19.5" customHeight="1">
      <c r="C35" s="280">
        <v>26</v>
      </c>
      <c r="D35" s="118"/>
      <c r="E35" s="119"/>
      <c r="F35" s="119"/>
      <c r="G35" s="120"/>
      <c r="H35" s="108" t="s">
        <v>23</v>
      </c>
      <c r="I35" s="122"/>
      <c r="J35" s="109" t="s">
        <v>32</v>
      </c>
      <c r="K35" s="284" t="str">
        <f>研修要件確認シート!AC36</f>
        <v>－</v>
      </c>
      <c r="L35" s="125"/>
      <c r="M35" s="128"/>
      <c r="N35" s="110" t="str">
        <f t="shared" si="3"/>
        <v/>
      </c>
      <c r="O35" s="348" t="str">
        <f t="shared" si="7"/>
        <v/>
      </c>
      <c r="P35" s="348" t="str">
        <f t="shared" si="7"/>
        <v/>
      </c>
      <c r="Q35" s="348" t="str">
        <f t="shared" si="7"/>
        <v/>
      </c>
      <c r="R35" s="348" t="str">
        <f t="shared" si="7"/>
        <v/>
      </c>
      <c r="S35" s="348" t="str">
        <f t="shared" si="7"/>
        <v/>
      </c>
      <c r="T35" s="348" t="str">
        <f t="shared" si="7"/>
        <v/>
      </c>
      <c r="U35" s="348" t="str">
        <f t="shared" si="7"/>
        <v/>
      </c>
      <c r="V35" s="348" t="str">
        <f t="shared" si="7"/>
        <v/>
      </c>
      <c r="W35" s="348" t="str">
        <f t="shared" si="7"/>
        <v/>
      </c>
      <c r="X35" s="348" t="str">
        <f t="shared" si="7"/>
        <v/>
      </c>
      <c r="Y35" s="111">
        <f t="shared" si="6"/>
        <v>0</v>
      </c>
      <c r="Z35" s="119"/>
    </row>
    <row r="36" spans="3:26" ht="19.5" customHeight="1">
      <c r="C36" s="280">
        <v>27</v>
      </c>
      <c r="D36" s="118"/>
      <c r="E36" s="119"/>
      <c r="F36" s="119"/>
      <c r="G36" s="120"/>
      <c r="H36" s="108" t="s">
        <v>23</v>
      </c>
      <c r="I36" s="122"/>
      <c r="J36" s="109" t="s">
        <v>32</v>
      </c>
      <c r="K36" s="284" t="str">
        <f>研修要件確認シート!AC37</f>
        <v>－</v>
      </c>
      <c r="L36" s="125"/>
      <c r="M36" s="128"/>
      <c r="N36" s="110" t="str">
        <f t="shared" si="3"/>
        <v/>
      </c>
      <c r="O36" s="348" t="str">
        <f t="shared" si="2"/>
        <v/>
      </c>
      <c r="P36" s="348" t="str">
        <f t="shared" si="2"/>
        <v/>
      </c>
      <c r="Q36" s="348" t="str">
        <f t="shared" si="2"/>
        <v/>
      </c>
      <c r="R36" s="348" t="str">
        <f t="shared" si="2"/>
        <v/>
      </c>
      <c r="S36" s="348" t="str">
        <f t="shared" si="2"/>
        <v/>
      </c>
      <c r="T36" s="348" t="str">
        <f t="shared" si="2"/>
        <v/>
      </c>
      <c r="U36" s="348" t="str">
        <f t="shared" si="2"/>
        <v/>
      </c>
      <c r="V36" s="348" t="str">
        <f t="shared" si="2"/>
        <v/>
      </c>
      <c r="W36" s="348" t="str">
        <f t="shared" si="2"/>
        <v/>
      </c>
      <c r="X36" s="348" t="str">
        <f t="shared" si="2"/>
        <v/>
      </c>
      <c r="Y36" s="111">
        <f t="shared" si="4"/>
        <v>0</v>
      </c>
      <c r="Z36" s="119"/>
    </row>
    <row r="37" spans="3:26" ht="19.5" customHeight="1">
      <c r="C37" s="280">
        <v>28</v>
      </c>
      <c r="D37" s="118"/>
      <c r="E37" s="119"/>
      <c r="F37" s="119"/>
      <c r="G37" s="120"/>
      <c r="H37" s="108" t="s">
        <v>23</v>
      </c>
      <c r="I37" s="122"/>
      <c r="J37" s="109" t="s">
        <v>32</v>
      </c>
      <c r="K37" s="284" t="str">
        <f>研修要件確認シート!AC38</f>
        <v>－</v>
      </c>
      <c r="L37" s="125"/>
      <c r="M37" s="128"/>
      <c r="N37" s="110" t="str">
        <f t="shared" si="3"/>
        <v/>
      </c>
      <c r="O37" s="348" t="str">
        <f t="shared" si="2"/>
        <v/>
      </c>
      <c r="P37" s="348" t="str">
        <f t="shared" si="2"/>
        <v/>
      </c>
      <c r="Q37" s="348" t="str">
        <f t="shared" si="2"/>
        <v/>
      </c>
      <c r="R37" s="348" t="str">
        <f t="shared" si="2"/>
        <v/>
      </c>
      <c r="S37" s="348" t="str">
        <f t="shared" si="2"/>
        <v/>
      </c>
      <c r="T37" s="348" t="str">
        <f t="shared" si="2"/>
        <v/>
      </c>
      <c r="U37" s="348" t="str">
        <f t="shared" si="2"/>
        <v/>
      </c>
      <c r="V37" s="348" t="str">
        <f t="shared" si="2"/>
        <v/>
      </c>
      <c r="W37" s="348" t="str">
        <f t="shared" si="2"/>
        <v/>
      </c>
      <c r="X37" s="348" t="str">
        <f t="shared" si="2"/>
        <v/>
      </c>
      <c r="Y37" s="111">
        <f t="shared" si="4"/>
        <v>0</v>
      </c>
      <c r="Z37" s="119"/>
    </row>
    <row r="38" spans="3:26" ht="19.5" customHeight="1">
      <c r="C38" s="280">
        <v>29</v>
      </c>
      <c r="D38" s="118"/>
      <c r="E38" s="119"/>
      <c r="F38" s="119"/>
      <c r="G38" s="120"/>
      <c r="H38" s="108" t="s">
        <v>23</v>
      </c>
      <c r="I38" s="122"/>
      <c r="J38" s="109" t="s">
        <v>32</v>
      </c>
      <c r="K38" s="284" t="str">
        <f>研修要件確認シート!AC39</f>
        <v>－</v>
      </c>
      <c r="L38" s="125"/>
      <c r="M38" s="128"/>
      <c r="N38" s="110" t="str">
        <f t="shared" si="3"/>
        <v/>
      </c>
      <c r="O38" s="348" t="str">
        <f t="shared" si="2"/>
        <v/>
      </c>
      <c r="P38" s="348" t="str">
        <f t="shared" si="2"/>
        <v/>
      </c>
      <c r="Q38" s="348" t="str">
        <f t="shared" si="2"/>
        <v/>
      </c>
      <c r="R38" s="348" t="str">
        <f t="shared" si="2"/>
        <v/>
      </c>
      <c r="S38" s="348" t="str">
        <f t="shared" si="2"/>
        <v/>
      </c>
      <c r="T38" s="348" t="str">
        <f t="shared" si="2"/>
        <v/>
      </c>
      <c r="U38" s="348" t="str">
        <f t="shared" si="2"/>
        <v/>
      </c>
      <c r="V38" s="348" t="str">
        <f t="shared" si="2"/>
        <v/>
      </c>
      <c r="W38" s="348" t="str">
        <f t="shared" si="2"/>
        <v/>
      </c>
      <c r="X38" s="348" t="str">
        <f t="shared" si="2"/>
        <v/>
      </c>
      <c r="Y38" s="111">
        <f t="shared" si="4"/>
        <v>0</v>
      </c>
      <c r="Z38" s="119"/>
    </row>
    <row r="39" spans="3:26" ht="19.5" customHeight="1">
      <c r="C39" s="280">
        <v>30</v>
      </c>
      <c r="D39" s="118"/>
      <c r="E39" s="119"/>
      <c r="F39" s="119"/>
      <c r="G39" s="120"/>
      <c r="H39" s="108" t="s">
        <v>23</v>
      </c>
      <c r="I39" s="122"/>
      <c r="J39" s="109" t="s">
        <v>32</v>
      </c>
      <c r="K39" s="284" t="str">
        <f>研修要件確認シート!AC40</f>
        <v>－</v>
      </c>
      <c r="L39" s="125"/>
      <c r="M39" s="128"/>
      <c r="N39" s="110" t="str">
        <f t="shared" si="3"/>
        <v/>
      </c>
      <c r="O39" s="348" t="str">
        <f t="shared" si="2"/>
        <v/>
      </c>
      <c r="P39" s="348" t="str">
        <f t="shared" si="2"/>
        <v/>
      </c>
      <c r="Q39" s="348" t="str">
        <f t="shared" si="2"/>
        <v/>
      </c>
      <c r="R39" s="348" t="str">
        <f t="shared" si="2"/>
        <v/>
      </c>
      <c r="S39" s="348" t="str">
        <f t="shared" si="2"/>
        <v/>
      </c>
      <c r="T39" s="348" t="str">
        <f t="shared" si="2"/>
        <v/>
      </c>
      <c r="U39" s="348" t="str">
        <f t="shared" si="2"/>
        <v/>
      </c>
      <c r="V39" s="348" t="str">
        <f t="shared" si="2"/>
        <v/>
      </c>
      <c r="W39" s="348" t="str">
        <f t="shared" si="2"/>
        <v/>
      </c>
      <c r="X39" s="348" t="str">
        <f t="shared" si="2"/>
        <v/>
      </c>
      <c r="Y39" s="111">
        <f t="shared" si="4"/>
        <v>0</v>
      </c>
      <c r="Z39" s="119"/>
    </row>
    <row r="40" spans="3:26" ht="19.5" customHeight="1">
      <c r="C40" s="280">
        <v>31</v>
      </c>
      <c r="D40" s="118"/>
      <c r="E40" s="119"/>
      <c r="F40" s="119"/>
      <c r="G40" s="120"/>
      <c r="H40" s="108" t="s">
        <v>23</v>
      </c>
      <c r="I40" s="122"/>
      <c r="J40" s="109" t="s">
        <v>32</v>
      </c>
      <c r="K40" s="284" t="str">
        <f>研修要件確認シート!AC41</f>
        <v>－</v>
      </c>
      <c r="L40" s="125"/>
      <c r="M40" s="128"/>
      <c r="N40" s="110" t="str">
        <f t="shared" si="3"/>
        <v/>
      </c>
      <c r="O40" s="348" t="str">
        <f t="shared" si="2"/>
        <v/>
      </c>
      <c r="P40" s="348" t="str">
        <f t="shared" si="2"/>
        <v/>
      </c>
      <c r="Q40" s="348" t="str">
        <f t="shared" si="2"/>
        <v/>
      </c>
      <c r="R40" s="348" t="str">
        <f t="shared" si="2"/>
        <v/>
      </c>
      <c r="S40" s="348" t="str">
        <f t="shared" si="2"/>
        <v/>
      </c>
      <c r="T40" s="348" t="str">
        <f t="shared" si="2"/>
        <v/>
      </c>
      <c r="U40" s="348" t="str">
        <f t="shared" si="2"/>
        <v/>
      </c>
      <c r="V40" s="348" t="str">
        <f t="shared" si="2"/>
        <v/>
      </c>
      <c r="W40" s="348" t="str">
        <f t="shared" si="2"/>
        <v/>
      </c>
      <c r="X40" s="348" t="str">
        <f t="shared" si="2"/>
        <v/>
      </c>
      <c r="Y40" s="111">
        <f t="shared" si="4"/>
        <v>0</v>
      </c>
      <c r="Z40" s="119"/>
    </row>
    <row r="41" spans="3:26" ht="19.5" customHeight="1">
      <c r="C41" s="280">
        <v>32</v>
      </c>
      <c r="D41" s="118"/>
      <c r="E41" s="119"/>
      <c r="F41" s="119"/>
      <c r="G41" s="120"/>
      <c r="H41" s="108" t="s">
        <v>23</v>
      </c>
      <c r="I41" s="122"/>
      <c r="J41" s="109" t="s">
        <v>32</v>
      </c>
      <c r="K41" s="284" t="str">
        <f>研修要件確認シート!AC42</f>
        <v>－</v>
      </c>
      <c r="L41" s="125"/>
      <c r="M41" s="128"/>
      <c r="N41" s="110" t="str">
        <f t="shared" si="3"/>
        <v/>
      </c>
      <c r="O41" s="348" t="str">
        <f t="shared" si="2"/>
        <v/>
      </c>
      <c r="P41" s="348" t="str">
        <f t="shared" si="2"/>
        <v/>
      </c>
      <c r="Q41" s="348" t="str">
        <f t="shared" si="2"/>
        <v/>
      </c>
      <c r="R41" s="348" t="str">
        <f t="shared" si="2"/>
        <v/>
      </c>
      <c r="S41" s="348" t="str">
        <f t="shared" si="2"/>
        <v/>
      </c>
      <c r="T41" s="348" t="str">
        <f t="shared" si="2"/>
        <v/>
      </c>
      <c r="U41" s="348" t="str">
        <f t="shared" si="2"/>
        <v/>
      </c>
      <c r="V41" s="348" t="str">
        <f t="shared" si="2"/>
        <v/>
      </c>
      <c r="W41" s="348" t="str">
        <f t="shared" si="2"/>
        <v/>
      </c>
      <c r="X41" s="348" t="str">
        <f t="shared" si="2"/>
        <v/>
      </c>
      <c r="Y41" s="111">
        <f t="shared" si="4"/>
        <v>0</v>
      </c>
      <c r="Z41" s="119"/>
    </row>
    <row r="42" spans="3:26" ht="19.5" customHeight="1">
      <c r="C42" s="280">
        <v>33</v>
      </c>
      <c r="D42" s="118"/>
      <c r="E42" s="119"/>
      <c r="F42" s="119"/>
      <c r="G42" s="120"/>
      <c r="H42" s="108" t="s">
        <v>23</v>
      </c>
      <c r="I42" s="122"/>
      <c r="J42" s="109" t="s">
        <v>32</v>
      </c>
      <c r="K42" s="284" t="str">
        <f>研修要件確認シート!AC43</f>
        <v>－</v>
      </c>
      <c r="L42" s="125"/>
      <c r="M42" s="128"/>
      <c r="N42" s="110" t="str">
        <f t="shared" si="3"/>
        <v/>
      </c>
      <c r="O42" s="348" t="str">
        <f t="shared" si="2"/>
        <v/>
      </c>
      <c r="P42" s="348" t="str">
        <f t="shared" si="2"/>
        <v/>
      </c>
      <c r="Q42" s="348" t="str">
        <f t="shared" si="2"/>
        <v/>
      </c>
      <c r="R42" s="348" t="str">
        <f t="shared" si="2"/>
        <v/>
      </c>
      <c r="S42" s="348" t="str">
        <f t="shared" si="2"/>
        <v/>
      </c>
      <c r="T42" s="348" t="str">
        <f t="shared" si="2"/>
        <v/>
      </c>
      <c r="U42" s="348" t="str">
        <f t="shared" si="2"/>
        <v/>
      </c>
      <c r="V42" s="348" t="str">
        <f t="shared" si="2"/>
        <v/>
      </c>
      <c r="W42" s="348" t="str">
        <f t="shared" si="2"/>
        <v/>
      </c>
      <c r="X42" s="348" t="str">
        <f t="shared" si="2"/>
        <v/>
      </c>
      <c r="Y42" s="111">
        <f t="shared" si="4"/>
        <v>0</v>
      </c>
      <c r="Z42" s="119"/>
    </row>
    <row r="43" spans="3:26" ht="19.5" customHeight="1">
      <c r="C43" s="280">
        <v>34</v>
      </c>
      <c r="D43" s="118"/>
      <c r="E43" s="119"/>
      <c r="F43" s="119"/>
      <c r="G43" s="120"/>
      <c r="H43" s="108" t="s">
        <v>23</v>
      </c>
      <c r="I43" s="122"/>
      <c r="J43" s="109" t="s">
        <v>32</v>
      </c>
      <c r="K43" s="284" t="str">
        <f>研修要件確認シート!AC44</f>
        <v>－</v>
      </c>
      <c r="L43" s="125"/>
      <c r="M43" s="128"/>
      <c r="N43" s="110" t="str">
        <f t="shared" si="3"/>
        <v/>
      </c>
      <c r="O43" s="348" t="str">
        <f t="shared" si="2"/>
        <v/>
      </c>
      <c r="P43" s="348" t="str">
        <f t="shared" si="2"/>
        <v/>
      </c>
      <c r="Q43" s="348" t="str">
        <f t="shared" si="2"/>
        <v/>
      </c>
      <c r="R43" s="348" t="str">
        <f t="shared" si="2"/>
        <v/>
      </c>
      <c r="S43" s="348" t="str">
        <f t="shared" si="2"/>
        <v/>
      </c>
      <c r="T43" s="348" t="str">
        <f t="shared" si="2"/>
        <v/>
      </c>
      <c r="U43" s="348" t="str">
        <f t="shared" si="2"/>
        <v/>
      </c>
      <c r="V43" s="348" t="str">
        <f t="shared" si="2"/>
        <v/>
      </c>
      <c r="W43" s="348" t="str">
        <f t="shared" si="2"/>
        <v/>
      </c>
      <c r="X43" s="348" t="str">
        <f t="shared" si="2"/>
        <v/>
      </c>
      <c r="Y43" s="111">
        <f t="shared" si="4"/>
        <v>0</v>
      </c>
      <c r="Z43" s="119"/>
    </row>
    <row r="44" spans="3:26" ht="19.5" customHeight="1">
      <c r="C44" s="280">
        <v>35</v>
      </c>
      <c r="D44" s="118"/>
      <c r="E44" s="119"/>
      <c r="F44" s="119"/>
      <c r="G44" s="120"/>
      <c r="H44" s="108" t="s">
        <v>23</v>
      </c>
      <c r="I44" s="122"/>
      <c r="J44" s="109" t="s">
        <v>32</v>
      </c>
      <c r="K44" s="284" t="str">
        <f>研修要件確認シート!AC45</f>
        <v>－</v>
      </c>
      <c r="L44" s="125"/>
      <c r="M44" s="128"/>
      <c r="N44" s="110" t="str">
        <f t="shared" si="3"/>
        <v/>
      </c>
      <c r="O44" s="348" t="str">
        <f t="shared" si="2"/>
        <v/>
      </c>
      <c r="P44" s="348" t="str">
        <f t="shared" si="2"/>
        <v/>
      </c>
      <c r="Q44" s="348" t="str">
        <f t="shared" si="2"/>
        <v/>
      </c>
      <c r="R44" s="348" t="str">
        <f t="shared" si="2"/>
        <v/>
      </c>
      <c r="S44" s="348" t="str">
        <f t="shared" si="2"/>
        <v/>
      </c>
      <c r="T44" s="348" t="str">
        <f t="shared" si="2"/>
        <v/>
      </c>
      <c r="U44" s="348" t="str">
        <f t="shared" si="2"/>
        <v/>
      </c>
      <c r="V44" s="348" t="str">
        <f t="shared" si="2"/>
        <v/>
      </c>
      <c r="W44" s="348" t="str">
        <f t="shared" si="2"/>
        <v/>
      </c>
      <c r="X44" s="348" t="str">
        <f t="shared" si="2"/>
        <v/>
      </c>
      <c r="Y44" s="111">
        <f t="shared" si="4"/>
        <v>0</v>
      </c>
      <c r="Z44" s="119"/>
    </row>
    <row r="45" spans="3:26" ht="19.5" customHeight="1">
      <c r="C45" s="280">
        <v>36</v>
      </c>
      <c r="D45" s="118"/>
      <c r="E45" s="119"/>
      <c r="F45" s="119"/>
      <c r="G45" s="120"/>
      <c r="H45" s="108" t="s">
        <v>23</v>
      </c>
      <c r="I45" s="122"/>
      <c r="J45" s="109" t="s">
        <v>32</v>
      </c>
      <c r="K45" s="284" t="str">
        <f>研修要件確認シート!AC46</f>
        <v>－</v>
      </c>
      <c r="L45" s="125"/>
      <c r="M45" s="128"/>
      <c r="N45" s="110" t="str">
        <f t="shared" si="3"/>
        <v/>
      </c>
      <c r="O45" s="348" t="str">
        <f t="shared" si="2"/>
        <v/>
      </c>
      <c r="P45" s="348" t="str">
        <f t="shared" si="2"/>
        <v/>
      </c>
      <c r="Q45" s="348" t="str">
        <f t="shared" si="2"/>
        <v/>
      </c>
      <c r="R45" s="348" t="str">
        <f t="shared" si="2"/>
        <v/>
      </c>
      <c r="S45" s="348" t="str">
        <f t="shared" si="2"/>
        <v/>
      </c>
      <c r="T45" s="348" t="str">
        <f t="shared" si="2"/>
        <v/>
      </c>
      <c r="U45" s="348" t="str">
        <f t="shared" si="2"/>
        <v/>
      </c>
      <c r="V45" s="348" t="str">
        <f t="shared" si="2"/>
        <v/>
      </c>
      <c r="W45" s="348" t="str">
        <f t="shared" si="2"/>
        <v/>
      </c>
      <c r="X45" s="348" t="str">
        <f t="shared" si="2"/>
        <v/>
      </c>
      <c r="Y45" s="111">
        <f t="shared" si="4"/>
        <v>0</v>
      </c>
      <c r="Z45" s="119"/>
    </row>
    <row r="46" spans="3:26" ht="19.5" customHeight="1">
      <c r="C46" s="280">
        <v>37</v>
      </c>
      <c r="D46" s="118"/>
      <c r="E46" s="119"/>
      <c r="F46" s="119"/>
      <c r="G46" s="120"/>
      <c r="H46" s="108" t="s">
        <v>23</v>
      </c>
      <c r="I46" s="122"/>
      <c r="J46" s="109" t="s">
        <v>32</v>
      </c>
      <c r="K46" s="284" t="str">
        <f>研修要件確認シート!AC47</f>
        <v>－</v>
      </c>
      <c r="L46" s="125"/>
      <c r="M46" s="128"/>
      <c r="N46" s="110" t="str">
        <f t="shared" si="3"/>
        <v/>
      </c>
      <c r="O46" s="348" t="str">
        <f t="shared" si="3"/>
        <v/>
      </c>
      <c r="P46" s="348" t="str">
        <f t="shared" si="3"/>
        <v/>
      </c>
      <c r="Q46" s="348" t="str">
        <f t="shared" si="3"/>
        <v/>
      </c>
      <c r="R46" s="348" t="str">
        <f t="shared" si="3"/>
        <v/>
      </c>
      <c r="S46" s="348" t="str">
        <f t="shared" si="3"/>
        <v/>
      </c>
      <c r="T46" s="348" t="str">
        <f t="shared" si="3"/>
        <v/>
      </c>
      <c r="U46" s="348" t="str">
        <f t="shared" si="3"/>
        <v/>
      </c>
      <c r="V46" s="348" t="str">
        <f t="shared" si="3"/>
        <v/>
      </c>
      <c r="W46" s="348" t="str">
        <f t="shared" si="3"/>
        <v/>
      </c>
      <c r="X46" s="348" t="str">
        <f t="shared" si="3"/>
        <v/>
      </c>
      <c r="Y46" s="111">
        <f t="shared" si="4"/>
        <v>0</v>
      </c>
      <c r="Z46" s="119"/>
    </row>
    <row r="47" spans="3:26" ht="19.5" customHeight="1">
      <c r="C47" s="280">
        <v>38</v>
      </c>
      <c r="D47" s="118"/>
      <c r="E47" s="119"/>
      <c r="F47" s="119"/>
      <c r="G47" s="120"/>
      <c r="H47" s="108" t="s">
        <v>23</v>
      </c>
      <c r="I47" s="122"/>
      <c r="J47" s="109" t="s">
        <v>32</v>
      </c>
      <c r="K47" s="284" t="str">
        <f>研修要件確認シート!AC48</f>
        <v>－</v>
      </c>
      <c r="L47" s="125"/>
      <c r="M47" s="128"/>
      <c r="N47" s="110" t="str">
        <f t="shared" ref="N47:X59" si="8">IF($M47="","",$M47)</f>
        <v/>
      </c>
      <c r="O47" s="348" t="str">
        <f t="shared" si="8"/>
        <v/>
      </c>
      <c r="P47" s="348" t="str">
        <f t="shared" si="8"/>
        <v/>
      </c>
      <c r="Q47" s="348" t="str">
        <f t="shared" si="8"/>
        <v/>
      </c>
      <c r="R47" s="348" t="str">
        <f t="shared" si="8"/>
        <v/>
      </c>
      <c r="S47" s="348" t="str">
        <f t="shared" si="8"/>
        <v/>
      </c>
      <c r="T47" s="348" t="str">
        <f t="shared" si="8"/>
        <v/>
      </c>
      <c r="U47" s="348" t="str">
        <f t="shared" si="8"/>
        <v/>
      </c>
      <c r="V47" s="348" t="str">
        <f t="shared" si="8"/>
        <v/>
      </c>
      <c r="W47" s="348" t="str">
        <f t="shared" si="8"/>
        <v/>
      </c>
      <c r="X47" s="348" t="str">
        <f t="shared" si="8"/>
        <v/>
      </c>
      <c r="Y47" s="111">
        <f t="shared" si="4"/>
        <v>0</v>
      </c>
      <c r="Z47" s="119"/>
    </row>
    <row r="48" spans="3:26" ht="19.5" customHeight="1">
      <c r="C48" s="280">
        <v>39</v>
      </c>
      <c r="D48" s="118"/>
      <c r="E48" s="119"/>
      <c r="F48" s="119"/>
      <c r="G48" s="120"/>
      <c r="H48" s="108" t="s">
        <v>23</v>
      </c>
      <c r="I48" s="122"/>
      <c r="J48" s="109" t="s">
        <v>32</v>
      </c>
      <c r="K48" s="284" t="str">
        <f>研修要件確認シート!AC49</f>
        <v>－</v>
      </c>
      <c r="L48" s="125"/>
      <c r="M48" s="128"/>
      <c r="N48" s="110" t="str">
        <f t="shared" si="8"/>
        <v/>
      </c>
      <c r="O48" s="348" t="str">
        <f t="shared" si="8"/>
        <v/>
      </c>
      <c r="P48" s="348" t="str">
        <f t="shared" si="8"/>
        <v/>
      </c>
      <c r="Q48" s="348" t="str">
        <f t="shared" si="8"/>
        <v/>
      </c>
      <c r="R48" s="348" t="str">
        <f t="shared" si="8"/>
        <v/>
      </c>
      <c r="S48" s="348" t="str">
        <f t="shared" si="8"/>
        <v/>
      </c>
      <c r="T48" s="348" t="str">
        <f t="shared" si="8"/>
        <v/>
      </c>
      <c r="U48" s="348" t="str">
        <f t="shared" si="8"/>
        <v/>
      </c>
      <c r="V48" s="348" t="str">
        <f t="shared" si="8"/>
        <v/>
      </c>
      <c r="W48" s="348" t="str">
        <f t="shared" si="8"/>
        <v/>
      </c>
      <c r="X48" s="348" t="str">
        <f t="shared" si="8"/>
        <v/>
      </c>
      <c r="Y48" s="111">
        <f t="shared" si="4"/>
        <v>0</v>
      </c>
      <c r="Z48" s="119"/>
    </row>
    <row r="49" spans="3:26" ht="19.5" customHeight="1">
      <c r="C49" s="280">
        <v>40</v>
      </c>
      <c r="D49" s="118"/>
      <c r="E49" s="119"/>
      <c r="F49" s="119"/>
      <c r="G49" s="120"/>
      <c r="H49" s="108" t="s">
        <v>23</v>
      </c>
      <c r="I49" s="122"/>
      <c r="J49" s="109" t="s">
        <v>32</v>
      </c>
      <c r="K49" s="284" t="str">
        <f>研修要件確認シート!AC50</f>
        <v>－</v>
      </c>
      <c r="L49" s="125"/>
      <c r="M49" s="128"/>
      <c r="N49" s="110" t="str">
        <f t="shared" si="8"/>
        <v/>
      </c>
      <c r="O49" s="348" t="str">
        <f t="shared" si="8"/>
        <v/>
      </c>
      <c r="P49" s="348" t="str">
        <f t="shared" si="8"/>
        <v/>
      </c>
      <c r="Q49" s="348" t="str">
        <f t="shared" si="8"/>
        <v/>
      </c>
      <c r="R49" s="348" t="str">
        <f t="shared" si="8"/>
        <v/>
      </c>
      <c r="S49" s="348" t="str">
        <f t="shared" si="8"/>
        <v/>
      </c>
      <c r="T49" s="348" t="str">
        <f t="shared" si="8"/>
        <v/>
      </c>
      <c r="U49" s="348" t="str">
        <f t="shared" si="8"/>
        <v/>
      </c>
      <c r="V49" s="348" t="str">
        <f t="shared" si="8"/>
        <v/>
      </c>
      <c r="W49" s="348" t="str">
        <f t="shared" si="8"/>
        <v/>
      </c>
      <c r="X49" s="348" t="str">
        <f t="shared" si="8"/>
        <v/>
      </c>
      <c r="Y49" s="111">
        <f t="shared" si="4"/>
        <v>0</v>
      </c>
      <c r="Z49" s="119"/>
    </row>
    <row r="50" spans="3:26" ht="19.5" customHeight="1">
      <c r="C50" s="280">
        <v>41</v>
      </c>
      <c r="D50" s="118"/>
      <c r="E50" s="119"/>
      <c r="F50" s="119"/>
      <c r="G50" s="120"/>
      <c r="H50" s="108" t="s">
        <v>23</v>
      </c>
      <c r="I50" s="122"/>
      <c r="J50" s="109" t="s">
        <v>32</v>
      </c>
      <c r="K50" s="284" t="str">
        <f>研修要件確認シート!AC51</f>
        <v>－</v>
      </c>
      <c r="L50" s="125"/>
      <c r="M50" s="128"/>
      <c r="N50" s="110" t="str">
        <f t="shared" si="8"/>
        <v/>
      </c>
      <c r="O50" s="348" t="str">
        <f t="shared" si="8"/>
        <v/>
      </c>
      <c r="P50" s="348" t="str">
        <f t="shared" si="8"/>
        <v/>
      </c>
      <c r="Q50" s="348" t="str">
        <f t="shared" si="8"/>
        <v/>
      </c>
      <c r="R50" s="348" t="str">
        <f t="shared" si="8"/>
        <v/>
      </c>
      <c r="S50" s="348" t="str">
        <f t="shared" si="8"/>
        <v/>
      </c>
      <c r="T50" s="348" t="str">
        <f t="shared" si="8"/>
        <v/>
      </c>
      <c r="U50" s="348" t="str">
        <f t="shared" si="8"/>
        <v/>
      </c>
      <c r="V50" s="348" t="str">
        <f t="shared" si="8"/>
        <v/>
      </c>
      <c r="W50" s="348" t="str">
        <f t="shared" si="8"/>
        <v/>
      </c>
      <c r="X50" s="348" t="str">
        <f t="shared" si="8"/>
        <v/>
      </c>
      <c r="Y50" s="111">
        <f t="shared" si="4"/>
        <v>0</v>
      </c>
      <c r="Z50" s="119"/>
    </row>
    <row r="51" spans="3:26" ht="19.5" customHeight="1">
      <c r="C51" s="280">
        <v>42</v>
      </c>
      <c r="D51" s="118"/>
      <c r="E51" s="119"/>
      <c r="F51" s="119"/>
      <c r="G51" s="120"/>
      <c r="H51" s="108" t="s">
        <v>23</v>
      </c>
      <c r="I51" s="122"/>
      <c r="J51" s="109" t="s">
        <v>32</v>
      </c>
      <c r="K51" s="284" t="str">
        <f>研修要件確認シート!AC52</f>
        <v>－</v>
      </c>
      <c r="L51" s="125"/>
      <c r="M51" s="128"/>
      <c r="N51" s="110" t="str">
        <f t="shared" si="8"/>
        <v/>
      </c>
      <c r="O51" s="348" t="str">
        <f t="shared" si="8"/>
        <v/>
      </c>
      <c r="P51" s="348" t="str">
        <f t="shared" si="8"/>
        <v/>
      </c>
      <c r="Q51" s="348" t="str">
        <f t="shared" si="8"/>
        <v/>
      </c>
      <c r="R51" s="348" t="str">
        <f t="shared" si="8"/>
        <v/>
      </c>
      <c r="S51" s="348" t="str">
        <f t="shared" si="8"/>
        <v/>
      </c>
      <c r="T51" s="348" t="str">
        <f t="shared" si="8"/>
        <v/>
      </c>
      <c r="U51" s="348" t="str">
        <f t="shared" si="8"/>
        <v/>
      </c>
      <c r="V51" s="348" t="str">
        <f t="shared" si="8"/>
        <v/>
      </c>
      <c r="W51" s="348" t="str">
        <f t="shared" si="8"/>
        <v/>
      </c>
      <c r="X51" s="348" t="str">
        <f t="shared" si="8"/>
        <v/>
      </c>
      <c r="Y51" s="111">
        <f t="shared" si="4"/>
        <v>0</v>
      </c>
      <c r="Z51" s="119"/>
    </row>
    <row r="52" spans="3:26" ht="19.5" customHeight="1">
      <c r="C52" s="280">
        <v>43</v>
      </c>
      <c r="D52" s="118"/>
      <c r="E52" s="119"/>
      <c r="F52" s="119"/>
      <c r="G52" s="120"/>
      <c r="H52" s="108" t="s">
        <v>23</v>
      </c>
      <c r="I52" s="122"/>
      <c r="J52" s="109" t="s">
        <v>32</v>
      </c>
      <c r="K52" s="284" t="str">
        <f>研修要件確認シート!AC53</f>
        <v>－</v>
      </c>
      <c r="L52" s="125"/>
      <c r="M52" s="128"/>
      <c r="N52" s="110" t="str">
        <f t="shared" si="8"/>
        <v/>
      </c>
      <c r="O52" s="348" t="str">
        <f t="shared" si="8"/>
        <v/>
      </c>
      <c r="P52" s="348" t="str">
        <f t="shared" si="8"/>
        <v/>
      </c>
      <c r="Q52" s="348" t="str">
        <f t="shared" si="8"/>
        <v/>
      </c>
      <c r="R52" s="348" t="str">
        <f t="shared" si="8"/>
        <v/>
      </c>
      <c r="S52" s="348" t="str">
        <f t="shared" si="8"/>
        <v/>
      </c>
      <c r="T52" s="348" t="str">
        <f t="shared" si="8"/>
        <v/>
      </c>
      <c r="U52" s="348" t="str">
        <f t="shared" si="8"/>
        <v/>
      </c>
      <c r="V52" s="348" t="str">
        <f t="shared" si="8"/>
        <v/>
      </c>
      <c r="W52" s="348" t="str">
        <f t="shared" si="8"/>
        <v/>
      </c>
      <c r="X52" s="348" t="str">
        <f t="shared" si="8"/>
        <v/>
      </c>
      <c r="Y52" s="111">
        <f t="shared" si="4"/>
        <v>0</v>
      </c>
      <c r="Z52" s="119"/>
    </row>
    <row r="53" spans="3:26" ht="19.5" customHeight="1">
      <c r="C53" s="280">
        <v>44</v>
      </c>
      <c r="D53" s="118"/>
      <c r="E53" s="119"/>
      <c r="F53" s="119"/>
      <c r="G53" s="120"/>
      <c r="H53" s="108" t="s">
        <v>23</v>
      </c>
      <c r="I53" s="122"/>
      <c r="J53" s="109" t="s">
        <v>32</v>
      </c>
      <c r="K53" s="284" t="str">
        <f>研修要件確認シート!AC54</f>
        <v>－</v>
      </c>
      <c r="L53" s="125"/>
      <c r="M53" s="128"/>
      <c r="N53" s="110" t="str">
        <f t="shared" si="8"/>
        <v/>
      </c>
      <c r="O53" s="348" t="str">
        <f t="shared" si="8"/>
        <v/>
      </c>
      <c r="P53" s="348" t="str">
        <f t="shared" si="8"/>
        <v/>
      </c>
      <c r="Q53" s="348" t="str">
        <f t="shared" si="8"/>
        <v/>
      </c>
      <c r="R53" s="348" t="str">
        <f t="shared" si="8"/>
        <v/>
      </c>
      <c r="S53" s="348" t="str">
        <f t="shared" si="8"/>
        <v/>
      </c>
      <c r="T53" s="348" t="str">
        <f t="shared" si="8"/>
        <v/>
      </c>
      <c r="U53" s="348" t="str">
        <f t="shared" si="8"/>
        <v/>
      </c>
      <c r="V53" s="348" t="str">
        <f t="shared" si="8"/>
        <v/>
      </c>
      <c r="W53" s="348" t="str">
        <f t="shared" si="8"/>
        <v/>
      </c>
      <c r="X53" s="348" t="str">
        <f t="shared" si="8"/>
        <v/>
      </c>
      <c r="Y53" s="111">
        <f t="shared" si="4"/>
        <v>0</v>
      </c>
      <c r="Z53" s="119"/>
    </row>
    <row r="54" spans="3:26" ht="19.5" customHeight="1">
      <c r="C54" s="280">
        <v>45</v>
      </c>
      <c r="D54" s="118"/>
      <c r="E54" s="119"/>
      <c r="F54" s="119"/>
      <c r="G54" s="120"/>
      <c r="H54" s="108" t="s">
        <v>23</v>
      </c>
      <c r="I54" s="122"/>
      <c r="J54" s="109" t="s">
        <v>32</v>
      </c>
      <c r="K54" s="284" t="str">
        <f>研修要件確認シート!AC55</f>
        <v>－</v>
      </c>
      <c r="L54" s="125"/>
      <c r="M54" s="128"/>
      <c r="N54" s="110" t="str">
        <f t="shared" si="8"/>
        <v/>
      </c>
      <c r="O54" s="348" t="str">
        <f t="shared" si="8"/>
        <v/>
      </c>
      <c r="P54" s="348" t="str">
        <f t="shared" si="8"/>
        <v/>
      </c>
      <c r="Q54" s="348" t="str">
        <f t="shared" si="8"/>
        <v/>
      </c>
      <c r="R54" s="348" t="str">
        <f t="shared" si="8"/>
        <v/>
      </c>
      <c r="S54" s="348" t="str">
        <f t="shared" si="8"/>
        <v/>
      </c>
      <c r="T54" s="348" t="str">
        <f t="shared" si="8"/>
        <v/>
      </c>
      <c r="U54" s="348" t="str">
        <f t="shared" si="8"/>
        <v/>
      </c>
      <c r="V54" s="348" t="str">
        <f t="shared" si="8"/>
        <v/>
      </c>
      <c r="W54" s="348" t="str">
        <f t="shared" si="8"/>
        <v/>
      </c>
      <c r="X54" s="348" t="str">
        <f t="shared" si="8"/>
        <v/>
      </c>
      <c r="Y54" s="111">
        <f t="shared" si="4"/>
        <v>0</v>
      </c>
      <c r="Z54" s="119"/>
    </row>
    <row r="55" spans="3:26" ht="19.5" customHeight="1">
      <c r="C55" s="280">
        <v>46</v>
      </c>
      <c r="D55" s="118"/>
      <c r="E55" s="119"/>
      <c r="F55" s="119"/>
      <c r="G55" s="120"/>
      <c r="H55" s="108" t="s">
        <v>23</v>
      </c>
      <c r="I55" s="122"/>
      <c r="J55" s="109" t="s">
        <v>32</v>
      </c>
      <c r="K55" s="284" t="str">
        <f>研修要件確認シート!AC56</f>
        <v>－</v>
      </c>
      <c r="L55" s="125"/>
      <c r="M55" s="128"/>
      <c r="N55" s="110" t="str">
        <f t="shared" si="8"/>
        <v/>
      </c>
      <c r="O55" s="348" t="str">
        <f t="shared" si="8"/>
        <v/>
      </c>
      <c r="P55" s="348" t="str">
        <f t="shared" si="8"/>
        <v/>
      </c>
      <c r="Q55" s="348" t="str">
        <f t="shared" si="8"/>
        <v/>
      </c>
      <c r="R55" s="348" t="str">
        <f t="shared" si="8"/>
        <v/>
      </c>
      <c r="S55" s="348" t="str">
        <f t="shared" si="8"/>
        <v/>
      </c>
      <c r="T55" s="348" t="str">
        <f t="shared" si="8"/>
        <v/>
      </c>
      <c r="U55" s="348" t="str">
        <f t="shared" si="8"/>
        <v/>
      </c>
      <c r="V55" s="348" t="str">
        <f t="shared" si="8"/>
        <v/>
      </c>
      <c r="W55" s="348" t="str">
        <f t="shared" si="8"/>
        <v/>
      </c>
      <c r="X55" s="348" t="str">
        <f t="shared" si="8"/>
        <v/>
      </c>
      <c r="Y55" s="111">
        <f t="shared" si="4"/>
        <v>0</v>
      </c>
      <c r="Z55" s="119"/>
    </row>
    <row r="56" spans="3:26" ht="19.5" customHeight="1">
      <c r="C56" s="280">
        <v>47</v>
      </c>
      <c r="D56" s="118"/>
      <c r="E56" s="119"/>
      <c r="F56" s="119"/>
      <c r="G56" s="120"/>
      <c r="H56" s="108" t="s">
        <v>23</v>
      </c>
      <c r="I56" s="122"/>
      <c r="J56" s="109" t="s">
        <v>32</v>
      </c>
      <c r="K56" s="284" t="str">
        <f>研修要件確認シート!AC57</f>
        <v>－</v>
      </c>
      <c r="L56" s="125"/>
      <c r="M56" s="128"/>
      <c r="N56" s="110" t="str">
        <f t="shared" si="8"/>
        <v/>
      </c>
      <c r="O56" s="348" t="str">
        <f t="shared" si="8"/>
        <v/>
      </c>
      <c r="P56" s="348" t="str">
        <f t="shared" si="8"/>
        <v/>
      </c>
      <c r="Q56" s="348" t="str">
        <f t="shared" si="8"/>
        <v/>
      </c>
      <c r="R56" s="348" t="str">
        <f t="shared" si="8"/>
        <v/>
      </c>
      <c r="S56" s="348" t="str">
        <f t="shared" si="8"/>
        <v/>
      </c>
      <c r="T56" s="348" t="str">
        <f t="shared" si="8"/>
        <v/>
      </c>
      <c r="U56" s="348" t="str">
        <f t="shared" si="8"/>
        <v/>
      </c>
      <c r="V56" s="348" t="str">
        <f t="shared" si="8"/>
        <v/>
      </c>
      <c r="W56" s="348" t="str">
        <f t="shared" si="8"/>
        <v/>
      </c>
      <c r="X56" s="348" t="str">
        <f t="shared" si="8"/>
        <v/>
      </c>
      <c r="Y56" s="111">
        <f t="shared" si="4"/>
        <v>0</v>
      </c>
      <c r="Z56" s="119"/>
    </row>
    <row r="57" spans="3:26" ht="19.5" customHeight="1">
      <c r="C57" s="280">
        <v>48</v>
      </c>
      <c r="D57" s="118"/>
      <c r="E57" s="119"/>
      <c r="F57" s="119"/>
      <c r="G57" s="120"/>
      <c r="H57" s="108" t="s">
        <v>23</v>
      </c>
      <c r="I57" s="122"/>
      <c r="J57" s="109" t="s">
        <v>32</v>
      </c>
      <c r="K57" s="284" t="str">
        <f>研修要件確認シート!AC58</f>
        <v>－</v>
      </c>
      <c r="L57" s="125"/>
      <c r="M57" s="128"/>
      <c r="N57" s="110" t="str">
        <f t="shared" si="8"/>
        <v/>
      </c>
      <c r="O57" s="348" t="str">
        <f t="shared" si="8"/>
        <v/>
      </c>
      <c r="P57" s="348" t="str">
        <f t="shared" si="8"/>
        <v/>
      </c>
      <c r="Q57" s="348" t="str">
        <f t="shared" si="8"/>
        <v/>
      </c>
      <c r="R57" s="348" t="str">
        <f t="shared" si="8"/>
        <v/>
      </c>
      <c r="S57" s="348" t="str">
        <f t="shared" si="8"/>
        <v/>
      </c>
      <c r="T57" s="348" t="str">
        <f t="shared" si="8"/>
        <v/>
      </c>
      <c r="U57" s="348" t="str">
        <f t="shared" si="8"/>
        <v/>
      </c>
      <c r="V57" s="348" t="str">
        <f t="shared" si="8"/>
        <v/>
      </c>
      <c r="W57" s="348" t="str">
        <f t="shared" si="8"/>
        <v/>
      </c>
      <c r="X57" s="348" t="str">
        <f t="shared" si="8"/>
        <v/>
      </c>
      <c r="Y57" s="111">
        <f t="shared" si="4"/>
        <v>0</v>
      </c>
      <c r="Z57" s="119"/>
    </row>
    <row r="58" spans="3:26" ht="19.5" customHeight="1">
      <c r="C58" s="280">
        <v>49</v>
      </c>
      <c r="D58" s="118"/>
      <c r="E58" s="119"/>
      <c r="F58" s="119"/>
      <c r="G58" s="120"/>
      <c r="H58" s="108" t="s">
        <v>23</v>
      </c>
      <c r="I58" s="122"/>
      <c r="J58" s="109" t="s">
        <v>32</v>
      </c>
      <c r="K58" s="284" t="str">
        <f>研修要件確認シート!AC59</f>
        <v>－</v>
      </c>
      <c r="L58" s="125"/>
      <c r="M58" s="128"/>
      <c r="N58" s="110" t="str">
        <f t="shared" si="8"/>
        <v/>
      </c>
      <c r="O58" s="348" t="str">
        <f t="shared" si="8"/>
        <v/>
      </c>
      <c r="P58" s="348" t="str">
        <f t="shared" si="8"/>
        <v/>
      </c>
      <c r="Q58" s="348" t="str">
        <f t="shared" si="8"/>
        <v/>
      </c>
      <c r="R58" s="348" t="str">
        <f t="shared" si="8"/>
        <v/>
      </c>
      <c r="S58" s="348" t="str">
        <f t="shared" si="8"/>
        <v/>
      </c>
      <c r="T58" s="348" t="str">
        <f t="shared" si="8"/>
        <v/>
      </c>
      <c r="U58" s="348" t="str">
        <f t="shared" si="8"/>
        <v/>
      </c>
      <c r="V58" s="348" t="str">
        <f t="shared" si="8"/>
        <v/>
      </c>
      <c r="W58" s="348" t="str">
        <f t="shared" si="8"/>
        <v/>
      </c>
      <c r="X58" s="348" t="str">
        <f t="shared" si="8"/>
        <v/>
      </c>
      <c r="Y58" s="111">
        <f t="shared" si="4"/>
        <v>0</v>
      </c>
      <c r="Z58" s="119"/>
    </row>
    <row r="59" spans="3:26" ht="19.5" customHeight="1" thickBot="1">
      <c r="C59" s="280">
        <v>50</v>
      </c>
      <c r="D59" s="118"/>
      <c r="E59" s="119"/>
      <c r="F59" s="119"/>
      <c r="G59" s="120"/>
      <c r="H59" s="108" t="s">
        <v>23</v>
      </c>
      <c r="I59" s="122"/>
      <c r="J59" s="109" t="s">
        <v>32</v>
      </c>
      <c r="K59" s="284" t="str">
        <f>研修要件確認シート!AC60</f>
        <v>－</v>
      </c>
      <c r="L59" s="125"/>
      <c r="M59" s="129"/>
      <c r="N59" s="110" t="str">
        <f t="shared" si="8"/>
        <v/>
      </c>
      <c r="O59" s="348" t="str">
        <f t="shared" si="8"/>
        <v/>
      </c>
      <c r="P59" s="348" t="str">
        <f t="shared" si="8"/>
        <v/>
      </c>
      <c r="Q59" s="348" t="str">
        <f t="shared" si="8"/>
        <v/>
      </c>
      <c r="R59" s="348" t="str">
        <f t="shared" si="8"/>
        <v/>
      </c>
      <c r="S59" s="348" t="str">
        <f t="shared" si="8"/>
        <v/>
      </c>
      <c r="T59" s="348" t="str">
        <f t="shared" si="8"/>
        <v/>
      </c>
      <c r="U59" s="348" t="str">
        <f t="shared" si="8"/>
        <v/>
      </c>
      <c r="V59" s="348" t="str">
        <f t="shared" si="8"/>
        <v/>
      </c>
      <c r="W59" s="348" t="str">
        <f t="shared" si="8"/>
        <v/>
      </c>
      <c r="X59" s="348" t="str">
        <f t="shared" si="8"/>
        <v/>
      </c>
      <c r="Y59" s="111">
        <f t="shared" si="4"/>
        <v>0</v>
      </c>
      <c r="Z59" s="119"/>
    </row>
    <row r="60" spans="3:26" ht="19.5" customHeight="1">
      <c r="M60" s="112">
        <f>SUM(M10:M59)</f>
        <v>0</v>
      </c>
      <c r="N60" s="112">
        <f t="shared" ref="N60:Y60" si="9">SUM(N10:N59)</f>
        <v>0</v>
      </c>
      <c r="O60" s="112">
        <f t="shared" si="9"/>
        <v>0</v>
      </c>
      <c r="P60" s="112">
        <f t="shared" si="9"/>
        <v>0</v>
      </c>
      <c r="Q60" s="112">
        <f t="shared" si="9"/>
        <v>0</v>
      </c>
      <c r="R60" s="112">
        <f t="shared" si="9"/>
        <v>0</v>
      </c>
      <c r="S60" s="112">
        <f t="shared" si="9"/>
        <v>0</v>
      </c>
      <c r="T60" s="112">
        <f t="shared" si="9"/>
        <v>0</v>
      </c>
      <c r="U60" s="112">
        <f t="shared" si="9"/>
        <v>0</v>
      </c>
      <c r="V60" s="112">
        <f t="shared" si="9"/>
        <v>0</v>
      </c>
      <c r="W60" s="112">
        <f t="shared" si="9"/>
        <v>0</v>
      </c>
      <c r="X60" s="112">
        <f t="shared" si="9"/>
        <v>0</v>
      </c>
      <c r="Y60" s="113">
        <f t="shared" si="9"/>
        <v>0</v>
      </c>
    </row>
    <row r="61" spans="3:26" ht="15" customHeight="1"/>
    <row r="62" spans="3:26" ht="15" customHeight="1">
      <c r="M62" s="114" t="str">
        <f>IF(M60&lt;W4,"↑　配分月額が加算月額に達していません！！","")</f>
        <v>↑　配分月額が加算月額に達していません！！</v>
      </c>
    </row>
    <row r="63" spans="3:26" ht="15" customHeight="1"/>
    <row r="64" spans="3:26" ht="15" customHeight="1"/>
    <row r="65" spans="5:5" ht="15" customHeight="1"/>
    <row r="66" spans="5:5" ht="15" customHeight="1"/>
    <row r="67" spans="5:5" ht="15" customHeight="1"/>
    <row r="68" spans="5:5" ht="15" customHeight="1"/>
    <row r="69" spans="5:5" ht="15" customHeight="1"/>
    <row r="70" spans="5:5" ht="15" customHeight="1">
      <c r="E70" s="95" t="s">
        <v>117</v>
      </c>
    </row>
    <row r="71" spans="5:5" ht="15" customHeight="1">
      <c r="E71" s="95" t="s">
        <v>118</v>
      </c>
    </row>
    <row r="72" spans="5:5" ht="15" customHeight="1">
      <c r="E72" s="95" t="s">
        <v>119</v>
      </c>
    </row>
    <row r="73" spans="5:5" ht="15" customHeight="1">
      <c r="E73" s="95" t="s">
        <v>120</v>
      </c>
    </row>
    <row r="74" spans="5:5" ht="15" customHeight="1">
      <c r="E74" s="95" t="s">
        <v>121</v>
      </c>
    </row>
    <row r="75" spans="5:5" ht="15" customHeight="1">
      <c r="E75" s="95" t="s">
        <v>122</v>
      </c>
    </row>
    <row r="76" spans="5:5" ht="15" customHeight="1">
      <c r="E76" s="95" t="s">
        <v>123</v>
      </c>
    </row>
    <row r="77" spans="5:5" ht="15" customHeight="1">
      <c r="E77" s="95" t="s">
        <v>124</v>
      </c>
    </row>
    <row r="78" spans="5:5" ht="15" customHeight="1">
      <c r="E78" s="95" t="s">
        <v>125</v>
      </c>
    </row>
    <row r="79" spans="5:5" ht="15" customHeight="1">
      <c r="E79" s="95" t="s">
        <v>126</v>
      </c>
    </row>
    <row r="80" spans="5:5" ht="15" customHeight="1">
      <c r="E80" s="95" t="s">
        <v>127</v>
      </c>
    </row>
    <row r="81" spans="5:5" ht="15" customHeight="1">
      <c r="E81" s="95" t="s">
        <v>128</v>
      </c>
    </row>
    <row r="82" spans="5:5" ht="15" customHeight="1">
      <c r="E82" s="95" t="s">
        <v>129</v>
      </c>
    </row>
    <row r="83" spans="5:5" ht="15" customHeight="1">
      <c r="E83" s="95" t="s">
        <v>130</v>
      </c>
    </row>
    <row r="84" spans="5:5" ht="15" customHeight="1">
      <c r="E84" s="95" t="s">
        <v>131</v>
      </c>
    </row>
    <row r="85" spans="5:5" ht="15" customHeight="1">
      <c r="E85" s="95" t="s">
        <v>132</v>
      </c>
    </row>
    <row r="86" spans="5:5" ht="15" customHeight="1"/>
    <row r="87" spans="5:5" ht="15" customHeight="1"/>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sheetData>
  <sheetProtection algorithmName="SHA-512" hashValue="4tfH3JhKt/NevKVpVmeAyBjx05lKrHpK3UTArVXsLMLwTXDeweMqpUPiA48zdWh6yu0oOH/2lQbTzgoNbmG9DQ==" saltValue="Ev9Vrgx5ZsDewEAeeOuFwQ==" spinCount="100000" sheet="1" objects="1" scenarios="1"/>
  <mergeCells count="29">
    <mergeCell ref="M8:Y8"/>
    <mergeCell ref="Z8:Z9"/>
    <mergeCell ref="U6:V6"/>
    <mergeCell ref="Q6:R6"/>
    <mergeCell ref="S6:T6"/>
    <mergeCell ref="L8:L9"/>
    <mergeCell ref="C8:C9"/>
    <mergeCell ref="D8:D9"/>
    <mergeCell ref="E8:E9"/>
    <mergeCell ref="F8:F9"/>
    <mergeCell ref="G8:J9"/>
    <mergeCell ref="K8:K9"/>
    <mergeCell ref="L2:N3"/>
    <mergeCell ref="S2:T3"/>
    <mergeCell ref="U2:V3"/>
    <mergeCell ref="U4:V5"/>
    <mergeCell ref="C5:D5"/>
    <mergeCell ref="E5:J5"/>
    <mergeCell ref="O4:P4"/>
    <mergeCell ref="O5:P5"/>
    <mergeCell ref="C4:D4"/>
    <mergeCell ref="E4:J4"/>
    <mergeCell ref="S4:T5"/>
    <mergeCell ref="W4:X5"/>
    <mergeCell ref="W2:X3"/>
    <mergeCell ref="Q4:R4"/>
    <mergeCell ref="Q5:R5"/>
    <mergeCell ref="O2:P3"/>
    <mergeCell ref="Q2:R3"/>
  </mergeCells>
  <phoneticPr fontId="4"/>
  <dataValidations count="5">
    <dataValidation type="list" allowBlank="1" showInputMessage="1" showErrorMessage="1" sqref="L10:L59" xr:uid="{9384739F-361D-4C77-993B-EAE7FBAF9E30}">
      <formula1>"手当,基本給"</formula1>
    </dataValidation>
    <dataValidation type="whole" allowBlank="1" showInputMessage="1" showErrorMessage="1" sqref="M10:X59" xr:uid="{514EDB43-BCBF-4780-8547-21A208F1CD79}">
      <formula1>5000</formula1>
      <formula2>100000</formula2>
    </dataValidation>
    <dataValidation type="list" allowBlank="1" showInputMessage="1" showErrorMessage="1" sqref="E10:E59" xr:uid="{42AE0466-4D06-404B-B78F-3525566B8B84}">
      <formula1>$E$73:$E$85</formula1>
    </dataValidation>
    <dataValidation type="whole" operator="greaterThanOrEqual" allowBlank="1" showInputMessage="1" showErrorMessage="1" sqref="G10:G59" xr:uid="{0B0D1D6D-7364-49CB-8C8E-45B2564504AF}">
      <formula1>0</formula1>
    </dataValidation>
    <dataValidation type="whole" allowBlank="1" showInputMessage="1" showErrorMessage="1" sqref="I10:I59" xr:uid="{E147336E-6101-4984-85B1-BA4D9DE21C6B}">
      <formula1>0</formula1>
      <formula2>11</formula2>
    </dataValidation>
  </dataValidations>
  <pageMargins left="0.7" right="0.7" top="0.75" bottom="0.75" header="0.3" footer="0.3"/>
  <pageSetup paperSize="9" scale="58" fitToHeight="0" orientation="landscape" verticalDpi="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94B9F-BC44-4F44-9A20-F047DECEB927}">
  <sheetPr codeName="Sheet7">
    <tabColor theme="2" tint="-0.749992370372631"/>
  </sheetPr>
  <dimension ref="A1:O24"/>
  <sheetViews>
    <sheetView showGridLines="0" view="pageBreakPreview" zoomScale="80" zoomScaleNormal="100" zoomScaleSheetLayoutView="80" workbookViewId="0">
      <selection activeCell="E10" sqref="E10"/>
    </sheetView>
  </sheetViews>
  <sheetFormatPr defaultColWidth="9" defaultRowHeight="18" customHeight="1"/>
  <cols>
    <col min="1" max="1" width="5" style="1" customWidth="1"/>
    <col min="2" max="2" width="15.625" style="1" customWidth="1"/>
    <col min="3" max="3" width="14.625" style="1" customWidth="1"/>
    <col min="4" max="4" width="22" style="1" customWidth="1"/>
    <col min="5" max="6" width="27.5" style="1" customWidth="1"/>
    <col min="7" max="7" width="2.5" style="1" customWidth="1"/>
    <col min="8" max="19" width="3" style="1" customWidth="1"/>
    <col min="20" max="16384" width="9" style="1"/>
  </cols>
  <sheetData>
    <row r="1" spans="1:6" ht="18" customHeight="1" thickBot="1">
      <c r="A1" s="43" t="s">
        <v>60</v>
      </c>
    </row>
    <row r="2" spans="1:6" ht="18" customHeight="1" thickBot="1">
      <c r="E2" s="130" t="s">
        <v>54</v>
      </c>
      <c r="F2" s="131" t="str">
        <f>基礎情報!E37&amp;""</f>
        <v/>
      </c>
    </row>
    <row r="4" spans="1:6" ht="18" customHeight="1">
      <c r="A4" s="708" t="s">
        <v>66</v>
      </c>
      <c r="B4" s="708"/>
      <c r="C4" s="708"/>
      <c r="D4" s="708"/>
      <c r="E4" s="708"/>
      <c r="F4" s="708"/>
    </row>
    <row r="5" spans="1:6" ht="18" customHeight="1" thickBot="1">
      <c r="A5" s="3"/>
      <c r="B5" s="3"/>
      <c r="C5" s="3"/>
      <c r="D5" s="3"/>
      <c r="E5" s="3"/>
      <c r="F5" s="3"/>
    </row>
    <row r="6" spans="1:6" ht="39.950000000000003" customHeight="1">
      <c r="A6" s="709" t="s">
        <v>8</v>
      </c>
      <c r="B6" s="711" t="s">
        <v>6</v>
      </c>
      <c r="C6" s="711" t="s">
        <v>7</v>
      </c>
      <c r="D6" s="711" t="s">
        <v>57</v>
      </c>
      <c r="E6" s="340" t="s">
        <v>51</v>
      </c>
      <c r="F6" s="341" t="s">
        <v>52</v>
      </c>
    </row>
    <row r="7" spans="1:6" ht="56.1" customHeight="1" thickBot="1">
      <c r="A7" s="710"/>
      <c r="B7" s="712"/>
      <c r="C7" s="712"/>
      <c r="D7" s="712"/>
      <c r="E7" s="369" t="str">
        <f>IF(E15&gt;0,"NG－要コメント確認","")</f>
        <v/>
      </c>
      <c r="F7" s="370" t="str">
        <f>IF(F15&lt;0,"NG","")</f>
        <v/>
      </c>
    </row>
    <row r="8" spans="1:6" ht="18" customHeight="1">
      <c r="A8" s="132" t="s">
        <v>41</v>
      </c>
      <c r="B8" s="133" t="s">
        <v>34</v>
      </c>
      <c r="C8" s="133" t="s">
        <v>35</v>
      </c>
      <c r="D8" s="133" t="s">
        <v>36</v>
      </c>
      <c r="E8" s="342">
        <v>-200000</v>
      </c>
      <c r="F8" s="70"/>
    </row>
    <row r="9" spans="1:6" ht="18" customHeight="1">
      <c r="A9" s="134" t="s">
        <v>42</v>
      </c>
      <c r="B9" s="133" t="s">
        <v>67</v>
      </c>
      <c r="C9" s="133" t="s">
        <v>68</v>
      </c>
      <c r="D9" s="133" t="s">
        <v>69</v>
      </c>
      <c r="E9" s="60"/>
      <c r="F9" s="70">
        <v>200000</v>
      </c>
    </row>
    <row r="10" spans="1:6" ht="18" customHeight="1">
      <c r="A10" s="135">
        <v>1</v>
      </c>
      <c r="B10" s="79"/>
      <c r="C10" s="79"/>
      <c r="D10" s="79"/>
      <c r="E10" s="80"/>
      <c r="F10" s="81"/>
    </row>
    <row r="11" spans="1:6" ht="18" customHeight="1">
      <c r="A11" s="135">
        <v>2</v>
      </c>
      <c r="B11" s="79"/>
      <c r="C11" s="79"/>
      <c r="D11" s="79"/>
      <c r="E11" s="80"/>
      <c r="F11" s="81"/>
    </row>
    <row r="12" spans="1:6" ht="18" customHeight="1">
      <c r="A12" s="135">
        <v>3</v>
      </c>
      <c r="B12" s="79"/>
      <c r="C12" s="79"/>
      <c r="D12" s="79"/>
      <c r="E12" s="80"/>
      <c r="F12" s="81"/>
    </row>
    <row r="13" spans="1:6" ht="18" customHeight="1">
      <c r="A13" s="135">
        <v>4</v>
      </c>
      <c r="B13" s="79"/>
      <c r="C13" s="79"/>
      <c r="D13" s="79"/>
      <c r="E13" s="80"/>
      <c r="F13" s="81"/>
    </row>
    <row r="14" spans="1:6" ht="18" customHeight="1">
      <c r="A14" s="135">
        <v>5</v>
      </c>
      <c r="B14" s="82"/>
      <c r="C14" s="82"/>
      <c r="D14" s="82"/>
      <c r="E14" s="83"/>
      <c r="F14" s="84"/>
    </row>
    <row r="15" spans="1:6" ht="18" customHeight="1" thickBot="1">
      <c r="A15" s="703" t="s">
        <v>33</v>
      </c>
      <c r="B15" s="704"/>
      <c r="C15" s="704"/>
      <c r="D15" s="705"/>
      <c r="E15" s="74">
        <f>SUM(E10:E14)</f>
        <v>0</v>
      </c>
      <c r="F15" s="75">
        <f>SUM(F10:F14)</f>
        <v>0</v>
      </c>
    </row>
    <row r="16" spans="1:6" ht="18.75" customHeight="1">
      <c r="A16" s="350" t="s">
        <v>47</v>
      </c>
      <c r="B16" s="706" t="s">
        <v>39</v>
      </c>
      <c r="C16" s="706"/>
      <c r="D16" s="706"/>
      <c r="E16" s="706"/>
      <c r="F16" s="706"/>
    </row>
    <row r="17" spans="1:15" ht="18.75" customHeight="1">
      <c r="A17" s="351"/>
      <c r="B17" s="707" t="s">
        <v>62</v>
      </c>
      <c r="C17" s="707"/>
      <c r="D17" s="707"/>
      <c r="E17" s="707"/>
      <c r="F17" s="707"/>
    </row>
    <row r="21" spans="1:15" ht="18" customHeight="1">
      <c r="J21" s="30"/>
      <c r="K21" s="30"/>
      <c r="L21" s="30"/>
      <c r="M21" s="30"/>
      <c r="N21" s="30"/>
      <c r="O21" s="30"/>
    </row>
    <row r="22" spans="1:15" ht="18" customHeight="1">
      <c r="J22" s="30"/>
      <c r="K22" s="30"/>
      <c r="L22" s="30"/>
      <c r="M22" s="30"/>
      <c r="N22" s="30"/>
      <c r="O22" s="30"/>
    </row>
    <row r="23" spans="1:15" ht="18" customHeight="1">
      <c r="J23" s="30"/>
      <c r="K23" s="30"/>
      <c r="L23" s="30"/>
      <c r="M23" s="30"/>
      <c r="N23" s="30"/>
      <c r="O23" s="30"/>
    </row>
    <row r="24" spans="1:15" ht="18" customHeight="1">
      <c r="J24" s="30"/>
      <c r="K24" s="30"/>
      <c r="L24" s="30"/>
      <c r="M24" s="30"/>
      <c r="N24" s="30"/>
      <c r="O24" s="30"/>
    </row>
  </sheetData>
  <sheetProtection algorithmName="SHA-512" hashValue="JU3PhkjQRZwAUWDuq20usFghtx4oEqPMiN34OHkndOaVfD6gQMH6fULGeEzKuCGgJWFjA6kqihedQYyW8+adDw==" saltValue="Cb9YmSxZHCGWMqaWXUr/ng==" spinCount="100000" sheet="1" objects="1" scenarios="1"/>
  <mergeCells count="8">
    <mergeCell ref="A15:D15"/>
    <mergeCell ref="B16:F16"/>
    <mergeCell ref="B17:F17"/>
    <mergeCell ref="A4:F4"/>
    <mergeCell ref="A6:A7"/>
    <mergeCell ref="B6:B7"/>
    <mergeCell ref="C6:C7"/>
    <mergeCell ref="D6:D7"/>
  </mergeCells>
  <phoneticPr fontId="4"/>
  <conditionalFormatting sqref="E7">
    <cfRule type="cellIs" dxfId="3" priority="4" operator="equal">
      <formula>"NG－要コメント確認"</formula>
    </cfRule>
  </conditionalFormatting>
  <conditionalFormatting sqref="F7">
    <cfRule type="cellIs" dxfId="2" priority="3" operator="equal">
      <formula>"NG"</formula>
    </cfRule>
  </conditionalFormatting>
  <conditionalFormatting sqref="E15">
    <cfRule type="cellIs" dxfId="1" priority="2" operator="greaterThan">
      <formula>0</formula>
    </cfRule>
  </conditionalFormatting>
  <conditionalFormatting sqref="F15">
    <cfRule type="cellIs" dxfId="0" priority="1" operator="lessThan">
      <formula>0</formula>
    </cfRule>
  </conditionalFormatting>
  <printOptions horizontalCentered="1"/>
  <pageMargins left="0.55118110236220474" right="0.55118110236220474" top="0.70866141732283472" bottom="0.98425196850393704" header="0.51181102362204722" footer="0.51181102362204722"/>
  <pageSetup paperSize="9" scale="83" orientation="portrait" horizontalDpi="300"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F3823-27C7-4BFE-8C78-245872C71A7E}">
  <sheetPr codeName="Sheet9">
    <tabColor theme="2" tint="-0.749992370372631"/>
    <pageSetUpPr fitToPage="1"/>
  </sheetPr>
  <dimension ref="B1:AU104"/>
  <sheetViews>
    <sheetView view="pageBreakPreview" zoomScale="70" zoomScaleNormal="90" zoomScaleSheetLayoutView="70" workbookViewId="0">
      <pane ySplit="10" topLeftCell="A11" activePane="bottomLeft" state="frozen"/>
      <selection activeCell="AS7" sqref="AS7"/>
      <selection pane="bottomLeft" activeCell="R20" sqref="R20"/>
    </sheetView>
  </sheetViews>
  <sheetFormatPr defaultRowHeight="13.5"/>
  <cols>
    <col min="1" max="1" width="3.125" customWidth="1"/>
    <col min="2" max="2" width="2.875" customWidth="1"/>
    <col min="3" max="3" width="4.125" customWidth="1"/>
    <col min="4" max="4" width="12.5" customWidth="1"/>
    <col min="5" max="5" width="10.375" customWidth="1"/>
    <col min="6" max="6" width="15.5" customWidth="1"/>
    <col min="7" max="7" width="8.875" customWidth="1"/>
    <col min="8" max="8" width="5.25" bestFit="1" customWidth="1"/>
    <col min="9" max="9" width="5.375" customWidth="1"/>
    <col min="10" max="10" width="13" customWidth="1"/>
    <col min="11" max="11" width="5.375" customWidth="1"/>
    <col min="12" max="12" width="13" customWidth="1"/>
    <col min="13" max="13" width="5.375" customWidth="1"/>
    <col min="14" max="14" width="13" customWidth="1"/>
    <col min="15" max="15" width="5.375" customWidth="1"/>
    <col min="16" max="16" width="13" customWidth="1"/>
    <col min="17" max="17" width="5.375" customWidth="1"/>
    <col min="18" max="18" width="13" customWidth="1"/>
    <col min="19" max="19" width="5.375" customWidth="1"/>
    <col min="20" max="20" width="13" customWidth="1"/>
    <col min="21" max="21" width="5.375" customWidth="1"/>
    <col min="22" max="22" width="13" customWidth="1"/>
    <col min="23" max="23" width="5.375" customWidth="1"/>
    <col min="24" max="24" width="13" customWidth="1"/>
    <col min="25" max="27" width="6.75" customWidth="1"/>
    <col min="28" max="28" width="5.375" customWidth="1"/>
    <col min="29" max="29" width="6" customWidth="1"/>
    <col min="30" max="30" width="3.5" bestFit="1" customWidth="1"/>
    <col min="31" max="31" width="5.125" customWidth="1"/>
    <col min="32" max="32" width="3.625" customWidth="1"/>
    <col min="33" max="42" width="6" customWidth="1"/>
    <col min="43" max="43" width="5.625" customWidth="1"/>
    <col min="44" max="47" width="6.875" customWidth="1"/>
  </cols>
  <sheetData>
    <row r="1" spans="2:47" ht="21">
      <c r="B1" s="285" t="s">
        <v>225</v>
      </c>
    </row>
    <row r="2" spans="2:47" ht="15" customHeight="1"/>
    <row r="3" spans="2:47" ht="15" customHeight="1"/>
    <row r="4" spans="2:47" ht="16.5" customHeight="1" thickBot="1">
      <c r="C4" s="720" t="s">
        <v>1</v>
      </c>
      <c r="D4" s="720"/>
      <c r="E4" s="720" t="str">
        <f>基礎情報!E37&amp;""</f>
        <v/>
      </c>
      <c r="F4" s="720"/>
      <c r="G4" s="720"/>
      <c r="H4" s="286"/>
      <c r="AS4" t="s">
        <v>226</v>
      </c>
    </row>
    <row r="5" spans="2:47" ht="16.5" customHeight="1">
      <c r="C5" s="720" t="s">
        <v>10</v>
      </c>
      <c r="D5" s="720"/>
      <c r="E5" s="720" t="str">
        <f>基礎情報!E39&amp;""</f>
        <v/>
      </c>
      <c r="F5" s="720"/>
      <c r="G5" s="720"/>
      <c r="H5" s="286"/>
      <c r="AR5" t="s">
        <v>98</v>
      </c>
      <c r="AS5" s="287">
        <v>15</v>
      </c>
      <c r="AT5" t="s">
        <v>227</v>
      </c>
    </row>
    <row r="6" spans="2:47" ht="15" customHeight="1" thickBot="1">
      <c r="C6" s="286"/>
      <c r="D6" s="286"/>
      <c r="E6" s="286"/>
      <c r="F6" s="286"/>
      <c r="G6" s="286"/>
      <c r="H6" s="286"/>
      <c r="M6" s="288"/>
      <c r="N6" s="288"/>
      <c r="O6" s="288"/>
      <c r="P6" s="288"/>
      <c r="Q6" s="289"/>
      <c r="R6" s="289"/>
      <c r="S6" s="289"/>
      <c r="T6" s="289"/>
      <c r="U6" s="289"/>
      <c r="V6" s="289"/>
      <c r="W6" s="99"/>
      <c r="X6" s="99"/>
      <c r="Y6" s="99"/>
      <c r="Z6" s="99"/>
      <c r="AA6" s="99"/>
      <c r="AB6" s="99"/>
      <c r="AC6" s="99"/>
      <c r="AD6" s="99"/>
      <c r="AR6" t="s">
        <v>99</v>
      </c>
      <c r="AS6" s="290">
        <v>0</v>
      </c>
      <c r="AT6" t="s">
        <v>228</v>
      </c>
    </row>
    <row r="7" spans="2:47" ht="22.5" customHeight="1"/>
    <row r="8" spans="2:47" ht="22.5" customHeight="1" thickBot="1">
      <c r="C8" s="720"/>
      <c r="D8" s="720" t="s">
        <v>71</v>
      </c>
      <c r="E8" s="721" t="s">
        <v>0</v>
      </c>
      <c r="F8" s="716" t="s">
        <v>229</v>
      </c>
      <c r="G8" s="716" t="s">
        <v>230</v>
      </c>
      <c r="H8" s="721" t="s">
        <v>231</v>
      </c>
      <c r="I8" s="720" t="s">
        <v>232</v>
      </c>
      <c r="J8" s="720"/>
      <c r="K8" s="720"/>
      <c r="L8" s="720"/>
      <c r="M8" s="720"/>
      <c r="N8" s="720"/>
      <c r="O8" s="720"/>
      <c r="P8" s="720"/>
      <c r="Q8" s="720"/>
      <c r="R8" s="720"/>
      <c r="S8" s="720"/>
      <c r="T8" s="720"/>
      <c r="U8" s="720"/>
      <c r="V8" s="720"/>
      <c r="W8" s="720"/>
      <c r="X8" s="720"/>
      <c r="Y8" s="720" t="s">
        <v>233</v>
      </c>
      <c r="Z8" s="720"/>
      <c r="AA8" s="720"/>
      <c r="AB8" s="724" t="s">
        <v>234</v>
      </c>
      <c r="AC8" s="720" t="s">
        <v>235</v>
      </c>
      <c r="AD8" s="720"/>
      <c r="AG8" t="s">
        <v>256</v>
      </c>
    </row>
    <row r="9" spans="2:47" ht="22.5" customHeight="1">
      <c r="C9" s="720"/>
      <c r="D9" s="720"/>
      <c r="E9" s="722"/>
      <c r="F9" s="726"/>
      <c r="G9" s="726"/>
      <c r="H9" s="722"/>
      <c r="I9" s="720" t="s">
        <v>75</v>
      </c>
      <c r="J9" s="720"/>
      <c r="K9" s="720" t="s">
        <v>76</v>
      </c>
      <c r="L9" s="720"/>
      <c r="M9" s="720" t="s">
        <v>77</v>
      </c>
      <c r="N9" s="720"/>
      <c r="O9" s="720" t="s">
        <v>78</v>
      </c>
      <c r="P9" s="720"/>
      <c r="Q9" s="720" t="s">
        <v>79</v>
      </c>
      <c r="R9" s="720"/>
      <c r="S9" s="720" t="s">
        <v>80</v>
      </c>
      <c r="T9" s="720"/>
      <c r="U9" s="720" t="s">
        <v>81</v>
      </c>
      <c r="V9" s="720"/>
      <c r="W9" s="720" t="s">
        <v>82</v>
      </c>
      <c r="X9" s="720"/>
      <c r="Y9" s="716" t="s">
        <v>236</v>
      </c>
      <c r="Z9" s="716" t="s">
        <v>239</v>
      </c>
      <c r="AA9" s="718" t="s">
        <v>132</v>
      </c>
      <c r="AB9" s="725"/>
      <c r="AC9" s="720"/>
      <c r="AD9" s="720"/>
      <c r="AG9" s="713" t="s">
        <v>254</v>
      </c>
      <c r="AH9" s="714"/>
      <c r="AI9" s="714"/>
      <c r="AJ9" s="714"/>
      <c r="AK9" s="714"/>
      <c r="AL9" s="714"/>
      <c r="AM9" s="714"/>
      <c r="AN9" s="714"/>
      <c r="AO9" s="714"/>
      <c r="AP9" s="714"/>
      <c r="AQ9" s="715"/>
      <c r="AR9" s="713" t="s">
        <v>260</v>
      </c>
      <c r="AS9" s="714"/>
      <c r="AT9" s="714"/>
      <c r="AU9" s="715"/>
    </row>
    <row r="10" spans="2:47" ht="47.25" customHeight="1">
      <c r="C10" s="720"/>
      <c r="D10" s="720"/>
      <c r="E10" s="723"/>
      <c r="F10" s="717"/>
      <c r="G10" s="717"/>
      <c r="H10" s="723"/>
      <c r="I10" s="291" t="s">
        <v>237</v>
      </c>
      <c r="J10" s="292" t="s">
        <v>238</v>
      </c>
      <c r="K10" s="291" t="s">
        <v>237</v>
      </c>
      <c r="L10" s="292" t="s">
        <v>238</v>
      </c>
      <c r="M10" s="291" t="s">
        <v>237</v>
      </c>
      <c r="N10" s="292" t="s">
        <v>238</v>
      </c>
      <c r="O10" s="291" t="s">
        <v>237</v>
      </c>
      <c r="P10" s="292" t="s">
        <v>238</v>
      </c>
      <c r="Q10" s="291" t="s">
        <v>237</v>
      </c>
      <c r="R10" s="292" t="s">
        <v>238</v>
      </c>
      <c r="S10" s="291" t="s">
        <v>237</v>
      </c>
      <c r="T10" s="292" t="s">
        <v>238</v>
      </c>
      <c r="U10" s="291" t="s">
        <v>237</v>
      </c>
      <c r="V10" s="292" t="s">
        <v>238</v>
      </c>
      <c r="W10" s="291" t="s">
        <v>237</v>
      </c>
      <c r="X10" s="292" t="s">
        <v>238</v>
      </c>
      <c r="Y10" s="717"/>
      <c r="Z10" s="717"/>
      <c r="AA10" s="719"/>
      <c r="AB10" s="291" t="s">
        <v>240</v>
      </c>
      <c r="AC10" s="292" t="s">
        <v>241</v>
      </c>
      <c r="AD10" s="292" t="s">
        <v>242</v>
      </c>
      <c r="AF10" s="293" t="s">
        <v>243</v>
      </c>
      <c r="AG10" s="294" t="s">
        <v>75</v>
      </c>
      <c r="AH10" s="291" t="s">
        <v>76</v>
      </c>
      <c r="AI10" s="291" t="s">
        <v>77</v>
      </c>
      <c r="AJ10" s="291" t="s">
        <v>78</v>
      </c>
      <c r="AK10" s="291" t="s">
        <v>79</v>
      </c>
      <c r="AL10" s="291" t="s">
        <v>80</v>
      </c>
      <c r="AM10" s="291" t="s">
        <v>82</v>
      </c>
      <c r="AN10" s="291" t="s">
        <v>236</v>
      </c>
      <c r="AO10" s="291" t="s">
        <v>239</v>
      </c>
      <c r="AP10" s="295" t="s">
        <v>132</v>
      </c>
      <c r="AQ10" s="296" t="s">
        <v>33</v>
      </c>
      <c r="AR10" s="294" t="s">
        <v>244</v>
      </c>
      <c r="AS10" s="291" t="s">
        <v>245</v>
      </c>
      <c r="AT10" s="291" t="s">
        <v>246</v>
      </c>
      <c r="AU10" s="297" t="s">
        <v>247</v>
      </c>
    </row>
    <row r="11" spans="2:47" ht="19.5" customHeight="1">
      <c r="C11" s="298">
        <v>1</v>
      </c>
      <c r="D11" s="299" t="str">
        <f>IF(【様式６別添１】!D10="","",【様式６別添１】!D10)</f>
        <v/>
      </c>
      <c r="E11" s="298" t="str">
        <f>IF(【様式６別添１】!E10="","",【様式６別添１】!E10)</f>
        <v/>
      </c>
      <c r="F11" s="300"/>
      <c r="G11" s="301"/>
      <c r="H11" s="302"/>
      <c r="I11" s="412"/>
      <c r="J11" s="412"/>
      <c r="K11" s="412"/>
      <c r="L11" s="412"/>
      <c r="M11" s="412"/>
      <c r="N11" s="412"/>
      <c r="O11" s="412"/>
      <c r="P11" s="412"/>
      <c r="Q11" s="412"/>
      <c r="R11" s="412"/>
      <c r="S11" s="412"/>
      <c r="T11" s="412"/>
      <c r="U11" s="412"/>
      <c r="V11" s="412"/>
      <c r="W11" s="412"/>
      <c r="X11" s="412"/>
      <c r="Y11" s="119"/>
      <c r="Z11" s="119"/>
      <c r="AA11" s="119"/>
      <c r="AB11" s="303">
        <f>AQ11</f>
        <v>0</v>
      </c>
      <c r="AC11" s="304" t="str">
        <f>IF(D11="","－",AU11)</f>
        <v>－</v>
      </c>
      <c r="AD11" s="304" t="str">
        <f t="shared" ref="AD11:AD60" si="0">IF(U11&lt;&gt;0,"※",IF(W11&lt;&gt;0,"※",""))</f>
        <v/>
      </c>
      <c r="AF11" s="305" t="str">
        <f t="shared" ref="AF11:AF40" si="1">IF(H11="①",W11,"0")</f>
        <v>0</v>
      </c>
      <c r="AG11" s="306">
        <f t="shared" ref="AG11:AG40" si="2">I11</f>
        <v>0</v>
      </c>
      <c r="AH11" s="307">
        <f t="shared" ref="AH11:AH40" si="3">K11</f>
        <v>0</v>
      </c>
      <c r="AI11" s="307">
        <f t="shared" ref="AI11:AI40" si="4">M11</f>
        <v>0</v>
      </c>
      <c r="AJ11" s="307">
        <f t="shared" ref="AJ11:AJ40" si="5">O11</f>
        <v>0</v>
      </c>
      <c r="AK11" s="307">
        <f t="shared" ref="AK11:AK40" si="6">Q11</f>
        <v>0</v>
      </c>
      <c r="AL11" s="307">
        <f t="shared" ref="AL11:AL40" si="7">S11</f>
        <v>0</v>
      </c>
      <c r="AM11" s="307">
        <f>AF11*1</f>
        <v>0</v>
      </c>
      <c r="AN11" s="307">
        <f t="shared" ref="AN11:AP40" si="8">Y11</f>
        <v>0</v>
      </c>
      <c r="AO11" s="307">
        <f t="shared" si="8"/>
        <v>0</v>
      </c>
      <c r="AP11" s="308">
        <f t="shared" si="8"/>
        <v>0</v>
      </c>
      <c r="AQ11" s="309">
        <f>SUM(AG11:AP11)</f>
        <v>0</v>
      </c>
      <c r="AR11" s="310" t="b">
        <f t="shared" ref="AR11:AR40" si="9">IF(H11="①",$AS$5,IF(H11="②",$AS$5,IF(H11="③",$AS$6,IF(H11="④","0"))))</f>
        <v>0</v>
      </c>
      <c r="AS11" s="222">
        <f>AR11*1</f>
        <v>0</v>
      </c>
      <c r="AT11" s="311">
        <f>AQ11-AS11</f>
        <v>0</v>
      </c>
      <c r="AU11" s="297" t="str">
        <f>IF(AT11&gt;=0,"○","×")</f>
        <v>○</v>
      </c>
    </row>
    <row r="12" spans="2:47" ht="19.5" customHeight="1">
      <c r="C12" s="312">
        <v>2</v>
      </c>
      <c r="D12" s="299" t="str">
        <f>IF(【様式６別添１】!D11="","",【様式６別添１】!D11)</f>
        <v/>
      </c>
      <c r="E12" s="298" t="str">
        <f>IF(【様式６別添１】!E11="","",【様式６別添１】!E11)</f>
        <v/>
      </c>
      <c r="F12" s="119"/>
      <c r="G12" s="313"/>
      <c r="H12" s="302"/>
      <c r="I12" s="412"/>
      <c r="J12" s="412"/>
      <c r="K12" s="412"/>
      <c r="L12" s="412"/>
      <c r="M12" s="412"/>
      <c r="N12" s="412"/>
      <c r="O12" s="412"/>
      <c r="P12" s="412"/>
      <c r="Q12" s="412"/>
      <c r="R12" s="412"/>
      <c r="S12" s="412"/>
      <c r="T12" s="412"/>
      <c r="U12" s="412"/>
      <c r="V12" s="412"/>
      <c r="W12" s="412"/>
      <c r="X12" s="412"/>
      <c r="Y12" s="119"/>
      <c r="Z12" s="119"/>
      <c r="AA12" s="119"/>
      <c r="AB12" s="303">
        <f t="shared" ref="AB12:AB60" si="10">AQ12</f>
        <v>0</v>
      </c>
      <c r="AC12" s="304" t="str">
        <f t="shared" ref="AC12:AC60" si="11">IF(D12="","－",AU12)</f>
        <v>－</v>
      </c>
      <c r="AD12" s="304" t="str">
        <f t="shared" si="0"/>
        <v/>
      </c>
      <c r="AF12" s="305" t="str">
        <f t="shared" si="1"/>
        <v>0</v>
      </c>
      <c r="AG12" s="306">
        <f t="shared" si="2"/>
        <v>0</v>
      </c>
      <c r="AH12" s="307">
        <f t="shared" si="3"/>
        <v>0</v>
      </c>
      <c r="AI12" s="307">
        <f t="shared" si="4"/>
        <v>0</v>
      </c>
      <c r="AJ12" s="307">
        <f t="shared" si="5"/>
        <v>0</v>
      </c>
      <c r="AK12" s="307">
        <f t="shared" si="6"/>
        <v>0</v>
      </c>
      <c r="AL12" s="307">
        <f t="shared" si="7"/>
        <v>0</v>
      </c>
      <c r="AM12" s="307">
        <f t="shared" ref="AM12:AM40" si="12">AF12*1</f>
        <v>0</v>
      </c>
      <c r="AN12" s="307">
        <f t="shared" si="8"/>
        <v>0</v>
      </c>
      <c r="AO12" s="307">
        <f t="shared" si="8"/>
        <v>0</v>
      </c>
      <c r="AP12" s="308">
        <f t="shared" si="8"/>
        <v>0</v>
      </c>
      <c r="AQ12" s="309">
        <f t="shared" ref="AQ12:AQ40" si="13">SUM(AG12:AP12)</f>
        <v>0</v>
      </c>
      <c r="AR12" s="310" t="b">
        <f t="shared" si="9"/>
        <v>0</v>
      </c>
      <c r="AS12" s="222">
        <f t="shared" ref="AS12:AS40" si="14">AR12*1</f>
        <v>0</v>
      </c>
      <c r="AT12" s="311">
        <f t="shared" ref="AT12:AT40" si="15">AQ12-AS12</f>
        <v>0</v>
      </c>
      <c r="AU12" s="297" t="str">
        <f t="shared" ref="AU12:AU40" si="16">IF(AT12&gt;=0,"○","×")</f>
        <v>○</v>
      </c>
    </row>
    <row r="13" spans="2:47" ht="19.5" customHeight="1">
      <c r="C13" s="312">
        <v>3</v>
      </c>
      <c r="D13" s="299" t="str">
        <f>IF(【様式６別添１】!D12="","",【様式６別添１】!D12)</f>
        <v/>
      </c>
      <c r="E13" s="298" t="str">
        <f>IF(【様式６別添１】!E12="","",【様式６別添１】!E12)</f>
        <v/>
      </c>
      <c r="F13" s="119"/>
      <c r="G13" s="313"/>
      <c r="H13" s="302"/>
      <c r="I13" s="412"/>
      <c r="J13" s="412"/>
      <c r="K13" s="412"/>
      <c r="L13" s="412"/>
      <c r="M13" s="412"/>
      <c r="N13" s="412"/>
      <c r="O13" s="412"/>
      <c r="P13" s="412"/>
      <c r="Q13" s="412"/>
      <c r="R13" s="412"/>
      <c r="S13" s="412"/>
      <c r="T13" s="412"/>
      <c r="U13" s="412"/>
      <c r="V13" s="412"/>
      <c r="W13" s="412"/>
      <c r="X13" s="412"/>
      <c r="Y13" s="119"/>
      <c r="Z13" s="119"/>
      <c r="AA13" s="119"/>
      <c r="AB13" s="303">
        <f t="shared" si="10"/>
        <v>0</v>
      </c>
      <c r="AC13" s="304" t="str">
        <f t="shared" si="11"/>
        <v>－</v>
      </c>
      <c r="AD13" s="304" t="str">
        <f t="shared" si="0"/>
        <v/>
      </c>
      <c r="AF13" s="305" t="str">
        <f t="shared" si="1"/>
        <v>0</v>
      </c>
      <c r="AG13" s="306">
        <f t="shared" si="2"/>
        <v>0</v>
      </c>
      <c r="AH13" s="307">
        <f t="shared" si="3"/>
        <v>0</v>
      </c>
      <c r="AI13" s="307">
        <f t="shared" si="4"/>
        <v>0</v>
      </c>
      <c r="AJ13" s="307">
        <f t="shared" si="5"/>
        <v>0</v>
      </c>
      <c r="AK13" s="307">
        <f t="shared" si="6"/>
        <v>0</v>
      </c>
      <c r="AL13" s="307">
        <f t="shared" si="7"/>
        <v>0</v>
      </c>
      <c r="AM13" s="307">
        <f t="shared" si="12"/>
        <v>0</v>
      </c>
      <c r="AN13" s="307">
        <f t="shared" si="8"/>
        <v>0</v>
      </c>
      <c r="AO13" s="307">
        <f t="shared" si="8"/>
        <v>0</v>
      </c>
      <c r="AP13" s="308">
        <f t="shared" si="8"/>
        <v>0</v>
      </c>
      <c r="AQ13" s="309">
        <f t="shared" si="13"/>
        <v>0</v>
      </c>
      <c r="AR13" s="310" t="b">
        <f t="shared" si="9"/>
        <v>0</v>
      </c>
      <c r="AS13" s="222">
        <f t="shared" si="14"/>
        <v>0</v>
      </c>
      <c r="AT13" s="311">
        <f t="shared" si="15"/>
        <v>0</v>
      </c>
      <c r="AU13" s="297" t="str">
        <f t="shared" si="16"/>
        <v>○</v>
      </c>
    </row>
    <row r="14" spans="2:47" ht="19.5" customHeight="1">
      <c r="C14" s="312">
        <v>4</v>
      </c>
      <c r="D14" s="299" t="str">
        <f>IF(【様式６別添１】!D13="","",【様式６別添１】!D13)</f>
        <v/>
      </c>
      <c r="E14" s="298" t="str">
        <f>IF(【様式６別添１】!E13="","",【様式６別添１】!E13)</f>
        <v/>
      </c>
      <c r="F14" s="119"/>
      <c r="G14" s="119"/>
      <c r="H14" s="302"/>
      <c r="I14" s="412"/>
      <c r="J14" s="412"/>
      <c r="K14" s="412"/>
      <c r="L14" s="412"/>
      <c r="M14" s="412"/>
      <c r="N14" s="412"/>
      <c r="O14" s="412"/>
      <c r="P14" s="412"/>
      <c r="Q14" s="412"/>
      <c r="R14" s="412"/>
      <c r="S14" s="412"/>
      <c r="T14" s="412"/>
      <c r="U14" s="412"/>
      <c r="V14" s="412"/>
      <c r="W14" s="412"/>
      <c r="X14" s="412"/>
      <c r="Y14" s="119"/>
      <c r="Z14" s="119"/>
      <c r="AA14" s="119"/>
      <c r="AB14" s="303">
        <f t="shared" si="10"/>
        <v>0</v>
      </c>
      <c r="AC14" s="304" t="str">
        <f t="shared" si="11"/>
        <v>－</v>
      </c>
      <c r="AD14" s="304" t="str">
        <f t="shared" si="0"/>
        <v/>
      </c>
      <c r="AF14" s="305" t="str">
        <f t="shared" si="1"/>
        <v>0</v>
      </c>
      <c r="AG14" s="306">
        <f t="shared" si="2"/>
        <v>0</v>
      </c>
      <c r="AH14" s="307">
        <f t="shared" si="3"/>
        <v>0</v>
      </c>
      <c r="AI14" s="307">
        <f t="shared" si="4"/>
        <v>0</v>
      </c>
      <c r="AJ14" s="307">
        <f t="shared" si="5"/>
        <v>0</v>
      </c>
      <c r="AK14" s="307">
        <f t="shared" si="6"/>
        <v>0</v>
      </c>
      <c r="AL14" s="307">
        <f t="shared" si="7"/>
        <v>0</v>
      </c>
      <c r="AM14" s="307">
        <f t="shared" si="12"/>
        <v>0</v>
      </c>
      <c r="AN14" s="307">
        <f t="shared" si="8"/>
        <v>0</v>
      </c>
      <c r="AO14" s="307">
        <f t="shared" si="8"/>
        <v>0</v>
      </c>
      <c r="AP14" s="308">
        <f t="shared" si="8"/>
        <v>0</v>
      </c>
      <c r="AQ14" s="309">
        <f t="shared" si="13"/>
        <v>0</v>
      </c>
      <c r="AR14" s="310" t="b">
        <f t="shared" si="9"/>
        <v>0</v>
      </c>
      <c r="AS14" s="222">
        <f t="shared" si="14"/>
        <v>0</v>
      </c>
      <c r="AT14" s="311">
        <f t="shared" si="15"/>
        <v>0</v>
      </c>
      <c r="AU14" s="297" t="str">
        <f t="shared" si="16"/>
        <v>○</v>
      </c>
    </row>
    <row r="15" spans="2:47" ht="19.5" customHeight="1">
      <c r="C15" s="312">
        <v>5</v>
      </c>
      <c r="D15" s="299" t="str">
        <f>IF(【様式６別添１】!D14="","",【様式６別添１】!D14)</f>
        <v/>
      </c>
      <c r="E15" s="298" t="str">
        <f>IF(【様式６別添１】!E14="","",【様式６別添１】!E14)</f>
        <v/>
      </c>
      <c r="F15" s="119"/>
      <c r="G15" s="313"/>
      <c r="H15" s="302"/>
      <c r="I15" s="412"/>
      <c r="J15" s="412"/>
      <c r="K15" s="412"/>
      <c r="L15" s="412"/>
      <c r="M15" s="412"/>
      <c r="N15" s="412"/>
      <c r="O15" s="412"/>
      <c r="P15" s="412"/>
      <c r="Q15" s="412"/>
      <c r="R15" s="412"/>
      <c r="S15" s="412"/>
      <c r="T15" s="412"/>
      <c r="U15" s="412"/>
      <c r="V15" s="412"/>
      <c r="W15" s="412"/>
      <c r="X15" s="412"/>
      <c r="Y15" s="119"/>
      <c r="Z15" s="119"/>
      <c r="AA15" s="119"/>
      <c r="AB15" s="303">
        <f t="shared" si="10"/>
        <v>0</v>
      </c>
      <c r="AC15" s="304" t="str">
        <f t="shared" si="11"/>
        <v>－</v>
      </c>
      <c r="AD15" s="304" t="str">
        <f t="shared" si="0"/>
        <v/>
      </c>
      <c r="AF15" s="305" t="str">
        <f t="shared" si="1"/>
        <v>0</v>
      </c>
      <c r="AG15" s="306">
        <f t="shared" si="2"/>
        <v>0</v>
      </c>
      <c r="AH15" s="307">
        <f t="shared" si="3"/>
        <v>0</v>
      </c>
      <c r="AI15" s="307">
        <f t="shared" si="4"/>
        <v>0</v>
      </c>
      <c r="AJ15" s="307">
        <f t="shared" si="5"/>
        <v>0</v>
      </c>
      <c r="AK15" s="307">
        <f t="shared" si="6"/>
        <v>0</v>
      </c>
      <c r="AL15" s="307">
        <f t="shared" si="7"/>
        <v>0</v>
      </c>
      <c r="AM15" s="307">
        <f t="shared" si="12"/>
        <v>0</v>
      </c>
      <c r="AN15" s="307">
        <f t="shared" si="8"/>
        <v>0</v>
      </c>
      <c r="AO15" s="307">
        <f t="shared" si="8"/>
        <v>0</v>
      </c>
      <c r="AP15" s="308">
        <f t="shared" si="8"/>
        <v>0</v>
      </c>
      <c r="AQ15" s="309">
        <f t="shared" si="13"/>
        <v>0</v>
      </c>
      <c r="AR15" s="310" t="b">
        <f t="shared" si="9"/>
        <v>0</v>
      </c>
      <c r="AS15" s="222">
        <f t="shared" si="14"/>
        <v>0</v>
      </c>
      <c r="AT15" s="311">
        <f t="shared" si="15"/>
        <v>0</v>
      </c>
      <c r="AU15" s="297" t="str">
        <f t="shared" si="16"/>
        <v>○</v>
      </c>
    </row>
    <row r="16" spans="2:47" ht="19.5" customHeight="1">
      <c r="C16" s="312">
        <v>6</v>
      </c>
      <c r="D16" s="299" t="str">
        <f>IF(【様式６別添１】!D15="","",【様式６別添１】!D15)</f>
        <v/>
      </c>
      <c r="E16" s="298" t="str">
        <f>IF(【様式６別添１】!E15="","",【様式６別添１】!E15)</f>
        <v/>
      </c>
      <c r="F16" s="119"/>
      <c r="G16" s="313"/>
      <c r="H16" s="302"/>
      <c r="I16" s="412"/>
      <c r="J16" s="412"/>
      <c r="K16" s="412"/>
      <c r="L16" s="412"/>
      <c r="M16" s="412"/>
      <c r="N16" s="412"/>
      <c r="O16" s="412"/>
      <c r="P16" s="412"/>
      <c r="Q16" s="412"/>
      <c r="R16" s="412"/>
      <c r="S16" s="412"/>
      <c r="T16" s="412"/>
      <c r="U16" s="412"/>
      <c r="V16" s="412"/>
      <c r="W16" s="412"/>
      <c r="X16" s="412"/>
      <c r="Y16" s="119"/>
      <c r="Z16" s="119"/>
      <c r="AA16" s="119"/>
      <c r="AB16" s="303">
        <f t="shared" si="10"/>
        <v>0</v>
      </c>
      <c r="AC16" s="304" t="str">
        <f t="shared" si="11"/>
        <v>－</v>
      </c>
      <c r="AD16" s="304" t="str">
        <f t="shared" si="0"/>
        <v/>
      </c>
      <c r="AF16" s="305" t="str">
        <f t="shared" si="1"/>
        <v>0</v>
      </c>
      <c r="AG16" s="306">
        <f t="shared" si="2"/>
        <v>0</v>
      </c>
      <c r="AH16" s="307">
        <f t="shared" si="3"/>
        <v>0</v>
      </c>
      <c r="AI16" s="307">
        <f t="shared" si="4"/>
        <v>0</v>
      </c>
      <c r="AJ16" s="307">
        <f t="shared" si="5"/>
        <v>0</v>
      </c>
      <c r="AK16" s="307">
        <f t="shared" si="6"/>
        <v>0</v>
      </c>
      <c r="AL16" s="307">
        <f t="shared" si="7"/>
        <v>0</v>
      </c>
      <c r="AM16" s="307">
        <f t="shared" si="12"/>
        <v>0</v>
      </c>
      <c r="AN16" s="307">
        <f t="shared" si="8"/>
        <v>0</v>
      </c>
      <c r="AO16" s="307">
        <f t="shared" si="8"/>
        <v>0</v>
      </c>
      <c r="AP16" s="308">
        <f t="shared" si="8"/>
        <v>0</v>
      </c>
      <c r="AQ16" s="309">
        <f t="shared" si="13"/>
        <v>0</v>
      </c>
      <c r="AR16" s="310" t="b">
        <f t="shared" si="9"/>
        <v>0</v>
      </c>
      <c r="AS16" s="222">
        <f t="shared" si="14"/>
        <v>0</v>
      </c>
      <c r="AT16" s="311">
        <f t="shared" si="15"/>
        <v>0</v>
      </c>
      <c r="AU16" s="297" t="str">
        <f t="shared" si="16"/>
        <v>○</v>
      </c>
    </row>
    <row r="17" spans="3:47" ht="19.5" customHeight="1">
      <c r="C17" s="312">
        <v>7</v>
      </c>
      <c r="D17" s="299" t="str">
        <f>IF(【様式６別添１】!D16="","",【様式６別添１】!D16)</f>
        <v/>
      </c>
      <c r="E17" s="298" t="str">
        <f>IF(【様式６別添１】!E16="","",【様式６別添１】!E16)</f>
        <v/>
      </c>
      <c r="F17" s="119"/>
      <c r="G17" s="313"/>
      <c r="H17" s="302"/>
      <c r="I17" s="412"/>
      <c r="J17" s="412"/>
      <c r="K17" s="412"/>
      <c r="L17" s="412"/>
      <c r="M17" s="412"/>
      <c r="N17" s="412"/>
      <c r="O17" s="412"/>
      <c r="P17" s="412"/>
      <c r="Q17" s="412"/>
      <c r="R17" s="412"/>
      <c r="S17" s="412"/>
      <c r="T17" s="412"/>
      <c r="U17" s="412"/>
      <c r="V17" s="412"/>
      <c r="W17" s="412"/>
      <c r="X17" s="412"/>
      <c r="Y17" s="119"/>
      <c r="Z17" s="119"/>
      <c r="AA17" s="119"/>
      <c r="AB17" s="303">
        <f t="shared" si="10"/>
        <v>0</v>
      </c>
      <c r="AC17" s="304" t="str">
        <f t="shared" si="11"/>
        <v>－</v>
      </c>
      <c r="AD17" s="304" t="str">
        <f t="shared" si="0"/>
        <v/>
      </c>
      <c r="AF17" s="305" t="str">
        <f t="shared" si="1"/>
        <v>0</v>
      </c>
      <c r="AG17" s="306">
        <f t="shared" si="2"/>
        <v>0</v>
      </c>
      <c r="AH17" s="307">
        <f t="shared" si="3"/>
        <v>0</v>
      </c>
      <c r="AI17" s="307">
        <f t="shared" si="4"/>
        <v>0</v>
      </c>
      <c r="AJ17" s="307">
        <f t="shared" si="5"/>
        <v>0</v>
      </c>
      <c r="AK17" s="307">
        <f t="shared" si="6"/>
        <v>0</v>
      </c>
      <c r="AL17" s="307">
        <f t="shared" si="7"/>
        <v>0</v>
      </c>
      <c r="AM17" s="307">
        <f t="shared" si="12"/>
        <v>0</v>
      </c>
      <c r="AN17" s="307">
        <f t="shared" si="8"/>
        <v>0</v>
      </c>
      <c r="AO17" s="307">
        <f t="shared" si="8"/>
        <v>0</v>
      </c>
      <c r="AP17" s="308">
        <f t="shared" si="8"/>
        <v>0</v>
      </c>
      <c r="AQ17" s="309">
        <f t="shared" si="13"/>
        <v>0</v>
      </c>
      <c r="AR17" s="310" t="b">
        <f t="shared" si="9"/>
        <v>0</v>
      </c>
      <c r="AS17" s="222">
        <f t="shared" si="14"/>
        <v>0</v>
      </c>
      <c r="AT17" s="311">
        <f t="shared" si="15"/>
        <v>0</v>
      </c>
      <c r="AU17" s="297" t="str">
        <f t="shared" si="16"/>
        <v>○</v>
      </c>
    </row>
    <row r="18" spans="3:47" ht="19.5" customHeight="1">
      <c r="C18" s="312">
        <v>8</v>
      </c>
      <c r="D18" s="299" t="str">
        <f>IF(【様式６別添１】!D17="","",【様式６別添１】!D17)</f>
        <v/>
      </c>
      <c r="E18" s="298" t="str">
        <f>IF(【様式６別添１】!E17="","",【様式６別添１】!E17)</f>
        <v/>
      </c>
      <c r="F18" s="119"/>
      <c r="G18" s="119"/>
      <c r="H18" s="302"/>
      <c r="I18" s="412"/>
      <c r="J18" s="412"/>
      <c r="K18" s="412"/>
      <c r="L18" s="412"/>
      <c r="M18" s="412"/>
      <c r="N18" s="412"/>
      <c r="O18" s="412"/>
      <c r="P18" s="412"/>
      <c r="Q18" s="412"/>
      <c r="R18" s="412"/>
      <c r="S18" s="412"/>
      <c r="T18" s="412"/>
      <c r="U18" s="412"/>
      <c r="V18" s="412"/>
      <c r="W18" s="412"/>
      <c r="X18" s="412"/>
      <c r="Y18" s="119"/>
      <c r="Z18" s="119"/>
      <c r="AA18" s="119"/>
      <c r="AB18" s="303">
        <f t="shared" si="10"/>
        <v>0</v>
      </c>
      <c r="AC18" s="304" t="str">
        <f t="shared" si="11"/>
        <v>－</v>
      </c>
      <c r="AD18" s="304" t="str">
        <f t="shared" si="0"/>
        <v/>
      </c>
      <c r="AF18" s="305" t="str">
        <f t="shared" si="1"/>
        <v>0</v>
      </c>
      <c r="AG18" s="306">
        <f t="shared" si="2"/>
        <v>0</v>
      </c>
      <c r="AH18" s="307">
        <f t="shared" si="3"/>
        <v>0</v>
      </c>
      <c r="AI18" s="307">
        <f t="shared" si="4"/>
        <v>0</v>
      </c>
      <c r="AJ18" s="307">
        <f t="shared" si="5"/>
        <v>0</v>
      </c>
      <c r="AK18" s="307">
        <f t="shared" si="6"/>
        <v>0</v>
      </c>
      <c r="AL18" s="307">
        <f t="shared" si="7"/>
        <v>0</v>
      </c>
      <c r="AM18" s="307">
        <f t="shared" si="12"/>
        <v>0</v>
      </c>
      <c r="AN18" s="307">
        <f t="shared" si="8"/>
        <v>0</v>
      </c>
      <c r="AO18" s="307">
        <f t="shared" si="8"/>
        <v>0</v>
      </c>
      <c r="AP18" s="308">
        <f t="shared" si="8"/>
        <v>0</v>
      </c>
      <c r="AQ18" s="309">
        <f t="shared" si="13"/>
        <v>0</v>
      </c>
      <c r="AR18" s="310" t="b">
        <f t="shared" si="9"/>
        <v>0</v>
      </c>
      <c r="AS18" s="222">
        <f t="shared" si="14"/>
        <v>0</v>
      </c>
      <c r="AT18" s="311">
        <f t="shared" si="15"/>
        <v>0</v>
      </c>
      <c r="AU18" s="297" t="str">
        <f t="shared" si="16"/>
        <v>○</v>
      </c>
    </row>
    <row r="19" spans="3:47" ht="19.5" customHeight="1">
      <c r="C19" s="312">
        <v>9</v>
      </c>
      <c r="D19" s="299" t="str">
        <f>IF(【様式６別添１】!D18="","",【様式６別添１】!D18)</f>
        <v/>
      </c>
      <c r="E19" s="298" t="str">
        <f>IF(【様式６別添１】!E18="","",【様式６別添１】!E18)</f>
        <v/>
      </c>
      <c r="F19" s="119"/>
      <c r="G19" s="119"/>
      <c r="H19" s="302"/>
      <c r="I19" s="412"/>
      <c r="J19" s="412"/>
      <c r="K19" s="412"/>
      <c r="L19" s="412"/>
      <c r="M19" s="412"/>
      <c r="N19" s="412"/>
      <c r="O19" s="412"/>
      <c r="P19" s="412"/>
      <c r="Q19" s="412"/>
      <c r="R19" s="412"/>
      <c r="S19" s="412"/>
      <c r="T19" s="412"/>
      <c r="U19" s="412"/>
      <c r="V19" s="412"/>
      <c r="W19" s="412"/>
      <c r="X19" s="412"/>
      <c r="Y19" s="119"/>
      <c r="Z19" s="119"/>
      <c r="AA19" s="119"/>
      <c r="AB19" s="303">
        <f t="shared" si="10"/>
        <v>0</v>
      </c>
      <c r="AC19" s="304" t="str">
        <f t="shared" si="11"/>
        <v>－</v>
      </c>
      <c r="AD19" s="304" t="str">
        <f t="shared" si="0"/>
        <v/>
      </c>
      <c r="AF19" s="305" t="str">
        <f t="shared" si="1"/>
        <v>0</v>
      </c>
      <c r="AG19" s="306">
        <f t="shared" si="2"/>
        <v>0</v>
      </c>
      <c r="AH19" s="307">
        <f t="shared" si="3"/>
        <v>0</v>
      </c>
      <c r="AI19" s="307">
        <f t="shared" si="4"/>
        <v>0</v>
      </c>
      <c r="AJ19" s="307">
        <f t="shared" si="5"/>
        <v>0</v>
      </c>
      <c r="AK19" s="307">
        <f t="shared" si="6"/>
        <v>0</v>
      </c>
      <c r="AL19" s="307">
        <f t="shared" si="7"/>
        <v>0</v>
      </c>
      <c r="AM19" s="307">
        <f t="shared" si="12"/>
        <v>0</v>
      </c>
      <c r="AN19" s="307">
        <f t="shared" si="8"/>
        <v>0</v>
      </c>
      <c r="AO19" s="307">
        <f t="shared" si="8"/>
        <v>0</v>
      </c>
      <c r="AP19" s="308">
        <f t="shared" si="8"/>
        <v>0</v>
      </c>
      <c r="AQ19" s="309">
        <f t="shared" si="13"/>
        <v>0</v>
      </c>
      <c r="AR19" s="310" t="b">
        <f t="shared" si="9"/>
        <v>0</v>
      </c>
      <c r="AS19" s="222">
        <f t="shared" si="14"/>
        <v>0</v>
      </c>
      <c r="AT19" s="311">
        <f t="shared" si="15"/>
        <v>0</v>
      </c>
      <c r="AU19" s="297" t="str">
        <f t="shared" si="16"/>
        <v>○</v>
      </c>
    </row>
    <row r="20" spans="3:47" ht="19.5" customHeight="1">
      <c r="C20" s="312">
        <v>10</v>
      </c>
      <c r="D20" s="299" t="str">
        <f>IF(【様式６別添１】!D19="","",【様式６別添１】!D19)</f>
        <v/>
      </c>
      <c r="E20" s="298" t="str">
        <f>IF(【様式６別添１】!E19="","",【様式６別添１】!E19)</f>
        <v/>
      </c>
      <c r="F20" s="119"/>
      <c r="G20" s="119"/>
      <c r="H20" s="302"/>
      <c r="I20" s="412"/>
      <c r="J20" s="412"/>
      <c r="K20" s="412"/>
      <c r="L20" s="412"/>
      <c r="M20" s="412"/>
      <c r="N20" s="412"/>
      <c r="O20" s="412"/>
      <c r="P20" s="412"/>
      <c r="Q20" s="412"/>
      <c r="R20" s="412"/>
      <c r="S20" s="412"/>
      <c r="T20" s="412"/>
      <c r="U20" s="412"/>
      <c r="V20" s="412"/>
      <c r="W20" s="412"/>
      <c r="X20" s="412"/>
      <c r="Y20" s="119"/>
      <c r="Z20" s="119"/>
      <c r="AA20" s="119"/>
      <c r="AB20" s="303">
        <f t="shared" si="10"/>
        <v>0</v>
      </c>
      <c r="AC20" s="304" t="str">
        <f t="shared" si="11"/>
        <v>－</v>
      </c>
      <c r="AD20" s="304" t="str">
        <f t="shared" si="0"/>
        <v/>
      </c>
      <c r="AF20" s="305" t="str">
        <f t="shared" si="1"/>
        <v>0</v>
      </c>
      <c r="AG20" s="306">
        <f t="shared" si="2"/>
        <v>0</v>
      </c>
      <c r="AH20" s="307">
        <f t="shared" si="3"/>
        <v>0</v>
      </c>
      <c r="AI20" s="307">
        <f t="shared" si="4"/>
        <v>0</v>
      </c>
      <c r="AJ20" s="307">
        <f t="shared" si="5"/>
        <v>0</v>
      </c>
      <c r="AK20" s="307">
        <f t="shared" si="6"/>
        <v>0</v>
      </c>
      <c r="AL20" s="307">
        <f t="shared" si="7"/>
        <v>0</v>
      </c>
      <c r="AM20" s="307">
        <f t="shared" si="12"/>
        <v>0</v>
      </c>
      <c r="AN20" s="307">
        <f t="shared" si="8"/>
        <v>0</v>
      </c>
      <c r="AO20" s="307">
        <f t="shared" si="8"/>
        <v>0</v>
      </c>
      <c r="AP20" s="308">
        <f t="shared" si="8"/>
        <v>0</v>
      </c>
      <c r="AQ20" s="309">
        <f t="shared" si="13"/>
        <v>0</v>
      </c>
      <c r="AR20" s="310" t="b">
        <f t="shared" si="9"/>
        <v>0</v>
      </c>
      <c r="AS20" s="222">
        <f t="shared" si="14"/>
        <v>0</v>
      </c>
      <c r="AT20" s="311">
        <f t="shared" si="15"/>
        <v>0</v>
      </c>
      <c r="AU20" s="297" t="str">
        <f t="shared" si="16"/>
        <v>○</v>
      </c>
    </row>
    <row r="21" spans="3:47" ht="19.5" customHeight="1">
      <c r="C21" s="312">
        <v>11</v>
      </c>
      <c r="D21" s="299" t="str">
        <f>IF(【様式６別添１】!D20="","",【様式６別添１】!D20)</f>
        <v/>
      </c>
      <c r="E21" s="298" t="str">
        <f>IF(【様式６別添１】!E20="","",【様式６別添１】!E20)</f>
        <v/>
      </c>
      <c r="F21" s="119"/>
      <c r="G21" s="119"/>
      <c r="H21" s="302"/>
      <c r="I21" s="412"/>
      <c r="J21" s="412"/>
      <c r="K21" s="412"/>
      <c r="L21" s="412"/>
      <c r="M21" s="412"/>
      <c r="N21" s="412"/>
      <c r="O21" s="412"/>
      <c r="P21" s="412"/>
      <c r="Q21" s="412"/>
      <c r="R21" s="412"/>
      <c r="S21" s="412"/>
      <c r="T21" s="412"/>
      <c r="U21" s="412"/>
      <c r="V21" s="412"/>
      <c r="W21" s="412"/>
      <c r="X21" s="412"/>
      <c r="Y21" s="119"/>
      <c r="Z21" s="119"/>
      <c r="AA21" s="119"/>
      <c r="AB21" s="303">
        <f t="shared" si="10"/>
        <v>0</v>
      </c>
      <c r="AC21" s="304" t="str">
        <f t="shared" si="11"/>
        <v>－</v>
      </c>
      <c r="AD21" s="304" t="str">
        <f t="shared" si="0"/>
        <v/>
      </c>
      <c r="AF21" s="305" t="str">
        <f t="shared" si="1"/>
        <v>0</v>
      </c>
      <c r="AG21" s="306">
        <f t="shared" si="2"/>
        <v>0</v>
      </c>
      <c r="AH21" s="307">
        <f t="shared" si="3"/>
        <v>0</v>
      </c>
      <c r="AI21" s="307">
        <f t="shared" si="4"/>
        <v>0</v>
      </c>
      <c r="AJ21" s="307">
        <f t="shared" si="5"/>
        <v>0</v>
      </c>
      <c r="AK21" s="307">
        <f t="shared" si="6"/>
        <v>0</v>
      </c>
      <c r="AL21" s="307">
        <f t="shared" si="7"/>
        <v>0</v>
      </c>
      <c r="AM21" s="307">
        <f t="shared" si="12"/>
        <v>0</v>
      </c>
      <c r="AN21" s="307">
        <f t="shared" si="8"/>
        <v>0</v>
      </c>
      <c r="AO21" s="307">
        <f t="shared" si="8"/>
        <v>0</v>
      </c>
      <c r="AP21" s="308">
        <f t="shared" si="8"/>
        <v>0</v>
      </c>
      <c r="AQ21" s="309">
        <f t="shared" si="13"/>
        <v>0</v>
      </c>
      <c r="AR21" s="310" t="b">
        <f t="shared" si="9"/>
        <v>0</v>
      </c>
      <c r="AS21" s="222">
        <f t="shared" si="14"/>
        <v>0</v>
      </c>
      <c r="AT21" s="311">
        <f t="shared" si="15"/>
        <v>0</v>
      </c>
      <c r="AU21" s="297" t="str">
        <f t="shared" si="16"/>
        <v>○</v>
      </c>
    </row>
    <row r="22" spans="3:47" ht="19.5" customHeight="1">
      <c r="C22" s="312">
        <v>12</v>
      </c>
      <c r="D22" s="299" t="str">
        <f>IF(【様式６別添１】!D21="","",【様式６別添１】!D21)</f>
        <v/>
      </c>
      <c r="E22" s="298" t="str">
        <f>IF(【様式６別添１】!E21="","",【様式６別添１】!E21)</f>
        <v/>
      </c>
      <c r="F22" s="119"/>
      <c r="G22" s="119"/>
      <c r="H22" s="302"/>
      <c r="I22" s="412"/>
      <c r="J22" s="412"/>
      <c r="K22" s="412"/>
      <c r="L22" s="412"/>
      <c r="M22" s="412"/>
      <c r="N22" s="412"/>
      <c r="O22" s="412"/>
      <c r="P22" s="412"/>
      <c r="Q22" s="412"/>
      <c r="R22" s="412"/>
      <c r="S22" s="412"/>
      <c r="T22" s="412"/>
      <c r="U22" s="412"/>
      <c r="V22" s="412"/>
      <c r="W22" s="412"/>
      <c r="X22" s="412"/>
      <c r="Y22" s="119"/>
      <c r="Z22" s="119"/>
      <c r="AA22" s="119"/>
      <c r="AB22" s="303">
        <f t="shared" si="10"/>
        <v>0</v>
      </c>
      <c r="AC22" s="304" t="str">
        <f t="shared" si="11"/>
        <v>－</v>
      </c>
      <c r="AD22" s="304" t="str">
        <f t="shared" si="0"/>
        <v/>
      </c>
      <c r="AF22" s="305" t="str">
        <f t="shared" si="1"/>
        <v>0</v>
      </c>
      <c r="AG22" s="306">
        <f t="shared" si="2"/>
        <v>0</v>
      </c>
      <c r="AH22" s="307">
        <f t="shared" si="3"/>
        <v>0</v>
      </c>
      <c r="AI22" s="307">
        <f t="shared" si="4"/>
        <v>0</v>
      </c>
      <c r="AJ22" s="307">
        <f t="shared" si="5"/>
        <v>0</v>
      </c>
      <c r="AK22" s="307">
        <f t="shared" si="6"/>
        <v>0</v>
      </c>
      <c r="AL22" s="307">
        <f t="shared" si="7"/>
        <v>0</v>
      </c>
      <c r="AM22" s="307">
        <f t="shared" si="12"/>
        <v>0</v>
      </c>
      <c r="AN22" s="307">
        <f t="shared" si="8"/>
        <v>0</v>
      </c>
      <c r="AO22" s="307">
        <f t="shared" si="8"/>
        <v>0</v>
      </c>
      <c r="AP22" s="308">
        <f t="shared" si="8"/>
        <v>0</v>
      </c>
      <c r="AQ22" s="309">
        <f t="shared" si="13"/>
        <v>0</v>
      </c>
      <c r="AR22" s="310" t="b">
        <f t="shared" si="9"/>
        <v>0</v>
      </c>
      <c r="AS22" s="222">
        <f t="shared" si="14"/>
        <v>0</v>
      </c>
      <c r="AT22" s="311">
        <f t="shared" si="15"/>
        <v>0</v>
      </c>
      <c r="AU22" s="297" t="str">
        <f t="shared" si="16"/>
        <v>○</v>
      </c>
    </row>
    <row r="23" spans="3:47" ht="19.5" customHeight="1">
      <c r="C23" s="312">
        <v>13</v>
      </c>
      <c r="D23" s="299" t="str">
        <f>IF(【様式６別添１】!D22="","",【様式６別添１】!D22)</f>
        <v/>
      </c>
      <c r="E23" s="298" t="str">
        <f>IF(【様式６別添１】!E22="","",【様式６別添１】!E22)</f>
        <v/>
      </c>
      <c r="F23" s="119"/>
      <c r="G23" s="119"/>
      <c r="H23" s="302"/>
      <c r="I23" s="412"/>
      <c r="J23" s="412"/>
      <c r="K23" s="412"/>
      <c r="L23" s="412"/>
      <c r="M23" s="412"/>
      <c r="N23" s="412"/>
      <c r="O23" s="412"/>
      <c r="P23" s="412"/>
      <c r="Q23" s="412"/>
      <c r="R23" s="412"/>
      <c r="S23" s="412"/>
      <c r="T23" s="412"/>
      <c r="U23" s="412"/>
      <c r="V23" s="412"/>
      <c r="W23" s="412"/>
      <c r="X23" s="412"/>
      <c r="Y23" s="119"/>
      <c r="Z23" s="119"/>
      <c r="AA23" s="119"/>
      <c r="AB23" s="303">
        <f t="shared" si="10"/>
        <v>0</v>
      </c>
      <c r="AC23" s="304" t="str">
        <f t="shared" si="11"/>
        <v>－</v>
      </c>
      <c r="AD23" s="304" t="str">
        <f t="shared" si="0"/>
        <v/>
      </c>
      <c r="AF23" s="305" t="str">
        <f t="shared" si="1"/>
        <v>0</v>
      </c>
      <c r="AG23" s="306">
        <f t="shared" si="2"/>
        <v>0</v>
      </c>
      <c r="AH23" s="307">
        <f t="shared" si="3"/>
        <v>0</v>
      </c>
      <c r="AI23" s="307">
        <f t="shared" si="4"/>
        <v>0</v>
      </c>
      <c r="AJ23" s="307">
        <f t="shared" si="5"/>
        <v>0</v>
      </c>
      <c r="AK23" s="307">
        <f t="shared" si="6"/>
        <v>0</v>
      </c>
      <c r="AL23" s="307">
        <f t="shared" si="7"/>
        <v>0</v>
      </c>
      <c r="AM23" s="307">
        <f t="shared" si="12"/>
        <v>0</v>
      </c>
      <c r="AN23" s="307">
        <f t="shared" si="8"/>
        <v>0</v>
      </c>
      <c r="AO23" s="307">
        <f t="shared" si="8"/>
        <v>0</v>
      </c>
      <c r="AP23" s="308">
        <f t="shared" si="8"/>
        <v>0</v>
      </c>
      <c r="AQ23" s="309">
        <f t="shared" si="13"/>
        <v>0</v>
      </c>
      <c r="AR23" s="310" t="b">
        <f t="shared" si="9"/>
        <v>0</v>
      </c>
      <c r="AS23" s="222">
        <f t="shared" si="14"/>
        <v>0</v>
      </c>
      <c r="AT23" s="311">
        <f t="shared" si="15"/>
        <v>0</v>
      </c>
      <c r="AU23" s="297" t="str">
        <f t="shared" si="16"/>
        <v>○</v>
      </c>
    </row>
    <row r="24" spans="3:47" ht="19.5" customHeight="1">
      <c r="C24" s="312">
        <v>14</v>
      </c>
      <c r="D24" s="299" t="str">
        <f>IF(【様式６別添１】!D23="","",【様式６別添１】!D23)</f>
        <v/>
      </c>
      <c r="E24" s="298" t="str">
        <f>IF(【様式６別添１】!E23="","",【様式６別添１】!E23)</f>
        <v/>
      </c>
      <c r="F24" s="119"/>
      <c r="G24" s="119"/>
      <c r="H24" s="302"/>
      <c r="I24" s="412"/>
      <c r="J24" s="412"/>
      <c r="K24" s="412"/>
      <c r="L24" s="412"/>
      <c r="M24" s="412"/>
      <c r="N24" s="412"/>
      <c r="O24" s="412"/>
      <c r="P24" s="412"/>
      <c r="Q24" s="412"/>
      <c r="R24" s="412"/>
      <c r="S24" s="412"/>
      <c r="T24" s="412"/>
      <c r="U24" s="412"/>
      <c r="V24" s="412"/>
      <c r="W24" s="412"/>
      <c r="X24" s="412"/>
      <c r="Y24" s="119"/>
      <c r="Z24" s="119"/>
      <c r="AA24" s="119"/>
      <c r="AB24" s="303">
        <f t="shared" si="10"/>
        <v>0</v>
      </c>
      <c r="AC24" s="304" t="str">
        <f t="shared" si="11"/>
        <v>－</v>
      </c>
      <c r="AD24" s="304" t="str">
        <f t="shared" si="0"/>
        <v/>
      </c>
      <c r="AF24" s="305" t="str">
        <f t="shared" si="1"/>
        <v>0</v>
      </c>
      <c r="AG24" s="306">
        <f t="shared" si="2"/>
        <v>0</v>
      </c>
      <c r="AH24" s="307">
        <f t="shared" si="3"/>
        <v>0</v>
      </c>
      <c r="AI24" s="307">
        <f t="shared" si="4"/>
        <v>0</v>
      </c>
      <c r="AJ24" s="307">
        <f t="shared" si="5"/>
        <v>0</v>
      </c>
      <c r="AK24" s="307">
        <f t="shared" si="6"/>
        <v>0</v>
      </c>
      <c r="AL24" s="307">
        <f t="shared" si="7"/>
        <v>0</v>
      </c>
      <c r="AM24" s="307">
        <f t="shared" si="12"/>
        <v>0</v>
      </c>
      <c r="AN24" s="307">
        <f t="shared" si="8"/>
        <v>0</v>
      </c>
      <c r="AO24" s="307">
        <f t="shared" si="8"/>
        <v>0</v>
      </c>
      <c r="AP24" s="308">
        <f t="shared" si="8"/>
        <v>0</v>
      </c>
      <c r="AQ24" s="309">
        <f t="shared" si="13"/>
        <v>0</v>
      </c>
      <c r="AR24" s="310" t="b">
        <f t="shared" si="9"/>
        <v>0</v>
      </c>
      <c r="AS24" s="222">
        <f t="shared" si="14"/>
        <v>0</v>
      </c>
      <c r="AT24" s="311">
        <f t="shared" si="15"/>
        <v>0</v>
      </c>
      <c r="AU24" s="297" t="str">
        <f t="shared" si="16"/>
        <v>○</v>
      </c>
    </row>
    <row r="25" spans="3:47" ht="19.5" customHeight="1">
      <c r="C25" s="312">
        <v>15</v>
      </c>
      <c r="D25" s="299" t="str">
        <f>IF(【様式６別添１】!D24="","",【様式６別添１】!D24)</f>
        <v/>
      </c>
      <c r="E25" s="298" t="str">
        <f>IF(【様式６別添１】!E24="","",【様式６別添１】!E24)</f>
        <v/>
      </c>
      <c r="F25" s="119"/>
      <c r="G25" s="119"/>
      <c r="H25" s="302"/>
      <c r="I25" s="412"/>
      <c r="J25" s="412"/>
      <c r="K25" s="412"/>
      <c r="L25" s="412"/>
      <c r="M25" s="412"/>
      <c r="N25" s="412"/>
      <c r="O25" s="412"/>
      <c r="P25" s="412"/>
      <c r="Q25" s="412"/>
      <c r="R25" s="412"/>
      <c r="S25" s="412"/>
      <c r="T25" s="412"/>
      <c r="U25" s="412"/>
      <c r="V25" s="412"/>
      <c r="W25" s="412"/>
      <c r="X25" s="412"/>
      <c r="Y25" s="119"/>
      <c r="Z25" s="119"/>
      <c r="AA25" s="119"/>
      <c r="AB25" s="303">
        <f t="shared" si="10"/>
        <v>0</v>
      </c>
      <c r="AC25" s="304" t="str">
        <f t="shared" si="11"/>
        <v>－</v>
      </c>
      <c r="AD25" s="304" t="str">
        <f t="shared" si="0"/>
        <v/>
      </c>
      <c r="AF25" s="305" t="str">
        <f t="shared" si="1"/>
        <v>0</v>
      </c>
      <c r="AG25" s="306">
        <f t="shared" si="2"/>
        <v>0</v>
      </c>
      <c r="AH25" s="307">
        <f t="shared" si="3"/>
        <v>0</v>
      </c>
      <c r="AI25" s="307">
        <f t="shared" si="4"/>
        <v>0</v>
      </c>
      <c r="AJ25" s="307">
        <f t="shared" si="5"/>
        <v>0</v>
      </c>
      <c r="AK25" s="307">
        <f t="shared" si="6"/>
        <v>0</v>
      </c>
      <c r="AL25" s="307">
        <f t="shared" si="7"/>
        <v>0</v>
      </c>
      <c r="AM25" s="307">
        <f t="shared" si="12"/>
        <v>0</v>
      </c>
      <c r="AN25" s="307">
        <f t="shared" si="8"/>
        <v>0</v>
      </c>
      <c r="AO25" s="307">
        <f t="shared" si="8"/>
        <v>0</v>
      </c>
      <c r="AP25" s="308">
        <f t="shared" si="8"/>
        <v>0</v>
      </c>
      <c r="AQ25" s="309">
        <f t="shared" si="13"/>
        <v>0</v>
      </c>
      <c r="AR25" s="310" t="b">
        <f t="shared" si="9"/>
        <v>0</v>
      </c>
      <c r="AS25" s="222">
        <f t="shared" si="14"/>
        <v>0</v>
      </c>
      <c r="AT25" s="311">
        <f t="shared" si="15"/>
        <v>0</v>
      </c>
      <c r="AU25" s="297" t="str">
        <f t="shared" si="16"/>
        <v>○</v>
      </c>
    </row>
    <row r="26" spans="3:47" ht="19.5" customHeight="1">
      <c r="C26" s="312">
        <v>16</v>
      </c>
      <c r="D26" s="299" t="str">
        <f>IF(【様式６別添１】!D25="","",【様式６別添１】!D25)</f>
        <v/>
      </c>
      <c r="E26" s="298" t="str">
        <f>IF(【様式６別添１】!E25="","",【様式６別添１】!E25)</f>
        <v/>
      </c>
      <c r="F26" s="119"/>
      <c r="G26" s="119"/>
      <c r="H26" s="302"/>
      <c r="I26" s="412"/>
      <c r="J26" s="412"/>
      <c r="K26" s="412"/>
      <c r="L26" s="412"/>
      <c r="M26" s="412"/>
      <c r="N26" s="412"/>
      <c r="O26" s="412"/>
      <c r="P26" s="412"/>
      <c r="Q26" s="412"/>
      <c r="R26" s="412"/>
      <c r="S26" s="412"/>
      <c r="T26" s="412"/>
      <c r="U26" s="412"/>
      <c r="V26" s="412"/>
      <c r="W26" s="412"/>
      <c r="X26" s="412"/>
      <c r="Y26" s="119"/>
      <c r="Z26" s="119"/>
      <c r="AA26" s="119"/>
      <c r="AB26" s="303">
        <f t="shared" si="10"/>
        <v>0</v>
      </c>
      <c r="AC26" s="304" t="str">
        <f t="shared" si="11"/>
        <v>－</v>
      </c>
      <c r="AD26" s="304" t="str">
        <f t="shared" si="0"/>
        <v/>
      </c>
      <c r="AF26" s="305" t="str">
        <f t="shared" si="1"/>
        <v>0</v>
      </c>
      <c r="AG26" s="306">
        <f t="shared" si="2"/>
        <v>0</v>
      </c>
      <c r="AH26" s="307">
        <f t="shared" si="3"/>
        <v>0</v>
      </c>
      <c r="AI26" s="307">
        <f t="shared" si="4"/>
        <v>0</v>
      </c>
      <c r="AJ26" s="307">
        <f t="shared" si="5"/>
        <v>0</v>
      </c>
      <c r="AK26" s="307">
        <f t="shared" si="6"/>
        <v>0</v>
      </c>
      <c r="AL26" s="307">
        <f t="shared" si="7"/>
        <v>0</v>
      </c>
      <c r="AM26" s="307">
        <f t="shared" si="12"/>
        <v>0</v>
      </c>
      <c r="AN26" s="307">
        <f t="shared" si="8"/>
        <v>0</v>
      </c>
      <c r="AO26" s="307">
        <f t="shared" si="8"/>
        <v>0</v>
      </c>
      <c r="AP26" s="308">
        <f t="shared" si="8"/>
        <v>0</v>
      </c>
      <c r="AQ26" s="309">
        <f t="shared" si="13"/>
        <v>0</v>
      </c>
      <c r="AR26" s="310" t="b">
        <f t="shared" si="9"/>
        <v>0</v>
      </c>
      <c r="AS26" s="222">
        <f t="shared" si="14"/>
        <v>0</v>
      </c>
      <c r="AT26" s="311">
        <f t="shared" si="15"/>
        <v>0</v>
      </c>
      <c r="AU26" s="297" t="str">
        <f t="shared" si="16"/>
        <v>○</v>
      </c>
    </row>
    <row r="27" spans="3:47" ht="19.5" customHeight="1">
      <c r="C27" s="312">
        <v>17</v>
      </c>
      <c r="D27" s="299" t="str">
        <f>IF(【様式６別添１】!D26="","",【様式６別添１】!D26)</f>
        <v/>
      </c>
      <c r="E27" s="298" t="str">
        <f>IF(【様式６別添１】!E26="","",【様式６別添１】!E26)</f>
        <v/>
      </c>
      <c r="F27" s="119"/>
      <c r="G27" s="119"/>
      <c r="H27" s="302"/>
      <c r="I27" s="412"/>
      <c r="J27" s="412"/>
      <c r="K27" s="412"/>
      <c r="L27" s="412"/>
      <c r="M27" s="412"/>
      <c r="N27" s="412"/>
      <c r="O27" s="412"/>
      <c r="P27" s="412"/>
      <c r="Q27" s="412"/>
      <c r="R27" s="412"/>
      <c r="S27" s="412"/>
      <c r="T27" s="412"/>
      <c r="U27" s="412"/>
      <c r="V27" s="412"/>
      <c r="W27" s="412"/>
      <c r="X27" s="412"/>
      <c r="Y27" s="119"/>
      <c r="Z27" s="119"/>
      <c r="AA27" s="119"/>
      <c r="AB27" s="303">
        <f t="shared" si="10"/>
        <v>0</v>
      </c>
      <c r="AC27" s="304" t="str">
        <f t="shared" si="11"/>
        <v>－</v>
      </c>
      <c r="AD27" s="304" t="str">
        <f t="shared" si="0"/>
        <v/>
      </c>
      <c r="AF27" s="305" t="str">
        <f t="shared" si="1"/>
        <v>0</v>
      </c>
      <c r="AG27" s="306">
        <f t="shared" si="2"/>
        <v>0</v>
      </c>
      <c r="AH27" s="307">
        <f t="shared" si="3"/>
        <v>0</v>
      </c>
      <c r="AI27" s="307">
        <f t="shared" si="4"/>
        <v>0</v>
      </c>
      <c r="AJ27" s="307">
        <f t="shared" si="5"/>
        <v>0</v>
      </c>
      <c r="AK27" s="307">
        <f t="shared" si="6"/>
        <v>0</v>
      </c>
      <c r="AL27" s="307">
        <f t="shared" si="7"/>
        <v>0</v>
      </c>
      <c r="AM27" s="307">
        <f t="shared" si="12"/>
        <v>0</v>
      </c>
      <c r="AN27" s="307">
        <f t="shared" si="8"/>
        <v>0</v>
      </c>
      <c r="AO27" s="307">
        <f t="shared" si="8"/>
        <v>0</v>
      </c>
      <c r="AP27" s="308">
        <f t="shared" si="8"/>
        <v>0</v>
      </c>
      <c r="AQ27" s="309">
        <f t="shared" si="13"/>
        <v>0</v>
      </c>
      <c r="AR27" s="310" t="b">
        <f t="shared" si="9"/>
        <v>0</v>
      </c>
      <c r="AS27" s="222">
        <f t="shared" si="14"/>
        <v>0</v>
      </c>
      <c r="AT27" s="311">
        <f t="shared" si="15"/>
        <v>0</v>
      </c>
      <c r="AU27" s="297" t="str">
        <f t="shared" si="16"/>
        <v>○</v>
      </c>
    </row>
    <row r="28" spans="3:47" ht="19.5" customHeight="1">
      <c r="C28" s="312">
        <v>18</v>
      </c>
      <c r="D28" s="299" t="str">
        <f>IF(【様式６別添１】!D27="","",【様式６別添１】!D27)</f>
        <v/>
      </c>
      <c r="E28" s="298" t="str">
        <f>IF(【様式６別添１】!E27="","",【様式６別添１】!E27)</f>
        <v/>
      </c>
      <c r="F28" s="119"/>
      <c r="G28" s="119"/>
      <c r="H28" s="302"/>
      <c r="I28" s="412"/>
      <c r="J28" s="412"/>
      <c r="K28" s="412"/>
      <c r="L28" s="412"/>
      <c r="M28" s="412"/>
      <c r="N28" s="412"/>
      <c r="O28" s="412"/>
      <c r="P28" s="412"/>
      <c r="Q28" s="412"/>
      <c r="R28" s="412"/>
      <c r="S28" s="412"/>
      <c r="T28" s="412"/>
      <c r="U28" s="412"/>
      <c r="V28" s="412"/>
      <c r="W28" s="412"/>
      <c r="X28" s="412"/>
      <c r="Y28" s="119"/>
      <c r="Z28" s="119"/>
      <c r="AA28" s="119"/>
      <c r="AB28" s="303">
        <f t="shared" si="10"/>
        <v>0</v>
      </c>
      <c r="AC28" s="304" t="str">
        <f t="shared" si="11"/>
        <v>－</v>
      </c>
      <c r="AD28" s="304" t="str">
        <f t="shared" si="0"/>
        <v/>
      </c>
      <c r="AF28" s="305" t="str">
        <f t="shared" si="1"/>
        <v>0</v>
      </c>
      <c r="AG28" s="306">
        <f t="shared" si="2"/>
        <v>0</v>
      </c>
      <c r="AH28" s="307">
        <f t="shared" si="3"/>
        <v>0</v>
      </c>
      <c r="AI28" s="307">
        <f t="shared" si="4"/>
        <v>0</v>
      </c>
      <c r="AJ28" s="307">
        <f t="shared" si="5"/>
        <v>0</v>
      </c>
      <c r="AK28" s="307">
        <f t="shared" si="6"/>
        <v>0</v>
      </c>
      <c r="AL28" s="307">
        <f t="shared" si="7"/>
        <v>0</v>
      </c>
      <c r="AM28" s="307">
        <f t="shared" si="12"/>
        <v>0</v>
      </c>
      <c r="AN28" s="307">
        <f t="shared" si="8"/>
        <v>0</v>
      </c>
      <c r="AO28" s="307">
        <f t="shared" si="8"/>
        <v>0</v>
      </c>
      <c r="AP28" s="308">
        <f t="shared" si="8"/>
        <v>0</v>
      </c>
      <c r="AQ28" s="309">
        <f t="shared" si="13"/>
        <v>0</v>
      </c>
      <c r="AR28" s="310" t="b">
        <f t="shared" si="9"/>
        <v>0</v>
      </c>
      <c r="AS28" s="222">
        <f t="shared" si="14"/>
        <v>0</v>
      </c>
      <c r="AT28" s="311">
        <f t="shared" si="15"/>
        <v>0</v>
      </c>
      <c r="AU28" s="297" t="str">
        <f t="shared" si="16"/>
        <v>○</v>
      </c>
    </row>
    <row r="29" spans="3:47" ht="19.5" customHeight="1">
      <c r="C29" s="312">
        <v>19</v>
      </c>
      <c r="D29" s="299" t="str">
        <f>IF(【様式６別添１】!D28="","",【様式６別添１】!D28)</f>
        <v/>
      </c>
      <c r="E29" s="298" t="str">
        <f>IF(【様式６別添１】!E28="","",【様式６別添１】!E28)</f>
        <v/>
      </c>
      <c r="F29" s="119"/>
      <c r="G29" s="119"/>
      <c r="H29" s="302"/>
      <c r="I29" s="412"/>
      <c r="J29" s="412"/>
      <c r="K29" s="412"/>
      <c r="L29" s="412"/>
      <c r="M29" s="412"/>
      <c r="N29" s="412"/>
      <c r="O29" s="412"/>
      <c r="P29" s="412"/>
      <c r="Q29" s="412"/>
      <c r="R29" s="412"/>
      <c r="S29" s="412"/>
      <c r="T29" s="412"/>
      <c r="U29" s="412"/>
      <c r="V29" s="412"/>
      <c r="W29" s="412"/>
      <c r="X29" s="412"/>
      <c r="Y29" s="119"/>
      <c r="Z29" s="119"/>
      <c r="AA29" s="119"/>
      <c r="AB29" s="303">
        <f t="shared" si="10"/>
        <v>0</v>
      </c>
      <c r="AC29" s="304" t="str">
        <f t="shared" si="11"/>
        <v>－</v>
      </c>
      <c r="AD29" s="304" t="str">
        <f t="shared" si="0"/>
        <v/>
      </c>
      <c r="AF29" s="305" t="str">
        <f t="shared" si="1"/>
        <v>0</v>
      </c>
      <c r="AG29" s="306">
        <f t="shared" si="2"/>
        <v>0</v>
      </c>
      <c r="AH29" s="307">
        <f t="shared" si="3"/>
        <v>0</v>
      </c>
      <c r="AI29" s="307">
        <f t="shared" si="4"/>
        <v>0</v>
      </c>
      <c r="AJ29" s="307">
        <f t="shared" si="5"/>
        <v>0</v>
      </c>
      <c r="AK29" s="307">
        <f t="shared" si="6"/>
        <v>0</v>
      </c>
      <c r="AL29" s="307">
        <f t="shared" si="7"/>
        <v>0</v>
      </c>
      <c r="AM29" s="307">
        <f t="shared" si="12"/>
        <v>0</v>
      </c>
      <c r="AN29" s="307">
        <f t="shared" si="8"/>
        <v>0</v>
      </c>
      <c r="AO29" s="307">
        <f t="shared" si="8"/>
        <v>0</v>
      </c>
      <c r="AP29" s="308">
        <f t="shared" si="8"/>
        <v>0</v>
      </c>
      <c r="AQ29" s="309">
        <f t="shared" si="13"/>
        <v>0</v>
      </c>
      <c r="AR29" s="310" t="b">
        <f t="shared" si="9"/>
        <v>0</v>
      </c>
      <c r="AS29" s="222">
        <f t="shared" si="14"/>
        <v>0</v>
      </c>
      <c r="AT29" s="311">
        <f t="shared" si="15"/>
        <v>0</v>
      </c>
      <c r="AU29" s="297" t="str">
        <f t="shared" si="16"/>
        <v>○</v>
      </c>
    </row>
    <row r="30" spans="3:47" ht="19.5" customHeight="1">
      <c r="C30" s="312">
        <v>20</v>
      </c>
      <c r="D30" s="299" t="str">
        <f>IF(【様式６別添１】!D29="","",【様式６別添１】!D29)</f>
        <v/>
      </c>
      <c r="E30" s="298" t="str">
        <f>IF(【様式６別添１】!E29="","",【様式６別添１】!E29)</f>
        <v/>
      </c>
      <c r="F30" s="119"/>
      <c r="G30" s="119"/>
      <c r="H30" s="302"/>
      <c r="I30" s="412"/>
      <c r="J30" s="412"/>
      <c r="K30" s="412"/>
      <c r="L30" s="412"/>
      <c r="M30" s="412"/>
      <c r="N30" s="412"/>
      <c r="O30" s="412"/>
      <c r="P30" s="412"/>
      <c r="Q30" s="412"/>
      <c r="R30" s="412"/>
      <c r="S30" s="412"/>
      <c r="T30" s="412"/>
      <c r="U30" s="412"/>
      <c r="V30" s="412"/>
      <c r="W30" s="412"/>
      <c r="X30" s="412"/>
      <c r="Y30" s="119"/>
      <c r="Z30" s="119"/>
      <c r="AA30" s="119"/>
      <c r="AB30" s="303">
        <f t="shared" si="10"/>
        <v>0</v>
      </c>
      <c r="AC30" s="304" t="str">
        <f t="shared" si="11"/>
        <v>－</v>
      </c>
      <c r="AD30" s="304" t="str">
        <f t="shared" si="0"/>
        <v/>
      </c>
      <c r="AF30" s="305" t="str">
        <f t="shared" si="1"/>
        <v>0</v>
      </c>
      <c r="AG30" s="306">
        <f t="shared" si="2"/>
        <v>0</v>
      </c>
      <c r="AH30" s="307">
        <f t="shared" si="3"/>
        <v>0</v>
      </c>
      <c r="AI30" s="307">
        <f t="shared" si="4"/>
        <v>0</v>
      </c>
      <c r="AJ30" s="307">
        <f t="shared" si="5"/>
        <v>0</v>
      </c>
      <c r="AK30" s="307">
        <f t="shared" si="6"/>
        <v>0</v>
      </c>
      <c r="AL30" s="307">
        <f t="shared" si="7"/>
        <v>0</v>
      </c>
      <c r="AM30" s="307">
        <f t="shared" si="12"/>
        <v>0</v>
      </c>
      <c r="AN30" s="307">
        <f t="shared" si="8"/>
        <v>0</v>
      </c>
      <c r="AO30" s="307">
        <f t="shared" si="8"/>
        <v>0</v>
      </c>
      <c r="AP30" s="308">
        <f t="shared" si="8"/>
        <v>0</v>
      </c>
      <c r="AQ30" s="309">
        <f t="shared" si="13"/>
        <v>0</v>
      </c>
      <c r="AR30" s="310" t="b">
        <f t="shared" si="9"/>
        <v>0</v>
      </c>
      <c r="AS30" s="222">
        <f t="shared" si="14"/>
        <v>0</v>
      </c>
      <c r="AT30" s="311">
        <f t="shared" si="15"/>
        <v>0</v>
      </c>
      <c r="AU30" s="297" t="str">
        <f t="shared" si="16"/>
        <v>○</v>
      </c>
    </row>
    <row r="31" spans="3:47" ht="19.5" customHeight="1">
      <c r="C31" s="312">
        <v>21</v>
      </c>
      <c r="D31" s="299" t="str">
        <f>IF(【様式６別添１】!D30="","",【様式６別添１】!D30)</f>
        <v/>
      </c>
      <c r="E31" s="298" t="str">
        <f>IF(【様式６別添１】!E30="","",【様式６別添１】!E30)</f>
        <v/>
      </c>
      <c r="F31" s="119"/>
      <c r="G31" s="119"/>
      <c r="H31" s="302"/>
      <c r="I31" s="412"/>
      <c r="J31" s="412"/>
      <c r="K31" s="412"/>
      <c r="L31" s="412"/>
      <c r="M31" s="412"/>
      <c r="N31" s="412"/>
      <c r="O31" s="412"/>
      <c r="P31" s="412"/>
      <c r="Q31" s="412"/>
      <c r="R31" s="412"/>
      <c r="S31" s="412"/>
      <c r="T31" s="412"/>
      <c r="U31" s="412"/>
      <c r="V31" s="412"/>
      <c r="W31" s="412"/>
      <c r="X31" s="412"/>
      <c r="Y31" s="119"/>
      <c r="Z31" s="119"/>
      <c r="AA31" s="119"/>
      <c r="AB31" s="303">
        <f t="shared" si="10"/>
        <v>0</v>
      </c>
      <c r="AC31" s="304" t="str">
        <f t="shared" si="11"/>
        <v>－</v>
      </c>
      <c r="AD31" s="304" t="str">
        <f t="shared" si="0"/>
        <v/>
      </c>
      <c r="AF31" s="305" t="str">
        <f t="shared" si="1"/>
        <v>0</v>
      </c>
      <c r="AG31" s="306">
        <f t="shared" si="2"/>
        <v>0</v>
      </c>
      <c r="AH31" s="307">
        <f t="shared" si="3"/>
        <v>0</v>
      </c>
      <c r="AI31" s="307">
        <f t="shared" si="4"/>
        <v>0</v>
      </c>
      <c r="AJ31" s="307">
        <f t="shared" si="5"/>
        <v>0</v>
      </c>
      <c r="AK31" s="307">
        <f t="shared" si="6"/>
        <v>0</v>
      </c>
      <c r="AL31" s="307">
        <f t="shared" si="7"/>
        <v>0</v>
      </c>
      <c r="AM31" s="307">
        <f t="shared" si="12"/>
        <v>0</v>
      </c>
      <c r="AN31" s="307">
        <f t="shared" si="8"/>
        <v>0</v>
      </c>
      <c r="AO31" s="307">
        <f t="shared" si="8"/>
        <v>0</v>
      </c>
      <c r="AP31" s="308">
        <f t="shared" si="8"/>
        <v>0</v>
      </c>
      <c r="AQ31" s="309">
        <f t="shared" si="13"/>
        <v>0</v>
      </c>
      <c r="AR31" s="310" t="b">
        <f t="shared" si="9"/>
        <v>0</v>
      </c>
      <c r="AS31" s="222">
        <f t="shared" si="14"/>
        <v>0</v>
      </c>
      <c r="AT31" s="311">
        <f t="shared" si="15"/>
        <v>0</v>
      </c>
      <c r="AU31" s="297" t="str">
        <f t="shared" si="16"/>
        <v>○</v>
      </c>
    </row>
    <row r="32" spans="3:47" ht="19.5" customHeight="1">
      <c r="C32" s="312">
        <v>22</v>
      </c>
      <c r="D32" s="299" t="str">
        <f>IF(【様式６別添１】!D31="","",【様式６別添１】!D31)</f>
        <v/>
      </c>
      <c r="E32" s="298" t="str">
        <f>IF(【様式６別添１】!E31="","",【様式６別添１】!E31)</f>
        <v/>
      </c>
      <c r="F32" s="119"/>
      <c r="G32" s="119"/>
      <c r="H32" s="302"/>
      <c r="I32" s="412"/>
      <c r="J32" s="412"/>
      <c r="K32" s="412"/>
      <c r="L32" s="412"/>
      <c r="M32" s="412"/>
      <c r="N32" s="412"/>
      <c r="O32" s="412"/>
      <c r="P32" s="412"/>
      <c r="Q32" s="412"/>
      <c r="R32" s="412"/>
      <c r="S32" s="412"/>
      <c r="T32" s="412"/>
      <c r="U32" s="412"/>
      <c r="V32" s="412"/>
      <c r="W32" s="412"/>
      <c r="X32" s="412"/>
      <c r="Y32" s="119"/>
      <c r="Z32" s="119"/>
      <c r="AA32" s="119"/>
      <c r="AB32" s="303">
        <f t="shared" si="10"/>
        <v>0</v>
      </c>
      <c r="AC32" s="304" t="str">
        <f t="shared" si="11"/>
        <v>－</v>
      </c>
      <c r="AD32" s="304" t="str">
        <f t="shared" si="0"/>
        <v/>
      </c>
      <c r="AF32" s="305" t="str">
        <f t="shared" si="1"/>
        <v>0</v>
      </c>
      <c r="AG32" s="306">
        <f t="shared" si="2"/>
        <v>0</v>
      </c>
      <c r="AH32" s="307">
        <f t="shared" si="3"/>
        <v>0</v>
      </c>
      <c r="AI32" s="307">
        <f t="shared" si="4"/>
        <v>0</v>
      </c>
      <c r="AJ32" s="307">
        <f t="shared" si="5"/>
        <v>0</v>
      </c>
      <c r="AK32" s="307">
        <f t="shared" si="6"/>
        <v>0</v>
      </c>
      <c r="AL32" s="307">
        <f t="shared" si="7"/>
        <v>0</v>
      </c>
      <c r="AM32" s="307">
        <f t="shared" si="12"/>
        <v>0</v>
      </c>
      <c r="AN32" s="307">
        <f t="shared" si="8"/>
        <v>0</v>
      </c>
      <c r="AO32" s="307">
        <f t="shared" si="8"/>
        <v>0</v>
      </c>
      <c r="AP32" s="308">
        <f t="shared" si="8"/>
        <v>0</v>
      </c>
      <c r="AQ32" s="309">
        <f t="shared" si="13"/>
        <v>0</v>
      </c>
      <c r="AR32" s="310" t="b">
        <f t="shared" si="9"/>
        <v>0</v>
      </c>
      <c r="AS32" s="222">
        <f t="shared" si="14"/>
        <v>0</v>
      </c>
      <c r="AT32" s="311">
        <f t="shared" si="15"/>
        <v>0</v>
      </c>
      <c r="AU32" s="297" t="str">
        <f t="shared" si="16"/>
        <v>○</v>
      </c>
    </row>
    <row r="33" spans="3:47" ht="19.5" customHeight="1">
      <c r="C33" s="312">
        <v>23</v>
      </c>
      <c r="D33" s="299" t="str">
        <f>IF(【様式６別添１】!D32="","",【様式６別添１】!D32)</f>
        <v/>
      </c>
      <c r="E33" s="298" t="str">
        <f>IF(【様式６別添１】!E32="","",【様式６別添１】!E32)</f>
        <v/>
      </c>
      <c r="F33" s="119"/>
      <c r="G33" s="119"/>
      <c r="H33" s="302"/>
      <c r="I33" s="412"/>
      <c r="J33" s="412"/>
      <c r="K33" s="412"/>
      <c r="L33" s="412"/>
      <c r="M33" s="412"/>
      <c r="N33" s="412"/>
      <c r="O33" s="412"/>
      <c r="P33" s="412"/>
      <c r="Q33" s="412"/>
      <c r="R33" s="412"/>
      <c r="S33" s="412"/>
      <c r="T33" s="412"/>
      <c r="U33" s="412"/>
      <c r="V33" s="412"/>
      <c r="W33" s="412"/>
      <c r="X33" s="412"/>
      <c r="Y33" s="119"/>
      <c r="Z33" s="119"/>
      <c r="AA33" s="119"/>
      <c r="AB33" s="303">
        <f t="shared" si="10"/>
        <v>0</v>
      </c>
      <c r="AC33" s="304" t="str">
        <f t="shared" si="11"/>
        <v>－</v>
      </c>
      <c r="AD33" s="304" t="str">
        <f t="shared" si="0"/>
        <v/>
      </c>
      <c r="AF33" s="305" t="str">
        <f t="shared" si="1"/>
        <v>0</v>
      </c>
      <c r="AG33" s="306">
        <f t="shared" si="2"/>
        <v>0</v>
      </c>
      <c r="AH33" s="307">
        <f t="shared" si="3"/>
        <v>0</v>
      </c>
      <c r="AI33" s="307">
        <f t="shared" si="4"/>
        <v>0</v>
      </c>
      <c r="AJ33" s="307">
        <f t="shared" si="5"/>
        <v>0</v>
      </c>
      <c r="AK33" s="307">
        <f t="shared" si="6"/>
        <v>0</v>
      </c>
      <c r="AL33" s="307">
        <f t="shared" si="7"/>
        <v>0</v>
      </c>
      <c r="AM33" s="307">
        <f t="shared" si="12"/>
        <v>0</v>
      </c>
      <c r="AN33" s="307">
        <f t="shared" si="8"/>
        <v>0</v>
      </c>
      <c r="AO33" s="307">
        <f t="shared" si="8"/>
        <v>0</v>
      </c>
      <c r="AP33" s="308">
        <f t="shared" si="8"/>
        <v>0</v>
      </c>
      <c r="AQ33" s="309">
        <f t="shared" si="13"/>
        <v>0</v>
      </c>
      <c r="AR33" s="310" t="b">
        <f t="shared" si="9"/>
        <v>0</v>
      </c>
      <c r="AS33" s="222">
        <f t="shared" si="14"/>
        <v>0</v>
      </c>
      <c r="AT33" s="311">
        <f t="shared" si="15"/>
        <v>0</v>
      </c>
      <c r="AU33" s="297" t="str">
        <f t="shared" si="16"/>
        <v>○</v>
      </c>
    </row>
    <row r="34" spans="3:47" ht="19.5" customHeight="1">
      <c r="C34" s="312">
        <v>24</v>
      </c>
      <c r="D34" s="299" t="str">
        <f>IF(【様式６別添１】!D33="","",【様式６別添１】!D33)</f>
        <v/>
      </c>
      <c r="E34" s="298" t="str">
        <f>IF(【様式６別添１】!E33="","",【様式６別添１】!E33)</f>
        <v/>
      </c>
      <c r="F34" s="119"/>
      <c r="G34" s="119"/>
      <c r="H34" s="302"/>
      <c r="I34" s="412"/>
      <c r="J34" s="412"/>
      <c r="K34" s="412"/>
      <c r="L34" s="412"/>
      <c r="M34" s="412"/>
      <c r="N34" s="412"/>
      <c r="O34" s="412"/>
      <c r="P34" s="412"/>
      <c r="Q34" s="412"/>
      <c r="R34" s="412"/>
      <c r="S34" s="412"/>
      <c r="T34" s="412"/>
      <c r="U34" s="412"/>
      <c r="V34" s="412"/>
      <c r="W34" s="412"/>
      <c r="X34" s="412"/>
      <c r="Y34" s="119"/>
      <c r="Z34" s="119"/>
      <c r="AA34" s="119"/>
      <c r="AB34" s="303">
        <f t="shared" si="10"/>
        <v>0</v>
      </c>
      <c r="AC34" s="304" t="str">
        <f t="shared" si="11"/>
        <v>－</v>
      </c>
      <c r="AD34" s="304" t="str">
        <f t="shared" si="0"/>
        <v/>
      </c>
      <c r="AF34" s="305" t="str">
        <f t="shared" si="1"/>
        <v>0</v>
      </c>
      <c r="AG34" s="306">
        <f t="shared" si="2"/>
        <v>0</v>
      </c>
      <c r="AH34" s="307">
        <f t="shared" si="3"/>
        <v>0</v>
      </c>
      <c r="AI34" s="307">
        <f t="shared" si="4"/>
        <v>0</v>
      </c>
      <c r="AJ34" s="307">
        <f t="shared" si="5"/>
        <v>0</v>
      </c>
      <c r="AK34" s="307">
        <f t="shared" si="6"/>
        <v>0</v>
      </c>
      <c r="AL34" s="307">
        <f t="shared" si="7"/>
        <v>0</v>
      </c>
      <c r="AM34" s="307">
        <f t="shared" si="12"/>
        <v>0</v>
      </c>
      <c r="AN34" s="307">
        <f t="shared" si="8"/>
        <v>0</v>
      </c>
      <c r="AO34" s="307">
        <f t="shared" si="8"/>
        <v>0</v>
      </c>
      <c r="AP34" s="308">
        <f t="shared" si="8"/>
        <v>0</v>
      </c>
      <c r="AQ34" s="309">
        <f t="shared" si="13"/>
        <v>0</v>
      </c>
      <c r="AR34" s="310" t="b">
        <f t="shared" si="9"/>
        <v>0</v>
      </c>
      <c r="AS34" s="222">
        <f t="shared" si="14"/>
        <v>0</v>
      </c>
      <c r="AT34" s="311">
        <f t="shared" si="15"/>
        <v>0</v>
      </c>
      <c r="AU34" s="297" t="str">
        <f t="shared" si="16"/>
        <v>○</v>
      </c>
    </row>
    <row r="35" spans="3:47" ht="19.5" customHeight="1">
      <c r="C35" s="312">
        <v>25</v>
      </c>
      <c r="D35" s="299" t="str">
        <f>IF(【様式６別添１】!D34="","",【様式６別添１】!D34)</f>
        <v/>
      </c>
      <c r="E35" s="298" t="str">
        <f>IF(【様式６別添１】!E34="","",【様式６別添１】!E34)</f>
        <v/>
      </c>
      <c r="F35" s="119"/>
      <c r="G35" s="119"/>
      <c r="H35" s="302"/>
      <c r="I35" s="412"/>
      <c r="J35" s="412"/>
      <c r="K35" s="412"/>
      <c r="L35" s="412"/>
      <c r="M35" s="412"/>
      <c r="N35" s="412"/>
      <c r="O35" s="412"/>
      <c r="P35" s="412"/>
      <c r="Q35" s="412"/>
      <c r="R35" s="412"/>
      <c r="S35" s="412"/>
      <c r="T35" s="412"/>
      <c r="U35" s="412"/>
      <c r="V35" s="412"/>
      <c r="W35" s="412"/>
      <c r="X35" s="412"/>
      <c r="Y35" s="119"/>
      <c r="Z35" s="119"/>
      <c r="AA35" s="119"/>
      <c r="AB35" s="303">
        <f t="shared" si="10"/>
        <v>0</v>
      </c>
      <c r="AC35" s="304" t="str">
        <f t="shared" si="11"/>
        <v>－</v>
      </c>
      <c r="AD35" s="304" t="str">
        <f t="shared" si="0"/>
        <v/>
      </c>
      <c r="AF35" s="305" t="str">
        <f t="shared" si="1"/>
        <v>0</v>
      </c>
      <c r="AG35" s="306">
        <f t="shared" si="2"/>
        <v>0</v>
      </c>
      <c r="AH35" s="307">
        <f t="shared" si="3"/>
        <v>0</v>
      </c>
      <c r="AI35" s="307">
        <f t="shared" si="4"/>
        <v>0</v>
      </c>
      <c r="AJ35" s="307">
        <f t="shared" si="5"/>
        <v>0</v>
      </c>
      <c r="AK35" s="307">
        <f t="shared" si="6"/>
        <v>0</v>
      </c>
      <c r="AL35" s="307">
        <f t="shared" si="7"/>
        <v>0</v>
      </c>
      <c r="AM35" s="307">
        <f t="shared" si="12"/>
        <v>0</v>
      </c>
      <c r="AN35" s="307">
        <f t="shared" si="8"/>
        <v>0</v>
      </c>
      <c r="AO35" s="307">
        <f t="shared" si="8"/>
        <v>0</v>
      </c>
      <c r="AP35" s="308">
        <f t="shared" si="8"/>
        <v>0</v>
      </c>
      <c r="AQ35" s="309">
        <f t="shared" si="13"/>
        <v>0</v>
      </c>
      <c r="AR35" s="310" t="b">
        <f t="shared" si="9"/>
        <v>0</v>
      </c>
      <c r="AS35" s="222">
        <f t="shared" si="14"/>
        <v>0</v>
      </c>
      <c r="AT35" s="311">
        <f t="shared" si="15"/>
        <v>0</v>
      </c>
      <c r="AU35" s="297" t="str">
        <f t="shared" si="16"/>
        <v>○</v>
      </c>
    </row>
    <row r="36" spans="3:47" ht="19.5" customHeight="1">
      <c r="C36" s="312">
        <v>26</v>
      </c>
      <c r="D36" s="299" t="str">
        <f>IF(【様式６別添１】!D35="","",【様式６別添１】!D35)</f>
        <v/>
      </c>
      <c r="E36" s="298" t="str">
        <f>IF(【様式６別添１】!E35="","",【様式６別添１】!E35)</f>
        <v/>
      </c>
      <c r="F36" s="119"/>
      <c r="G36" s="119"/>
      <c r="H36" s="302"/>
      <c r="I36" s="412"/>
      <c r="J36" s="412"/>
      <c r="K36" s="412"/>
      <c r="L36" s="412"/>
      <c r="M36" s="412"/>
      <c r="N36" s="412"/>
      <c r="O36" s="412"/>
      <c r="P36" s="412"/>
      <c r="Q36" s="412"/>
      <c r="R36" s="412"/>
      <c r="S36" s="412"/>
      <c r="T36" s="412"/>
      <c r="U36" s="412"/>
      <c r="V36" s="412"/>
      <c r="W36" s="412"/>
      <c r="X36" s="412"/>
      <c r="Y36" s="119"/>
      <c r="Z36" s="119"/>
      <c r="AA36" s="119"/>
      <c r="AB36" s="303">
        <f t="shared" si="10"/>
        <v>0</v>
      </c>
      <c r="AC36" s="304" t="str">
        <f t="shared" si="11"/>
        <v>－</v>
      </c>
      <c r="AD36" s="304" t="str">
        <f t="shared" si="0"/>
        <v/>
      </c>
      <c r="AF36" s="305" t="str">
        <f t="shared" si="1"/>
        <v>0</v>
      </c>
      <c r="AG36" s="306">
        <f t="shared" si="2"/>
        <v>0</v>
      </c>
      <c r="AH36" s="307">
        <f t="shared" si="3"/>
        <v>0</v>
      </c>
      <c r="AI36" s="307">
        <f t="shared" si="4"/>
        <v>0</v>
      </c>
      <c r="AJ36" s="307">
        <f t="shared" si="5"/>
        <v>0</v>
      </c>
      <c r="AK36" s="307">
        <f t="shared" si="6"/>
        <v>0</v>
      </c>
      <c r="AL36" s="307">
        <f t="shared" si="7"/>
        <v>0</v>
      </c>
      <c r="AM36" s="307">
        <f t="shared" si="12"/>
        <v>0</v>
      </c>
      <c r="AN36" s="307">
        <f t="shared" si="8"/>
        <v>0</v>
      </c>
      <c r="AO36" s="307">
        <f t="shared" si="8"/>
        <v>0</v>
      </c>
      <c r="AP36" s="308">
        <f t="shared" si="8"/>
        <v>0</v>
      </c>
      <c r="AQ36" s="309">
        <f t="shared" si="13"/>
        <v>0</v>
      </c>
      <c r="AR36" s="310" t="b">
        <f t="shared" si="9"/>
        <v>0</v>
      </c>
      <c r="AS36" s="222">
        <f t="shared" si="14"/>
        <v>0</v>
      </c>
      <c r="AT36" s="311">
        <f t="shared" si="15"/>
        <v>0</v>
      </c>
      <c r="AU36" s="297" t="str">
        <f t="shared" si="16"/>
        <v>○</v>
      </c>
    </row>
    <row r="37" spans="3:47" ht="19.5" customHeight="1">
      <c r="C37" s="312">
        <v>27</v>
      </c>
      <c r="D37" s="299" t="str">
        <f>IF(【様式６別添１】!D36="","",【様式６別添１】!D36)</f>
        <v/>
      </c>
      <c r="E37" s="298" t="str">
        <f>IF(【様式６別添１】!E36="","",【様式６別添１】!E36)</f>
        <v/>
      </c>
      <c r="F37" s="119"/>
      <c r="G37" s="119"/>
      <c r="H37" s="302"/>
      <c r="I37" s="412"/>
      <c r="J37" s="412"/>
      <c r="K37" s="412"/>
      <c r="L37" s="412"/>
      <c r="M37" s="412"/>
      <c r="N37" s="412"/>
      <c r="O37" s="412"/>
      <c r="P37" s="412"/>
      <c r="Q37" s="412"/>
      <c r="R37" s="412"/>
      <c r="S37" s="412"/>
      <c r="T37" s="412"/>
      <c r="U37" s="412"/>
      <c r="V37" s="412"/>
      <c r="W37" s="412"/>
      <c r="X37" s="412"/>
      <c r="Y37" s="119"/>
      <c r="Z37" s="119"/>
      <c r="AA37" s="119"/>
      <c r="AB37" s="303">
        <f t="shared" si="10"/>
        <v>0</v>
      </c>
      <c r="AC37" s="304" t="str">
        <f t="shared" si="11"/>
        <v>－</v>
      </c>
      <c r="AD37" s="304" t="str">
        <f t="shared" si="0"/>
        <v/>
      </c>
      <c r="AF37" s="305" t="str">
        <f t="shared" si="1"/>
        <v>0</v>
      </c>
      <c r="AG37" s="306">
        <f t="shared" si="2"/>
        <v>0</v>
      </c>
      <c r="AH37" s="307">
        <f t="shared" si="3"/>
        <v>0</v>
      </c>
      <c r="AI37" s="307">
        <f t="shared" si="4"/>
        <v>0</v>
      </c>
      <c r="AJ37" s="307">
        <f t="shared" si="5"/>
        <v>0</v>
      </c>
      <c r="AK37" s="307">
        <f t="shared" si="6"/>
        <v>0</v>
      </c>
      <c r="AL37" s="307">
        <f t="shared" si="7"/>
        <v>0</v>
      </c>
      <c r="AM37" s="307">
        <f t="shared" si="12"/>
        <v>0</v>
      </c>
      <c r="AN37" s="307">
        <f t="shared" si="8"/>
        <v>0</v>
      </c>
      <c r="AO37" s="307">
        <f t="shared" si="8"/>
        <v>0</v>
      </c>
      <c r="AP37" s="308">
        <f t="shared" si="8"/>
        <v>0</v>
      </c>
      <c r="AQ37" s="309">
        <f t="shared" si="13"/>
        <v>0</v>
      </c>
      <c r="AR37" s="310" t="b">
        <f t="shared" si="9"/>
        <v>0</v>
      </c>
      <c r="AS37" s="222">
        <f t="shared" si="14"/>
        <v>0</v>
      </c>
      <c r="AT37" s="311">
        <f t="shared" si="15"/>
        <v>0</v>
      </c>
      <c r="AU37" s="297" t="str">
        <f t="shared" si="16"/>
        <v>○</v>
      </c>
    </row>
    <row r="38" spans="3:47" ht="19.5" customHeight="1">
      <c r="C38" s="312">
        <v>28</v>
      </c>
      <c r="D38" s="299" t="str">
        <f>IF(【様式６別添１】!D37="","",【様式６別添１】!D37)</f>
        <v/>
      </c>
      <c r="E38" s="298" t="str">
        <f>IF(【様式６別添１】!E37="","",【様式６別添１】!E37)</f>
        <v/>
      </c>
      <c r="F38" s="119"/>
      <c r="G38" s="119"/>
      <c r="H38" s="302"/>
      <c r="I38" s="412"/>
      <c r="J38" s="412"/>
      <c r="K38" s="412"/>
      <c r="L38" s="412"/>
      <c r="M38" s="412"/>
      <c r="N38" s="412"/>
      <c r="O38" s="412"/>
      <c r="P38" s="412"/>
      <c r="Q38" s="412"/>
      <c r="R38" s="412"/>
      <c r="S38" s="412"/>
      <c r="T38" s="412"/>
      <c r="U38" s="412"/>
      <c r="V38" s="412"/>
      <c r="W38" s="412"/>
      <c r="X38" s="412"/>
      <c r="Y38" s="119"/>
      <c r="Z38" s="119"/>
      <c r="AA38" s="119"/>
      <c r="AB38" s="303">
        <f t="shared" si="10"/>
        <v>0</v>
      </c>
      <c r="AC38" s="304" t="str">
        <f t="shared" si="11"/>
        <v>－</v>
      </c>
      <c r="AD38" s="304" t="str">
        <f t="shared" si="0"/>
        <v/>
      </c>
      <c r="AF38" s="305" t="str">
        <f t="shared" si="1"/>
        <v>0</v>
      </c>
      <c r="AG38" s="306">
        <f t="shared" si="2"/>
        <v>0</v>
      </c>
      <c r="AH38" s="307">
        <f t="shared" si="3"/>
        <v>0</v>
      </c>
      <c r="AI38" s="307">
        <f t="shared" si="4"/>
        <v>0</v>
      </c>
      <c r="AJ38" s="307">
        <f t="shared" si="5"/>
        <v>0</v>
      </c>
      <c r="AK38" s="307">
        <f t="shared" si="6"/>
        <v>0</v>
      </c>
      <c r="AL38" s="307">
        <f t="shared" si="7"/>
        <v>0</v>
      </c>
      <c r="AM38" s="307">
        <f t="shared" si="12"/>
        <v>0</v>
      </c>
      <c r="AN38" s="307">
        <f t="shared" si="8"/>
        <v>0</v>
      </c>
      <c r="AO38" s="307">
        <f t="shared" si="8"/>
        <v>0</v>
      </c>
      <c r="AP38" s="308">
        <f t="shared" si="8"/>
        <v>0</v>
      </c>
      <c r="AQ38" s="309">
        <f t="shared" si="13"/>
        <v>0</v>
      </c>
      <c r="AR38" s="310" t="b">
        <f t="shared" si="9"/>
        <v>0</v>
      </c>
      <c r="AS38" s="222">
        <f t="shared" si="14"/>
        <v>0</v>
      </c>
      <c r="AT38" s="311">
        <f t="shared" si="15"/>
        <v>0</v>
      </c>
      <c r="AU38" s="297" t="str">
        <f t="shared" si="16"/>
        <v>○</v>
      </c>
    </row>
    <row r="39" spans="3:47" ht="19.5" customHeight="1">
      <c r="C39" s="312">
        <v>29</v>
      </c>
      <c r="D39" s="299" t="str">
        <f>IF(【様式６別添１】!D38="","",【様式６別添１】!D38)</f>
        <v/>
      </c>
      <c r="E39" s="298" t="str">
        <f>IF(【様式６別添１】!E38="","",【様式６別添１】!E38)</f>
        <v/>
      </c>
      <c r="F39" s="119"/>
      <c r="G39" s="119"/>
      <c r="H39" s="302"/>
      <c r="I39" s="412"/>
      <c r="J39" s="412"/>
      <c r="K39" s="412"/>
      <c r="L39" s="412"/>
      <c r="M39" s="412"/>
      <c r="N39" s="412"/>
      <c r="O39" s="412"/>
      <c r="P39" s="412"/>
      <c r="Q39" s="412"/>
      <c r="R39" s="412"/>
      <c r="S39" s="412"/>
      <c r="T39" s="412"/>
      <c r="U39" s="412"/>
      <c r="V39" s="412"/>
      <c r="W39" s="412"/>
      <c r="X39" s="412"/>
      <c r="Y39" s="119"/>
      <c r="Z39" s="119"/>
      <c r="AA39" s="119"/>
      <c r="AB39" s="303">
        <f t="shared" si="10"/>
        <v>0</v>
      </c>
      <c r="AC39" s="304" t="str">
        <f t="shared" si="11"/>
        <v>－</v>
      </c>
      <c r="AD39" s="304" t="str">
        <f t="shared" si="0"/>
        <v/>
      </c>
      <c r="AF39" s="305" t="str">
        <f t="shared" si="1"/>
        <v>0</v>
      </c>
      <c r="AG39" s="306">
        <f t="shared" si="2"/>
        <v>0</v>
      </c>
      <c r="AH39" s="307">
        <f t="shared" si="3"/>
        <v>0</v>
      </c>
      <c r="AI39" s="307">
        <f t="shared" si="4"/>
        <v>0</v>
      </c>
      <c r="AJ39" s="307">
        <f t="shared" si="5"/>
        <v>0</v>
      </c>
      <c r="AK39" s="307">
        <f t="shared" si="6"/>
        <v>0</v>
      </c>
      <c r="AL39" s="307">
        <f t="shared" si="7"/>
        <v>0</v>
      </c>
      <c r="AM39" s="307">
        <f t="shared" si="12"/>
        <v>0</v>
      </c>
      <c r="AN39" s="307">
        <f t="shared" si="8"/>
        <v>0</v>
      </c>
      <c r="AO39" s="307">
        <f t="shared" si="8"/>
        <v>0</v>
      </c>
      <c r="AP39" s="308">
        <f t="shared" si="8"/>
        <v>0</v>
      </c>
      <c r="AQ39" s="309">
        <f t="shared" si="13"/>
        <v>0</v>
      </c>
      <c r="AR39" s="310" t="b">
        <f t="shared" si="9"/>
        <v>0</v>
      </c>
      <c r="AS39" s="222">
        <f t="shared" si="14"/>
        <v>0</v>
      </c>
      <c r="AT39" s="311">
        <f t="shared" si="15"/>
        <v>0</v>
      </c>
      <c r="AU39" s="297" t="str">
        <f t="shared" si="16"/>
        <v>○</v>
      </c>
    </row>
    <row r="40" spans="3:47" ht="19.5" customHeight="1">
      <c r="C40" s="312">
        <v>30</v>
      </c>
      <c r="D40" s="299" t="str">
        <f>IF(【様式６別添１】!D39="","",【様式６別添１】!D39)</f>
        <v/>
      </c>
      <c r="E40" s="298" t="str">
        <f>IF(【様式６別添１】!E39="","",【様式６別添１】!E39)</f>
        <v/>
      </c>
      <c r="F40" s="119"/>
      <c r="G40" s="119"/>
      <c r="H40" s="302"/>
      <c r="I40" s="412"/>
      <c r="J40" s="412"/>
      <c r="K40" s="412"/>
      <c r="L40" s="412"/>
      <c r="M40" s="412"/>
      <c r="N40" s="412"/>
      <c r="O40" s="412"/>
      <c r="P40" s="412"/>
      <c r="Q40" s="412"/>
      <c r="R40" s="412"/>
      <c r="S40" s="412"/>
      <c r="T40" s="412"/>
      <c r="U40" s="412"/>
      <c r="V40" s="412"/>
      <c r="W40" s="412"/>
      <c r="X40" s="412"/>
      <c r="Y40" s="119"/>
      <c r="Z40" s="119"/>
      <c r="AA40" s="119"/>
      <c r="AB40" s="303">
        <f t="shared" si="10"/>
        <v>0</v>
      </c>
      <c r="AC40" s="304" t="str">
        <f t="shared" si="11"/>
        <v>－</v>
      </c>
      <c r="AD40" s="304" t="str">
        <f t="shared" si="0"/>
        <v/>
      </c>
      <c r="AF40" s="305" t="str">
        <f t="shared" si="1"/>
        <v>0</v>
      </c>
      <c r="AG40" s="306">
        <f t="shared" si="2"/>
        <v>0</v>
      </c>
      <c r="AH40" s="307">
        <f t="shared" si="3"/>
        <v>0</v>
      </c>
      <c r="AI40" s="307">
        <f t="shared" si="4"/>
        <v>0</v>
      </c>
      <c r="AJ40" s="307">
        <f t="shared" si="5"/>
        <v>0</v>
      </c>
      <c r="AK40" s="307">
        <f t="shared" si="6"/>
        <v>0</v>
      </c>
      <c r="AL40" s="307">
        <f t="shared" si="7"/>
        <v>0</v>
      </c>
      <c r="AM40" s="307">
        <f t="shared" si="12"/>
        <v>0</v>
      </c>
      <c r="AN40" s="307">
        <f t="shared" si="8"/>
        <v>0</v>
      </c>
      <c r="AO40" s="307">
        <f t="shared" si="8"/>
        <v>0</v>
      </c>
      <c r="AP40" s="308">
        <f t="shared" si="8"/>
        <v>0</v>
      </c>
      <c r="AQ40" s="309">
        <f t="shared" si="13"/>
        <v>0</v>
      </c>
      <c r="AR40" s="310" t="b">
        <f t="shared" si="9"/>
        <v>0</v>
      </c>
      <c r="AS40" s="222">
        <f t="shared" si="14"/>
        <v>0</v>
      </c>
      <c r="AT40" s="311">
        <f t="shared" si="15"/>
        <v>0</v>
      </c>
      <c r="AU40" s="297" t="str">
        <f t="shared" si="16"/>
        <v>○</v>
      </c>
    </row>
    <row r="41" spans="3:47" ht="19.5" customHeight="1">
      <c r="C41" s="312">
        <v>31</v>
      </c>
      <c r="D41" s="299" t="str">
        <f>IF(【様式６別添１】!D40="","",【様式６別添１】!D40)</f>
        <v/>
      </c>
      <c r="E41" s="298" t="str">
        <f>IF(【様式６別添１】!E40="","",【様式６別添１】!E40)</f>
        <v/>
      </c>
      <c r="F41" s="119"/>
      <c r="G41" s="119"/>
      <c r="H41" s="302"/>
      <c r="I41" s="412"/>
      <c r="J41" s="412"/>
      <c r="K41" s="412"/>
      <c r="L41" s="412"/>
      <c r="M41" s="412"/>
      <c r="N41" s="412"/>
      <c r="O41" s="412"/>
      <c r="P41" s="412"/>
      <c r="Q41" s="412"/>
      <c r="R41" s="412"/>
      <c r="S41" s="412"/>
      <c r="T41" s="412"/>
      <c r="U41" s="412"/>
      <c r="V41" s="412"/>
      <c r="W41" s="412"/>
      <c r="X41" s="412"/>
      <c r="Y41" s="119"/>
      <c r="Z41" s="119"/>
      <c r="AA41" s="119"/>
      <c r="AB41" s="303">
        <f t="shared" si="10"/>
        <v>0</v>
      </c>
      <c r="AC41" s="304" t="str">
        <f t="shared" si="11"/>
        <v>－</v>
      </c>
      <c r="AD41" s="304" t="str">
        <f t="shared" si="0"/>
        <v/>
      </c>
      <c r="AF41" s="305" t="str">
        <f t="shared" ref="AF41:AF60" si="17">IF(H41="①",W41,"0")</f>
        <v>0</v>
      </c>
      <c r="AG41" s="306">
        <f t="shared" ref="AG41:AG60" si="18">I41</f>
        <v>0</v>
      </c>
      <c r="AH41" s="307">
        <f t="shared" ref="AH41:AH60" si="19">K41</f>
        <v>0</v>
      </c>
      <c r="AI41" s="307">
        <f t="shared" ref="AI41:AI60" si="20">M41</f>
        <v>0</v>
      </c>
      <c r="AJ41" s="307">
        <f t="shared" ref="AJ41:AJ60" si="21">O41</f>
        <v>0</v>
      </c>
      <c r="AK41" s="307">
        <f t="shared" ref="AK41:AK60" si="22">Q41</f>
        <v>0</v>
      </c>
      <c r="AL41" s="307">
        <f t="shared" ref="AL41:AL60" si="23">S41</f>
        <v>0</v>
      </c>
      <c r="AM41" s="307">
        <f t="shared" ref="AM41:AM60" si="24">AF41*1</f>
        <v>0</v>
      </c>
      <c r="AN41" s="307">
        <f t="shared" ref="AN41:AN60" si="25">Y41</f>
        <v>0</v>
      </c>
      <c r="AO41" s="307">
        <f t="shared" ref="AO41:AO60" si="26">Z41</f>
        <v>0</v>
      </c>
      <c r="AP41" s="308">
        <f t="shared" ref="AP41:AP60" si="27">AA41</f>
        <v>0</v>
      </c>
      <c r="AQ41" s="309">
        <f t="shared" ref="AQ41:AQ60" si="28">SUM(AG41:AP41)</f>
        <v>0</v>
      </c>
      <c r="AR41" s="310" t="b">
        <f t="shared" ref="AR41:AR60" si="29">IF(H41="①",$AS$5,IF(H41="②",$AS$5,IF(H41="③",$AS$6,IF(H41="④","0"))))</f>
        <v>0</v>
      </c>
      <c r="AS41" s="222">
        <f t="shared" ref="AS41:AS60" si="30">AR41*1</f>
        <v>0</v>
      </c>
      <c r="AT41" s="311">
        <f t="shared" ref="AT41:AT60" si="31">AQ41-AS41</f>
        <v>0</v>
      </c>
      <c r="AU41" s="297" t="str">
        <f t="shared" ref="AU41:AU60" si="32">IF(AT41&gt;=0,"○","×")</f>
        <v>○</v>
      </c>
    </row>
    <row r="42" spans="3:47" ht="19.5" customHeight="1">
      <c r="C42" s="312">
        <v>32</v>
      </c>
      <c r="D42" s="299" t="str">
        <f>IF(【様式６別添１】!D41="","",【様式６別添１】!D41)</f>
        <v/>
      </c>
      <c r="E42" s="298" t="str">
        <f>IF(【様式６別添１】!E41="","",【様式６別添１】!E41)</f>
        <v/>
      </c>
      <c r="F42" s="119"/>
      <c r="G42" s="119"/>
      <c r="H42" s="302"/>
      <c r="I42" s="412"/>
      <c r="J42" s="412"/>
      <c r="K42" s="412"/>
      <c r="L42" s="412"/>
      <c r="M42" s="412"/>
      <c r="N42" s="412"/>
      <c r="O42" s="412"/>
      <c r="P42" s="412"/>
      <c r="Q42" s="412"/>
      <c r="R42" s="412"/>
      <c r="S42" s="412"/>
      <c r="T42" s="412"/>
      <c r="U42" s="412"/>
      <c r="V42" s="412"/>
      <c r="W42" s="412"/>
      <c r="X42" s="412"/>
      <c r="Y42" s="119"/>
      <c r="Z42" s="119"/>
      <c r="AA42" s="119"/>
      <c r="AB42" s="303">
        <f t="shared" si="10"/>
        <v>0</v>
      </c>
      <c r="AC42" s="304" t="str">
        <f t="shared" si="11"/>
        <v>－</v>
      </c>
      <c r="AD42" s="304" t="str">
        <f t="shared" si="0"/>
        <v/>
      </c>
      <c r="AF42" s="305" t="str">
        <f t="shared" si="17"/>
        <v>0</v>
      </c>
      <c r="AG42" s="306">
        <f t="shared" si="18"/>
        <v>0</v>
      </c>
      <c r="AH42" s="307">
        <f t="shared" si="19"/>
        <v>0</v>
      </c>
      <c r="AI42" s="307">
        <f t="shared" si="20"/>
        <v>0</v>
      </c>
      <c r="AJ42" s="307">
        <f t="shared" si="21"/>
        <v>0</v>
      </c>
      <c r="AK42" s="307">
        <f t="shared" si="22"/>
        <v>0</v>
      </c>
      <c r="AL42" s="307">
        <f t="shared" si="23"/>
        <v>0</v>
      </c>
      <c r="AM42" s="307">
        <f t="shared" si="24"/>
        <v>0</v>
      </c>
      <c r="AN42" s="307">
        <f t="shared" si="25"/>
        <v>0</v>
      </c>
      <c r="AO42" s="307">
        <f t="shared" si="26"/>
        <v>0</v>
      </c>
      <c r="AP42" s="308">
        <f t="shared" si="27"/>
        <v>0</v>
      </c>
      <c r="AQ42" s="309">
        <f t="shared" si="28"/>
        <v>0</v>
      </c>
      <c r="AR42" s="310" t="b">
        <f t="shared" si="29"/>
        <v>0</v>
      </c>
      <c r="AS42" s="222">
        <f t="shared" si="30"/>
        <v>0</v>
      </c>
      <c r="AT42" s="311">
        <f t="shared" si="31"/>
        <v>0</v>
      </c>
      <c r="AU42" s="297" t="str">
        <f t="shared" si="32"/>
        <v>○</v>
      </c>
    </row>
    <row r="43" spans="3:47" ht="19.5" customHeight="1">
      <c r="C43" s="312">
        <v>33</v>
      </c>
      <c r="D43" s="299" t="str">
        <f>IF(【様式６別添１】!D42="","",【様式６別添１】!D42)</f>
        <v/>
      </c>
      <c r="E43" s="298" t="str">
        <f>IF(【様式６別添１】!E42="","",【様式６別添１】!E42)</f>
        <v/>
      </c>
      <c r="F43" s="119"/>
      <c r="G43" s="119"/>
      <c r="H43" s="302"/>
      <c r="I43" s="412"/>
      <c r="J43" s="412"/>
      <c r="K43" s="412"/>
      <c r="L43" s="412"/>
      <c r="M43" s="412"/>
      <c r="N43" s="412"/>
      <c r="O43" s="412"/>
      <c r="P43" s="412"/>
      <c r="Q43" s="412"/>
      <c r="R43" s="412"/>
      <c r="S43" s="412"/>
      <c r="T43" s="412"/>
      <c r="U43" s="412"/>
      <c r="V43" s="412"/>
      <c r="W43" s="412"/>
      <c r="X43" s="412"/>
      <c r="Y43" s="119"/>
      <c r="Z43" s="119"/>
      <c r="AA43" s="119"/>
      <c r="AB43" s="303">
        <f t="shared" si="10"/>
        <v>0</v>
      </c>
      <c r="AC43" s="304" t="str">
        <f t="shared" si="11"/>
        <v>－</v>
      </c>
      <c r="AD43" s="304" t="str">
        <f t="shared" si="0"/>
        <v/>
      </c>
      <c r="AF43" s="305" t="str">
        <f t="shared" si="17"/>
        <v>0</v>
      </c>
      <c r="AG43" s="306">
        <f t="shared" si="18"/>
        <v>0</v>
      </c>
      <c r="AH43" s="307">
        <f t="shared" si="19"/>
        <v>0</v>
      </c>
      <c r="AI43" s="307">
        <f t="shared" si="20"/>
        <v>0</v>
      </c>
      <c r="AJ43" s="307">
        <f t="shared" si="21"/>
        <v>0</v>
      </c>
      <c r="AK43" s="307">
        <f t="shared" si="22"/>
        <v>0</v>
      </c>
      <c r="AL43" s="307">
        <f t="shared" si="23"/>
        <v>0</v>
      </c>
      <c r="AM43" s="307">
        <f t="shared" si="24"/>
        <v>0</v>
      </c>
      <c r="AN43" s="307">
        <f t="shared" si="25"/>
        <v>0</v>
      </c>
      <c r="AO43" s="307">
        <f t="shared" si="26"/>
        <v>0</v>
      </c>
      <c r="AP43" s="308">
        <f t="shared" si="27"/>
        <v>0</v>
      </c>
      <c r="AQ43" s="309">
        <f t="shared" si="28"/>
        <v>0</v>
      </c>
      <c r="AR43" s="310" t="b">
        <f t="shared" si="29"/>
        <v>0</v>
      </c>
      <c r="AS43" s="222">
        <f t="shared" si="30"/>
        <v>0</v>
      </c>
      <c r="AT43" s="311">
        <f t="shared" si="31"/>
        <v>0</v>
      </c>
      <c r="AU43" s="297" t="str">
        <f t="shared" si="32"/>
        <v>○</v>
      </c>
    </row>
    <row r="44" spans="3:47" ht="19.5" customHeight="1">
      <c r="C44" s="312">
        <v>34</v>
      </c>
      <c r="D44" s="299" t="str">
        <f>IF(【様式６別添１】!D43="","",【様式６別添１】!D43)</f>
        <v/>
      </c>
      <c r="E44" s="298" t="str">
        <f>IF(【様式６別添１】!E43="","",【様式６別添１】!E43)</f>
        <v/>
      </c>
      <c r="F44" s="119"/>
      <c r="G44" s="119"/>
      <c r="H44" s="302"/>
      <c r="I44" s="412"/>
      <c r="J44" s="412"/>
      <c r="K44" s="412"/>
      <c r="L44" s="412"/>
      <c r="M44" s="412"/>
      <c r="N44" s="412"/>
      <c r="O44" s="412"/>
      <c r="P44" s="412"/>
      <c r="Q44" s="412"/>
      <c r="R44" s="412"/>
      <c r="S44" s="412"/>
      <c r="T44" s="412"/>
      <c r="U44" s="412"/>
      <c r="V44" s="412"/>
      <c r="W44" s="412"/>
      <c r="X44" s="412"/>
      <c r="Y44" s="119"/>
      <c r="Z44" s="119"/>
      <c r="AA44" s="119"/>
      <c r="AB44" s="303">
        <f t="shared" si="10"/>
        <v>0</v>
      </c>
      <c r="AC44" s="304" t="str">
        <f t="shared" si="11"/>
        <v>－</v>
      </c>
      <c r="AD44" s="304" t="str">
        <f t="shared" si="0"/>
        <v/>
      </c>
      <c r="AF44" s="305" t="str">
        <f t="shared" si="17"/>
        <v>0</v>
      </c>
      <c r="AG44" s="306">
        <f t="shared" si="18"/>
        <v>0</v>
      </c>
      <c r="AH44" s="307">
        <f t="shared" si="19"/>
        <v>0</v>
      </c>
      <c r="AI44" s="307">
        <f t="shared" si="20"/>
        <v>0</v>
      </c>
      <c r="AJ44" s="307">
        <f t="shared" si="21"/>
        <v>0</v>
      </c>
      <c r="AK44" s="307">
        <f t="shared" si="22"/>
        <v>0</v>
      </c>
      <c r="AL44" s="307">
        <f t="shared" si="23"/>
        <v>0</v>
      </c>
      <c r="AM44" s="307">
        <f t="shared" si="24"/>
        <v>0</v>
      </c>
      <c r="AN44" s="307">
        <f t="shared" si="25"/>
        <v>0</v>
      </c>
      <c r="AO44" s="307">
        <f t="shared" si="26"/>
        <v>0</v>
      </c>
      <c r="AP44" s="308">
        <f t="shared" si="27"/>
        <v>0</v>
      </c>
      <c r="AQ44" s="309">
        <f t="shared" si="28"/>
        <v>0</v>
      </c>
      <c r="AR44" s="310" t="b">
        <f t="shared" si="29"/>
        <v>0</v>
      </c>
      <c r="AS44" s="222">
        <f t="shared" si="30"/>
        <v>0</v>
      </c>
      <c r="AT44" s="311">
        <f t="shared" si="31"/>
        <v>0</v>
      </c>
      <c r="AU44" s="297" t="str">
        <f t="shared" si="32"/>
        <v>○</v>
      </c>
    </row>
    <row r="45" spans="3:47" ht="19.5" customHeight="1">
      <c r="C45" s="312">
        <v>35</v>
      </c>
      <c r="D45" s="299" t="str">
        <f>IF(【様式６別添１】!D44="","",【様式６別添１】!D44)</f>
        <v/>
      </c>
      <c r="E45" s="298" t="str">
        <f>IF(【様式６別添１】!E44="","",【様式６別添１】!E44)</f>
        <v/>
      </c>
      <c r="F45" s="119"/>
      <c r="G45" s="119"/>
      <c r="H45" s="302"/>
      <c r="I45" s="412"/>
      <c r="J45" s="412"/>
      <c r="K45" s="412"/>
      <c r="L45" s="412"/>
      <c r="M45" s="412"/>
      <c r="N45" s="412"/>
      <c r="O45" s="412"/>
      <c r="P45" s="412"/>
      <c r="Q45" s="412"/>
      <c r="R45" s="412"/>
      <c r="S45" s="412"/>
      <c r="T45" s="412"/>
      <c r="U45" s="412"/>
      <c r="V45" s="412"/>
      <c r="W45" s="412"/>
      <c r="X45" s="412"/>
      <c r="Y45" s="119"/>
      <c r="Z45" s="119"/>
      <c r="AA45" s="119"/>
      <c r="AB45" s="303">
        <f t="shared" si="10"/>
        <v>0</v>
      </c>
      <c r="AC45" s="304" t="str">
        <f t="shared" si="11"/>
        <v>－</v>
      </c>
      <c r="AD45" s="304" t="str">
        <f t="shared" si="0"/>
        <v/>
      </c>
      <c r="AF45" s="305" t="str">
        <f t="shared" si="17"/>
        <v>0</v>
      </c>
      <c r="AG45" s="306">
        <f t="shared" si="18"/>
        <v>0</v>
      </c>
      <c r="AH45" s="307">
        <f t="shared" si="19"/>
        <v>0</v>
      </c>
      <c r="AI45" s="307">
        <f t="shared" si="20"/>
        <v>0</v>
      </c>
      <c r="AJ45" s="307">
        <f t="shared" si="21"/>
        <v>0</v>
      </c>
      <c r="AK45" s="307">
        <f t="shared" si="22"/>
        <v>0</v>
      </c>
      <c r="AL45" s="307">
        <f t="shared" si="23"/>
        <v>0</v>
      </c>
      <c r="AM45" s="307">
        <f t="shared" si="24"/>
        <v>0</v>
      </c>
      <c r="AN45" s="307">
        <f t="shared" si="25"/>
        <v>0</v>
      </c>
      <c r="AO45" s="307">
        <f t="shared" si="26"/>
        <v>0</v>
      </c>
      <c r="AP45" s="308">
        <f t="shared" si="27"/>
        <v>0</v>
      </c>
      <c r="AQ45" s="309">
        <f t="shared" si="28"/>
        <v>0</v>
      </c>
      <c r="AR45" s="310" t="b">
        <f t="shared" si="29"/>
        <v>0</v>
      </c>
      <c r="AS45" s="222">
        <f t="shared" si="30"/>
        <v>0</v>
      </c>
      <c r="AT45" s="311">
        <f t="shared" si="31"/>
        <v>0</v>
      </c>
      <c r="AU45" s="297" t="str">
        <f t="shared" si="32"/>
        <v>○</v>
      </c>
    </row>
    <row r="46" spans="3:47" ht="19.5" customHeight="1">
      <c r="C46" s="312">
        <v>36</v>
      </c>
      <c r="D46" s="299" t="str">
        <f>IF(【様式６別添１】!D45="","",【様式６別添１】!D45)</f>
        <v/>
      </c>
      <c r="E46" s="298" t="str">
        <f>IF(【様式６別添１】!E45="","",【様式６別添１】!E45)</f>
        <v/>
      </c>
      <c r="F46" s="119"/>
      <c r="G46" s="119"/>
      <c r="H46" s="302"/>
      <c r="I46" s="412"/>
      <c r="J46" s="412"/>
      <c r="K46" s="412"/>
      <c r="L46" s="412"/>
      <c r="M46" s="412"/>
      <c r="N46" s="412"/>
      <c r="O46" s="412"/>
      <c r="P46" s="412"/>
      <c r="Q46" s="412"/>
      <c r="R46" s="412"/>
      <c r="S46" s="412"/>
      <c r="T46" s="412"/>
      <c r="U46" s="412"/>
      <c r="V46" s="412"/>
      <c r="W46" s="412"/>
      <c r="X46" s="412"/>
      <c r="Y46" s="119"/>
      <c r="Z46" s="119"/>
      <c r="AA46" s="119"/>
      <c r="AB46" s="303">
        <f t="shared" si="10"/>
        <v>0</v>
      </c>
      <c r="AC46" s="304" t="str">
        <f t="shared" si="11"/>
        <v>－</v>
      </c>
      <c r="AD46" s="304" t="str">
        <f t="shared" si="0"/>
        <v/>
      </c>
      <c r="AF46" s="305" t="str">
        <f t="shared" si="17"/>
        <v>0</v>
      </c>
      <c r="AG46" s="306">
        <f t="shared" si="18"/>
        <v>0</v>
      </c>
      <c r="AH46" s="307">
        <f t="shared" si="19"/>
        <v>0</v>
      </c>
      <c r="AI46" s="307">
        <f t="shared" si="20"/>
        <v>0</v>
      </c>
      <c r="AJ46" s="307">
        <f t="shared" si="21"/>
        <v>0</v>
      </c>
      <c r="AK46" s="307">
        <f t="shared" si="22"/>
        <v>0</v>
      </c>
      <c r="AL46" s="307">
        <f t="shared" si="23"/>
        <v>0</v>
      </c>
      <c r="AM46" s="307">
        <f t="shared" si="24"/>
        <v>0</v>
      </c>
      <c r="AN46" s="307">
        <f t="shared" si="25"/>
        <v>0</v>
      </c>
      <c r="AO46" s="307">
        <f t="shared" si="26"/>
        <v>0</v>
      </c>
      <c r="AP46" s="308">
        <f t="shared" si="27"/>
        <v>0</v>
      </c>
      <c r="AQ46" s="309">
        <f t="shared" si="28"/>
        <v>0</v>
      </c>
      <c r="AR46" s="310" t="b">
        <f t="shared" si="29"/>
        <v>0</v>
      </c>
      <c r="AS46" s="222">
        <f t="shared" si="30"/>
        <v>0</v>
      </c>
      <c r="AT46" s="311">
        <f t="shared" si="31"/>
        <v>0</v>
      </c>
      <c r="AU46" s="297" t="str">
        <f t="shared" si="32"/>
        <v>○</v>
      </c>
    </row>
    <row r="47" spans="3:47" ht="19.5" customHeight="1">
      <c r="C47" s="312">
        <v>37</v>
      </c>
      <c r="D47" s="299" t="str">
        <f>IF(【様式６別添１】!D46="","",【様式６別添１】!D46)</f>
        <v/>
      </c>
      <c r="E47" s="298" t="str">
        <f>IF(【様式６別添１】!E46="","",【様式６別添１】!E46)</f>
        <v/>
      </c>
      <c r="F47" s="119"/>
      <c r="G47" s="119"/>
      <c r="H47" s="302"/>
      <c r="I47" s="412"/>
      <c r="J47" s="412"/>
      <c r="K47" s="412"/>
      <c r="L47" s="412"/>
      <c r="M47" s="412"/>
      <c r="N47" s="412"/>
      <c r="O47" s="412"/>
      <c r="P47" s="412"/>
      <c r="Q47" s="412"/>
      <c r="R47" s="412"/>
      <c r="S47" s="412"/>
      <c r="T47" s="412"/>
      <c r="U47" s="412"/>
      <c r="V47" s="412"/>
      <c r="W47" s="412"/>
      <c r="X47" s="412"/>
      <c r="Y47" s="119"/>
      <c r="Z47" s="119"/>
      <c r="AA47" s="119"/>
      <c r="AB47" s="303">
        <f t="shared" si="10"/>
        <v>0</v>
      </c>
      <c r="AC47" s="304" t="str">
        <f t="shared" si="11"/>
        <v>－</v>
      </c>
      <c r="AD47" s="304" t="str">
        <f t="shared" si="0"/>
        <v/>
      </c>
      <c r="AF47" s="305" t="str">
        <f t="shared" si="17"/>
        <v>0</v>
      </c>
      <c r="AG47" s="306">
        <f t="shared" si="18"/>
        <v>0</v>
      </c>
      <c r="AH47" s="307">
        <f t="shared" si="19"/>
        <v>0</v>
      </c>
      <c r="AI47" s="307">
        <f t="shared" si="20"/>
        <v>0</v>
      </c>
      <c r="AJ47" s="307">
        <f t="shared" si="21"/>
        <v>0</v>
      </c>
      <c r="AK47" s="307">
        <f t="shared" si="22"/>
        <v>0</v>
      </c>
      <c r="AL47" s="307">
        <f t="shared" si="23"/>
        <v>0</v>
      </c>
      <c r="AM47" s="307">
        <f t="shared" si="24"/>
        <v>0</v>
      </c>
      <c r="AN47" s="307">
        <f t="shared" si="25"/>
        <v>0</v>
      </c>
      <c r="AO47" s="307">
        <f t="shared" si="26"/>
        <v>0</v>
      </c>
      <c r="AP47" s="308">
        <f t="shared" si="27"/>
        <v>0</v>
      </c>
      <c r="AQ47" s="309">
        <f t="shared" si="28"/>
        <v>0</v>
      </c>
      <c r="AR47" s="310" t="b">
        <f t="shared" si="29"/>
        <v>0</v>
      </c>
      <c r="AS47" s="222">
        <f t="shared" si="30"/>
        <v>0</v>
      </c>
      <c r="AT47" s="311">
        <f t="shared" si="31"/>
        <v>0</v>
      </c>
      <c r="AU47" s="297" t="str">
        <f t="shared" si="32"/>
        <v>○</v>
      </c>
    </row>
    <row r="48" spans="3:47" ht="19.5" customHeight="1">
      <c r="C48" s="312">
        <v>38</v>
      </c>
      <c r="D48" s="299" t="str">
        <f>IF(【様式６別添１】!D47="","",【様式６別添１】!D47)</f>
        <v/>
      </c>
      <c r="E48" s="298" t="str">
        <f>IF(【様式６別添１】!E47="","",【様式６別添１】!E47)</f>
        <v/>
      </c>
      <c r="F48" s="119"/>
      <c r="G48" s="119"/>
      <c r="H48" s="302"/>
      <c r="I48" s="412"/>
      <c r="J48" s="412"/>
      <c r="K48" s="412"/>
      <c r="L48" s="412"/>
      <c r="M48" s="412"/>
      <c r="N48" s="412"/>
      <c r="O48" s="412"/>
      <c r="P48" s="412"/>
      <c r="Q48" s="412"/>
      <c r="R48" s="412"/>
      <c r="S48" s="412"/>
      <c r="T48" s="412"/>
      <c r="U48" s="412"/>
      <c r="V48" s="412"/>
      <c r="W48" s="412"/>
      <c r="X48" s="412"/>
      <c r="Y48" s="119"/>
      <c r="Z48" s="119"/>
      <c r="AA48" s="119"/>
      <c r="AB48" s="303">
        <f t="shared" si="10"/>
        <v>0</v>
      </c>
      <c r="AC48" s="304" t="str">
        <f t="shared" si="11"/>
        <v>－</v>
      </c>
      <c r="AD48" s="304" t="str">
        <f t="shared" si="0"/>
        <v/>
      </c>
      <c r="AF48" s="305" t="str">
        <f t="shared" si="17"/>
        <v>0</v>
      </c>
      <c r="AG48" s="306">
        <f t="shared" si="18"/>
        <v>0</v>
      </c>
      <c r="AH48" s="307">
        <f t="shared" si="19"/>
        <v>0</v>
      </c>
      <c r="AI48" s="307">
        <f t="shared" si="20"/>
        <v>0</v>
      </c>
      <c r="AJ48" s="307">
        <f t="shared" si="21"/>
        <v>0</v>
      </c>
      <c r="AK48" s="307">
        <f t="shared" si="22"/>
        <v>0</v>
      </c>
      <c r="AL48" s="307">
        <f t="shared" si="23"/>
        <v>0</v>
      </c>
      <c r="AM48" s="307">
        <f t="shared" si="24"/>
        <v>0</v>
      </c>
      <c r="AN48" s="307">
        <f t="shared" si="25"/>
        <v>0</v>
      </c>
      <c r="AO48" s="307">
        <f t="shared" si="26"/>
        <v>0</v>
      </c>
      <c r="AP48" s="308">
        <f t="shared" si="27"/>
        <v>0</v>
      </c>
      <c r="AQ48" s="309">
        <f t="shared" si="28"/>
        <v>0</v>
      </c>
      <c r="AR48" s="310" t="b">
        <f t="shared" si="29"/>
        <v>0</v>
      </c>
      <c r="AS48" s="222">
        <f t="shared" si="30"/>
        <v>0</v>
      </c>
      <c r="AT48" s="311">
        <f t="shared" si="31"/>
        <v>0</v>
      </c>
      <c r="AU48" s="297" t="str">
        <f t="shared" si="32"/>
        <v>○</v>
      </c>
    </row>
    <row r="49" spans="3:47" ht="19.5" customHeight="1">
      <c r="C49" s="312">
        <v>39</v>
      </c>
      <c r="D49" s="299" t="str">
        <f>IF(【様式６別添１】!D48="","",【様式６別添１】!D48)</f>
        <v/>
      </c>
      <c r="E49" s="298" t="str">
        <f>IF(【様式６別添１】!E48="","",【様式６別添１】!E48)</f>
        <v/>
      </c>
      <c r="F49" s="119"/>
      <c r="G49" s="119"/>
      <c r="H49" s="302"/>
      <c r="I49" s="412"/>
      <c r="J49" s="412"/>
      <c r="K49" s="412"/>
      <c r="L49" s="412"/>
      <c r="M49" s="412"/>
      <c r="N49" s="412"/>
      <c r="O49" s="412"/>
      <c r="P49" s="412"/>
      <c r="Q49" s="412"/>
      <c r="R49" s="412"/>
      <c r="S49" s="412"/>
      <c r="T49" s="412"/>
      <c r="U49" s="412"/>
      <c r="V49" s="412"/>
      <c r="W49" s="412"/>
      <c r="X49" s="412"/>
      <c r="Y49" s="119"/>
      <c r="Z49" s="119"/>
      <c r="AA49" s="119"/>
      <c r="AB49" s="303">
        <f t="shared" si="10"/>
        <v>0</v>
      </c>
      <c r="AC49" s="304" t="str">
        <f t="shared" si="11"/>
        <v>－</v>
      </c>
      <c r="AD49" s="304" t="str">
        <f t="shared" si="0"/>
        <v/>
      </c>
      <c r="AF49" s="305" t="str">
        <f t="shared" si="17"/>
        <v>0</v>
      </c>
      <c r="AG49" s="306">
        <f t="shared" si="18"/>
        <v>0</v>
      </c>
      <c r="AH49" s="307">
        <f t="shared" si="19"/>
        <v>0</v>
      </c>
      <c r="AI49" s="307">
        <f t="shared" si="20"/>
        <v>0</v>
      </c>
      <c r="AJ49" s="307">
        <f t="shared" si="21"/>
        <v>0</v>
      </c>
      <c r="AK49" s="307">
        <f t="shared" si="22"/>
        <v>0</v>
      </c>
      <c r="AL49" s="307">
        <f t="shared" si="23"/>
        <v>0</v>
      </c>
      <c r="AM49" s="307">
        <f t="shared" si="24"/>
        <v>0</v>
      </c>
      <c r="AN49" s="307">
        <f t="shared" si="25"/>
        <v>0</v>
      </c>
      <c r="AO49" s="307">
        <f t="shared" si="26"/>
        <v>0</v>
      </c>
      <c r="AP49" s="308">
        <f t="shared" si="27"/>
        <v>0</v>
      </c>
      <c r="AQ49" s="309">
        <f t="shared" si="28"/>
        <v>0</v>
      </c>
      <c r="AR49" s="310" t="b">
        <f t="shared" si="29"/>
        <v>0</v>
      </c>
      <c r="AS49" s="222">
        <f t="shared" si="30"/>
        <v>0</v>
      </c>
      <c r="AT49" s="311">
        <f t="shared" si="31"/>
        <v>0</v>
      </c>
      <c r="AU49" s="297" t="str">
        <f t="shared" si="32"/>
        <v>○</v>
      </c>
    </row>
    <row r="50" spans="3:47" ht="19.5" customHeight="1">
      <c r="C50" s="312">
        <v>40</v>
      </c>
      <c r="D50" s="299" t="str">
        <f>IF(【様式６別添１】!D49="","",【様式６別添１】!D49)</f>
        <v/>
      </c>
      <c r="E50" s="298" t="str">
        <f>IF(【様式６別添１】!E49="","",【様式６別添１】!E49)</f>
        <v/>
      </c>
      <c r="F50" s="119"/>
      <c r="G50" s="119"/>
      <c r="H50" s="302"/>
      <c r="I50" s="412"/>
      <c r="J50" s="412"/>
      <c r="K50" s="412"/>
      <c r="L50" s="412"/>
      <c r="M50" s="412"/>
      <c r="N50" s="412"/>
      <c r="O50" s="412"/>
      <c r="P50" s="412"/>
      <c r="Q50" s="412"/>
      <c r="R50" s="412"/>
      <c r="S50" s="412"/>
      <c r="T50" s="412"/>
      <c r="U50" s="412"/>
      <c r="V50" s="412"/>
      <c r="W50" s="412"/>
      <c r="X50" s="412"/>
      <c r="Y50" s="119"/>
      <c r="Z50" s="119"/>
      <c r="AA50" s="119"/>
      <c r="AB50" s="303">
        <f t="shared" si="10"/>
        <v>0</v>
      </c>
      <c r="AC50" s="304" t="str">
        <f t="shared" si="11"/>
        <v>－</v>
      </c>
      <c r="AD50" s="304" t="str">
        <f t="shared" si="0"/>
        <v/>
      </c>
      <c r="AF50" s="305" t="str">
        <f t="shared" si="17"/>
        <v>0</v>
      </c>
      <c r="AG50" s="306">
        <f t="shared" si="18"/>
        <v>0</v>
      </c>
      <c r="AH50" s="307">
        <f t="shared" si="19"/>
        <v>0</v>
      </c>
      <c r="AI50" s="307">
        <f t="shared" si="20"/>
        <v>0</v>
      </c>
      <c r="AJ50" s="307">
        <f t="shared" si="21"/>
        <v>0</v>
      </c>
      <c r="AK50" s="307">
        <f t="shared" si="22"/>
        <v>0</v>
      </c>
      <c r="AL50" s="307">
        <f t="shared" si="23"/>
        <v>0</v>
      </c>
      <c r="AM50" s="307">
        <f t="shared" si="24"/>
        <v>0</v>
      </c>
      <c r="AN50" s="307">
        <f t="shared" si="25"/>
        <v>0</v>
      </c>
      <c r="AO50" s="307">
        <f t="shared" si="26"/>
        <v>0</v>
      </c>
      <c r="AP50" s="308">
        <f t="shared" si="27"/>
        <v>0</v>
      </c>
      <c r="AQ50" s="309">
        <f t="shared" si="28"/>
        <v>0</v>
      </c>
      <c r="AR50" s="310" t="b">
        <f t="shared" si="29"/>
        <v>0</v>
      </c>
      <c r="AS50" s="222">
        <f t="shared" si="30"/>
        <v>0</v>
      </c>
      <c r="AT50" s="311">
        <f t="shared" si="31"/>
        <v>0</v>
      </c>
      <c r="AU50" s="297" t="str">
        <f t="shared" si="32"/>
        <v>○</v>
      </c>
    </row>
    <row r="51" spans="3:47" ht="19.5" customHeight="1">
      <c r="C51" s="312">
        <v>41</v>
      </c>
      <c r="D51" s="299" t="str">
        <f>IF(【様式６別添１】!D50="","",【様式６別添１】!D50)</f>
        <v/>
      </c>
      <c r="E51" s="298" t="str">
        <f>IF(【様式６別添１】!E50="","",【様式６別添１】!E50)</f>
        <v/>
      </c>
      <c r="F51" s="119"/>
      <c r="G51" s="119"/>
      <c r="H51" s="302"/>
      <c r="I51" s="412"/>
      <c r="J51" s="412"/>
      <c r="K51" s="412"/>
      <c r="L51" s="412"/>
      <c r="M51" s="412"/>
      <c r="N51" s="412"/>
      <c r="O51" s="412"/>
      <c r="P51" s="412"/>
      <c r="Q51" s="412"/>
      <c r="R51" s="412"/>
      <c r="S51" s="412"/>
      <c r="T51" s="412"/>
      <c r="U51" s="412"/>
      <c r="V51" s="412"/>
      <c r="W51" s="412"/>
      <c r="X51" s="412"/>
      <c r="Y51" s="119"/>
      <c r="Z51" s="119"/>
      <c r="AA51" s="119"/>
      <c r="AB51" s="303">
        <f t="shared" si="10"/>
        <v>0</v>
      </c>
      <c r="AC51" s="304" t="str">
        <f t="shared" si="11"/>
        <v>－</v>
      </c>
      <c r="AD51" s="304" t="str">
        <f t="shared" si="0"/>
        <v/>
      </c>
      <c r="AF51" s="305" t="str">
        <f t="shared" si="17"/>
        <v>0</v>
      </c>
      <c r="AG51" s="306">
        <f t="shared" si="18"/>
        <v>0</v>
      </c>
      <c r="AH51" s="307">
        <f t="shared" si="19"/>
        <v>0</v>
      </c>
      <c r="AI51" s="307">
        <f t="shared" si="20"/>
        <v>0</v>
      </c>
      <c r="AJ51" s="307">
        <f t="shared" si="21"/>
        <v>0</v>
      </c>
      <c r="AK51" s="307">
        <f t="shared" si="22"/>
        <v>0</v>
      </c>
      <c r="AL51" s="307">
        <f t="shared" si="23"/>
        <v>0</v>
      </c>
      <c r="AM51" s="307">
        <f t="shared" si="24"/>
        <v>0</v>
      </c>
      <c r="AN51" s="307">
        <f t="shared" si="25"/>
        <v>0</v>
      </c>
      <c r="AO51" s="307">
        <f t="shared" si="26"/>
        <v>0</v>
      </c>
      <c r="AP51" s="308">
        <f t="shared" si="27"/>
        <v>0</v>
      </c>
      <c r="AQ51" s="309">
        <f t="shared" si="28"/>
        <v>0</v>
      </c>
      <c r="AR51" s="310" t="b">
        <f t="shared" si="29"/>
        <v>0</v>
      </c>
      <c r="AS51" s="222">
        <f t="shared" si="30"/>
        <v>0</v>
      </c>
      <c r="AT51" s="311">
        <f t="shared" si="31"/>
        <v>0</v>
      </c>
      <c r="AU51" s="297" t="str">
        <f t="shared" si="32"/>
        <v>○</v>
      </c>
    </row>
    <row r="52" spans="3:47" ht="19.5" customHeight="1">
      <c r="C52" s="312">
        <v>42</v>
      </c>
      <c r="D52" s="299" t="str">
        <f>IF(【様式６別添１】!D51="","",【様式６別添１】!D51)</f>
        <v/>
      </c>
      <c r="E52" s="298" t="str">
        <f>IF(【様式６別添１】!E51="","",【様式６別添１】!E51)</f>
        <v/>
      </c>
      <c r="F52" s="119"/>
      <c r="G52" s="119"/>
      <c r="H52" s="302"/>
      <c r="I52" s="412"/>
      <c r="J52" s="412"/>
      <c r="K52" s="412"/>
      <c r="L52" s="412"/>
      <c r="M52" s="412"/>
      <c r="N52" s="412"/>
      <c r="O52" s="412"/>
      <c r="P52" s="412"/>
      <c r="Q52" s="412"/>
      <c r="R52" s="412"/>
      <c r="S52" s="412"/>
      <c r="T52" s="412"/>
      <c r="U52" s="412"/>
      <c r="V52" s="412"/>
      <c r="W52" s="412"/>
      <c r="X52" s="412"/>
      <c r="Y52" s="119"/>
      <c r="Z52" s="119"/>
      <c r="AA52" s="119"/>
      <c r="AB52" s="303">
        <f t="shared" si="10"/>
        <v>0</v>
      </c>
      <c r="AC52" s="304" t="str">
        <f t="shared" si="11"/>
        <v>－</v>
      </c>
      <c r="AD52" s="304" t="str">
        <f t="shared" si="0"/>
        <v/>
      </c>
      <c r="AF52" s="305" t="str">
        <f t="shared" si="17"/>
        <v>0</v>
      </c>
      <c r="AG52" s="306">
        <f t="shared" si="18"/>
        <v>0</v>
      </c>
      <c r="AH52" s="307">
        <f t="shared" si="19"/>
        <v>0</v>
      </c>
      <c r="AI52" s="307">
        <f t="shared" si="20"/>
        <v>0</v>
      </c>
      <c r="AJ52" s="307">
        <f t="shared" si="21"/>
        <v>0</v>
      </c>
      <c r="AK52" s="307">
        <f t="shared" si="22"/>
        <v>0</v>
      </c>
      <c r="AL52" s="307">
        <f t="shared" si="23"/>
        <v>0</v>
      </c>
      <c r="AM52" s="307">
        <f t="shared" si="24"/>
        <v>0</v>
      </c>
      <c r="AN52" s="307">
        <f t="shared" si="25"/>
        <v>0</v>
      </c>
      <c r="AO52" s="307">
        <f t="shared" si="26"/>
        <v>0</v>
      </c>
      <c r="AP52" s="308">
        <f t="shared" si="27"/>
        <v>0</v>
      </c>
      <c r="AQ52" s="309">
        <f t="shared" si="28"/>
        <v>0</v>
      </c>
      <c r="AR52" s="310" t="b">
        <f t="shared" si="29"/>
        <v>0</v>
      </c>
      <c r="AS52" s="222">
        <f t="shared" si="30"/>
        <v>0</v>
      </c>
      <c r="AT52" s="311">
        <f t="shared" si="31"/>
        <v>0</v>
      </c>
      <c r="AU52" s="297" t="str">
        <f t="shared" si="32"/>
        <v>○</v>
      </c>
    </row>
    <row r="53" spans="3:47" ht="19.5" customHeight="1">
      <c r="C53" s="312">
        <v>43</v>
      </c>
      <c r="D53" s="299" t="str">
        <f>IF(【様式６別添１】!D52="","",【様式６別添１】!D52)</f>
        <v/>
      </c>
      <c r="E53" s="298" t="str">
        <f>IF(【様式６別添１】!E52="","",【様式６別添１】!E52)</f>
        <v/>
      </c>
      <c r="F53" s="119"/>
      <c r="G53" s="119"/>
      <c r="H53" s="302"/>
      <c r="I53" s="412"/>
      <c r="J53" s="412"/>
      <c r="K53" s="412"/>
      <c r="L53" s="412"/>
      <c r="M53" s="412"/>
      <c r="N53" s="412"/>
      <c r="O53" s="412"/>
      <c r="P53" s="412"/>
      <c r="Q53" s="412"/>
      <c r="R53" s="412"/>
      <c r="S53" s="412"/>
      <c r="T53" s="412"/>
      <c r="U53" s="412"/>
      <c r="V53" s="412"/>
      <c r="W53" s="412"/>
      <c r="X53" s="412"/>
      <c r="Y53" s="119"/>
      <c r="Z53" s="119"/>
      <c r="AA53" s="119"/>
      <c r="AB53" s="303">
        <f t="shared" si="10"/>
        <v>0</v>
      </c>
      <c r="AC53" s="304" t="str">
        <f t="shared" si="11"/>
        <v>－</v>
      </c>
      <c r="AD53" s="304" t="str">
        <f t="shared" si="0"/>
        <v/>
      </c>
      <c r="AF53" s="305" t="str">
        <f t="shared" si="17"/>
        <v>0</v>
      </c>
      <c r="AG53" s="306">
        <f t="shared" si="18"/>
        <v>0</v>
      </c>
      <c r="AH53" s="307">
        <f t="shared" si="19"/>
        <v>0</v>
      </c>
      <c r="AI53" s="307">
        <f t="shared" si="20"/>
        <v>0</v>
      </c>
      <c r="AJ53" s="307">
        <f t="shared" si="21"/>
        <v>0</v>
      </c>
      <c r="AK53" s="307">
        <f t="shared" si="22"/>
        <v>0</v>
      </c>
      <c r="AL53" s="307">
        <f t="shared" si="23"/>
        <v>0</v>
      </c>
      <c r="AM53" s="307">
        <f t="shared" si="24"/>
        <v>0</v>
      </c>
      <c r="AN53" s="307">
        <f t="shared" si="25"/>
        <v>0</v>
      </c>
      <c r="AO53" s="307">
        <f t="shared" si="26"/>
        <v>0</v>
      </c>
      <c r="AP53" s="308">
        <f t="shared" si="27"/>
        <v>0</v>
      </c>
      <c r="AQ53" s="309">
        <f t="shared" si="28"/>
        <v>0</v>
      </c>
      <c r="AR53" s="310" t="b">
        <f t="shared" si="29"/>
        <v>0</v>
      </c>
      <c r="AS53" s="222">
        <f t="shared" si="30"/>
        <v>0</v>
      </c>
      <c r="AT53" s="311">
        <f t="shared" si="31"/>
        <v>0</v>
      </c>
      <c r="AU53" s="297" t="str">
        <f t="shared" si="32"/>
        <v>○</v>
      </c>
    </row>
    <row r="54" spans="3:47" ht="19.5" customHeight="1">
      <c r="C54" s="312">
        <v>44</v>
      </c>
      <c r="D54" s="299" t="str">
        <f>IF(【様式６別添１】!D53="","",【様式６別添１】!D53)</f>
        <v/>
      </c>
      <c r="E54" s="298" t="str">
        <f>IF(【様式６別添１】!E53="","",【様式６別添１】!E53)</f>
        <v/>
      </c>
      <c r="F54" s="119"/>
      <c r="G54" s="119"/>
      <c r="H54" s="302"/>
      <c r="I54" s="412"/>
      <c r="J54" s="412"/>
      <c r="K54" s="412"/>
      <c r="L54" s="412"/>
      <c r="M54" s="412"/>
      <c r="N54" s="412"/>
      <c r="O54" s="412"/>
      <c r="P54" s="412"/>
      <c r="Q54" s="412"/>
      <c r="R54" s="412"/>
      <c r="S54" s="412"/>
      <c r="T54" s="412"/>
      <c r="U54" s="412"/>
      <c r="V54" s="412"/>
      <c r="W54" s="412"/>
      <c r="X54" s="412"/>
      <c r="Y54" s="119"/>
      <c r="Z54" s="119"/>
      <c r="AA54" s="119"/>
      <c r="AB54" s="303">
        <f t="shared" si="10"/>
        <v>0</v>
      </c>
      <c r="AC54" s="304" t="str">
        <f t="shared" si="11"/>
        <v>－</v>
      </c>
      <c r="AD54" s="304" t="str">
        <f t="shared" si="0"/>
        <v/>
      </c>
      <c r="AF54" s="305" t="str">
        <f t="shared" si="17"/>
        <v>0</v>
      </c>
      <c r="AG54" s="306">
        <f t="shared" si="18"/>
        <v>0</v>
      </c>
      <c r="AH54" s="307">
        <f t="shared" si="19"/>
        <v>0</v>
      </c>
      <c r="AI54" s="307">
        <f t="shared" si="20"/>
        <v>0</v>
      </c>
      <c r="AJ54" s="307">
        <f t="shared" si="21"/>
        <v>0</v>
      </c>
      <c r="AK54" s="307">
        <f t="shared" si="22"/>
        <v>0</v>
      </c>
      <c r="AL54" s="307">
        <f t="shared" si="23"/>
        <v>0</v>
      </c>
      <c r="AM54" s="307">
        <f t="shared" si="24"/>
        <v>0</v>
      </c>
      <c r="AN54" s="307">
        <f t="shared" si="25"/>
        <v>0</v>
      </c>
      <c r="AO54" s="307">
        <f t="shared" si="26"/>
        <v>0</v>
      </c>
      <c r="AP54" s="308">
        <f t="shared" si="27"/>
        <v>0</v>
      </c>
      <c r="AQ54" s="309">
        <f t="shared" si="28"/>
        <v>0</v>
      </c>
      <c r="AR54" s="310" t="b">
        <f t="shared" si="29"/>
        <v>0</v>
      </c>
      <c r="AS54" s="222">
        <f t="shared" si="30"/>
        <v>0</v>
      </c>
      <c r="AT54" s="311">
        <f t="shared" si="31"/>
        <v>0</v>
      </c>
      <c r="AU54" s="297" t="str">
        <f t="shared" si="32"/>
        <v>○</v>
      </c>
    </row>
    <row r="55" spans="3:47" ht="19.5" customHeight="1">
      <c r="C55" s="312">
        <v>45</v>
      </c>
      <c r="D55" s="299" t="str">
        <f>IF(【様式６別添１】!D54="","",【様式６別添１】!D54)</f>
        <v/>
      </c>
      <c r="E55" s="298" t="str">
        <f>IF(【様式６別添１】!E54="","",【様式６別添１】!E54)</f>
        <v/>
      </c>
      <c r="F55" s="119"/>
      <c r="G55" s="119"/>
      <c r="H55" s="302"/>
      <c r="I55" s="412"/>
      <c r="J55" s="412"/>
      <c r="K55" s="412"/>
      <c r="L55" s="412"/>
      <c r="M55" s="412"/>
      <c r="N55" s="412"/>
      <c r="O55" s="412"/>
      <c r="P55" s="412"/>
      <c r="Q55" s="412"/>
      <c r="R55" s="412"/>
      <c r="S55" s="412"/>
      <c r="T55" s="412"/>
      <c r="U55" s="412"/>
      <c r="V55" s="412"/>
      <c r="W55" s="412"/>
      <c r="X55" s="412"/>
      <c r="Y55" s="119"/>
      <c r="Z55" s="119"/>
      <c r="AA55" s="119"/>
      <c r="AB55" s="303">
        <f t="shared" si="10"/>
        <v>0</v>
      </c>
      <c r="AC55" s="304" t="str">
        <f t="shared" si="11"/>
        <v>－</v>
      </c>
      <c r="AD55" s="304" t="str">
        <f t="shared" si="0"/>
        <v/>
      </c>
      <c r="AF55" s="305" t="str">
        <f t="shared" si="17"/>
        <v>0</v>
      </c>
      <c r="AG55" s="306">
        <f t="shared" si="18"/>
        <v>0</v>
      </c>
      <c r="AH55" s="307">
        <f t="shared" si="19"/>
        <v>0</v>
      </c>
      <c r="AI55" s="307">
        <f t="shared" si="20"/>
        <v>0</v>
      </c>
      <c r="AJ55" s="307">
        <f t="shared" si="21"/>
        <v>0</v>
      </c>
      <c r="AK55" s="307">
        <f t="shared" si="22"/>
        <v>0</v>
      </c>
      <c r="AL55" s="307">
        <f t="shared" si="23"/>
        <v>0</v>
      </c>
      <c r="AM55" s="307">
        <f t="shared" si="24"/>
        <v>0</v>
      </c>
      <c r="AN55" s="307">
        <f t="shared" si="25"/>
        <v>0</v>
      </c>
      <c r="AO55" s="307">
        <f t="shared" si="26"/>
        <v>0</v>
      </c>
      <c r="AP55" s="308">
        <f t="shared" si="27"/>
        <v>0</v>
      </c>
      <c r="AQ55" s="309">
        <f t="shared" si="28"/>
        <v>0</v>
      </c>
      <c r="AR55" s="310" t="b">
        <f t="shared" si="29"/>
        <v>0</v>
      </c>
      <c r="AS55" s="222">
        <f t="shared" si="30"/>
        <v>0</v>
      </c>
      <c r="AT55" s="311">
        <f t="shared" si="31"/>
        <v>0</v>
      </c>
      <c r="AU55" s="297" t="str">
        <f t="shared" si="32"/>
        <v>○</v>
      </c>
    </row>
    <row r="56" spans="3:47" ht="19.5" customHeight="1">
      <c r="C56" s="312">
        <v>46</v>
      </c>
      <c r="D56" s="299" t="str">
        <f>IF(【様式６別添１】!D55="","",【様式６別添１】!D55)</f>
        <v/>
      </c>
      <c r="E56" s="298" t="str">
        <f>IF(【様式６別添１】!E55="","",【様式６別添１】!E55)</f>
        <v/>
      </c>
      <c r="F56" s="119"/>
      <c r="G56" s="119"/>
      <c r="H56" s="302"/>
      <c r="I56" s="412"/>
      <c r="J56" s="412"/>
      <c r="K56" s="412"/>
      <c r="L56" s="412"/>
      <c r="M56" s="412"/>
      <c r="N56" s="412"/>
      <c r="O56" s="412"/>
      <c r="P56" s="412"/>
      <c r="Q56" s="412"/>
      <c r="R56" s="412"/>
      <c r="S56" s="412"/>
      <c r="T56" s="412"/>
      <c r="U56" s="412"/>
      <c r="V56" s="412"/>
      <c r="W56" s="412"/>
      <c r="X56" s="412"/>
      <c r="Y56" s="119"/>
      <c r="Z56" s="119"/>
      <c r="AA56" s="119"/>
      <c r="AB56" s="303">
        <f t="shared" si="10"/>
        <v>0</v>
      </c>
      <c r="AC56" s="304" t="str">
        <f t="shared" si="11"/>
        <v>－</v>
      </c>
      <c r="AD56" s="304" t="str">
        <f t="shared" si="0"/>
        <v/>
      </c>
      <c r="AF56" s="305" t="str">
        <f t="shared" si="17"/>
        <v>0</v>
      </c>
      <c r="AG56" s="306">
        <f t="shared" si="18"/>
        <v>0</v>
      </c>
      <c r="AH56" s="307">
        <f t="shared" si="19"/>
        <v>0</v>
      </c>
      <c r="AI56" s="307">
        <f t="shared" si="20"/>
        <v>0</v>
      </c>
      <c r="AJ56" s="307">
        <f t="shared" si="21"/>
        <v>0</v>
      </c>
      <c r="AK56" s="307">
        <f t="shared" si="22"/>
        <v>0</v>
      </c>
      <c r="AL56" s="307">
        <f t="shared" si="23"/>
        <v>0</v>
      </c>
      <c r="AM56" s="307">
        <f t="shared" si="24"/>
        <v>0</v>
      </c>
      <c r="AN56" s="307">
        <f t="shared" si="25"/>
        <v>0</v>
      </c>
      <c r="AO56" s="307">
        <f t="shared" si="26"/>
        <v>0</v>
      </c>
      <c r="AP56" s="308">
        <f t="shared" si="27"/>
        <v>0</v>
      </c>
      <c r="AQ56" s="309">
        <f t="shared" si="28"/>
        <v>0</v>
      </c>
      <c r="AR56" s="310" t="b">
        <f t="shared" si="29"/>
        <v>0</v>
      </c>
      <c r="AS56" s="222">
        <f t="shared" si="30"/>
        <v>0</v>
      </c>
      <c r="AT56" s="311">
        <f t="shared" si="31"/>
        <v>0</v>
      </c>
      <c r="AU56" s="297" t="str">
        <f t="shared" si="32"/>
        <v>○</v>
      </c>
    </row>
    <row r="57" spans="3:47" ht="19.5" customHeight="1">
      <c r="C57" s="312">
        <v>47</v>
      </c>
      <c r="D57" s="299" t="str">
        <f>IF(【様式６別添１】!D56="","",【様式６別添１】!D56)</f>
        <v/>
      </c>
      <c r="E57" s="298" t="str">
        <f>IF(【様式６別添１】!E56="","",【様式６別添１】!E56)</f>
        <v/>
      </c>
      <c r="F57" s="119"/>
      <c r="G57" s="119"/>
      <c r="H57" s="302"/>
      <c r="I57" s="412"/>
      <c r="J57" s="412"/>
      <c r="K57" s="412"/>
      <c r="L57" s="412"/>
      <c r="M57" s="412"/>
      <c r="N57" s="412"/>
      <c r="O57" s="412"/>
      <c r="P57" s="412"/>
      <c r="Q57" s="412"/>
      <c r="R57" s="412"/>
      <c r="S57" s="412"/>
      <c r="T57" s="412"/>
      <c r="U57" s="412"/>
      <c r="V57" s="412"/>
      <c r="W57" s="412"/>
      <c r="X57" s="412"/>
      <c r="Y57" s="119"/>
      <c r="Z57" s="119"/>
      <c r="AA57" s="119"/>
      <c r="AB57" s="303">
        <f t="shared" si="10"/>
        <v>0</v>
      </c>
      <c r="AC57" s="304" t="str">
        <f t="shared" si="11"/>
        <v>－</v>
      </c>
      <c r="AD57" s="304" t="str">
        <f t="shared" si="0"/>
        <v/>
      </c>
      <c r="AF57" s="305" t="str">
        <f t="shared" si="17"/>
        <v>0</v>
      </c>
      <c r="AG57" s="306">
        <f t="shared" si="18"/>
        <v>0</v>
      </c>
      <c r="AH57" s="307">
        <f t="shared" si="19"/>
        <v>0</v>
      </c>
      <c r="AI57" s="307">
        <f t="shared" si="20"/>
        <v>0</v>
      </c>
      <c r="AJ57" s="307">
        <f t="shared" si="21"/>
        <v>0</v>
      </c>
      <c r="AK57" s="307">
        <f t="shared" si="22"/>
        <v>0</v>
      </c>
      <c r="AL57" s="307">
        <f t="shared" si="23"/>
        <v>0</v>
      </c>
      <c r="AM57" s="307">
        <f t="shared" si="24"/>
        <v>0</v>
      </c>
      <c r="AN57" s="307">
        <f t="shared" si="25"/>
        <v>0</v>
      </c>
      <c r="AO57" s="307">
        <f t="shared" si="26"/>
        <v>0</v>
      </c>
      <c r="AP57" s="308">
        <f t="shared" si="27"/>
        <v>0</v>
      </c>
      <c r="AQ57" s="309">
        <f t="shared" si="28"/>
        <v>0</v>
      </c>
      <c r="AR57" s="310" t="b">
        <f t="shared" si="29"/>
        <v>0</v>
      </c>
      <c r="AS57" s="222">
        <f t="shared" si="30"/>
        <v>0</v>
      </c>
      <c r="AT57" s="311">
        <f t="shared" si="31"/>
        <v>0</v>
      </c>
      <c r="AU57" s="297" t="str">
        <f t="shared" si="32"/>
        <v>○</v>
      </c>
    </row>
    <row r="58" spans="3:47" ht="19.5" customHeight="1">
      <c r="C58" s="312">
        <v>48</v>
      </c>
      <c r="D58" s="299" t="str">
        <f>IF(【様式６別添１】!D57="","",【様式６別添１】!D57)</f>
        <v/>
      </c>
      <c r="E58" s="298" t="str">
        <f>IF(【様式６別添１】!E57="","",【様式６別添１】!E57)</f>
        <v/>
      </c>
      <c r="F58" s="119"/>
      <c r="G58" s="119"/>
      <c r="H58" s="302"/>
      <c r="I58" s="412"/>
      <c r="J58" s="412"/>
      <c r="K58" s="412"/>
      <c r="L58" s="412"/>
      <c r="M58" s="412"/>
      <c r="N58" s="412"/>
      <c r="O58" s="412"/>
      <c r="P58" s="412"/>
      <c r="Q58" s="412"/>
      <c r="R58" s="412"/>
      <c r="S58" s="412"/>
      <c r="T58" s="412"/>
      <c r="U58" s="412"/>
      <c r="V58" s="412"/>
      <c r="W58" s="412"/>
      <c r="X58" s="412"/>
      <c r="Y58" s="119"/>
      <c r="Z58" s="119"/>
      <c r="AA58" s="119"/>
      <c r="AB58" s="303">
        <f t="shared" si="10"/>
        <v>0</v>
      </c>
      <c r="AC58" s="304" t="str">
        <f t="shared" si="11"/>
        <v>－</v>
      </c>
      <c r="AD58" s="304" t="str">
        <f t="shared" si="0"/>
        <v/>
      </c>
      <c r="AF58" s="305" t="str">
        <f t="shared" si="17"/>
        <v>0</v>
      </c>
      <c r="AG58" s="306">
        <f t="shared" si="18"/>
        <v>0</v>
      </c>
      <c r="AH58" s="307">
        <f t="shared" si="19"/>
        <v>0</v>
      </c>
      <c r="AI58" s="307">
        <f t="shared" si="20"/>
        <v>0</v>
      </c>
      <c r="AJ58" s="307">
        <f t="shared" si="21"/>
        <v>0</v>
      </c>
      <c r="AK58" s="307">
        <f t="shared" si="22"/>
        <v>0</v>
      </c>
      <c r="AL58" s="307">
        <f t="shared" si="23"/>
        <v>0</v>
      </c>
      <c r="AM58" s="307">
        <f t="shared" si="24"/>
        <v>0</v>
      </c>
      <c r="AN58" s="307">
        <f t="shared" si="25"/>
        <v>0</v>
      </c>
      <c r="AO58" s="307">
        <f t="shared" si="26"/>
        <v>0</v>
      </c>
      <c r="AP58" s="308">
        <f t="shared" si="27"/>
        <v>0</v>
      </c>
      <c r="AQ58" s="309">
        <f t="shared" si="28"/>
        <v>0</v>
      </c>
      <c r="AR58" s="310" t="b">
        <f t="shared" si="29"/>
        <v>0</v>
      </c>
      <c r="AS58" s="222">
        <f t="shared" si="30"/>
        <v>0</v>
      </c>
      <c r="AT58" s="311">
        <f t="shared" si="31"/>
        <v>0</v>
      </c>
      <c r="AU58" s="297" t="str">
        <f t="shared" si="32"/>
        <v>○</v>
      </c>
    </row>
    <row r="59" spans="3:47" ht="19.5" customHeight="1">
      <c r="C59" s="312">
        <v>49</v>
      </c>
      <c r="D59" s="299" t="str">
        <f>IF(【様式６別添１】!D58="","",【様式６別添１】!D58)</f>
        <v/>
      </c>
      <c r="E59" s="298" t="str">
        <f>IF(【様式６別添１】!E58="","",【様式６別添１】!E58)</f>
        <v/>
      </c>
      <c r="F59" s="119"/>
      <c r="G59" s="119"/>
      <c r="H59" s="302"/>
      <c r="I59" s="412"/>
      <c r="J59" s="412"/>
      <c r="K59" s="412"/>
      <c r="L59" s="412"/>
      <c r="M59" s="412"/>
      <c r="N59" s="412"/>
      <c r="O59" s="412"/>
      <c r="P59" s="412"/>
      <c r="Q59" s="412"/>
      <c r="R59" s="412"/>
      <c r="S59" s="412"/>
      <c r="T59" s="412"/>
      <c r="U59" s="412"/>
      <c r="V59" s="412"/>
      <c r="W59" s="412"/>
      <c r="X59" s="412"/>
      <c r="Y59" s="119"/>
      <c r="Z59" s="119"/>
      <c r="AA59" s="119"/>
      <c r="AB59" s="303">
        <f t="shared" si="10"/>
        <v>0</v>
      </c>
      <c r="AC59" s="304" t="str">
        <f t="shared" si="11"/>
        <v>－</v>
      </c>
      <c r="AD59" s="304" t="str">
        <f t="shared" si="0"/>
        <v/>
      </c>
      <c r="AF59" s="305" t="str">
        <f t="shared" si="17"/>
        <v>0</v>
      </c>
      <c r="AG59" s="306">
        <f t="shared" si="18"/>
        <v>0</v>
      </c>
      <c r="AH59" s="307">
        <f t="shared" si="19"/>
        <v>0</v>
      </c>
      <c r="AI59" s="307">
        <f t="shared" si="20"/>
        <v>0</v>
      </c>
      <c r="AJ59" s="307">
        <f t="shared" si="21"/>
        <v>0</v>
      </c>
      <c r="AK59" s="307">
        <f t="shared" si="22"/>
        <v>0</v>
      </c>
      <c r="AL59" s="307">
        <f t="shared" si="23"/>
        <v>0</v>
      </c>
      <c r="AM59" s="307">
        <f t="shared" si="24"/>
        <v>0</v>
      </c>
      <c r="AN59" s="307">
        <f t="shared" si="25"/>
        <v>0</v>
      </c>
      <c r="AO59" s="307">
        <f t="shared" si="26"/>
        <v>0</v>
      </c>
      <c r="AP59" s="308">
        <f t="shared" si="27"/>
        <v>0</v>
      </c>
      <c r="AQ59" s="309">
        <f t="shared" si="28"/>
        <v>0</v>
      </c>
      <c r="AR59" s="310" t="b">
        <f t="shared" si="29"/>
        <v>0</v>
      </c>
      <c r="AS59" s="222">
        <f t="shared" si="30"/>
        <v>0</v>
      </c>
      <c r="AT59" s="311">
        <f t="shared" si="31"/>
        <v>0</v>
      </c>
      <c r="AU59" s="297" t="str">
        <f t="shared" si="32"/>
        <v>○</v>
      </c>
    </row>
    <row r="60" spans="3:47" ht="19.5" customHeight="1" thickBot="1">
      <c r="C60" s="312">
        <v>50</v>
      </c>
      <c r="D60" s="299" t="str">
        <f>IF(【様式６別添１】!D59="","",【様式６別添１】!D59)</f>
        <v/>
      </c>
      <c r="E60" s="298" t="str">
        <f>IF(【様式６別添１】!E59="","",【様式６別添１】!E59)</f>
        <v/>
      </c>
      <c r="F60" s="119"/>
      <c r="G60" s="119"/>
      <c r="H60" s="302"/>
      <c r="I60" s="412"/>
      <c r="J60" s="412"/>
      <c r="K60" s="412"/>
      <c r="L60" s="412"/>
      <c r="M60" s="412"/>
      <c r="N60" s="412"/>
      <c r="O60" s="412"/>
      <c r="P60" s="412"/>
      <c r="Q60" s="412"/>
      <c r="R60" s="412"/>
      <c r="S60" s="412"/>
      <c r="T60" s="412"/>
      <c r="U60" s="412"/>
      <c r="V60" s="412"/>
      <c r="W60" s="412"/>
      <c r="X60" s="412"/>
      <c r="Y60" s="119"/>
      <c r="Z60" s="119"/>
      <c r="AA60" s="119"/>
      <c r="AB60" s="303">
        <f t="shared" si="10"/>
        <v>0</v>
      </c>
      <c r="AC60" s="304" t="str">
        <f t="shared" si="11"/>
        <v>－</v>
      </c>
      <c r="AD60" s="304" t="str">
        <f t="shared" si="0"/>
        <v/>
      </c>
      <c r="AF60" s="305" t="str">
        <f t="shared" si="17"/>
        <v>0</v>
      </c>
      <c r="AG60" s="314">
        <f t="shared" si="18"/>
        <v>0</v>
      </c>
      <c r="AH60" s="315">
        <f t="shared" si="19"/>
        <v>0</v>
      </c>
      <c r="AI60" s="315">
        <f t="shared" si="20"/>
        <v>0</v>
      </c>
      <c r="AJ60" s="315">
        <f t="shared" si="21"/>
        <v>0</v>
      </c>
      <c r="AK60" s="315">
        <f t="shared" si="22"/>
        <v>0</v>
      </c>
      <c r="AL60" s="315">
        <f t="shared" si="23"/>
        <v>0</v>
      </c>
      <c r="AM60" s="315">
        <f t="shared" si="24"/>
        <v>0</v>
      </c>
      <c r="AN60" s="315">
        <f t="shared" si="25"/>
        <v>0</v>
      </c>
      <c r="AO60" s="315">
        <f t="shared" si="26"/>
        <v>0</v>
      </c>
      <c r="AP60" s="316">
        <f t="shared" si="27"/>
        <v>0</v>
      </c>
      <c r="AQ60" s="317">
        <f t="shared" si="28"/>
        <v>0</v>
      </c>
      <c r="AR60" s="318" t="b">
        <f t="shared" si="29"/>
        <v>0</v>
      </c>
      <c r="AS60" s="319">
        <f t="shared" si="30"/>
        <v>0</v>
      </c>
      <c r="AT60" s="320">
        <f t="shared" si="31"/>
        <v>0</v>
      </c>
      <c r="AU60" s="321" t="str">
        <f t="shared" si="32"/>
        <v>○</v>
      </c>
    </row>
    <row r="61" spans="3:47" ht="19.5" customHeight="1"/>
    <row r="62" spans="3:47" ht="15" customHeight="1"/>
    <row r="63" spans="3:47" ht="15" customHeight="1"/>
    <row r="64" spans="3:47"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sheetData>
  <sheetProtection algorithmName="SHA-512" hashValue="DNCTdUqy9leuVmQHVDFWSQEeXnvUV26AV20i/5zBtO98SLl88g0c0reDinfEY+cJ00oGXkwqwhGi+EvAy5kAHw==" saltValue="z0Rr/AaKrHvbo/YoEKInUw==" spinCount="100000" sheet="1" objects="1" scenarios="1"/>
  <mergeCells count="27">
    <mergeCell ref="C4:D4"/>
    <mergeCell ref="E4:G4"/>
    <mergeCell ref="C5:D5"/>
    <mergeCell ref="E5:G5"/>
    <mergeCell ref="C8:C10"/>
    <mergeCell ref="D8:D10"/>
    <mergeCell ref="E8:E10"/>
    <mergeCell ref="F8:F10"/>
    <mergeCell ref="G8:G10"/>
    <mergeCell ref="H8:H10"/>
    <mergeCell ref="I8:X8"/>
    <mergeCell ref="Y8:AA8"/>
    <mergeCell ref="AB8:AB9"/>
    <mergeCell ref="AC8:AD9"/>
    <mergeCell ref="I9:J9"/>
    <mergeCell ref="K9:L9"/>
    <mergeCell ref="M9:N9"/>
    <mergeCell ref="O9:P9"/>
    <mergeCell ref="Q9:R9"/>
    <mergeCell ref="AR9:AU9"/>
    <mergeCell ref="Z9:Z10"/>
    <mergeCell ref="AA9:AA10"/>
    <mergeCell ref="S9:T9"/>
    <mergeCell ref="U9:V9"/>
    <mergeCell ref="W9:X9"/>
    <mergeCell ref="Y9:Y10"/>
    <mergeCell ref="AG9:AQ9"/>
  </mergeCells>
  <phoneticPr fontId="4"/>
  <dataValidations count="1">
    <dataValidation type="list" allowBlank="1" showInputMessage="1" showErrorMessage="1" sqref="H11:H60" xr:uid="{632D3FD5-5B72-4B73-91C6-575772A25DE1}">
      <formula1>"①,②,③,④"</formula1>
    </dataValidation>
  </dataValidations>
  <pageMargins left="0.7" right="0.7" top="0.75" bottom="0.75" header="0.3" footer="0.3"/>
  <pageSetup paperSize="9" scale="59" fitToHeight="0"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D06AF-BBA2-423F-8F56-359C7CADE9E3}">
  <sheetPr codeName="Sheet10">
    <tabColor rgb="FFFF0000"/>
    <pageSetUpPr fitToPage="1"/>
  </sheetPr>
  <dimension ref="A1:AU104"/>
  <sheetViews>
    <sheetView view="pageBreakPreview" zoomScale="70" zoomScaleNormal="90" zoomScaleSheetLayoutView="70" workbookViewId="0">
      <pane ySplit="10" topLeftCell="A11" activePane="bottomLeft" state="frozen"/>
      <selection activeCell="AS7" sqref="AS7"/>
      <selection pane="bottomLeft" activeCell="N5" sqref="N5"/>
    </sheetView>
  </sheetViews>
  <sheetFormatPr defaultRowHeight="13.5"/>
  <cols>
    <col min="1" max="1" width="3.125" customWidth="1"/>
    <col min="2" max="2" width="2.875" customWidth="1"/>
    <col min="3" max="3" width="4.125" customWidth="1"/>
    <col min="4" max="4" width="12.5" customWidth="1"/>
    <col min="5" max="5" width="10.375" customWidth="1"/>
    <col min="6" max="6" width="15.5" customWidth="1"/>
    <col min="7" max="7" width="8.875" customWidth="1"/>
    <col min="8" max="8" width="5.25" bestFit="1" customWidth="1"/>
    <col min="9" max="9" width="5.375" customWidth="1"/>
    <col min="10" max="10" width="13" customWidth="1"/>
    <col min="11" max="11" width="5.375" customWidth="1"/>
    <col min="12" max="12" width="13" customWidth="1"/>
    <col min="13" max="13" width="5.375" customWidth="1"/>
    <col min="14" max="14" width="13" customWidth="1"/>
    <col min="15" max="15" width="5.375" customWidth="1"/>
    <col min="16" max="16" width="13" customWidth="1"/>
    <col min="17" max="17" width="5.375" customWidth="1"/>
    <col min="18" max="18" width="13" customWidth="1"/>
    <col min="19" max="19" width="5.375" customWidth="1"/>
    <col min="20" max="20" width="13" customWidth="1"/>
    <col min="21" max="21" width="5.375" customWidth="1"/>
    <col min="22" max="22" width="13" customWidth="1"/>
    <col min="23" max="23" width="5.375" customWidth="1"/>
    <col min="24" max="24" width="13" customWidth="1"/>
    <col min="25" max="27" width="6.75" customWidth="1"/>
    <col min="28" max="28" width="5.375" customWidth="1"/>
    <col min="29" max="29" width="6" customWidth="1"/>
    <col min="30" max="30" width="3.5" bestFit="1" customWidth="1"/>
    <col min="31" max="31" width="5.125" customWidth="1"/>
    <col min="32" max="32" width="3.625" customWidth="1"/>
    <col min="33" max="42" width="6" customWidth="1"/>
    <col min="43" max="43" width="5.625" customWidth="1"/>
    <col min="44" max="47" width="6.875" customWidth="1"/>
  </cols>
  <sheetData>
    <row r="1" spans="1:47" ht="21">
      <c r="A1" s="95"/>
      <c r="B1" s="375" t="s">
        <v>225</v>
      </c>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P1" s="95"/>
      <c r="AQ1" s="95"/>
      <c r="AR1" s="95"/>
      <c r="AS1" s="95"/>
      <c r="AT1" s="95"/>
      <c r="AU1" s="95"/>
    </row>
    <row r="2" spans="1:47" ht="15" customHeight="1">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row>
    <row r="3" spans="1:47" ht="15" customHeight="1">
      <c r="A3" s="95"/>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row>
    <row r="4" spans="1:47" ht="16.5" customHeight="1" thickBot="1">
      <c r="A4" s="95"/>
      <c r="B4" s="95"/>
      <c r="C4" s="699" t="s">
        <v>1</v>
      </c>
      <c r="D4" s="699"/>
      <c r="E4" s="699" t="s">
        <v>253</v>
      </c>
      <c r="F4" s="699"/>
      <c r="G4" s="699"/>
      <c r="H4" s="376"/>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t="s">
        <v>226</v>
      </c>
      <c r="AT4" s="95"/>
      <c r="AU4" s="95"/>
    </row>
    <row r="5" spans="1:47" ht="16.5" customHeight="1">
      <c r="A5" s="95"/>
      <c r="B5" s="95"/>
      <c r="C5" s="699" t="s">
        <v>10</v>
      </c>
      <c r="D5" s="699"/>
      <c r="E5" s="699" t="s">
        <v>17</v>
      </c>
      <c r="F5" s="699"/>
      <c r="G5" s="699"/>
      <c r="H5" s="376"/>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L5" s="95"/>
      <c r="AM5" s="95"/>
      <c r="AN5" s="95"/>
      <c r="AO5" s="95"/>
      <c r="AP5" s="95"/>
      <c r="AQ5" s="95"/>
      <c r="AR5" s="95" t="s">
        <v>98</v>
      </c>
      <c r="AS5" s="377">
        <v>15</v>
      </c>
      <c r="AT5" s="95" t="s">
        <v>227</v>
      </c>
      <c r="AU5" s="95"/>
    </row>
    <row r="6" spans="1:47" ht="15" customHeight="1" thickBot="1">
      <c r="A6" s="95"/>
      <c r="B6" s="95"/>
      <c r="C6" s="376"/>
      <c r="D6" s="376"/>
      <c r="E6" s="376"/>
      <c r="F6" s="376"/>
      <c r="G6" s="376"/>
      <c r="H6" s="376"/>
      <c r="I6" s="95"/>
      <c r="J6" s="95"/>
      <c r="K6" s="95"/>
      <c r="L6" s="95"/>
      <c r="M6" s="378"/>
      <c r="N6" s="378"/>
      <c r="O6" s="378"/>
      <c r="P6" s="378"/>
      <c r="Q6" s="379"/>
      <c r="R6" s="379"/>
      <c r="S6" s="379"/>
      <c r="T6" s="379"/>
      <c r="U6" s="379"/>
      <c r="V6" s="379"/>
      <c r="W6" s="99"/>
      <c r="X6" s="99"/>
      <c r="Y6" s="99"/>
      <c r="Z6" s="99"/>
      <c r="AA6" s="99"/>
      <c r="AB6" s="99"/>
      <c r="AC6" s="99"/>
      <c r="AD6" s="99"/>
      <c r="AE6" s="95"/>
      <c r="AF6" s="95"/>
      <c r="AG6" s="95"/>
      <c r="AH6" s="95"/>
      <c r="AI6" s="95"/>
      <c r="AJ6" s="95"/>
      <c r="AK6" s="95"/>
      <c r="AL6" s="95"/>
      <c r="AM6" s="95"/>
      <c r="AN6" s="95"/>
      <c r="AO6" s="95"/>
      <c r="AP6" s="95"/>
      <c r="AQ6" s="95"/>
      <c r="AR6" s="95" t="s">
        <v>99</v>
      </c>
      <c r="AS6" s="380">
        <v>0</v>
      </c>
      <c r="AT6" s="95" t="s">
        <v>228</v>
      </c>
      <c r="AU6" s="95"/>
    </row>
    <row r="7" spans="1:47" ht="22.5" customHeight="1">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c r="AK7" s="95"/>
      <c r="AL7" s="95"/>
      <c r="AM7" s="95"/>
      <c r="AN7" s="95"/>
      <c r="AO7" s="95"/>
      <c r="AP7" s="95"/>
      <c r="AQ7" s="95"/>
      <c r="AR7" s="95"/>
      <c r="AS7" s="95"/>
      <c r="AT7" s="95"/>
      <c r="AU7" s="95"/>
    </row>
    <row r="8" spans="1:47" ht="22.5" customHeight="1" thickBot="1">
      <c r="A8" s="95"/>
      <c r="B8" s="95"/>
      <c r="C8" s="699"/>
      <c r="D8" s="699" t="s">
        <v>71</v>
      </c>
      <c r="E8" s="700" t="s">
        <v>0</v>
      </c>
      <c r="F8" s="698" t="s">
        <v>229</v>
      </c>
      <c r="G8" s="698" t="s">
        <v>230</v>
      </c>
      <c r="H8" s="700" t="s">
        <v>231</v>
      </c>
      <c r="I8" s="699" t="s">
        <v>232</v>
      </c>
      <c r="J8" s="699"/>
      <c r="K8" s="699"/>
      <c r="L8" s="699"/>
      <c r="M8" s="699"/>
      <c r="N8" s="699"/>
      <c r="O8" s="699"/>
      <c r="P8" s="699"/>
      <c r="Q8" s="699"/>
      <c r="R8" s="699"/>
      <c r="S8" s="699"/>
      <c r="T8" s="699"/>
      <c r="U8" s="699"/>
      <c r="V8" s="699"/>
      <c r="W8" s="699"/>
      <c r="X8" s="699"/>
      <c r="Y8" s="699" t="s">
        <v>233</v>
      </c>
      <c r="Z8" s="699"/>
      <c r="AA8" s="699"/>
      <c r="AB8" s="734" t="s">
        <v>234</v>
      </c>
      <c r="AC8" s="699" t="s">
        <v>235</v>
      </c>
      <c r="AD8" s="699"/>
      <c r="AE8" s="95"/>
      <c r="AF8" s="95"/>
      <c r="AG8" s="95" t="s">
        <v>256</v>
      </c>
      <c r="AH8" s="95"/>
      <c r="AI8" s="95"/>
      <c r="AJ8" s="95"/>
      <c r="AK8" s="95"/>
      <c r="AL8" s="95"/>
      <c r="AM8" s="95"/>
      <c r="AN8" s="95"/>
      <c r="AO8" s="95"/>
      <c r="AP8" s="95"/>
      <c r="AQ8" s="95"/>
      <c r="AR8" s="95"/>
      <c r="AS8" s="95"/>
      <c r="AT8" s="95"/>
      <c r="AU8" s="95"/>
    </row>
    <row r="9" spans="1:47" ht="22.5" customHeight="1">
      <c r="A9" s="95"/>
      <c r="B9" s="95"/>
      <c r="C9" s="699"/>
      <c r="D9" s="699"/>
      <c r="E9" s="702"/>
      <c r="F9" s="736"/>
      <c r="G9" s="736"/>
      <c r="H9" s="702"/>
      <c r="I9" s="699" t="s">
        <v>75</v>
      </c>
      <c r="J9" s="699"/>
      <c r="K9" s="699" t="s">
        <v>76</v>
      </c>
      <c r="L9" s="699"/>
      <c r="M9" s="699" t="s">
        <v>77</v>
      </c>
      <c r="N9" s="699"/>
      <c r="O9" s="699" t="s">
        <v>78</v>
      </c>
      <c r="P9" s="699"/>
      <c r="Q9" s="699" t="s">
        <v>79</v>
      </c>
      <c r="R9" s="699"/>
      <c r="S9" s="699" t="s">
        <v>80</v>
      </c>
      <c r="T9" s="699"/>
      <c r="U9" s="699" t="s">
        <v>81</v>
      </c>
      <c r="V9" s="699"/>
      <c r="W9" s="699" t="s">
        <v>82</v>
      </c>
      <c r="X9" s="699"/>
      <c r="Y9" s="698" t="s">
        <v>236</v>
      </c>
      <c r="Z9" s="698" t="s">
        <v>239</v>
      </c>
      <c r="AA9" s="731" t="s">
        <v>132</v>
      </c>
      <c r="AB9" s="735"/>
      <c r="AC9" s="699"/>
      <c r="AD9" s="699"/>
      <c r="AE9" s="95"/>
      <c r="AF9" s="95"/>
      <c r="AG9" s="727" t="s">
        <v>254</v>
      </c>
      <c r="AH9" s="728"/>
      <c r="AI9" s="728"/>
      <c r="AJ9" s="728"/>
      <c r="AK9" s="728"/>
      <c r="AL9" s="728"/>
      <c r="AM9" s="728"/>
      <c r="AN9" s="728"/>
      <c r="AO9" s="728"/>
      <c r="AP9" s="728"/>
      <c r="AQ9" s="729"/>
      <c r="AR9" s="727" t="s">
        <v>255</v>
      </c>
      <c r="AS9" s="728"/>
      <c r="AT9" s="728"/>
      <c r="AU9" s="729"/>
    </row>
    <row r="10" spans="1:47" ht="47.25" customHeight="1">
      <c r="A10" s="95"/>
      <c r="B10" s="95"/>
      <c r="C10" s="699"/>
      <c r="D10" s="699"/>
      <c r="E10" s="733"/>
      <c r="F10" s="730"/>
      <c r="G10" s="730"/>
      <c r="H10" s="733"/>
      <c r="I10" s="373" t="s">
        <v>237</v>
      </c>
      <c r="J10" s="374" t="s">
        <v>238</v>
      </c>
      <c r="K10" s="373" t="s">
        <v>237</v>
      </c>
      <c r="L10" s="374" t="s">
        <v>238</v>
      </c>
      <c r="M10" s="373" t="s">
        <v>237</v>
      </c>
      <c r="N10" s="374" t="s">
        <v>238</v>
      </c>
      <c r="O10" s="373" t="s">
        <v>237</v>
      </c>
      <c r="P10" s="374" t="s">
        <v>238</v>
      </c>
      <c r="Q10" s="373" t="s">
        <v>237</v>
      </c>
      <c r="R10" s="374" t="s">
        <v>238</v>
      </c>
      <c r="S10" s="373" t="s">
        <v>237</v>
      </c>
      <c r="T10" s="374" t="s">
        <v>238</v>
      </c>
      <c r="U10" s="373" t="s">
        <v>237</v>
      </c>
      <c r="V10" s="374" t="s">
        <v>238</v>
      </c>
      <c r="W10" s="373" t="s">
        <v>237</v>
      </c>
      <c r="X10" s="374" t="s">
        <v>238</v>
      </c>
      <c r="Y10" s="730"/>
      <c r="Z10" s="730"/>
      <c r="AA10" s="732"/>
      <c r="AB10" s="373" t="s">
        <v>240</v>
      </c>
      <c r="AC10" s="374" t="s">
        <v>241</v>
      </c>
      <c r="AD10" s="374" t="s">
        <v>242</v>
      </c>
      <c r="AE10" s="95"/>
      <c r="AF10" s="381" t="s">
        <v>243</v>
      </c>
      <c r="AG10" s="382" t="s">
        <v>75</v>
      </c>
      <c r="AH10" s="373" t="s">
        <v>76</v>
      </c>
      <c r="AI10" s="373" t="s">
        <v>77</v>
      </c>
      <c r="AJ10" s="373" t="s">
        <v>78</v>
      </c>
      <c r="AK10" s="373" t="s">
        <v>79</v>
      </c>
      <c r="AL10" s="373" t="s">
        <v>80</v>
      </c>
      <c r="AM10" s="373" t="s">
        <v>82</v>
      </c>
      <c r="AN10" s="373" t="s">
        <v>236</v>
      </c>
      <c r="AO10" s="373" t="s">
        <v>239</v>
      </c>
      <c r="AP10" s="383" t="s">
        <v>132</v>
      </c>
      <c r="AQ10" s="384" t="s">
        <v>33</v>
      </c>
      <c r="AR10" s="382" t="s">
        <v>244</v>
      </c>
      <c r="AS10" s="373" t="s">
        <v>245</v>
      </c>
      <c r="AT10" s="373" t="s">
        <v>246</v>
      </c>
      <c r="AU10" s="385" t="s">
        <v>247</v>
      </c>
    </row>
    <row r="11" spans="1:47" ht="19.5" customHeight="1">
      <c r="A11" s="95"/>
      <c r="B11" s="95"/>
      <c r="C11" s="386">
        <v>1</v>
      </c>
      <c r="D11" s="87" t="s">
        <v>257</v>
      </c>
      <c r="E11" s="280" t="s">
        <v>261</v>
      </c>
      <c r="F11" s="387" t="s">
        <v>248</v>
      </c>
      <c r="G11" s="388">
        <v>31904</v>
      </c>
      <c r="H11" s="389" t="s">
        <v>249</v>
      </c>
      <c r="I11" s="387"/>
      <c r="J11" s="387"/>
      <c r="K11" s="390"/>
      <c r="L11" s="387"/>
      <c r="M11" s="387"/>
      <c r="N11" s="387"/>
      <c r="O11" s="387"/>
      <c r="P11" s="387"/>
      <c r="Q11" s="387"/>
      <c r="R11" s="387"/>
      <c r="S11" s="387"/>
      <c r="T11" s="387"/>
      <c r="U11" s="387"/>
      <c r="V11" s="387"/>
      <c r="W11" s="387">
        <v>7</v>
      </c>
      <c r="X11" s="391"/>
      <c r="Y11" s="387"/>
      <c r="Z11" s="387"/>
      <c r="AA11" s="387">
        <v>10</v>
      </c>
      <c r="AB11" s="392">
        <f>AQ11</f>
        <v>17</v>
      </c>
      <c r="AC11" s="393" t="str">
        <f>IF(D11="","－",AU11)</f>
        <v>○</v>
      </c>
      <c r="AD11" s="393" t="str">
        <f t="shared" ref="AD11:AD40" si="0">IF(U11&lt;&gt;0,"※",IF(W11&lt;&gt;0,"※",""))</f>
        <v>※</v>
      </c>
      <c r="AE11" s="95"/>
      <c r="AF11" s="394">
        <f t="shared" ref="AF11:AF40" si="1">IF(H11="①",W11,"0")</f>
        <v>7</v>
      </c>
      <c r="AG11" s="395">
        <f t="shared" ref="AG11:AG40" si="2">I11</f>
        <v>0</v>
      </c>
      <c r="AH11" s="396">
        <f t="shared" ref="AH11:AH40" si="3">K11</f>
        <v>0</v>
      </c>
      <c r="AI11" s="396">
        <f t="shared" ref="AI11:AI40" si="4">M11</f>
        <v>0</v>
      </c>
      <c r="AJ11" s="396">
        <f t="shared" ref="AJ11:AJ40" si="5">O11</f>
        <v>0</v>
      </c>
      <c r="AK11" s="396">
        <f t="shared" ref="AK11:AK40" si="6">Q11</f>
        <v>0</v>
      </c>
      <c r="AL11" s="396">
        <f t="shared" ref="AL11:AL40" si="7">S11</f>
        <v>0</v>
      </c>
      <c r="AM11" s="396">
        <f>AF11*1</f>
        <v>7</v>
      </c>
      <c r="AN11" s="396">
        <f t="shared" ref="AN11:AP40" si="8">Y11</f>
        <v>0</v>
      </c>
      <c r="AO11" s="396">
        <f t="shared" si="8"/>
        <v>0</v>
      </c>
      <c r="AP11" s="397">
        <f t="shared" si="8"/>
        <v>10</v>
      </c>
      <c r="AQ11" s="398">
        <f>SUM(AG11:AP11)</f>
        <v>17</v>
      </c>
      <c r="AR11" s="399">
        <f t="shared" ref="AR11:AR40" si="9">IF(H11="①",$AS$5,IF(H11="②",$AS$5,IF(H11="③",$AS$6,IF(H11="④","0"))))</f>
        <v>15</v>
      </c>
      <c r="AS11" s="400">
        <f>AR11*1</f>
        <v>15</v>
      </c>
      <c r="AT11" s="401">
        <f>AQ11-AS11</f>
        <v>2</v>
      </c>
      <c r="AU11" s="385" t="str">
        <f>IF(AT11&gt;=0,"○","×")</f>
        <v>○</v>
      </c>
    </row>
    <row r="12" spans="1:47" ht="19.5" customHeight="1">
      <c r="A12" s="95"/>
      <c r="B12" s="95"/>
      <c r="C12" s="280">
        <v>2</v>
      </c>
      <c r="D12" s="87" t="s">
        <v>258</v>
      </c>
      <c r="E12" s="280" t="s">
        <v>261</v>
      </c>
      <c r="F12" s="387" t="s">
        <v>250</v>
      </c>
      <c r="G12" s="388">
        <v>34945</v>
      </c>
      <c r="H12" s="389" t="s">
        <v>251</v>
      </c>
      <c r="I12" s="387"/>
      <c r="J12" s="387"/>
      <c r="K12" s="387"/>
      <c r="L12" s="387"/>
      <c r="M12" s="387"/>
      <c r="N12" s="387"/>
      <c r="O12" s="390"/>
      <c r="P12" s="387"/>
      <c r="Q12" s="387"/>
      <c r="R12" s="387"/>
      <c r="S12" s="387"/>
      <c r="T12" s="387"/>
      <c r="U12" s="387"/>
      <c r="V12" s="387"/>
      <c r="W12" s="387">
        <v>13</v>
      </c>
      <c r="X12" s="387"/>
      <c r="Y12" s="387">
        <v>30</v>
      </c>
      <c r="Z12" s="387"/>
      <c r="AA12" s="387">
        <v>10</v>
      </c>
      <c r="AB12" s="392">
        <f>AQ12</f>
        <v>40</v>
      </c>
      <c r="AC12" s="393" t="str">
        <f t="shared" ref="AC12:AC59" si="10">IF(D12="","－",AU12)</f>
        <v>○</v>
      </c>
      <c r="AD12" s="393" t="str">
        <f t="shared" si="0"/>
        <v>※</v>
      </c>
      <c r="AE12" s="95"/>
      <c r="AF12" s="394" t="str">
        <f>IF(H12="①",W12,"0")</f>
        <v>0</v>
      </c>
      <c r="AG12" s="395">
        <f t="shared" si="2"/>
        <v>0</v>
      </c>
      <c r="AH12" s="396">
        <f t="shared" si="3"/>
        <v>0</v>
      </c>
      <c r="AI12" s="396">
        <f t="shared" si="4"/>
        <v>0</v>
      </c>
      <c r="AJ12" s="396">
        <f t="shared" si="5"/>
        <v>0</v>
      </c>
      <c r="AK12" s="396">
        <f t="shared" si="6"/>
        <v>0</v>
      </c>
      <c r="AL12" s="396">
        <f t="shared" si="7"/>
        <v>0</v>
      </c>
      <c r="AM12" s="396">
        <f t="shared" ref="AM12:AM40" si="11">AF12*1</f>
        <v>0</v>
      </c>
      <c r="AN12" s="396">
        <f t="shared" si="8"/>
        <v>30</v>
      </c>
      <c r="AO12" s="396">
        <f t="shared" si="8"/>
        <v>0</v>
      </c>
      <c r="AP12" s="397">
        <f t="shared" si="8"/>
        <v>10</v>
      </c>
      <c r="AQ12" s="398">
        <f t="shared" ref="AQ12:AQ60" si="12">SUM(AG12:AP12)</f>
        <v>40</v>
      </c>
      <c r="AR12" s="399">
        <f t="shared" si="9"/>
        <v>15</v>
      </c>
      <c r="AS12" s="400">
        <f t="shared" ref="AS12:AS60" si="13">AR12*1</f>
        <v>15</v>
      </c>
      <c r="AT12" s="401">
        <f t="shared" ref="AT12:AT40" si="14">AQ12-AS12</f>
        <v>25</v>
      </c>
      <c r="AU12" s="385" t="str">
        <f t="shared" ref="AU12:AU40" si="15">IF(AT12&gt;=0,"○","×")</f>
        <v>○</v>
      </c>
    </row>
    <row r="13" spans="1:47" ht="19.5" customHeight="1">
      <c r="A13" s="95"/>
      <c r="B13" s="95"/>
      <c r="C13" s="280">
        <v>3</v>
      </c>
      <c r="D13" s="87" t="s">
        <v>259</v>
      </c>
      <c r="E13" s="280" t="s">
        <v>131</v>
      </c>
      <c r="F13" s="387"/>
      <c r="G13" s="388">
        <v>34934</v>
      </c>
      <c r="H13" s="389" t="s">
        <v>252</v>
      </c>
      <c r="I13" s="387"/>
      <c r="J13" s="387"/>
      <c r="K13" s="387"/>
      <c r="L13" s="387"/>
      <c r="M13" s="387"/>
      <c r="N13" s="387"/>
      <c r="O13" s="387"/>
      <c r="P13" s="387"/>
      <c r="Q13" s="387"/>
      <c r="R13" s="387"/>
      <c r="S13" s="387"/>
      <c r="T13" s="387"/>
      <c r="U13" s="387"/>
      <c r="V13" s="387"/>
      <c r="W13" s="387"/>
      <c r="X13" s="387"/>
      <c r="Y13" s="387"/>
      <c r="Z13" s="387"/>
      <c r="AA13" s="387"/>
      <c r="AB13" s="392">
        <f t="shared" ref="AB13:AB40" si="16">AQ13</f>
        <v>0</v>
      </c>
      <c r="AC13" s="393" t="str">
        <f t="shared" si="10"/>
        <v>○</v>
      </c>
      <c r="AD13" s="393" t="str">
        <f t="shared" si="0"/>
        <v/>
      </c>
      <c r="AE13" s="95"/>
      <c r="AF13" s="394" t="str">
        <f t="shared" si="1"/>
        <v>0</v>
      </c>
      <c r="AG13" s="395">
        <f t="shared" si="2"/>
        <v>0</v>
      </c>
      <c r="AH13" s="396">
        <f t="shared" si="3"/>
        <v>0</v>
      </c>
      <c r="AI13" s="396">
        <f t="shared" si="4"/>
        <v>0</v>
      </c>
      <c r="AJ13" s="396">
        <f t="shared" si="5"/>
        <v>0</v>
      </c>
      <c r="AK13" s="396">
        <f t="shared" si="6"/>
        <v>0</v>
      </c>
      <c r="AL13" s="396">
        <f t="shared" si="7"/>
        <v>0</v>
      </c>
      <c r="AM13" s="396">
        <f t="shared" si="11"/>
        <v>0</v>
      </c>
      <c r="AN13" s="396">
        <f t="shared" si="8"/>
        <v>0</v>
      </c>
      <c r="AO13" s="396">
        <f t="shared" si="8"/>
        <v>0</v>
      </c>
      <c r="AP13" s="397">
        <f t="shared" si="8"/>
        <v>0</v>
      </c>
      <c r="AQ13" s="398">
        <f t="shared" si="12"/>
        <v>0</v>
      </c>
      <c r="AR13" s="399">
        <f t="shared" si="9"/>
        <v>0</v>
      </c>
      <c r="AS13" s="400">
        <f t="shared" si="13"/>
        <v>0</v>
      </c>
      <c r="AT13" s="401">
        <f t="shared" si="14"/>
        <v>0</v>
      </c>
      <c r="AU13" s="385" t="str">
        <f t="shared" si="15"/>
        <v>○</v>
      </c>
    </row>
    <row r="14" spans="1:47" ht="19.5" customHeight="1">
      <c r="A14" s="95"/>
      <c r="B14" s="95"/>
      <c r="C14" s="280">
        <v>4</v>
      </c>
      <c r="D14" s="87"/>
      <c r="E14" s="280"/>
      <c r="F14" s="387"/>
      <c r="G14" s="387"/>
      <c r="H14" s="389"/>
      <c r="I14" s="387"/>
      <c r="J14" s="387"/>
      <c r="K14" s="387"/>
      <c r="L14" s="387"/>
      <c r="M14" s="387"/>
      <c r="N14" s="387"/>
      <c r="O14" s="387"/>
      <c r="P14" s="387"/>
      <c r="Q14" s="387"/>
      <c r="R14" s="387"/>
      <c r="S14" s="387"/>
      <c r="T14" s="387"/>
      <c r="U14" s="387"/>
      <c r="V14" s="387"/>
      <c r="W14" s="387"/>
      <c r="X14" s="387"/>
      <c r="Y14" s="387"/>
      <c r="Z14" s="387"/>
      <c r="AA14" s="387"/>
      <c r="AB14" s="392">
        <f t="shared" si="16"/>
        <v>0</v>
      </c>
      <c r="AC14" s="393" t="str">
        <f t="shared" si="10"/>
        <v>－</v>
      </c>
      <c r="AD14" s="393" t="str">
        <f t="shared" si="0"/>
        <v/>
      </c>
      <c r="AE14" s="95"/>
      <c r="AF14" s="394" t="str">
        <f t="shared" si="1"/>
        <v>0</v>
      </c>
      <c r="AG14" s="395">
        <f t="shared" si="2"/>
        <v>0</v>
      </c>
      <c r="AH14" s="396">
        <f t="shared" si="3"/>
        <v>0</v>
      </c>
      <c r="AI14" s="396">
        <f t="shared" si="4"/>
        <v>0</v>
      </c>
      <c r="AJ14" s="396">
        <f t="shared" si="5"/>
        <v>0</v>
      </c>
      <c r="AK14" s="396">
        <f t="shared" si="6"/>
        <v>0</v>
      </c>
      <c r="AL14" s="396">
        <f t="shared" si="7"/>
        <v>0</v>
      </c>
      <c r="AM14" s="396">
        <f t="shared" si="11"/>
        <v>0</v>
      </c>
      <c r="AN14" s="396">
        <f t="shared" si="8"/>
        <v>0</v>
      </c>
      <c r="AO14" s="396">
        <f t="shared" si="8"/>
        <v>0</v>
      </c>
      <c r="AP14" s="397">
        <f t="shared" si="8"/>
        <v>0</v>
      </c>
      <c r="AQ14" s="398">
        <f t="shared" si="12"/>
        <v>0</v>
      </c>
      <c r="AR14" s="399" t="b">
        <f t="shared" si="9"/>
        <v>0</v>
      </c>
      <c r="AS14" s="400">
        <f t="shared" si="13"/>
        <v>0</v>
      </c>
      <c r="AT14" s="401">
        <f t="shared" si="14"/>
        <v>0</v>
      </c>
      <c r="AU14" s="385" t="str">
        <f t="shared" si="15"/>
        <v>○</v>
      </c>
    </row>
    <row r="15" spans="1:47" ht="19.5" customHeight="1">
      <c r="A15" s="95"/>
      <c r="B15" s="95"/>
      <c r="C15" s="280">
        <v>5</v>
      </c>
      <c r="D15" s="87"/>
      <c r="E15" s="280"/>
      <c r="F15" s="387"/>
      <c r="G15" s="388"/>
      <c r="H15" s="389"/>
      <c r="I15" s="387"/>
      <c r="J15" s="387"/>
      <c r="K15" s="387"/>
      <c r="L15" s="387"/>
      <c r="M15" s="387"/>
      <c r="N15" s="387"/>
      <c r="O15" s="387"/>
      <c r="P15" s="387"/>
      <c r="Q15" s="387"/>
      <c r="R15" s="387"/>
      <c r="S15" s="387"/>
      <c r="T15" s="387"/>
      <c r="U15" s="387"/>
      <c r="V15" s="387"/>
      <c r="W15" s="387"/>
      <c r="X15" s="387"/>
      <c r="Y15" s="387"/>
      <c r="Z15" s="387"/>
      <c r="AA15" s="387"/>
      <c r="AB15" s="392">
        <f t="shared" si="16"/>
        <v>0</v>
      </c>
      <c r="AC15" s="393" t="str">
        <f t="shared" si="10"/>
        <v>－</v>
      </c>
      <c r="AD15" s="393" t="str">
        <f t="shared" si="0"/>
        <v/>
      </c>
      <c r="AE15" s="95"/>
      <c r="AF15" s="394" t="str">
        <f t="shared" si="1"/>
        <v>0</v>
      </c>
      <c r="AG15" s="395">
        <f t="shared" si="2"/>
        <v>0</v>
      </c>
      <c r="AH15" s="396">
        <f t="shared" si="3"/>
        <v>0</v>
      </c>
      <c r="AI15" s="396">
        <f t="shared" si="4"/>
        <v>0</v>
      </c>
      <c r="AJ15" s="396">
        <f t="shared" si="5"/>
        <v>0</v>
      </c>
      <c r="AK15" s="396">
        <f t="shared" si="6"/>
        <v>0</v>
      </c>
      <c r="AL15" s="396">
        <f t="shared" si="7"/>
        <v>0</v>
      </c>
      <c r="AM15" s="396">
        <f t="shared" si="11"/>
        <v>0</v>
      </c>
      <c r="AN15" s="396">
        <f t="shared" si="8"/>
        <v>0</v>
      </c>
      <c r="AO15" s="396">
        <f t="shared" si="8"/>
        <v>0</v>
      </c>
      <c r="AP15" s="397">
        <f t="shared" si="8"/>
        <v>0</v>
      </c>
      <c r="AQ15" s="398">
        <f t="shared" si="12"/>
        <v>0</v>
      </c>
      <c r="AR15" s="399" t="b">
        <f t="shared" si="9"/>
        <v>0</v>
      </c>
      <c r="AS15" s="400">
        <f t="shared" si="13"/>
        <v>0</v>
      </c>
      <c r="AT15" s="401">
        <f t="shared" si="14"/>
        <v>0</v>
      </c>
      <c r="AU15" s="385" t="str">
        <f t="shared" si="15"/>
        <v>○</v>
      </c>
    </row>
    <row r="16" spans="1:47" ht="19.5" customHeight="1">
      <c r="A16" s="95"/>
      <c r="B16" s="95"/>
      <c r="C16" s="280">
        <v>6</v>
      </c>
      <c r="D16" s="87"/>
      <c r="E16" s="280"/>
      <c r="F16" s="387"/>
      <c r="G16" s="388"/>
      <c r="H16" s="389"/>
      <c r="I16" s="387"/>
      <c r="J16" s="387"/>
      <c r="K16" s="387"/>
      <c r="L16" s="387"/>
      <c r="M16" s="387"/>
      <c r="N16" s="387"/>
      <c r="O16" s="387"/>
      <c r="P16" s="387"/>
      <c r="Q16" s="387"/>
      <c r="R16" s="387"/>
      <c r="S16" s="387"/>
      <c r="T16" s="387"/>
      <c r="U16" s="387"/>
      <c r="V16" s="387"/>
      <c r="W16" s="387"/>
      <c r="X16" s="387"/>
      <c r="Y16" s="387"/>
      <c r="Z16" s="387"/>
      <c r="AA16" s="387"/>
      <c r="AB16" s="392">
        <f t="shared" si="16"/>
        <v>0</v>
      </c>
      <c r="AC16" s="393" t="str">
        <f t="shared" si="10"/>
        <v>－</v>
      </c>
      <c r="AD16" s="393" t="str">
        <f t="shared" si="0"/>
        <v/>
      </c>
      <c r="AE16" s="95"/>
      <c r="AF16" s="394" t="str">
        <f t="shared" si="1"/>
        <v>0</v>
      </c>
      <c r="AG16" s="395">
        <f t="shared" si="2"/>
        <v>0</v>
      </c>
      <c r="AH16" s="396">
        <f t="shared" si="3"/>
        <v>0</v>
      </c>
      <c r="AI16" s="396">
        <f t="shared" si="4"/>
        <v>0</v>
      </c>
      <c r="AJ16" s="396">
        <f t="shared" si="5"/>
        <v>0</v>
      </c>
      <c r="AK16" s="396">
        <f t="shared" si="6"/>
        <v>0</v>
      </c>
      <c r="AL16" s="396">
        <f t="shared" si="7"/>
        <v>0</v>
      </c>
      <c r="AM16" s="396">
        <f t="shared" si="11"/>
        <v>0</v>
      </c>
      <c r="AN16" s="396">
        <f t="shared" si="8"/>
        <v>0</v>
      </c>
      <c r="AO16" s="396">
        <f t="shared" si="8"/>
        <v>0</v>
      </c>
      <c r="AP16" s="397">
        <f t="shared" si="8"/>
        <v>0</v>
      </c>
      <c r="AQ16" s="398">
        <f t="shared" si="12"/>
        <v>0</v>
      </c>
      <c r="AR16" s="399" t="b">
        <f t="shared" si="9"/>
        <v>0</v>
      </c>
      <c r="AS16" s="400">
        <f t="shared" si="13"/>
        <v>0</v>
      </c>
      <c r="AT16" s="401">
        <f t="shared" si="14"/>
        <v>0</v>
      </c>
      <c r="AU16" s="385" t="str">
        <f t="shared" si="15"/>
        <v>○</v>
      </c>
    </row>
    <row r="17" spans="1:47" ht="19.5" customHeight="1">
      <c r="A17" s="95"/>
      <c r="B17" s="95"/>
      <c r="C17" s="280">
        <v>7</v>
      </c>
      <c r="D17" s="87"/>
      <c r="E17" s="280"/>
      <c r="F17" s="387"/>
      <c r="G17" s="388"/>
      <c r="H17" s="389"/>
      <c r="I17" s="387"/>
      <c r="J17" s="387"/>
      <c r="K17" s="387"/>
      <c r="L17" s="387"/>
      <c r="M17" s="387"/>
      <c r="N17" s="387"/>
      <c r="O17" s="387"/>
      <c r="P17" s="387"/>
      <c r="Q17" s="387"/>
      <c r="R17" s="387"/>
      <c r="S17" s="387"/>
      <c r="T17" s="387"/>
      <c r="U17" s="387"/>
      <c r="V17" s="387"/>
      <c r="W17" s="387"/>
      <c r="X17" s="387"/>
      <c r="Y17" s="387"/>
      <c r="Z17" s="387"/>
      <c r="AA17" s="387"/>
      <c r="AB17" s="392">
        <f t="shared" si="16"/>
        <v>0</v>
      </c>
      <c r="AC17" s="393" t="str">
        <f t="shared" si="10"/>
        <v>－</v>
      </c>
      <c r="AD17" s="393" t="str">
        <f t="shared" si="0"/>
        <v/>
      </c>
      <c r="AE17" s="95"/>
      <c r="AF17" s="394" t="str">
        <f t="shared" si="1"/>
        <v>0</v>
      </c>
      <c r="AG17" s="395">
        <f t="shared" si="2"/>
        <v>0</v>
      </c>
      <c r="AH17" s="396">
        <f t="shared" si="3"/>
        <v>0</v>
      </c>
      <c r="AI17" s="396">
        <f t="shared" si="4"/>
        <v>0</v>
      </c>
      <c r="AJ17" s="396">
        <f t="shared" si="5"/>
        <v>0</v>
      </c>
      <c r="AK17" s="396">
        <f t="shared" si="6"/>
        <v>0</v>
      </c>
      <c r="AL17" s="396">
        <f t="shared" si="7"/>
        <v>0</v>
      </c>
      <c r="AM17" s="396">
        <f t="shared" si="11"/>
        <v>0</v>
      </c>
      <c r="AN17" s="396">
        <f t="shared" si="8"/>
        <v>0</v>
      </c>
      <c r="AO17" s="396">
        <f t="shared" si="8"/>
        <v>0</v>
      </c>
      <c r="AP17" s="397">
        <f t="shared" si="8"/>
        <v>0</v>
      </c>
      <c r="AQ17" s="398">
        <f t="shared" si="12"/>
        <v>0</v>
      </c>
      <c r="AR17" s="399" t="b">
        <f t="shared" si="9"/>
        <v>0</v>
      </c>
      <c r="AS17" s="400">
        <f t="shared" si="13"/>
        <v>0</v>
      </c>
      <c r="AT17" s="401">
        <f t="shared" si="14"/>
        <v>0</v>
      </c>
      <c r="AU17" s="385" t="str">
        <f t="shared" si="15"/>
        <v>○</v>
      </c>
    </row>
    <row r="18" spans="1:47" ht="19.5" customHeight="1">
      <c r="A18" s="95"/>
      <c r="B18" s="95"/>
      <c r="C18" s="280">
        <v>8</v>
      </c>
      <c r="D18" s="87"/>
      <c r="E18" s="280"/>
      <c r="F18" s="387"/>
      <c r="G18" s="387"/>
      <c r="H18" s="389"/>
      <c r="I18" s="387"/>
      <c r="J18" s="387"/>
      <c r="K18" s="387"/>
      <c r="L18" s="387"/>
      <c r="M18" s="387"/>
      <c r="N18" s="387"/>
      <c r="O18" s="387"/>
      <c r="P18" s="387"/>
      <c r="Q18" s="387"/>
      <c r="R18" s="387"/>
      <c r="S18" s="387"/>
      <c r="T18" s="387"/>
      <c r="U18" s="387"/>
      <c r="V18" s="387"/>
      <c r="W18" s="387"/>
      <c r="X18" s="387"/>
      <c r="Y18" s="387"/>
      <c r="Z18" s="387"/>
      <c r="AA18" s="387"/>
      <c r="AB18" s="392">
        <f t="shared" si="16"/>
        <v>0</v>
      </c>
      <c r="AC18" s="393" t="str">
        <f t="shared" si="10"/>
        <v>－</v>
      </c>
      <c r="AD18" s="393" t="str">
        <f t="shared" si="0"/>
        <v/>
      </c>
      <c r="AE18" s="95"/>
      <c r="AF18" s="394" t="str">
        <f t="shared" si="1"/>
        <v>0</v>
      </c>
      <c r="AG18" s="395">
        <f t="shared" si="2"/>
        <v>0</v>
      </c>
      <c r="AH18" s="396">
        <f t="shared" si="3"/>
        <v>0</v>
      </c>
      <c r="AI18" s="396">
        <f t="shared" si="4"/>
        <v>0</v>
      </c>
      <c r="AJ18" s="396">
        <f t="shared" si="5"/>
        <v>0</v>
      </c>
      <c r="AK18" s="396">
        <f t="shared" si="6"/>
        <v>0</v>
      </c>
      <c r="AL18" s="396">
        <f t="shared" si="7"/>
        <v>0</v>
      </c>
      <c r="AM18" s="396">
        <f t="shared" si="11"/>
        <v>0</v>
      </c>
      <c r="AN18" s="396">
        <f t="shared" si="8"/>
        <v>0</v>
      </c>
      <c r="AO18" s="396">
        <f t="shared" si="8"/>
        <v>0</v>
      </c>
      <c r="AP18" s="397">
        <f t="shared" si="8"/>
        <v>0</v>
      </c>
      <c r="AQ18" s="398">
        <f t="shared" si="12"/>
        <v>0</v>
      </c>
      <c r="AR18" s="399" t="b">
        <f t="shared" si="9"/>
        <v>0</v>
      </c>
      <c r="AS18" s="400">
        <f t="shared" si="13"/>
        <v>0</v>
      </c>
      <c r="AT18" s="401">
        <f t="shared" si="14"/>
        <v>0</v>
      </c>
      <c r="AU18" s="385" t="str">
        <f t="shared" si="15"/>
        <v>○</v>
      </c>
    </row>
    <row r="19" spans="1:47" ht="19.5" customHeight="1">
      <c r="A19" s="95"/>
      <c r="B19" s="95"/>
      <c r="C19" s="280">
        <v>9</v>
      </c>
      <c r="D19" s="87"/>
      <c r="E19" s="280"/>
      <c r="F19" s="387"/>
      <c r="G19" s="387"/>
      <c r="H19" s="389"/>
      <c r="I19" s="387"/>
      <c r="J19" s="387"/>
      <c r="K19" s="387"/>
      <c r="L19" s="387"/>
      <c r="M19" s="387"/>
      <c r="N19" s="387"/>
      <c r="O19" s="387"/>
      <c r="P19" s="387"/>
      <c r="Q19" s="387"/>
      <c r="R19" s="387"/>
      <c r="S19" s="387"/>
      <c r="T19" s="387"/>
      <c r="U19" s="387"/>
      <c r="V19" s="387"/>
      <c r="W19" s="387"/>
      <c r="X19" s="387"/>
      <c r="Y19" s="387"/>
      <c r="Z19" s="387"/>
      <c r="AA19" s="387"/>
      <c r="AB19" s="392">
        <f t="shared" si="16"/>
        <v>0</v>
      </c>
      <c r="AC19" s="393" t="str">
        <f t="shared" si="10"/>
        <v>－</v>
      </c>
      <c r="AD19" s="393" t="str">
        <f t="shared" si="0"/>
        <v/>
      </c>
      <c r="AE19" s="95"/>
      <c r="AF19" s="394" t="str">
        <f t="shared" si="1"/>
        <v>0</v>
      </c>
      <c r="AG19" s="395">
        <f t="shared" si="2"/>
        <v>0</v>
      </c>
      <c r="AH19" s="396">
        <f t="shared" si="3"/>
        <v>0</v>
      </c>
      <c r="AI19" s="396">
        <f t="shared" si="4"/>
        <v>0</v>
      </c>
      <c r="AJ19" s="396">
        <f t="shared" si="5"/>
        <v>0</v>
      </c>
      <c r="AK19" s="396">
        <f t="shared" si="6"/>
        <v>0</v>
      </c>
      <c r="AL19" s="396">
        <f t="shared" si="7"/>
        <v>0</v>
      </c>
      <c r="AM19" s="396">
        <f t="shared" si="11"/>
        <v>0</v>
      </c>
      <c r="AN19" s="396">
        <f t="shared" si="8"/>
        <v>0</v>
      </c>
      <c r="AO19" s="396">
        <f t="shared" si="8"/>
        <v>0</v>
      </c>
      <c r="AP19" s="397">
        <f t="shared" si="8"/>
        <v>0</v>
      </c>
      <c r="AQ19" s="398">
        <f t="shared" si="12"/>
        <v>0</v>
      </c>
      <c r="AR19" s="399" t="b">
        <f t="shared" si="9"/>
        <v>0</v>
      </c>
      <c r="AS19" s="400">
        <f t="shared" si="13"/>
        <v>0</v>
      </c>
      <c r="AT19" s="401">
        <f t="shared" si="14"/>
        <v>0</v>
      </c>
      <c r="AU19" s="385" t="str">
        <f t="shared" si="15"/>
        <v>○</v>
      </c>
    </row>
    <row r="20" spans="1:47" ht="19.5" customHeight="1">
      <c r="A20" s="95"/>
      <c r="B20" s="95"/>
      <c r="C20" s="280">
        <v>10</v>
      </c>
      <c r="D20" s="87"/>
      <c r="E20" s="280"/>
      <c r="F20" s="387"/>
      <c r="G20" s="387"/>
      <c r="H20" s="389"/>
      <c r="I20" s="387"/>
      <c r="J20" s="387"/>
      <c r="K20" s="387"/>
      <c r="L20" s="387"/>
      <c r="M20" s="387"/>
      <c r="N20" s="387"/>
      <c r="O20" s="387"/>
      <c r="P20" s="387"/>
      <c r="Q20" s="387"/>
      <c r="R20" s="387"/>
      <c r="S20" s="387"/>
      <c r="T20" s="387"/>
      <c r="U20" s="387"/>
      <c r="V20" s="387"/>
      <c r="W20" s="387"/>
      <c r="X20" s="387"/>
      <c r="Y20" s="387"/>
      <c r="Z20" s="387"/>
      <c r="AA20" s="387"/>
      <c r="AB20" s="392">
        <f t="shared" si="16"/>
        <v>0</v>
      </c>
      <c r="AC20" s="393" t="str">
        <f t="shared" si="10"/>
        <v>－</v>
      </c>
      <c r="AD20" s="393" t="str">
        <f t="shared" si="0"/>
        <v/>
      </c>
      <c r="AE20" s="95"/>
      <c r="AF20" s="394" t="str">
        <f t="shared" si="1"/>
        <v>0</v>
      </c>
      <c r="AG20" s="395">
        <f t="shared" si="2"/>
        <v>0</v>
      </c>
      <c r="AH20" s="396">
        <f t="shared" si="3"/>
        <v>0</v>
      </c>
      <c r="AI20" s="396">
        <f t="shared" si="4"/>
        <v>0</v>
      </c>
      <c r="AJ20" s="396">
        <f t="shared" si="5"/>
        <v>0</v>
      </c>
      <c r="AK20" s="396">
        <f t="shared" si="6"/>
        <v>0</v>
      </c>
      <c r="AL20" s="396">
        <f t="shared" si="7"/>
        <v>0</v>
      </c>
      <c r="AM20" s="396">
        <f t="shared" si="11"/>
        <v>0</v>
      </c>
      <c r="AN20" s="396">
        <f t="shared" si="8"/>
        <v>0</v>
      </c>
      <c r="AO20" s="396">
        <f t="shared" si="8"/>
        <v>0</v>
      </c>
      <c r="AP20" s="397">
        <f t="shared" si="8"/>
        <v>0</v>
      </c>
      <c r="AQ20" s="398">
        <f t="shared" si="12"/>
        <v>0</v>
      </c>
      <c r="AR20" s="399" t="b">
        <f t="shared" si="9"/>
        <v>0</v>
      </c>
      <c r="AS20" s="400">
        <f t="shared" si="13"/>
        <v>0</v>
      </c>
      <c r="AT20" s="401">
        <f t="shared" si="14"/>
        <v>0</v>
      </c>
      <c r="AU20" s="385" t="str">
        <f t="shared" si="15"/>
        <v>○</v>
      </c>
    </row>
    <row r="21" spans="1:47" ht="19.5" customHeight="1">
      <c r="A21" s="95"/>
      <c r="B21" s="95"/>
      <c r="C21" s="280">
        <v>11</v>
      </c>
      <c r="D21" s="87"/>
      <c r="E21" s="280"/>
      <c r="F21" s="387"/>
      <c r="G21" s="387"/>
      <c r="H21" s="389"/>
      <c r="I21" s="387"/>
      <c r="J21" s="387"/>
      <c r="K21" s="387"/>
      <c r="L21" s="387"/>
      <c r="M21" s="387"/>
      <c r="N21" s="387"/>
      <c r="O21" s="387"/>
      <c r="P21" s="387"/>
      <c r="Q21" s="387"/>
      <c r="R21" s="387"/>
      <c r="S21" s="387"/>
      <c r="T21" s="387"/>
      <c r="U21" s="387"/>
      <c r="V21" s="387"/>
      <c r="W21" s="387"/>
      <c r="X21" s="387"/>
      <c r="Y21" s="387"/>
      <c r="Z21" s="387"/>
      <c r="AA21" s="387"/>
      <c r="AB21" s="392">
        <f t="shared" si="16"/>
        <v>0</v>
      </c>
      <c r="AC21" s="393" t="str">
        <f t="shared" si="10"/>
        <v>－</v>
      </c>
      <c r="AD21" s="393" t="str">
        <f t="shared" si="0"/>
        <v/>
      </c>
      <c r="AE21" s="95"/>
      <c r="AF21" s="394" t="str">
        <f t="shared" si="1"/>
        <v>0</v>
      </c>
      <c r="AG21" s="395">
        <f t="shared" si="2"/>
        <v>0</v>
      </c>
      <c r="AH21" s="396">
        <f t="shared" si="3"/>
        <v>0</v>
      </c>
      <c r="AI21" s="396">
        <f t="shared" si="4"/>
        <v>0</v>
      </c>
      <c r="AJ21" s="396">
        <f t="shared" si="5"/>
        <v>0</v>
      </c>
      <c r="AK21" s="396">
        <f t="shared" si="6"/>
        <v>0</v>
      </c>
      <c r="AL21" s="396">
        <f t="shared" si="7"/>
        <v>0</v>
      </c>
      <c r="AM21" s="396">
        <f t="shared" si="11"/>
        <v>0</v>
      </c>
      <c r="AN21" s="396">
        <f t="shared" si="8"/>
        <v>0</v>
      </c>
      <c r="AO21" s="396">
        <f t="shared" si="8"/>
        <v>0</v>
      </c>
      <c r="AP21" s="397">
        <f t="shared" si="8"/>
        <v>0</v>
      </c>
      <c r="AQ21" s="398">
        <f t="shared" si="12"/>
        <v>0</v>
      </c>
      <c r="AR21" s="399" t="b">
        <f t="shared" si="9"/>
        <v>0</v>
      </c>
      <c r="AS21" s="400">
        <f t="shared" si="13"/>
        <v>0</v>
      </c>
      <c r="AT21" s="401">
        <f t="shared" si="14"/>
        <v>0</v>
      </c>
      <c r="AU21" s="385" t="str">
        <f t="shared" si="15"/>
        <v>○</v>
      </c>
    </row>
    <row r="22" spans="1:47" ht="19.5" customHeight="1">
      <c r="A22" s="95"/>
      <c r="B22" s="95"/>
      <c r="C22" s="280">
        <v>12</v>
      </c>
      <c r="D22" s="87"/>
      <c r="E22" s="280"/>
      <c r="F22" s="387"/>
      <c r="G22" s="387"/>
      <c r="H22" s="389"/>
      <c r="I22" s="387"/>
      <c r="J22" s="387"/>
      <c r="K22" s="387"/>
      <c r="L22" s="387"/>
      <c r="M22" s="387"/>
      <c r="N22" s="387"/>
      <c r="O22" s="387"/>
      <c r="P22" s="387"/>
      <c r="Q22" s="387"/>
      <c r="R22" s="387"/>
      <c r="S22" s="387"/>
      <c r="T22" s="387"/>
      <c r="U22" s="387"/>
      <c r="V22" s="387"/>
      <c r="W22" s="387"/>
      <c r="X22" s="387"/>
      <c r="Y22" s="387"/>
      <c r="Z22" s="387"/>
      <c r="AA22" s="387"/>
      <c r="AB22" s="392">
        <f t="shared" si="16"/>
        <v>0</v>
      </c>
      <c r="AC22" s="393" t="str">
        <f t="shared" si="10"/>
        <v>－</v>
      </c>
      <c r="AD22" s="393" t="str">
        <f t="shared" si="0"/>
        <v/>
      </c>
      <c r="AE22" s="95"/>
      <c r="AF22" s="394" t="str">
        <f t="shared" si="1"/>
        <v>0</v>
      </c>
      <c r="AG22" s="395">
        <f t="shared" si="2"/>
        <v>0</v>
      </c>
      <c r="AH22" s="396">
        <f t="shared" si="3"/>
        <v>0</v>
      </c>
      <c r="AI22" s="396">
        <f t="shared" si="4"/>
        <v>0</v>
      </c>
      <c r="AJ22" s="396">
        <f t="shared" si="5"/>
        <v>0</v>
      </c>
      <c r="AK22" s="396">
        <f t="shared" si="6"/>
        <v>0</v>
      </c>
      <c r="AL22" s="396">
        <f t="shared" si="7"/>
        <v>0</v>
      </c>
      <c r="AM22" s="396">
        <f t="shared" si="11"/>
        <v>0</v>
      </c>
      <c r="AN22" s="396">
        <f t="shared" si="8"/>
        <v>0</v>
      </c>
      <c r="AO22" s="396">
        <f t="shared" si="8"/>
        <v>0</v>
      </c>
      <c r="AP22" s="397">
        <f t="shared" si="8"/>
        <v>0</v>
      </c>
      <c r="AQ22" s="398">
        <f t="shared" si="12"/>
        <v>0</v>
      </c>
      <c r="AR22" s="399" t="b">
        <f t="shared" si="9"/>
        <v>0</v>
      </c>
      <c r="AS22" s="400">
        <f t="shared" si="13"/>
        <v>0</v>
      </c>
      <c r="AT22" s="401">
        <f t="shared" si="14"/>
        <v>0</v>
      </c>
      <c r="AU22" s="385" t="str">
        <f t="shared" si="15"/>
        <v>○</v>
      </c>
    </row>
    <row r="23" spans="1:47" ht="19.5" customHeight="1">
      <c r="A23" s="95"/>
      <c r="B23" s="95"/>
      <c r="C23" s="280">
        <v>13</v>
      </c>
      <c r="D23" s="87"/>
      <c r="E23" s="280"/>
      <c r="F23" s="387"/>
      <c r="G23" s="387"/>
      <c r="H23" s="389"/>
      <c r="I23" s="387"/>
      <c r="J23" s="387"/>
      <c r="K23" s="387"/>
      <c r="L23" s="387"/>
      <c r="M23" s="387"/>
      <c r="N23" s="387"/>
      <c r="O23" s="387"/>
      <c r="P23" s="387"/>
      <c r="Q23" s="387"/>
      <c r="R23" s="387"/>
      <c r="S23" s="387"/>
      <c r="T23" s="387"/>
      <c r="U23" s="387"/>
      <c r="V23" s="387"/>
      <c r="W23" s="387"/>
      <c r="X23" s="387"/>
      <c r="Y23" s="387"/>
      <c r="Z23" s="387"/>
      <c r="AA23" s="387"/>
      <c r="AB23" s="392">
        <f t="shared" si="16"/>
        <v>0</v>
      </c>
      <c r="AC23" s="393" t="str">
        <f t="shared" si="10"/>
        <v>－</v>
      </c>
      <c r="AD23" s="393" t="str">
        <f t="shared" si="0"/>
        <v/>
      </c>
      <c r="AE23" s="95"/>
      <c r="AF23" s="394" t="str">
        <f t="shared" si="1"/>
        <v>0</v>
      </c>
      <c r="AG23" s="395">
        <f t="shared" si="2"/>
        <v>0</v>
      </c>
      <c r="AH23" s="396">
        <f t="shared" si="3"/>
        <v>0</v>
      </c>
      <c r="AI23" s="396">
        <f t="shared" si="4"/>
        <v>0</v>
      </c>
      <c r="AJ23" s="396">
        <f t="shared" si="5"/>
        <v>0</v>
      </c>
      <c r="AK23" s="396">
        <f t="shared" si="6"/>
        <v>0</v>
      </c>
      <c r="AL23" s="396">
        <f t="shared" si="7"/>
        <v>0</v>
      </c>
      <c r="AM23" s="396">
        <f t="shared" si="11"/>
        <v>0</v>
      </c>
      <c r="AN23" s="396">
        <f t="shared" si="8"/>
        <v>0</v>
      </c>
      <c r="AO23" s="396">
        <f t="shared" si="8"/>
        <v>0</v>
      </c>
      <c r="AP23" s="397">
        <f t="shared" si="8"/>
        <v>0</v>
      </c>
      <c r="AQ23" s="398">
        <f t="shared" si="12"/>
        <v>0</v>
      </c>
      <c r="AR23" s="399" t="b">
        <f t="shared" si="9"/>
        <v>0</v>
      </c>
      <c r="AS23" s="400">
        <f t="shared" si="13"/>
        <v>0</v>
      </c>
      <c r="AT23" s="401">
        <f t="shared" si="14"/>
        <v>0</v>
      </c>
      <c r="AU23" s="385" t="str">
        <f t="shared" si="15"/>
        <v>○</v>
      </c>
    </row>
    <row r="24" spans="1:47" ht="19.5" customHeight="1">
      <c r="A24" s="95"/>
      <c r="B24" s="95"/>
      <c r="C24" s="280">
        <v>14</v>
      </c>
      <c r="D24" s="87"/>
      <c r="E24" s="280"/>
      <c r="F24" s="387"/>
      <c r="G24" s="387"/>
      <c r="H24" s="389"/>
      <c r="I24" s="387"/>
      <c r="J24" s="387"/>
      <c r="K24" s="387"/>
      <c r="L24" s="387"/>
      <c r="M24" s="387"/>
      <c r="N24" s="387"/>
      <c r="O24" s="387"/>
      <c r="P24" s="387"/>
      <c r="Q24" s="387"/>
      <c r="R24" s="387"/>
      <c r="S24" s="387"/>
      <c r="T24" s="387"/>
      <c r="U24" s="387"/>
      <c r="V24" s="387"/>
      <c r="W24" s="387"/>
      <c r="X24" s="387"/>
      <c r="Y24" s="387"/>
      <c r="Z24" s="387"/>
      <c r="AA24" s="387"/>
      <c r="AB24" s="392">
        <f t="shared" si="16"/>
        <v>0</v>
      </c>
      <c r="AC24" s="393" t="str">
        <f t="shared" si="10"/>
        <v>－</v>
      </c>
      <c r="AD24" s="393" t="str">
        <f t="shared" si="0"/>
        <v/>
      </c>
      <c r="AE24" s="95"/>
      <c r="AF24" s="394" t="str">
        <f t="shared" si="1"/>
        <v>0</v>
      </c>
      <c r="AG24" s="395">
        <f t="shared" si="2"/>
        <v>0</v>
      </c>
      <c r="AH24" s="396">
        <f t="shared" si="3"/>
        <v>0</v>
      </c>
      <c r="AI24" s="396">
        <f t="shared" si="4"/>
        <v>0</v>
      </c>
      <c r="AJ24" s="396">
        <f t="shared" si="5"/>
        <v>0</v>
      </c>
      <c r="AK24" s="396">
        <f t="shared" si="6"/>
        <v>0</v>
      </c>
      <c r="AL24" s="396">
        <f t="shared" si="7"/>
        <v>0</v>
      </c>
      <c r="AM24" s="396">
        <f t="shared" si="11"/>
        <v>0</v>
      </c>
      <c r="AN24" s="396">
        <f t="shared" si="8"/>
        <v>0</v>
      </c>
      <c r="AO24" s="396">
        <f t="shared" si="8"/>
        <v>0</v>
      </c>
      <c r="AP24" s="397">
        <f t="shared" si="8"/>
        <v>0</v>
      </c>
      <c r="AQ24" s="398">
        <f t="shared" si="12"/>
        <v>0</v>
      </c>
      <c r="AR24" s="399" t="b">
        <f t="shared" si="9"/>
        <v>0</v>
      </c>
      <c r="AS24" s="400">
        <f t="shared" si="13"/>
        <v>0</v>
      </c>
      <c r="AT24" s="401">
        <f t="shared" si="14"/>
        <v>0</v>
      </c>
      <c r="AU24" s="385" t="str">
        <f t="shared" si="15"/>
        <v>○</v>
      </c>
    </row>
    <row r="25" spans="1:47" ht="19.5" customHeight="1">
      <c r="A25" s="95"/>
      <c r="B25" s="95"/>
      <c r="C25" s="280">
        <v>15</v>
      </c>
      <c r="D25" s="87"/>
      <c r="E25" s="280"/>
      <c r="F25" s="387"/>
      <c r="G25" s="387"/>
      <c r="H25" s="389"/>
      <c r="I25" s="387"/>
      <c r="J25" s="387"/>
      <c r="K25" s="387"/>
      <c r="L25" s="387"/>
      <c r="M25" s="387"/>
      <c r="N25" s="387"/>
      <c r="O25" s="387"/>
      <c r="P25" s="387"/>
      <c r="Q25" s="387"/>
      <c r="R25" s="387"/>
      <c r="S25" s="387"/>
      <c r="T25" s="387"/>
      <c r="U25" s="387"/>
      <c r="V25" s="387"/>
      <c r="W25" s="387"/>
      <c r="X25" s="387"/>
      <c r="Y25" s="387"/>
      <c r="Z25" s="387"/>
      <c r="AA25" s="387"/>
      <c r="AB25" s="392">
        <f t="shared" si="16"/>
        <v>0</v>
      </c>
      <c r="AC25" s="393" t="str">
        <f t="shared" si="10"/>
        <v>－</v>
      </c>
      <c r="AD25" s="393" t="str">
        <f t="shared" si="0"/>
        <v/>
      </c>
      <c r="AE25" s="95"/>
      <c r="AF25" s="394" t="str">
        <f t="shared" si="1"/>
        <v>0</v>
      </c>
      <c r="AG25" s="395">
        <f t="shared" si="2"/>
        <v>0</v>
      </c>
      <c r="AH25" s="396">
        <f t="shared" si="3"/>
        <v>0</v>
      </c>
      <c r="AI25" s="396">
        <f t="shared" si="4"/>
        <v>0</v>
      </c>
      <c r="AJ25" s="396">
        <f t="shared" si="5"/>
        <v>0</v>
      </c>
      <c r="AK25" s="396">
        <f t="shared" si="6"/>
        <v>0</v>
      </c>
      <c r="AL25" s="396">
        <f t="shared" si="7"/>
        <v>0</v>
      </c>
      <c r="AM25" s="396">
        <f t="shared" si="11"/>
        <v>0</v>
      </c>
      <c r="AN25" s="396">
        <f t="shared" si="8"/>
        <v>0</v>
      </c>
      <c r="AO25" s="396">
        <f t="shared" si="8"/>
        <v>0</v>
      </c>
      <c r="AP25" s="397">
        <f t="shared" si="8"/>
        <v>0</v>
      </c>
      <c r="AQ25" s="398">
        <f t="shared" si="12"/>
        <v>0</v>
      </c>
      <c r="AR25" s="399" t="b">
        <f t="shared" si="9"/>
        <v>0</v>
      </c>
      <c r="AS25" s="400">
        <f t="shared" si="13"/>
        <v>0</v>
      </c>
      <c r="AT25" s="401">
        <f t="shared" si="14"/>
        <v>0</v>
      </c>
      <c r="AU25" s="385" t="str">
        <f t="shared" si="15"/>
        <v>○</v>
      </c>
    </row>
    <row r="26" spans="1:47" ht="19.5" customHeight="1">
      <c r="A26" s="95"/>
      <c r="B26" s="95"/>
      <c r="C26" s="280">
        <v>16</v>
      </c>
      <c r="D26" s="87"/>
      <c r="E26" s="280"/>
      <c r="F26" s="387"/>
      <c r="G26" s="387"/>
      <c r="H26" s="389"/>
      <c r="I26" s="387"/>
      <c r="J26" s="387"/>
      <c r="K26" s="387"/>
      <c r="L26" s="387"/>
      <c r="M26" s="387"/>
      <c r="N26" s="387"/>
      <c r="O26" s="387"/>
      <c r="P26" s="387"/>
      <c r="Q26" s="387"/>
      <c r="R26" s="387"/>
      <c r="S26" s="387"/>
      <c r="T26" s="387"/>
      <c r="U26" s="387"/>
      <c r="V26" s="387"/>
      <c r="W26" s="387"/>
      <c r="X26" s="387"/>
      <c r="Y26" s="387"/>
      <c r="Z26" s="387"/>
      <c r="AA26" s="387"/>
      <c r="AB26" s="392">
        <f t="shared" si="16"/>
        <v>0</v>
      </c>
      <c r="AC26" s="393" t="str">
        <f t="shared" si="10"/>
        <v>－</v>
      </c>
      <c r="AD26" s="393" t="str">
        <f t="shared" si="0"/>
        <v/>
      </c>
      <c r="AE26" s="95"/>
      <c r="AF26" s="394" t="str">
        <f t="shared" si="1"/>
        <v>0</v>
      </c>
      <c r="AG26" s="395">
        <f t="shared" si="2"/>
        <v>0</v>
      </c>
      <c r="AH26" s="396">
        <f t="shared" si="3"/>
        <v>0</v>
      </c>
      <c r="AI26" s="396">
        <f t="shared" si="4"/>
        <v>0</v>
      </c>
      <c r="AJ26" s="396">
        <f t="shared" si="5"/>
        <v>0</v>
      </c>
      <c r="AK26" s="396">
        <f t="shared" si="6"/>
        <v>0</v>
      </c>
      <c r="AL26" s="396">
        <f t="shared" si="7"/>
        <v>0</v>
      </c>
      <c r="AM26" s="396">
        <f t="shared" si="11"/>
        <v>0</v>
      </c>
      <c r="AN26" s="396">
        <f t="shared" si="8"/>
        <v>0</v>
      </c>
      <c r="AO26" s="396">
        <f t="shared" si="8"/>
        <v>0</v>
      </c>
      <c r="AP26" s="397">
        <f t="shared" si="8"/>
        <v>0</v>
      </c>
      <c r="AQ26" s="398">
        <f t="shared" si="12"/>
        <v>0</v>
      </c>
      <c r="AR26" s="399" t="b">
        <f t="shared" si="9"/>
        <v>0</v>
      </c>
      <c r="AS26" s="400">
        <f t="shared" si="13"/>
        <v>0</v>
      </c>
      <c r="AT26" s="401">
        <f t="shared" si="14"/>
        <v>0</v>
      </c>
      <c r="AU26" s="385" t="str">
        <f t="shared" si="15"/>
        <v>○</v>
      </c>
    </row>
    <row r="27" spans="1:47" ht="19.5" customHeight="1">
      <c r="A27" s="95"/>
      <c r="B27" s="95"/>
      <c r="C27" s="280">
        <v>17</v>
      </c>
      <c r="D27" s="87"/>
      <c r="E27" s="280"/>
      <c r="F27" s="387"/>
      <c r="G27" s="387"/>
      <c r="H27" s="389"/>
      <c r="I27" s="387"/>
      <c r="J27" s="387"/>
      <c r="K27" s="387"/>
      <c r="L27" s="387"/>
      <c r="M27" s="387"/>
      <c r="N27" s="387"/>
      <c r="O27" s="387"/>
      <c r="P27" s="387"/>
      <c r="Q27" s="387"/>
      <c r="R27" s="387"/>
      <c r="S27" s="387"/>
      <c r="T27" s="387"/>
      <c r="U27" s="387"/>
      <c r="V27" s="387"/>
      <c r="W27" s="387"/>
      <c r="X27" s="387"/>
      <c r="Y27" s="387"/>
      <c r="Z27" s="387"/>
      <c r="AA27" s="387"/>
      <c r="AB27" s="392">
        <f t="shared" si="16"/>
        <v>0</v>
      </c>
      <c r="AC27" s="393" t="str">
        <f t="shared" si="10"/>
        <v>－</v>
      </c>
      <c r="AD27" s="393" t="str">
        <f t="shared" si="0"/>
        <v/>
      </c>
      <c r="AE27" s="95"/>
      <c r="AF27" s="394" t="str">
        <f t="shared" si="1"/>
        <v>0</v>
      </c>
      <c r="AG27" s="395">
        <f t="shared" si="2"/>
        <v>0</v>
      </c>
      <c r="AH27" s="396">
        <f t="shared" si="3"/>
        <v>0</v>
      </c>
      <c r="AI27" s="396">
        <f t="shared" si="4"/>
        <v>0</v>
      </c>
      <c r="AJ27" s="396">
        <f t="shared" si="5"/>
        <v>0</v>
      </c>
      <c r="AK27" s="396">
        <f t="shared" si="6"/>
        <v>0</v>
      </c>
      <c r="AL27" s="396">
        <f t="shared" si="7"/>
        <v>0</v>
      </c>
      <c r="AM27" s="396">
        <f t="shared" si="11"/>
        <v>0</v>
      </c>
      <c r="AN27" s="396">
        <f t="shared" si="8"/>
        <v>0</v>
      </c>
      <c r="AO27" s="396">
        <f t="shared" si="8"/>
        <v>0</v>
      </c>
      <c r="AP27" s="397">
        <f t="shared" si="8"/>
        <v>0</v>
      </c>
      <c r="AQ27" s="398">
        <f t="shared" si="12"/>
        <v>0</v>
      </c>
      <c r="AR27" s="399" t="b">
        <f t="shared" si="9"/>
        <v>0</v>
      </c>
      <c r="AS27" s="400">
        <f t="shared" si="13"/>
        <v>0</v>
      </c>
      <c r="AT27" s="401">
        <f t="shared" si="14"/>
        <v>0</v>
      </c>
      <c r="AU27" s="385" t="str">
        <f t="shared" si="15"/>
        <v>○</v>
      </c>
    </row>
    <row r="28" spans="1:47" ht="19.5" customHeight="1">
      <c r="A28" s="95"/>
      <c r="B28" s="95"/>
      <c r="C28" s="280">
        <v>18</v>
      </c>
      <c r="D28" s="87"/>
      <c r="E28" s="280"/>
      <c r="F28" s="387"/>
      <c r="G28" s="387"/>
      <c r="H28" s="389"/>
      <c r="I28" s="387"/>
      <c r="J28" s="387"/>
      <c r="K28" s="387"/>
      <c r="L28" s="387"/>
      <c r="M28" s="387"/>
      <c r="N28" s="387"/>
      <c r="O28" s="387"/>
      <c r="P28" s="387"/>
      <c r="Q28" s="387"/>
      <c r="R28" s="387"/>
      <c r="S28" s="387"/>
      <c r="T28" s="387"/>
      <c r="U28" s="387"/>
      <c r="V28" s="387"/>
      <c r="W28" s="387"/>
      <c r="X28" s="387"/>
      <c r="Y28" s="387"/>
      <c r="Z28" s="387"/>
      <c r="AA28" s="387"/>
      <c r="AB28" s="392">
        <f t="shared" si="16"/>
        <v>0</v>
      </c>
      <c r="AC28" s="393" t="str">
        <f t="shared" si="10"/>
        <v>－</v>
      </c>
      <c r="AD28" s="393" t="str">
        <f t="shared" si="0"/>
        <v/>
      </c>
      <c r="AE28" s="95"/>
      <c r="AF28" s="394" t="str">
        <f t="shared" si="1"/>
        <v>0</v>
      </c>
      <c r="AG28" s="395">
        <f t="shared" si="2"/>
        <v>0</v>
      </c>
      <c r="AH28" s="396">
        <f t="shared" si="3"/>
        <v>0</v>
      </c>
      <c r="AI28" s="396">
        <f t="shared" si="4"/>
        <v>0</v>
      </c>
      <c r="AJ28" s="396">
        <f t="shared" si="5"/>
        <v>0</v>
      </c>
      <c r="AK28" s="396">
        <f t="shared" si="6"/>
        <v>0</v>
      </c>
      <c r="AL28" s="396">
        <f t="shared" si="7"/>
        <v>0</v>
      </c>
      <c r="AM28" s="396">
        <f t="shared" si="11"/>
        <v>0</v>
      </c>
      <c r="AN28" s="396">
        <f t="shared" si="8"/>
        <v>0</v>
      </c>
      <c r="AO28" s="396">
        <f t="shared" si="8"/>
        <v>0</v>
      </c>
      <c r="AP28" s="397">
        <f t="shared" si="8"/>
        <v>0</v>
      </c>
      <c r="AQ28" s="398">
        <f t="shared" si="12"/>
        <v>0</v>
      </c>
      <c r="AR28" s="399" t="b">
        <f t="shared" si="9"/>
        <v>0</v>
      </c>
      <c r="AS28" s="400">
        <f t="shared" si="13"/>
        <v>0</v>
      </c>
      <c r="AT28" s="401">
        <f t="shared" si="14"/>
        <v>0</v>
      </c>
      <c r="AU28" s="385" t="str">
        <f t="shared" si="15"/>
        <v>○</v>
      </c>
    </row>
    <row r="29" spans="1:47" ht="19.5" customHeight="1">
      <c r="A29" s="95"/>
      <c r="B29" s="95"/>
      <c r="C29" s="280">
        <v>19</v>
      </c>
      <c r="D29" s="87"/>
      <c r="E29" s="280"/>
      <c r="F29" s="387"/>
      <c r="G29" s="387"/>
      <c r="H29" s="389"/>
      <c r="I29" s="387"/>
      <c r="J29" s="387"/>
      <c r="K29" s="387"/>
      <c r="L29" s="387"/>
      <c r="M29" s="387"/>
      <c r="N29" s="387"/>
      <c r="O29" s="387"/>
      <c r="P29" s="387"/>
      <c r="Q29" s="387"/>
      <c r="R29" s="387"/>
      <c r="S29" s="387"/>
      <c r="T29" s="387"/>
      <c r="U29" s="387"/>
      <c r="V29" s="387"/>
      <c r="W29" s="387"/>
      <c r="X29" s="387"/>
      <c r="Y29" s="387"/>
      <c r="Z29" s="387"/>
      <c r="AA29" s="387"/>
      <c r="AB29" s="392">
        <f t="shared" si="16"/>
        <v>0</v>
      </c>
      <c r="AC29" s="393" t="str">
        <f t="shared" si="10"/>
        <v>－</v>
      </c>
      <c r="AD29" s="393" t="str">
        <f t="shared" si="0"/>
        <v/>
      </c>
      <c r="AE29" s="95"/>
      <c r="AF29" s="394" t="str">
        <f t="shared" si="1"/>
        <v>0</v>
      </c>
      <c r="AG29" s="395">
        <f t="shared" si="2"/>
        <v>0</v>
      </c>
      <c r="AH29" s="396">
        <f t="shared" si="3"/>
        <v>0</v>
      </c>
      <c r="AI29" s="396">
        <f t="shared" si="4"/>
        <v>0</v>
      </c>
      <c r="AJ29" s="396">
        <f t="shared" si="5"/>
        <v>0</v>
      </c>
      <c r="AK29" s="396">
        <f t="shared" si="6"/>
        <v>0</v>
      </c>
      <c r="AL29" s="396">
        <f t="shared" si="7"/>
        <v>0</v>
      </c>
      <c r="AM29" s="396">
        <f t="shared" si="11"/>
        <v>0</v>
      </c>
      <c r="AN29" s="396">
        <f t="shared" si="8"/>
        <v>0</v>
      </c>
      <c r="AO29" s="396">
        <f t="shared" si="8"/>
        <v>0</v>
      </c>
      <c r="AP29" s="397">
        <f t="shared" si="8"/>
        <v>0</v>
      </c>
      <c r="AQ29" s="398">
        <f t="shared" si="12"/>
        <v>0</v>
      </c>
      <c r="AR29" s="399" t="b">
        <f t="shared" si="9"/>
        <v>0</v>
      </c>
      <c r="AS29" s="400">
        <f t="shared" si="13"/>
        <v>0</v>
      </c>
      <c r="AT29" s="401">
        <f t="shared" si="14"/>
        <v>0</v>
      </c>
      <c r="AU29" s="385" t="str">
        <f t="shared" si="15"/>
        <v>○</v>
      </c>
    </row>
    <row r="30" spans="1:47" ht="19.5" customHeight="1">
      <c r="A30" s="95"/>
      <c r="B30" s="95"/>
      <c r="C30" s="280">
        <v>20</v>
      </c>
      <c r="D30" s="87"/>
      <c r="E30" s="280"/>
      <c r="F30" s="387"/>
      <c r="G30" s="387"/>
      <c r="H30" s="389"/>
      <c r="I30" s="387"/>
      <c r="J30" s="387"/>
      <c r="K30" s="387"/>
      <c r="L30" s="387"/>
      <c r="M30" s="387"/>
      <c r="N30" s="387"/>
      <c r="O30" s="387"/>
      <c r="P30" s="387"/>
      <c r="Q30" s="387"/>
      <c r="R30" s="387"/>
      <c r="S30" s="387"/>
      <c r="T30" s="387"/>
      <c r="U30" s="387"/>
      <c r="V30" s="387"/>
      <c r="W30" s="387"/>
      <c r="X30" s="387"/>
      <c r="Y30" s="387"/>
      <c r="Z30" s="387"/>
      <c r="AA30" s="387"/>
      <c r="AB30" s="392">
        <f t="shared" si="16"/>
        <v>0</v>
      </c>
      <c r="AC30" s="393" t="str">
        <f t="shared" si="10"/>
        <v>－</v>
      </c>
      <c r="AD30" s="393" t="str">
        <f t="shared" si="0"/>
        <v/>
      </c>
      <c r="AE30" s="95"/>
      <c r="AF30" s="394" t="str">
        <f t="shared" si="1"/>
        <v>0</v>
      </c>
      <c r="AG30" s="395">
        <f t="shared" si="2"/>
        <v>0</v>
      </c>
      <c r="AH30" s="396">
        <f t="shared" si="3"/>
        <v>0</v>
      </c>
      <c r="AI30" s="396">
        <f t="shared" si="4"/>
        <v>0</v>
      </c>
      <c r="AJ30" s="396">
        <f t="shared" si="5"/>
        <v>0</v>
      </c>
      <c r="AK30" s="396">
        <f t="shared" si="6"/>
        <v>0</v>
      </c>
      <c r="AL30" s="396">
        <f t="shared" si="7"/>
        <v>0</v>
      </c>
      <c r="AM30" s="396">
        <f t="shared" si="11"/>
        <v>0</v>
      </c>
      <c r="AN30" s="396">
        <f t="shared" si="8"/>
        <v>0</v>
      </c>
      <c r="AO30" s="396">
        <f t="shared" si="8"/>
        <v>0</v>
      </c>
      <c r="AP30" s="397">
        <f t="shared" si="8"/>
        <v>0</v>
      </c>
      <c r="AQ30" s="398">
        <f t="shared" si="12"/>
        <v>0</v>
      </c>
      <c r="AR30" s="399" t="b">
        <f t="shared" si="9"/>
        <v>0</v>
      </c>
      <c r="AS30" s="400">
        <f t="shared" si="13"/>
        <v>0</v>
      </c>
      <c r="AT30" s="401">
        <f t="shared" si="14"/>
        <v>0</v>
      </c>
      <c r="AU30" s="385" t="str">
        <f t="shared" si="15"/>
        <v>○</v>
      </c>
    </row>
    <row r="31" spans="1:47" ht="19.5" customHeight="1">
      <c r="A31" s="95"/>
      <c r="B31" s="95"/>
      <c r="C31" s="280">
        <v>21</v>
      </c>
      <c r="D31" s="87"/>
      <c r="E31" s="280"/>
      <c r="F31" s="387"/>
      <c r="G31" s="387"/>
      <c r="H31" s="389"/>
      <c r="I31" s="387"/>
      <c r="J31" s="387"/>
      <c r="K31" s="387"/>
      <c r="L31" s="387"/>
      <c r="M31" s="387"/>
      <c r="N31" s="387"/>
      <c r="O31" s="387"/>
      <c r="P31" s="387"/>
      <c r="Q31" s="387"/>
      <c r="R31" s="387"/>
      <c r="S31" s="387"/>
      <c r="T31" s="387"/>
      <c r="U31" s="387"/>
      <c r="V31" s="387"/>
      <c r="W31" s="387"/>
      <c r="X31" s="387"/>
      <c r="Y31" s="387"/>
      <c r="Z31" s="387"/>
      <c r="AA31" s="387"/>
      <c r="AB31" s="392">
        <f t="shared" si="16"/>
        <v>0</v>
      </c>
      <c r="AC31" s="393" t="str">
        <f t="shared" si="10"/>
        <v>－</v>
      </c>
      <c r="AD31" s="393" t="str">
        <f t="shared" si="0"/>
        <v/>
      </c>
      <c r="AE31" s="95"/>
      <c r="AF31" s="394" t="str">
        <f t="shared" si="1"/>
        <v>0</v>
      </c>
      <c r="AG31" s="395">
        <f t="shared" si="2"/>
        <v>0</v>
      </c>
      <c r="AH31" s="396">
        <f t="shared" si="3"/>
        <v>0</v>
      </c>
      <c r="AI31" s="396">
        <f t="shared" si="4"/>
        <v>0</v>
      </c>
      <c r="AJ31" s="396">
        <f t="shared" si="5"/>
        <v>0</v>
      </c>
      <c r="AK31" s="396">
        <f t="shared" si="6"/>
        <v>0</v>
      </c>
      <c r="AL31" s="396">
        <f t="shared" si="7"/>
        <v>0</v>
      </c>
      <c r="AM31" s="396">
        <f t="shared" si="11"/>
        <v>0</v>
      </c>
      <c r="AN31" s="396">
        <f t="shared" si="8"/>
        <v>0</v>
      </c>
      <c r="AO31" s="396">
        <f t="shared" si="8"/>
        <v>0</v>
      </c>
      <c r="AP31" s="397">
        <f t="shared" si="8"/>
        <v>0</v>
      </c>
      <c r="AQ31" s="398">
        <f t="shared" si="12"/>
        <v>0</v>
      </c>
      <c r="AR31" s="399" t="b">
        <f t="shared" si="9"/>
        <v>0</v>
      </c>
      <c r="AS31" s="400">
        <f t="shared" si="13"/>
        <v>0</v>
      </c>
      <c r="AT31" s="401">
        <f t="shared" si="14"/>
        <v>0</v>
      </c>
      <c r="AU31" s="385" t="str">
        <f t="shared" si="15"/>
        <v>○</v>
      </c>
    </row>
    <row r="32" spans="1:47" ht="19.5" customHeight="1">
      <c r="A32" s="95"/>
      <c r="B32" s="95"/>
      <c r="C32" s="280">
        <v>22</v>
      </c>
      <c r="D32" s="87"/>
      <c r="E32" s="280"/>
      <c r="F32" s="387"/>
      <c r="G32" s="387"/>
      <c r="H32" s="389"/>
      <c r="I32" s="387"/>
      <c r="J32" s="387"/>
      <c r="K32" s="387"/>
      <c r="L32" s="387"/>
      <c r="M32" s="387"/>
      <c r="N32" s="387"/>
      <c r="O32" s="387"/>
      <c r="P32" s="387"/>
      <c r="Q32" s="387"/>
      <c r="R32" s="387"/>
      <c r="S32" s="387"/>
      <c r="T32" s="387"/>
      <c r="U32" s="387"/>
      <c r="V32" s="387"/>
      <c r="W32" s="387"/>
      <c r="X32" s="387"/>
      <c r="Y32" s="387"/>
      <c r="Z32" s="387"/>
      <c r="AA32" s="387"/>
      <c r="AB32" s="392">
        <f t="shared" si="16"/>
        <v>0</v>
      </c>
      <c r="AC32" s="393" t="str">
        <f t="shared" si="10"/>
        <v>－</v>
      </c>
      <c r="AD32" s="393" t="str">
        <f t="shared" si="0"/>
        <v/>
      </c>
      <c r="AE32" s="95"/>
      <c r="AF32" s="394" t="str">
        <f t="shared" si="1"/>
        <v>0</v>
      </c>
      <c r="AG32" s="395">
        <f t="shared" si="2"/>
        <v>0</v>
      </c>
      <c r="AH32" s="396">
        <f t="shared" si="3"/>
        <v>0</v>
      </c>
      <c r="AI32" s="396">
        <f t="shared" si="4"/>
        <v>0</v>
      </c>
      <c r="AJ32" s="396">
        <f t="shared" si="5"/>
        <v>0</v>
      </c>
      <c r="AK32" s="396">
        <f t="shared" si="6"/>
        <v>0</v>
      </c>
      <c r="AL32" s="396">
        <f t="shared" si="7"/>
        <v>0</v>
      </c>
      <c r="AM32" s="396">
        <f t="shared" si="11"/>
        <v>0</v>
      </c>
      <c r="AN32" s="396">
        <f t="shared" si="8"/>
        <v>0</v>
      </c>
      <c r="AO32" s="396">
        <f t="shared" si="8"/>
        <v>0</v>
      </c>
      <c r="AP32" s="397">
        <f t="shared" si="8"/>
        <v>0</v>
      </c>
      <c r="AQ32" s="398">
        <f t="shared" si="12"/>
        <v>0</v>
      </c>
      <c r="AR32" s="399" t="b">
        <f t="shared" si="9"/>
        <v>0</v>
      </c>
      <c r="AS32" s="400">
        <f t="shared" si="13"/>
        <v>0</v>
      </c>
      <c r="AT32" s="401">
        <f t="shared" si="14"/>
        <v>0</v>
      </c>
      <c r="AU32" s="385" t="str">
        <f t="shared" si="15"/>
        <v>○</v>
      </c>
    </row>
    <row r="33" spans="1:47" ht="19.5" customHeight="1">
      <c r="A33" s="95"/>
      <c r="B33" s="95"/>
      <c r="C33" s="280">
        <v>23</v>
      </c>
      <c r="D33" s="87"/>
      <c r="E33" s="280"/>
      <c r="F33" s="387"/>
      <c r="G33" s="387"/>
      <c r="H33" s="389"/>
      <c r="I33" s="387"/>
      <c r="J33" s="387"/>
      <c r="K33" s="387"/>
      <c r="L33" s="387"/>
      <c r="M33" s="387"/>
      <c r="N33" s="387"/>
      <c r="O33" s="387"/>
      <c r="P33" s="387"/>
      <c r="Q33" s="387"/>
      <c r="R33" s="387"/>
      <c r="S33" s="387"/>
      <c r="T33" s="387"/>
      <c r="U33" s="387"/>
      <c r="V33" s="387"/>
      <c r="W33" s="387"/>
      <c r="X33" s="387"/>
      <c r="Y33" s="387"/>
      <c r="Z33" s="387"/>
      <c r="AA33" s="387"/>
      <c r="AB33" s="392">
        <f t="shared" si="16"/>
        <v>0</v>
      </c>
      <c r="AC33" s="393" t="str">
        <f t="shared" si="10"/>
        <v>－</v>
      </c>
      <c r="AD33" s="393" t="str">
        <f t="shared" si="0"/>
        <v/>
      </c>
      <c r="AE33" s="95"/>
      <c r="AF33" s="394" t="str">
        <f t="shared" si="1"/>
        <v>0</v>
      </c>
      <c r="AG33" s="395">
        <f t="shared" si="2"/>
        <v>0</v>
      </c>
      <c r="AH33" s="396">
        <f t="shared" si="3"/>
        <v>0</v>
      </c>
      <c r="AI33" s="396">
        <f t="shared" si="4"/>
        <v>0</v>
      </c>
      <c r="AJ33" s="396">
        <f t="shared" si="5"/>
        <v>0</v>
      </c>
      <c r="AK33" s="396">
        <f t="shared" si="6"/>
        <v>0</v>
      </c>
      <c r="AL33" s="396">
        <f t="shared" si="7"/>
        <v>0</v>
      </c>
      <c r="AM33" s="396">
        <f t="shared" si="11"/>
        <v>0</v>
      </c>
      <c r="AN33" s="396">
        <f t="shared" si="8"/>
        <v>0</v>
      </c>
      <c r="AO33" s="396">
        <f t="shared" si="8"/>
        <v>0</v>
      </c>
      <c r="AP33" s="397">
        <f t="shared" si="8"/>
        <v>0</v>
      </c>
      <c r="AQ33" s="398">
        <f t="shared" si="12"/>
        <v>0</v>
      </c>
      <c r="AR33" s="399" t="b">
        <f t="shared" si="9"/>
        <v>0</v>
      </c>
      <c r="AS33" s="400">
        <f t="shared" si="13"/>
        <v>0</v>
      </c>
      <c r="AT33" s="401">
        <f t="shared" si="14"/>
        <v>0</v>
      </c>
      <c r="AU33" s="385" t="str">
        <f t="shared" si="15"/>
        <v>○</v>
      </c>
    </row>
    <row r="34" spans="1:47" ht="19.5" customHeight="1">
      <c r="A34" s="95"/>
      <c r="B34" s="95"/>
      <c r="C34" s="280">
        <v>24</v>
      </c>
      <c r="D34" s="87"/>
      <c r="E34" s="280"/>
      <c r="F34" s="387"/>
      <c r="G34" s="387"/>
      <c r="H34" s="389"/>
      <c r="I34" s="387"/>
      <c r="J34" s="387"/>
      <c r="K34" s="387"/>
      <c r="L34" s="387"/>
      <c r="M34" s="387"/>
      <c r="N34" s="387"/>
      <c r="O34" s="387"/>
      <c r="P34" s="387"/>
      <c r="Q34" s="387"/>
      <c r="R34" s="387"/>
      <c r="S34" s="387"/>
      <c r="T34" s="387"/>
      <c r="U34" s="387"/>
      <c r="V34" s="387"/>
      <c r="W34" s="387"/>
      <c r="X34" s="387"/>
      <c r="Y34" s="387"/>
      <c r="Z34" s="387"/>
      <c r="AA34" s="387"/>
      <c r="AB34" s="392">
        <f t="shared" si="16"/>
        <v>0</v>
      </c>
      <c r="AC34" s="393" t="str">
        <f t="shared" si="10"/>
        <v>－</v>
      </c>
      <c r="AD34" s="393" t="str">
        <f t="shared" si="0"/>
        <v/>
      </c>
      <c r="AE34" s="95"/>
      <c r="AF34" s="394" t="str">
        <f t="shared" si="1"/>
        <v>0</v>
      </c>
      <c r="AG34" s="395">
        <f t="shared" si="2"/>
        <v>0</v>
      </c>
      <c r="AH34" s="396">
        <f t="shared" si="3"/>
        <v>0</v>
      </c>
      <c r="AI34" s="396">
        <f t="shared" si="4"/>
        <v>0</v>
      </c>
      <c r="AJ34" s="396">
        <f t="shared" si="5"/>
        <v>0</v>
      </c>
      <c r="AK34" s="396">
        <f t="shared" si="6"/>
        <v>0</v>
      </c>
      <c r="AL34" s="396">
        <f t="shared" si="7"/>
        <v>0</v>
      </c>
      <c r="AM34" s="396">
        <f t="shared" si="11"/>
        <v>0</v>
      </c>
      <c r="AN34" s="396">
        <f t="shared" si="8"/>
        <v>0</v>
      </c>
      <c r="AO34" s="396">
        <f t="shared" si="8"/>
        <v>0</v>
      </c>
      <c r="AP34" s="397">
        <f t="shared" si="8"/>
        <v>0</v>
      </c>
      <c r="AQ34" s="398">
        <f t="shared" si="12"/>
        <v>0</v>
      </c>
      <c r="AR34" s="399" t="b">
        <f t="shared" si="9"/>
        <v>0</v>
      </c>
      <c r="AS34" s="400">
        <f t="shared" si="13"/>
        <v>0</v>
      </c>
      <c r="AT34" s="401">
        <f t="shared" si="14"/>
        <v>0</v>
      </c>
      <c r="AU34" s="385" t="str">
        <f t="shared" si="15"/>
        <v>○</v>
      </c>
    </row>
    <row r="35" spans="1:47" ht="19.5" customHeight="1">
      <c r="A35" s="95"/>
      <c r="B35" s="95"/>
      <c r="C35" s="280">
        <v>25</v>
      </c>
      <c r="D35" s="87"/>
      <c r="E35" s="280"/>
      <c r="F35" s="387"/>
      <c r="G35" s="387"/>
      <c r="H35" s="389"/>
      <c r="I35" s="387"/>
      <c r="J35" s="387"/>
      <c r="K35" s="387"/>
      <c r="L35" s="387"/>
      <c r="M35" s="387"/>
      <c r="N35" s="387"/>
      <c r="O35" s="387"/>
      <c r="P35" s="387"/>
      <c r="Q35" s="387"/>
      <c r="R35" s="387"/>
      <c r="S35" s="387"/>
      <c r="T35" s="387"/>
      <c r="U35" s="387"/>
      <c r="V35" s="387"/>
      <c r="W35" s="387"/>
      <c r="X35" s="387"/>
      <c r="Y35" s="387"/>
      <c r="Z35" s="387"/>
      <c r="AA35" s="387"/>
      <c r="AB35" s="392">
        <f t="shared" si="16"/>
        <v>0</v>
      </c>
      <c r="AC35" s="393" t="str">
        <f t="shared" si="10"/>
        <v>－</v>
      </c>
      <c r="AD35" s="393" t="str">
        <f t="shared" si="0"/>
        <v/>
      </c>
      <c r="AE35" s="95"/>
      <c r="AF35" s="394" t="str">
        <f t="shared" si="1"/>
        <v>0</v>
      </c>
      <c r="AG35" s="395">
        <f t="shared" si="2"/>
        <v>0</v>
      </c>
      <c r="AH35" s="396">
        <f t="shared" si="3"/>
        <v>0</v>
      </c>
      <c r="AI35" s="396">
        <f t="shared" si="4"/>
        <v>0</v>
      </c>
      <c r="AJ35" s="396">
        <f t="shared" si="5"/>
        <v>0</v>
      </c>
      <c r="AK35" s="396">
        <f t="shared" si="6"/>
        <v>0</v>
      </c>
      <c r="AL35" s="396">
        <f t="shared" si="7"/>
        <v>0</v>
      </c>
      <c r="AM35" s="396">
        <f t="shared" si="11"/>
        <v>0</v>
      </c>
      <c r="AN35" s="396">
        <f t="shared" si="8"/>
        <v>0</v>
      </c>
      <c r="AO35" s="396">
        <f t="shared" si="8"/>
        <v>0</v>
      </c>
      <c r="AP35" s="397">
        <f t="shared" si="8"/>
        <v>0</v>
      </c>
      <c r="AQ35" s="398">
        <f t="shared" si="12"/>
        <v>0</v>
      </c>
      <c r="AR35" s="399" t="b">
        <f t="shared" si="9"/>
        <v>0</v>
      </c>
      <c r="AS35" s="400">
        <f t="shared" si="13"/>
        <v>0</v>
      </c>
      <c r="AT35" s="401">
        <f t="shared" si="14"/>
        <v>0</v>
      </c>
      <c r="AU35" s="385" t="str">
        <f t="shared" si="15"/>
        <v>○</v>
      </c>
    </row>
    <row r="36" spans="1:47" ht="19.5" customHeight="1">
      <c r="A36" s="95"/>
      <c r="B36" s="95"/>
      <c r="C36" s="280">
        <v>26</v>
      </c>
      <c r="D36" s="87"/>
      <c r="E36" s="280"/>
      <c r="F36" s="387"/>
      <c r="G36" s="387"/>
      <c r="H36" s="389"/>
      <c r="I36" s="387"/>
      <c r="J36" s="387"/>
      <c r="K36" s="387"/>
      <c r="L36" s="387"/>
      <c r="M36" s="387"/>
      <c r="N36" s="387"/>
      <c r="O36" s="387"/>
      <c r="P36" s="387"/>
      <c r="Q36" s="387"/>
      <c r="R36" s="387"/>
      <c r="S36" s="387"/>
      <c r="T36" s="387"/>
      <c r="U36" s="387"/>
      <c r="V36" s="387"/>
      <c r="W36" s="387"/>
      <c r="X36" s="387"/>
      <c r="Y36" s="387"/>
      <c r="Z36" s="387"/>
      <c r="AA36" s="387"/>
      <c r="AB36" s="392">
        <f t="shared" si="16"/>
        <v>0</v>
      </c>
      <c r="AC36" s="393" t="str">
        <f t="shared" si="10"/>
        <v>－</v>
      </c>
      <c r="AD36" s="393" t="str">
        <f t="shared" si="0"/>
        <v/>
      </c>
      <c r="AE36" s="95"/>
      <c r="AF36" s="394" t="str">
        <f t="shared" si="1"/>
        <v>0</v>
      </c>
      <c r="AG36" s="395">
        <f t="shared" si="2"/>
        <v>0</v>
      </c>
      <c r="AH36" s="396">
        <f t="shared" si="3"/>
        <v>0</v>
      </c>
      <c r="AI36" s="396">
        <f t="shared" si="4"/>
        <v>0</v>
      </c>
      <c r="AJ36" s="396">
        <f t="shared" si="5"/>
        <v>0</v>
      </c>
      <c r="AK36" s="396">
        <f t="shared" si="6"/>
        <v>0</v>
      </c>
      <c r="AL36" s="396">
        <f t="shared" si="7"/>
        <v>0</v>
      </c>
      <c r="AM36" s="396">
        <f t="shared" si="11"/>
        <v>0</v>
      </c>
      <c r="AN36" s="396">
        <f t="shared" si="8"/>
        <v>0</v>
      </c>
      <c r="AO36" s="396">
        <f t="shared" si="8"/>
        <v>0</v>
      </c>
      <c r="AP36" s="397">
        <f t="shared" si="8"/>
        <v>0</v>
      </c>
      <c r="AQ36" s="398">
        <f t="shared" si="12"/>
        <v>0</v>
      </c>
      <c r="AR36" s="399" t="b">
        <f t="shared" si="9"/>
        <v>0</v>
      </c>
      <c r="AS36" s="400">
        <f t="shared" si="13"/>
        <v>0</v>
      </c>
      <c r="AT36" s="401">
        <f t="shared" si="14"/>
        <v>0</v>
      </c>
      <c r="AU36" s="385" t="str">
        <f t="shared" si="15"/>
        <v>○</v>
      </c>
    </row>
    <row r="37" spans="1:47" ht="19.5" customHeight="1">
      <c r="A37" s="95"/>
      <c r="B37" s="95"/>
      <c r="C37" s="280">
        <v>27</v>
      </c>
      <c r="D37" s="87"/>
      <c r="E37" s="280"/>
      <c r="F37" s="387"/>
      <c r="G37" s="387"/>
      <c r="H37" s="389"/>
      <c r="I37" s="387"/>
      <c r="J37" s="387"/>
      <c r="K37" s="387"/>
      <c r="L37" s="387"/>
      <c r="M37" s="387"/>
      <c r="N37" s="387"/>
      <c r="O37" s="387"/>
      <c r="P37" s="387"/>
      <c r="Q37" s="387"/>
      <c r="R37" s="387"/>
      <c r="S37" s="387"/>
      <c r="T37" s="387"/>
      <c r="U37" s="387"/>
      <c r="V37" s="387"/>
      <c r="W37" s="387"/>
      <c r="X37" s="387"/>
      <c r="Y37" s="387"/>
      <c r="Z37" s="387"/>
      <c r="AA37" s="387"/>
      <c r="AB37" s="392">
        <f t="shared" si="16"/>
        <v>0</v>
      </c>
      <c r="AC37" s="393" t="str">
        <f t="shared" si="10"/>
        <v>－</v>
      </c>
      <c r="AD37" s="393" t="str">
        <f t="shared" si="0"/>
        <v/>
      </c>
      <c r="AE37" s="95"/>
      <c r="AF37" s="394" t="str">
        <f t="shared" si="1"/>
        <v>0</v>
      </c>
      <c r="AG37" s="395">
        <f t="shared" si="2"/>
        <v>0</v>
      </c>
      <c r="AH37" s="396">
        <f t="shared" si="3"/>
        <v>0</v>
      </c>
      <c r="AI37" s="396">
        <f t="shared" si="4"/>
        <v>0</v>
      </c>
      <c r="AJ37" s="396">
        <f t="shared" si="5"/>
        <v>0</v>
      </c>
      <c r="AK37" s="396">
        <f t="shared" si="6"/>
        <v>0</v>
      </c>
      <c r="AL37" s="396">
        <f t="shared" si="7"/>
        <v>0</v>
      </c>
      <c r="AM37" s="396">
        <f t="shared" si="11"/>
        <v>0</v>
      </c>
      <c r="AN37" s="396">
        <f t="shared" si="8"/>
        <v>0</v>
      </c>
      <c r="AO37" s="396">
        <f t="shared" si="8"/>
        <v>0</v>
      </c>
      <c r="AP37" s="397">
        <f t="shared" si="8"/>
        <v>0</v>
      </c>
      <c r="AQ37" s="398">
        <f t="shared" si="12"/>
        <v>0</v>
      </c>
      <c r="AR37" s="399" t="b">
        <f t="shared" si="9"/>
        <v>0</v>
      </c>
      <c r="AS37" s="400">
        <f t="shared" si="13"/>
        <v>0</v>
      </c>
      <c r="AT37" s="401">
        <f t="shared" si="14"/>
        <v>0</v>
      </c>
      <c r="AU37" s="385" t="str">
        <f t="shared" si="15"/>
        <v>○</v>
      </c>
    </row>
    <row r="38" spans="1:47" ht="19.5" customHeight="1">
      <c r="A38" s="95"/>
      <c r="B38" s="95"/>
      <c r="C38" s="280">
        <v>28</v>
      </c>
      <c r="D38" s="87"/>
      <c r="E38" s="280"/>
      <c r="F38" s="387"/>
      <c r="G38" s="387"/>
      <c r="H38" s="389"/>
      <c r="I38" s="387"/>
      <c r="J38" s="387"/>
      <c r="K38" s="387"/>
      <c r="L38" s="387"/>
      <c r="M38" s="387"/>
      <c r="N38" s="387"/>
      <c r="O38" s="387"/>
      <c r="P38" s="387"/>
      <c r="Q38" s="387"/>
      <c r="R38" s="387"/>
      <c r="S38" s="387"/>
      <c r="T38" s="387"/>
      <c r="U38" s="387"/>
      <c r="V38" s="387"/>
      <c r="W38" s="387"/>
      <c r="X38" s="387"/>
      <c r="Y38" s="387"/>
      <c r="Z38" s="387"/>
      <c r="AA38" s="387"/>
      <c r="AB38" s="392">
        <f t="shared" si="16"/>
        <v>0</v>
      </c>
      <c r="AC38" s="393" t="str">
        <f t="shared" si="10"/>
        <v>－</v>
      </c>
      <c r="AD38" s="393" t="str">
        <f t="shared" si="0"/>
        <v/>
      </c>
      <c r="AE38" s="95"/>
      <c r="AF38" s="394" t="str">
        <f t="shared" si="1"/>
        <v>0</v>
      </c>
      <c r="AG38" s="395">
        <f t="shared" si="2"/>
        <v>0</v>
      </c>
      <c r="AH38" s="396">
        <f t="shared" si="3"/>
        <v>0</v>
      </c>
      <c r="AI38" s="396">
        <f t="shared" si="4"/>
        <v>0</v>
      </c>
      <c r="AJ38" s="396">
        <f t="shared" si="5"/>
        <v>0</v>
      </c>
      <c r="AK38" s="396">
        <f t="shared" si="6"/>
        <v>0</v>
      </c>
      <c r="AL38" s="396">
        <f t="shared" si="7"/>
        <v>0</v>
      </c>
      <c r="AM38" s="396">
        <f t="shared" si="11"/>
        <v>0</v>
      </c>
      <c r="AN38" s="396">
        <f t="shared" si="8"/>
        <v>0</v>
      </c>
      <c r="AO38" s="396">
        <f t="shared" si="8"/>
        <v>0</v>
      </c>
      <c r="AP38" s="397">
        <f t="shared" si="8"/>
        <v>0</v>
      </c>
      <c r="AQ38" s="398">
        <f t="shared" si="12"/>
        <v>0</v>
      </c>
      <c r="AR38" s="399" t="b">
        <f t="shared" si="9"/>
        <v>0</v>
      </c>
      <c r="AS38" s="400">
        <f t="shared" si="13"/>
        <v>0</v>
      </c>
      <c r="AT38" s="401">
        <f t="shared" si="14"/>
        <v>0</v>
      </c>
      <c r="AU38" s="385" t="str">
        <f t="shared" si="15"/>
        <v>○</v>
      </c>
    </row>
    <row r="39" spans="1:47" ht="19.5" customHeight="1">
      <c r="A39" s="95"/>
      <c r="B39" s="95"/>
      <c r="C39" s="280">
        <v>29</v>
      </c>
      <c r="D39" s="87"/>
      <c r="E39" s="280"/>
      <c r="F39" s="387"/>
      <c r="G39" s="387"/>
      <c r="H39" s="389"/>
      <c r="I39" s="387"/>
      <c r="J39" s="387"/>
      <c r="K39" s="387"/>
      <c r="L39" s="387"/>
      <c r="M39" s="387"/>
      <c r="N39" s="387"/>
      <c r="O39" s="387"/>
      <c r="P39" s="387"/>
      <c r="Q39" s="387"/>
      <c r="R39" s="387"/>
      <c r="S39" s="387"/>
      <c r="T39" s="387"/>
      <c r="U39" s="387"/>
      <c r="V39" s="387"/>
      <c r="W39" s="387"/>
      <c r="X39" s="387"/>
      <c r="Y39" s="387"/>
      <c r="Z39" s="387"/>
      <c r="AA39" s="387"/>
      <c r="AB39" s="392">
        <f t="shared" si="16"/>
        <v>0</v>
      </c>
      <c r="AC39" s="393" t="str">
        <f t="shared" si="10"/>
        <v>－</v>
      </c>
      <c r="AD39" s="393" t="str">
        <f t="shared" si="0"/>
        <v/>
      </c>
      <c r="AE39" s="95"/>
      <c r="AF39" s="394" t="str">
        <f t="shared" si="1"/>
        <v>0</v>
      </c>
      <c r="AG39" s="395">
        <f t="shared" si="2"/>
        <v>0</v>
      </c>
      <c r="AH39" s="396">
        <f t="shared" si="3"/>
        <v>0</v>
      </c>
      <c r="AI39" s="396">
        <f t="shared" si="4"/>
        <v>0</v>
      </c>
      <c r="AJ39" s="396">
        <f t="shared" si="5"/>
        <v>0</v>
      </c>
      <c r="AK39" s="396">
        <f t="shared" si="6"/>
        <v>0</v>
      </c>
      <c r="AL39" s="396">
        <f t="shared" si="7"/>
        <v>0</v>
      </c>
      <c r="AM39" s="396">
        <f t="shared" si="11"/>
        <v>0</v>
      </c>
      <c r="AN39" s="396">
        <f t="shared" si="8"/>
        <v>0</v>
      </c>
      <c r="AO39" s="396">
        <f t="shared" si="8"/>
        <v>0</v>
      </c>
      <c r="AP39" s="397">
        <f t="shared" si="8"/>
        <v>0</v>
      </c>
      <c r="AQ39" s="398">
        <f t="shared" si="12"/>
        <v>0</v>
      </c>
      <c r="AR39" s="399" t="b">
        <f t="shared" si="9"/>
        <v>0</v>
      </c>
      <c r="AS39" s="400">
        <f t="shared" si="13"/>
        <v>0</v>
      </c>
      <c r="AT39" s="401">
        <f t="shared" si="14"/>
        <v>0</v>
      </c>
      <c r="AU39" s="385" t="str">
        <f t="shared" si="15"/>
        <v>○</v>
      </c>
    </row>
    <row r="40" spans="1:47" ht="19.5" customHeight="1" thickBot="1">
      <c r="A40" s="95"/>
      <c r="B40" s="95"/>
      <c r="C40" s="280">
        <v>30</v>
      </c>
      <c r="D40" s="87"/>
      <c r="E40" s="280"/>
      <c r="F40" s="387"/>
      <c r="G40" s="387"/>
      <c r="H40" s="389"/>
      <c r="I40" s="387"/>
      <c r="J40" s="387"/>
      <c r="K40" s="387"/>
      <c r="L40" s="387"/>
      <c r="M40" s="387"/>
      <c r="N40" s="387"/>
      <c r="O40" s="387"/>
      <c r="P40" s="387"/>
      <c r="Q40" s="387"/>
      <c r="R40" s="387"/>
      <c r="S40" s="387"/>
      <c r="T40" s="387"/>
      <c r="U40" s="387"/>
      <c r="V40" s="387"/>
      <c r="W40" s="387"/>
      <c r="X40" s="387"/>
      <c r="Y40" s="387"/>
      <c r="Z40" s="387"/>
      <c r="AA40" s="387"/>
      <c r="AB40" s="392">
        <f t="shared" si="16"/>
        <v>0</v>
      </c>
      <c r="AC40" s="393" t="str">
        <f t="shared" si="10"/>
        <v>－</v>
      </c>
      <c r="AD40" s="393" t="str">
        <f t="shared" si="0"/>
        <v/>
      </c>
      <c r="AE40" s="95"/>
      <c r="AF40" s="394" t="str">
        <f t="shared" si="1"/>
        <v>0</v>
      </c>
      <c r="AG40" s="402">
        <f t="shared" si="2"/>
        <v>0</v>
      </c>
      <c r="AH40" s="403">
        <f t="shared" si="3"/>
        <v>0</v>
      </c>
      <c r="AI40" s="403">
        <f t="shared" si="4"/>
        <v>0</v>
      </c>
      <c r="AJ40" s="403">
        <f t="shared" si="5"/>
        <v>0</v>
      </c>
      <c r="AK40" s="403">
        <f t="shared" si="6"/>
        <v>0</v>
      </c>
      <c r="AL40" s="403">
        <f t="shared" si="7"/>
        <v>0</v>
      </c>
      <c r="AM40" s="403">
        <f t="shared" si="11"/>
        <v>0</v>
      </c>
      <c r="AN40" s="403">
        <f t="shared" si="8"/>
        <v>0</v>
      </c>
      <c r="AO40" s="403">
        <f t="shared" si="8"/>
        <v>0</v>
      </c>
      <c r="AP40" s="404">
        <f t="shared" si="8"/>
        <v>0</v>
      </c>
      <c r="AQ40" s="405">
        <f t="shared" si="12"/>
        <v>0</v>
      </c>
      <c r="AR40" s="406" t="b">
        <f t="shared" si="9"/>
        <v>0</v>
      </c>
      <c r="AS40" s="407">
        <f t="shared" si="13"/>
        <v>0</v>
      </c>
      <c r="AT40" s="408">
        <f t="shared" si="14"/>
        <v>0</v>
      </c>
      <c r="AU40" s="409" t="str">
        <f t="shared" si="15"/>
        <v>○</v>
      </c>
    </row>
    <row r="41" spans="1:47" ht="19.5" hidden="1" customHeight="1" thickBot="1">
      <c r="C41" s="312">
        <v>31</v>
      </c>
      <c r="D41" s="329"/>
      <c r="E41" s="330"/>
      <c r="F41" s="119"/>
      <c r="G41" s="119"/>
      <c r="H41" s="331"/>
      <c r="I41" s="328"/>
      <c r="J41" s="332"/>
      <c r="K41" s="333"/>
      <c r="L41" s="333"/>
      <c r="M41" s="333"/>
      <c r="N41" s="333"/>
      <c r="O41" s="333"/>
      <c r="P41" s="333"/>
      <c r="Q41" s="333"/>
      <c r="R41" s="126"/>
      <c r="S41" s="126"/>
      <c r="T41" s="126"/>
      <c r="U41" s="126"/>
      <c r="V41" s="334"/>
      <c r="W41" s="127"/>
      <c r="X41" s="334"/>
      <c r="Y41" s="335"/>
      <c r="Z41" s="336"/>
      <c r="AA41" s="336"/>
      <c r="AB41" s="336"/>
      <c r="AC41" s="304" t="str">
        <f t="shared" si="10"/>
        <v>－</v>
      </c>
      <c r="AD41" s="337"/>
      <c r="AQ41" s="322">
        <f t="shared" si="12"/>
        <v>0</v>
      </c>
      <c r="AR41" s="323" t="b">
        <f t="shared" ref="AR41:AR60" si="17">IF(H41="①","15",IF(H41="②",$AS$5,IF(H41="③",$AS$5,IF(H41="④","0"))))</f>
        <v>0</v>
      </c>
      <c r="AS41" s="324">
        <f t="shared" si="13"/>
        <v>0</v>
      </c>
      <c r="AU41" s="325" t="str">
        <f t="shared" ref="AU41:AU60" si="18">IF(AT41&lt;=0,"○","×")</f>
        <v>○</v>
      </c>
    </row>
    <row r="42" spans="1:47" ht="19.5" hidden="1" customHeight="1">
      <c r="C42" s="312">
        <v>32</v>
      </c>
      <c r="D42" s="329"/>
      <c r="E42" s="330"/>
      <c r="F42" s="119"/>
      <c r="G42" s="119"/>
      <c r="H42" s="331"/>
      <c r="I42" s="328"/>
      <c r="J42" s="332"/>
      <c r="K42" s="333"/>
      <c r="L42" s="333"/>
      <c r="M42" s="333"/>
      <c r="N42" s="333"/>
      <c r="O42" s="333"/>
      <c r="P42" s="333"/>
      <c r="Q42" s="333"/>
      <c r="R42" s="126"/>
      <c r="S42" s="126"/>
      <c r="T42" s="126"/>
      <c r="U42" s="126"/>
      <c r="V42" s="334"/>
      <c r="W42" s="127"/>
      <c r="X42" s="334"/>
      <c r="Y42" s="335"/>
      <c r="Z42" s="336"/>
      <c r="AA42" s="336"/>
      <c r="AB42" s="336"/>
      <c r="AC42" s="304" t="str">
        <f t="shared" si="10"/>
        <v>－</v>
      </c>
      <c r="AD42" s="337"/>
      <c r="AQ42" s="326">
        <f t="shared" si="12"/>
        <v>0</v>
      </c>
      <c r="AR42" s="327" t="b">
        <f t="shared" si="17"/>
        <v>0</v>
      </c>
      <c r="AS42" s="222">
        <f t="shared" si="13"/>
        <v>0</v>
      </c>
      <c r="AU42" s="292" t="str">
        <f t="shared" si="18"/>
        <v>○</v>
      </c>
    </row>
    <row r="43" spans="1:47" ht="19.5" hidden="1" customHeight="1">
      <c r="C43" s="312">
        <v>33</v>
      </c>
      <c r="D43" s="329"/>
      <c r="E43" s="330"/>
      <c r="F43" s="119"/>
      <c r="G43" s="119"/>
      <c r="H43" s="331"/>
      <c r="I43" s="328"/>
      <c r="J43" s="332"/>
      <c r="K43" s="333"/>
      <c r="L43" s="333"/>
      <c r="M43" s="333"/>
      <c r="N43" s="333"/>
      <c r="O43" s="333"/>
      <c r="P43" s="333"/>
      <c r="Q43" s="333"/>
      <c r="R43" s="126"/>
      <c r="S43" s="126"/>
      <c r="T43" s="126"/>
      <c r="U43" s="126"/>
      <c r="V43" s="334"/>
      <c r="W43" s="127"/>
      <c r="X43" s="334"/>
      <c r="Y43" s="335"/>
      <c r="Z43" s="336"/>
      <c r="AA43" s="336"/>
      <c r="AB43" s="336"/>
      <c r="AC43" s="304" t="str">
        <f t="shared" si="10"/>
        <v>－</v>
      </c>
      <c r="AD43" s="337"/>
      <c r="AQ43" s="326">
        <f t="shared" si="12"/>
        <v>0</v>
      </c>
      <c r="AR43" s="327" t="b">
        <f t="shared" si="17"/>
        <v>0</v>
      </c>
      <c r="AS43" s="222">
        <f t="shared" si="13"/>
        <v>0</v>
      </c>
      <c r="AU43" s="292" t="str">
        <f t="shared" si="18"/>
        <v>○</v>
      </c>
    </row>
    <row r="44" spans="1:47" ht="19.5" hidden="1" customHeight="1">
      <c r="C44" s="312">
        <v>34</v>
      </c>
      <c r="D44" s="329"/>
      <c r="E44" s="330"/>
      <c r="F44" s="119"/>
      <c r="G44" s="119"/>
      <c r="H44" s="331"/>
      <c r="I44" s="328"/>
      <c r="J44" s="332"/>
      <c r="K44" s="333"/>
      <c r="L44" s="333"/>
      <c r="M44" s="333"/>
      <c r="N44" s="333"/>
      <c r="O44" s="333"/>
      <c r="P44" s="333"/>
      <c r="Q44" s="333"/>
      <c r="R44" s="126"/>
      <c r="S44" s="126"/>
      <c r="T44" s="126"/>
      <c r="U44" s="126"/>
      <c r="V44" s="334"/>
      <c r="W44" s="127"/>
      <c r="X44" s="334"/>
      <c r="Y44" s="335"/>
      <c r="Z44" s="336"/>
      <c r="AA44" s="336"/>
      <c r="AB44" s="336"/>
      <c r="AC44" s="304" t="str">
        <f t="shared" si="10"/>
        <v>－</v>
      </c>
      <c r="AD44" s="337"/>
      <c r="AQ44" s="326">
        <f t="shared" si="12"/>
        <v>0</v>
      </c>
      <c r="AR44" s="327" t="b">
        <f t="shared" si="17"/>
        <v>0</v>
      </c>
      <c r="AS44" s="222">
        <f t="shared" si="13"/>
        <v>0</v>
      </c>
      <c r="AU44" s="292" t="str">
        <f t="shared" si="18"/>
        <v>○</v>
      </c>
    </row>
    <row r="45" spans="1:47" ht="19.5" hidden="1" customHeight="1">
      <c r="C45" s="312">
        <v>35</v>
      </c>
      <c r="D45" s="329"/>
      <c r="E45" s="330"/>
      <c r="F45" s="119"/>
      <c r="G45" s="119"/>
      <c r="H45" s="331"/>
      <c r="I45" s="328"/>
      <c r="J45" s="332"/>
      <c r="K45" s="333"/>
      <c r="L45" s="333"/>
      <c r="M45" s="333"/>
      <c r="N45" s="333"/>
      <c r="O45" s="333"/>
      <c r="P45" s="333"/>
      <c r="Q45" s="333"/>
      <c r="R45" s="126"/>
      <c r="S45" s="126"/>
      <c r="T45" s="126"/>
      <c r="U45" s="126"/>
      <c r="V45" s="334"/>
      <c r="W45" s="127"/>
      <c r="X45" s="334"/>
      <c r="Y45" s="335"/>
      <c r="Z45" s="336"/>
      <c r="AA45" s="336"/>
      <c r="AB45" s="336"/>
      <c r="AC45" s="304" t="str">
        <f t="shared" si="10"/>
        <v>－</v>
      </c>
      <c r="AD45" s="337"/>
      <c r="AQ45" s="326">
        <f t="shared" si="12"/>
        <v>0</v>
      </c>
      <c r="AR45" s="327" t="b">
        <f t="shared" si="17"/>
        <v>0</v>
      </c>
      <c r="AS45" s="222">
        <f t="shared" si="13"/>
        <v>0</v>
      </c>
      <c r="AU45" s="292" t="str">
        <f t="shared" si="18"/>
        <v>○</v>
      </c>
    </row>
    <row r="46" spans="1:47" ht="19.5" hidden="1" customHeight="1">
      <c r="C46" s="312">
        <v>36</v>
      </c>
      <c r="D46" s="329"/>
      <c r="E46" s="330"/>
      <c r="F46" s="119"/>
      <c r="G46" s="119"/>
      <c r="H46" s="331"/>
      <c r="I46" s="328"/>
      <c r="J46" s="332"/>
      <c r="K46" s="333"/>
      <c r="L46" s="333"/>
      <c r="M46" s="333"/>
      <c r="N46" s="333"/>
      <c r="O46" s="333"/>
      <c r="P46" s="333"/>
      <c r="Q46" s="333"/>
      <c r="R46" s="126"/>
      <c r="S46" s="126"/>
      <c r="T46" s="126"/>
      <c r="U46" s="126"/>
      <c r="V46" s="334"/>
      <c r="W46" s="127"/>
      <c r="X46" s="334"/>
      <c r="Y46" s="335"/>
      <c r="Z46" s="336"/>
      <c r="AA46" s="336"/>
      <c r="AB46" s="336"/>
      <c r="AC46" s="304" t="str">
        <f t="shared" si="10"/>
        <v>－</v>
      </c>
      <c r="AD46" s="337"/>
      <c r="AQ46" s="326">
        <f t="shared" si="12"/>
        <v>0</v>
      </c>
      <c r="AR46" s="327" t="b">
        <f t="shared" si="17"/>
        <v>0</v>
      </c>
      <c r="AS46" s="222">
        <f t="shared" si="13"/>
        <v>0</v>
      </c>
      <c r="AU46" s="292" t="str">
        <f t="shared" si="18"/>
        <v>○</v>
      </c>
    </row>
    <row r="47" spans="1:47" ht="19.5" hidden="1" customHeight="1">
      <c r="C47" s="312">
        <v>37</v>
      </c>
      <c r="D47" s="329"/>
      <c r="E47" s="330"/>
      <c r="F47" s="119"/>
      <c r="G47" s="119"/>
      <c r="H47" s="331"/>
      <c r="I47" s="328"/>
      <c r="J47" s="332"/>
      <c r="K47" s="333"/>
      <c r="L47" s="333"/>
      <c r="M47" s="333"/>
      <c r="N47" s="333"/>
      <c r="O47" s="333"/>
      <c r="P47" s="333"/>
      <c r="Q47" s="333"/>
      <c r="R47" s="126"/>
      <c r="S47" s="126"/>
      <c r="T47" s="126"/>
      <c r="U47" s="126"/>
      <c r="V47" s="334"/>
      <c r="W47" s="127"/>
      <c r="X47" s="334"/>
      <c r="Y47" s="335"/>
      <c r="Z47" s="336"/>
      <c r="AA47" s="336"/>
      <c r="AB47" s="336"/>
      <c r="AC47" s="304" t="str">
        <f t="shared" si="10"/>
        <v>－</v>
      </c>
      <c r="AD47" s="337"/>
      <c r="AQ47" s="326">
        <f t="shared" si="12"/>
        <v>0</v>
      </c>
      <c r="AR47" s="327" t="b">
        <f t="shared" si="17"/>
        <v>0</v>
      </c>
      <c r="AS47" s="222">
        <f t="shared" si="13"/>
        <v>0</v>
      </c>
      <c r="AU47" s="292" t="str">
        <f t="shared" si="18"/>
        <v>○</v>
      </c>
    </row>
    <row r="48" spans="1:47" ht="19.5" hidden="1" customHeight="1">
      <c r="C48" s="312">
        <v>38</v>
      </c>
      <c r="D48" s="329"/>
      <c r="E48" s="330"/>
      <c r="F48" s="119"/>
      <c r="G48" s="119"/>
      <c r="H48" s="331"/>
      <c r="I48" s="328"/>
      <c r="J48" s="332"/>
      <c r="K48" s="333"/>
      <c r="L48" s="333"/>
      <c r="M48" s="333"/>
      <c r="N48" s="333"/>
      <c r="O48" s="333"/>
      <c r="P48" s="333"/>
      <c r="Q48" s="333"/>
      <c r="R48" s="126"/>
      <c r="S48" s="126"/>
      <c r="T48" s="126"/>
      <c r="U48" s="126"/>
      <c r="V48" s="334"/>
      <c r="W48" s="127"/>
      <c r="X48" s="334"/>
      <c r="Y48" s="335"/>
      <c r="Z48" s="336"/>
      <c r="AA48" s="336"/>
      <c r="AB48" s="336"/>
      <c r="AC48" s="304" t="str">
        <f t="shared" si="10"/>
        <v>－</v>
      </c>
      <c r="AD48" s="337"/>
      <c r="AQ48" s="326">
        <f t="shared" si="12"/>
        <v>0</v>
      </c>
      <c r="AR48" s="327" t="b">
        <f t="shared" si="17"/>
        <v>0</v>
      </c>
      <c r="AS48" s="222">
        <f t="shared" si="13"/>
        <v>0</v>
      </c>
      <c r="AU48" s="292" t="str">
        <f t="shared" si="18"/>
        <v>○</v>
      </c>
    </row>
    <row r="49" spans="3:47" ht="19.5" hidden="1" customHeight="1">
      <c r="C49" s="312">
        <v>39</v>
      </c>
      <c r="D49" s="329"/>
      <c r="E49" s="330"/>
      <c r="F49" s="119"/>
      <c r="G49" s="119"/>
      <c r="H49" s="331"/>
      <c r="I49" s="328"/>
      <c r="J49" s="332"/>
      <c r="K49" s="333"/>
      <c r="L49" s="333"/>
      <c r="M49" s="333"/>
      <c r="N49" s="333"/>
      <c r="O49" s="333"/>
      <c r="P49" s="333"/>
      <c r="Q49" s="333"/>
      <c r="R49" s="126"/>
      <c r="S49" s="126"/>
      <c r="T49" s="126"/>
      <c r="U49" s="126"/>
      <c r="V49" s="334"/>
      <c r="W49" s="127"/>
      <c r="X49" s="334"/>
      <c r="Y49" s="335"/>
      <c r="Z49" s="336"/>
      <c r="AA49" s="336"/>
      <c r="AB49" s="336"/>
      <c r="AC49" s="304" t="str">
        <f t="shared" si="10"/>
        <v>－</v>
      </c>
      <c r="AD49" s="337"/>
      <c r="AQ49" s="326">
        <f t="shared" si="12"/>
        <v>0</v>
      </c>
      <c r="AR49" s="327" t="b">
        <f t="shared" si="17"/>
        <v>0</v>
      </c>
      <c r="AS49" s="222">
        <f t="shared" si="13"/>
        <v>0</v>
      </c>
      <c r="AU49" s="292" t="str">
        <f t="shared" si="18"/>
        <v>○</v>
      </c>
    </row>
    <row r="50" spans="3:47" ht="19.5" hidden="1" customHeight="1">
      <c r="C50" s="312">
        <v>40</v>
      </c>
      <c r="D50" s="329"/>
      <c r="E50" s="330"/>
      <c r="F50" s="119"/>
      <c r="G50" s="119"/>
      <c r="H50" s="331"/>
      <c r="I50" s="328"/>
      <c r="J50" s="332"/>
      <c r="K50" s="333"/>
      <c r="L50" s="333"/>
      <c r="M50" s="333"/>
      <c r="N50" s="333"/>
      <c r="O50" s="333"/>
      <c r="P50" s="333"/>
      <c r="Q50" s="333"/>
      <c r="R50" s="126"/>
      <c r="S50" s="126"/>
      <c r="T50" s="126"/>
      <c r="U50" s="126"/>
      <c r="V50" s="334"/>
      <c r="W50" s="127"/>
      <c r="X50" s="334"/>
      <c r="Y50" s="335"/>
      <c r="Z50" s="336"/>
      <c r="AA50" s="336"/>
      <c r="AB50" s="336"/>
      <c r="AC50" s="304" t="str">
        <f t="shared" si="10"/>
        <v>－</v>
      </c>
      <c r="AD50" s="337"/>
      <c r="AQ50" s="326">
        <f t="shared" si="12"/>
        <v>0</v>
      </c>
      <c r="AR50" s="327" t="b">
        <f t="shared" si="17"/>
        <v>0</v>
      </c>
      <c r="AS50" s="222">
        <f t="shared" si="13"/>
        <v>0</v>
      </c>
      <c r="AU50" s="292" t="str">
        <f t="shared" si="18"/>
        <v>○</v>
      </c>
    </row>
    <row r="51" spans="3:47" ht="19.5" hidden="1" customHeight="1">
      <c r="C51" s="312">
        <v>41</v>
      </c>
      <c r="D51" s="118"/>
      <c r="E51" s="119"/>
      <c r="F51" s="338"/>
      <c r="G51" s="338"/>
      <c r="H51" s="339"/>
      <c r="I51" s="328"/>
      <c r="J51" s="334"/>
      <c r="K51" s="126"/>
      <c r="L51" s="126"/>
      <c r="M51" s="126"/>
      <c r="N51" s="126"/>
      <c r="O51" s="126"/>
      <c r="P51" s="126"/>
      <c r="Q51" s="126"/>
      <c r="R51" s="126"/>
      <c r="S51" s="126"/>
      <c r="T51" s="126"/>
      <c r="U51" s="126"/>
      <c r="V51" s="334"/>
      <c r="W51" s="127"/>
      <c r="X51" s="334"/>
      <c r="Y51" s="335"/>
      <c r="Z51" s="336"/>
      <c r="AA51" s="336"/>
      <c r="AB51" s="336"/>
      <c r="AC51" s="304" t="str">
        <f t="shared" si="10"/>
        <v>－</v>
      </c>
      <c r="AD51" s="337"/>
      <c r="AQ51" s="326">
        <f t="shared" si="12"/>
        <v>0</v>
      </c>
      <c r="AR51" s="327" t="b">
        <f t="shared" si="17"/>
        <v>0</v>
      </c>
      <c r="AS51" s="222">
        <f t="shared" si="13"/>
        <v>0</v>
      </c>
      <c r="AU51" s="292" t="str">
        <f t="shared" si="18"/>
        <v>○</v>
      </c>
    </row>
    <row r="52" spans="3:47" ht="19.5" hidden="1" customHeight="1">
      <c r="C52" s="312">
        <v>42</v>
      </c>
      <c r="D52" s="118"/>
      <c r="E52" s="119"/>
      <c r="F52" s="338"/>
      <c r="G52" s="338"/>
      <c r="H52" s="339"/>
      <c r="I52" s="328"/>
      <c r="J52" s="334"/>
      <c r="K52" s="126"/>
      <c r="L52" s="126"/>
      <c r="M52" s="126"/>
      <c r="N52" s="126"/>
      <c r="O52" s="126"/>
      <c r="P52" s="126"/>
      <c r="Q52" s="126"/>
      <c r="R52" s="126"/>
      <c r="S52" s="126"/>
      <c r="T52" s="126"/>
      <c r="U52" s="126"/>
      <c r="V52" s="334"/>
      <c r="W52" s="127"/>
      <c r="X52" s="334"/>
      <c r="Y52" s="335"/>
      <c r="Z52" s="336"/>
      <c r="AA52" s="336"/>
      <c r="AB52" s="336"/>
      <c r="AC52" s="304" t="str">
        <f t="shared" si="10"/>
        <v>－</v>
      </c>
      <c r="AD52" s="337"/>
      <c r="AQ52" s="326">
        <f t="shared" si="12"/>
        <v>0</v>
      </c>
      <c r="AR52" s="327" t="b">
        <f t="shared" si="17"/>
        <v>0</v>
      </c>
      <c r="AS52" s="222">
        <f t="shared" si="13"/>
        <v>0</v>
      </c>
      <c r="AU52" s="292" t="str">
        <f t="shared" si="18"/>
        <v>○</v>
      </c>
    </row>
    <row r="53" spans="3:47" ht="19.5" hidden="1" customHeight="1">
      <c r="C53" s="312">
        <v>43</v>
      </c>
      <c r="D53" s="118"/>
      <c r="E53" s="119"/>
      <c r="F53" s="338"/>
      <c r="G53" s="338"/>
      <c r="H53" s="339"/>
      <c r="I53" s="328"/>
      <c r="J53" s="334"/>
      <c r="K53" s="126"/>
      <c r="L53" s="126"/>
      <c r="M53" s="126"/>
      <c r="N53" s="126"/>
      <c r="O53" s="126"/>
      <c r="P53" s="126"/>
      <c r="Q53" s="126"/>
      <c r="R53" s="126"/>
      <c r="S53" s="126"/>
      <c r="T53" s="126"/>
      <c r="U53" s="126"/>
      <c r="V53" s="334"/>
      <c r="W53" s="127"/>
      <c r="X53" s="334"/>
      <c r="Y53" s="335"/>
      <c r="Z53" s="336"/>
      <c r="AA53" s="336"/>
      <c r="AB53" s="336"/>
      <c r="AC53" s="304" t="str">
        <f t="shared" si="10"/>
        <v>－</v>
      </c>
      <c r="AD53" s="337"/>
      <c r="AQ53" s="326">
        <f t="shared" si="12"/>
        <v>0</v>
      </c>
      <c r="AR53" s="327" t="b">
        <f t="shared" si="17"/>
        <v>0</v>
      </c>
      <c r="AS53" s="222">
        <f t="shared" si="13"/>
        <v>0</v>
      </c>
      <c r="AU53" s="292" t="str">
        <f t="shared" si="18"/>
        <v>○</v>
      </c>
    </row>
    <row r="54" spans="3:47" ht="19.5" hidden="1" customHeight="1">
      <c r="C54" s="312">
        <v>44</v>
      </c>
      <c r="D54" s="118"/>
      <c r="E54" s="119"/>
      <c r="F54" s="338"/>
      <c r="G54" s="338"/>
      <c r="H54" s="339"/>
      <c r="I54" s="328"/>
      <c r="J54" s="334"/>
      <c r="K54" s="126"/>
      <c r="L54" s="126"/>
      <c r="M54" s="126"/>
      <c r="N54" s="126"/>
      <c r="O54" s="126"/>
      <c r="P54" s="126"/>
      <c r="Q54" s="126"/>
      <c r="R54" s="126"/>
      <c r="S54" s="126"/>
      <c r="T54" s="126"/>
      <c r="U54" s="126"/>
      <c r="V54" s="334"/>
      <c r="W54" s="127"/>
      <c r="X54" s="334"/>
      <c r="Y54" s="335"/>
      <c r="Z54" s="336"/>
      <c r="AA54" s="336"/>
      <c r="AB54" s="336"/>
      <c r="AC54" s="304" t="str">
        <f t="shared" si="10"/>
        <v>－</v>
      </c>
      <c r="AD54" s="337"/>
      <c r="AQ54" s="326">
        <f t="shared" si="12"/>
        <v>0</v>
      </c>
      <c r="AR54" s="327" t="b">
        <f t="shared" si="17"/>
        <v>0</v>
      </c>
      <c r="AS54" s="222">
        <f t="shared" si="13"/>
        <v>0</v>
      </c>
      <c r="AU54" s="292" t="str">
        <f t="shared" si="18"/>
        <v>○</v>
      </c>
    </row>
    <row r="55" spans="3:47" ht="19.5" hidden="1" customHeight="1">
      <c r="C55" s="312">
        <v>45</v>
      </c>
      <c r="D55" s="118"/>
      <c r="E55" s="119"/>
      <c r="F55" s="338"/>
      <c r="G55" s="338"/>
      <c r="H55" s="339"/>
      <c r="I55" s="328"/>
      <c r="J55" s="334"/>
      <c r="K55" s="126"/>
      <c r="L55" s="126"/>
      <c r="M55" s="126"/>
      <c r="N55" s="126"/>
      <c r="O55" s="126"/>
      <c r="P55" s="126"/>
      <c r="Q55" s="126"/>
      <c r="R55" s="126"/>
      <c r="S55" s="126"/>
      <c r="T55" s="126"/>
      <c r="U55" s="126"/>
      <c r="V55" s="334"/>
      <c r="W55" s="127"/>
      <c r="X55" s="334"/>
      <c r="Y55" s="335"/>
      <c r="Z55" s="336"/>
      <c r="AA55" s="336"/>
      <c r="AB55" s="336"/>
      <c r="AC55" s="304" t="str">
        <f t="shared" si="10"/>
        <v>－</v>
      </c>
      <c r="AD55" s="337"/>
      <c r="AQ55" s="326">
        <f t="shared" si="12"/>
        <v>0</v>
      </c>
      <c r="AR55" s="327" t="b">
        <f t="shared" si="17"/>
        <v>0</v>
      </c>
      <c r="AS55" s="222">
        <f t="shared" si="13"/>
        <v>0</v>
      </c>
      <c r="AU55" s="292" t="str">
        <f t="shared" si="18"/>
        <v>○</v>
      </c>
    </row>
    <row r="56" spans="3:47" ht="19.5" hidden="1" customHeight="1">
      <c r="C56" s="312">
        <v>46</v>
      </c>
      <c r="D56" s="118"/>
      <c r="E56" s="119"/>
      <c r="F56" s="338"/>
      <c r="G56" s="338"/>
      <c r="H56" s="339"/>
      <c r="I56" s="328"/>
      <c r="J56" s="334"/>
      <c r="K56" s="126"/>
      <c r="L56" s="126"/>
      <c r="M56" s="126"/>
      <c r="N56" s="126"/>
      <c r="O56" s="126"/>
      <c r="P56" s="126"/>
      <c r="Q56" s="126"/>
      <c r="R56" s="126"/>
      <c r="S56" s="126"/>
      <c r="T56" s="126"/>
      <c r="U56" s="126"/>
      <c r="V56" s="334"/>
      <c r="W56" s="127"/>
      <c r="X56" s="334"/>
      <c r="Y56" s="335"/>
      <c r="Z56" s="336"/>
      <c r="AA56" s="336"/>
      <c r="AB56" s="336"/>
      <c r="AC56" s="304" t="str">
        <f t="shared" si="10"/>
        <v>－</v>
      </c>
      <c r="AD56" s="337"/>
      <c r="AQ56" s="326">
        <f t="shared" si="12"/>
        <v>0</v>
      </c>
      <c r="AR56" s="327" t="b">
        <f t="shared" si="17"/>
        <v>0</v>
      </c>
      <c r="AS56" s="222">
        <f t="shared" si="13"/>
        <v>0</v>
      </c>
      <c r="AU56" s="292" t="str">
        <f t="shared" si="18"/>
        <v>○</v>
      </c>
    </row>
    <row r="57" spans="3:47" ht="19.5" hidden="1" customHeight="1">
      <c r="C57" s="312">
        <v>47</v>
      </c>
      <c r="D57" s="118"/>
      <c r="E57" s="119"/>
      <c r="F57" s="338"/>
      <c r="G57" s="338"/>
      <c r="H57" s="339"/>
      <c r="I57" s="328"/>
      <c r="J57" s="334"/>
      <c r="K57" s="126"/>
      <c r="L57" s="126"/>
      <c r="M57" s="126"/>
      <c r="N57" s="126"/>
      <c r="O57" s="126"/>
      <c r="P57" s="126"/>
      <c r="Q57" s="126"/>
      <c r="R57" s="126"/>
      <c r="S57" s="126"/>
      <c r="T57" s="126"/>
      <c r="U57" s="126"/>
      <c r="V57" s="334"/>
      <c r="W57" s="127"/>
      <c r="X57" s="334"/>
      <c r="Y57" s="335"/>
      <c r="Z57" s="336"/>
      <c r="AA57" s="336"/>
      <c r="AB57" s="336"/>
      <c r="AC57" s="304" t="str">
        <f t="shared" si="10"/>
        <v>－</v>
      </c>
      <c r="AD57" s="337"/>
      <c r="AQ57" s="326">
        <f t="shared" si="12"/>
        <v>0</v>
      </c>
      <c r="AR57" s="327" t="b">
        <f t="shared" si="17"/>
        <v>0</v>
      </c>
      <c r="AS57" s="222">
        <f t="shared" si="13"/>
        <v>0</v>
      </c>
      <c r="AU57" s="292" t="str">
        <f t="shared" si="18"/>
        <v>○</v>
      </c>
    </row>
    <row r="58" spans="3:47" ht="19.5" hidden="1" customHeight="1">
      <c r="C58" s="312">
        <v>48</v>
      </c>
      <c r="D58" s="118"/>
      <c r="E58" s="119"/>
      <c r="F58" s="338"/>
      <c r="G58" s="338"/>
      <c r="H58" s="339"/>
      <c r="I58" s="328"/>
      <c r="J58" s="334"/>
      <c r="K58" s="126"/>
      <c r="L58" s="126"/>
      <c r="M58" s="126"/>
      <c r="N58" s="126"/>
      <c r="O58" s="126"/>
      <c r="P58" s="126"/>
      <c r="Q58" s="126"/>
      <c r="R58" s="126"/>
      <c r="S58" s="126"/>
      <c r="T58" s="126"/>
      <c r="U58" s="126"/>
      <c r="V58" s="334"/>
      <c r="W58" s="127"/>
      <c r="X58" s="334"/>
      <c r="Y58" s="335"/>
      <c r="Z58" s="336"/>
      <c r="AA58" s="336"/>
      <c r="AB58" s="336"/>
      <c r="AC58" s="304" t="str">
        <f t="shared" si="10"/>
        <v>－</v>
      </c>
      <c r="AD58" s="337"/>
      <c r="AQ58" s="326">
        <f t="shared" si="12"/>
        <v>0</v>
      </c>
      <c r="AR58" s="327" t="b">
        <f t="shared" si="17"/>
        <v>0</v>
      </c>
      <c r="AS58" s="222">
        <f t="shared" si="13"/>
        <v>0</v>
      </c>
      <c r="AU58" s="292" t="str">
        <f t="shared" si="18"/>
        <v>○</v>
      </c>
    </row>
    <row r="59" spans="3:47" ht="19.5" hidden="1" customHeight="1">
      <c r="C59" s="312">
        <v>49</v>
      </c>
      <c r="D59" s="118"/>
      <c r="E59" s="119"/>
      <c r="F59" s="338"/>
      <c r="G59" s="338"/>
      <c r="H59" s="339"/>
      <c r="I59" s="328"/>
      <c r="J59" s="334"/>
      <c r="K59" s="126"/>
      <c r="L59" s="126"/>
      <c r="M59" s="126"/>
      <c r="N59" s="126"/>
      <c r="O59" s="126"/>
      <c r="P59" s="126"/>
      <c r="Q59" s="126"/>
      <c r="R59" s="126"/>
      <c r="S59" s="126"/>
      <c r="T59" s="126"/>
      <c r="U59" s="126"/>
      <c r="V59" s="334"/>
      <c r="W59" s="127"/>
      <c r="X59" s="334"/>
      <c r="Y59" s="335"/>
      <c r="Z59" s="336"/>
      <c r="AA59" s="336"/>
      <c r="AB59" s="336"/>
      <c r="AC59" s="304" t="str">
        <f t="shared" si="10"/>
        <v>－</v>
      </c>
      <c r="AD59" s="337"/>
      <c r="AQ59" s="326">
        <f t="shared" si="12"/>
        <v>0</v>
      </c>
      <c r="AR59" s="327" t="b">
        <f t="shared" si="17"/>
        <v>0</v>
      </c>
      <c r="AS59" s="222">
        <f t="shared" si="13"/>
        <v>0</v>
      </c>
      <c r="AU59" s="292" t="str">
        <f t="shared" si="18"/>
        <v>○</v>
      </c>
    </row>
    <row r="60" spans="3:47" ht="19.5" hidden="1" customHeight="1">
      <c r="C60" s="312">
        <v>50</v>
      </c>
      <c r="D60" s="118"/>
      <c r="E60" s="119"/>
      <c r="F60" s="338"/>
      <c r="G60" s="338"/>
      <c r="H60" s="339"/>
      <c r="I60" s="328"/>
      <c r="J60" s="334"/>
      <c r="K60" s="126"/>
      <c r="L60" s="126"/>
      <c r="M60" s="126"/>
      <c r="N60" s="126"/>
      <c r="O60" s="126"/>
      <c r="P60" s="126"/>
      <c r="Q60" s="126"/>
      <c r="R60" s="126"/>
      <c r="S60" s="126"/>
      <c r="T60" s="126"/>
      <c r="U60" s="126"/>
      <c r="V60" s="334"/>
      <c r="W60" s="127"/>
      <c r="X60" s="334"/>
      <c r="Y60" s="335"/>
      <c r="Z60" s="336"/>
      <c r="AA60" s="336"/>
      <c r="AB60" s="336"/>
      <c r="AC60" s="336"/>
      <c r="AD60" s="337"/>
      <c r="AQ60" s="326">
        <f t="shared" si="12"/>
        <v>0</v>
      </c>
      <c r="AR60" s="327" t="b">
        <f t="shared" si="17"/>
        <v>0</v>
      </c>
      <c r="AS60" s="222">
        <f t="shared" si="13"/>
        <v>0</v>
      </c>
      <c r="AU60" s="292" t="str">
        <f t="shared" si="18"/>
        <v>○</v>
      </c>
    </row>
    <row r="61" spans="3:47" ht="19.5" customHeight="1"/>
    <row r="62" spans="3:47" ht="15" customHeight="1"/>
    <row r="63" spans="3:47" ht="15" customHeight="1"/>
    <row r="64" spans="3:47"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sheetData>
  <sheetProtection algorithmName="SHA-512" hashValue="o5jGA7qYloP+QI9rT5IzvhNSllWUBaX2pSaImZc3EITUw8LNMYCnylUSS2A8yDVyxF3uCGOxRwvSFq1/X6Ungw==" saltValue="YktrzAffmJfusGDjYWwFsA==" spinCount="100000" sheet="1" objects="1" scenarios="1"/>
  <mergeCells count="27">
    <mergeCell ref="C4:D4"/>
    <mergeCell ref="E4:G4"/>
    <mergeCell ref="C5:D5"/>
    <mergeCell ref="E5:G5"/>
    <mergeCell ref="C8:C10"/>
    <mergeCell ref="D8:D10"/>
    <mergeCell ref="E8:E10"/>
    <mergeCell ref="F8:F10"/>
    <mergeCell ref="G8:G10"/>
    <mergeCell ref="H8:H10"/>
    <mergeCell ref="I8:X8"/>
    <mergeCell ref="Y8:AA8"/>
    <mergeCell ref="AB8:AB9"/>
    <mergeCell ref="AC8:AD9"/>
    <mergeCell ref="I9:J9"/>
    <mergeCell ref="K9:L9"/>
    <mergeCell ref="M9:N9"/>
    <mergeCell ref="O9:P9"/>
    <mergeCell ref="Q9:R9"/>
    <mergeCell ref="AR9:AU9"/>
    <mergeCell ref="Z9:Z10"/>
    <mergeCell ref="AA9:AA10"/>
    <mergeCell ref="S9:T9"/>
    <mergeCell ref="U9:V9"/>
    <mergeCell ref="W9:X9"/>
    <mergeCell ref="Y9:Y10"/>
    <mergeCell ref="AG9:AQ9"/>
  </mergeCells>
  <phoneticPr fontId="4"/>
  <dataValidations count="3">
    <dataValidation type="list" allowBlank="1" showInputMessage="1" showErrorMessage="1" sqref="J41:W60 X18:AA60 X14:AA14" xr:uid="{4BDF1070-2542-4FCE-9743-EAD86C6CAB70}">
      <formula1>"○"</formula1>
    </dataValidation>
    <dataValidation type="list" allowBlank="1" showInputMessage="1" showErrorMessage="1" sqref="E14:E60" xr:uid="{0D63DCB5-B746-498C-8C67-B2FFDF712249}">
      <formula1>$E$74:$E$86</formula1>
    </dataValidation>
    <dataValidation type="list" allowBlank="1" showInputMessage="1" showErrorMessage="1" sqref="H11:H40" xr:uid="{B7DA966F-29D6-4D5A-A66A-B803B25B794A}">
      <formula1>"①,②,③,④"</formula1>
    </dataValidation>
  </dataValidations>
  <pageMargins left="0.7" right="0.7" top="0.75" bottom="0.75" header="0.3" footer="0.3"/>
  <pageSetup paperSize="9" scale="59"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4C8B31640A6BC9448DA79DA3D0FA8C58" ma:contentTypeVersion="2" ma:contentTypeDescription="" ma:contentTypeScope="" ma:versionID="7ab63ce4a8f06c65386acb3ea21a69f6">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F2DD6E6-702A-40D2-BB93-BE8D09B9428B}">
  <ds:schemaRefs>
    <ds:schemaRef ds:uri="http://schemas.microsoft.com/sharepoint/v3/contenttype/forms"/>
  </ds:schemaRefs>
</ds:datastoreItem>
</file>

<file path=customXml/itemProps2.xml><?xml version="1.0" encoding="utf-8"?>
<ds:datastoreItem xmlns:ds="http://schemas.openxmlformats.org/officeDocument/2006/customXml" ds:itemID="{DAA35014-37FF-43BB-9AD0-8D77DAA138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FD54DE32-81A9-49C3-BAB5-8C005D91F9D3}">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8B97BE19-CDDD-400E-817A-CFDD13F7EC12"/>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基礎情報</vt:lpstr>
      <vt:lpstr>算定児童数</vt:lpstr>
      <vt:lpstr>算定対象人数</vt:lpstr>
      <vt:lpstr>【様式３】</vt:lpstr>
      <vt:lpstr>【様式６】</vt:lpstr>
      <vt:lpstr>【様式６別添１】</vt:lpstr>
      <vt:lpstr>【様式６別添２】</vt:lpstr>
      <vt:lpstr>研修要件確認シート</vt:lpstr>
      <vt:lpstr>【記入例】研修要件確認シート</vt:lpstr>
      <vt:lpstr>【市集約】</vt:lpstr>
      <vt:lpstr>【記入例】研修要件確認シート!Print_Area</vt:lpstr>
      <vt:lpstr>【様式３】!Print_Area</vt:lpstr>
      <vt:lpstr>【様式６】!Print_Area</vt:lpstr>
      <vt:lpstr>【様式６別添１】!Print_Area</vt:lpstr>
      <vt:lpstr>【様式６別添２】!Print_Area</vt:lpstr>
      <vt:lpstr>基礎情報!Print_Area</vt:lpstr>
      <vt:lpstr>研修要件確認シート!Print_Area</vt:lpstr>
      <vt:lpstr>算定対象人数!Print_Area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taqbc452</dc:creator>
  <cp:lastModifiedBy>ヤスイ</cp:lastModifiedBy>
  <cp:lastPrinted>2021-07-22T08:57:35Z</cp:lastPrinted>
  <dcterms:created xsi:type="dcterms:W3CDTF">2021-06-15T08:52:57Z</dcterms:created>
  <dcterms:modified xsi:type="dcterms:W3CDTF">2023-07-27T04:15:28Z</dcterms:modified>
</cp:coreProperties>
</file>