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5_最終：改（050719）\"/>
    </mc:Choice>
  </mc:AlternateContent>
  <xr:revisionPtr revIDLastSave="0" documentId="13_ncr:1_{98F09C18-E44D-4327-9DA1-CC10B077F1BA}" xr6:coauthVersionLast="47" xr6:coauthVersionMax="47" xr10:uidLastSave="{00000000-0000-0000-0000-000000000000}"/>
  <bookViews>
    <workbookView xWindow="-120" yWindow="-120" windowWidth="20730" windowHeight="11310" tabRatio="864" xr2:uid="{00000000-000D-0000-FFFF-FFFF00000000}"/>
  </bookViews>
  <sheets>
    <sheet name="基礎情報" sheetId="31" r:id="rId1"/>
    <sheet name="算定児童数" sheetId="27" r:id="rId2"/>
    <sheet name="算定児童数 (分園)" sheetId="34" r:id="rId3"/>
    <sheet name="算定対象人数" sheetId="30" r:id="rId4"/>
    <sheet name="【様式３】" sheetId="13" r:id="rId5"/>
    <sheet name="【様式６】" sheetId="22" r:id="rId6"/>
    <sheet name="【様式６別添１】" sheetId="26" r:id="rId7"/>
    <sheet name="【様式６別添２】" sheetId="25" r:id="rId8"/>
    <sheet name="研修要件確認シート" sheetId="32" r:id="rId9"/>
    <sheet name="【記入例】研修要件確認シート" sheetId="33" r:id="rId10"/>
    <sheet name="【市集約】" sheetId="29" r:id="rId11"/>
  </sheets>
  <definedNames>
    <definedName name="aaaa" localSheetId="9">#REF!</definedName>
    <definedName name="aaaa" localSheetId="6">#REF!</definedName>
    <definedName name="aaaa" localSheetId="7">#REF!</definedName>
    <definedName name="aaaa" localSheetId="0">#REF!</definedName>
    <definedName name="aaaa" localSheetId="8">#REF!</definedName>
    <definedName name="aaaa">#REF!</definedName>
    <definedName name="_xlnm.Print_Area" localSheetId="9">【記入例】研修要件確認シート!$B$1:$AA$61</definedName>
    <definedName name="_xlnm.Print_Area" localSheetId="4">【様式３】!$A$1:$AH$28</definedName>
    <definedName name="_xlnm.Print_Area" localSheetId="5">【様式６】!$A$1:$AI$29</definedName>
    <definedName name="_xlnm.Print_Area" localSheetId="6">【様式６別添１】!$B$1:$Z$64</definedName>
    <definedName name="_xlnm.Print_Area" localSheetId="7">【様式６別添２】!$A$1:$F$17</definedName>
    <definedName name="_xlnm.Print_Area" localSheetId="0">基礎情報!$A$1:$L$41</definedName>
    <definedName name="_xlnm.Print_Area" localSheetId="8">研修要件確認シート!$B$1:$AA$61</definedName>
    <definedName name="_xlnm.Print_Area" localSheetId="3">算定対象人数!$A$1:$L$52</definedName>
    <definedName name="保育所別民改費担当者一覧" localSheetId="9">#REF!</definedName>
    <definedName name="保育所別民改費担当者一覧" localSheetId="6">#REF!</definedName>
    <definedName name="保育所別民改費担当者一覧" localSheetId="7">#REF!</definedName>
    <definedName name="保育所別民改費担当者一覧" localSheetId="0">#REF!</definedName>
    <definedName name="保育所別民改費担当者一覧" localSheetId="8">#REF!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26" l="1"/>
  <c r="J15" i="30"/>
  <c r="J14" i="30"/>
  <c r="J13" i="30"/>
  <c r="R2" i="29" s="1"/>
  <c r="J12" i="30"/>
  <c r="J11" i="30"/>
  <c r="P2" i="29" s="1"/>
  <c r="F15" i="30"/>
  <c r="F14" i="30"/>
  <c r="L2" i="29" s="1"/>
  <c r="F13" i="30"/>
  <c r="F12" i="30"/>
  <c r="K2" i="29" s="1"/>
  <c r="F11" i="30"/>
  <c r="M2" i="29"/>
  <c r="I2" i="29"/>
  <c r="I3" i="29"/>
  <c r="J2" i="29"/>
  <c r="H2" i="29"/>
  <c r="GE2" i="29"/>
  <c r="GD2" i="29"/>
  <c r="GC2" i="29"/>
  <c r="GB2" i="29"/>
  <c r="GA2" i="29"/>
  <c r="FZ2" i="29"/>
  <c r="FY2" i="29"/>
  <c r="FX2" i="29"/>
  <c r="FW2" i="29"/>
  <c r="FV2" i="29"/>
  <c r="FU2" i="29"/>
  <c r="FT2" i="29"/>
  <c r="FS2" i="29"/>
  <c r="FR2" i="29"/>
  <c r="FQ2" i="29"/>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G2" i="29"/>
  <c r="AF2" i="29"/>
  <c r="AE2" i="29"/>
  <c r="AD2" i="29"/>
  <c r="AC2" i="29"/>
  <c r="AB2" i="29"/>
  <c r="AA2" i="29"/>
  <c r="Z2" i="29"/>
  <c r="Y2" i="29"/>
  <c r="T2" i="29"/>
  <c r="S2" i="29"/>
  <c r="Q2" i="29"/>
  <c r="N2" i="29"/>
  <c r="G2" i="29"/>
  <c r="F2" i="29"/>
  <c r="E2" i="29"/>
  <c r="D2" i="29"/>
  <c r="C2" i="29"/>
  <c r="B2" i="29"/>
  <c r="A2" i="29"/>
  <c r="E5" i="32"/>
  <c r="E4" i="32"/>
  <c r="AL13" i="22"/>
  <c r="AK13" i="22"/>
  <c r="U7" i="22"/>
  <c r="U6" i="22"/>
  <c r="U5" i="22"/>
  <c r="U10" i="13"/>
  <c r="U9" i="13"/>
  <c r="U8" i="13"/>
  <c r="E15" i="25"/>
  <c r="F15" i="25"/>
  <c r="H46" i="34" l="1"/>
  <c r="H45" i="34"/>
  <c r="G45" i="34"/>
  <c r="F45" i="34"/>
  <c r="E45" i="34"/>
  <c r="Q45" i="34" s="1"/>
  <c r="Q44" i="34"/>
  <c r="H44" i="34"/>
  <c r="G44" i="34"/>
  <c r="F44" i="34"/>
  <c r="E44" i="34"/>
  <c r="H43" i="34"/>
  <c r="G43" i="34"/>
  <c r="F43" i="34"/>
  <c r="E43" i="34"/>
  <c r="Q43" i="34" s="1"/>
  <c r="H42" i="34"/>
  <c r="G42" i="34"/>
  <c r="F42" i="34"/>
  <c r="E42" i="34"/>
  <c r="Q42" i="34" s="1"/>
  <c r="Q41" i="34"/>
  <c r="H41" i="34"/>
  <c r="G41" i="34"/>
  <c r="G46" i="34" s="1"/>
  <c r="F41" i="34"/>
  <c r="F46" i="34" s="1"/>
  <c r="E41" i="34"/>
  <c r="E46" i="34" s="1"/>
  <c r="B39" i="34"/>
  <c r="H32" i="34"/>
  <c r="G32" i="34"/>
  <c r="F32" i="34"/>
  <c r="E32" i="34"/>
  <c r="M31" i="34"/>
  <c r="L31" i="34"/>
  <c r="M30" i="34"/>
  <c r="O29" i="34"/>
  <c r="N29" i="34"/>
  <c r="P28" i="34"/>
  <c r="O28" i="34"/>
  <c r="P27" i="34"/>
  <c r="I27" i="34"/>
  <c r="Q21" i="34"/>
  <c r="E21" i="34"/>
  <c r="P20" i="34"/>
  <c r="P31" i="34" s="1"/>
  <c r="O20" i="34"/>
  <c r="O31" i="34" s="1"/>
  <c r="N20" i="34"/>
  <c r="N31" i="34" s="1"/>
  <c r="M20" i="34"/>
  <c r="L20" i="34"/>
  <c r="K20" i="34"/>
  <c r="K31" i="34" s="1"/>
  <c r="J20" i="34"/>
  <c r="J31" i="34" s="1"/>
  <c r="I20" i="34"/>
  <c r="I31" i="34" s="1"/>
  <c r="H20" i="34"/>
  <c r="G20" i="34"/>
  <c r="F20" i="34"/>
  <c r="Q19" i="34"/>
  <c r="P18" i="34"/>
  <c r="P30" i="34" s="1"/>
  <c r="O18" i="34"/>
  <c r="O30" i="34" s="1"/>
  <c r="N18" i="34"/>
  <c r="N30" i="34" s="1"/>
  <c r="M18" i="34"/>
  <c r="L18" i="34"/>
  <c r="L30" i="34" s="1"/>
  <c r="K18" i="34"/>
  <c r="K30" i="34" s="1"/>
  <c r="J18" i="34"/>
  <c r="J30" i="34" s="1"/>
  <c r="I18" i="34"/>
  <c r="I30" i="34" s="1"/>
  <c r="H18" i="34"/>
  <c r="G18" i="34"/>
  <c r="F18" i="34"/>
  <c r="Q17" i="34"/>
  <c r="P16" i="34"/>
  <c r="P29" i="34" s="1"/>
  <c r="O16" i="34"/>
  <c r="N16" i="34"/>
  <c r="M16" i="34"/>
  <c r="M29" i="34" s="1"/>
  <c r="L16" i="34"/>
  <c r="L29" i="34" s="1"/>
  <c r="K16" i="34"/>
  <c r="K29" i="34" s="1"/>
  <c r="J16" i="34"/>
  <c r="J29" i="34" s="1"/>
  <c r="I16" i="34"/>
  <c r="I29" i="34" s="1"/>
  <c r="H16" i="34"/>
  <c r="G16" i="34"/>
  <c r="F16" i="34"/>
  <c r="Q15" i="34"/>
  <c r="P14" i="34"/>
  <c r="O14" i="34"/>
  <c r="N14" i="34"/>
  <c r="N28" i="34" s="1"/>
  <c r="M14" i="34"/>
  <c r="M28" i="34" s="1"/>
  <c r="L14" i="34"/>
  <c r="L28" i="34" s="1"/>
  <c r="K14" i="34"/>
  <c r="K28" i="34" s="1"/>
  <c r="J14" i="34"/>
  <c r="J28" i="34" s="1"/>
  <c r="I14" i="34"/>
  <c r="I28" i="34" s="1"/>
  <c r="H14" i="34"/>
  <c r="G14" i="34"/>
  <c r="F14" i="34"/>
  <c r="Q13" i="34"/>
  <c r="P12" i="34"/>
  <c r="O12" i="34"/>
  <c r="O27" i="34" s="1"/>
  <c r="N12" i="34"/>
  <c r="N27" i="34" s="1"/>
  <c r="M12" i="34"/>
  <c r="M27" i="34" s="1"/>
  <c r="L12" i="34"/>
  <c r="L27" i="34" s="1"/>
  <c r="K12" i="34"/>
  <c r="K27" i="34" s="1"/>
  <c r="J12" i="34"/>
  <c r="J27" i="34" s="1"/>
  <c r="I12" i="34"/>
  <c r="H12" i="34"/>
  <c r="G12" i="34"/>
  <c r="F12" i="34"/>
  <c r="Q11" i="34"/>
  <c r="M3" i="34"/>
  <c r="AF41" i="32"/>
  <c r="AM41" i="32" s="1"/>
  <c r="AG41" i="32"/>
  <c r="AH41" i="32"/>
  <c r="AI41" i="32"/>
  <c r="AJ41" i="32"/>
  <c r="AK41" i="32"/>
  <c r="AL41" i="32"/>
  <c r="AN41" i="32"/>
  <c r="AO41" i="32"/>
  <c r="AP41" i="32"/>
  <c r="AR41" i="32"/>
  <c r="AS41" i="32" s="1"/>
  <c r="AF42" i="32"/>
  <c r="AG42" i="32"/>
  <c r="AH42" i="32"/>
  <c r="AI42" i="32"/>
  <c r="AJ42" i="32"/>
  <c r="AK42" i="32"/>
  <c r="AL42" i="32"/>
  <c r="AM42" i="32"/>
  <c r="AN42" i="32"/>
  <c r="AO42" i="32"/>
  <c r="AP42" i="32"/>
  <c r="AR42" i="32"/>
  <c r="AS42" i="32" s="1"/>
  <c r="AF43" i="32"/>
  <c r="AM43" i="32" s="1"/>
  <c r="AG43" i="32"/>
  <c r="AH43" i="32"/>
  <c r="AI43" i="32"/>
  <c r="AJ43" i="32"/>
  <c r="AK43" i="32"/>
  <c r="AL43" i="32"/>
  <c r="AN43" i="32"/>
  <c r="AO43" i="32"/>
  <c r="AP43" i="32"/>
  <c r="AR43" i="32"/>
  <c r="AS43" i="32" s="1"/>
  <c r="AF44" i="32"/>
  <c r="AG44" i="32"/>
  <c r="AH44" i="32"/>
  <c r="AI44" i="32"/>
  <c r="AJ44" i="32"/>
  <c r="AK44" i="32"/>
  <c r="AL44" i="32"/>
  <c r="AM44" i="32"/>
  <c r="AN44" i="32"/>
  <c r="AO44" i="32"/>
  <c r="AP44" i="32"/>
  <c r="AR44" i="32"/>
  <c r="AS44" i="32" s="1"/>
  <c r="AF45" i="32"/>
  <c r="AM45" i="32" s="1"/>
  <c r="AG45" i="32"/>
  <c r="AH45" i="32"/>
  <c r="AI45" i="32"/>
  <c r="AJ45" i="32"/>
  <c r="AK45" i="32"/>
  <c r="AL45" i="32"/>
  <c r="AN45" i="32"/>
  <c r="AO45" i="32"/>
  <c r="AP45" i="32"/>
  <c r="AR45" i="32"/>
  <c r="AS45" i="32" s="1"/>
  <c r="AF46" i="32"/>
  <c r="AG46" i="32"/>
  <c r="AH46" i="32"/>
  <c r="AI46" i="32"/>
  <c r="AJ46" i="32"/>
  <c r="AK46" i="32"/>
  <c r="AL46" i="32"/>
  <c r="AM46" i="32"/>
  <c r="AN46" i="32"/>
  <c r="AO46" i="32"/>
  <c r="AP46" i="32"/>
  <c r="AR46" i="32"/>
  <c r="AS46" i="32" s="1"/>
  <c r="AF47" i="32"/>
  <c r="AM47" i="32" s="1"/>
  <c r="AG47" i="32"/>
  <c r="AH47" i="32"/>
  <c r="AI47" i="32"/>
  <c r="AJ47" i="32"/>
  <c r="AK47" i="32"/>
  <c r="AL47" i="32"/>
  <c r="AN47" i="32"/>
  <c r="AO47" i="32"/>
  <c r="AP47" i="32"/>
  <c r="AR47" i="32"/>
  <c r="AS47" i="32" s="1"/>
  <c r="AF48" i="32"/>
  <c r="AG48" i="32"/>
  <c r="AH48" i="32"/>
  <c r="AI48" i="32"/>
  <c r="AJ48" i="32"/>
  <c r="AK48" i="32"/>
  <c r="AL48" i="32"/>
  <c r="AM48" i="32"/>
  <c r="AN48" i="32"/>
  <c r="AO48" i="32"/>
  <c r="AP48" i="32"/>
  <c r="AR48" i="32"/>
  <c r="AS48" i="32" s="1"/>
  <c r="AF49" i="32"/>
  <c r="AM49" i="32" s="1"/>
  <c r="AG49" i="32"/>
  <c r="AH49" i="32"/>
  <c r="AI49" i="32"/>
  <c r="AJ49" i="32"/>
  <c r="AK49" i="32"/>
  <c r="AL49" i="32"/>
  <c r="AN49" i="32"/>
  <c r="AO49" i="32"/>
  <c r="AP49" i="32"/>
  <c r="AR49" i="32"/>
  <c r="AS49" i="32" s="1"/>
  <c r="AF50" i="32"/>
  <c r="AG50" i="32"/>
  <c r="AH50" i="32"/>
  <c r="AI50" i="32"/>
  <c r="AJ50" i="32"/>
  <c r="AK50" i="32"/>
  <c r="AL50" i="32"/>
  <c r="AM50" i="32"/>
  <c r="AN50" i="32"/>
  <c r="AO50" i="32"/>
  <c r="AP50" i="32"/>
  <c r="AR50" i="32"/>
  <c r="AS50" i="32" s="1"/>
  <c r="AF51" i="32"/>
  <c r="AM51" i="32" s="1"/>
  <c r="AG51" i="32"/>
  <c r="AH51" i="32"/>
  <c r="AI51" i="32"/>
  <c r="AJ51" i="32"/>
  <c r="AK51" i="32"/>
  <c r="AL51" i="32"/>
  <c r="AN51" i="32"/>
  <c r="AO51" i="32"/>
  <c r="AP51" i="32"/>
  <c r="AR51" i="32"/>
  <c r="AS51" i="32" s="1"/>
  <c r="AF52" i="32"/>
  <c r="AG52" i="32"/>
  <c r="AH52" i="32"/>
  <c r="AI52" i="32"/>
  <c r="AJ52" i="32"/>
  <c r="AK52" i="32"/>
  <c r="AL52" i="32"/>
  <c r="AM52" i="32"/>
  <c r="AN52" i="32"/>
  <c r="AO52" i="32"/>
  <c r="AP52" i="32"/>
  <c r="AR52" i="32"/>
  <c r="AS52" i="32" s="1"/>
  <c r="AF53" i="32"/>
  <c r="AM53" i="32" s="1"/>
  <c r="AG53" i="32"/>
  <c r="AH53" i="32"/>
  <c r="AI53" i="32"/>
  <c r="AJ53" i="32"/>
  <c r="AK53" i="32"/>
  <c r="AL53" i="32"/>
  <c r="AN53" i="32"/>
  <c r="AO53" i="32"/>
  <c r="AP53" i="32"/>
  <c r="AR53" i="32"/>
  <c r="AS53" i="32" s="1"/>
  <c r="AF54" i="32"/>
  <c r="AG54" i="32"/>
  <c r="AH54" i="32"/>
  <c r="AI54" i="32"/>
  <c r="AJ54" i="32"/>
  <c r="AK54" i="32"/>
  <c r="AL54" i="32"/>
  <c r="AM54" i="32"/>
  <c r="AN54" i="32"/>
  <c r="AO54" i="32"/>
  <c r="AP54" i="32"/>
  <c r="AR54" i="32"/>
  <c r="AS54" i="32" s="1"/>
  <c r="AF55" i="32"/>
  <c r="AM55" i="32" s="1"/>
  <c r="AG55" i="32"/>
  <c r="AH55" i="32"/>
  <c r="AI55" i="32"/>
  <c r="AJ55" i="32"/>
  <c r="AK55" i="32"/>
  <c r="AL55" i="32"/>
  <c r="AN55" i="32"/>
  <c r="AO55" i="32"/>
  <c r="AP55" i="32"/>
  <c r="AR55" i="32"/>
  <c r="AS55" i="32" s="1"/>
  <c r="AF56" i="32"/>
  <c r="AG56" i="32"/>
  <c r="AH56" i="32"/>
  <c r="AI56" i="32"/>
  <c r="AJ56" i="32"/>
  <c r="AK56" i="32"/>
  <c r="AL56" i="32"/>
  <c r="AM56" i="32"/>
  <c r="AN56" i="32"/>
  <c r="AO56" i="32"/>
  <c r="AP56" i="32"/>
  <c r="AR56" i="32"/>
  <c r="AS56" i="32" s="1"/>
  <c r="AF57" i="32"/>
  <c r="AM57" i="32" s="1"/>
  <c r="AG57" i="32"/>
  <c r="AH57" i="32"/>
  <c r="AI57" i="32"/>
  <c r="AJ57" i="32"/>
  <c r="AK57" i="32"/>
  <c r="AL57" i="32"/>
  <c r="AN57" i="32"/>
  <c r="AO57" i="32"/>
  <c r="AP57" i="32"/>
  <c r="AR57" i="32"/>
  <c r="AS57" i="32" s="1"/>
  <c r="AF58" i="32"/>
  <c r="AG58" i="32"/>
  <c r="AH58" i="32"/>
  <c r="AI58" i="32"/>
  <c r="AJ58" i="32"/>
  <c r="AK58" i="32"/>
  <c r="AL58" i="32"/>
  <c r="AM58" i="32"/>
  <c r="AN58" i="32"/>
  <c r="AO58" i="32"/>
  <c r="AP58" i="32"/>
  <c r="AR58" i="32"/>
  <c r="AS58" i="32" s="1"/>
  <c r="AF59" i="32"/>
  <c r="AM59" i="32" s="1"/>
  <c r="AG59" i="32"/>
  <c r="AH59" i="32"/>
  <c r="AI59" i="32"/>
  <c r="AJ59" i="32"/>
  <c r="AK59" i="32"/>
  <c r="AL59" i="32"/>
  <c r="AN59" i="32"/>
  <c r="AO59" i="32"/>
  <c r="AP59" i="32"/>
  <c r="AR59" i="32"/>
  <c r="AS59" i="32" s="1"/>
  <c r="AF60" i="32"/>
  <c r="AG60" i="32"/>
  <c r="AH60" i="32"/>
  <c r="AI60" i="32"/>
  <c r="AJ60" i="32"/>
  <c r="AK60" i="32"/>
  <c r="AL60" i="32"/>
  <c r="AM60" i="32"/>
  <c r="AN60" i="32"/>
  <c r="AO60" i="32"/>
  <c r="AP60" i="32"/>
  <c r="AR60" i="32"/>
  <c r="AS60" i="32" s="1"/>
  <c r="K10" i="26"/>
  <c r="D12" i="32"/>
  <c r="E12" i="32"/>
  <c r="D13" i="32"/>
  <c r="E13" i="32"/>
  <c r="D14" i="32"/>
  <c r="E14" i="32"/>
  <c r="D15" i="32"/>
  <c r="AC15" i="32" s="1"/>
  <c r="K14" i="26" s="1"/>
  <c r="GI2" i="29" s="1"/>
  <c r="E15" i="32"/>
  <c r="D16" i="32"/>
  <c r="E16" i="32"/>
  <c r="D17" i="32"/>
  <c r="E17" i="32"/>
  <c r="D18" i="32"/>
  <c r="E18" i="32"/>
  <c r="D19" i="32"/>
  <c r="E19" i="32"/>
  <c r="D20" i="32"/>
  <c r="E20" i="32"/>
  <c r="D21" i="32"/>
  <c r="E21" i="32"/>
  <c r="D22" i="32"/>
  <c r="E22" i="32"/>
  <c r="D23" i="32"/>
  <c r="E23" i="32"/>
  <c r="D24" i="32"/>
  <c r="E24" i="32"/>
  <c r="D25" i="32"/>
  <c r="AC25" i="32" s="1"/>
  <c r="K24" i="26" s="1"/>
  <c r="GS2" i="29" s="1"/>
  <c r="E25" i="32"/>
  <c r="D26" i="32"/>
  <c r="E26" i="32"/>
  <c r="D27" i="32"/>
  <c r="E27" i="32"/>
  <c r="D28" i="32"/>
  <c r="E28" i="32"/>
  <c r="D29" i="32"/>
  <c r="AC29" i="32" s="1"/>
  <c r="K28" i="26" s="1"/>
  <c r="GW2" i="29" s="1"/>
  <c r="E29" i="32"/>
  <c r="D30" i="32"/>
  <c r="E30" i="32"/>
  <c r="D31" i="32"/>
  <c r="E31" i="32"/>
  <c r="D32" i="32"/>
  <c r="E32" i="32"/>
  <c r="D33" i="32"/>
  <c r="AC33" i="32" s="1"/>
  <c r="K32" i="26" s="1"/>
  <c r="HA2" i="29" s="1"/>
  <c r="E33" i="32"/>
  <c r="D34" i="32"/>
  <c r="E34" i="32"/>
  <c r="D35" i="32"/>
  <c r="E35" i="32"/>
  <c r="D36" i="32"/>
  <c r="E36" i="32"/>
  <c r="D37" i="32"/>
  <c r="E37" i="32"/>
  <c r="D38" i="32"/>
  <c r="E38" i="32"/>
  <c r="D39" i="32"/>
  <c r="AC39" i="32" s="1"/>
  <c r="K38" i="26" s="1"/>
  <c r="HG2" i="29" s="1"/>
  <c r="E39" i="32"/>
  <c r="D40" i="32"/>
  <c r="E40" i="32"/>
  <c r="D41" i="32"/>
  <c r="AC41" i="32" s="1"/>
  <c r="K40" i="26" s="1"/>
  <c r="HI2" i="29" s="1"/>
  <c r="E41" i="32"/>
  <c r="D42" i="32"/>
  <c r="E42" i="32"/>
  <c r="D43" i="32"/>
  <c r="AC43" i="32" s="1"/>
  <c r="K42" i="26" s="1"/>
  <c r="HK2" i="29" s="1"/>
  <c r="E43" i="32"/>
  <c r="D44" i="32"/>
  <c r="AC44" i="32" s="1"/>
  <c r="K43" i="26" s="1"/>
  <c r="HL2" i="29" s="1"/>
  <c r="E44" i="32"/>
  <c r="D45" i="32"/>
  <c r="E45" i="32"/>
  <c r="D46" i="32"/>
  <c r="E46" i="32"/>
  <c r="D47" i="32"/>
  <c r="AC47" i="32" s="1"/>
  <c r="K46" i="26" s="1"/>
  <c r="HO2" i="29" s="1"/>
  <c r="E47" i="32"/>
  <c r="D48" i="32"/>
  <c r="E48" i="32"/>
  <c r="D49" i="32"/>
  <c r="AC49" i="32" s="1"/>
  <c r="K48" i="26" s="1"/>
  <c r="HQ2" i="29" s="1"/>
  <c r="E49" i="32"/>
  <c r="D50" i="32"/>
  <c r="E50" i="32"/>
  <c r="D51" i="32"/>
  <c r="AC51" i="32" s="1"/>
  <c r="K50" i="26" s="1"/>
  <c r="HS2" i="29" s="1"/>
  <c r="E51" i="32"/>
  <c r="D52" i="32"/>
  <c r="AC52" i="32" s="1"/>
  <c r="K51" i="26" s="1"/>
  <c r="HT2" i="29" s="1"/>
  <c r="E52" i="32"/>
  <c r="D53" i="32"/>
  <c r="E53" i="32"/>
  <c r="D54" i="32"/>
  <c r="E54" i="32"/>
  <c r="D55" i="32"/>
  <c r="AC55" i="32" s="1"/>
  <c r="K54" i="26" s="1"/>
  <c r="HW2" i="29" s="1"/>
  <c r="E55" i="32"/>
  <c r="D56" i="32"/>
  <c r="E56" i="32"/>
  <c r="D57" i="32"/>
  <c r="AC57" i="32" s="1"/>
  <c r="K56" i="26" s="1"/>
  <c r="HY2" i="29" s="1"/>
  <c r="E57" i="32"/>
  <c r="D58" i="32"/>
  <c r="E58" i="32"/>
  <c r="D59" i="32"/>
  <c r="AC59" i="32" s="1"/>
  <c r="K58" i="26" s="1"/>
  <c r="IA2" i="29" s="1"/>
  <c r="E59" i="32"/>
  <c r="D60" i="32"/>
  <c r="AC60" i="32" s="1"/>
  <c r="K59" i="26" s="1"/>
  <c r="IB2" i="29" s="1"/>
  <c r="E60" i="32"/>
  <c r="E11" i="32"/>
  <c r="D11" i="32"/>
  <c r="AC11" i="32"/>
  <c r="AC35" i="32"/>
  <c r="K34" i="26" s="1"/>
  <c r="HC2" i="29" s="1"/>
  <c r="AD35" i="32"/>
  <c r="AC36" i="32"/>
  <c r="K35" i="26" s="1"/>
  <c r="HD2" i="29" s="1"/>
  <c r="AD36" i="32"/>
  <c r="AC37" i="32"/>
  <c r="K36" i="26" s="1"/>
  <c r="HE2" i="29" s="1"/>
  <c r="AD37" i="32"/>
  <c r="AC38" i="32"/>
  <c r="K37" i="26" s="1"/>
  <c r="HF2" i="29" s="1"/>
  <c r="AD38" i="32"/>
  <c r="AD39" i="32"/>
  <c r="AC40" i="32"/>
  <c r="K39" i="26" s="1"/>
  <c r="HH2" i="29" s="1"/>
  <c r="AD40" i="32"/>
  <c r="AD41" i="32"/>
  <c r="AC42" i="32"/>
  <c r="K41" i="26" s="1"/>
  <c r="HJ2" i="29" s="1"/>
  <c r="AD42" i="32"/>
  <c r="AD43" i="32"/>
  <c r="AD44" i="32"/>
  <c r="AC45" i="32"/>
  <c r="K44" i="26" s="1"/>
  <c r="HM2" i="29" s="1"/>
  <c r="AD45" i="32"/>
  <c r="AC46" i="32"/>
  <c r="K45" i="26" s="1"/>
  <c r="HN2" i="29" s="1"/>
  <c r="AD46" i="32"/>
  <c r="AD47" i="32"/>
  <c r="AC48" i="32"/>
  <c r="K47" i="26" s="1"/>
  <c r="HP2" i="29" s="1"/>
  <c r="AD48" i="32"/>
  <c r="AD49" i="32"/>
  <c r="AC50" i="32"/>
  <c r="K49" i="26" s="1"/>
  <c r="HR2" i="29" s="1"/>
  <c r="AD50" i="32"/>
  <c r="AD51" i="32"/>
  <c r="AD52" i="32"/>
  <c r="AC53" i="32"/>
  <c r="K52" i="26" s="1"/>
  <c r="HU2" i="29" s="1"/>
  <c r="AD53" i="32"/>
  <c r="AC54" i="32"/>
  <c r="K53" i="26" s="1"/>
  <c r="HV2" i="29" s="1"/>
  <c r="AD54" i="32"/>
  <c r="AD55" i="32"/>
  <c r="AC56" i="32"/>
  <c r="K55" i="26" s="1"/>
  <c r="HX2" i="29" s="1"/>
  <c r="AD56" i="32"/>
  <c r="AD57" i="32"/>
  <c r="AC58" i="32"/>
  <c r="K57" i="26" s="1"/>
  <c r="HZ2" i="29" s="1"/>
  <c r="AD58" i="32"/>
  <c r="AD59" i="32"/>
  <c r="AD60" i="32"/>
  <c r="AU60" i="33"/>
  <c r="AR60" i="33"/>
  <c r="AS60" i="33" s="1"/>
  <c r="AQ60" i="33"/>
  <c r="AU59" i="33"/>
  <c r="AR59" i="33"/>
  <c r="AS59" i="33" s="1"/>
  <c r="AQ59" i="33"/>
  <c r="AC59" i="33"/>
  <c r="AU58" i="33"/>
  <c r="AR58" i="33"/>
  <c r="AS58" i="33" s="1"/>
  <c r="AQ58" i="33"/>
  <c r="AC58" i="33"/>
  <c r="AU57" i="33"/>
  <c r="AR57" i="33"/>
  <c r="AS57" i="33" s="1"/>
  <c r="AQ57" i="33"/>
  <c r="AC57" i="33"/>
  <c r="AU56" i="33"/>
  <c r="AR56" i="33"/>
  <c r="AS56" i="33" s="1"/>
  <c r="AQ56" i="33"/>
  <c r="AC56" i="33"/>
  <c r="AU55" i="33"/>
  <c r="AR55" i="33"/>
  <c r="AS55" i="33" s="1"/>
  <c r="AQ55" i="33"/>
  <c r="AC55" i="33"/>
  <c r="AU54" i="33"/>
  <c r="AR54" i="33"/>
  <c r="AS54" i="33" s="1"/>
  <c r="AQ54" i="33"/>
  <c r="AC54" i="33"/>
  <c r="AU53" i="33"/>
  <c r="AR53" i="33"/>
  <c r="AS53" i="33" s="1"/>
  <c r="AQ53" i="33"/>
  <c r="AC53" i="33"/>
  <c r="AU52" i="33"/>
  <c r="AR52" i="33"/>
  <c r="AS52" i="33" s="1"/>
  <c r="AQ52" i="33"/>
  <c r="AC52" i="33"/>
  <c r="AU51" i="33"/>
  <c r="AR51" i="33"/>
  <c r="AS51" i="33" s="1"/>
  <c r="AQ51" i="33"/>
  <c r="AC51" i="33"/>
  <c r="AU50" i="33"/>
  <c r="AR50" i="33"/>
  <c r="AS50" i="33" s="1"/>
  <c r="AQ50" i="33"/>
  <c r="AC50" i="33"/>
  <c r="AU49" i="33"/>
  <c r="AR49" i="33"/>
  <c r="AS49" i="33" s="1"/>
  <c r="AQ49" i="33"/>
  <c r="AC49" i="33"/>
  <c r="AU48" i="33"/>
  <c r="AR48" i="33"/>
  <c r="AS48" i="33" s="1"/>
  <c r="AQ48" i="33"/>
  <c r="AC48" i="33"/>
  <c r="AU47" i="33"/>
  <c r="AS47" i="33"/>
  <c r="AR47" i="33"/>
  <c r="AQ47" i="33"/>
  <c r="AC47" i="33"/>
  <c r="AU46" i="33"/>
  <c r="AR46" i="33"/>
  <c r="AS46" i="33" s="1"/>
  <c r="AQ46" i="33"/>
  <c r="AC46" i="33"/>
  <c r="AU45" i="33"/>
  <c r="AR45" i="33"/>
  <c r="AS45" i="33" s="1"/>
  <c r="AQ45" i="33"/>
  <c r="AC45" i="33"/>
  <c r="AU44" i="33"/>
  <c r="AR44" i="33"/>
  <c r="AS44" i="33" s="1"/>
  <c r="AQ44" i="33"/>
  <c r="AC44" i="33"/>
  <c r="AU43" i="33"/>
  <c r="AR43" i="33"/>
  <c r="AS43" i="33" s="1"/>
  <c r="AQ43" i="33"/>
  <c r="AC43" i="33"/>
  <c r="AU42" i="33"/>
  <c r="AR42" i="33"/>
  <c r="AS42" i="33" s="1"/>
  <c r="AQ42" i="33"/>
  <c r="AC42" i="33"/>
  <c r="AU41" i="33"/>
  <c r="AS41" i="33"/>
  <c r="AR41" i="33"/>
  <c r="AQ41" i="33"/>
  <c r="AC41" i="33"/>
  <c r="AR40" i="33"/>
  <c r="AS40" i="33" s="1"/>
  <c r="AQ40" i="33"/>
  <c r="AP40" i="33"/>
  <c r="AO40" i="33"/>
  <c r="AN40" i="33"/>
  <c r="AM40" i="33"/>
  <c r="AL40" i="33"/>
  <c r="AK40" i="33"/>
  <c r="AJ40" i="33"/>
  <c r="AI40" i="33"/>
  <c r="AH40" i="33"/>
  <c r="AG40" i="33"/>
  <c r="AF40" i="33"/>
  <c r="AD40" i="33"/>
  <c r="AC40" i="33"/>
  <c r="AR39" i="33"/>
  <c r="AS39" i="33" s="1"/>
  <c r="AP39" i="33"/>
  <c r="AO39" i="33"/>
  <c r="AN39" i="33"/>
  <c r="AM39" i="33"/>
  <c r="AL39" i="33"/>
  <c r="AK39" i="33"/>
  <c r="AJ39" i="33"/>
  <c r="AI39" i="33"/>
  <c r="AH39" i="33"/>
  <c r="AG39" i="33"/>
  <c r="AQ39" i="33" s="1"/>
  <c r="AF39" i="33"/>
  <c r="AD39" i="33"/>
  <c r="AC39" i="33"/>
  <c r="AR38" i="33"/>
  <c r="AS38" i="33" s="1"/>
  <c r="AP38" i="33"/>
  <c r="AO38" i="33"/>
  <c r="AN38" i="33"/>
  <c r="AM38" i="33"/>
  <c r="AL38" i="33"/>
  <c r="AK38" i="33"/>
  <c r="AJ38" i="33"/>
  <c r="AI38" i="33"/>
  <c r="AH38" i="33"/>
  <c r="AG38" i="33"/>
  <c r="AQ38" i="33" s="1"/>
  <c r="AF38" i="33"/>
  <c r="AD38" i="33"/>
  <c r="AC38" i="33"/>
  <c r="AR37" i="33"/>
  <c r="AS37" i="33" s="1"/>
  <c r="AP37" i="33"/>
  <c r="AO37" i="33"/>
  <c r="AN37" i="33"/>
  <c r="AL37" i="33"/>
  <c r="AK37" i="33"/>
  <c r="AJ37" i="33"/>
  <c r="AI37" i="33"/>
  <c r="AH37" i="33"/>
  <c r="AG37" i="33"/>
  <c r="AF37" i="33"/>
  <c r="AM37" i="33" s="1"/>
  <c r="AD37" i="33"/>
  <c r="AC37" i="33"/>
  <c r="AR36" i="33"/>
  <c r="AS36" i="33" s="1"/>
  <c r="AP36" i="33"/>
  <c r="AO36" i="33"/>
  <c r="AN36" i="33"/>
  <c r="AM36" i="33"/>
  <c r="AL36" i="33"/>
  <c r="AK36" i="33"/>
  <c r="AJ36" i="33"/>
  <c r="AI36" i="33"/>
  <c r="AQ36" i="33" s="1"/>
  <c r="AH36" i="33"/>
  <c r="AG36" i="33"/>
  <c r="AF36" i="33"/>
  <c r="AD36" i="33"/>
  <c r="AC36" i="33"/>
  <c r="AR35" i="33"/>
  <c r="AS35" i="33" s="1"/>
  <c r="AP35" i="33"/>
  <c r="AO35" i="33"/>
  <c r="AN35" i="33"/>
  <c r="AL35" i="33"/>
  <c r="AK35" i="33"/>
  <c r="AJ35" i="33"/>
  <c r="AI35" i="33"/>
  <c r="AH35" i="33"/>
  <c r="AG35" i="33"/>
  <c r="AF35" i="33"/>
  <c r="AM35" i="33" s="1"/>
  <c r="AD35" i="33"/>
  <c r="AC35" i="33"/>
  <c r="AR34" i="33"/>
  <c r="AS34" i="33" s="1"/>
  <c r="AP34" i="33"/>
  <c r="AO34" i="33"/>
  <c r="AN34" i="33"/>
  <c r="AL34" i="33"/>
  <c r="AK34" i="33"/>
  <c r="AJ34" i="33"/>
  <c r="AI34" i="33"/>
  <c r="AH34" i="33"/>
  <c r="AG34" i="33"/>
  <c r="AF34" i="33"/>
  <c r="AM34" i="33" s="1"/>
  <c r="AD34" i="33"/>
  <c r="AC34" i="33"/>
  <c r="AR33" i="33"/>
  <c r="AS33" i="33" s="1"/>
  <c r="AP33" i="33"/>
  <c r="AO33" i="33"/>
  <c r="AN33" i="33"/>
  <c r="AL33" i="33"/>
  <c r="AK33" i="33"/>
  <c r="AJ33" i="33"/>
  <c r="AI33" i="33"/>
  <c r="AH33" i="33"/>
  <c r="AG33" i="33"/>
  <c r="AF33" i="33"/>
  <c r="AM33" i="33" s="1"/>
  <c r="AD33" i="33"/>
  <c r="AC33" i="33"/>
  <c r="AR32" i="33"/>
  <c r="AS32" i="33" s="1"/>
  <c r="AQ32" i="33"/>
  <c r="AP32" i="33"/>
  <c r="AO32" i="33"/>
  <c r="AN32" i="33"/>
  <c r="AM32" i="33"/>
  <c r="AL32" i="33"/>
  <c r="AK32" i="33"/>
  <c r="AJ32" i="33"/>
  <c r="AI32" i="33"/>
  <c r="AH32" i="33"/>
  <c r="AG32" i="33"/>
  <c r="AF32" i="33"/>
  <c r="AD32" i="33"/>
  <c r="AC32" i="33"/>
  <c r="AR31" i="33"/>
  <c r="AS31" i="33" s="1"/>
  <c r="AP31" i="33"/>
  <c r="AO31" i="33"/>
  <c r="AN31" i="33"/>
  <c r="AM31" i="33"/>
  <c r="AL31" i="33"/>
  <c r="AK31" i="33"/>
  <c r="AJ31" i="33"/>
  <c r="AI31" i="33"/>
  <c r="AH31" i="33"/>
  <c r="AQ31" i="33" s="1"/>
  <c r="AG31" i="33"/>
  <c r="AF31" i="33"/>
  <c r="AD31" i="33"/>
  <c r="AC31" i="33"/>
  <c r="AR30" i="33"/>
  <c r="AS30" i="33" s="1"/>
  <c r="AP30" i="33"/>
  <c r="AO30" i="33"/>
  <c r="AN30" i="33"/>
  <c r="AM30" i="33"/>
  <c r="AL30" i="33"/>
  <c r="AK30" i="33"/>
  <c r="AJ30" i="33"/>
  <c r="AI30" i="33"/>
  <c r="AH30" i="33"/>
  <c r="AG30" i="33"/>
  <c r="AQ30" i="33" s="1"/>
  <c r="AF30" i="33"/>
  <c r="AD30" i="33"/>
  <c r="AC30" i="33"/>
  <c r="AR29" i="33"/>
  <c r="AS29" i="33" s="1"/>
  <c r="AP29" i="33"/>
  <c r="AO29" i="33"/>
  <c r="AN29" i="33"/>
  <c r="AL29" i="33"/>
  <c r="AK29" i="33"/>
  <c r="AJ29" i="33"/>
  <c r="AI29" i="33"/>
  <c r="AH29" i="33"/>
  <c r="AG29" i="33"/>
  <c r="AQ29" i="33" s="1"/>
  <c r="AF29" i="33"/>
  <c r="AM29" i="33" s="1"/>
  <c r="AD29" i="33"/>
  <c r="AC29" i="33"/>
  <c r="AR28" i="33"/>
  <c r="AS28" i="33" s="1"/>
  <c r="AP28" i="33"/>
  <c r="AO28" i="33"/>
  <c r="AN28" i="33"/>
  <c r="AM28" i="33"/>
  <c r="AL28" i="33"/>
  <c r="AK28" i="33"/>
  <c r="AJ28" i="33"/>
  <c r="AI28" i="33"/>
  <c r="AQ28" i="33" s="1"/>
  <c r="AH28" i="33"/>
  <c r="AG28" i="33"/>
  <c r="AF28" i="33"/>
  <c r="AD28" i="33"/>
  <c r="AC28" i="33"/>
  <c r="AR27" i="33"/>
  <c r="AS27" i="33" s="1"/>
  <c r="AP27" i="33"/>
  <c r="AO27" i="33"/>
  <c r="AN27" i="33"/>
  <c r="AM27" i="33"/>
  <c r="AL27" i="33"/>
  <c r="AK27" i="33"/>
  <c r="AJ27" i="33"/>
  <c r="AI27" i="33"/>
  <c r="AH27" i="33"/>
  <c r="AQ27" i="33" s="1"/>
  <c r="AG27" i="33"/>
  <c r="AF27" i="33"/>
  <c r="AD27" i="33"/>
  <c r="AC27" i="33"/>
  <c r="AR26" i="33"/>
  <c r="AS26" i="33" s="1"/>
  <c r="AP26" i="33"/>
  <c r="AO26" i="33"/>
  <c r="AN26" i="33"/>
  <c r="AL26" i="33"/>
  <c r="AK26" i="33"/>
  <c r="AJ26" i="33"/>
  <c r="AI26" i="33"/>
  <c r="AH26" i="33"/>
  <c r="AG26" i="33"/>
  <c r="AQ26" i="33" s="1"/>
  <c r="AF26" i="33"/>
  <c r="AM26" i="33" s="1"/>
  <c r="AD26" i="33"/>
  <c r="AC26" i="33"/>
  <c r="AR25" i="33"/>
  <c r="AS25" i="33" s="1"/>
  <c r="AP25" i="33"/>
  <c r="AO25" i="33"/>
  <c r="AN25" i="33"/>
  <c r="AL25" i="33"/>
  <c r="AK25" i="33"/>
  <c r="AJ25" i="33"/>
  <c r="AI25" i="33"/>
  <c r="AH25" i="33"/>
  <c r="AG25" i="33"/>
  <c r="AQ25" i="33" s="1"/>
  <c r="AF25" i="33"/>
  <c r="AM25" i="33" s="1"/>
  <c r="AD25" i="33"/>
  <c r="AC25" i="33"/>
  <c r="AR24" i="33"/>
  <c r="AS24" i="33" s="1"/>
  <c r="AQ24" i="33"/>
  <c r="AP24" i="33"/>
  <c r="AO24" i="33"/>
  <c r="AN24" i="33"/>
  <c r="AM24" i="33"/>
  <c r="AL24" i="33"/>
  <c r="AK24" i="33"/>
  <c r="AJ24" i="33"/>
  <c r="AI24" i="33"/>
  <c r="AH24" i="33"/>
  <c r="AG24" i="33"/>
  <c r="AF24" i="33"/>
  <c r="AD24" i="33"/>
  <c r="AC24" i="33"/>
  <c r="AR23" i="33"/>
  <c r="AS23" i="33" s="1"/>
  <c r="AP23" i="33"/>
  <c r="AO23" i="33"/>
  <c r="AN23" i="33"/>
  <c r="AM23" i="33"/>
  <c r="AL23" i="33"/>
  <c r="AK23" i="33"/>
  <c r="AJ23" i="33"/>
  <c r="AI23" i="33"/>
  <c r="AH23" i="33"/>
  <c r="AQ23" i="33" s="1"/>
  <c r="AG23" i="33"/>
  <c r="AF23" i="33"/>
  <c r="AD23" i="33"/>
  <c r="AC23" i="33"/>
  <c r="AR22" i="33"/>
  <c r="AS22" i="33" s="1"/>
  <c r="AP22" i="33"/>
  <c r="AO22" i="33"/>
  <c r="AN22" i="33"/>
  <c r="AM22" i="33"/>
  <c r="AL22" i="33"/>
  <c r="AK22" i="33"/>
  <c r="AJ22" i="33"/>
  <c r="AI22" i="33"/>
  <c r="AH22" i="33"/>
  <c r="AG22" i="33"/>
  <c r="AQ22" i="33" s="1"/>
  <c r="AF22" i="33"/>
  <c r="AD22" i="33"/>
  <c r="AC22" i="33"/>
  <c r="AR21" i="33"/>
  <c r="AS21" i="33" s="1"/>
  <c r="AP21" i="33"/>
  <c r="AO21" i="33"/>
  <c r="AN21" i="33"/>
  <c r="AL21" i="33"/>
  <c r="AK21" i="33"/>
  <c r="AJ21" i="33"/>
  <c r="AI21" i="33"/>
  <c r="AH21" i="33"/>
  <c r="AG21" i="33"/>
  <c r="AQ21" i="33" s="1"/>
  <c r="AF21" i="33"/>
  <c r="AM21" i="33" s="1"/>
  <c r="AD21" i="33"/>
  <c r="AC21" i="33"/>
  <c r="AR20" i="33"/>
  <c r="AS20" i="33" s="1"/>
  <c r="AP20" i="33"/>
  <c r="AO20" i="33"/>
  <c r="AN20" i="33"/>
  <c r="AM20" i="33"/>
  <c r="AL20" i="33"/>
  <c r="AK20" i="33"/>
  <c r="AJ20" i="33"/>
  <c r="AI20" i="33"/>
  <c r="AQ20" i="33" s="1"/>
  <c r="AH20" i="33"/>
  <c r="AG20" i="33"/>
  <c r="AF20" i="33"/>
  <c r="AD20" i="33"/>
  <c r="AC20" i="33"/>
  <c r="AR19" i="33"/>
  <c r="AS19" i="33" s="1"/>
  <c r="AP19" i="33"/>
  <c r="AO19" i="33"/>
  <c r="AN19" i="33"/>
  <c r="AM19" i="33"/>
  <c r="AL19" i="33"/>
  <c r="AK19" i="33"/>
  <c r="AJ19" i="33"/>
  <c r="AI19" i="33"/>
  <c r="AH19" i="33"/>
  <c r="AQ19" i="33" s="1"/>
  <c r="AG19" i="33"/>
  <c r="AF19" i="33"/>
  <c r="AD19" i="33"/>
  <c r="AC19" i="33"/>
  <c r="AR18" i="33"/>
  <c r="AS18" i="33" s="1"/>
  <c r="AP18" i="33"/>
  <c r="AO18" i="33"/>
  <c r="AN18" i="33"/>
  <c r="AL18" i="33"/>
  <c r="AK18" i="33"/>
  <c r="AJ18" i="33"/>
  <c r="AI18" i="33"/>
  <c r="AH18" i="33"/>
  <c r="AG18" i="33"/>
  <c r="AF18" i="33"/>
  <c r="AM18" i="33" s="1"/>
  <c r="AD18" i="33"/>
  <c r="AC18" i="33"/>
  <c r="AR17" i="33"/>
  <c r="AS17" i="33" s="1"/>
  <c r="AP17" i="33"/>
  <c r="AO17" i="33"/>
  <c r="AN17" i="33"/>
  <c r="AL17" i="33"/>
  <c r="AK17" i="33"/>
  <c r="AJ17" i="33"/>
  <c r="AI17" i="33"/>
  <c r="AH17" i="33"/>
  <c r="AG17" i="33"/>
  <c r="AQ17" i="33" s="1"/>
  <c r="AF17" i="33"/>
  <c r="AM17" i="33" s="1"/>
  <c r="AD17" i="33"/>
  <c r="AC17" i="33"/>
  <c r="AR16" i="33"/>
  <c r="AS16" i="33" s="1"/>
  <c r="AP16" i="33"/>
  <c r="AO16" i="33"/>
  <c r="AN16" i="33"/>
  <c r="AM16" i="33"/>
  <c r="AL16" i="33"/>
  <c r="AK16" i="33"/>
  <c r="AJ16" i="33"/>
  <c r="AI16" i="33"/>
  <c r="AQ16" i="33" s="1"/>
  <c r="AH16" i="33"/>
  <c r="AG16" i="33"/>
  <c r="AF16" i="33"/>
  <c r="AD16" i="33"/>
  <c r="AC16" i="33"/>
  <c r="AR15" i="33"/>
  <c r="AS15" i="33" s="1"/>
  <c r="AP15" i="33"/>
  <c r="AO15" i="33"/>
  <c r="AN15" i="33"/>
  <c r="AM15" i="33"/>
  <c r="AL15" i="33"/>
  <c r="AK15" i="33"/>
  <c r="AJ15" i="33"/>
  <c r="AI15" i="33"/>
  <c r="AH15" i="33"/>
  <c r="AG15" i="33"/>
  <c r="AQ15" i="33" s="1"/>
  <c r="AF15" i="33"/>
  <c r="AD15" i="33"/>
  <c r="AC15" i="33"/>
  <c r="AR14" i="33"/>
  <c r="AS14" i="33" s="1"/>
  <c r="AP14" i="33"/>
  <c r="AO14" i="33"/>
  <c r="AN14" i="33"/>
  <c r="AL14" i="33"/>
  <c r="AK14" i="33"/>
  <c r="AJ14" i="33"/>
  <c r="AI14" i="33"/>
  <c r="AH14" i="33"/>
  <c r="AG14" i="33"/>
  <c r="AF14" i="33"/>
  <c r="AM14" i="33" s="1"/>
  <c r="AD14" i="33"/>
  <c r="AC14" i="33"/>
  <c r="AR13" i="33"/>
  <c r="AS13" i="33" s="1"/>
  <c r="AP13" i="33"/>
  <c r="AO13" i="33"/>
  <c r="AN13" i="33"/>
  <c r="AL13" i="33"/>
  <c r="AK13" i="33"/>
  <c r="AJ13" i="33"/>
  <c r="AI13" i="33"/>
  <c r="AH13" i="33"/>
  <c r="AG13" i="33"/>
  <c r="AQ13" i="33" s="1"/>
  <c r="AF13" i="33"/>
  <c r="AM13" i="33" s="1"/>
  <c r="AD13" i="33"/>
  <c r="AR12" i="33"/>
  <c r="AS12" i="33" s="1"/>
  <c r="AP12" i="33"/>
  <c r="AO12" i="33"/>
  <c r="AN12" i="33"/>
  <c r="AM12" i="33"/>
  <c r="AL12" i="33"/>
  <c r="AK12" i="33"/>
  <c r="AJ12" i="33"/>
  <c r="AI12" i="33"/>
  <c r="AQ12" i="33" s="1"/>
  <c r="AH12" i="33"/>
  <c r="AG12" i="33"/>
  <c r="AF12" i="33"/>
  <c r="AD12" i="33"/>
  <c r="AR11" i="33"/>
  <c r="AS11" i="33" s="1"/>
  <c r="AP11" i="33"/>
  <c r="AO11" i="33"/>
  <c r="AN11" i="33"/>
  <c r="AM11" i="33"/>
  <c r="AL11" i="33"/>
  <c r="AK11" i="33"/>
  <c r="AJ11" i="33"/>
  <c r="AI11" i="33"/>
  <c r="AH11" i="33"/>
  <c r="AQ11" i="33" s="1"/>
  <c r="AG11" i="33"/>
  <c r="AF11" i="33"/>
  <c r="AD11" i="33"/>
  <c r="AR40" i="32"/>
  <c r="AS40" i="32" s="1"/>
  <c r="AP40" i="32"/>
  <c r="AO40" i="32"/>
  <c r="AN40" i="32"/>
  <c r="AL40" i="32"/>
  <c r="AK40" i="32"/>
  <c r="AJ40" i="32"/>
  <c r="AI40" i="32"/>
  <c r="AH40" i="32"/>
  <c r="AG40" i="32"/>
  <c r="AF40" i="32"/>
  <c r="AM40" i="32" s="1"/>
  <c r="AR39" i="32"/>
  <c r="AS39" i="32" s="1"/>
  <c r="AP39" i="32"/>
  <c r="AO39" i="32"/>
  <c r="AN39" i="32"/>
  <c r="AL39" i="32"/>
  <c r="AK39" i="32"/>
  <c r="AJ39" i="32"/>
  <c r="AI39" i="32"/>
  <c r="AH39" i="32"/>
  <c r="AG39" i="32"/>
  <c r="AF39" i="32"/>
  <c r="AM39" i="32" s="1"/>
  <c r="AR38" i="32"/>
  <c r="AS38" i="32" s="1"/>
  <c r="AP38" i="32"/>
  <c r="AO38" i="32"/>
  <c r="AN38" i="32"/>
  <c r="AL38" i="32"/>
  <c r="AK38" i="32"/>
  <c r="AJ38" i="32"/>
  <c r="AI38" i="32"/>
  <c r="AH38" i="32"/>
  <c r="AG38" i="32"/>
  <c r="AF38" i="32"/>
  <c r="AM38" i="32" s="1"/>
  <c r="AR37" i="32"/>
  <c r="AS37" i="32" s="1"/>
  <c r="AP37" i="32"/>
  <c r="AO37" i="32"/>
  <c r="AN37" i="32"/>
  <c r="AL37" i="32"/>
  <c r="AK37" i="32"/>
  <c r="AJ37" i="32"/>
  <c r="AI37" i="32"/>
  <c r="AH37" i="32"/>
  <c r="AG37" i="32"/>
  <c r="AF37" i="32"/>
  <c r="AM37" i="32" s="1"/>
  <c r="AR36" i="32"/>
  <c r="AS36" i="32" s="1"/>
  <c r="AP36" i="32"/>
  <c r="AO36" i="32"/>
  <c r="AN36" i="32"/>
  <c r="AL36" i="32"/>
  <c r="AK36" i="32"/>
  <c r="AJ36" i="32"/>
  <c r="AI36" i="32"/>
  <c r="AH36" i="32"/>
  <c r="AG36" i="32"/>
  <c r="AF36" i="32"/>
  <c r="AM36" i="32" s="1"/>
  <c r="AR35" i="32"/>
  <c r="AS35" i="32" s="1"/>
  <c r="AP35" i="32"/>
  <c r="AO35" i="32"/>
  <c r="AN35" i="32"/>
  <c r="AL35" i="32"/>
  <c r="AK35" i="32"/>
  <c r="AJ35" i="32"/>
  <c r="AI35" i="32"/>
  <c r="AH35" i="32"/>
  <c r="AG35" i="32"/>
  <c r="AF35" i="32"/>
  <c r="AM35" i="32" s="1"/>
  <c r="AR34" i="32"/>
  <c r="AS34" i="32" s="1"/>
  <c r="AP34" i="32"/>
  <c r="AO34" i="32"/>
  <c r="AN34" i="32"/>
  <c r="AL34" i="32"/>
  <c r="AK34" i="32"/>
  <c r="AJ34" i="32"/>
  <c r="AI34" i="32"/>
  <c r="AH34" i="32"/>
  <c r="AG34" i="32"/>
  <c r="AF34" i="32"/>
  <c r="AM34" i="32" s="1"/>
  <c r="AD34" i="32"/>
  <c r="AC34" i="32"/>
  <c r="K33" i="26" s="1"/>
  <c r="HB2" i="29" s="1"/>
  <c r="AR33" i="32"/>
  <c r="AS33" i="32" s="1"/>
  <c r="AP33" i="32"/>
  <c r="AO33" i="32"/>
  <c r="AN33" i="32"/>
  <c r="AL33" i="32"/>
  <c r="AK33" i="32"/>
  <c r="AJ33" i="32"/>
  <c r="AI33" i="32"/>
  <c r="AH33" i="32"/>
  <c r="AG33" i="32"/>
  <c r="AF33" i="32"/>
  <c r="AM33" i="32" s="1"/>
  <c r="AD33" i="32"/>
  <c r="AR32" i="32"/>
  <c r="AS32" i="32" s="1"/>
  <c r="AP32" i="32"/>
  <c r="AO32" i="32"/>
  <c r="AN32" i="32"/>
  <c r="AL32" i="32"/>
  <c r="AK32" i="32"/>
  <c r="AJ32" i="32"/>
  <c r="AI32" i="32"/>
  <c r="AH32" i="32"/>
  <c r="AG32" i="32"/>
  <c r="AF32" i="32"/>
  <c r="AM32" i="32" s="1"/>
  <c r="AD32" i="32"/>
  <c r="AC32" i="32"/>
  <c r="K31" i="26" s="1"/>
  <c r="GZ2" i="29" s="1"/>
  <c r="AR31" i="32"/>
  <c r="AS31" i="32" s="1"/>
  <c r="AP31" i="32"/>
  <c r="AO31" i="32"/>
  <c r="AN31" i="32"/>
  <c r="AL31" i="32"/>
  <c r="AK31" i="32"/>
  <c r="AJ31" i="32"/>
  <c r="AI31" i="32"/>
  <c r="AH31" i="32"/>
  <c r="AG31" i="32"/>
  <c r="AF31" i="32"/>
  <c r="AM31" i="32" s="1"/>
  <c r="AD31" i="32"/>
  <c r="AC31" i="32"/>
  <c r="K30" i="26" s="1"/>
  <c r="GY2" i="29" s="1"/>
  <c r="AR30" i="32"/>
  <c r="AS30" i="32" s="1"/>
  <c r="AP30" i="32"/>
  <c r="AO30" i="32"/>
  <c r="AN30" i="32"/>
  <c r="AM30" i="32"/>
  <c r="AL30" i="32"/>
  <c r="AK30" i="32"/>
  <c r="AJ30" i="32"/>
  <c r="AI30" i="32"/>
  <c r="AH30" i="32"/>
  <c r="AG30" i="32"/>
  <c r="AF30" i="32"/>
  <c r="AD30" i="32"/>
  <c r="AC30" i="32"/>
  <c r="K29" i="26" s="1"/>
  <c r="GX2" i="29" s="1"/>
  <c r="AR29" i="32"/>
  <c r="AS29" i="32" s="1"/>
  <c r="AP29" i="32"/>
  <c r="AO29" i="32"/>
  <c r="AN29" i="32"/>
  <c r="AL29" i="32"/>
  <c r="AK29" i="32"/>
  <c r="AJ29" i="32"/>
  <c r="AI29" i="32"/>
  <c r="AH29" i="32"/>
  <c r="AG29" i="32"/>
  <c r="AF29" i="32"/>
  <c r="AM29" i="32" s="1"/>
  <c r="AD29" i="32"/>
  <c r="AR28" i="32"/>
  <c r="AS28" i="32" s="1"/>
  <c r="AP28" i="32"/>
  <c r="AO28" i="32"/>
  <c r="AN28" i="32"/>
  <c r="AL28" i="32"/>
  <c r="AK28" i="32"/>
  <c r="AJ28" i="32"/>
  <c r="AI28" i="32"/>
  <c r="AH28" i="32"/>
  <c r="AG28" i="32"/>
  <c r="AF28" i="32"/>
  <c r="AM28" i="32" s="1"/>
  <c r="AD28" i="32"/>
  <c r="AC28" i="32"/>
  <c r="K27" i="26" s="1"/>
  <c r="GV2" i="29" s="1"/>
  <c r="AR27" i="32"/>
  <c r="AS27" i="32" s="1"/>
  <c r="AP27" i="32"/>
  <c r="AO27" i="32"/>
  <c r="AN27" i="32"/>
  <c r="AL27" i="32"/>
  <c r="AK27" i="32"/>
  <c r="AJ27" i="32"/>
  <c r="AI27" i="32"/>
  <c r="AH27" i="32"/>
  <c r="AG27" i="32"/>
  <c r="AF27" i="32"/>
  <c r="AM27" i="32" s="1"/>
  <c r="AD27" i="32"/>
  <c r="AC27" i="32"/>
  <c r="K26" i="26" s="1"/>
  <c r="GU2" i="29" s="1"/>
  <c r="AR26" i="32"/>
  <c r="AS26" i="32" s="1"/>
  <c r="AP26" i="32"/>
  <c r="AO26" i="32"/>
  <c r="AN26" i="32"/>
  <c r="AM26" i="32"/>
  <c r="AL26" i="32"/>
  <c r="AK26" i="32"/>
  <c r="AJ26" i="32"/>
  <c r="AI26" i="32"/>
  <c r="AH26" i="32"/>
  <c r="AG26" i="32"/>
  <c r="AF26" i="32"/>
  <c r="AD26" i="32"/>
  <c r="AC26" i="32"/>
  <c r="K25" i="26" s="1"/>
  <c r="GT2" i="29" s="1"/>
  <c r="AR25" i="32"/>
  <c r="AS25" i="32" s="1"/>
  <c r="AP25" i="32"/>
  <c r="AO25" i="32"/>
  <c r="AN25" i="32"/>
  <c r="AL25" i="32"/>
  <c r="AK25" i="32"/>
  <c r="AJ25" i="32"/>
  <c r="AI25" i="32"/>
  <c r="AH25" i="32"/>
  <c r="AG25" i="32"/>
  <c r="AF25" i="32"/>
  <c r="AM25" i="32" s="1"/>
  <c r="AD25" i="32"/>
  <c r="AR24" i="32"/>
  <c r="AS24" i="32" s="1"/>
  <c r="AP24" i="32"/>
  <c r="AO24" i="32"/>
  <c r="AN24" i="32"/>
  <c r="AL24" i="32"/>
  <c r="AK24" i="32"/>
  <c r="AJ24" i="32"/>
  <c r="AI24" i="32"/>
  <c r="AH24" i="32"/>
  <c r="AG24" i="32"/>
  <c r="AF24" i="32"/>
  <c r="AM24" i="32" s="1"/>
  <c r="AD24" i="32"/>
  <c r="AC24" i="32"/>
  <c r="K23" i="26" s="1"/>
  <c r="GR2" i="29" s="1"/>
  <c r="AR23" i="32"/>
  <c r="AS23" i="32" s="1"/>
  <c r="AP23" i="32"/>
  <c r="AO23" i="32"/>
  <c r="AN23" i="32"/>
  <c r="AM23" i="32"/>
  <c r="AL23" i="32"/>
  <c r="AK23" i="32"/>
  <c r="AJ23" i="32"/>
  <c r="AI23" i="32"/>
  <c r="AH23" i="32"/>
  <c r="AG23" i="32"/>
  <c r="AF23" i="32"/>
  <c r="AD23" i="32"/>
  <c r="AC23" i="32"/>
  <c r="K22" i="26" s="1"/>
  <c r="GQ2" i="29" s="1"/>
  <c r="AR22" i="32"/>
  <c r="AS22" i="32" s="1"/>
  <c r="AP22" i="32"/>
  <c r="AO22" i="32"/>
  <c r="AN22" i="32"/>
  <c r="AL22" i="32"/>
  <c r="AK22" i="32"/>
  <c r="AJ22" i="32"/>
  <c r="AI22" i="32"/>
  <c r="AH22" i="32"/>
  <c r="AG22" i="32"/>
  <c r="AF22" i="32"/>
  <c r="AM22" i="32" s="1"/>
  <c r="AD22" i="32"/>
  <c r="AC22" i="32"/>
  <c r="K21" i="26" s="1"/>
  <c r="GP2" i="29" s="1"/>
  <c r="AR21" i="32"/>
  <c r="AS21" i="32" s="1"/>
  <c r="AP21" i="32"/>
  <c r="AO21" i="32"/>
  <c r="AN21" i="32"/>
  <c r="AL21" i="32"/>
  <c r="AK21" i="32"/>
  <c r="AJ21" i="32"/>
  <c r="AI21" i="32"/>
  <c r="AH21" i="32"/>
  <c r="AG21" i="32"/>
  <c r="AF21" i="32"/>
  <c r="AM21" i="32" s="1"/>
  <c r="AD21" i="32"/>
  <c r="AC21" i="32"/>
  <c r="K20" i="26" s="1"/>
  <c r="GO2" i="29" s="1"/>
  <c r="AR20" i="32"/>
  <c r="AS20" i="32" s="1"/>
  <c r="AP20" i="32"/>
  <c r="AO20" i="32"/>
  <c r="AN20" i="32"/>
  <c r="AL20" i="32"/>
  <c r="AK20" i="32"/>
  <c r="AJ20" i="32"/>
  <c r="AI20" i="32"/>
  <c r="AH20" i="32"/>
  <c r="AG20" i="32"/>
  <c r="AF20" i="32"/>
  <c r="AM20" i="32" s="1"/>
  <c r="AD20" i="32"/>
  <c r="AC20" i="32"/>
  <c r="K19" i="26" s="1"/>
  <c r="GN2" i="29" s="1"/>
  <c r="AR19" i="32"/>
  <c r="AS19" i="32" s="1"/>
  <c r="AP19" i="32"/>
  <c r="AO19" i="32"/>
  <c r="AN19" i="32"/>
  <c r="AL19" i="32"/>
  <c r="AK19" i="32"/>
  <c r="AJ19" i="32"/>
  <c r="AI19" i="32"/>
  <c r="AH19" i="32"/>
  <c r="AG19" i="32"/>
  <c r="AF19" i="32"/>
  <c r="AM19" i="32" s="1"/>
  <c r="AD19" i="32"/>
  <c r="AC19" i="32"/>
  <c r="K18" i="26" s="1"/>
  <c r="GM2" i="29" s="1"/>
  <c r="AR18" i="32"/>
  <c r="AS18" i="32" s="1"/>
  <c r="AP18" i="32"/>
  <c r="AO18" i="32"/>
  <c r="AN18" i="32"/>
  <c r="AL18" i="32"/>
  <c r="AK18" i="32"/>
  <c r="AJ18" i="32"/>
  <c r="AI18" i="32"/>
  <c r="AH18" i="32"/>
  <c r="AG18" i="32"/>
  <c r="AF18" i="32"/>
  <c r="AM18" i="32" s="1"/>
  <c r="AD18" i="32"/>
  <c r="AC18" i="32"/>
  <c r="K17" i="26" s="1"/>
  <c r="GL2" i="29" s="1"/>
  <c r="AR17" i="32"/>
  <c r="AS17" i="32" s="1"/>
  <c r="AP17" i="32"/>
  <c r="AO17" i="32"/>
  <c r="AN17" i="32"/>
  <c r="AL17" i="32"/>
  <c r="AK17" i="32"/>
  <c r="AJ17" i="32"/>
  <c r="AI17" i="32"/>
  <c r="AH17" i="32"/>
  <c r="AG17" i="32"/>
  <c r="AF17" i="32"/>
  <c r="AM17" i="32" s="1"/>
  <c r="AD17" i="32"/>
  <c r="AC17" i="32"/>
  <c r="K16" i="26" s="1"/>
  <c r="GK2" i="29" s="1"/>
  <c r="AR16" i="32"/>
  <c r="AS16" i="32" s="1"/>
  <c r="AP16" i="32"/>
  <c r="AO16" i="32"/>
  <c r="AN16" i="32"/>
  <c r="AL16" i="32"/>
  <c r="AK16" i="32"/>
  <c r="AJ16" i="32"/>
  <c r="AI16" i="32"/>
  <c r="AH16" i="32"/>
  <c r="AG16" i="32"/>
  <c r="AF16" i="32"/>
  <c r="AM16" i="32" s="1"/>
  <c r="AD16" i="32"/>
  <c r="AC16" i="32"/>
  <c r="K15" i="26" s="1"/>
  <c r="GJ2" i="29" s="1"/>
  <c r="AR15" i="32"/>
  <c r="AS15" i="32" s="1"/>
  <c r="AP15" i="32"/>
  <c r="AO15" i="32"/>
  <c r="AN15" i="32"/>
  <c r="AL15" i="32"/>
  <c r="AK15" i="32"/>
  <c r="AJ15" i="32"/>
  <c r="AI15" i="32"/>
  <c r="AH15" i="32"/>
  <c r="AG15" i="32"/>
  <c r="AF15" i="32"/>
  <c r="AM15" i="32" s="1"/>
  <c r="AD15" i="32"/>
  <c r="AR14" i="32"/>
  <c r="AS14" i="32" s="1"/>
  <c r="AP14" i="32"/>
  <c r="AO14" i="32"/>
  <c r="AN14" i="32"/>
  <c r="AL14" i="32"/>
  <c r="AK14" i="32"/>
  <c r="AJ14" i="32"/>
  <c r="AI14" i="32"/>
  <c r="AH14" i="32"/>
  <c r="AG14" i="32"/>
  <c r="AF14" i="32"/>
  <c r="AM14" i="32" s="1"/>
  <c r="AD14" i="32"/>
  <c r="AC14" i="32"/>
  <c r="K13" i="26" s="1"/>
  <c r="GH2" i="29" s="1"/>
  <c r="AR13" i="32"/>
  <c r="AS13" i="32" s="1"/>
  <c r="AP13" i="32"/>
  <c r="AO13" i="32"/>
  <c r="AN13" i="32"/>
  <c r="AL13" i="32"/>
  <c r="AK13" i="32"/>
  <c r="AJ13" i="32"/>
  <c r="AI13" i="32"/>
  <c r="AH13" i="32"/>
  <c r="AG13" i="32"/>
  <c r="AF13" i="32"/>
  <c r="AM13" i="32" s="1"/>
  <c r="AD13" i="32"/>
  <c r="AC13" i="32"/>
  <c r="K12" i="26" s="1"/>
  <c r="GG2" i="29" s="1"/>
  <c r="AR12" i="32"/>
  <c r="AS12" i="32" s="1"/>
  <c r="AP12" i="32"/>
  <c r="AO12" i="32"/>
  <c r="AN12" i="32"/>
  <c r="AL12" i="32"/>
  <c r="AK12" i="32"/>
  <c r="AJ12" i="32"/>
  <c r="AI12" i="32"/>
  <c r="AH12" i="32"/>
  <c r="AG12" i="32"/>
  <c r="AF12" i="32"/>
  <c r="AM12" i="32" s="1"/>
  <c r="AD12" i="32"/>
  <c r="AC12" i="32"/>
  <c r="K11" i="26" s="1"/>
  <c r="GF2" i="29" s="1"/>
  <c r="AR11" i="32"/>
  <c r="AS11" i="32" s="1"/>
  <c r="AP11" i="32"/>
  <c r="AO11" i="32"/>
  <c r="AN11" i="32"/>
  <c r="AM11" i="32"/>
  <c r="AL11" i="32"/>
  <c r="AK11" i="32"/>
  <c r="AJ11" i="32"/>
  <c r="AI11" i="32"/>
  <c r="AQ11" i="32" s="1"/>
  <c r="AH11" i="32"/>
  <c r="AG11" i="32"/>
  <c r="AF11" i="32"/>
  <c r="AD11" i="32"/>
  <c r="AQ23" i="32" l="1"/>
  <c r="AT23" i="32" s="1"/>
  <c r="AU23" i="32" s="1"/>
  <c r="AQ22" i="32"/>
  <c r="AB22" i="32" s="1"/>
  <c r="AQ13" i="32"/>
  <c r="AQ28" i="32"/>
  <c r="AQ34" i="32"/>
  <c r="AB34" i="32" s="1"/>
  <c r="AQ30" i="32"/>
  <c r="AB30" i="32" s="1"/>
  <c r="AQ31" i="32"/>
  <c r="AT31" i="32" s="1"/>
  <c r="AU31" i="32" s="1"/>
  <c r="AQ59" i="32"/>
  <c r="AT59" i="32" s="1"/>
  <c r="AU59" i="32" s="1"/>
  <c r="AQ57" i="32"/>
  <c r="AB57" i="32" s="1"/>
  <c r="AQ55" i="32"/>
  <c r="AT55" i="32" s="1"/>
  <c r="AU55" i="32" s="1"/>
  <c r="AQ53" i="32"/>
  <c r="AQ51" i="32"/>
  <c r="AQ49" i="32"/>
  <c r="AB49" i="32" s="1"/>
  <c r="AQ47" i="32"/>
  <c r="AB47" i="32" s="1"/>
  <c r="AQ45" i="32"/>
  <c r="AQ43" i="32"/>
  <c r="AT43" i="32" s="1"/>
  <c r="AU43" i="32" s="1"/>
  <c r="AQ41" i="32"/>
  <c r="AB41" i="32" s="1"/>
  <c r="AQ12" i="32"/>
  <c r="AQ24" i="32"/>
  <c r="AT24" i="32" s="1"/>
  <c r="AU24" i="32" s="1"/>
  <c r="AQ15" i="32"/>
  <c r="AT15" i="32" s="1"/>
  <c r="AU15" i="32" s="1"/>
  <c r="AQ27" i="32"/>
  <c r="AT27" i="32" s="1"/>
  <c r="AU27" i="32" s="1"/>
  <c r="AQ19" i="32"/>
  <c r="AT19" i="32" s="1"/>
  <c r="AU19" i="32" s="1"/>
  <c r="AQ14" i="32"/>
  <c r="AT14" i="32" s="1"/>
  <c r="AU14" i="32" s="1"/>
  <c r="AQ17" i="32"/>
  <c r="AB17" i="32" s="1"/>
  <c r="AQ20" i="32"/>
  <c r="AT20" i="32" s="1"/>
  <c r="AU20" i="32" s="1"/>
  <c r="AQ26" i="32"/>
  <c r="AT26" i="32" s="1"/>
  <c r="AU26" i="32" s="1"/>
  <c r="AQ32" i="32"/>
  <c r="AQ60" i="32"/>
  <c r="AQ58" i="32"/>
  <c r="AT58" i="32" s="1"/>
  <c r="AU58" i="32" s="1"/>
  <c r="AQ56" i="32"/>
  <c r="AT56" i="32" s="1"/>
  <c r="AU56" i="32" s="1"/>
  <c r="AQ54" i="32"/>
  <c r="AB54" i="32" s="1"/>
  <c r="AQ52" i="32"/>
  <c r="AB52" i="32" s="1"/>
  <c r="AQ50" i="32"/>
  <c r="AB50" i="32" s="1"/>
  <c r="AQ48" i="32"/>
  <c r="AB48" i="32" s="1"/>
  <c r="AQ46" i="32"/>
  <c r="AQ44" i="32"/>
  <c r="AQ42" i="32"/>
  <c r="AT42" i="32" s="1"/>
  <c r="AU42" i="32" s="1"/>
  <c r="Q29" i="34"/>
  <c r="Q31" i="34"/>
  <c r="Q27" i="34"/>
  <c r="Q28" i="34"/>
  <c r="Q30" i="34"/>
  <c r="Q46" i="34"/>
  <c r="AB60" i="32"/>
  <c r="AT60" i="32"/>
  <c r="AU60" i="32" s="1"/>
  <c r="AB58" i="32"/>
  <c r="AT48" i="32"/>
  <c r="AU48" i="32" s="1"/>
  <c r="AT46" i="32"/>
  <c r="AU46" i="32" s="1"/>
  <c r="AB46" i="32"/>
  <c r="AB44" i="32"/>
  <c r="AT44" i="32"/>
  <c r="AU44" i="32" s="1"/>
  <c r="AB55" i="32"/>
  <c r="AT53" i="32"/>
  <c r="AU53" i="32" s="1"/>
  <c r="AB53" i="32"/>
  <c r="AB51" i="32"/>
  <c r="AT51" i="32"/>
  <c r="AU51" i="32" s="1"/>
  <c r="AT49" i="32"/>
  <c r="AU49" i="32" s="1"/>
  <c r="AB45" i="32"/>
  <c r="AT45" i="32"/>
  <c r="AU45" i="32" s="1"/>
  <c r="AB43" i="32"/>
  <c r="AQ35" i="32"/>
  <c r="AB35" i="32" s="1"/>
  <c r="AQ39" i="32"/>
  <c r="AB39" i="32" s="1"/>
  <c r="AQ38" i="32"/>
  <c r="AB38" i="32" s="1"/>
  <c r="AQ36" i="32"/>
  <c r="AB36" i="32" s="1"/>
  <c r="AQ40" i="32"/>
  <c r="AB40" i="32" s="1"/>
  <c r="AB28" i="32"/>
  <c r="AT28" i="32"/>
  <c r="AU28" i="32" s="1"/>
  <c r="AB15" i="33"/>
  <c r="AT15" i="33"/>
  <c r="AU15" i="33" s="1"/>
  <c r="AT16" i="33"/>
  <c r="AU16" i="33" s="1"/>
  <c r="AB16" i="33"/>
  <c r="AT19" i="33"/>
  <c r="AU19" i="33" s="1"/>
  <c r="AB19" i="33"/>
  <c r="AT20" i="33"/>
  <c r="AU20" i="33" s="1"/>
  <c r="AB20" i="33"/>
  <c r="AT24" i="33"/>
  <c r="AU24" i="33" s="1"/>
  <c r="AB24" i="32"/>
  <c r="AQ16" i="32"/>
  <c r="AQ18" i="33"/>
  <c r="AT22" i="33"/>
  <c r="AU22" i="33" s="1"/>
  <c r="AB22" i="33"/>
  <c r="AB23" i="33"/>
  <c r="AT23" i="33"/>
  <c r="AU23" i="33" s="1"/>
  <c r="AT27" i="33"/>
  <c r="AU27" i="33" s="1"/>
  <c r="AB27" i="33"/>
  <c r="AT28" i="33"/>
  <c r="AU28" i="33" s="1"/>
  <c r="AB28" i="33"/>
  <c r="AT32" i="33"/>
  <c r="AU32" i="33" s="1"/>
  <c r="AT36" i="33"/>
  <c r="AU36" i="33" s="1"/>
  <c r="AB36" i="33"/>
  <c r="AB12" i="32"/>
  <c r="AT12" i="32"/>
  <c r="AU12" i="32" s="1"/>
  <c r="AT12" i="33"/>
  <c r="AU12" i="33" s="1"/>
  <c r="AC12" i="33" s="1"/>
  <c r="AB12" i="33"/>
  <c r="AQ14" i="33"/>
  <c r="AT26" i="33"/>
  <c r="AU26" i="33" s="1"/>
  <c r="AB26" i="33"/>
  <c r="AT30" i="33"/>
  <c r="AU30" i="33" s="1"/>
  <c r="AB30" i="33"/>
  <c r="AB31" i="33"/>
  <c r="AT31" i="33"/>
  <c r="AU31" i="33" s="1"/>
  <c r="AQ35" i="33"/>
  <c r="AB39" i="33"/>
  <c r="AT39" i="33"/>
  <c r="AU39" i="33" s="1"/>
  <c r="AT40" i="33"/>
  <c r="AU40" i="33" s="1"/>
  <c r="AT13" i="32"/>
  <c r="AU13" i="32" s="1"/>
  <c r="AB13" i="32"/>
  <c r="AB26" i="32"/>
  <c r="AB27" i="32"/>
  <c r="AB31" i="32"/>
  <c r="AT34" i="32"/>
  <c r="AU34" i="32" s="1"/>
  <c r="AT11" i="33"/>
  <c r="AU11" i="33" s="1"/>
  <c r="AC11" i="33" s="1"/>
  <c r="AB11" i="33"/>
  <c r="AQ34" i="33"/>
  <c r="AT38" i="33"/>
  <c r="AU38" i="33" s="1"/>
  <c r="AB38" i="33"/>
  <c r="AQ21" i="32"/>
  <c r="AQ25" i="32"/>
  <c r="AQ29" i="32"/>
  <c r="AQ33" i="32"/>
  <c r="AQ37" i="32"/>
  <c r="AB37" i="32" s="1"/>
  <c r="AT17" i="33"/>
  <c r="AU17" i="33" s="1"/>
  <c r="AB17" i="33"/>
  <c r="AB21" i="33"/>
  <c r="AT21" i="33"/>
  <c r="AU21" i="33" s="1"/>
  <c r="AB14" i="32"/>
  <c r="AQ18" i="32"/>
  <c r="AB13" i="33"/>
  <c r="AT13" i="33"/>
  <c r="AU13" i="33" s="1"/>
  <c r="AC13" i="33" s="1"/>
  <c r="AT25" i="33"/>
  <c r="AU25" i="33" s="1"/>
  <c r="AB25" i="33"/>
  <c r="AB29" i="33"/>
  <c r="AT29" i="33"/>
  <c r="AU29" i="33" s="1"/>
  <c r="AT32" i="32"/>
  <c r="AU32" i="32" s="1"/>
  <c r="AB32" i="32"/>
  <c r="AT11" i="32"/>
  <c r="AU11" i="32" s="1"/>
  <c r="AB11" i="32"/>
  <c r="AQ33" i="33"/>
  <c r="AQ37" i="33"/>
  <c r="AB24" i="33"/>
  <c r="AB32" i="33"/>
  <c r="AB40" i="33"/>
  <c r="AB56" i="32" l="1"/>
  <c r="AB42" i="32"/>
  <c r="AT22" i="32"/>
  <c r="AU22" i="32" s="1"/>
  <c r="AT17" i="32"/>
  <c r="AU17" i="32" s="1"/>
  <c r="AB23" i="32"/>
  <c r="AT47" i="32"/>
  <c r="AU47" i="32" s="1"/>
  <c r="AT30" i="32"/>
  <c r="AU30" i="32" s="1"/>
  <c r="AB59" i="32"/>
  <c r="AB19" i="32"/>
  <c r="AT52" i="32"/>
  <c r="AU52" i="32" s="1"/>
  <c r="AB15" i="32"/>
  <c r="AT50" i="32"/>
  <c r="AU50" i="32" s="1"/>
  <c r="AT36" i="32"/>
  <c r="AU36" i="32" s="1"/>
  <c r="AT38" i="32"/>
  <c r="AU38" i="32" s="1"/>
  <c r="AT40" i="32"/>
  <c r="AU40" i="32" s="1"/>
  <c r="AT41" i="32"/>
  <c r="AU41" i="32" s="1"/>
  <c r="AT57" i="32"/>
  <c r="AU57" i="32" s="1"/>
  <c r="AT54" i="32"/>
  <c r="AU54" i="32" s="1"/>
  <c r="AB20" i="32"/>
  <c r="Q32" i="34"/>
  <c r="AT39" i="32"/>
  <c r="AU39" i="32" s="1"/>
  <c r="AT35" i="32"/>
  <c r="AU35" i="32" s="1"/>
  <c r="AT37" i="32"/>
  <c r="AU37" i="32" s="1"/>
  <c r="AB33" i="32"/>
  <c r="AT33" i="32"/>
  <c r="AU33" i="32" s="1"/>
  <c r="AT29" i="32"/>
  <c r="AU29" i="32" s="1"/>
  <c r="AB29" i="32"/>
  <c r="AT34" i="33"/>
  <c r="AU34" i="33" s="1"/>
  <c r="AB34" i="33"/>
  <c r="AT35" i="33"/>
  <c r="AU35" i="33" s="1"/>
  <c r="AB35" i="33"/>
  <c r="AT33" i="33"/>
  <c r="AU33" i="33" s="1"/>
  <c r="AB33" i="33"/>
  <c r="AB25" i="32"/>
  <c r="AT25" i="32"/>
  <c r="AU25" i="32" s="1"/>
  <c r="AT21" i="32"/>
  <c r="AU21" i="32" s="1"/>
  <c r="AB21" i="32"/>
  <c r="AT16" i="32"/>
  <c r="AU16" i="32" s="1"/>
  <c r="AB16" i="32"/>
  <c r="AT18" i="32"/>
  <c r="AU18" i="32" s="1"/>
  <c r="AB18" i="32"/>
  <c r="AT37" i="33"/>
  <c r="AU37" i="33" s="1"/>
  <c r="AB37" i="33"/>
  <c r="AT14" i="33"/>
  <c r="AU14" i="33" s="1"/>
  <c r="AB14" i="33"/>
  <c r="AB18" i="33"/>
  <c r="AT18" i="33"/>
  <c r="AU18" i="33" s="1"/>
  <c r="F2" i="25" l="1"/>
  <c r="E5" i="26"/>
  <c r="E4" i="26"/>
  <c r="D2" i="30" l="1"/>
  <c r="H46" i="27"/>
  <c r="G46" i="27"/>
  <c r="F46" i="27"/>
  <c r="E46" i="27"/>
  <c r="Q45" i="27"/>
  <c r="Q44" i="27"/>
  <c r="Q43" i="27"/>
  <c r="Q42" i="27"/>
  <c r="Q46" i="27" s="1"/>
  <c r="Q41" i="27"/>
  <c r="H32" i="27"/>
  <c r="G32" i="27"/>
  <c r="F32" i="27"/>
  <c r="E32" i="27"/>
  <c r="P31" i="27"/>
  <c r="L31" i="27"/>
  <c r="K31" i="27"/>
  <c r="L30" i="27"/>
  <c r="I30" i="27"/>
  <c r="M29" i="27"/>
  <c r="K29" i="27"/>
  <c r="J29" i="27"/>
  <c r="O28" i="27"/>
  <c r="N28" i="27"/>
  <c r="L28" i="27"/>
  <c r="P27" i="27"/>
  <c r="M27" i="27"/>
  <c r="L27" i="27"/>
  <c r="E21" i="27"/>
  <c r="P20" i="27"/>
  <c r="O20" i="27"/>
  <c r="O31" i="27" s="1"/>
  <c r="N20" i="27"/>
  <c r="N31" i="27" s="1"/>
  <c r="M20" i="27"/>
  <c r="M31" i="27" s="1"/>
  <c r="L20" i="27"/>
  <c r="K20" i="27"/>
  <c r="J20" i="27"/>
  <c r="J31" i="27" s="1"/>
  <c r="I20" i="27"/>
  <c r="I31" i="27" s="1"/>
  <c r="H20" i="27"/>
  <c r="G20" i="27"/>
  <c r="F20" i="27"/>
  <c r="Q19" i="27"/>
  <c r="P18" i="27"/>
  <c r="P30" i="27" s="1"/>
  <c r="O18" i="27"/>
  <c r="O30" i="27" s="1"/>
  <c r="N18" i="27"/>
  <c r="N30" i="27" s="1"/>
  <c r="M18" i="27"/>
  <c r="M30" i="27" s="1"/>
  <c r="L18" i="27"/>
  <c r="K18" i="27"/>
  <c r="K30" i="27" s="1"/>
  <c r="J18" i="27"/>
  <c r="J30" i="27" s="1"/>
  <c r="I18" i="27"/>
  <c r="H18" i="27"/>
  <c r="G18" i="27"/>
  <c r="F18" i="27"/>
  <c r="Q17" i="27"/>
  <c r="P16" i="27"/>
  <c r="P29" i="27" s="1"/>
  <c r="O16" i="27"/>
  <c r="O29" i="27" s="1"/>
  <c r="N16" i="27"/>
  <c r="N29" i="27" s="1"/>
  <c r="M16" i="27"/>
  <c r="L16" i="27"/>
  <c r="L29" i="27" s="1"/>
  <c r="K16" i="27"/>
  <c r="J16" i="27"/>
  <c r="I16" i="27"/>
  <c r="I29" i="27" s="1"/>
  <c r="H16" i="27"/>
  <c r="G16" i="27"/>
  <c r="F16" i="27"/>
  <c r="Q15" i="27"/>
  <c r="P14" i="27"/>
  <c r="P28" i="27" s="1"/>
  <c r="O14" i="27"/>
  <c r="N14" i="27"/>
  <c r="M14" i="27"/>
  <c r="M28" i="27" s="1"/>
  <c r="L14" i="27"/>
  <c r="K14" i="27"/>
  <c r="K28" i="27" s="1"/>
  <c r="J14" i="27"/>
  <c r="J28" i="27" s="1"/>
  <c r="I14" i="27"/>
  <c r="I28" i="27" s="1"/>
  <c r="H14" i="27"/>
  <c r="G14" i="27"/>
  <c r="F14" i="27"/>
  <c r="Q13" i="27"/>
  <c r="Q21" i="27" s="1"/>
  <c r="P12" i="27"/>
  <c r="O12" i="27"/>
  <c r="O27" i="27" s="1"/>
  <c r="N12" i="27"/>
  <c r="N27" i="27" s="1"/>
  <c r="M12" i="27"/>
  <c r="L12" i="27"/>
  <c r="K12" i="27"/>
  <c r="K27" i="27" s="1"/>
  <c r="J12" i="27"/>
  <c r="J27" i="27" s="1"/>
  <c r="I12" i="27"/>
  <c r="I27" i="27" s="1"/>
  <c r="H12" i="27"/>
  <c r="G12" i="27"/>
  <c r="F12" i="27"/>
  <c r="Q11" i="27"/>
  <c r="B39" i="27"/>
  <c r="M3" i="27"/>
  <c r="K45" i="30"/>
  <c r="L45" i="30" s="1"/>
  <c r="G45" i="30"/>
  <c r="H45" i="30" s="1"/>
  <c r="I44" i="30"/>
  <c r="H44" i="30"/>
  <c r="I43" i="30"/>
  <c r="H43" i="30"/>
  <c r="I42" i="30"/>
  <c r="H42" i="30"/>
  <c r="H41" i="30"/>
  <c r="I40" i="30"/>
  <c r="H40" i="30"/>
  <c r="I39" i="30"/>
  <c r="H39" i="30"/>
  <c r="I38" i="30"/>
  <c r="H38" i="30"/>
  <c r="I37" i="30"/>
  <c r="H37" i="30"/>
  <c r="I36" i="30"/>
  <c r="H36" i="30"/>
  <c r="I35" i="30"/>
  <c r="H35" i="30"/>
  <c r="I34" i="30"/>
  <c r="H34" i="30"/>
  <c r="I33" i="30"/>
  <c r="H33" i="30"/>
  <c r="I32" i="30"/>
  <c r="H32" i="30"/>
  <c r="L31" i="30"/>
  <c r="H31" i="30"/>
  <c r="L30" i="30"/>
  <c r="H30" i="30"/>
  <c r="L29" i="30"/>
  <c r="H29" i="30"/>
  <c r="J27" i="30"/>
  <c r="K27" i="30" s="1"/>
  <c r="L27" i="30" s="1"/>
  <c r="F27" i="30"/>
  <c r="G27" i="30" s="1"/>
  <c r="H27" i="30" s="1"/>
  <c r="J26" i="30"/>
  <c r="K26" i="30" s="1"/>
  <c r="L26" i="30" s="1"/>
  <c r="F26" i="30"/>
  <c r="G26" i="30" s="1"/>
  <c r="H26" i="30" s="1"/>
  <c r="I25" i="30"/>
  <c r="K23" i="30" s="1"/>
  <c r="L23" i="30" s="1"/>
  <c r="I24" i="30"/>
  <c r="J23" i="30"/>
  <c r="G23" i="30"/>
  <c r="H23" i="30" s="1"/>
  <c r="F23" i="30"/>
  <c r="J22" i="30"/>
  <c r="K22" i="30" s="1"/>
  <c r="L22" i="30" s="1"/>
  <c r="F22" i="30"/>
  <c r="G22" i="30" s="1"/>
  <c r="H22" i="30" s="1"/>
  <c r="J10" i="30"/>
  <c r="O2" i="29" s="1"/>
  <c r="F10" i="30"/>
  <c r="J7" i="30"/>
  <c r="F7" i="30"/>
  <c r="J6" i="30"/>
  <c r="H28" i="30" l="1"/>
  <c r="H46" i="30" s="1"/>
  <c r="H47" i="30" s="1"/>
  <c r="Q29" i="27"/>
  <c r="Q31" i="27"/>
  <c r="Q28" i="27"/>
  <c r="Q27" i="27"/>
  <c r="Q32" i="27" s="1"/>
  <c r="Q30" i="27"/>
  <c r="L28" i="30"/>
  <c r="L46" i="30" s="1"/>
  <c r="L47" i="30" s="1"/>
  <c r="AA25" i="13" l="1"/>
  <c r="G50" i="30"/>
  <c r="H50" i="30" s="1"/>
  <c r="AA26" i="13" s="1"/>
  <c r="G51" i="30"/>
  <c r="H51" i="30" s="1"/>
  <c r="AA27" i="13" s="1"/>
  <c r="N20" i="26"/>
  <c r="O20" i="26"/>
  <c r="P20" i="26"/>
  <c r="Q20" i="26"/>
  <c r="R20" i="26"/>
  <c r="S20" i="26"/>
  <c r="T20" i="26"/>
  <c r="U20" i="26"/>
  <c r="V20" i="26"/>
  <c r="W20" i="26"/>
  <c r="X20" i="26"/>
  <c r="N21" i="26"/>
  <c r="O21" i="26"/>
  <c r="P21" i="26"/>
  <c r="Q21" i="26"/>
  <c r="R21" i="26"/>
  <c r="S21" i="26"/>
  <c r="T21" i="26"/>
  <c r="U21" i="26"/>
  <c r="V21" i="26"/>
  <c r="W21" i="26"/>
  <c r="X21" i="26"/>
  <c r="N22" i="26"/>
  <c r="O22" i="26"/>
  <c r="P22" i="26"/>
  <c r="Q22" i="26"/>
  <c r="R22" i="26"/>
  <c r="S22" i="26"/>
  <c r="T22" i="26"/>
  <c r="U22" i="26"/>
  <c r="V22" i="26"/>
  <c r="W22" i="26"/>
  <c r="X22" i="26"/>
  <c r="N23" i="26"/>
  <c r="O23" i="26"/>
  <c r="P23" i="26"/>
  <c r="Q23" i="26"/>
  <c r="R23" i="26"/>
  <c r="S23" i="26"/>
  <c r="T23" i="26"/>
  <c r="U23" i="26"/>
  <c r="V23" i="26"/>
  <c r="W23" i="26"/>
  <c r="X23" i="26"/>
  <c r="N24" i="26"/>
  <c r="O24" i="26"/>
  <c r="P24" i="26"/>
  <c r="Q24" i="26"/>
  <c r="R24" i="26"/>
  <c r="S24" i="26"/>
  <c r="T24" i="26"/>
  <c r="U24" i="26"/>
  <c r="V24" i="26"/>
  <c r="W24" i="26"/>
  <c r="X24" i="26"/>
  <c r="N25" i="26"/>
  <c r="O25" i="26"/>
  <c r="P25" i="26"/>
  <c r="Q25" i="26"/>
  <c r="R25" i="26"/>
  <c r="S25" i="26"/>
  <c r="T25" i="26"/>
  <c r="U25" i="26"/>
  <c r="V25" i="26"/>
  <c r="W25" i="26"/>
  <c r="X25" i="26"/>
  <c r="N26" i="26"/>
  <c r="O26" i="26"/>
  <c r="P26" i="26"/>
  <c r="Q26" i="26"/>
  <c r="R26" i="26"/>
  <c r="S26" i="26"/>
  <c r="T26" i="26"/>
  <c r="U26" i="26"/>
  <c r="V26" i="26"/>
  <c r="W26" i="26"/>
  <c r="X26" i="26"/>
  <c r="N27" i="26"/>
  <c r="O27" i="26"/>
  <c r="P27" i="26"/>
  <c r="Q27" i="26"/>
  <c r="R27" i="26"/>
  <c r="S27" i="26"/>
  <c r="T27" i="26"/>
  <c r="U27" i="26"/>
  <c r="V27" i="26"/>
  <c r="W27" i="26"/>
  <c r="X27" i="26"/>
  <c r="N28" i="26"/>
  <c r="O28" i="26"/>
  <c r="P28" i="26"/>
  <c r="Q28" i="26"/>
  <c r="R28" i="26"/>
  <c r="S28" i="26"/>
  <c r="T28" i="26"/>
  <c r="U28" i="26"/>
  <c r="V28" i="26"/>
  <c r="W28" i="26"/>
  <c r="X28" i="26"/>
  <c r="N29" i="26"/>
  <c r="O29" i="26"/>
  <c r="P29" i="26"/>
  <c r="Q29" i="26"/>
  <c r="R29" i="26"/>
  <c r="S29" i="26"/>
  <c r="T29" i="26"/>
  <c r="U29" i="26"/>
  <c r="V29" i="26"/>
  <c r="W29" i="26"/>
  <c r="X29" i="26"/>
  <c r="N30" i="26"/>
  <c r="O30" i="26"/>
  <c r="P30" i="26"/>
  <c r="Q30" i="26"/>
  <c r="R30" i="26"/>
  <c r="S30" i="26"/>
  <c r="T30" i="26"/>
  <c r="U30" i="26"/>
  <c r="V30" i="26"/>
  <c r="W30" i="26"/>
  <c r="X30" i="26"/>
  <c r="M60" i="26"/>
  <c r="N14" i="26"/>
  <c r="O14" i="26"/>
  <c r="P14" i="26"/>
  <c r="Q14" i="26"/>
  <c r="R14" i="26"/>
  <c r="S14" i="26"/>
  <c r="T14" i="26"/>
  <c r="U14" i="26"/>
  <c r="V14" i="26"/>
  <c r="W14" i="26"/>
  <c r="X14" i="26"/>
  <c r="N15" i="26"/>
  <c r="O15" i="26"/>
  <c r="P15" i="26"/>
  <c r="Q15" i="26"/>
  <c r="R15" i="26"/>
  <c r="S15" i="26"/>
  <c r="T15" i="26"/>
  <c r="U15" i="26"/>
  <c r="V15" i="26"/>
  <c r="W15" i="26"/>
  <c r="X15" i="26"/>
  <c r="N16" i="26"/>
  <c r="O16" i="26"/>
  <c r="P16" i="26"/>
  <c r="Q16" i="26"/>
  <c r="R16" i="26"/>
  <c r="S16" i="26"/>
  <c r="T16" i="26"/>
  <c r="U16" i="26"/>
  <c r="V16" i="26"/>
  <c r="W16" i="26"/>
  <c r="X16" i="26"/>
  <c r="N17" i="26"/>
  <c r="O17" i="26"/>
  <c r="P17" i="26"/>
  <c r="Q17" i="26"/>
  <c r="R17" i="26"/>
  <c r="S17" i="26"/>
  <c r="T17" i="26"/>
  <c r="U17" i="26"/>
  <c r="V17" i="26"/>
  <c r="W17" i="26"/>
  <c r="X17" i="26"/>
  <c r="N18" i="26"/>
  <c r="O18" i="26"/>
  <c r="P18" i="26"/>
  <c r="Q18" i="26"/>
  <c r="R18" i="26"/>
  <c r="S18" i="26"/>
  <c r="T18" i="26"/>
  <c r="U18" i="26"/>
  <c r="V18" i="26"/>
  <c r="W18" i="26"/>
  <c r="X18" i="26"/>
  <c r="N19" i="26"/>
  <c r="O19" i="26"/>
  <c r="P19" i="26"/>
  <c r="Q19" i="26"/>
  <c r="R19" i="26"/>
  <c r="S19" i="26"/>
  <c r="T19" i="26"/>
  <c r="U19" i="26"/>
  <c r="V19" i="26"/>
  <c r="W19" i="26"/>
  <c r="X19" i="26"/>
  <c r="N31" i="26"/>
  <c r="O31" i="26"/>
  <c r="P31" i="26"/>
  <c r="Q31" i="26"/>
  <c r="R31" i="26"/>
  <c r="S31" i="26"/>
  <c r="T31" i="26"/>
  <c r="U31" i="26"/>
  <c r="V31" i="26"/>
  <c r="W31" i="26"/>
  <c r="X31" i="26"/>
  <c r="N32" i="26"/>
  <c r="O32" i="26"/>
  <c r="P32" i="26"/>
  <c r="Q32" i="26"/>
  <c r="R32" i="26"/>
  <c r="S32" i="26"/>
  <c r="T32" i="26"/>
  <c r="U32" i="26"/>
  <c r="V32" i="26"/>
  <c r="W32" i="26"/>
  <c r="X32" i="26"/>
  <c r="N33" i="26"/>
  <c r="O33" i="26"/>
  <c r="P33" i="26"/>
  <c r="Q33" i="26"/>
  <c r="R33" i="26"/>
  <c r="S33" i="26"/>
  <c r="T33" i="26"/>
  <c r="U33" i="26"/>
  <c r="V33" i="26"/>
  <c r="W33" i="26"/>
  <c r="X33" i="26"/>
  <c r="N34" i="26"/>
  <c r="O34" i="26"/>
  <c r="P34" i="26"/>
  <c r="Q34" i="26"/>
  <c r="R34" i="26"/>
  <c r="S34" i="26"/>
  <c r="T34" i="26"/>
  <c r="U34" i="26"/>
  <c r="V34" i="26"/>
  <c r="W34" i="26"/>
  <c r="X34" i="26"/>
  <c r="Y26" i="26" l="1"/>
  <c r="Y23" i="26"/>
  <c r="Y20" i="26"/>
  <c r="Y28" i="26"/>
  <c r="Y25" i="26"/>
  <c r="Y22" i="26"/>
  <c r="Y30" i="26"/>
  <c r="Y27" i="26"/>
  <c r="Y29" i="26"/>
  <c r="Y24" i="26"/>
  <c r="Y21" i="26"/>
  <c r="Y34" i="26"/>
  <c r="Y32" i="26"/>
  <c r="Y14" i="26"/>
  <c r="Y31" i="26"/>
  <c r="Y15" i="26"/>
  <c r="Y19" i="26"/>
  <c r="Y16" i="26"/>
  <c r="Y18" i="26"/>
  <c r="Y33" i="26"/>
  <c r="Y17" i="26"/>
  <c r="E7" i="25"/>
  <c r="F7" i="25"/>
  <c r="H45" i="27" l="1"/>
  <c r="G45" i="27"/>
  <c r="F45" i="27"/>
  <c r="E45" i="27"/>
  <c r="H44" i="27"/>
  <c r="G44" i="27"/>
  <c r="F44" i="27"/>
  <c r="E44" i="27"/>
  <c r="H43" i="27"/>
  <c r="G43" i="27"/>
  <c r="F43" i="27"/>
  <c r="E43" i="27"/>
  <c r="H42" i="27"/>
  <c r="G42" i="27"/>
  <c r="F42" i="27"/>
  <c r="E42" i="27"/>
  <c r="H41" i="27"/>
  <c r="G41" i="27"/>
  <c r="F41" i="27"/>
  <c r="E41" i="27"/>
  <c r="X59" i="26" l="1"/>
  <c r="W59" i="26"/>
  <c r="V59" i="26"/>
  <c r="U59" i="26"/>
  <c r="T59" i="26"/>
  <c r="S59" i="26"/>
  <c r="R59" i="26"/>
  <c r="Q59" i="26"/>
  <c r="P59" i="26"/>
  <c r="O59" i="26"/>
  <c r="N59" i="26"/>
  <c r="X58" i="26"/>
  <c r="W58" i="26"/>
  <c r="V58" i="26"/>
  <c r="U58" i="26"/>
  <c r="T58" i="26"/>
  <c r="S58" i="26"/>
  <c r="R58" i="26"/>
  <c r="Q58" i="26"/>
  <c r="P58" i="26"/>
  <c r="O58" i="26"/>
  <c r="N58" i="26"/>
  <c r="X57" i="26"/>
  <c r="W57" i="26"/>
  <c r="V57" i="26"/>
  <c r="U57" i="26"/>
  <c r="T57" i="26"/>
  <c r="S57" i="26"/>
  <c r="R57" i="26"/>
  <c r="Q57" i="26"/>
  <c r="P57" i="26"/>
  <c r="O57" i="26"/>
  <c r="N57" i="26"/>
  <c r="X56" i="26"/>
  <c r="W56" i="26"/>
  <c r="V56" i="26"/>
  <c r="U56" i="26"/>
  <c r="T56" i="26"/>
  <c r="S56" i="26"/>
  <c r="R56" i="26"/>
  <c r="Q56" i="26"/>
  <c r="P56" i="26"/>
  <c r="O56" i="26"/>
  <c r="N56" i="26"/>
  <c r="X55" i="26"/>
  <c r="W55" i="26"/>
  <c r="V55" i="26"/>
  <c r="U55" i="26"/>
  <c r="T55" i="26"/>
  <c r="S55" i="26"/>
  <c r="R55" i="26"/>
  <c r="Q55" i="26"/>
  <c r="P55" i="26"/>
  <c r="O55" i="26"/>
  <c r="N55" i="26"/>
  <c r="X54" i="26"/>
  <c r="W54" i="26"/>
  <c r="V54" i="26"/>
  <c r="U54" i="26"/>
  <c r="T54" i="26"/>
  <c r="S54" i="26"/>
  <c r="R54" i="26"/>
  <c r="Q54" i="26"/>
  <c r="P54" i="26"/>
  <c r="O54" i="26"/>
  <c r="N54" i="26"/>
  <c r="X53" i="26"/>
  <c r="W53" i="26"/>
  <c r="V53" i="26"/>
  <c r="U53" i="26"/>
  <c r="T53" i="26"/>
  <c r="S53" i="26"/>
  <c r="R53" i="26"/>
  <c r="Q53" i="26"/>
  <c r="P53" i="26"/>
  <c r="O53" i="26"/>
  <c r="N53" i="26"/>
  <c r="X52" i="26"/>
  <c r="W52" i="26"/>
  <c r="V52" i="26"/>
  <c r="U52" i="26"/>
  <c r="T52" i="26"/>
  <c r="S52" i="26"/>
  <c r="R52" i="26"/>
  <c r="Q52" i="26"/>
  <c r="P52" i="26"/>
  <c r="O52" i="26"/>
  <c r="N52" i="26"/>
  <c r="X51" i="26"/>
  <c r="W51" i="26"/>
  <c r="V51" i="26"/>
  <c r="U51" i="26"/>
  <c r="T51" i="26"/>
  <c r="S51" i="26"/>
  <c r="R51" i="26"/>
  <c r="Q51" i="26"/>
  <c r="P51" i="26"/>
  <c r="O51" i="26"/>
  <c r="N51" i="26"/>
  <c r="X50" i="26"/>
  <c r="W50" i="26"/>
  <c r="V50" i="26"/>
  <c r="U50" i="26"/>
  <c r="T50" i="26"/>
  <c r="S50" i="26"/>
  <c r="R50" i="26"/>
  <c r="Q50" i="26"/>
  <c r="P50" i="26"/>
  <c r="O50" i="26"/>
  <c r="N50" i="26"/>
  <c r="X49" i="26"/>
  <c r="W49" i="26"/>
  <c r="V49" i="26"/>
  <c r="U49" i="26"/>
  <c r="T49" i="26"/>
  <c r="S49" i="26"/>
  <c r="R49" i="26"/>
  <c r="Q49" i="26"/>
  <c r="P49" i="26"/>
  <c r="O49" i="26"/>
  <c r="N49" i="26"/>
  <c r="X48" i="26"/>
  <c r="W48" i="26"/>
  <c r="V48" i="26"/>
  <c r="U48" i="26"/>
  <c r="T48" i="26"/>
  <c r="S48" i="26"/>
  <c r="R48" i="26"/>
  <c r="Q48" i="26"/>
  <c r="P48" i="26"/>
  <c r="O48" i="26"/>
  <c r="N48" i="26"/>
  <c r="X47" i="26"/>
  <c r="W47" i="26"/>
  <c r="V47" i="26"/>
  <c r="U47" i="26"/>
  <c r="T47" i="26"/>
  <c r="S47" i="26"/>
  <c r="R47" i="26"/>
  <c r="Q47" i="26"/>
  <c r="P47" i="26"/>
  <c r="O47" i="26"/>
  <c r="N47" i="26"/>
  <c r="X46" i="26"/>
  <c r="W46" i="26"/>
  <c r="V46" i="26"/>
  <c r="U46" i="26"/>
  <c r="T46" i="26"/>
  <c r="S46" i="26"/>
  <c r="R46" i="26"/>
  <c r="Q46" i="26"/>
  <c r="P46" i="26"/>
  <c r="O46" i="26"/>
  <c r="N46" i="26"/>
  <c r="X45" i="26"/>
  <c r="W45" i="26"/>
  <c r="V45" i="26"/>
  <c r="U45" i="26"/>
  <c r="T45" i="26"/>
  <c r="S45" i="26"/>
  <c r="R45" i="26"/>
  <c r="Q45" i="26"/>
  <c r="P45" i="26"/>
  <c r="O45" i="26"/>
  <c r="N45" i="26"/>
  <c r="X44" i="26"/>
  <c r="W44" i="26"/>
  <c r="V44" i="26"/>
  <c r="U44" i="26"/>
  <c r="T44" i="26"/>
  <c r="S44" i="26"/>
  <c r="R44" i="26"/>
  <c r="Q44" i="26"/>
  <c r="P44" i="26"/>
  <c r="O44" i="26"/>
  <c r="N44" i="26"/>
  <c r="X43" i="26"/>
  <c r="W43" i="26"/>
  <c r="V43" i="26"/>
  <c r="U43" i="26"/>
  <c r="T43" i="26"/>
  <c r="S43" i="26"/>
  <c r="R43" i="26"/>
  <c r="Q43" i="26"/>
  <c r="P43" i="26"/>
  <c r="O43" i="26"/>
  <c r="N43" i="26"/>
  <c r="X42" i="26"/>
  <c r="W42" i="26"/>
  <c r="V42" i="26"/>
  <c r="U42" i="26"/>
  <c r="T42" i="26"/>
  <c r="S42" i="26"/>
  <c r="R42" i="26"/>
  <c r="Q42" i="26"/>
  <c r="P42" i="26"/>
  <c r="O42" i="26"/>
  <c r="N42" i="26"/>
  <c r="X41" i="26"/>
  <c r="W41" i="26"/>
  <c r="V41" i="26"/>
  <c r="U41" i="26"/>
  <c r="T41" i="26"/>
  <c r="S41" i="26"/>
  <c r="R41" i="26"/>
  <c r="Q41" i="26"/>
  <c r="P41" i="26"/>
  <c r="O41" i="26"/>
  <c r="N41" i="26"/>
  <c r="X40" i="26"/>
  <c r="W40" i="26"/>
  <c r="V40" i="26"/>
  <c r="U40" i="26"/>
  <c r="T40" i="26"/>
  <c r="S40" i="26"/>
  <c r="R40" i="26"/>
  <c r="Q40" i="26"/>
  <c r="P40" i="26"/>
  <c r="O40" i="26"/>
  <c r="N40" i="26"/>
  <c r="X39" i="26"/>
  <c r="W39" i="26"/>
  <c r="V39" i="26"/>
  <c r="U39" i="26"/>
  <c r="T39" i="26"/>
  <c r="S39" i="26"/>
  <c r="R39" i="26"/>
  <c r="Q39" i="26"/>
  <c r="P39" i="26"/>
  <c r="O39" i="26"/>
  <c r="N39" i="26"/>
  <c r="X38" i="26"/>
  <c r="W38" i="26"/>
  <c r="V38" i="26"/>
  <c r="U38" i="26"/>
  <c r="T38" i="26"/>
  <c r="S38" i="26"/>
  <c r="R38" i="26"/>
  <c r="Q38" i="26"/>
  <c r="P38" i="26"/>
  <c r="O38" i="26"/>
  <c r="N38" i="26"/>
  <c r="X37" i="26"/>
  <c r="W37" i="26"/>
  <c r="V37" i="26"/>
  <c r="U37" i="26"/>
  <c r="T37" i="26"/>
  <c r="S37" i="26"/>
  <c r="R37" i="26"/>
  <c r="Q37" i="26"/>
  <c r="P37" i="26"/>
  <c r="O37" i="26"/>
  <c r="N37" i="26"/>
  <c r="X36" i="26"/>
  <c r="W36" i="26"/>
  <c r="V36" i="26"/>
  <c r="U36" i="26"/>
  <c r="T36" i="26"/>
  <c r="S36" i="26"/>
  <c r="R36" i="26"/>
  <c r="Q36" i="26"/>
  <c r="P36" i="26"/>
  <c r="O36" i="26"/>
  <c r="N36" i="26"/>
  <c r="X35" i="26"/>
  <c r="W35" i="26"/>
  <c r="V35" i="26"/>
  <c r="U35" i="26"/>
  <c r="T35" i="26"/>
  <c r="S35" i="26"/>
  <c r="R35" i="26"/>
  <c r="Q35" i="26"/>
  <c r="P35" i="26"/>
  <c r="O35" i="26"/>
  <c r="N35" i="26"/>
  <c r="X13" i="26"/>
  <c r="W13" i="26"/>
  <c r="V13" i="26"/>
  <c r="U13" i="26"/>
  <c r="T13" i="26"/>
  <c r="S13" i="26"/>
  <c r="R13" i="26"/>
  <c r="Q13" i="26"/>
  <c r="P13" i="26"/>
  <c r="O13" i="26"/>
  <c r="N13" i="26"/>
  <c r="X12" i="26"/>
  <c r="W12" i="26"/>
  <c r="V12" i="26"/>
  <c r="U12" i="26"/>
  <c r="T12" i="26"/>
  <c r="S12" i="26"/>
  <c r="R12" i="26"/>
  <c r="Q12" i="26"/>
  <c r="P12" i="26"/>
  <c r="O12" i="26"/>
  <c r="N12" i="26"/>
  <c r="X11" i="26"/>
  <c r="W11" i="26"/>
  <c r="V11" i="26"/>
  <c r="U11" i="26"/>
  <c r="T11" i="26"/>
  <c r="S11" i="26"/>
  <c r="R11" i="26"/>
  <c r="Q11" i="26"/>
  <c r="P11" i="26"/>
  <c r="O11" i="26"/>
  <c r="N11" i="26"/>
  <c r="X10" i="26"/>
  <c r="W10" i="26"/>
  <c r="V10" i="26"/>
  <c r="U10" i="26"/>
  <c r="T10" i="26"/>
  <c r="S10" i="26"/>
  <c r="R10" i="26"/>
  <c r="Q10" i="26"/>
  <c r="P10" i="26"/>
  <c r="O10" i="26"/>
  <c r="N10" i="26"/>
  <c r="U60" i="26" l="1"/>
  <c r="M5" i="26"/>
  <c r="Q5" i="26" s="1"/>
  <c r="M4" i="26"/>
  <c r="Q4" i="26" s="1"/>
  <c r="Q6" i="26" l="1"/>
  <c r="AO21" i="22"/>
  <c r="X60" i="26" l="1"/>
  <c r="W60" i="26"/>
  <c r="V60" i="26"/>
  <c r="T60" i="26"/>
  <c r="S60" i="26"/>
  <c r="R60" i="26"/>
  <c r="Q60" i="26"/>
  <c r="P60" i="26"/>
  <c r="O60" i="26"/>
  <c r="N60" i="26"/>
  <c r="Y59" i="26"/>
  <c r="Y58" i="26"/>
  <c r="Y57" i="26"/>
  <c r="Y56" i="26"/>
  <c r="Y55" i="26"/>
  <c r="Y54" i="26"/>
  <c r="Y53" i="26"/>
  <c r="Y52" i="26"/>
  <c r="Y51" i="26"/>
  <c r="Y50" i="26"/>
  <c r="Y49" i="26"/>
  <c r="Y48" i="26"/>
  <c r="Y47" i="26"/>
  <c r="Y46" i="26"/>
  <c r="Y45" i="26"/>
  <c r="Y44" i="26"/>
  <c r="Y43" i="26"/>
  <c r="Y42" i="26"/>
  <c r="Y41" i="26"/>
  <c r="Y40" i="26"/>
  <c r="Y39" i="26"/>
  <c r="Y38" i="26"/>
  <c r="Y37" i="26"/>
  <c r="Y36" i="26"/>
  <c r="Y35" i="26"/>
  <c r="Y13" i="26"/>
  <c r="Y12" i="26"/>
  <c r="Y11" i="26"/>
  <c r="Y10" i="26"/>
  <c r="V11" i="22"/>
  <c r="V2" i="29" s="1"/>
  <c r="R11" i="22"/>
  <c r="U2" i="29" s="1"/>
  <c r="P13" i="22" l="1"/>
  <c r="X2" i="29" s="1"/>
  <c r="Y60" i="26"/>
  <c r="AN20" i="22" l="1"/>
  <c r="AN21" i="22" s="1"/>
  <c r="P20" i="22"/>
  <c r="P19" i="22" s="1"/>
  <c r="P15" i="22" l="1"/>
  <c r="U4" i="26" s="1"/>
  <c r="U6" i="26" s="1"/>
  <c r="P14" i="22"/>
  <c r="P12" i="22" s="1"/>
  <c r="W2" i="29" s="1"/>
  <c r="S4" i="26" l="1"/>
  <c r="S6" i="26" s="1"/>
  <c r="M62" i="26" s="1"/>
  <c r="P25" i="22"/>
  <c r="AI2" i="29" s="1"/>
  <c r="P26" i="22" l="1"/>
  <c r="AF24" i="22" s="1"/>
  <c r="AH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11" authorId="0" shapeId="0" xr:uid="{515E15AC-3945-4444-AB5C-1F725141DC03}">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34" authorId="1" shapeId="0" xr:uid="{D83DE6F3-3FBF-4963-B0F5-A450A6DB8CB7}">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1" authorId="1" shapeId="0" xr:uid="{3AFC8E29-0E8B-48B7-8342-1F241FC3ADC1}">
      <text>
        <r>
          <rPr>
            <sz val="12"/>
            <color indexed="81"/>
            <rFont val="MS P ゴシック"/>
            <family val="3"/>
            <charset val="128"/>
          </rPr>
          <t>A[配置」であること</t>
        </r>
      </text>
    </comment>
    <comment ref="F43" authorId="1" shapeId="0" xr:uid="{3175FB32-2539-4A79-808B-49910C33FB3F}">
      <text>
        <r>
          <rPr>
            <sz val="12"/>
            <color indexed="81"/>
            <rFont val="MS P ゴシック"/>
            <family val="3"/>
            <charset val="128"/>
          </rPr>
          <t>「必要代替保育教諭等数－配置代替保育教諭等数」
の値を入力</t>
        </r>
      </text>
    </comment>
    <comment ref="F44" authorId="1" shapeId="0" xr:uid="{6A2E18C0-EF8E-4356-90F8-1A3B76F186EF}">
      <text>
        <r>
          <rPr>
            <sz val="12"/>
            <color indexed="81"/>
            <rFont val="MS P ゴシック"/>
            <family val="3"/>
            <charset val="128"/>
          </rPr>
          <t>「必要保育教諭等数－配置保育教諭等数」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12"/>
            <color indexed="81"/>
            <rFont val="MS P ゴシック"/>
            <family val="3"/>
            <charset val="128"/>
          </rPr>
          <t>家庭的保育事業所のみ記載</t>
        </r>
      </text>
    </comment>
    <comment ref="AA26" authorId="1" shapeId="0" xr:uid="{00000000-0006-0000-0200-000001000000}">
      <text>
        <r>
          <rPr>
            <sz val="12"/>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M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B211BEB7-ACBD-45B8-85D0-F8D42042473E}">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Ikeguchi</author>
  </authors>
  <commentList>
    <comment ref="AD10" authorId="0" shapeId="0" xr:uid="{574A9CE2-0EE8-48E1-B39D-D27B950FE323}">
      <text>
        <r>
          <rPr>
            <sz val="11"/>
            <color indexed="81"/>
            <rFont val="MS P ゴシック"/>
            <family val="3"/>
            <charset val="128"/>
          </rPr>
          <t>受講履歴欄の「実践」と「マネ」に数値が入力されている場合に「※」を表示</t>
        </r>
      </text>
    </comment>
    <comment ref="AF10" authorId="0" shapeId="0" xr:uid="{76A7FBF0-37C9-49CB-A463-A1DDF30815F9}">
      <text>
        <r>
          <rPr>
            <sz val="11"/>
            <color indexed="81"/>
            <rFont val="MS P ゴシック"/>
            <family val="3"/>
            <charset val="128"/>
          </rPr>
          <t>マネは、区分が①の場合のみ抽出</t>
        </r>
      </text>
    </comment>
    <comment ref="AM10" authorId="0" shapeId="0" xr:uid="{A9B89EAE-8CC8-44B3-A8BF-E42C621FB921}">
      <text>
        <r>
          <rPr>
            <sz val="12"/>
            <color indexed="81"/>
            <rFont val="MS P ゴシック"/>
            <family val="3"/>
            <charset val="128"/>
          </rPr>
          <t>マネは、区分が①の場合のみ抽出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Ikeguchi</author>
  </authors>
  <commentList>
    <comment ref="AF10" authorId="0" shapeId="0" xr:uid="{65A1E68F-3757-41C5-81B1-350643B2F2B5}">
      <text>
        <r>
          <rPr>
            <sz val="11"/>
            <color indexed="81"/>
            <rFont val="MS P ゴシック"/>
            <family val="3"/>
            <charset val="128"/>
          </rPr>
          <t>マネは、区分が①の場合のみ抽出</t>
        </r>
      </text>
    </comment>
    <comment ref="AM10" authorId="0" shapeId="0" xr:uid="{4ED534F4-67C6-46B7-AE79-A5F81616F508}">
      <text>
        <r>
          <rPr>
            <sz val="12"/>
            <color indexed="81"/>
            <rFont val="MS P ゴシック"/>
            <family val="3"/>
            <charset val="128"/>
          </rPr>
          <t>マネは、区分が①の場合のみ抽出</t>
        </r>
      </text>
    </comment>
  </commentList>
</comments>
</file>

<file path=xl/sharedStrings.xml><?xml version="1.0" encoding="utf-8"?>
<sst xmlns="http://schemas.openxmlformats.org/spreadsheetml/2006/main" count="849" uniqueCount="524">
  <si>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</si>
  <si>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</si>
  <si>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</si>
  <si>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</si>
  <si>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</si>
  <si>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</si>
  <si>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</si>
  <si>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</si>
  <si>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</si>
  <si>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</si>
  <si>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</si>
  <si>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</si>
  <si>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</si>
  <si>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</si>
  <si>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</si>
  <si>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</si>
  <si>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</si>
  <si>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</si>
  <si>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</si>
  <si>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</si>
  <si>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</si>
  <si>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</si>
  <si>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</si>
  <si>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</si>
  <si>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</si>
  <si>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</si>
  <si>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</si>
  <si>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</si>
  <si>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</si>
  <si>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</si>
  <si>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</si>
  <si>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</si>
  <si>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</si>
  <si>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</si>
  <si>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</si>
  <si>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</si>
  <si>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</si>
  <si>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</si>
  <si>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</si>
  <si>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</si>
  <si>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</si>
  <si>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</si>
  <si>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</si>
  <si>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</si>
  <si>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</si>
  <si>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</si>
  <si>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</si>
  <si>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</si>
  <si>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</si>
  <si>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</si>
  <si>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</si>
  <si>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</si>
  <si>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</si>
  <si>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</si>
  <si>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</si>
  <si>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</si>
  <si>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</si>
  <si>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</si>
  <si>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</si>
  <si>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</si>
  <si>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</si>
  <si>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</si>
  <si>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</si>
  <si>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</si>
  <si>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</si>
  <si>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</si>
  <si>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</si>
  <si>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</si>
  <si>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</si>
  <si>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</si>
  <si>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</si>
  <si>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</si>
  <si>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</si>
  <si>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</si>
  <si>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</si>
  <si>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</si>
  <si>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</si>
  <si>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</si>
  <si>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</si>
  <si>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</si>
  <si>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</si>
  <si>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</si>
  <si>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</si>
  <si>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</si>
  <si>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5月</t>
    <rPh sb="1" eb="2">
      <t>ガツ</t>
    </rPh>
    <phoneticPr fontId="4"/>
  </si>
  <si>
    <t>６月</t>
  </si>
  <si>
    <t>７月</t>
  </si>
  <si>
    <t>８月</t>
  </si>
  <si>
    <t>９月</t>
  </si>
  <si>
    <t>１０月</t>
  </si>
  <si>
    <t>１１月</t>
  </si>
  <si>
    <t>１２月</t>
  </si>
  <si>
    <t>１月</t>
  </si>
  <si>
    <t>２月</t>
  </si>
  <si>
    <t>３月</t>
  </si>
  <si>
    <t>計</t>
    <rPh sb="0" eb="1">
      <t>ケイ</t>
    </rPh>
    <phoneticPr fontId="4"/>
  </si>
  <si>
    <t>⑥</t>
    <phoneticPr fontId="4"/>
  </si>
  <si>
    <t>②賃金改善見込総額</t>
    <rPh sb="5" eb="7">
      <t>ミコ</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</si>
  <si>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</si>
  <si>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</si>
  <si>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</si>
  <si>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</si>
  <si>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</si>
  <si>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</si>
  <si>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</si>
  <si>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</si>
  <si>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</si>
  <si>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</si>
  <si>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</si>
  <si>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</si>
  <si>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</si>
  <si>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</si>
  <si>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</si>
  <si>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</si>
  <si>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</si>
  <si>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</si>
  <si>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</si>
  <si>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</si>
  <si>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</si>
  <si>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</si>
  <si>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</si>
  <si>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</si>
  <si>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</si>
  <si>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</si>
  <si>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</si>
  <si>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</si>
  <si>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</si>
  <si>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</si>
  <si>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</si>
  <si>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</si>
  <si>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</si>
  <si>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</si>
  <si>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</si>
  <si>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</si>
  <si>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処遇Ⅱ支給予定額　※法定福利費等の事業主負担額を除く</t>
    <rPh sb="0" eb="2">
      <t>ショグウ</t>
    </rPh>
    <rPh sb="3" eb="5">
      <t>シキュウ</t>
    </rPh>
    <rPh sb="5" eb="7">
      <t>ヨテイ</t>
    </rPh>
    <rPh sb="7" eb="8">
      <t>ガク</t>
    </rPh>
    <phoneticPr fontId="4"/>
  </si>
  <si>
    <t>Ｂの額がＡの額以上であること</t>
    <rPh sb="2" eb="3">
      <t>ガク</t>
    </rPh>
    <rPh sb="6" eb="7">
      <t>ガク</t>
    </rPh>
    <rPh sb="7" eb="9">
      <t>イジョウ</t>
    </rPh>
    <phoneticPr fontId="4"/>
  </si>
  <si>
    <t>施設・事業所名</t>
    <rPh sb="0" eb="2">
      <t>シセツ</t>
    </rPh>
    <rPh sb="3" eb="6">
      <t>ジギョウショ</t>
    </rPh>
    <rPh sb="6" eb="7">
      <t>メイ</t>
    </rPh>
    <phoneticPr fontId="30"/>
  </si>
  <si>
    <t>児童数は、月初日利用児童数を入力すること。</t>
    <rPh sb="0" eb="3">
      <t>ジドウスウ</t>
    </rPh>
    <rPh sb="5" eb="6">
      <t>ツキ</t>
    </rPh>
    <rPh sb="6" eb="8">
      <t>ショニチ</t>
    </rPh>
    <rPh sb="8" eb="10">
      <t>リヨウ</t>
    </rPh>
    <rPh sb="10" eb="13">
      <t>ジドウスウ</t>
    </rPh>
    <rPh sb="14" eb="16">
      <t>ニュウリョク</t>
    </rPh>
    <phoneticPr fontId="30"/>
  </si>
  <si>
    <t>平均
児童数</t>
    <rPh sb="0" eb="2">
      <t>ヘイキン</t>
    </rPh>
    <rPh sb="3" eb="6">
      <t>ジドウスウ</t>
    </rPh>
    <phoneticPr fontId="30"/>
  </si>
  <si>
    <t>実績</t>
    <rPh sb="0" eb="2">
      <t>ジッセキ</t>
    </rPh>
    <phoneticPr fontId="30"/>
  </si>
  <si>
    <t>４歳以上児</t>
    <rPh sb="1" eb="2">
      <t>サイ</t>
    </rPh>
    <rPh sb="4" eb="5">
      <t>ジ</t>
    </rPh>
    <phoneticPr fontId="30"/>
  </si>
  <si>
    <t>児童数</t>
    <rPh sb="0" eb="3">
      <t>ジドウスウ</t>
    </rPh>
    <phoneticPr fontId="30"/>
  </si>
  <si>
    <t>伸び率</t>
    <rPh sb="0" eb="1">
      <t>ノ</t>
    </rPh>
    <rPh sb="2" eb="3">
      <t>リツ</t>
    </rPh>
    <phoneticPr fontId="30"/>
  </si>
  <si>
    <t xml:space="preserve"> </t>
    <phoneticPr fontId="30"/>
  </si>
  <si>
    <t>３歳児</t>
    <rPh sb="1" eb="3">
      <t>サイジ</t>
    </rPh>
    <phoneticPr fontId="30"/>
  </si>
  <si>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30"/>
  </si>
  <si>
    <t>１，２歳児</t>
    <rPh sb="3" eb="5">
      <t>サイジ</t>
    </rPh>
    <phoneticPr fontId="30"/>
  </si>
  <si>
    <t>０歳児</t>
    <rPh sb="1" eb="3">
      <t>サイジ</t>
    </rPh>
    <phoneticPr fontId="30"/>
  </si>
  <si>
    <t>合計</t>
    <rPh sb="0" eb="2">
      <t>ゴウケイ</t>
    </rPh>
    <phoneticPr fontId="30"/>
  </si>
  <si>
    <t>見込み（４月実績×（１）で算出された伸び率）</t>
    <rPh sb="0" eb="2">
      <t>ミコ</t>
    </rPh>
    <phoneticPr fontId="30"/>
  </si>
  <si>
    <r>
      <t xml:space="preserve">うち満３歳児
</t>
    </r>
    <r>
      <rPr>
        <sz val="8"/>
        <color theme="1"/>
        <rFont val="ＭＳ Ｐゴシック"/>
        <family val="3"/>
        <charset val="128"/>
        <scheme val="minor"/>
      </rPr>
      <t>（認定こども園のみ）</t>
    </r>
    <rPh sb="2" eb="3">
      <t>マン</t>
    </rPh>
    <rPh sb="4" eb="6">
      <t>サイジ</t>
    </rPh>
    <phoneticPr fontId="30"/>
  </si>
  <si>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30"/>
  </si>
  <si>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30"/>
  </si>
  <si>
    <t>見込み</t>
    <rPh sb="0" eb="2">
      <t>ミコ</t>
    </rPh>
    <phoneticPr fontId="30"/>
  </si>
  <si>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30"/>
  </si>
  <si>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30"/>
  </si>
  <si>
    <t>処遇改善等加算Ⅱ　加算対象職員数計算表（認定こども園）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2">
      <t>ニン</t>
    </rPh>
    <phoneticPr fontId="30"/>
  </si>
  <si>
    <t>0．基礎情報</t>
    <rPh sb="2" eb="4">
      <t>キソ</t>
    </rPh>
    <rPh sb="4" eb="6">
      <t>ジョウホウ</t>
    </rPh>
    <phoneticPr fontId="30"/>
  </si>
  <si>
    <t>選択
項目</t>
    <rPh sb="0" eb="2">
      <t>センタク</t>
    </rPh>
    <rPh sb="3" eb="5">
      <t>コウモク</t>
    </rPh>
    <phoneticPr fontId="30"/>
  </si>
  <si>
    <t>入力
項目</t>
    <rPh sb="0" eb="2">
      <t>ニュウリョク</t>
    </rPh>
    <rPh sb="3" eb="5">
      <t>コウモク</t>
    </rPh>
    <phoneticPr fontId="30"/>
  </si>
  <si>
    <t>分園の有無</t>
    <rPh sb="0" eb="2">
      <t>ブンエン</t>
    </rPh>
    <rPh sb="3" eb="5">
      <t>ウム</t>
    </rPh>
    <phoneticPr fontId="30"/>
  </si>
  <si>
    <t>本園分を
記入</t>
    <rPh sb="0" eb="1">
      <t>ホン</t>
    </rPh>
    <rPh sb="1" eb="2">
      <t>エン</t>
    </rPh>
    <rPh sb="2" eb="3">
      <t>ブン</t>
    </rPh>
    <rPh sb="5" eb="7">
      <t>キニュウ</t>
    </rPh>
    <phoneticPr fontId="30"/>
  </si>
  <si>
    <t>利用定員数</t>
    <rPh sb="0" eb="2">
      <t>リヨウ</t>
    </rPh>
    <rPh sb="2" eb="4">
      <t>テイイン</t>
    </rPh>
    <rPh sb="4" eb="5">
      <t>スウ</t>
    </rPh>
    <phoneticPr fontId="30"/>
  </si>
  <si>
    <t>１号</t>
    <rPh sb="1" eb="2">
      <t>ゴウ</t>
    </rPh>
    <phoneticPr fontId="30"/>
  </si>
  <si>
    <t>２・３号</t>
    <rPh sb="3" eb="4">
      <t>ゴウ</t>
    </rPh>
    <phoneticPr fontId="30"/>
  </si>
  <si>
    <t>４歳児以上児</t>
    <rPh sb="1" eb="3">
      <t>サイジ</t>
    </rPh>
    <rPh sb="3" eb="5">
      <t>イジョウ</t>
    </rPh>
    <rPh sb="5" eb="6">
      <t>ジ</t>
    </rPh>
    <phoneticPr fontId="30"/>
  </si>
  <si>
    <t>３歳児</t>
    <rPh sb="1" eb="2">
      <t>サイ</t>
    </rPh>
    <rPh sb="2" eb="3">
      <t>ジ</t>
    </rPh>
    <phoneticPr fontId="30"/>
  </si>
  <si>
    <t>　うち満３歳児</t>
    <rPh sb="3" eb="4">
      <t>マン</t>
    </rPh>
    <rPh sb="5" eb="7">
      <t>サイジ</t>
    </rPh>
    <phoneticPr fontId="30"/>
  </si>
  <si>
    <t>※</t>
    <phoneticPr fontId="30"/>
  </si>
  <si>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30"/>
  </si>
  <si>
    <t>１．加算対象人数の基礎となる職員数</t>
    <rPh sb="2" eb="4">
      <t>カサン</t>
    </rPh>
    <rPh sb="4" eb="6">
      <t>タイショウ</t>
    </rPh>
    <rPh sb="6" eb="8">
      <t>ニンズウ</t>
    </rPh>
    <rPh sb="9" eb="11">
      <t>キソ</t>
    </rPh>
    <rPh sb="14" eb="17">
      <t>ショクインスウ</t>
    </rPh>
    <phoneticPr fontId="30"/>
  </si>
  <si>
    <t>本園分</t>
    <rPh sb="0" eb="1">
      <t>ホン</t>
    </rPh>
    <rPh sb="1" eb="2">
      <t>エン</t>
    </rPh>
    <rPh sb="2" eb="3">
      <t>ブン</t>
    </rPh>
    <phoneticPr fontId="30"/>
  </si>
  <si>
    <t>分園分</t>
    <rPh sb="0" eb="2">
      <t>ブンエン</t>
    </rPh>
    <rPh sb="2" eb="3">
      <t>ブン</t>
    </rPh>
    <phoneticPr fontId="30"/>
  </si>
  <si>
    <t>職員数
（自動計算）</t>
    <rPh sb="0" eb="3">
      <t>ショクインスウ</t>
    </rPh>
    <rPh sb="5" eb="7">
      <t>ジドウ</t>
    </rPh>
    <rPh sb="7" eb="9">
      <t>ケイサン</t>
    </rPh>
    <phoneticPr fontId="30"/>
  </si>
  <si>
    <t>ａ</t>
    <phoneticPr fontId="30"/>
  </si>
  <si>
    <t>年齢別配置基準による職員数</t>
    <rPh sb="0" eb="3">
      <t>ネンレイベツ</t>
    </rPh>
    <rPh sb="3" eb="7">
      <t>ハイキ</t>
    </rPh>
    <rPh sb="10" eb="13">
      <t>ショクインスウ</t>
    </rPh>
    <phoneticPr fontId="30"/>
  </si>
  <si>
    <t>4歳以上児</t>
    <rPh sb="1" eb="4">
      <t>サイイジョウ</t>
    </rPh>
    <rPh sb="2" eb="4">
      <t>イジョウ</t>
    </rPh>
    <rPh sb="4" eb="5">
      <t>ジ</t>
    </rPh>
    <phoneticPr fontId="30"/>
  </si>
  <si>
    <t>3歳児（満３歳児含む）</t>
    <rPh sb="1" eb="3">
      <t>サイジ</t>
    </rPh>
    <rPh sb="4" eb="5">
      <t>マン</t>
    </rPh>
    <rPh sb="6" eb="8">
      <t>サイジ</t>
    </rPh>
    <rPh sb="8" eb="9">
      <t>フク</t>
    </rPh>
    <phoneticPr fontId="30"/>
  </si>
  <si>
    <t>　３歳児配置改善加算</t>
    <phoneticPr fontId="30"/>
  </si>
  <si>
    <t>　満３歳児対応加配加算</t>
    <rPh sb="1" eb="2">
      <t>マン</t>
    </rPh>
    <rPh sb="3" eb="4">
      <t>サイ</t>
    </rPh>
    <rPh sb="4" eb="5">
      <t>ジ</t>
    </rPh>
    <rPh sb="5" eb="7">
      <t>タイオウ</t>
    </rPh>
    <rPh sb="7" eb="9">
      <t>カハイ</t>
    </rPh>
    <rPh sb="9" eb="11">
      <t>カサン</t>
    </rPh>
    <phoneticPr fontId="30"/>
  </si>
  <si>
    <t>小計（小数点第一位四捨五入）</t>
    <rPh sb="0" eb="2">
      <t>ショウケイ</t>
    </rPh>
    <rPh sb="3" eb="6">
      <t>ショウスウテン</t>
    </rPh>
    <rPh sb="6" eb="7">
      <t>ダイ</t>
    </rPh>
    <rPh sb="7" eb="9">
      <t>イチイ</t>
    </rPh>
    <rPh sb="9" eb="13">
      <t>シシャゴニュウ</t>
    </rPh>
    <phoneticPr fontId="30"/>
  </si>
  <si>
    <t>b</t>
    <phoneticPr fontId="30"/>
  </si>
  <si>
    <t>休けい保育教諭</t>
    <rPh sb="0" eb="1">
      <t>キュウ</t>
    </rPh>
    <rPh sb="3" eb="5">
      <t>ホイク</t>
    </rPh>
    <rPh sb="5" eb="7">
      <t>キョウユ</t>
    </rPh>
    <phoneticPr fontId="30"/>
  </si>
  <si>
    <t>ｃ</t>
    <phoneticPr fontId="30"/>
  </si>
  <si>
    <t>調理員</t>
    <rPh sb="0" eb="3">
      <t>チョウリイン</t>
    </rPh>
    <phoneticPr fontId="30"/>
  </si>
  <si>
    <t>d</t>
    <phoneticPr fontId="30"/>
  </si>
  <si>
    <t>保育標準時間認定の児童</t>
    <rPh sb="0" eb="2">
      <t>ホイク</t>
    </rPh>
    <rPh sb="2" eb="4">
      <t>ヒョウジュン</t>
    </rPh>
    <rPh sb="4" eb="6">
      <t>ジカン</t>
    </rPh>
    <rPh sb="6" eb="8">
      <t>ニンテイ</t>
    </rPh>
    <rPh sb="9" eb="11">
      <t>ジドウ</t>
    </rPh>
    <phoneticPr fontId="30"/>
  </si>
  <si>
    <t>e</t>
    <phoneticPr fontId="30"/>
  </si>
  <si>
    <t>学級編制調整加配加算</t>
    <rPh sb="0" eb="2">
      <t>ガッキュウ</t>
    </rPh>
    <rPh sb="2" eb="4">
      <t>ヘンセイ</t>
    </rPh>
    <rPh sb="4" eb="6">
      <t>チョウセイ</t>
    </rPh>
    <rPh sb="6" eb="8">
      <t>カハイ</t>
    </rPh>
    <rPh sb="8" eb="10">
      <t>カサン</t>
    </rPh>
    <phoneticPr fontId="30"/>
  </si>
  <si>
    <t>f</t>
    <phoneticPr fontId="30"/>
  </si>
  <si>
    <t>講師配置加算</t>
    <rPh sb="0" eb="2">
      <t>コウシ</t>
    </rPh>
    <rPh sb="2" eb="4">
      <t>ハイチ</t>
    </rPh>
    <rPh sb="4" eb="6">
      <t>カサン</t>
    </rPh>
    <phoneticPr fontId="30"/>
  </si>
  <si>
    <t>g</t>
    <phoneticPr fontId="30"/>
  </si>
  <si>
    <t>チーム保育加配加算</t>
    <rPh sb="3" eb="5">
      <t>ホイク</t>
    </rPh>
    <rPh sb="5" eb="7">
      <t>カハイ</t>
    </rPh>
    <rPh sb="7" eb="9">
      <t>カサン</t>
    </rPh>
    <phoneticPr fontId="30"/>
  </si>
  <si>
    <t>h</t>
    <phoneticPr fontId="30"/>
  </si>
  <si>
    <t>通園送迎加算</t>
    <rPh sb="0" eb="2">
      <t>ツウエン</t>
    </rPh>
    <rPh sb="2" eb="4">
      <t>ソウゲイ</t>
    </rPh>
    <rPh sb="4" eb="6">
      <t>カサン</t>
    </rPh>
    <phoneticPr fontId="30"/>
  </si>
  <si>
    <t>i</t>
    <phoneticPr fontId="30"/>
  </si>
  <si>
    <t>j</t>
  </si>
  <si>
    <t>休日保育加算</t>
    <rPh sb="0" eb="2">
      <t>キュウジツ</t>
    </rPh>
    <rPh sb="2" eb="4">
      <t>ホイク</t>
    </rPh>
    <rPh sb="4" eb="6">
      <t>カサン</t>
    </rPh>
    <phoneticPr fontId="30"/>
  </si>
  <si>
    <t>k</t>
  </si>
  <si>
    <t>事務職員配置加算</t>
    <rPh sb="0" eb="2">
      <t>ジム</t>
    </rPh>
    <rPh sb="2" eb="4">
      <t>ショクイン</t>
    </rPh>
    <rPh sb="4" eb="6">
      <t>ハイチ</t>
    </rPh>
    <rPh sb="6" eb="8">
      <t>カサン</t>
    </rPh>
    <phoneticPr fontId="30"/>
  </si>
  <si>
    <t>l</t>
  </si>
  <si>
    <t>指導充実加配加算</t>
    <rPh sb="0" eb="2">
      <t>シドウ</t>
    </rPh>
    <rPh sb="2" eb="4">
      <t>ジュウジツ</t>
    </rPh>
    <rPh sb="4" eb="6">
      <t>カハイ</t>
    </rPh>
    <rPh sb="6" eb="8">
      <t>カサン</t>
    </rPh>
    <phoneticPr fontId="30"/>
  </si>
  <si>
    <t>m</t>
  </si>
  <si>
    <t>事務負担対応加配加算</t>
    <rPh sb="0" eb="2">
      <t>ジム</t>
    </rPh>
    <rPh sb="2" eb="4">
      <t>フタン</t>
    </rPh>
    <rPh sb="4" eb="6">
      <t>タイオウ</t>
    </rPh>
    <rPh sb="6" eb="8">
      <t>カハイ</t>
    </rPh>
    <rPh sb="8" eb="10">
      <t>カサン</t>
    </rPh>
    <phoneticPr fontId="30"/>
  </si>
  <si>
    <t>n</t>
    <phoneticPr fontId="30"/>
  </si>
  <si>
    <t>栄養管理加算</t>
    <rPh sb="0" eb="2">
      <t>エイヨウ</t>
    </rPh>
    <rPh sb="2" eb="4">
      <t>カンリ</t>
    </rPh>
    <rPh sb="4" eb="6">
      <t>カサン</t>
    </rPh>
    <phoneticPr fontId="30"/>
  </si>
  <si>
    <t>o</t>
    <phoneticPr fontId="30"/>
  </si>
  <si>
    <t>副園長・教頭加配加算</t>
    <rPh sb="0" eb="3">
      <t>フクエンチョウ</t>
    </rPh>
    <rPh sb="4" eb="6">
      <t>キョウトウ</t>
    </rPh>
    <rPh sb="6" eb="8">
      <t>カハイ</t>
    </rPh>
    <rPh sb="8" eb="10">
      <t>カサン</t>
    </rPh>
    <phoneticPr fontId="30"/>
  </si>
  <si>
    <t>p</t>
    <phoneticPr fontId="30"/>
  </si>
  <si>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30"/>
  </si>
  <si>
    <t>q</t>
    <phoneticPr fontId="30"/>
  </si>
  <si>
    <t>年齢別配置基準を下回る場合</t>
    <rPh sb="0" eb="3">
      <t>ネンレイベツ</t>
    </rPh>
    <rPh sb="3" eb="7">
      <t>ハイキ</t>
    </rPh>
    <rPh sb="8" eb="10">
      <t>シタマワ</t>
    </rPh>
    <rPh sb="11" eb="13">
      <t>バアイ</t>
    </rPh>
    <phoneticPr fontId="30"/>
  </si>
  <si>
    <t>利用定員数に基づく職員数</t>
    <rPh sb="0" eb="2">
      <t>リヨウ</t>
    </rPh>
    <rPh sb="2" eb="4">
      <t>テイイン</t>
    </rPh>
    <rPh sb="4" eb="5">
      <t>スウ</t>
    </rPh>
    <rPh sb="6" eb="7">
      <t>モト</t>
    </rPh>
    <rPh sb="9" eb="12">
      <t>ショクインスウ</t>
    </rPh>
    <phoneticPr fontId="30"/>
  </si>
  <si>
    <t>職員数（1人未満端数　四捨五入）</t>
    <rPh sb="0" eb="3">
      <t>ショクインスウ</t>
    </rPh>
    <rPh sb="5" eb="6">
      <t>ニン</t>
    </rPh>
    <rPh sb="6" eb="8">
      <t>ミマン</t>
    </rPh>
    <rPh sb="8" eb="10">
      <t>ハスウ</t>
    </rPh>
    <rPh sb="11" eb="15">
      <t>シシャゴニュウ</t>
    </rPh>
    <phoneticPr fontId="30"/>
  </si>
  <si>
    <t>２．加算対象職員数（人）</t>
    <rPh sb="2" eb="4">
      <t>カサン</t>
    </rPh>
    <rPh sb="4" eb="6">
      <t>タイショウ</t>
    </rPh>
    <rPh sb="6" eb="8">
      <t>ショクイン</t>
    </rPh>
    <rPh sb="8" eb="9">
      <t>スウ</t>
    </rPh>
    <rPh sb="10" eb="11">
      <t>ニン</t>
    </rPh>
    <phoneticPr fontId="30"/>
  </si>
  <si>
    <t>人数A（職員数の１／３）</t>
    <phoneticPr fontId="30"/>
  </si>
  <si>
    <t>人数B（職員数の１／５）</t>
    <rPh sb="0" eb="2">
      <t>ニンズウ</t>
    </rPh>
    <rPh sb="4" eb="6">
      <t>ショクイン</t>
    </rPh>
    <rPh sb="6" eb="7">
      <t>スウ</t>
    </rPh>
    <phoneticPr fontId="30"/>
  </si>
  <si>
    <t>別紙様式6別添１</t>
    <rPh sb="0" eb="2">
      <t>ベッシ</t>
    </rPh>
    <rPh sb="2" eb="4">
      <t>ヨウシキ</t>
    </rPh>
    <rPh sb="5" eb="7">
      <t>ベッテン</t>
    </rPh>
    <phoneticPr fontId="4"/>
  </si>
  <si>
    <t>４年度</t>
    <rPh sb="1" eb="3">
      <t>ネンド</t>
    </rPh>
    <phoneticPr fontId="30"/>
  </si>
  <si>
    <t>年齢別児童数</t>
    <rPh sb="0" eb="3">
      <t>ネンレイベツ</t>
    </rPh>
    <rPh sb="3" eb="6">
      <t>ジドウスウ</t>
    </rPh>
    <phoneticPr fontId="30"/>
  </si>
  <si>
    <t>給食実施加算（自園調理に限る。）</t>
    <rPh sb="0" eb="2">
      <t>キュウショク</t>
    </rPh>
    <rPh sb="2" eb="4">
      <t>ジッシ</t>
    </rPh>
    <rPh sb="4" eb="6">
      <t>カサン</t>
    </rPh>
    <phoneticPr fontId="30"/>
  </si>
  <si>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</si>
  <si>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30"/>
  </si>
  <si>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</si>
  <si>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</si>
  <si>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</si>
  <si>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</si>
  <si>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</si>
  <si>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</si>
  <si>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</si>
  <si>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r>
      <t>（１）</t>
    </r>
    <r>
      <rPr>
        <b/>
        <sz val="14"/>
        <color rgb="FFFF0000"/>
        <rFont val="ＭＳ Ｐゴシック"/>
        <family val="3"/>
        <charset val="128"/>
        <scheme val="minor"/>
      </rPr>
      <t>令和４年度</t>
    </r>
    <r>
      <rPr>
        <b/>
        <sz val="14"/>
        <color theme="1"/>
        <rFont val="ＭＳ Ｐゴシック"/>
        <family val="3"/>
        <charset val="128"/>
        <scheme val="minor"/>
      </rPr>
      <t>実績</t>
    </r>
    <rPh sb="6" eb="8">
      <t>ネンド</t>
    </rPh>
    <phoneticPr fontId="30"/>
  </si>
  <si>
    <r>
      <t>（２）前年実績による</t>
    </r>
    <r>
      <rPr>
        <b/>
        <sz val="14"/>
        <color rgb="FFFF0000"/>
        <rFont val="ＭＳ Ｐゴシック"/>
        <family val="3"/>
        <charset val="128"/>
        <scheme val="minor"/>
      </rPr>
      <t>令和５年度</t>
    </r>
    <r>
      <rPr>
        <b/>
        <sz val="14"/>
        <color theme="1"/>
        <rFont val="ＭＳ Ｐ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30"/>
  </si>
  <si>
    <t>５年度</t>
    <rPh sb="1" eb="3">
      <t>ネンド</t>
    </rPh>
    <phoneticPr fontId="30"/>
  </si>
  <si>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30"/>
  </si>
  <si>
    <t>１、２歳児</t>
    <rPh sb="3" eb="5">
      <t>サイジ</t>
    </rPh>
    <phoneticPr fontId="30"/>
  </si>
  <si>
    <t>記載の回答でないと、給付対象にならないため、あらかじめ記入しています。内容をよく読み必ず実施してください。</t>
    <phoneticPr fontId="4"/>
  </si>
  <si>
    <t>－</t>
    <phoneticPr fontId="4"/>
  </si>
  <si>
    <t>令和５年度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</si>
  <si>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</si>
  <si>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</si>
  <si>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</si>
  <si>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</si>
  <si>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</si>
  <si>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研修受講要件</t>
    <rPh sb="0" eb="2">
      <t>ケンシュウ</t>
    </rPh>
    <rPh sb="2" eb="4">
      <t>ジュコウ</t>
    </rPh>
    <rPh sb="4" eb="6">
      <t>ヨウケン</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</si>
  <si>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</si>
  <si>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R5必要時間数</t>
    <rPh sb="2" eb="4">
      <t>ヒツヨウ</t>
    </rPh>
    <rPh sb="4" eb="6">
      <t>ジカン</t>
    </rPh>
    <rPh sb="6" eb="7">
      <t>スウ</t>
    </rPh>
    <phoneticPr fontId="4"/>
  </si>
  <si>
    <t>R5→15、R6→30、R7→45、R8～→60</t>
    <phoneticPr fontId="4"/>
  </si>
  <si>
    <t>R5→0、R6～→15</t>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</si>
  <si>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</si>
  <si>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</si>
  <si>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</si>
  <si>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</si>
  <si>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左記以外の研修</t>
    <rPh sb="0" eb="2">
      <t>サキ</t>
    </rPh>
    <rPh sb="2" eb="4">
      <t>イガイ</t>
    </rPh>
    <rPh sb="5" eb="7">
      <t>ケンシュウ</t>
    </rPh>
    <phoneticPr fontId="4"/>
  </si>
  <si>
    <t>修了時間数</t>
    <rPh sb="0" eb="2">
      <t>シュウリョウ</t>
    </rPh>
    <rPh sb="2" eb="5">
      <t>ジカンスウ</t>
    </rPh>
    <phoneticPr fontId="4"/>
  </si>
  <si>
    <t>要件判定</t>
    <rPh sb="0" eb="2">
      <t>ヨウケン</t>
    </rPh>
    <rPh sb="2" eb="4">
      <t>ハンテイ</t>
    </rPh>
    <phoneticPr fontId="4"/>
  </si>
  <si>
    <t>※本市使用欄（認定こども園の判定）</t>
    <rPh sb="7" eb="9">
      <t>ニンテイ</t>
    </rPh>
    <rPh sb="12" eb="13">
      <t>エン</t>
    </rPh>
    <phoneticPr fontId="4"/>
  </si>
  <si>
    <t>幼免更新講習</t>
    <rPh sb="0" eb="1">
      <t>ヨウ</t>
    </rPh>
    <rPh sb="1" eb="2">
      <t>メン</t>
    </rPh>
    <rPh sb="2" eb="4">
      <t>コウシン</t>
    </rPh>
    <rPh sb="4" eb="6">
      <t>コウシュウ</t>
    </rPh>
    <phoneticPr fontId="4"/>
  </si>
  <si>
    <t>修了時間数（認定こども園）</t>
    <rPh sb="0" eb="2">
      <t>シュウリョウ</t>
    </rPh>
    <rPh sb="2" eb="4">
      <t>ジカン</t>
    </rPh>
    <rPh sb="4" eb="5">
      <t>スウ</t>
    </rPh>
    <rPh sb="6" eb="8">
      <t>ニンテイ</t>
    </rPh>
    <rPh sb="11" eb="12">
      <t>エン</t>
    </rPh>
    <phoneticPr fontId="4"/>
  </si>
  <si>
    <t>判定（認定こども園）</t>
    <rPh sb="0" eb="2">
      <t>ハンテイ</t>
    </rPh>
    <rPh sb="3" eb="5">
      <t>ニンテイ</t>
    </rPh>
    <rPh sb="8" eb="9">
      <t>エン</t>
    </rPh>
    <phoneticPr fontId="4"/>
  </si>
  <si>
    <t>修了
時間</t>
    <rPh sb="0" eb="2">
      <t>シュウリョウ</t>
    </rPh>
    <rPh sb="3" eb="5">
      <t>ジカン</t>
    </rPh>
    <phoneticPr fontId="4"/>
  </si>
  <si>
    <t>修了証番号</t>
    <rPh sb="0" eb="3">
      <t>シュウリョウショウ</t>
    </rPh>
    <rPh sb="3" eb="5">
      <t>バンゴウ</t>
    </rPh>
    <phoneticPr fontId="4"/>
  </si>
  <si>
    <t>園内
研修</t>
    <rPh sb="0" eb="2">
      <t>エンナイ</t>
    </rPh>
    <rPh sb="3" eb="5">
      <t>ケンシュウ</t>
    </rPh>
    <phoneticPr fontId="4"/>
  </si>
  <si>
    <t>時間</t>
    <rPh sb="0" eb="2">
      <t>ジカン</t>
    </rPh>
    <phoneticPr fontId="4"/>
  </si>
  <si>
    <t>要件</t>
    <rPh sb="0" eb="2">
      <t>ヨウケン</t>
    </rPh>
    <phoneticPr fontId="4"/>
  </si>
  <si>
    <t>※</t>
    <phoneticPr fontId="4"/>
  </si>
  <si>
    <t>マネ</t>
    <phoneticPr fontId="1"/>
  </si>
  <si>
    <t>抽出欄</t>
    <rPh sb="0" eb="2">
      <t>チュウシュツ</t>
    </rPh>
    <rPh sb="2" eb="3">
      <t>ラン</t>
    </rPh>
    <phoneticPr fontId="4"/>
  </si>
  <si>
    <t>必要時間数</t>
    <rPh sb="0" eb="2">
      <t>ヒツヨウ</t>
    </rPh>
    <rPh sb="2" eb="5">
      <t>ジカンスウ</t>
    </rPh>
    <phoneticPr fontId="4"/>
  </si>
  <si>
    <t>判定</t>
    <rPh sb="0" eb="2">
      <t>ハンテイ</t>
    </rPh>
    <phoneticPr fontId="4"/>
  </si>
  <si>
    <t>結果</t>
    <rPh sb="0" eb="2">
      <t>ケッカ</t>
    </rPh>
    <phoneticPr fontId="4"/>
  </si>
  <si>
    <t>■■こども園</t>
    <phoneticPr fontId="4"/>
  </si>
  <si>
    <t>認こ　京子</t>
    <rPh sb="0" eb="1">
      <t>ニン</t>
    </rPh>
    <rPh sb="3" eb="5">
      <t>キョウコ</t>
    </rPh>
    <phoneticPr fontId="4"/>
  </si>
  <si>
    <t>京都府-010507</t>
    <rPh sb="0" eb="3">
      <t>キョウトフ</t>
    </rPh>
    <phoneticPr fontId="1"/>
  </si>
  <si>
    <t>①</t>
  </si>
  <si>
    <t>261904200040</t>
  </si>
  <si>
    <t>認こ　はるか</t>
    <rPh sb="0" eb="1">
      <t>ニン</t>
    </rPh>
    <phoneticPr fontId="4"/>
  </si>
  <si>
    <t>滋賀県-012361</t>
    <rPh sb="0" eb="3">
      <t>シガケン</t>
    </rPh>
    <phoneticPr fontId="1"/>
  </si>
  <si>
    <t>②</t>
  </si>
  <si>
    <t>認こ　麻里</t>
    <rPh sb="0" eb="1">
      <t>ニン</t>
    </rPh>
    <rPh sb="3" eb="5">
      <t>マリ</t>
    </rPh>
    <phoneticPr fontId="4"/>
  </si>
  <si>
    <t>③</t>
  </si>
  <si>
    <t>平均年齢別児童数計算表（分園用）</t>
    <rPh sb="0" eb="2">
      <t>ヘイキン</t>
    </rPh>
    <rPh sb="2" eb="5">
      <t>ネンレイベツ</t>
    </rPh>
    <rPh sb="5" eb="8">
      <t>ジドウスウ</t>
    </rPh>
    <rPh sb="8" eb="11">
      <t>ケイサンヒョウ</t>
    </rPh>
    <rPh sb="12" eb="14">
      <t>ブンエン</t>
    </rPh>
    <rPh sb="14" eb="15">
      <t>ヨウ</t>
    </rPh>
    <phoneticPr fontId="30"/>
  </si>
  <si>
    <t>平均年齢別児童数計算表</t>
    <rPh sb="0" eb="2">
      <t>ヘイキン</t>
    </rPh>
    <rPh sb="2" eb="5">
      <t>ネンレイベツ</t>
    </rPh>
    <rPh sb="5" eb="8">
      <t>ジドウスウ</t>
    </rPh>
    <rPh sb="8" eb="11">
      <t>ケイサンヒョウ</t>
    </rPh>
    <phoneticPr fontId="30"/>
  </si>
  <si>
    <t>加算見込額（千円未満の端数は切り捨て）
②＋③＋④</t>
    <rPh sb="0" eb="2">
      <t>カサン</t>
    </rPh>
    <rPh sb="2" eb="4">
      <t>ミコ</t>
    </rPh>
    <rPh sb="4" eb="5">
      <t>ガク</t>
    </rPh>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</si>
  <si>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</si>
  <si>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</si>
  <si>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施設・事業所名</t>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</si>
  <si>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</si>
  <si>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</si>
  <si>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</si>
  <si>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</si>
  <si>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</si>
  <si>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</si>
  <si>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</si>
  <si>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</si>
  <si>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</si>
  <si>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</si>
  <si>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</si>
  <si>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</si>
  <si>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</si>
  <si>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</si>
  <si>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</si>
  <si>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</si>
  <si>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</si>
  <si>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</si>
  <si>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</si>
  <si>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</si>
  <si>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算定対象人数／人数A（職員数の１／３）</t>
    <phoneticPr fontId="4"/>
  </si>
  <si>
    <t>算定対象人数／人数B（職員数の１／５）</t>
    <phoneticPr fontId="4"/>
  </si>
  <si>
    <t>【様式６】／（１）①人数Ａ</t>
    <phoneticPr fontId="4"/>
  </si>
  <si>
    <t>【様式６】／（１）①人数Ｂ</t>
    <phoneticPr fontId="4"/>
  </si>
  <si>
    <t>【様式６】／（１）①加算見込額②＋③＋④</t>
    <phoneticPr fontId="4"/>
  </si>
  <si>
    <t>【様式６】／（１）②処遇Ⅱ加算見込額</t>
    <phoneticPr fontId="4"/>
  </si>
  <si>
    <t>【様式６】／（１）③他施設への拠出見込額</t>
    <phoneticPr fontId="4"/>
  </si>
  <si>
    <t>【様式６】／（１）④他施設からの受入見込額</t>
    <phoneticPr fontId="4"/>
  </si>
  <si>
    <t>【様式６】／（２）①賃金改善等見込総額（②＋③）</t>
    <phoneticPr fontId="4"/>
  </si>
  <si>
    <t>【様式６】／（２）②賃金改善見込総額</t>
    <phoneticPr fontId="4"/>
  </si>
  <si>
    <t>【様式６】／（２）③事業主負担増加見込総額</t>
    <phoneticPr fontId="4"/>
  </si>
  <si>
    <t>【様式６】／＜算式（参考）＞①</t>
    <phoneticPr fontId="4"/>
  </si>
  <si>
    <t>【様式６】／＜算式（参考）＞②</t>
    <phoneticPr fontId="4"/>
  </si>
  <si>
    <t>【様式６】／＜算式（参考）＞③</t>
    <phoneticPr fontId="4"/>
  </si>
  <si>
    <t>【様式６】／＜算式（参考）＞①／②×③→</t>
    <phoneticPr fontId="4"/>
  </si>
  <si>
    <t>【様式６】／※確認欄</t>
    <phoneticPr fontId="4"/>
  </si>
  <si>
    <t>【様式６】／Ａ：加算見込額【（１）①】</t>
    <phoneticPr fontId="4"/>
  </si>
  <si>
    <t>【様式６】／Ｂ：賃金改善等見込総額【（２）①】</t>
    <phoneticPr fontId="4"/>
  </si>
  <si>
    <t>【様式６別添１】／職員１</t>
    <rPh sb="9" eb="11">
      <t>ショクイン</t>
    </rPh>
    <phoneticPr fontId="4"/>
  </si>
  <si>
    <t>【様式６別添１】／職員２</t>
    <rPh sb="9" eb="11">
      <t>ショクイン</t>
    </rPh>
    <phoneticPr fontId="4"/>
  </si>
  <si>
    <t>【様式６別添１】／職員３</t>
    <rPh sb="9" eb="11">
      <t>ショクイン</t>
    </rPh>
    <phoneticPr fontId="4"/>
  </si>
  <si>
    <t>【様式６別添１】／職員４</t>
    <rPh sb="9" eb="11">
      <t>ショクイン</t>
    </rPh>
    <phoneticPr fontId="4"/>
  </si>
  <si>
    <t>【様式６別添１】／職員５</t>
    <rPh sb="9" eb="11">
      <t>ショクイン</t>
    </rPh>
    <phoneticPr fontId="4"/>
  </si>
  <si>
    <t>【様式６別添１】／職員６</t>
    <rPh sb="9" eb="11">
      <t>ショクイン</t>
    </rPh>
    <phoneticPr fontId="4"/>
  </si>
  <si>
    <t>【様式６別添１】／職員７</t>
    <rPh sb="9" eb="11">
      <t>ショクイン</t>
    </rPh>
    <phoneticPr fontId="4"/>
  </si>
  <si>
    <t>【様式６別添１】／職員８</t>
    <rPh sb="9" eb="11">
      <t>ショクイン</t>
    </rPh>
    <phoneticPr fontId="4"/>
  </si>
  <si>
    <t>【様式６別添１】／職員９</t>
    <rPh sb="9" eb="11">
      <t>ショクイン</t>
    </rPh>
    <phoneticPr fontId="4"/>
  </si>
  <si>
    <t>【様式６別添１】／職員１０</t>
    <rPh sb="9" eb="11">
      <t>ショクイン</t>
    </rPh>
    <phoneticPr fontId="4"/>
  </si>
  <si>
    <t>【様式６別添１】／職員１１</t>
    <rPh sb="9" eb="11">
      <t>ショクイン</t>
    </rPh>
    <phoneticPr fontId="4"/>
  </si>
  <si>
    <t>【様式６別添１】／職員１２</t>
    <rPh sb="9" eb="11">
      <t>ショクイン</t>
    </rPh>
    <phoneticPr fontId="4"/>
  </si>
  <si>
    <t>【様式６別添１】／職員１３</t>
    <rPh sb="9" eb="11">
      <t>ショクイン</t>
    </rPh>
    <phoneticPr fontId="4"/>
  </si>
  <si>
    <t>【様式６別添１】／職員１４</t>
    <rPh sb="9" eb="11">
      <t>ショクイン</t>
    </rPh>
    <phoneticPr fontId="4"/>
  </si>
  <si>
    <t>【様式６別添１】／職員１５</t>
    <rPh sb="9" eb="11">
      <t>ショクイン</t>
    </rPh>
    <phoneticPr fontId="4"/>
  </si>
  <si>
    <t>【様式６別添１】／職員１６</t>
    <rPh sb="9" eb="11">
      <t>ショクイン</t>
    </rPh>
    <phoneticPr fontId="4"/>
  </si>
  <si>
    <t>【様式６別添１】／職員１７</t>
    <rPh sb="9" eb="11">
      <t>ショクイン</t>
    </rPh>
    <phoneticPr fontId="4"/>
  </si>
  <si>
    <t>【様式６別添１】／職員１８</t>
    <rPh sb="9" eb="11">
      <t>ショクイン</t>
    </rPh>
    <phoneticPr fontId="4"/>
  </si>
  <si>
    <t>【様式６別添１】／職員１９</t>
    <rPh sb="9" eb="11">
      <t>ショクイン</t>
    </rPh>
    <phoneticPr fontId="4"/>
  </si>
  <si>
    <t>【様式６別添１】／職員２０</t>
    <rPh sb="9" eb="11">
      <t>ショクイン</t>
    </rPh>
    <phoneticPr fontId="4"/>
  </si>
  <si>
    <t>【様式６別添１】／職員２１</t>
    <rPh sb="9" eb="11">
      <t>ショクイン</t>
    </rPh>
    <phoneticPr fontId="4"/>
  </si>
  <si>
    <t>【様式６別添１】／職員２２</t>
    <rPh sb="9" eb="11">
      <t>ショクイン</t>
    </rPh>
    <phoneticPr fontId="4"/>
  </si>
  <si>
    <t>【様式６別添１】／職員２３</t>
    <rPh sb="9" eb="11">
      <t>ショクイン</t>
    </rPh>
    <phoneticPr fontId="4"/>
  </si>
  <si>
    <t>【様式６別添１】／職員２４</t>
    <rPh sb="9" eb="11">
      <t>ショクイン</t>
    </rPh>
    <phoneticPr fontId="4"/>
  </si>
  <si>
    <t>【様式６別添１】／職員２５</t>
    <rPh sb="9" eb="11">
      <t>ショクイン</t>
    </rPh>
    <phoneticPr fontId="4"/>
  </si>
  <si>
    <t>【様式６別添１】／職員２６</t>
    <rPh sb="9" eb="11">
      <t>ショクイン</t>
    </rPh>
    <phoneticPr fontId="4"/>
  </si>
  <si>
    <t>【様式６別添１】／職員２７</t>
    <rPh sb="9" eb="11">
      <t>ショクイン</t>
    </rPh>
    <phoneticPr fontId="4"/>
  </si>
  <si>
    <t>【様式６別添１】／職員２８</t>
    <rPh sb="9" eb="11">
      <t>ショクイン</t>
    </rPh>
    <phoneticPr fontId="4"/>
  </si>
  <si>
    <t>【様式６別添１】／職員２９</t>
    <rPh sb="9" eb="11">
      <t>ショクイン</t>
    </rPh>
    <phoneticPr fontId="4"/>
  </si>
  <si>
    <t>【様式６別添１】／職員３０</t>
    <rPh sb="9" eb="11">
      <t>ショクイン</t>
    </rPh>
    <phoneticPr fontId="4"/>
  </si>
  <si>
    <t>【様式６別添１】／職員３１</t>
    <rPh sb="9" eb="11">
      <t>ショクイン</t>
    </rPh>
    <phoneticPr fontId="4"/>
  </si>
  <si>
    <t>【様式６別添１】／職員３２</t>
    <rPh sb="9" eb="11">
      <t>ショクイン</t>
    </rPh>
    <phoneticPr fontId="4"/>
  </si>
  <si>
    <t>【様式６別添１】／職員３３</t>
    <rPh sb="9" eb="11">
      <t>ショクイン</t>
    </rPh>
    <phoneticPr fontId="4"/>
  </si>
  <si>
    <t>【様式６別添１】／職員３４</t>
    <rPh sb="9" eb="11">
      <t>ショクイン</t>
    </rPh>
    <phoneticPr fontId="4"/>
  </si>
  <si>
    <t>【様式６別添１】／職員３５</t>
    <rPh sb="9" eb="11">
      <t>ショクイン</t>
    </rPh>
    <phoneticPr fontId="4"/>
  </si>
  <si>
    <t>【様式６別添１】／職員３６</t>
    <rPh sb="9" eb="11">
      <t>ショクイン</t>
    </rPh>
    <phoneticPr fontId="4"/>
  </si>
  <si>
    <t>【様式６別添１】／職員３７</t>
    <rPh sb="9" eb="11">
      <t>ショクイン</t>
    </rPh>
    <phoneticPr fontId="4"/>
  </si>
  <si>
    <t>【様式６別添１】／職員３８</t>
    <rPh sb="9" eb="11">
      <t>ショクイン</t>
    </rPh>
    <phoneticPr fontId="4"/>
  </si>
  <si>
    <t>【様式６別添１】／職員３９</t>
    <rPh sb="9" eb="11">
      <t>ショクイン</t>
    </rPh>
    <phoneticPr fontId="4"/>
  </si>
  <si>
    <t>【様式６別添１】／職員４０</t>
    <rPh sb="9" eb="11">
      <t>ショクイン</t>
    </rPh>
    <phoneticPr fontId="4"/>
  </si>
  <si>
    <t>【様式６別添１】／職員４１</t>
    <rPh sb="9" eb="11">
      <t>ショクイン</t>
    </rPh>
    <phoneticPr fontId="4"/>
  </si>
  <si>
    <t>【様式６別添１】／職員４２</t>
    <rPh sb="9" eb="11">
      <t>ショクイン</t>
    </rPh>
    <phoneticPr fontId="4"/>
  </si>
  <si>
    <t>【様式６別添１】／職員４３</t>
    <rPh sb="9" eb="11">
      <t>ショクイン</t>
    </rPh>
    <phoneticPr fontId="4"/>
  </si>
  <si>
    <t>【様式６別添１】／職員４４</t>
    <rPh sb="9" eb="11">
      <t>ショクイン</t>
    </rPh>
    <phoneticPr fontId="4"/>
  </si>
  <si>
    <t>【様式６別添１】／職員４５</t>
    <rPh sb="9" eb="11">
      <t>ショクイン</t>
    </rPh>
    <phoneticPr fontId="4"/>
  </si>
  <si>
    <t>【様式６別添１】／職員４６</t>
    <rPh sb="9" eb="11">
      <t>ショクイン</t>
    </rPh>
    <phoneticPr fontId="4"/>
  </si>
  <si>
    <t>【様式６別添１】／職員４７</t>
    <rPh sb="9" eb="11">
      <t>ショクイン</t>
    </rPh>
    <phoneticPr fontId="4"/>
  </si>
  <si>
    <t>【様式６別添１】／職員４８</t>
    <rPh sb="9" eb="11">
      <t>ショクイン</t>
    </rPh>
    <phoneticPr fontId="4"/>
  </si>
  <si>
    <t>【様式６別添１】／職員４９</t>
    <rPh sb="9" eb="11">
      <t>ショクイン</t>
    </rPh>
    <phoneticPr fontId="4"/>
  </si>
  <si>
    <t>【様式６別添１】／職員５０</t>
    <rPh sb="9" eb="11">
      <t>ショクイン</t>
    </rPh>
    <phoneticPr fontId="4"/>
  </si>
  <si>
    <t>【様式６別添１】／職員１－職種</t>
    <rPh sb="9" eb="11">
      <t>ショクイン</t>
    </rPh>
    <rPh sb="13" eb="15">
      <t>ショクシュ</t>
    </rPh>
    <phoneticPr fontId="4"/>
  </si>
  <si>
    <t>【様式６別添１】／職員２－職種</t>
    <rPh sb="9" eb="11">
      <t>ショクイン</t>
    </rPh>
    <rPh sb="13" eb="15">
      <t>ショクシュ</t>
    </rPh>
    <phoneticPr fontId="4"/>
  </si>
  <si>
    <t>【様式６別添１】／職員３－職種</t>
    <rPh sb="9" eb="11">
      <t>ショクイン</t>
    </rPh>
    <rPh sb="13" eb="15">
      <t>ショクシュ</t>
    </rPh>
    <phoneticPr fontId="4"/>
  </si>
  <si>
    <t>【様式６別添１】／職員４－職種</t>
    <rPh sb="9" eb="11">
      <t>ショクイン</t>
    </rPh>
    <rPh sb="13" eb="15">
      <t>ショクシュ</t>
    </rPh>
    <phoneticPr fontId="4"/>
  </si>
  <si>
    <t>【様式６別添１】／職員５－職種</t>
    <rPh sb="9" eb="11">
      <t>ショクイン</t>
    </rPh>
    <rPh sb="13" eb="15">
      <t>ショクシュ</t>
    </rPh>
    <phoneticPr fontId="4"/>
  </si>
  <si>
    <t>【様式６別添１】／職員６－職種</t>
    <rPh sb="9" eb="11">
      <t>ショクイン</t>
    </rPh>
    <rPh sb="13" eb="15">
      <t>ショクシュ</t>
    </rPh>
    <phoneticPr fontId="4"/>
  </si>
  <si>
    <t>【様式６別添１】／職員７－職種</t>
    <rPh sb="9" eb="11">
      <t>ショクイン</t>
    </rPh>
    <rPh sb="13" eb="15">
      <t>ショクシュ</t>
    </rPh>
    <phoneticPr fontId="4"/>
  </si>
  <si>
    <t>【様式６別添１】／職員８－職種</t>
    <rPh sb="9" eb="11">
      <t>ショクイン</t>
    </rPh>
    <rPh sb="13" eb="15">
      <t>ショクシュ</t>
    </rPh>
    <phoneticPr fontId="4"/>
  </si>
  <si>
    <t>【様式６別添１】／職員９－職種</t>
    <rPh sb="9" eb="11">
      <t>ショクイン</t>
    </rPh>
    <rPh sb="13" eb="15">
      <t>ショクシュ</t>
    </rPh>
    <phoneticPr fontId="4"/>
  </si>
  <si>
    <t>【様式６別添１】／職員１０－職種</t>
    <rPh sb="9" eb="11">
      <t>ショクイン</t>
    </rPh>
    <rPh sb="14" eb="16">
      <t>ショクシュ</t>
    </rPh>
    <phoneticPr fontId="4"/>
  </si>
  <si>
    <t>【様式６別添１】／職員１１－職種</t>
    <rPh sb="9" eb="11">
      <t>ショクイン</t>
    </rPh>
    <rPh sb="14" eb="16">
      <t>ショクシュ</t>
    </rPh>
    <phoneticPr fontId="4"/>
  </si>
  <si>
    <t>【様式６別添１】／職員１２－職種</t>
    <rPh sb="9" eb="11">
      <t>ショクイン</t>
    </rPh>
    <rPh sb="14" eb="16">
      <t>ショクシュ</t>
    </rPh>
    <phoneticPr fontId="4"/>
  </si>
  <si>
    <t>【様式６別添１】／職員１３－職種</t>
    <rPh sb="9" eb="11">
      <t>ショクイン</t>
    </rPh>
    <rPh sb="14" eb="16">
      <t>ショクシュ</t>
    </rPh>
    <phoneticPr fontId="4"/>
  </si>
  <si>
    <t>【様式６別添１】／職員１４－職種</t>
    <rPh sb="9" eb="11">
      <t>ショクイン</t>
    </rPh>
    <rPh sb="14" eb="16">
      <t>ショクシュ</t>
    </rPh>
    <phoneticPr fontId="4"/>
  </si>
  <si>
    <t>【様式６別添１】／職員１５－職種</t>
    <rPh sb="9" eb="11">
      <t>ショクイン</t>
    </rPh>
    <rPh sb="14" eb="16">
      <t>ショクシュ</t>
    </rPh>
    <phoneticPr fontId="4"/>
  </si>
  <si>
    <t>【様式６別添１】／職員１６－職種</t>
    <rPh sb="9" eb="11">
      <t>ショクイン</t>
    </rPh>
    <rPh sb="14" eb="16">
      <t>ショクシュ</t>
    </rPh>
    <phoneticPr fontId="4"/>
  </si>
  <si>
    <t>【様式６別添１】／職員１７－職種</t>
    <rPh sb="9" eb="11">
      <t>ショクイン</t>
    </rPh>
    <rPh sb="14" eb="16">
      <t>ショクシュ</t>
    </rPh>
    <phoneticPr fontId="4"/>
  </si>
  <si>
    <t>【様式６別添１】／職員１８－職種</t>
    <rPh sb="9" eb="11">
      <t>ショクイン</t>
    </rPh>
    <rPh sb="14" eb="16">
      <t>ショクシュ</t>
    </rPh>
    <phoneticPr fontId="4"/>
  </si>
  <si>
    <t>【様式６別添１】／職員１９－職種</t>
    <rPh sb="9" eb="11">
      <t>ショクイン</t>
    </rPh>
    <rPh sb="14" eb="16">
      <t>ショクシュ</t>
    </rPh>
    <phoneticPr fontId="4"/>
  </si>
  <si>
    <t>【様式６別添１】／職員２０－職種</t>
    <rPh sb="9" eb="11">
      <t>ショクイン</t>
    </rPh>
    <rPh sb="14" eb="16">
      <t>ショクシュ</t>
    </rPh>
    <phoneticPr fontId="4"/>
  </si>
  <si>
    <t>【様式６別添１】／職員２１－職種</t>
    <rPh sb="9" eb="11">
      <t>ショクイン</t>
    </rPh>
    <rPh sb="14" eb="16">
      <t>ショクシュ</t>
    </rPh>
    <phoneticPr fontId="4"/>
  </si>
  <si>
    <t>【様式６別添１】／職員２２－職種</t>
    <rPh sb="9" eb="11">
      <t>ショクイン</t>
    </rPh>
    <rPh sb="14" eb="16">
      <t>ショクシュ</t>
    </rPh>
    <phoneticPr fontId="4"/>
  </si>
  <si>
    <t>【様式６別添１】／職員２３－職種</t>
    <rPh sb="9" eb="11">
      <t>ショクイン</t>
    </rPh>
    <rPh sb="14" eb="16">
      <t>ショクシュ</t>
    </rPh>
    <phoneticPr fontId="4"/>
  </si>
  <si>
    <t>【様式６別添１】／職員２４－職種</t>
    <rPh sb="9" eb="11">
      <t>ショクイン</t>
    </rPh>
    <rPh sb="14" eb="16">
      <t>ショクシュ</t>
    </rPh>
    <phoneticPr fontId="4"/>
  </si>
  <si>
    <t>【様式６別添１】／職員２５－職種</t>
    <rPh sb="9" eb="11">
      <t>ショクイン</t>
    </rPh>
    <rPh sb="14" eb="16">
      <t>ショクシュ</t>
    </rPh>
    <phoneticPr fontId="4"/>
  </si>
  <si>
    <t>【様式６別添１】／職員２６－職種</t>
    <rPh sb="9" eb="11">
      <t>ショクイン</t>
    </rPh>
    <rPh sb="14" eb="16">
      <t>ショクシュ</t>
    </rPh>
    <phoneticPr fontId="4"/>
  </si>
  <si>
    <t>【様式６別添１】／職員２７－職種</t>
    <rPh sb="9" eb="11">
      <t>ショクイン</t>
    </rPh>
    <rPh sb="14" eb="16">
      <t>ショクシュ</t>
    </rPh>
    <phoneticPr fontId="4"/>
  </si>
  <si>
    <t>【様式６別添１】／職員２８－職種</t>
    <rPh sb="9" eb="11">
      <t>ショクイン</t>
    </rPh>
    <rPh sb="14" eb="16">
      <t>ショクシュ</t>
    </rPh>
    <phoneticPr fontId="4"/>
  </si>
  <si>
    <t>【様式６別添１】／職員２９－職種</t>
    <rPh sb="9" eb="11">
      <t>ショクイン</t>
    </rPh>
    <rPh sb="14" eb="16">
      <t>ショクシュ</t>
    </rPh>
    <phoneticPr fontId="4"/>
  </si>
  <si>
    <t>【様式６別添１】／職員３０－職種</t>
    <rPh sb="9" eb="11">
      <t>ショクイン</t>
    </rPh>
    <rPh sb="14" eb="16">
      <t>ショクシュ</t>
    </rPh>
    <phoneticPr fontId="4"/>
  </si>
  <si>
    <t>【様式６別添１】／職員３１－職種</t>
    <rPh sb="9" eb="11">
      <t>ショクイン</t>
    </rPh>
    <rPh sb="14" eb="16">
      <t>ショクシュ</t>
    </rPh>
    <phoneticPr fontId="4"/>
  </si>
  <si>
    <t>【様式６別添１】／職員３２－職種</t>
    <rPh sb="9" eb="11">
      <t>ショクイン</t>
    </rPh>
    <rPh sb="14" eb="16">
      <t>ショクシュ</t>
    </rPh>
    <phoneticPr fontId="4"/>
  </si>
  <si>
    <t>【様式６別添１】／職員３３－職種</t>
    <rPh sb="9" eb="11">
      <t>ショクイン</t>
    </rPh>
    <rPh sb="14" eb="16">
      <t>ショクシュ</t>
    </rPh>
    <phoneticPr fontId="4"/>
  </si>
  <si>
    <t>【様式６別添１】／職員３４－職種</t>
    <rPh sb="9" eb="11">
      <t>ショクイン</t>
    </rPh>
    <rPh sb="14" eb="16">
      <t>ショクシュ</t>
    </rPh>
    <phoneticPr fontId="4"/>
  </si>
  <si>
    <t>【様式６別添１】／職員３５－職種</t>
    <rPh sb="9" eb="11">
      <t>ショクイン</t>
    </rPh>
    <rPh sb="14" eb="16">
      <t>ショクシュ</t>
    </rPh>
    <phoneticPr fontId="4"/>
  </si>
  <si>
    <t>【様式６別添１】／職員３６－職種</t>
    <rPh sb="9" eb="11">
      <t>ショクイン</t>
    </rPh>
    <rPh sb="14" eb="16">
      <t>ショクシュ</t>
    </rPh>
    <phoneticPr fontId="4"/>
  </si>
  <si>
    <t>【様式６別添１】／職員３７－職種</t>
    <rPh sb="9" eb="11">
      <t>ショクイン</t>
    </rPh>
    <rPh sb="14" eb="16">
      <t>ショクシュ</t>
    </rPh>
    <phoneticPr fontId="4"/>
  </si>
  <si>
    <t>【様式６別添１】／職員３８－職種</t>
    <rPh sb="9" eb="11">
      <t>ショクイン</t>
    </rPh>
    <rPh sb="14" eb="16">
      <t>ショクシュ</t>
    </rPh>
    <phoneticPr fontId="4"/>
  </si>
  <si>
    <t>【様式６別添１】／職員３９－職種</t>
    <rPh sb="9" eb="11">
      <t>ショクイン</t>
    </rPh>
    <rPh sb="14" eb="16">
      <t>ショクシュ</t>
    </rPh>
    <phoneticPr fontId="4"/>
  </si>
  <si>
    <t>【様式６別添１】／職員４０－職種</t>
    <rPh sb="9" eb="11">
      <t>ショクイン</t>
    </rPh>
    <rPh sb="14" eb="16">
      <t>ショクシュ</t>
    </rPh>
    <phoneticPr fontId="4"/>
  </si>
  <si>
    <t>【様式６別添１】／職員４１－職種</t>
    <rPh sb="9" eb="11">
      <t>ショクイン</t>
    </rPh>
    <rPh sb="14" eb="16">
      <t>ショクシュ</t>
    </rPh>
    <phoneticPr fontId="4"/>
  </si>
  <si>
    <t>【様式６別添１】／職員４２－職種</t>
    <rPh sb="9" eb="11">
      <t>ショクイン</t>
    </rPh>
    <rPh sb="14" eb="16">
      <t>ショクシュ</t>
    </rPh>
    <phoneticPr fontId="4"/>
  </si>
  <si>
    <t>【様式６別添１】／職員４３－職種</t>
    <rPh sb="9" eb="11">
      <t>ショクイン</t>
    </rPh>
    <rPh sb="14" eb="16">
      <t>ショクシュ</t>
    </rPh>
    <phoneticPr fontId="4"/>
  </si>
  <si>
    <t>【様式６別添１】／職員４４－職種</t>
    <rPh sb="9" eb="11">
      <t>ショクイン</t>
    </rPh>
    <rPh sb="14" eb="16">
      <t>ショクシュ</t>
    </rPh>
    <phoneticPr fontId="4"/>
  </si>
  <si>
    <t>【様式６別添１】／職員４５－職種</t>
    <rPh sb="9" eb="11">
      <t>ショクイン</t>
    </rPh>
    <rPh sb="14" eb="16">
      <t>ショクシュ</t>
    </rPh>
    <phoneticPr fontId="4"/>
  </si>
  <si>
    <t>【様式６別添１】／職員４６－職種</t>
    <rPh sb="9" eb="11">
      <t>ショクイン</t>
    </rPh>
    <rPh sb="14" eb="16">
      <t>ショクシュ</t>
    </rPh>
    <phoneticPr fontId="4"/>
  </si>
  <si>
    <t>【様式６別添１】／職員４７－職種</t>
    <rPh sb="9" eb="11">
      <t>ショクイン</t>
    </rPh>
    <rPh sb="14" eb="16">
      <t>ショクシュ</t>
    </rPh>
    <phoneticPr fontId="4"/>
  </si>
  <si>
    <t>【様式６別添１】／職員４８－職種</t>
    <rPh sb="9" eb="11">
      <t>ショクイン</t>
    </rPh>
    <rPh sb="14" eb="16">
      <t>ショクシュ</t>
    </rPh>
    <phoneticPr fontId="4"/>
  </si>
  <si>
    <t>【様式６別添１】／職員４９－職種</t>
    <rPh sb="9" eb="11">
      <t>ショクイン</t>
    </rPh>
    <rPh sb="14" eb="16">
      <t>ショクシュ</t>
    </rPh>
    <phoneticPr fontId="4"/>
  </si>
  <si>
    <t>【様式６別添１】／職員５０－職種</t>
    <rPh sb="9" eb="11">
      <t>ショクイン</t>
    </rPh>
    <rPh sb="14" eb="16">
      <t>ショクシュ</t>
    </rPh>
    <phoneticPr fontId="4"/>
  </si>
  <si>
    <t>【様式６別添１】／職員１－職種－職名</t>
    <rPh sb="9" eb="11">
      <t>ショクイン</t>
    </rPh>
    <rPh sb="13" eb="15">
      <t>ショクシュ</t>
    </rPh>
    <rPh sb="16" eb="18">
      <t>ショクメイ</t>
    </rPh>
    <phoneticPr fontId="4"/>
  </si>
  <si>
    <t>【様式６別添１】／職員２－職種－職名</t>
    <rPh sb="9" eb="11">
      <t>ショクイン</t>
    </rPh>
    <rPh sb="13" eb="15">
      <t>ショクシュ</t>
    </rPh>
    <rPh sb="16" eb="18">
      <t>ショクメイ</t>
    </rPh>
    <phoneticPr fontId="4"/>
  </si>
  <si>
    <t>【様式６別添１】／職員３－職種－職名</t>
    <rPh sb="9" eb="11">
      <t>ショクイン</t>
    </rPh>
    <rPh sb="13" eb="15">
      <t>ショクシュ</t>
    </rPh>
    <rPh sb="16" eb="18">
      <t>ショクメイ</t>
    </rPh>
    <phoneticPr fontId="4"/>
  </si>
  <si>
    <t>【様式６別添１】／職員４－職種－職名</t>
    <rPh sb="9" eb="11">
      <t>ショクイン</t>
    </rPh>
    <rPh sb="13" eb="15">
      <t>ショクシュ</t>
    </rPh>
    <rPh sb="16" eb="18">
      <t>ショクメイ</t>
    </rPh>
    <phoneticPr fontId="4"/>
  </si>
  <si>
    <t>【様式６別添１】／職員５－職種－職名</t>
    <rPh sb="9" eb="11">
      <t>ショクイン</t>
    </rPh>
    <rPh sb="13" eb="15">
      <t>ショクシュ</t>
    </rPh>
    <rPh sb="16" eb="18">
      <t>ショクメイ</t>
    </rPh>
    <phoneticPr fontId="4"/>
  </si>
  <si>
    <t>【様式６別添１】／職員６－職種－職名</t>
    <rPh sb="9" eb="11">
      <t>ショクイン</t>
    </rPh>
    <rPh sb="13" eb="15">
      <t>ショクシュ</t>
    </rPh>
    <rPh sb="16" eb="18">
      <t>ショクメイ</t>
    </rPh>
    <phoneticPr fontId="4"/>
  </si>
  <si>
    <t>【様式６別添１】／職員７－職種－職名</t>
    <rPh sb="9" eb="11">
      <t>ショクイン</t>
    </rPh>
    <rPh sb="13" eb="15">
      <t>ショクシュ</t>
    </rPh>
    <rPh sb="16" eb="18">
      <t>ショクメイ</t>
    </rPh>
    <phoneticPr fontId="4"/>
  </si>
  <si>
    <t>【様式６別添１】／職員８－職種－職名</t>
    <rPh sb="9" eb="11">
      <t>ショクイン</t>
    </rPh>
    <rPh sb="13" eb="15">
      <t>ショクシュ</t>
    </rPh>
    <rPh sb="16" eb="18">
      <t>ショクメイ</t>
    </rPh>
    <phoneticPr fontId="4"/>
  </si>
  <si>
    <t>【様式６別添１】／職員９－職種－職名</t>
    <rPh sb="9" eb="11">
      <t>ショクイン</t>
    </rPh>
    <rPh sb="13" eb="15">
      <t>ショクシュ</t>
    </rPh>
    <rPh sb="16" eb="18">
      <t>ショクメイ</t>
    </rPh>
    <phoneticPr fontId="4"/>
  </si>
  <si>
    <t>【様式６別添１】／職員１０－職種－職名</t>
    <rPh sb="9" eb="11">
      <t>ショクイン</t>
    </rPh>
    <rPh sb="14" eb="16">
      <t>ショクシュ</t>
    </rPh>
    <rPh sb="17" eb="19">
      <t>ショクメイ</t>
    </rPh>
    <phoneticPr fontId="4"/>
  </si>
  <si>
    <t>【様式６別添１】／職員１１－職種－職名</t>
    <rPh sb="9" eb="11">
      <t>ショクイン</t>
    </rPh>
    <rPh sb="14" eb="16">
      <t>ショクシュ</t>
    </rPh>
    <rPh sb="17" eb="19">
      <t>ショクメイ</t>
    </rPh>
    <phoneticPr fontId="4"/>
  </si>
  <si>
    <t>【様式６別添１】／職員１２－職種－職名</t>
    <rPh sb="9" eb="11">
      <t>ショクイン</t>
    </rPh>
    <rPh sb="14" eb="16">
      <t>ショクシュ</t>
    </rPh>
    <rPh sb="17" eb="19">
      <t>ショクメイ</t>
    </rPh>
    <phoneticPr fontId="4"/>
  </si>
  <si>
    <t>【様式６別添１】／職員１３－職種－職名</t>
    <rPh sb="9" eb="11">
      <t>ショクイン</t>
    </rPh>
    <rPh sb="14" eb="16">
      <t>ショクシュ</t>
    </rPh>
    <rPh sb="17" eb="19">
      <t>ショクメイ</t>
    </rPh>
    <phoneticPr fontId="4"/>
  </si>
  <si>
    <t>【様式６別添１】／職員１４－職種－職名</t>
    <rPh sb="9" eb="11">
      <t>ショクイン</t>
    </rPh>
    <rPh sb="14" eb="16">
      <t>ショクシュ</t>
    </rPh>
    <rPh sb="17" eb="19">
      <t>ショクメイ</t>
    </rPh>
    <phoneticPr fontId="4"/>
  </si>
  <si>
    <t>【様式６別添１】／職員１５－職種－職名</t>
    <rPh sb="9" eb="11">
      <t>ショクイン</t>
    </rPh>
    <rPh sb="14" eb="16">
      <t>ショクシュ</t>
    </rPh>
    <rPh sb="17" eb="19">
      <t>ショクメイ</t>
    </rPh>
    <phoneticPr fontId="4"/>
  </si>
  <si>
    <t>【様式６別添１】／職員１６－職種－職名</t>
    <rPh sb="9" eb="11">
      <t>ショクイン</t>
    </rPh>
    <rPh sb="14" eb="16">
      <t>ショクシュ</t>
    </rPh>
    <rPh sb="17" eb="19">
      <t>ショクメイ</t>
    </rPh>
    <phoneticPr fontId="4"/>
  </si>
  <si>
    <t>【様式６別添１】／職員１７－職種－職名</t>
    <rPh sb="9" eb="11">
      <t>ショクイン</t>
    </rPh>
    <rPh sb="14" eb="16">
      <t>ショクシュ</t>
    </rPh>
    <rPh sb="17" eb="19">
      <t>ショクメイ</t>
    </rPh>
    <phoneticPr fontId="4"/>
  </si>
  <si>
    <t>【様式６別添１】／職員１８－職種－職名</t>
    <rPh sb="9" eb="11">
      <t>ショクイン</t>
    </rPh>
    <rPh sb="14" eb="16">
      <t>ショクシュ</t>
    </rPh>
    <rPh sb="17" eb="19">
      <t>ショクメイ</t>
    </rPh>
    <phoneticPr fontId="4"/>
  </si>
  <si>
    <t>【様式６別添１】／職員１９－職種－職名</t>
    <rPh sb="9" eb="11">
      <t>ショクイン</t>
    </rPh>
    <rPh sb="14" eb="16">
      <t>ショクシュ</t>
    </rPh>
    <rPh sb="17" eb="19">
      <t>ショクメイ</t>
    </rPh>
    <phoneticPr fontId="4"/>
  </si>
  <si>
    <t>【様式６別添１】／職員２０－職種－職名</t>
    <rPh sb="9" eb="11">
      <t>ショクイン</t>
    </rPh>
    <rPh sb="14" eb="16">
      <t>ショクシュ</t>
    </rPh>
    <rPh sb="17" eb="19">
      <t>ショクメイ</t>
    </rPh>
    <phoneticPr fontId="4"/>
  </si>
  <si>
    <t>【様式６別添１】／職員２１－職種－職名</t>
    <rPh sb="9" eb="11">
      <t>ショクイン</t>
    </rPh>
    <rPh sb="14" eb="16">
      <t>ショクシュ</t>
    </rPh>
    <rPh sb="17" eb="19">
      <t>ショクメイ</t>
    </rPh>
    <phoneticPr fontId="4"/>
  </si>
  <si>
    <t>【様式６別添１】／職員２２－職種－職名</t>
    <rPh sb="9" eb="11">
      <t>ショクイン</t>
    </rPh>
    <rPh sb="14" eb="16">
      <t>ショクシュ</t>
    </rPh>
    <rPh sb="17" eb="19">
      <t>ショクメイ</t>
    </rPh>
    <phoneticPr fontId="4"/>
  </si>
  <si>
    <t>【様式６別添１】／職員２３－職種－職名</t>
    <rPh sb="9" eb="11">
      <t>ショクイン</t>
    </rPh>
    <rPh sb="14" eb="16">
      <t>ショクシュ</t>
    </rPh>
    <rPh sb="17" eb="19">
      <t>ショクメイ</t>
    </rPh>
    <phoneticPr fontId="4"/>
  </si>
  <si>
    <t>【様式６別添１】／職員２４－職種－職名</t>
    <rPh sb="9" eb="11">
      <t>ショクイン</t>
    </rPh>
    <rPh sb="14" eb="16">
      <t>ショクシュ</t>
    </rPh>
    <rPh sb="17" eb="19">
      <t>ショクメイ</t>
    </rPh>
    <phoneticPr fontId="4"/>
  </si>
  <si>
    <t>【様式６別添１】／職員２５－職種－職名</t>
    <rPh sb="9" eb="11">
      <t>ショクイン</t>
    </rPh>
    <rPh sb="14" eb="16">
      <t>ショクシュ</t>
    </rPh>
    <rPh sb="17" eb="19">
      <t>ショクメイ</t>
    </rPh>
    <phoneticPr fontId="4"/>
  </si>
  <si>
    <t>【様式６別添１】／職員２６－職種－職名</t>
    <rPh sb="9" eb="11">
      <t>ショクイン</t>
    </rPh>
    <rPh sb="14" eb="16">
      <t>ショクシュ</t>
    </rPh>
    <rPh sb="17" eb="19">
      <t>ショクメイ</t>
    </rPh>
    <phoneticPr fontId="4"/>
  </si>
  <si>
    <t>【様式６別添１】／職員２７－職種－職名</t>
    <rPh sb="9" eb="11">
      <t>ショクイン</t>
    </rPh>
    <rPh sb="14" eb="16">
      <t>ショクシュ</t>
    </rPh>
    <rPh sb="17" eb="19">
      <t>ショクメイ</t>
    </rPh>
    <phoneticPr fontId="4"/>
  </si>
  <si>
    <t>【様式６別添１】／職員２８－職種－職名</t>
    <rPh sb="9" eb="11">
      <t>ショクイン</t>
    </rPh>
    <rPh sb="14" eb="16">
      <t>ショクシュ</t>
    </rPh>
    <rPh sb="17" eb="19">
      <t>ショクメイ</t>
    </rPh>
    <phoneticPr fontId="4"/>
  </si>
  <si>
    <t>【様式６別添１】／職員２９－職種－職名</t>
    <rPh sb="9" eb="11">
      <t>ショクイン</t>
    </rPh>
    <rPh sb="14" eb="16">
      <t>ショクシュ</t>
    </rPh>
    <rPh sb="17" eb="19">
      <t>ショクメイ</t>
    </rPh>
    <phoneticPr fontId="4"/>
  </si>
  <si>
    <t>【様式６別添１】／職員３０－職種－職名</t>
    <rPh sb="9" eb="11">
      <t>ショクイン</t>
    </rPh>
    <rPh sb="14" eb="16">
      <t>ショクシュ</t>
    </rPh>
    <rPh sb="17" eb="19">
      <t>ショクメイ</t>
    </rPh>
    <phoneticPr fontId="4"/>
  </si>
  <si>
    <t>【様式６別添１】／職員３１－職種－職名</t>
    <rPh sb="9" eb="11">
      <t>ショクイン</t>
    </rPh>
    <rPh sb="14" eb="16">
      <t>ショクシュ</t>
    </rPh>
    <rPh sb="17" eb="19">
      <t>ショクメイ</t>
    </rPh>
    <phoneticPr fontId="4"/>
  </si>
  <si>
    <t>【様式６別添１】／職員３２－職種－職名</t>
    <rPh sb="9" eb="11">
      <t>ショクイン</t>
    </rPh>
    <rPh sb="14" eb="16">
      <t>ショクシュ</t>
    </rPh>
    <rPh sb="17" eb="19">
      <t>ショクメイ</t>
    </rPh>
    <phoneticPr fontId="4"/>
  </si>
  <si>
    <t>【様式６別添１】／職員３３－職種－職名</t>
    <rPh sb="9" eb="11">
      <t>ショクイン</t>
    </rPh>
    <rPh sb="14" eb="16">
      <t>ショクシュ</t>
    </rPh>
    <rPh sb="17" eb="19">
      <t>ショクメイ</t>
    </rPh>
    <phoneticPr fontId="4"/>
  </si>
  <si>
    <t>【様式６別添１】／職員３４－職種－職名</t>
    <rPh sb="9" eb="11">
      <t>ショクイン</t>
    </rPh>
    <rPh sb="14" eb="16">
      <t>ショクシュ</t>
    </rPh>
    <rPh sb="17" eb="19">
      <t>ショクメイ</t>
    </rPh>
    <phoneticPr fontId="4"/>
  </si>
  <si>
    <t>【様式６別添１】／職員３５－職種－職名</t>
    <rPh sb="9" eb="11">
      <t>ショクイン</t>
    </rPh>
    <rPh sb="14" eb="16">
      <t>ショクシュ</t>
    </rPh>
    <rPh sb="17" eb="19">
      <t>ショクメイ</t>
    </rPh>
    <phoneticPr fontId="4"/>
  </si>
  <si>
    <t>【様式６別添１】／職員３６－職種－職名</t>
    <rPh sb="9" eb="11">
      <t>ショクイン</t>
    </rPh>
    <rPh sb="14" eb="16">
      <t>ショクシュ</t>
    </rPh>
    <rPh sb="17" eb="19">
      <t>ショクメイ</t>
    </rPh>
    <phoneticPr fontId="4"/>
  </si>
  <si>
    <t>【様式６別添１】／職員３７－職種－職名</t>
    <rPh sb="9" eb="11">
      <t>ショクイン</t>
    </rPh>
    <rPh sb="14" eb="16">
      <t>ショクシュ</t>
    </rPh>
    <rPh sb="17" eb="19">
      <t>ショクメイ</t>
    </rPh>
    <phoneticPr fontId="4"/>
  </si>
  <si>
    <t>【様式６別添１】／職員３８－職種－職名</t>
    <rPh sb="9" eb="11">
      <t>ショクイン</t>
    </rPh>
    <rPh sb="14" eb="16">
      <t>ショクシュ</t>
    </rPh>
    <rPh sb="17" eb="19">
      <t>ショクメイ</t>
    </rPh>
    <phoneticPr fontId="4"/>
  </si>
  <si>
    <t>【様式６別添１】／職員３９－職種－職名</t>
    <rPh sb="9" eb="11">
      <t>ショクイン</t>
    </rPh>
    <rPh sb="14" eb="16">
      <t>ショクシュ</t>
    </rPh>
    <rPh sb="17" eb="19">
      <t>ショクメイ</t>
    </rPh>
    <phoneticPr fontId="4"/>
  </si>
  <si>
    <t>【様式６別添１】／職員４０－職種－職名</t>
    <rPh sb="9" eb="11">
      <t>ショクイン</t>
    </rPh>
    <rPh sb="14" eb="16">
      <t>ショクシュ</t>
    </rPh>
    <rPh sb="17" eb="19">
      <t>ショクメイ</t>
    </rPh>
    <phoneticPr fontId="4"/>
  </si>
  <si>
    <t>【様式６別添１】／職員４１－職種－職名</t>
    <rPh sb="9" eb="11">
      <t>ショクイン</t>
    </rPh>
    <rPh sb="14" eb="16">
      <t>ショクシュ</t>
    </rPh>
    <rPh sb="17" eb="19">
      <t>ショクメイ</t>
    </rPh>
    <phoneticPr fontId="4"/>
  </si>
  <si>
    <t>【様式６別添１】／職員４２－職種－職名</t>
    <rPh sb="9" eb="11">
      <t>ショクイン</t>
    </rPh>
    <rPh sb="14" eb="16">
      <t>ショクシュ</t>
    </rPh>
    <rPh sb="17" eb="19">
      <t>ショクメイ</t>
    </rPh>
    <phoneticPr fontId="4"/>
  </si>
  <si>
    <t>【様式６別添１】／職員４３－職種－職名</t>
    <rPh sb="9" eb="11">
      <t>ショクイン</t>
    </rPh>
    <rPh sb="14" eb="16">
      <t>ショクシュ</t>
    </rPh>
    <rPh sb="17" eb="19">
      <t>ショクメイ</t>
    </rPh>
    <phoneticPr fontId="4"/>
  </si>
  <si>
    <t>【様式６別添１】／職員４４－職種－職名</t>
    <rPh sb="9" eb="11">
      <t>ショクイン</t>
    </rPh>
    <rPh sb="14" eb="16">
      <t>ショクシュ</t>
    </rPh>
    <rPh sb="17" eb="19">
      <t>ショクメイ</t>
    </rPh>
    <phoneticPr fontId="4"/>
  </si>
  <si>
    <t>【様式６別添１】／職員４５－職種－職名</t>
    <rPh sb="9" eb="11">
      <t>ショクイン</t>
    </rPh>
    <rPh sb="14" eb="16">
      <t>ショクシュ</t>
    </rPh>
    <rPh sb="17" eb="19">
      <t>ショクメイ</t>
    </rPh>
    <phoneticPr fontId="4"/>
  </si>
  <si>
    <t>【様式６別添１】／職員４６－職種－職名</t>
    <rPh sb="9" eb="11">
      <t>ショクイン</t>
    </rPh>
    <rPh sb="14" eb="16">
      <t>ショクシュ</t>
    </rPh>
    <rPh sb="17" eb="19">
      <t>ショクメイ</t>
    </rPh>
    <phoneticPr fontId="4"/>
  </si>
  <si>
    <t>【様式６別添１】／職員４７－職種－職名</t>
    <rPh sb="9" eb="11">
      <t>ショクイン</t>
    </rPh>
    <rPh sb="14" eb="16">
      <t>ショクシュ</t>
    </rPh>
    <rPh sb="17" eb="19">
      <t>ショクメイ</t>
    </rPh>
    <phoneticPr fontId="4"/>
  </si>
  <si>
    <t>【様式６別添１】／職員４８－職種－職名</t>
    <rPh sb="9" eb="11">
      <t>ショクイン</t>
    </rPh>
    <rPh sb="14" eb="16">
      <t>ショクシュ</t>
    </rPh>
    <rPh sb="17" eb="19">
      <t>ショクメイ</t>
    </rPh>
    <phoneticPr fontId="4"/>
  </si>
  <si>
    <t>【様式６別添１】／職員４９－職種－職名</t>
    <rPh sb="9" eb="11">
      <t>ショクイン</t>
    </rPh>
    <rPh sb="14" eb="16">
      <t>ショクシュ</t>
    </rPh>
    <rPh sb="17" eb="19">
      <t>ショクメイ</t>
    </rPh>
    <phoneticPr fontId="4"/>
  </si>
  <si>
    <t>【様式６別添１】／職員５０－職種－職名</t>
    <rPh sb="9" eb="11">
      <t>ショクイン</t>
    </rPh>
    <rPh sb="14" eb="16">
      <t>ショクシュ</t>
    </rPh>
    <rPh sb="17" eb="19">
      <t>ショクメイ</t>
    </rPh>
    <phoneticPr fontId="4"/>
  </si>
  <si>
    <t>【様式６別添１】／職員１－職種－職名-受講要件</t>
    <rPh sb="9" eb="11">
      <t>ショクイン</t>
    </rPh>
    <rPh sb="13" eb="15">
      <t>ショクシュ</t>
    </rPh>
    <rPh sb="16" eb="18">
      <t>ショクメイ</t>
    </rPh>
    <rPh sb="19" eb="21">
      <t>ジュコウ</t>
    </rPh>
    <rPh sb="21" eb="23">
      <t>ヨウケン</t>
    </rPh>
    <phoneticPr fontId="4"/>
  </si>
  <si>
    <t>【様式６別添１】／職員２－職種－職名-受講要件</t>
    <rPh sb="9" eb="11">
      <t>ショクイン</t>
    </rPh>
    <rPh sb="13" eb="15">
      <t>ショクシュ</t>
    </rPh>
    <rPh sb="16" eb="18">
      <t>ショクメイ</t>
    </rPh>
    <rPh sb="19" eb="21">
      <t>ジュコウ</t>
    </rPh>
    <rPh sb="21" eb="23">
      <t>ヨウケン</t>
    </rPh>
    <phoneticPr fontId="4"/>
  </si>
  <si>
    <t>【様式６別添１】／職員３－職種－職名-受講要件</t>
    <rPh sb="9" eb="11">
      <t>ショクイン</t>
    </rPh>
    <rPh sb="13" eb="15">
      <t>ショクシュ</t>
    </rPh>
    <rPh sb="16" eb="18">
      <t>ショクメイ</t>
    </rPh>
    <rPh sb="19" eb="21">
      <t>ジュコウ</t>
    </rPh>
    <rPh sb="21" eb="23">
      <t>ヨウケン</t>
    </rPh>
    <phoneticPr fontId="4"/>
  </si>
  <si>
    <t>【様式６別添１】／職員４－職種－職名-受講要件</t>
    <rPh sb="9" eb="11">
      <t>ショクイン</t>
    </rPh>
    <rPh sb="13" eb="15">
      <t>ショクシュ</t>
    </rPh>
    <rPh sb="16" eb="18">
      <t>ショクメイ</t>
    </rPh>
    <rPh sb="19" eb="21">
      <t>ジュコウ</t>
    </rPh>
    <rPh sb="21" eb="23">
      <t>ヨウケン</t>
    </rPh>
    <phoneticPr fontId="4"/>
  </si>
  <si>
    <t>【様式６別添１】／職員５－職種－職名-受講要件</t>
    <rPh sb="9" eb="11">
      <t>ショクイン</t>
    </rPh>
    <rPh sb="13" eb="15">
      <t>ショクシュ</t>
    </rPh>
    <rPh sb="16" eb="18">
      <t>ショクメイ</t>
    </rPh>
    <rPh sb="19" eb="21">
      <t>ジュコウ</t>
    </rPh>
    <rPh sb="21" eb="23">
      <t>ヨウケン</t>
    </rPh>
    <phoneticPr fontId="4"/>
  </si>
  <si>
    <t>【様式６別添１】／職員６－職種－職名-受講要件</t>
    <rPh sb="9" eb="11">
      <t>ショクイン</t>
    </rPh>
    <rPh sb="13" eb="15">
      <t>ショクシュ</t>
    </rPh>
    <rPh sb="16" eb="18">
      <t>ショクメイ</t>
    </rPh>
    <rPh sb="19" eb="21">
      <t>ジュコウ</t>
    </rPh>
    <rPh sb="21" eb="23">
      <t>ヨウケン</t>
    </rPh>
    <phoneticPr fontId="4"/>
  </si>
  <si>
    <t>【様式６別添１】／職員７－職種－職名-受講要件</t>
    <rPh sb="9" eb="11">
      <t>ショクイン</t>
    </rPh>
    <rPh sb="13" eb="15">
      <t>ショクシュ</t>
    </rPh>
    <rPh sb="16" eb="18">
      <t>ショクメイ</t>
    </rPh>
    <rPh sb="19" eb="21">
      <t>ジュコウ</t>
    </rPh>
    <rPh sb="21" eb="23">
      <t>ヨウケン</t>
    </rPh>
    <phoneticPr fontId="4"/>
  </si>
  <si>
    <t>【様式６別添１】／職員８－職種－職名-受講要件</t>
    <rPh sb="9" eb="11">
      <t>ショクイン</t>
    </rPh>
    <rPh sb="13" eb="15">
      <t>ショクシュ</t>
    </rPh>
    <rPh sb="16" eb="18">
      <t>ショクメイ</t>
    </rPh>
    <rPh sb="19" eb="21">
      <t>ジュコウ</t>
    </rPh>
    <rPh sb="21" eb="23">
      <t>ヨウケン</t>
    </rPh>
    <phoneticPr fontId="4"/>
  </si>
  <si>
    <t>【様式６別添１】／職員９－職種－職名-受講要件</t>
    <rPh sb="9" eb="11">
      <t>ショクイン</t>
    </rPh>
    <rPh sb="13" eb="15">
      <t>ショクシュ</t>
    </rPh>
    <rPh sb="16" eb="18">
      <t>ショクメイ</t>
    </rPh>
    <rPh sb="19" eb="21">
      <t>ジュコウ</t>
    </rPh>
    <rPh sb="21" eb="23">
      <t>ヨウケン</t>
    </rPh>
    <phoneticPr fontId="4"/>
  </si>
  <si>
    <t>【様式６別添１】／職員１０－職種－職名-受講要件</t>
    <rPh sb="9" eb="11">
      <t>ショクイン</t>
    </rPh>
    <rPh sb="14" eb="16">
      <t>ショクシュ</t>
    </rPh>
    <rPh sb="17" eb="19">
      <t>ショクメイ</t>
    </rPh>
    <rPh sb="20" eb="22">
      <t>ジュコウ</t>
    </rPh>
    <rPh sb="22" eb="24">
      <t>ヨウケン</t>
    </rPh>
    <phoneticPr fontId="4"/>
  </si>
  <si>
    <t>【様式６別添１】／職員１１－職種－職名-受講要件</t>
    <rPh sb="9" eb="11">
      <t>ショクイン</t>
    </rPh>
    <rPh sb="14" eb="16">
      <t>ショクシュ</t>
    </rPh>
    <rPh sb="17" eb="19">
      <t>ショクメイ</t>
    </rPh>
    <rPh sb="20" eb="22">
      <t>ジュコウ</t>
    </rPh>
    <rPh sb="22" eb="24">
      <t>ヨウケン</t>
    </rPh>
    <phoneticPr fontId="4"/>
  </si>
  <si>
    <t>【様式６別添１】／職員１２－職種－職名-受講要件</t>
    <rPh sb="9" eb="11">
      <t>ショクイン</t>
    </rPh>
    <rPh sb="14" eb="16">
      <t>ショクシュ</t>
    </rPh>
    <rPh sb="17" eb="19">
      <t>ショクメイ</t>
    </rPh>
    <rPh sb="20" eb="22">
      <t>ジュコウ</t>
    </rPh>
    <rPh sb="22" eb="24">
      <t>ヨウケン</t>
    </rPh>
    <phoneticPr fontId="4"/>
  </si>
  <si>
    <t>【様式６別添１】／職員１３－職種－職名-受講要件</t>
    <rPh sb="9" eb="11">
      <t>ショクイン</t>
    </rPh>
    <rPh sb="14" eb="16">
      <t>ショクシュ</t>
    </rPh>
    <rPh sb="17" eb="19">
      <t>ショクメイ</t>
    </rPh>
    <rPh sb="20" eb="22">
      <t>ジュコウ</t>
    </rPh>
    <rPh sb="22" eb="24">
      <t>ヨウケン</t>
    </rPh>
    <phoneticPr fontId="4"/>
  </si>
  <si>
    <t>【様式６別添１】／職員１４－職種－職名-受講要件</t>
    <rPh sb="9" eb="11">
      <t>ショクイン</t>
    </rPh>
    <rPh sb="14" eb="16">
      <t>ショクシュ</t>
    </rPh>
    <rPh sb="17" eb="19">
      <t>ショクメイ</t>
    </rPh>
    <rPh sb="20" eb="22">
      <t>ジュコウ</t>
    </rPh>
    <rPh sb="22" eb="24">
      <t>ヨウケン</t>
    </rPh>
    <phoneticPr fontId="4"/>
  </si>
  <si>
    <t>【様式６別添１】／職員１５－職種－職名-受講要件</t>
    <rPh sb="9" eb="11">
      <t>ショクイン</t>
    </rPh>
    <rPh sb="14" eb="16">
      <t>ショクシュ</t>
    </rPh>
    <rPh sb="17" eb="19">
      <t>ショクメイ</t>
    </rPh>
    <rPh sb="20" eb="22">
      <t>ジュコウ</t>
    </rPh>
    <rPh sb="22" eb="24">
      <t>ヨウケン</t>
    </rPh>
    <phoneticPr fontId="4"/>
  </si>
  <si>
    <t>【様式６別添１】／職員１６－職種－職名-受講要件</t>
    <rPh sb="9" eb="11">
      <t>ショクイン</t>
    </rPh>
    <rPh sb="14" eb="16">
      <t>ショクシュ</t>
    </rPh>
    <rPh sb="17" eb="19">
      <t>ショクメイ</t>
    </rPh>
    <rPh sb="20" eb="22">
      <t>ジュコウ</t>
    </rPh>
    <rPh sb="22" eb="24">
      <t>ヨウケン</t>
    </rPh>
    <phoneticPr fontId="4"/>
  </si>
  <si>
    <t>【様式６別添１】／職員１７－職種－職名-受講要件</t>
    <rPh sb="9" eb="11">
      <t>ショクイン</t>
    </rPh>
    <rPh sb="14" eb="16">
      <t>ショクシュ</t>
    </rPh>
    <rPh sb="17" eb="19">
      <t>ショクメイ</t>
    </rPh>
    <rPh sb="20" eb="22">
      <t>ジュコウ</t>
    </rPh>
    <rPh sb="22" eb="24">
      <t>ヨウケン</t>
    </rPh>
    <phoneticPr fontId="4"/>
  </si>
  <si>
    <t>【様式６別添１】／職員１８－職種－職名-受講要件</t>
    <rPh sb="9" eb="11">
      <t>ショクイン</t>
    </rPh>
    <rPh sb="14" eb="16">
      <t>ショクシュ</t>
    </rPh>
    <rPh sb="17" eb="19">
      <t>ショクメイ</t>
    </rPh>
    <rPh sb="20" eb="22">
      <t>ジュコウ</t>
    </rPh>
    <rPh sb="22" eb="24">
      <t>ヨウケン</t>
    </rPh>
    <phoneticPr fontId="4"/>
  </si>
  <si>
    <t>【様式６別添１】／職員１９－職種－職名-受講要件</t>
    <rPh sb="9" eb="11">
      <t>ショクイン</t>
    </rPh>
    <rPh sb="14" eb="16">
      <t>ショクシュ</t>
    </rPh>
    <rPh sb="17" eb="19">
      <t>ショクメイ</t>
    </rPh>
    <rPh sb="20" eb="22">
      <t>ジュコウ</t>
    </rPh>
    <rPh sb="22" eb="24">
      <t>ヨウケン</t>
    </rPh>
    <phoneticPr fontId="4"/>
  </si>
  <si>
    <t>【様式６別添１】／職員２０－職種－職名-受講要件</t>
    <rPh sb="9" eb="11">
      <t>ショクイン</t>
    </rPh>
    <rPh sb="14" eb="16">
      <t>ショクシュ</t>
    </rPh>
    <rPh sb="17" eb="19">
      <t>ショクメイ</t>
    </rPh>
    <rPh sb="20" eb="22">
      <t>ジュコウ</t>
    </rPh>
    <rPh sb="22" eb="24">
      <t>ヨウケン</t>
    </rPh>
    <phoneticPr fontId="4"/>
  </si>
  <si>
    <t>【様式６別添１】／職員２１－職種－職名-受講要件</t>
    <rPh sb="9" eb="11">
      <t>ショクイン</t>
    </rPh>
    <rPh sb="14" eb="16">
      <t>ショクシュ</t>
    </rPh>
    <rPh sb="17" eb="19">
      <t>ショクメイ</t>
    </rPh>
    <rPh sb="20" eb="22">
      <t>ジュコウ</t>
    </rPh>
    <rPh sb="22" eb="24">
      <t>ヨウケン</t>
    </rPh>
    <phoneticPr fontId="4"/>
  </si>
  <si>
    <t>【様式６別添１】／職員２２－職種－職名-受講要件</t>
    <rPh sb="9" eb="11">
      <t>ショクイン</t>
    </rPh>
    <rPh sb="14" eb="16">
      <t>ショクシュ</t>
    </rPh>
    <rPh sb="17" eb="19">
      <t>ショクメイ</t>
    </rPh>
    <rPh sb="20" eb="22">
      <t>ジュコウ</t>
    </rPh>
    <rPh sb="22" eb="24">
      <t>ヨウケン</t>
    </rPh>
    <phoneticPr fontId="4"/>
  </si>
  <si>
    <t>【様式６別添１】／職員２３－職種－職名-受講要件</t>
    <rPh sb="9" eb="11">
      <t>ショクイン</t>
    </rPh>
    <rPh sb="14" eb="16">
      <t>ショクシュ</t>
    </rPh>
    <rPh sb="17" eb="19">
      <t>ショクメイ</t>
    </rPh>
    <rPh sb="20" eb="22">
      <t>ジュコウ</t>
    </rPh>
    <rPh sb="22" eb="24">
      <t>ヨウケン</t>
    </rPh>
    <phoneticPr fontId="4"/>
  </si>
  <si>
    <t>【様式６別添１】／職員２４－職種－職名-受講要件</t>
    <rPh sb="9" eb="11">
      <t>ショクイン</t>
    </rPh>
    <rPh sb="14" eb="16">
      <t>ショクシュ</t>
    </rPh>
    <rPh sb="17" eb="19">
      <t>ショクメイ</t>
    </rPh>
    <rPh sb="20" eb="22">
      <t>ジュコウ</t>
    </rPh>
    <rPh sb="22" eb="24">
      <t>ヨウケン</t>
    </rPh>
    <phoneticPr fontId="4"/>
  </si>
  <si>
    <t>【様式６別添１】／職員２５－職種－職名-受講要件</t>
    <rPh sb="9" eb="11">
      <t>ショクイン</t>
    </rPh>
    <rPh sb="14" eb="16">
      <t>ショクシュ</t>
    </rPh>
    <rPh sb="17" eb="19">
      <t>ショクメイ</t>
    </rPh>
    <rPh sb="20" eb="22">
      <t>ジュコウ</t>
    </rPh>
    <rPh sb="22" eb="24">
      <t>ヨウケン</t>
    </rPh>
    <phoneticPr fontId="4"/>
  </si>
  <si>
    <t>【様式６別添１】／職員２６－職種－職名-受講要件</t>
    <rPh sb="9" eb="11">
      <t>ショクイン</t>
    </rPh>
    <rPh sb="14" eb="16">
      <t>ショクシュ</t>
    </rPh>
    <rPh sb="17" eb="19">
      <t>ショクメイ</t>
    </rPh>
    <rPh sb="20" eb="22">
      <t>ジュコウ</t>
    </rPh>
    <rPh sb="22" eb="24">
      <t>ヨウケン</t>
    </rPh>
    <phoneticPr fontId="4"/>
  </si>
  <si>
    <t>【様式６別添１】／職員２７－職種－職名-受講要件</t>
    <rPh sb="9" eb="11">
      <t>ショクイン</t>
    </rPh>
    <rPh sb="14" eb="16">
      <t>ショクシュ</t>
    </rPh>
    <rPh sb="17" eb="19">
      <t>ショクメイ</t>
    </rPh>
    <rPh sb="20" eb="22">
      <t>ジュコウ</t>
    </rPh>
    <rPh sb="22" eb="24">
      <t>ヨウケン</t>
    </rPh>
    <phoneticPr fontId="4"/>
  </si>
  <si>
    <t>【様式６別添１】／職員２８－職種－職名-受講要件</t>
    <rPh sb="9" eb="11">
      <t>ショクイン</t>
    </rPh>
    <rPh sb="14" eb="16">
      <t>ショクシュ</t>
    </rPh>
    <rPh sb="17" eb="19">
      <t>ショクメイ</t>
    </rPh>
    <rPh sb="20" eb="22">
      <t>ジュコウ</t>
    </rPh>
    <rPh sb="22" eb="24">
      <t>ヨウケン</t>
    </rPh>
    <phoneticPr fontId="4"/>
  </si>
  <si>
    <t>【様式６別添１】／職員２９－職種－職名-受講要件</t>
    <rPh sb="9" eb="11">
      <t>ショクイン</t>
    </rPh>
    <rPh sb="14" eb="16">
      <t>ショクシュ</t>
    </rPh>
    <rPh sb="17" eb="19">
      <t>ショクメイ</t>
    </rPh>
    <rPh sb="20" eb="22">
      <t>ジュコウ</t>
    </rPh>
    <rPh sb="22" eb="24">
      <t>ヨウケン</t>
    </rPh>
    <phoneticPr fontId="4"/>
  </si>
  <si>
    <t>【様式６別添１】／職員３０－職種－職名-受講要件</t>
    <rPh sb="9" eb="11">
      <t>ショクイン</t>
    </rPh>
    <rPh sb="14" eb="16">
      <t>ショクシュ</t>
    </rPh>
    <rPh sb="17" eb="19">
      <t>ショクメイ</t>
    </rPh>
    <rPh sb="20" eb="22">
      <t>ジュコウ</t>
    </rPh>
    <rPh sb="22" eb="24">
      <t>ヨウケン</t>
    </rPh>
    <phoneticPr fontId="4"/>
  </si>
  <si>
    <t>【様式６別添１】／職員３１－職種－職名-受講要件</t>
    <rPh sb="9" eb="11">
      <t>ショクイン</t>
    </rPh>
    <rPh sb="14" eb="16">
      <t>ショクシュ</t>
    </rPh>
    <rPh sb="17" eb="19">
      <t>ショクメイ</t>
    </rPh>
    <rPh sb="20" eb="22">
      <t>ジュコウ</t>
    </rPh>
    <rPh sb="22" eb="24">
      <t>ヨウケン</t>
    </rPh>
    <phoneticPr fontId="4"/>
  </si>
  <si>
    <t>【様式６別添１】／職員３２－職種－職名-受講要件</t>
    <rPh sb="9" eb="11">
      <t>ショクイン</t>
    </rPh>
    <rPh sb="14" eb="16">
      <t>ショクシュ</t>
    </rPh>
    <rPh sb="17" eb="19">
      <t>ショクメイ</t>
    </rPh>
    <rPh sb="20" eb="22">
      <t>ジュコウ</t>
    </rPh>
    <rPh sb="22" eb="24">
      <t>ヨウケン</t>
    </rPh>
    <phoneticPr fontId="4"/>
  </si>
  <si>
    <t>【様式６別添１】／職員３３－職種－職名-受講要件</t>
    <rPh sb="9" eb="11">
      <t>ショクイン</t>
    </rPh>
    <rPh sb="14" eb="16">
      <t>ショクシュ</t>
    </rPh>
    <rPh sb="17" eb="19">
      <t>ショクメイ</t>
    </rPh>
    <rPh sb="20" eb="22">
      <t>ジュコウ</t>
    </rPh>
    <rPh sb="22" eb="24">
      <t>ヨウケン</t>
    </rPh>
    <phoneticPr fontId="4"/>
  </si>
  <si>
    <t>【様式６別添１】／職員３４－職種－職名-受講要件</t>
    <rPh sb="9" eb="11">
      <t>ショクイン</t>
    </rPh>
    <rPh sb="14" eb="16">
      <t>ショクシュ</t>
    </rPh>
    <rPh sb="17" eb="19">
      <t>ショクメイ</t>
    </rPh>
    <rPh sb="20" eb="22">
      <t>ジュコウ</t>
    </rPh>
    <rPh sb="22" eb="24">
      <t>ヨウケン</t>
    </rPh>
    <phoneticPr fontId="4"/>
  </si>
  <si>
    <t>【様式６別添１】／職員３５－職種－職名-受講要件</t>
    <rPh sb="9" eb="11">
      <t>ショクイン</t>
    </rPh>
    <rPh sb="14" eb="16">
      <t>ショクシュ</t>
    </rPh>
    <rPh sb="17" eb="19">
      <t>ショクメイ</t>
    </rPh>
    <rPh sb="20" eb="22">
      <t>ジュコウ</t>
    </rPh>
    <rPh sb="22" eb="24">
      <t>ヨウケン</t>
    </rPh>
    <phoneticPr fontId="4"/>
  </si>
  <si>
    <t>【様式６別添１】／職員３６－職種－職名-受講要件</t>
    <rPh sb="9" eb="11">
      <t>ショクイン</t>
    </rPh>
    <rPh sb="14" eb="16">
      <t>ショクシュ</t>
    </rPh>
    <rPh sb="17" eb="19">
      <t>ショクメイ</t>
    </rPh>
    <rPh sb="20" eb="22">
      <t>ジュコウ</t>
    </rPh>
    <rPh sb="22" eb="24">
      <t>ヨウケン</t>
    </rPh>
    <phoneticPr fontId="4"/>
  </si>
  <si>
    <t>【様式６別添１】／職員３７－職種－職名-受講要件</t>
    <rPh sb="9" eb="11">
      <t>ショクイン</t>
    </rPh>
    <rPh sb="14" eb="16">
      <t>ショクシュ</t>
    </rPh>
    <rPh sb="17" eb="19">
      <t>ショクメイ</t>
    </rPh>
    <rPh sb="20" eb="22">
      <t>ジュコウ</t>
    </rPh>
    <rPh sb="22" eb="24">
      <t>ヨウケン</t>
    </rPh>
    <phoneticPr fontId="4"/>
  </si>
  <si>
    <t>【様式６別添１】／職員３８－職種－職名-受講要件</t>
    <rPh sb="9" eb="11">
      <t>ショクイン</t>
    </rPh>
    <rPh sb="14" eb="16">
      <t>ショクシュ</t>
    </rPh>
    <rPh sb="17" eb="19">
      <t>ショクメイ</t>
    </rPh>
    <rPh sb="20" eb="22">
      <t>ジュコウ</t>
    </rPh>
    <rPh sb="22" eb="24">
      <t>ヨウケン</t>
    </rPh>
    <phoneticPr fontId="4"/>
  </si>
  <si>
    <t>【様式６別添１】／職員３９－職種－職名-受講要件</t>
    <rPh sb="9" eb="11">
      <t>ショクイン</t>
    </rPh>
    <rPh sb="14" eb="16">
      <t>ショクシュ</t>
    </rPh>
    <rPh sb="17" eb="19">
      <t>ショクメイ</t>
    </rPh>
    <rPh sb="20" eb="22">
      <t>ジュコウ</t>
    </rPh>
    <rPh sb="22" eb="24">
      <t>ヨウケン</t>
    </rPh>
    <phoneticPr fontId="4"/>
  </si>
  <si>
    <t>【様式６別添１】／職員４０－職種－職名-受講要件</t>
    <rPh sb="9" eb="11">
      <t>ショクイン</t>
    </rPh>
    <rPh sb="14" eb="16">
      <t>ショクシュ</t>
    </rPh>
    <rPh sb="17" eb="19">
      <t>ショクメイ</t>
    </rPh>
    <rPh sb="20" eb="22">
      <t>ジュコウ</t>
    </rPh>
    <rPh sb="22" eb="24">
      <t>ヨウケン</t>
    </rPh>
    <phoneticPr fontId="4"/>
  </si>
  <si>
    <t>【様式６別添１】／職員４１－職種－職名-受講要件</t>
    <rPh sb="9" eb="11">
      <t>ショクイン</t>
    </rPh>
    <rPh sb="14" eb="16">
      <t>ショクシュ</t>
    </rPh>
    <rPh sb="17" eb="19">
      <t>ショクメイ</t>
    </rPh>
    <rPh sb="20" eb="22">
      <t>ジュコウ</t>
    </rPh>
    <rPh sb="22" eb="24">
      <t>ヨウケン</t>
    </rPh>
    <phoneticPr fontId="4"/>
  </si>
  <si>
    <t>【様式６別添１】／職員４２－職種－職名-受講要件</t>
    <rPh sb="9" eb="11">
      <t>ショクイン</t>
    </rPh>
    <rPh sb="14" eb="16">
      <t>ショクシュ</t>
    </rPh>
    <rPh sb="17" eb="19">
      <t>ショクメイ</t>
    </rPh>
    <rPh sb="20" eb="22">
      <t>ジュコウ</t>
    </rPh>
    <rPh sb="22" eb="24">
      <t>ヨウケン</t>
    </rPh>
    <phoneticPr fontId="4"/>
  </si>
  <si>
    <t>【様式６別添１】／職員４３－職種－職名-受講要件</t>
    <rPh sb="9" eb="11">
      <t>ショクイン</t>
    </rPh>
    <rPh sb="14" eb="16">
      <t>ショクシュ</t>
    </rPh>
    <rPh sb="17" eb="19">
      <t>ショクメイ</t>
    </rPh>
    <rPh sb="20" eb="22">
      <t>ジュコウ</t>
    </rPh>
    <rPh sb="22" eb="24">
      <t>ヨウケン</t>
    </rPh>
    <phoneticPr fontId="4"/>
  </si>
  <si>
    <t>【様式６別添１】／職員４４－職種－職名-受講要件</t>
    <rPh sb="9" eb="11">
      <t>ショクイン</t>
    </rPh>
    <rPh sb="14" eb="16">
      <t>ショクシュ</t>
    </rPh>
    <rPh sb="17" eb="19">
      <t>ショクメイ</t>
    </rPh>
    <rPh sb="20" eb="22">
      <t>ジュコウ</t>
    </rPh>
    <rPh sb="22" eb="24">
      <t>ヨウケン</t>
    </rPh>
    <phoneticPr fontId="4"/>
  </si>
  <si>
    <t>【様式６別添１】／職員４５－職種－職名-受講要件</t>
    <rPh sb="9" eb="11">
      <t>ショクイン</t>
    </rPh>
    <rPh sb="14" eb="16">
      <t>ショクシュ</t>
    </rPh>
    <rPh sb="17" eb="19">
      <t>ショクメイ</t>
    </rPh>
    <rPh sb="20" eb="22">
      <t>ジュコウ</t>
    </rPh>
    <rPh sb="22" eb="24">
      <t>ヨウケン</t>
    </rPh>
    <phoneticPr fontId="4"/>
  </si>
  <si>
    <t>【様式６別添１】／職員４６－職種－職名-受講要件</t>
    <rPh sb="9" eb="11">
      <t>ショクイン</t>
    </rPh>
    <rPh sb="14" eb="16">
      <t>ショクシュ</t>
    </rPh>
    <rPh sb="17" eb="19">
      <t>ショクメイ</t>
    </rPh>
    <rPh sb="20" eb="22">
      <t>ジュコウ</t>
    </rPh>
    <rPh sb="22" eb="24">
      <t>ヨウケン</t>
    </rPh>
    <phoneticPr fontId="4"/>
  </si>
  <si>
    <t>【様式６別添１】／職員４７－職種－職名-受講要件</t>
    <rPh sb="9" eb="11">
      <t>ショクイン</t>
    </rPh>
    <rPh sb="14" eb="16">
      <t>ショクシュ</t>
    </rPh>
    <rPh sb="17" eb="19">
      <t>ショクメイ</t>
    </rPh>
    <rPh sb="20" eb="22">
      <t>ジュコウ</t>
    </rPh>
    <rPh sb="22" eb="24">
      <t>ヨウケン</t>
    </rPh>
    <phoneticPr fontId="4"/>
  </si>
  <si>
    <t>【様式６別添１】／職員４８－職種－職名-受講要件</t>
    <rPh sb="9" eb="11">
      <t>ショクイン</t>
    </rPh>
    <rPh sb="14" eb="16">
      <t>ショクシュ</t>
    </rPh>
    <rPh sb="17" eb="19">
      <t>ショクメイ</t>
    </rPh>
    <rPh sb="20" eb="22">
      <t>ジュコウ</t>
    </rPh>
    <rPh sb="22" eb="24">
      <t>ヨウケン</t>
    </rPh>
    <phoneticPr fontId="4"/>
  </si>
  <si>
    <t>【様式６別添１】／職員４９－職種－職名-受講要件</t>
    <rPh sb="9" eb="11">
      <t>ショクイン</t>
    </rPh>
    <rPh sb="14" eb="16">
      <t>ショクシュ</t>
    </rPh>
    <rPh sb="17" eb="19">
      <t>ショクメイ</t>
    </rPh>
    <rPh sb="20" eb="22">
      <t>ジュコウ</t>
    </rPh>
    <rPh sb="22" eb="24">
      <t>ヨウケン</t>
    </rPh>
    <phoneticPr fontId="4"/>
  </si>
  <si>
    <t>【様式６別添１】／職員５０－職種－職名-受講要件</t>
    <rPh sb="9" eb="11">
      <t>ショクイン</t>
    </rPh>
    <rPh sb="14" eb="16">
      <t>ショクシュ</t>
    </rPh>
    <rPh sb="17" eb="19">
      <t>ショクメイ</t>
    </rPh>
    <rPh sb="20" eb="22">
      <t>ジュコウ</t>
    </rPh>
    <rPh sb="22" eb="24">
      <t>ヨウケン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</si>
</sst>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quot;月&quot;\ "/>
    <numFmt numFmtId="178" formatCode="#,##0&quot;人&quot;\ "/>
    <numFmt numFmtId="179" formatCode="0.00_ "/>
    <numFmt numFmtId="180" formatCode="#,##0.0&quot;人&quot;\ "/>
    <numFmt numFmtId="181" formatCode="0_);[Red]\(0\)"/>
    <numFmt numFmtId="182" formatCode="0.0_);[Red]\(0.0\)"/>
    <numFmt numFmtId="183" formatCode="0.00_);[Red]\(0.00\)"/>
    <numFmt numFmtId="184" formatCode="0.000_);[Red]\(0.000\)"/>
    <numFmt numFmtId="185" formatCode="0.0_ ;[Red]\-0.0\ "/>
    <numFmt numFmtId="186" formatCode="#,##0_);[Red]\(#,##0\)"/>
    <numFmt numFmtId="187" formatCode="#,##0_ "/>
    <numFmt numFmtId="188" formatCode="#,##0&quot;円&quot;"/>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12"/>
      <color indexed="81"/>
      <name val="ＭＳ Ｐゴシック"/>
      <family val="3"/>
      <charset val="128"/>
    </font>
    <font>
      <sz val="12"/>
      <color indexed="81"/>
      <name val="MS P ゴシック"/>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b/>
      <sz val="2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sz val="14"/>
      <color theme="1"/>
      <name val="HG丸ｺﾞｼｯｸM-PRO"/>
      <family val="3"/>
      <charset val="128"/>
    </font>
    <font>
      <sz val="8"/>
      <color theme="1"/>
      <name val="ＭＳ Ｐゴシック"/>
      <family val="2"/>
      <charset val="128"/>
      <scheme val="minor"/>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1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sz val="10"/>
      <color indexed="81"/>
      <name val="ＭＳ Ｐゴシック"/>
      <family val="3"/>
      <charset val="128"/>
    </font>
    <font>
      <b/>
      <sz val="14"/>
      <color rgb="FFFF0000"/>
      <name val="ＭＳ Ｐゴシック"/>
      <family val="3"/>
      <charset val="128"/>
      <scheme val="minor"/>
    </font>
    <font>
      <b/>
      <sz val="14"/>
      <color rgb="FFFF0000"/>
      <name val="HGｺﾞｼｯｸM"/>
      <family val="3"/>
      <charset val="128"/>
    </font>
    <font>
      <sz val="11"/>
      <color rgb="FFFF0000"/>
      <name val="HGｺﾞｼｯｸM"/>
      <family val="3"/>
      <charset val="128"/>
    </font>
    <font>
      <sz val="12"/>
      <color rgb="FFFF0000"/>
      <name val="ＭＳ Ｐゴシック"/>
      <family val="3"/>
      <charset val="128"/>
      <scheme val="minor"/>
    </font>
    <font>
      <b/>
      <sz val="16"/>
      <name val="HG丸ｺﾞｼｯｸM-PRO"/>
      <family val="3"/>
      <charset val="128"/>
    </font>
    <font>
      <sz val="16"/>
      <color theme="1"/>
      <name val="ＭＳ Ｐゴシック"/>
      <family val="3"/>
      <charset val="128"/>
      <scheme val="minor"/>
    </font>
    <font>
      <b/>
      <sz val="11"/>
      <color rgb="FFC00000"/>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s>
  <borders count="15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31" fillId="0" borderId="0">
      <alignment vertical="center"/>
    </xf>
    <xf numFmtId="38" fontId="9" fillId="0" borderId="0" applyFont="0" applyFill="0" applyBorder="0" applyAlignment="0" applyProtection="0">
      <alignment vertical="center"/>
    </xf>
  </cellStyleXfs>
  <cellXfs count="808">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2"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2"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9"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2"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2" fillId="0" borderId="75" xfId="6" applyFont="1" applyFill="1" applyBorder="1" applyAlignment="1" applyProtection="1">
      <alignment vertical="center" shrinkToFit="1"/>
    </xf>
    <xf numFmtId="38" fontId="22" fillId="0" borderId="72" xfId="6" applyFont="1" applyFill="1" applyBorder="1" applyAlignment="1" applyProtection="1">
      <alignment vertical="center" shrinkToFit="1"/>
    </xf>
    <xf numFmtId="38" fontId="22"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2" fillId="0" borderId="14" xfId="6" applyFont="1" applyFill="1" applyBorder="1" applyAlignment="1" applyProtection="1">
      <alignment vertical="center" shrinkToFit="1"/>
    </xf>
    <xf numFmtId="38" fontId="22" fillId="0" borderId="12" xfId="6" applyFont="1" applyBorder="1" applyAlignment="1" applyProtection="1">
      <alignment vertical="center" shrinkToFit="1"/>
    </xf>
    <xf numFmtId="38" fontId="22" fillId="0" borderId="0" xfId="0" applyNumberFormat="1" applyFont="1" applyAlignment="1" applyProtection="1">
      <alignment vertical="center" shrinkToFit="1"/>
    </xf>
    <xf numFmtId="38" fontId="23" fillId="0" borderId="0" xfId="0" applyNumberFormat="1" applyFont="1" applyAlignment="1" applyProtection="1">
      <alignment vertical="center" shrinkToFit="1"/>
    </xf>
    <xf numFmtId="0" fontId="21"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2"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0" fontId="0" fillId="2" borderId="76"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38" fontId="22" fillId="2" borderId="77" xfId="6" applyFont="1" applyFill="1" applyBorder="1" applyAlignment="1" applyProtection="1">
      <alignment vertical="center" shrinkToFit="1"/>
      <protection locked="0"/>
    </xf>
    <xf numFmtId="38" fontId="22"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31" fillId="0" borderId="0" xfId="8" applyFont="1">
      <alignment vertical="center"/>
    </xf>
    <xf numFmtId="0" fontId="29" fillId="0" borderId="0" xfId="8" applyFont="1">
      <alignment vertical="center"/>
    </xf>
    <xf numFmtId="0" fontId="31" fillId="0" borderId="0" xfId="8" applyFont="1" applyAlignment="1">
      <alignment horizontal="center" vertical="center"/>
    </xf>
    <xf numFmtId="0" fontId="32" fillId="0" borderId="0" xfId="8" applyFont="1">
      <alignment vertical="center"/>
    </xf>
    <xf numFmtId="0" fontId="33" fillId="0" borderId="0" xfId="8" applyFont="1">
      <alignment vertical="center"/>
    </xf>
    <xf numFmtId="177" fontId="31" fillId="0" borderId="20" xfId="8" applyNumberFormat="1" applyFont="1" applyBorder="1" applyAlignment="1">
      <alignment horizontal="center" vertical="center"/>
    </xf>
    <xf numFmtId="0" fontId="31" fillId="0" borderId="85" xfId="8" applyFont="1" applyBorder="1" applyAlignment="1">
      <alignment horizontal="center" vertical="center"/>
    </xf>
    <xf numFmtId="178" fontId="31" fillId="2" borderId="85" xfId="8" applyNumberFormat="1" applyFont="1" applyFill="1" applyBorder="1" applyProtection="1">
      <alignment vertical="center"/>
      <protection locked="0"/>
    </xf>
    <xf numFmtId="0" fontId="31" fillId="0" borderId="87" xfId="8" applyFont="1" applyBorder="1" applyAlignment="1">
      <alignment horizontal="center" vertical="center"/>
    </xf>
    <xf numFmtId="0" fontId="31" fillId="0" borderId="87" xfId="8" applyFont="1" applyBorder="1">
      <alignment vertical="center"/>
    </xf>
    <xf numFmtId="179" fontId="31" fillId="0" borderId="87" xfId="8" applyNumberFormat="1" applyFont="1" applyBorder="1">
      <alignment vertical="center"/>
    </xf>
    <xf numFmtId="0" fontId="31" fillId="0" borderId="91" xfId="8" applyFont="1" applyBorder="1" applyAlignment="1">
      <alignment horizontal="center" vertical="center"/>
    </xf>
    <xf numFmtId="0" fontId="31" fillId="0" borderId="91" xfId="8" applyFont="1" applyBorder="1">
      <alignment vertical="center"/>
    </xf>
    <xf numFmtId="179" fontId="31" fillId="0" borderId="91" xfId="8" applyNumberFormat="1" applyFont="1" applyBorder="1">
      <alignment vertical="center"/>
    </xf>
    <xf numFmtId="0" fontId="31" fillId="0" borderId="48" xfId="8" applyFont="1" applyBorder="1" applyAlignment="1">
      <alignment horizontal="center" vertical="center"/>
    </xf>
    <xf numFmtId="178" fontId="31" fillId="0" borderId="48" xfId="8" applyNumberFormat="1" applyFont="1" applyBorder="1">
      <alignment vertical="center"/>
    </xf>
    <xf numFmtId="179" fontId="31" fillId="0" borderId="0" xfId="8" applyNumberFormat="1" applyFont="1">
      <alignment vertical="center"/>
    </xf>
    <xf numFmtId="0" fontId="31" fillId="0" borderId="34" xfId="8" applyFont="1" applyBorder="1" applyAlignment="1">
      <alignment horizontal="center" vertical="center"/>
    </xf>
    <xf numFmtId="177" fontId="31" fillId="0" borderId="19" xfId="8" applyNumberFormat="1" applyFont="1" applyBorder="1" applyAlignment="1">
      <alignment horizontal="center" vertical="center"/>
    </xf>
    <xf numFmtId="177" fontId="31" fillId="0" borderId="42" xfId="8" applyNumberFormat="1" applyFont="1" applyBorder="1" applyAlignment="1">
      <alignment horizontal="center" vertical="center"/>
    </xf>
    <xf numFmtId="177" fontId="31" fillId="0" borderId="21" xfId="8" applyNumberFormat="1" applyFont="1" applyBorder="1" applyAlignment="1">
      <alignment horizontal="center" vertical="center"/>
    </xf>
    <xf numFmtId="177" fontId="31" fillId="0" borderId="43" xfId="8" applyNumberFormat="1" applyFont="1" applyBorder="1" applyAlignment="1">
      <alignment horizontal="center" vertical="center"/>
    </xf>
    <xf numFmtId="0" fontId="31" fillId="0" borderId="86" xfId="8" applyFont="1" applyBorder="1" applyAlignment="1">
      <alignment horizontal="center" vertical="center"/>
    </xf>
    <xf numFmtId="178" fontId="36" fillId="2" borderId="40" xfId="8" applyNumberFormat="1" applyFont="1" applyFill="1" applyBorder="1" applyProtection="1">
      <alignment vertical="center"/>
      <protection locked="0"/>
    </xf>
    <xf numFmtId="178" fontId="36" fillId="2" borderId="14" xfId="8" applyNumberFormat="1" applyFont="1" applyFill="1" applyBorder="1" applyProtection="1">
      <alignment vertical="center"/>
      <protection locked="0"/>
    </xf>
    <xf numFmtId="178" fontId="36" fillId="2" borderId="12" xfId="8" applyNumberFormat="1" applyFont="1" applyFill="1" applyBorder="1" applyProtection="1">
      <alignment vertical="center"/>
      <protection locked="0"/>
    </xf>
    <xf numFmtId="178" fontId="36" fillId="2" borderId="52" xfId="8" applyNumberFormat="1" applyFont="1" applyFill="1" applyBorder="1" applyProtection="1">
      <alignment vertical="center"/>
      <protection locked="0"/>
    </xf>
    <xf numFmtId="178" fontId="31" fillId="0" borderId="14" xfId="8" applyNumberFormat="1" applyFont="1" applyBorder="1">
      <alignment vertical="center"/>
    </xf>
    <xf numFmtId="178" fontId="31" fillId="0" borderId="12" xfId="8" applyNumberFormat="1" applyFont="1" applyBorder="1">
      <alignment vertical="center"/>
    </xf>
    <xf numFmtId="178" fontId="31" fillId="0" borderId="98" xfId="8" applyNumberFormat="1" applyFont="1" applyBorder="1">
      <alignment vertical="center"/>
    </xf>
    <xf numFmtId="0" fontId="31" fillId="0" borderId="98" xfId="8" applyFont="1" applyBorder="1" applyAlignment="1">
      <alignment horizontal="center" vertical="center"/>
    </xf>
    <xf numFmtId="0" fontId="31" fillId="0" borderId="63" xfId="8" applyFont="1" applyBorder="1">
      <alignment vertical="center"/>
    </xf>
    <xf numFmtId="0" fontId="31" fillId="0" borderId="12" xfId="8" applyFont="1" applyBorder="1" applyAlignment="1">
      <alignment vertical="top" wrapText="1"/>
    </xf>
    <xf numFmtId="0" fontId="31" fillId="0" borderId="101" xfId="8" applyFont="1" applyBorder="1" applyAlignment="1">
      <alignment horizontal="center" vertical="center"/>
    </xf>
    <xf numFmtId="178" fontId="36" fillId="2" borderId="102" xfId="8" applyNumberFormat="1" applyFont="1" applyFill="1" applyBorder="1" applyProtection="1">
      <alignment vertical="center"/>
      <protection locked="0"/>
    </xf>
    <xf numFmtId="178" fontId="36" fillId="2" borderId="100" xfId="8" applyNumberFormat="1" applyFont="1" applyFill="1" applyBorder="1" applyProtection="1">
      <alignment vertical="center"/>
      <protection locked="0"/>
    </xf>
    <xf numFmtId="178" fontId="36" fillId="2" borderId="71" xfId="8" applyNumberFormat="1" applyFont="1" applyFill="1" applyBorder="1" applyProtection="1">
      <alignment vertical="center"/>
      <protection locked="0"/>
    </xf>
    <xf numFmtId="178" fontId="36" fillId="2" borderId="103" xfId="8" applyNumberFormat="1" applyFont="1" applyFill="1" applyBorder="1" applyProtection="1">
      <alignment vertical="center"/>
      <protection locked="0"/>
    </xf>
    <xf numFmtId="178" fontId="31" fillId="0" borderId="100" xfId="8" applyNumberFormat="1" applyFont="1" applyBorder="1">
      <alignment vertical="center"/>
    </xf>
    <xf numFmtId="178" fontId="31" fillId="0" borderId="71" xfId="8" applyNumberFormat="1" applyFont="1" applyBorder="1">
      <alignment vertical="center"/>
    </xf>
    <xf numFmtId="178" fontId="31" fillId="0" borderId="101" xfId="8" applyNumberFormat="1" applyFont="1" applyBorder="1">
      <alignment vertical="center"/>
    </xf>
    <xf numFmtId="0" fontId="31" fillId="0" borderId="95" xfId="8" applyFont="1" applyBorder="1">
      <alignment vertical="center"/>
    </xf>
    <xf numFmtId="178" fontId="31" fillId="0" borderId="106" xfId="8" applyNumberFormat="1" applyFont="1" applyBorder="1">
      <alignment vertical="center"/>
    </xf>
    <xf numFmtId="178" fontId="31" fillId="0" borderId="107" xfId="8" applyNumberFormat="1" applyFont="1" applyBorder="1">
      <alignment vertical="center"/>
    </xf>
    <xf numFmtId="178" fontId="31" fillId="0" borderId="15" xfId="8" applyNumberFormat="1" applyFont="1" applyBorder="1">
      <alignment vertical="center"/>
    </xf>
    <xf numFmtId="180" fontId="31" fillId="0" borderId="105" xfId="8" applyNumberFormat="1" applyFont="1" applyBorder="1">
      <alignment vertical="center"/>
    </xf>
    <xf numFmtId="180" fontId="31" fillId="0" borderId="48" xfId="8" applyNumberFormat="1" applyFont="1" applyBorder="1">
      <alignment vertical="center"/>
    </xf>
    <xf numFmtId="180" fontId="31" fillId="0" borderId="95" xfId="8" applyNumberFormat="1" applyFont="1" applyBorder="1">
      <alignment vertical="center"/>
    </xf>
    <xf numFmtId="0" fontId="31" fillId="0" borderId="8" xfId="8" applyFont="1" applyBorder="1">
      <alignment vertical="center"/>
    </xf>
    <xf numFmtId="178" fontId="34" fillId="0" borderId="40" xfId="8" applyNumberFormat="1" applyFont="1" applyBorder="1">
      <alignment vertical="center"/>
    </xf>
    <xf numFmtId="178" fontId="34" fillId="0" borderId="12" xfId="8" applyNumberFormat="1" applyFont="1" applyBorder="1">
      <alignment vertical="center"/>
    </xf>
    <xf numFmtId="178" fontId="34" fillId="0" borderId="52" xfId="8" applyNumberFormat="1" applyFont="1" applyBorder="1">
      <alignment vertical="center"/>
    </xf>
    <xf numFmtId="178" fontId="31" fillId="2" borderId="12" xfId="8" applyNumberFormat="1" applyFont="1" applyFill="1" applyBorder="1" applyProtection="1">
      <alignment vertical="center"/>
      <protection locked="0"/>
    </xf>
    <xf numFmtId="178" fontId="31" fillId="2" borderId="98" xfId="8" applyNumberFormat="1" applyFont="1" applyFill="1" applyBorder="1" applyProtection="1">
      <alignment vertical="center"/>
      <protection locked="0"/>
    </xf>
    <xf numFmtId="0" fontId="31" fillId="0" borderId="71" xfId="8" applyFont="1" applyBorder="1" applyAlignment="1">
      <alignment horizontal="center" vertical="center"/>
    </xf>
    <xf numFmtId="178" fontId="34" fillId="0" borderId="102" xfId="8" applyNumberFormat="1" applyFont="1" applyBorder="1">
      <alignment vertical="center"/>
    </xf>
    <xf numFmtId="178" fontId="34" fillId="0" borderId="71" xfId="8" applyNumberFormat="1" applyFont="1" applyBorder="1">
      <alignment vertical="center"/>
    </xf>
    <xf numFmtId="178" fontId="34" fillId="0" borderId="103" xfId="8" applyNumberFormat="1" applyFont="1" applyBorder="1">
      <alignment vertical="center"/>
    </xf>
    <xf numFmtId="178" fontId="31" fillId="2" borderId="71" xfId="8" applyNumberFormat="1" applyFont="1" applyFill="1" applyBorder="1" applyProtection="1">
      <alignment vertical="center"/>
      <protection locked="0"/>
    </xf>
    <xf numFmtId="178" fontId="31" fillId="2" borderId="101" xfId="8" applyNumberFormat="1" applyFont="1" applyFill="1" applyBorder="1" applyProtection="1">
      <alignment vertical="center"/>
      <protection locked="0"/>
    </xf>
    <xf numFmtId="0" fontId="31" fillId="0" borderId="31" xfId="8" applyFont="1" applyBorder="1">
      <alignment vertical="center"/>
    </xf>
    <xf numFmtId="178" fontId="34" fillId="0" borderId="68" xfId="8" applyNumberFormat="1" applyFont="1" applyBorder="1">
      <alignment vertical="center"/>
    </xf>
    <xf numFmtId="178" fontId="34" fillId="0" borderId="48" xfId="8" applyNumberFormat="1" applyFont="1" applyBorder="1">
      <alignment vertical="center"/>
    </xf>
    <xf numFmtId="178" fontId="34" fillId="0" borderId="15" xfId="8" applyNumberFormat="1" applyFont="1" applyBorder="1">
      <alignment vertical="center"/>
    </xf>
    <xf numFmtId="178" fontId="31" fillId="0" borderId="95" xfId="8" applyNumberFormat="1" applyFont="1" applyBorder="1">
      <alignment vertical="center"/>
    </xf>
    <xf numFmtId="178" fontId="31" fillId="0" borderId="0" xfId="8" applyNumberFormat="1" applyFont="1">
      <alignment vertical="center"/>
    </xf>
    <xf numFmtId="0" fontId="37" fillId="0" borderId="8" xfId="8" applyFont="1" applyBorder="1">
      <alignment vertical="center"/>
    </xf>
    <xf numFmtId="0" fontId="37" fillId="0" borderId="0" xfId="8" applyFont="1">
      <alignment vertical="center"/>
    </xf>
    <xf numFmtId="0" fontId="42" fillId="2" borderId="98" xfId="8" applyFont="1" applyFill="1" applyBorder="1" applyAlignment="1" applyProtection="1">
      <alignment horizontal="center" vertical="center"/>
      <protection locked="0"/>
    </xf>
    <xf numFmtId="0" fontId="42" fillId="0" borderId="33" xfId="8" applyFont="1" applyBorder="1" applyAlignment="1">
      <alignment horizontal="center" vertical="center" wrapText="1"/>
    </xf>
    <xf numFmtId="181" fontId="42" fillId="5" borderId="108" xfId="8" applyNumberFormat="1" applyFont="1" applyFill="1" applyBorder="1" applyAlignment="1">
      <alignment horizontal="right" vertical="center"/>
    </xf>
    <xf numFmtId="181" fontId="42" fillId="2" borderId="67" xfId="8" applyNumberFormat="1" applyFont="1" applyFill="1" applyBorder="1" applyAlignment="1" applyProtection="1">
      <alignment horizontal="right" vertical="center"/>
      <protection locked="0"/>
    </xf>
    <xf numFmtId="0" fontId="42" fillId="5" borderId="108" xfId="8" applyFont="1" applyFill="1" applyBorder="1" applyAlignment="1">
      <alignment horizontal="right" vertical="center"/>
    </xf>
    <xf numFmtId="181" fontId="42" fillId="0" borderId="84" xfId="8" applyNumberFormat="1" applyFont="1" applyBorder="1">
      <alignment vertical="center"/>
    </xf>
    <xf numFmtId="182" fontId="45" fillId="0" borderId="10" xfId="8" applyNumberFormat="1" applyFont="1" applyBorder="1">
      <alignment vertical="center"/>
    </xf>
    <xf numFmtId="0" fontId="42" fillId="2" borderId="124" xfId="8" applyFont="1" applyFill="1" applyBorder="1" applyAlignment="1" applyProtection="1">
      <alignment horizontal="center" vertical="center"/>
      <protection locked="0"/>
    </xf>
    <xf numFmtId="0" fontId="42" fillId="2" borderId="40" xfId="8" applyFont="1" applyFill="1" applyBorder="1" applyAlignment="1" applyProtection="1">
      <alignment horizontal="center" vertical="center"/>
      <protection locked="0"/>
    </xf>
    <xf numFmtId="0" fontId="42" fillId="2" borderId="80" xfId="8" applyFont="1" applyFill="1" applyBorder="1" applyAlignment="1" applyProtection="1">
      <alignment horizontal="center" vertical="center"/>
      <protection locked="0"/>
    </xf>
    <xf numFmtId="0" fontId="42" fillId="2" borderId="118" xfId="8" applyFont="1" applyFill="1" applyBorder="1" applyAlignment="1" applyProtection="1">
      <alignment horizontal="center" vertical="center"/>
      <protection locked="0"/>
    </xf>
    <xf numFmtId="0" fontId="42" fillId="2" borderId="82" xfId="8" applyFont="1" applyFill="1" applyBorder="1" applyAlignment="1" applyProtection="1">
      <alignment horizontal="center" vertical="center"/>
      <protection locked="0"/>
    </xf>
    <xf numFmtId="0" fontId="42" fillId="2" borderId="138" xfId="8" applyFont="1" applyFill="1" applyBorder="1" applyAlignment="1" applyProtection="1">
      <alignment horizontal="center" vertical="center"/>
      <protection locked="0"/>
    </xf>
    <xf numFmtId="186" fontId="42" fillId="2" borderId="67" xfId="8" applyNumberFormat="1" applyFont="1" applyFill="1" applyBorder="1" applyAlignment="1" applyProtection="1">
      <alignment horizontal="right" vertical="center"/>
      <protection locked="0"/>
    </xf>
    <xf numFmtId="0" fontId="0" fillId="0" borderId="12" xfId="0" applyBorder="1" applyAlignment="1" applyProtection="1">
      <alignment horizontal="center" vertical="center" shrinkToFit="1"/>
    </xf>
    <xf numFmtId="0" fontId="0" fillId="0" borderId="12" xfId="0" applyBorder="1">
      <alignment vertical="center"/>
    </xf>
    <xf numFmtId="0" fontId="42" fillId="0" borderId="82" xfId="8" applyFont="1" applyBorder="1" applyAlignment="1">
      <alignment horizontal="center" vertical="center" wrapText="1"/>
    </xf>
    <xf numFmtId="0" fontId="42" fillId="0" borderId="96" xfId="8" applyFont="1" applyBorder="1" applyAlignment="1">
      <alignment horizontal="center" vertical="center" wrapText="1"/>
    </xf>
    <xf numFmtId="0" fontId="38" fillId="0" borderId="0" xfId="8" applyFont="1" applyProtection="1">
      <alignment vertical="center"/>
      <protection locked="0"/>
    </xf>
    <xf numFmtId="0" fontId="39" fillId="0" borderId="0" xfId="8" applyFont="1" applyProtection="1">
      <alignment vertical="center"/>
      <protection locked="0"/>
    </xf>
    <xf numFmtId="181" fontId="39" fillId="0" borderId="0" xfId="8" applyNumberFormat="1" applyFont="1" applyProtection="1">
      <alignment vertical="center"/>
      <protection locked="0"/>
    </xf>
    <xf numFmtId="0" fontId="40" fillId="0" borderId="0" xfId="8" applyFont="1" applyProtection="1">
      <alignment vertical="center"/>
      <protection locked="0"/>
    </xf>
    <xf numFmtId="0" fontId="41" fillId="0" borderId="0" xfId="8" applyFont="1" applyProtection="1">
      <alignment vertical="center"/>
      <protection locked="0"/>
    </xf>
    <xf numFmtId="0" fontId="42" fillId="0" borderId="0" xfId="8" applyFont="1" applyProtection="1">
      <alignment vertical="center"/>
      <protection locked="0"/>
    </xf>
    <xf numFmtId="0" fontId="1" fillId="0" borderId="0" xfId="8" applyProtection="1">
      <alignment vertical="center"/>
      <protection locked="0"/>
    </xf>
    <xf numFmtId="0" fontId="42" fillId="0" borderId="0" xfId="8" applyFont="1" applyAlignment="1" applyProtection="1">
      <alignment horizontal="center" vertical="center"/>
      <protection locked="0"/>
    </xf>
    <xf numFmtId="181" fontId="42" fillId="0" borderId="0" xfId="8" applyNumberFormat="1" applyFont="1" applyProtection="1">
      <alignment vertical="center"/>
      <protection locked="0"/>
    </xf>
    <xf numFmtId="0" fontId="43" fillId="0" borderId="0" xfId="8" applyFont="1" applyProtection="1">
      <alignment vertical="center"/>
      <protection locked="0"/>
    </xf>
    <xf numFmtId="0" fontId="42" fillId="0" borderId="51" xfId="8" applyFont="1" applyBorder="1" applyAlignment="1" applyProtection="1">
      <alignment horizontal="center" vertical="center" wrapText="1"/>
      <protection locked="0"/>
    </xf>
    <xf numFmtId="0" fontId="42" fillId="0" borderId="67" xfId="8" applyFont="1" applyBorder="1" applyAlignment="1" applyProtection="1">
      <alignment horizontal="center" vertical="center" wrapText="1"/>
      <protection locked="0"/>
    </xf>
    <xf numFmtId="0" fontId="42" fillId="0" borderId="2" xfId="8" applyFont="1" applyBorder="1" applyAlignment="1" applyProtection="1">
      <alignment horizontal="left" vertical="center"/>
      <protection locked="0"/>
    </xf>
    <xf numFmtId="0" fontId="42" fillId="0" borderId="6" xfId="8" applyFont="1" applyBorder="1" applyAlignment="1" applyProtection="1">
      <alignment horizontal="left" vertical="center"/>
      <protection locked="0"/>
    </xf>
    <xf numFmtId="0" fontId="42" fillId="0" borderId="111" xfId="8" applyFont="1" applyBorder="1" applyProtection="1">
      <alignment vertical="center"/>
      <protection locked="0"/>
    </xf>
    <xf numFmtId="0" fontId="42" fillId="0" borderId="110" xfId="8" applyFont="1" applyBorder="1" applyAlignment="1" applyProtection="1">
      <alignment horizontal="left" vertical="center"/>
      <protection locked="0"/>
    </xf>
    <xf numFmtId="0" fontId="42" fillId="0" borderId="111" xfId="8" applyFont="1" applyBorder="1" applyAlignment="1" applyProtection="1">
      <alignment horizontal="left" vertical="center"/>
      <protection locked="0"/>
    </xf>
    <xf numFmtId="0" fontId="42" fillId="0" borderId="5" xfId="8" applyFont="1" applyBorder="1" applyProtection="1">
      <alignment vertical="center"/>
      <protection locked="0"/>
    </xf>
    <xf numFmtId="0" fontId="42" fillId="0" borderId="116" xfId="8" applyFont="1" applyBorder="1" applyProtection="1">
      <alignment vertical="center"/>
      <protection locked="0"/>
    </xf>
    <xf numFmtId="0" fontId="42" fillId="0" borderId="0" xfId="8" applyFont="1" applyAlignment="1" applyProtection="1">
      <alignment vertical="top" wrapText="1"/>
      <protection locked="0"/>
    </xf>
    <xf numFmtId="0" fontId="42" fillId="0" borderId="0" xfId="8" applyFont="1" applyAlignment="1" applyProtection="1">
      <alignment vertical="center" wrapText="1"/>
      <protection locked="0"/>
    </xf>
    <xf numFmtId="0" fontId="42" fillId="0" borderId="0" xfId="8" applyFont="1" applyAlignment="1" applyProtection="1">
      <alignment vertical="top"/>
      <protection locked="0"/>
    </xf>
    <xf numFmtId="0" fontId="42" fillId="0" borderId="51" xfId="8" applyFont="1" applyBorder="1" applyProtection="1">
      <alignment vertical="center"/>
      <protection locked="0"/>
    </xf>
    <xf numFmtId="0" fontId="42" fillId="0" borderId="25" xfId="8" applyFont="1" applyBorder="1" applyProtection="1">
      <alignment vertical="center"/>
      <protection locked="0"/>
    </xf>
    <xf numFmtId="0" fontId="42" fillId="0" borderId="63" xfId="8" applyFont="1" applyBorder="1" applyAlignment="1" applyProtection="1">
      <alignment horizontal="center" vertical="center" wrapText="1"/>
      <protection locked="0"/>
    </xf>
    <xf numFmtId="181" fontId="42" fillId="0" borderId="96" xfId="8" applyNumberFormat="1" applyFont="1" applyBorder="1" applyAlignment="1" applyProtection="1">
      <alignment horizontal="center" vertical="center" wrapText="1"/>
      <protection locked="0"/>
    </xf>
    <xf numFmtId="0" fontId="42" fillId="0" borderId="46" xfId="8" applyFont="1" applyBorder="1" applyAlignment="1" applyProtection="1">
      <alignment horizontal="center" vertical="center" wrapText="1"/>
      <protection locked="0"/>
    </xf>
    <xf numFmtId="0" fontId="42" fillId="0" borderId="2" xfId="8" applyFont="1" applyBorder="1" applyAlignment="1" applyProtection="1">
      <alignment horizontal="right" vertical="center"/>
      <protection locked="0"/>
    </xf>
    <xf numFmtId="0" fontId="42" fillId="0" borderId="4" xfId="8" applyFont="1" applyBorder="1" applyProtection="1">
      <alignment vertical="center"/>
      <protection locked="0"/>
    </xf>
    <xf numFmtId="0" fontId="42" fillId="0" borderId="118" xfId="8" applyFont="1" applyBorder="1" applyProtection="1">
      <alignment vertical="center"/>
      <protection locked="0"/>
    </xf>
    <xf numFmtId="181" fontId="42" fillId="0" borderId="10" xfId="8" applyNumberFormat="1" applyFont="1" applyBorder="1" applyProtection="1">
      <alignment vertical="center"/>
      <protection locked="0"/>
    </xf>
    <xf numFmtId="0" fontId="42" fillId="0" borderId="45" xfId="8" applyFont="1" applyBorder="1" applyProtection="1">
      <alignment vertical="center"/>
      <protection locked="0"/>
    </xf>
    <xf numFmtId="0" fontId="42" fillId="0" borderId="16" xfId="8" applyFont="1" applyBorder="1" applyAlignment="1" applyProtection="1">
      <alignment horizontal="right" vertical="center"/>
      <protection locked="0"/>
    </xf>
    <xf numFmtId="0" fontId="42" fillId="0" borderId="119" xfId="8" applyFont="1" applyBorder="1" applyProtection="1">
      <alignment vertical="center"/>
      <protection locked="0"/>
    </xf>
    <xf numFmtId="0" fontId="42" fillId="0" borderId="120" xfId="8" applyFont="1" applyBorder="1" applyProtection="1">
      <alignment vertical="center"/>
      <protection locked="0"/>
    </xf>
    <xf numFmtId="0" fontId="42" fillId="0" borderId="121" xfId="8" applyFont="1" applyBorder="1" applyProtection="1">
      <alignment vertical="center"/>
      <protection locked="0"/>
    </xf>
    <xf numFmtId="0" fontId="42" fillId="0" borderId="123" xfId="8" applyFont="1" applyBorder="1" applyProtection="1">
      <alignment vertical="center"/>
      <protection locked="0"/>
    </xf>
    <xf numFmtId="181" fontId="42" fillId="0" borderId="124" xfId="8" applyNumberFormat="1" applyFont="1" applyBorder="1" applyProtection="1">
      <alignment vertical="center"/>
      <protection locked="0"/>
    </xf>
    <xf numFmtId="0" fontId="42" fillId="0" borderId="127" xfId="8" applyFont="1" applyBorder="1" applyProtection="1">
      <alignment vertical="center"/>
      <protection locked="0"/>
    </xf>
    <xf numFmtId="0" fontId="42" fillId="0" borderId="128" xfId="8" applyFont="1" applyBorder="1" applyProtection="1">
      <alignment vertical="center"/>
      <protection locked="0"/>
    </xf>
    <xf numFmtId="0" fontId="42" fillId="0" borderId="129" xfId="8" applyFont="1" applyBorder="1" applyProtection="1">
      <alignment vertical="center"/>
      <protection locked="0"/>
    </xf>
    <xf numFmtId="0" fontId="42" fillId="0" borderId="130" xfId="8" applyFont="1" applyBorder="1" applyProtection="1">
      <alignment vertical="center"/>
      <protection locked="0"/>
    </xf>
    <xf numFmtId="0" fontId="42" fillId="0" borderId="133" xfId="8" applyFont="1" applyBorder="1" applyProtection="1">
      <alignment vertical="center"/>
      <protection locked="0"/>
    </xf>
    <xf numFmtId="0" fontId="42" fillId="0" borderId="134" xfId="8" applyFont="1" applyBorder="1" applyProtection="1">
      <alignment vertical="center"/>
      <protection locked="0"/>
    </xf>
    <xf numFmtId="0" fontId="42" fillId="0" borderId="135" xfId="8" applyFont="1" applyBorder="1" applyProtection="1">
      <alignment vertical="center"/>
      <protection locked="0"/>
    </xf>
    <xf numFmtId="0" fontId="42" fillId="0" borderId="6" xfId="8" applyFont="1" applyBorder="1" applyAlignment="1" applyProtection="1">
      <alignment horizontal="right" vertical="center"/>
      <protection locked="0"/>
    </xf>
    <xf numFmtId="0" fontId="42" fillId="0" borderId="1" xfId="8" applyFont="1" applyBorder="1" applyProtection="1">
      <alignment vertical="center"/>
      <protection locked="0"/>
    </xf>
    <xf numFmtId="181" fontId="42" fillId="0" borderId="137" xfId="8" applyNumberFormat="1" applyFont="1" applyBorder="1" applyAlignment="1" applyProtection="1">
      <alignment horizontal="right" vertical="center"/>
      <protection locked="0"/>
    </xf>
    <xf numFmtId="181" fontId="42" fillId="0" borderId="96" xfId="8" applyNumberFormat="1" applyFont="1" applyBorder="1" applyAlignment="1" applyProtection="1">
      <alignment horizontal="right" vertical="center"/>
      <protection locked="0"/>
    </xf>
    <xf numFmtId="0" fontId="42" fillId="0" borderId="51" xfId="8" applyFont="1" applyBorder="1" applyAlignment="1" applyProtection="1">
      <alignment horizontal="center" vertical="center"/>
      <protection locked="0"/>
    </xf>
    <xf numFmtId="0" fontId="42" fillId="0" borderId="25" xfId="8" applyFont="1" applyBorder="1" applyAlignment="1" applyProtection="1">
      <alignment horizontal="left" vertical="center"/>
      <protection locked="0"/>
    </xf>
    <xf numFmtId="181" fontId="50" fillId="0" borderId="40" xfId="8" applyNumberFormat="1" applyFont="1" applyBorder="1" applyProtection="1">
      <alignment vertical="center"/>
      <protection locked="0"/>
    </xf>
    <xf numFmtId="181" fontId="50" fillId="0" borderId="52" xfId="8" applyNumberFormat="1" applyFont="1" applyBorder="1" applyProtection="1">
      <alignment vertical="center"/>
      <protection locked="0"/>
    </xf>
    <xf numFmtId="0" fontId="42" fillId="0" borderId="98" xfId="8" applyFont="1" applyBorder="1" applyProtection="1">
      <alignment vertical="center"/>
      <protection locked="0"/>
    </xf>
    <xf numFmtId="181" fontId="50" fillId="0" borderId="10" xfId="8" applyNumberFormat="1" applyFont="1" applyBorder="1" applyProtection="1">
      <alignment vertical="center"/>
      <protection locked="0"/>
    </xf>
    <xf numFmtId="181" fontId="50" fillId="0" borderId="7" xfId="8" applyNumberFormat="1" applyFont="1" applyBorder="1" applyProtection="1">
      <alignment vertical="center"/>
      <protection locked="0"/>
    </xf>
    <xf numFmtId="181" fontId="50" fillId="0" borderId="96" xfId="8" applyNumberFormat="1" applyFont="1" applyBorder="1" applyProtection="1">
      <alignment vertical="center"/>
      <protection locked="0"/>
    </xf>
    <xf numFmtId="0" fontId="42" fillId="0" borderId="2" xfId="8" applyFont="1" applyBorder="1" applyAlignment="1" applyProtection="1">
      <alignment horizontal="center" vertical="center"/>
      <protection locked="0"/>
    </xf>
    <xf numFmtId="0" fontId="42" fillId="0" borderId="120" xfId="8" applyFont="1" applyBorder="1" applyAlignment="1" applyProtection="1">
      <alignment horizontal="left" vertical="center"/>
      <protection locked="0"/>
    </xf>
    <xf numFmtId="0" fontId="42" fillId="0" borderId="122" xfId="8" applyFont="1" applyBorder="1" applyAlignment="1" applyProtection="1">
      <alignment horizontal="left" vertical="center"/>
      <protection locked="0"/>
    </xf>
    <xf numFmtId="181" fontId="50" fillId="0" borderId="122" xfId="8" applyNumberFormat="1" applyFont="1" applyBorder="1" applyProtection="1">
      <alignment vertical="center"/>
      <protection locked="0"/>
    </xf>
    <xf numFmtId="0" fontId="42" fillId="0" borderId="139" xfId="8" applyFont="1" applyBorder="1" applyAlignment="1" applyProtection="1">
      <alignment horizontal="left" vertical="center"/>
      <protection locked="0"/>
    </xf>
    <xf numFmtId="0" fontId="42" fillId="0" borderId="140" xfId="8" applyFont="1" applyBorder="1" applyAlignment="1" applyProtection="1">
      <alignment horizontal="left" vertical="center"/>
      <protection locked="0"/>
    </xf>
    <xf numFmtId="0" fontId="42" fillId="0" borderId="99" xfId="8" applyFont="1" applyBorder="1" applyAlignment="1" applyProtection="1">
      <alignment horizontal="center" vertical="center"/>
      <protection locked="0"/>
    </xf>
    <xf numFmtId="181" fontId="50" fillId="0" borderId="141" xfId="8" applyNumberFormat="1" applyFont="1" applyBorder="1" applyProtection="1">
      <alignment vertical="center"/>
      <protection locked="0"/>
    </xf>
    <xf numFmtId="0" fontId="42" fillId="0" borderId="140" xfId="8" applyFont="1" applyBorder="1" applyAlignment="1" applyProtection="1">
      <alignment horizontal="center" vertical="center"/>
      <protection locked="0"/>
    </xf>
    <xf numFmtId="0" fontId="49" fillId="0" borderId="6" xfId="8" applyFont="1" applyBorder="1" applyProtection="1">
      <alignment vertical="center"/>
      <protection locked="0"/>
    </xf>
    <xf numFmtId="0" fontId="42" fillId="0" borderId="28" xfId="8" applyFont="1" applyBorder="1" applyProtection="1">
      <alignment vertical="center"/>
      <protection locked="0"/>
    </xf>
    <xf numFmtId="181" fontId="42" fillId="0" borderId="7" xfId="8" applyNumberFormat="1" applyFont="1" applyBorder="1" applyProtection="1">
      <alignment vertical="center"/>
      <protection locked="0"/>
    </xf>
    <xf numFmtId="0" fontId="51" fillId="0" borderId="47" xfId="8" applyFont="1" applyBorder="1" applyProtection="1">
      <alignment vertical="center"/>
      <protection locked="0"/>
    </xf>
    <xf numFmtId="0" fontId="52" fillId="0" borderId="18" xfId="8" applyFont="1" applyBorder="1" applyProtection="1">
      <alignment vertical="center"/>
      <protection locked="0"/>
    </xf>
    <xf numFmtId="0" fontId="52" fillId="0" borderId="47" xfId="8" applyFont="1" applyBorder="1" applyProtection="1">
      <alignment vertical="center"/>
      <protection locked="0"/>
    </xf>
    <xf numFmtId="181" fontId="52" fillId="0" borderId="61" xfId="8" applyNumberFormat="1" applyFont="1" applyBorder="1" applyProtection="1">
      <alignment vertical="center"/>
      <protection locked="0"/>
    </xf>
    <xf numFmtId="182" fontId="42" fillId="0" borderId="0" xfId="8" applyNumberFormat="1" applyFont="1" applyProtection="1">
      <alignment vertical="center"/>
      <protection locked="0"/>
    </xf>
    <xf numFmtId="181" fontId="50" fillId="0" borderId="0" xfId="8" applyNumberFormat="1" applyFont="1" applyProtection="1">
      <alignment vertical="center"/>
      <protection locked="0"/>
    </xf>
    <xf numFmtId="181" fontId="47" fillId="0" borderId="0" xfId="8" applyNumberFormat="1" applyFont="1" applyProtection="1">
      <alignment vertical="center"/>
      <protection locked="0"/>
    </xf>
    <xf numFmtId="0" fontId="43" fillId="0" borderId="47" xfId="8" applyFont="1" applyBorder="1" applyProtection="1">
      <alignment vertical="center"/>
      <protection locked="0"/>
    </xf>
    <xf numFmtId="0" fontId="43" fillId="0" borderId="18" xfId="8" applyFont="1" applyBorder="1" applyProtection="1">
      <alignment vertical="center"/>
      <protection locked="0"/>
    </xf>
    <xf numFmtId="181" fontId="42" fillId="0" borderId="18" xfId="8" applyNumberFormat="1" applyFont="1" applyBorder="1" applyProtection="1">
      <alignment vertical="center"/>
      <protection locked="0"/>
    </xf>
    <xf numFmtId="0" fontId="43" fillId="0" borderId="29" xfId="8" applyFont="1" applyBorder="1" applyProtection="1">
      <alignment vertical="center"/>
      <protection locked="0"/>
    </xf>
    <xf numFmtId="0" fontId="43" fillId="0" borderId="13" xfId="8" applyFont="1" applyBorder="1" applyProtection="1">
      <alignment vertical="center"/>
      <protection locked="0"/>
    </xf>
    <xf numFmtId="0" fontId="52" fillId="0" borderId="13" xfId="8" applyFont="1" applyBorder="1" applyProtection="1">
      <alignment vertical="center"/>
      <protection locked="0"/>
    </xf>
    <xf numFmtId="181" fontId="42" fillId="0" borderId="13" xfId="8" applyNumberFormat="1" applyFont="1" applyBorder="1" applyProtection="1">
      <alignment vertical="center"/>
      <protection locked="0"/>
    </xf>
    <xf numFmtId="183" fontId="47" fillId="0" borderId="121" xfId="8" applyNumberFormat="1" applyFont="1" applyFill="1" applyBorder="1">
      <alignment vertical="center"/>
    </xf>
    <xf numFmtId="182" fontId="48" fillId="0" borderId="122" xfId="8" applyNumberFormat="1" applyFont="1" applyFill="1" applyBorder="1">
      <alignment vertical="center"/>
    </xf>
    <xf numFmtId="183" fontId="47" fillId="0" borderId="124" xfId="8" applyNumberFormat="1" applyFont="1" applyFill="1" applyBorder="1">
      <alignment vertical="center"/>
    </xf>
    <xf numFmtId="182" fontId="48" fillId="0" borderId="126" xfId="8" applyNumberFormat="1" applyFont="1" applyFill="1" applyBorder="1">
      <alignment vertical="center"/>
    </xf>
    <xf numFmtId="183" fontId="47" fillId="0" borderId="130" xfId="8" applyNumberFormat="1" applyFont="1" applyFill="1" applyBorder="1">
      <alignment vertical="center"/>
    </xf>
    <xf numFmtId="182" fontId="48" fillId="0" borderId="132" xfId="8" applyNumberFormat="1" applyFont="1" applyFill="1" applyBorder="1">
      <alignment vertical="center"/>
    </xf>
    <xf numFmtId="183" fontId="47" fillId="0" borderId="135" xfId="8" applyNumberFormat="1" applyFont="1" applyFill="1" applyBorder="1">
      <alignment vertical="center"/>
    </xf>
    <xf numFmtId="182" fontId="48" fillId="0" borderId="136" xfId="8" applyNumberFormat="1" applyFont="1" applyFill="1" applyBorder="1">
      <alignment vertical="center"/>
    </xf>
    <xf numFmtId="184" fontId="47" fillId="0" borderId="82" xfId="8" applyNumberFormat="1" applyFont="1" applyFill="1" applyBorder="1">
      <alignment vertical="center"/>
    </xf>
    <xf numFmtId="182" fontId="49" fillId="0" borderId="96" xfId="8" applyNumberFormat="1" applyFont="1" applyFill="1" applyBorder="1">
      <alignment vertical="center"/>
    </xf>
    <xf numFmtId="181" fontId="47" fillId="0" borderId="80" xfId="8" applyNumberFormat="1" applyFont="1" applyFill="1" applyBorder="1">
      <alignment vertical="center"/>
    </xf>
    <xf numFmtId="182" fontId="42" fillId="0" borderId="52" xfId="8" applyNumberFormat="1" applyFont="1" applyFill="1" applyBorder="1">
      <alignment vertical="center"/>
    </xf>
    <xf numFmtId="181" fontId="47" fillId="0" borderId="121" xfId="8" applyNumberFormat="1" applyFont="1" applyFill="1" applyBorder="1">
      <alignment vertical="center"/>
    </xf>
    <xf numFmtId="182" fontId="42" fillId="0" borderId="126" xfId="8" applyNumberFormat="1" applyFont="1" applyFill="1" applyBorder="1">
      <alignment vertical="center"/>
    </xf>
    <xf numFmtId="185" fontId="42" fillId="0" borderId="52" xfId="8" applyNumberFormat="1" applyFont="1" applyFill="1" applyBorder="1">
      <alignment vertical="center"/>
    </xf>
    <xf numFmtId="181" fontId="42" fillId="0" borderId="80" xfId="8" applyNumberFormat="1" applyFont="1" applyFill="1" applyBorder="1">
      <alignment vertical="center"/>
    </xf>
    <xf numFmtId="181" fontId="46" fillId="0" borderId="99" xfId="8" applyNumberFormat="1" applyFont="1" applyFill="1" applyBorder="1" applyAlignment="1">
      <alignment horizontal="right" vertical="center"/>
    </xf>
    <xf numFmtId="182" fontId="42" fillId="0" borderId="103" xfId="8" applyNumberFormat="1" applyFont="1" applyFill="1" applyBorder="1">
      <alignment vertical="center"/>
    </xf>
    <xf numFmtId="181" fontId="47" fillId="0" borderId="28" xfId="8" applyNumberFormat="1" applyFont="1" applyFill="1" applyBorder="1">
      <alignment vertical="center"/>
    </xf>
    <xf numFmtId="182" fontId="49" fillId="0" borderId="7" xfId="8" applyNumberFormat="1" applyFont="1" applyFill="1" applyBorder="1">
      <alignment vertical="center"/>
    </xf>
    <xf numFmtId="181" fontId="53" fillId="0" borderId="47" xfId="8" applyNumberFormat="1" applyFont="1" applyFill="1" applyBorder="1">
      <alignment vertical="center"/>
    </xf>
    <xf numFmtId="181" fontId="43" fillId="0" borderId="61" xfId="8" applyNumberFormat="1" applyFont="1" applyFill="1" applyBorder="1">
      <alignment vertical="center"/>
    </xf>
    <xf numFmtId="0" fontId="42" fillId="0" borderId="119" xfId="8" applyFont="1" applyFill="1" applyBorder="1" applyProtection="1">
      <alignment vertical="center"/>
      <protection locked="0"/>
    </xf>
    <xf numFmtId="181" fontId="46" fillId="0" borderId="86" xfId="8" applyNumberFormat="1" applyFont="1" applyFill="1" applyBorder="1" applyAlignment="1">
      <alignment horizontal="right" vertical="center"/>
    </xf>
    <xf numFmtId="181" fontId="42" fillId="0" borderId="111" xfId="8" applyNumberFormat="1" applyFont="1" applyFill="1" applyBorder="1" applyProtection="1">
      <alignment vertical="center"/>
      <protection locked="0"/>
    </xf>
    <xf numFmtId="0" fontId="42" fillId="0" borderId="123" xfId="8" applyFont="1" applyFill="1" applyBorder="1" applyAlignment="1" applyProtection="1">
      <alignment horizontal="center" vertical="center"/>
      <protection locked="0"/>
    </xf>
    <xf numFmtId="181" fontId="46" fillId="0" borderId="125" xfId="8" applyNumberFormat="1" applyFont="1" applyFill="1" applyBorder="1" applyAlignment="1" applyProtection="1">
      <alignment horizontal="right" vertical="center"/>
      <protection locked="0"/>
    </xf>
    <xf numFmtId="0" fontId="42" fillId="0" borderId="130" xfId="8" applyFont="1" applyFill="1" applyBorder="1" applyProtection="1">
      <alignment vertical="center"/>
      <protection locked="0"/>
    </xf>
    <xf numFmtId="0" fontId="42" fillId="0" borderId="135" xfId="8" applyFont="1" applyFill="1" applyBorder="1" applyProtection="1">
      <alignment vertical="center"/>
      <protection locked="0"/>
    </xf>
    <xf numFmtId="181" fontId="46" fillId="0" borderId="101" xfId="8" applyNumberFormat="1" applyFont="1" applyFill="1" applyBorder="1" applyAlignment="1">
      <alignment horizontal="right" vertical="center"/>
    </xf>
    <xf numFmtId="181" fontId="42" fillId="0" borderId="46" xfId="8" applyNumberFormat="1" applyFont="1" applyFill="1" applyBorder="1" applyAlignment="1" applyProtection="1">
      <alignment horizontal="right" vertical="center"/>
      <protection locked="0"/>
    </xf>
    <xf numFmtId="181" fontId="42" fillId="0" borderId="96" xfId="8" applyNumberFormat="1" applyFont="1" applyFill="1" applyBorder="1" applyAlignment="1" applyProtection="1">
      <alignment horizontal="right" vertical="center"/>
      <protection locked="0"/>
    </xf>
    <xf numFmtId="181" fontId="50" fillId="0" borderId="12" xfId="8" applyNumberFormat="1" applyFont="1" applyFill="1" applyBorder="1" applyProtection="1">
      <alignment vertical="center"/>
      <protection locked="0"/>
    </xf>
    <xf numFmtId="181" fontId="50" fillId="0" borderId="52" xfId="8" applyNumberFormat="1" applyFont="1" applyFill="1" applyBorder="1" applyProtection="1">
      <alignment vertical="center"/>
      <protection locked="0"/>
    </xf>
    <xf numFmtId="182" fontId="42" fillId="0" borderId="122" xfId="8" applyNumberFormat="1" applyFont="1" applyFill="1" applyBorder="1">
      <alignment vertical="center"/>
    </xf>
    <xf numFmtId="181" fontId="46" fillId="0" borderId="125" xfId="8" applyNumberFormat="1" applyFont="1" applyFill="1" applyBorder="1" applyAlignment="1">
      <alignment horizontal="right" vertical="center"/>
    </xf>
    <xf numFmtId="181" fontId="46" fillId="0" borderId="131" xfId="8" applyNumberFormat="1" applyFont="1" applyFill="1" applyBorder="1" applyAlignment="1">
      <alignment horizontal="right" vertical="center"/>
    </xf>
    <xf numFmtId="181" fontId="46" fillId="0" borderId="92" xfId="8" applyNumberFormat="1" applyFont="1" applyFill="1" applyBorder="1" applyAlignment="1">
      <alignment horizontal="right" vertical="center"/>
    </xf>
    <xf numFmtId="181" fontId="51" fillId="0" borderId="67" xfId="8" applyNumberFormat="1" applyFont="1" applyFill="1" applyBorder="1">
      <alignment vertical="center"/>
    </xf>
    <xf numFmtId="181" fontId="51" fillId="0" borderId="35" xfId="8" applyNumberFormat="1" applyFont="1" applyFill="1" applyBorder="1">
      <alignment vertical="center"/>
    </xf>
    <xf numFmtId="183" fontId="47" fillId="0" borderId="67" xfId="8" applyNumberFormat="1" applyFont="1" applyFill="1" applyBorder="1" applyProtection="1">
      <alignment vertical="center"/>
      <protection locked="0"/>
    </xf>
    <xf numFmtId="183" fontId="47" fillId="0" borderId="35" xfId="8" applyNumberFormat="1" applyFont="1" applyFill="1" applyBorder="1" applyProtection="1">
      <alignment vertical="center"/>
      <protection locked="0"/>
    </xf>
    <xf numFmtId="0" fontId="24" fillId="0" borderId="12" xfId="0" applyFont="1" applyBorder="1" applyAlignment="1" applyProtection="1">
      <alignment vertical="center" shrinkToFit="1"/>
    </xf>
    <xf numFmtId="0" fontId="22" fillId="0" borderId="17" xfId="0" applyFont="1" applyFill="1" applyBorder="1" applyAlignment="1" applyProtection="1">
      <alignment horizontal="center" vertical="center" shrinkToFit="1"/>
    </xf>
    <xf numFmtId="0" fontId="62" fillId="0" borderId="0" xfId="8" applyFont="1" applyAlignment="1">
      <alignment vertical="top"/>
    </xf>
    <xf numFmtId="0" fontId="0" fillId="0" borderId="0" xfId="0" applyAlignment="1">
      <alignment horizontal="center" vertical="center"/>
    </xf>
    <xf numFmtId="0" fontId="0" fillId="0" borderId="11" xfId="0" applyBorder="1">
      <alignment vertical="center"/>
    </xf>
    <xf numFmtId="0" fontId="0" fillId="0" borderId="0" xfId="0" applyAlignment="1">
      <alignment horizontal="center" vertical="center" shrinkToFit="1"/>
    </xf>
    <xf numFmtId="0" fontId="22" fillId="0" borderId="0" xfId="0" applyFont="1" applyAlignment="1">
      <alignment vertical="center" shrinkToFit="1"/>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63" fillId="0" borderId="51" xfId="0" applyFont="1" applyBorder="1" applyAlignment="1">
      <alignment horizontal="center" vertical="center" wrapText="1"/>
    </xf>
    <xf numFmtId="0" fontId="0" fillId="0" borderId="40" xfId="0" applyBorder="1" applyAlignment="1">
      <alignment horizontal="center" vertical="center" wrapText="1"/>
    </xf>
    <xf numFmtId="0" fontId="0" fillId="0" borderId="149" xfId="0" applyBorder="1" applyAlignment="1">
      <alignment horizontal="center" vertical="center" wrapText="1"/>
    </xf>
    <xf numFmtId="0" fontId="0" fillId="0" borderId="52" xfId="0" applyBorder="1" applyAlignment="1">
      <alignment horizontal="center" vertical="center"/>
    </xf>
    <xf numFmtId="0" fontId="0" fillId="0" borderId="98" xfId="0" applyBorder="1" applyAlignment="1">
      <alignment horizontal="center" vertical="center"/>
    </xf>
    <xf numFmtId="0" fontId="0" fillId="0" borderId="46" xfId="0" applyBorder="1" applyAlignment="1">
      <alignment horizontal="center" vertical="center" shrinkToFit="1"/>
    </xf>
    <xf numFmtId="0" fontId="0" fillId="2" borderId="46" xfId="0" applyFill="1" applyBorder="1" applyAlignment="1" applyProtection="1">
      <alignment horizontal="center" vertical="center" shrinkToFit="1"/>
      <protection locked="0"/>
    </xf>
    <xf numFmtId="57" fontId="32" fillId="2" borderId="46" xfId="0" applyNumberFormat="1" applyFont="1" applyFill="1" applyBorder="1" applyProtection="1">
      <alignment vertical="center"/>
      <protection locked="0"/>
    </xf>
    <xf numFmtId="0" fontId="0" fillId="2" borderId="1" xfId="0" applyFill="1" applyBorder="1" applyAlignment="1" applyProtection="1">
      <alignment horizontal="center" vertical="center" shrinkToFit="1"/>
      <protection locked="0"/>
    </xf>
    <xf numFmtId="181" fontId="0" fillId="6" borderId="12" xfId="0" applyNumberFormat="1" applyFill="1" applyBorder="1" applyAlignment="1" applyProtection="1">
      <alignment horizontal="right" vertical="center" shrinkToFit="1"/>
      <protection locked="0"/>
    </xf>
    <xf numFmtId="0" fontId="0" fillId="6" borderId="12" xfId="0" applyFill="1" applyBorder="1" applyAlignment="1" applyProtection="1">
      <alignment horizontal="center" vertical="center" shrinkToFit="1"/>
      <protection locked="0"/>
    </xf>
    <xf numFmtId="176" fontId="63" fillId="0" borderId="51" xfId="0" applyNumberFormat="1" applyFont="1" applyBorder="1" applyAlignment="1">
      <alignment horizontal="center" vertical="center"/>
    </xf>
    <xf numFmtId="187" fontId="0" fillId="0" borderId="40" xfId="0" applyNumberFormat="1" applyBorder="1" applyAlignment="1">
      <alignment horizontal="right" vertical="center"/>
    </xf>
    <xf numFmtId="187" fontId="0" fillId="0" borderId="12" xfId="0" applyNumberFormat="1" applyBorder="1" applyAlignment="1">
      <alignment horizontal="right" vertical="center"/>
    </xf>
    <xf numFmtId="187" fontId="0" fillId="0" borderId="149" xfId="0" applyNumberFormat="1" applyBorder="1" applyAlignment="1">
      <alignment horizontal="right" vertical="center"/>
    </xf>
    <xf numFmtId="187" fontId="0" fillId="0" borderId="52" xfId="0" applyNumberFormat="1" applyBorder="1" applyAlignment="1">
      <alignment horizontal="right" vertical="center"/>
    </xf>
    <xf numFmtId="176" fontId="63" fillId="0" borderId="40" xfId="0" applyNumberFormat="1" applyFont="1" applyBorder="1" applyAlignment="1">
      <alignment horizontal="center" vertical="center"/>
    </xf>
    <xf numFmtId="187" fontId="0" fillId="0" borderId="12" xfId="0" applyNumberFormat="1" applyBorder="1">
      <alignment vertical="center"/>
    </xf>
    <xf numFmtId="0" fontId="0" fillId="0" borderId="12" xfId="0" applyBorder="1" applyAlignment="1">
      <alignment horizontal="center" vertical="center" shrinkToFit="1"/>
    </xf>
    <xf numFmtId="0" fontId="0" fillId="0" borderId="12" xfId="0" applyBorder="1" applyAlignment="1" applyProtection="1">
      <alignment horizontal="center" vertical="center" shrinkToFit="1"/>
      <protection locked="0"/>
    </xf>
    <xf numFmtId="57" fontId="32" fillId="2" borderId="12" xfId="0" applyNumberFormat="1" applyFont="1" applyFill="1" applyBorder="1" applyProtection="1">
      <alignment vertical="center"/>
      <protection locked="0"/>
    </xf>
    <xf numFmtId="187" fontId="0" fillId="0" borderId="22" xfId="0" applyNumberFormat="1" applyBorder="1" applyAlignment="1">
      <alignment horizontal="right" vertical="center"/>
    </xf>
    <xf numFmtId="187" fontId="0" fillId="0" borderId="23" xfId="0" applyNumberFormat="1" applyBorder="1" applyAlignment="1">
      <alignment horizontal="right" vertical="center"/>
    </xf>
    <xf numFmtId="187" fontId="0" fillId="0" borderId="150" xfId="0" applyNumberFormat="1" applyBorder="1" applyAlignment="1">
      <alignment horizontal="right" vertical="center"/>
    </xf>
    <xf numFmtId="187" fontId="0" fillId="0" borderId="50" xfId="0" applyNumberFormat="1" applyBorder="1" applyAlignment="1">
      <alignment horizontal="right" vertical="center"/>
    </xf>
    <xf numFmtId="176" fontId="63" fillId="0" borderId="22" xfId="0" applyNumberFormat="1" applyFont="1" applyBorder="1" applyAlignment="1">
      <alignment horizontal="center" vertical="center"/>
    </xf>
    <xf numFmtId="0" fontId="0" fillId="0" borderId="23" xfId="0" applyBorder="1">
      <alignment vertical="center"/>
    </xf>
    <xf numFmtId="187" fontId="0" fillId="0" borderId="23" xfId="0" applyNumberFormat="1" applyBorder="1">
      <alignment vertical="center"/>
    </xf>
    <xf numFmtId="0" fontId="0" fillId="0" borderId="24" xfId="0" applyBorder="1" applyAlignment="1">
      <alignment horizontal="center" vertical="center"/>
    </xf>
    <xf numFmtId="0" fontId="0" fillId="7" borderId="12" xfId="0" applyFill="1" applyBorder="1" applyAlignment="1" applyProtection="1">
      <alignment vertical="center" shrinkToFit="1"/>
      <protection locked="0"/>
    </xf>
    <xf numFmtId="0" fontId="0" fillId="7" borderId="12" xfId="0" applyFill="1" applyBorder="1" applyAlignment="1" applyProtection="1">
      <alignment horizontal="center" vertical="center" shrinkToFit="1"/>
      <protection locked="0"/>
    </xf>
    <xf numFmtId="0" fontId="0" fillId="2" borderId="25"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8" borderId="25" xfId="0" applyFill="1" applyBorder="1" applyAlignment="1" applyProtection="1">
      <alignment horizontal="center" vertical="center" shrinkToFit="1"/>
      <protection locked="0"/>
    </xf>
    <xf numFmtId="0" fontId="0" fillId="8" borderId="12" xfId="0" applyFill="1" applyBorder="1" applyAlignment="1" applyProtection="1">
      <alignment horizontal="center" vertical="center" shrinkToFit="1"/>
      <protection locked="0"/>
    </xf>
    <xf numFmtId="0" fontId="0" fillId="8" borderId="51" xfId="0" applyFill="1" applyBorder="1" applyAlignment="1" applyProtection="1">
      <alignment horizontal="center" vertical="center" shrinkToFit="1"/>
      <protection locked="0"/>
    </xf>
    <xf numFmtId="187" fontId="0" fillId="0" borderId="83" xfId="0" applyNumberFormat="1" applyBorder="1" applyAlignment="1">
      <alignment horizontal="right" vertical="center"/>
    </xf>
    <xf numFmtId="176" fontId="63" fillId="0" borderId="46" xfId="0" applyNumberFormat="1" applyFont="1" applyBorder="1" applyAlignment="1">
      <alignment horizontal="center" vertical="center"/>
    </xf>
    <xf numFmtId="0" fontId="0" fillId="0" borderId="46" xfId="0" applyBorder="1">
      <alignment vertical="center"/>
    </xf>
    <xf numFmtId="0" fontId="0" fillId="0" borderId="46" xfId="0" applyBorder="1" applyAlignment="1">
      <alignment horizontal="center" vertical="center"/>
    </xf>
    <xf numFmtId="187" fontId="0" fillId="0" borderId="98" xfId="0" applyNumberFormat="1" applyBorder="1" applyAlignment="1">
      <alignment horizontal="right" vertical="center"/>
    </xf>
    <xf numFmtId="176" fontId="63" fillId="0" borderId="12" xfId="0" applyNumberFormat="1" applyFont="1" applyBorder="1" applyAlignment="1">
      <alignment horizontal="center" vertical="center"/>
    </xf>
    <xf numFmtId="0" fontId="0" fillId="9" borderId="12" xfId="0" applyFill="1" applyBorder="1" applyAlignment="1" applyProtection="1">
      <alignment horizontal="center" vertical="center" shrinkToFit="1"/>
      <protection locked="0"/>
    </xf>
    <xf numFmtId="0" fontId="0" fillId="9" borderId="25" xfId="0" applyFill="1" applyBorder="1" applyAlignment="1">
      <alignment horizontal="center" vertical="center" shrinkToFit="1"/>
    </xf>
    <xf numFmtId="0" fontId="0" fillId="0" borderId="46" xfId="0" applyBorder="1" applyAlignment="1" applyProtection="1">
      <alignment vertical="center" shrinkToFit="1"/>
    </xf>
    <xf numFmtId="0" fontId="0" fillId="0" borderId="46" xfId="0" applyBorder="1" applyAlignment="1" applyProtection="1">
      <alignment horizontal="center" vertical="center" shrinkToFit="1"/>
    </xf>
    <xf numFmtId="0" fontId="0" fillId="0" borderId="73" xfId="0" applyFill="1" applyBorder="1" applyAlignment="1" applyProtection="1">
      <alignment horizontal="center" vertical="center" shrinkToFit="1"/>
    </xf>
    <xf numFmtId="0" fontId="0" fillId="0" borderId="51"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82" fontId="42" fillId="2" borderId="67" xfId="8" applyNumberFormat="1" applyFont="1" applyFill="1" applyBorder="1" applyAlignment="1" applyProtection="1">
      <alignment horizontal="right" vertical="center"/>
      <protection locked="0"/>
    </xf>
    <xf numFmtId="188" fontId="65"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0" fillId="0" borderId="45" xfId="0" applyBorder="1" applyAlignment="1" applyProtection="1">
      <alignment horizontal="center" vertical="center"/>
    </xf>
    <xf numFmtId="38" fontId="22" fillId="0" borderId="12" xfId="6" applyFont="1" applyFill="1" applyBorder="1" applyAlignment="1" applyProtection="1">
      <alignment vertical="center" shrinkToFit="1"/>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42" fillId="0" borderId="0" xfId="8" applyFont="1" applyProtection="1">
      <alignment vertical="center"/>
    </xf>
    <xf numFmtId="181" fontId="42" fillId="0" borderId="0" xfId="8" applyNumberFormat="1" applyFont="1" applyProtection="1">
      <alignment vertical="center"/>
    </xf>
    <xf numFmtId="0" fontId="39" fillId="0" borderId="0" xfId="8" applyFont="1" applyProtection="1">
      <alignment vertical="center"/>
    </xf>
    <xf numFmtId="181" fontId="39" fillId="0" borderId="0" xfId="8" applyNumberFormat="1" applyFont="1" applyProtection="1">
      <alignment vertical="center"/>
    </xf>
    <xf numFmtId="0" fontId="41" fillId="0" borderId="0" xfId="8" applyFont="1" applyProtection="1">
      <alignment vertical="center"/>
    </xf>
    <xf numFmtId="0" fontId="49" fillId="0" borderId="0" xfId="0" applyFont="1" applyProtection="1">
      <alignment vertical="center"/>
    </xf>
    <xf numFmtId="0" fontId="42" fillId="0" borderId="0" xfId="12" applyFont="1" applyAlignment="1" applyProtection="1">
      <alignment horizontal="left" vertical="center"/>
    </xf>
    <xf numFmtId="0" fontId="38" fillId="0" borderId="0" xfId="12" applyFont="1" applyAlignment="1" applyProtection="1">
      <alignment horizontal="center" vertical="center"/>
    </xf>
    <xf numFmtId="0" fontId="60" fillId="0" borderId="0" xfId="12" applyFont="1" applyAlignment="1" applyProtection="1">
      <alignment horizontal="center" vertical="center"/>
    </xf>
    <xf numFmtId="0" fontId="42" fillId="0" borderId="67" xfId="12" applyFont="1" applyBorder="1" applyAlignment="1" applyProtection="1">
      <alignment horizontal="left" vertical="center"/>
    </xf>
    <xf numFmtId="0" fontId="31" fillId="0" borderId="0" xfId="12" applyAlignment="1" applyProtection="1">
      <alignment horizontal="left" vertical="center"/>
    </xf>
    <xf numFmtId="0" fontId="42" fillId="2" borderId="67" xfId="12" applyFont="1" applyFill="1" applyBorder="1" applyAlignment="1" applyProtection="1">
      <alignment horizontal="left" vertical="center"/>
      <protection locked="0"/>
    </xf>
    <xf numFmtId="0" fontId="5"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48"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178" fontId="34" fillId="0" borderId="86" xfId="8" applyNumberFormat="1" applyFont="1" applyFill="1" applyBorder="1">
      <alignment vertical="center"/>
    </xf>
    <xf numFmtId="178" fontId="34" fillId="0" borderId="88" xfId="8" applyNumberFormat="1" applyFont="1" applyFill="1" applyBorder="1">
      <alignment vertical="center"/>
    </xf>
    <xf numFmtId="178" fontId="34" fillId="0" borderId="92" xfId="8" applyNumberFormat="1" applyFont="1" applyFill="1" applyBorder="1">
      <alignment vertical="center"/>
    </xf>
    <xf numFmtId="178" fontId="34" fillId="0" borderId="95" xfId="8" applyNumberFormat="1" applyFont="1" applyFill="1" applyBorder="1">
      <alignment vertical="center"/>
    </xf>
    <xf numFmtId="0" fontId="31" fillId="0" borderId="0" xfId="8" applyFont="1" applyFill="1">
      <alignment vertical="center"/>
    </xf>
    <xf numFmtId="178" fontId="34" fillId="0" borderId="77" xfId="8" applyNumberFormat="1" applyFont="1" applyFill="1" applyBorder="1">
      <alignment vertical="center"/>
    </xf>
    <xf numFmtId="178" fontId="34" fillId="0" borderId="104" xfId="8" applyNumberFormat="1" applyFont="1" applyFill="1" applyBorder="1">
      <alignment vertical="center"/>
    </xf>
    <xf numFmtId="178" fontId="34" fillId="0" borderId="35" xfId="8" applyNumberFormat="1" applyFont="1" applyFill="1" applyBorder="1">
      <alignment vertical="center"/>
    </xf>
    <xf numFmtId="0" fontId="68" fillId="0" borderId="12" xfId="0" applyFont="1" applyBorder="1" applyAlignment="1">
      <alignment vertical="top" textRotation="255" shrinkToFit="1"/>
    </xf>
    <xf numFmtId="38" fontId="0" fillId="0" borderId="12" xfId="0" applyNumberFormat="1" applyBorder="1">
      <alignment vertical="center"/>
    </xf>
    <xf numFmtId="0" fontId="0" fillId="0" borderId="12" xfId="0" applyBorder="1" applyAlignment="1" applyProtection="1">
      <alignment horizontal="center" vertical="center"/>
    </xf>
    <xf numFmtId="0" fontId="0" fillId="0" borderId="12" xfId="0" applyBorder="1" applyAlignment="1" applyProtection="1">
      <alignment horizontal="center" vertical="center" wrapText="1"/>
    </xf>
    <xf numFmtId="0" fontId="62" fillId="0" borderId="0" xfId="8" applyFont="1" applyAlignment="1" applyProtection="1">
      <alignment vertical="top"/>
    </xf>
    <xf numFmtId="0" fontId="0" fillId="0" borderId="0" xfId="0" applyAlignment="1" applyProtection="1">
      <alignment horizontal="center" vertical="center"/>
    </xf>
    <xf numFmtId="0" fontId="0" fillId="0" borderId="11" xfId="0" applyBorder="1" applyProtection="1">
      <alignment vertical="center"/>
    </xf>
    <xf numFmtId="0" fontId="0" fillId="0" borderId="0" xfId="0" applyAlignment="1" applyProtection="1">
      <alignment horizontal="center" vertical="center" shrinkToFit="1"/>
    </xf>
    <xf numFmtId="0" fontId="22" fillId="0" borderId="0" xfId="0" applyFont="1" applyAlignment="1" applyProtection="1">
      <alignment vertical="center" shrinkToFit="1"/>
    </xf>
    <xf numFmtId="0" fontId="0" fillId="0" borderId="78" xfId="0" applyBorder="1" applyProtection="1">
      <alignment vertical="center"/>
    </xf>
    <xf numFmtId="0" fontId="63" fillId="0" borderId="51" xfId="0" applyFont="1" applyBorder="1" applyAlignment="1" applyProtection="1">
      <alignment horizontal="center" vertical="center" wrapText="1"/>
    </xf>
    <xf numFmtId="0" fontId="0" fillId="0" borderId="40" xfId="0" applyBorder="1" applyAlignment="1" applyProtection="1">
      <alignment horizontal="center" vertical="center" wrapText="1"/>
    </xf>
    <xf numFmtId="0" fontId="0" fillId="0" borderId="149" xfId="0" applyBorder="1" applyAlignment="1" applyProtection="1">
      <alignment horizontal="center" vertical="center" wrapText="1"/>
    </xf>
    <xf numFmtId="0" fontId="0" fillId="0" borderId="52" xfId="0" applyBorder="1" applyAlignment="1" applyProtection="1">
      <alignment horizontal="center" vertical="center"/>
    </xf>
    <xf numFmtId="0" fontId="0" fillId="0" borderId="98" xfId="0" applyBorder="1" applyAlignment="1" applyProtection="1">
      <alignment horizontal="center" vertical="center"/>
    </xf>
    <xf numFmtId="0" fontId="0" fillId="2" borderId="12" xfId="0" applyFill="1" applyBorder="1" applyAlignment="1" applyProtection="1">
      <alignment horizontal="center" vertical="center" shrinkToFit="1"/>
    </xf>
    <xf numFmtId="57" fontId="32" fillId="2" borderId="12" xfId="0" applyNumberFormat="1" applyFont="1" applyFill="1" applyBorder="1" applyProtection="1">
      <alignment vertical="center"/>
    </xf>
    <xf numFmtId="0" fontId="0" fillId="2" borderId="1" xfId="0" applyFill="1" applyBorder="1" applyAlignment="1" applyProtection="1">
      <alignment horizontal="center" vertical="center" shrinkToFit="1"/>
    </xf>
    <xf numFmtId="181" fontId="0" fillId="6" borderId="12" xfId="0" applyNumberFormat="1" applyFill="1" applyBorder="1" applyAlignment="1" applyProtection="1">
      <alignment horizontal="right" vertical="center" shrinkToFit="1"/>
    </xf>
    <xf numFmtId="0" fontId="0" fillId="6" borderId="12" xfId="0" applyFill="1" applyBorder="1" applyAlignment="1" applyProtection="1">
      <alignment horizontal="center" vertical="center" shrinkToFit="1"/>
    </xf>
    <xf numFmtId="176" fontId="63" fillId="0" borderId="51" xfId="0" applyNumberFormat="1" applyFont="1" applyBorder="1" applyAlignment="1" applyProtection="1">
      <alignment horizontal="center" vertical="center"/>
    </xf>
    <xf numFmtId="187" fontId="0" fillId="0" borderId="40" xfId="0" applyNumberFormat="1" applyBorder="1" applyAlignment="1" applyProtection="1">
      <alignment horizontal="right" vertical="center"/>
    </xf>
    <xf numFmtId="187" fontId="0" fillId="0" borderId="12" xfId="0" applyNumberFormat="1" applyBorder="1" applyAlignment="1" applyProtection="1">
      <alignment horizontal="right" vertical="center"/>
    </xf>
    <xf numFmtId="187" fontId="0" fillId="0" borderId="149" xfId="0" applyNumberFormat="1" applyBorder="1" applyAlignment="1" applyProtection="1">
      <alignment horizontal="right" vertical="center"/>
    </xf>
    <xf numFmtId="187" fontId="0" fillId="0" borderId="52" xfId="0" applyNumberFormat="1" applyBorder="1" applyAlignment="1" applyProtection="1">
      <alignment horizontal="right" vertical="center"/>
    </xf>
    <xf numFmtId="176" fontId="63" fillId="0" borderId="40" xfId="0" applyNumberFormat="1" applyFont="1" applyBorder="1" applyAlignment="1" applyProtection="1">
      <alignment horizontal="center" vertical="center"/>
    </xf>
    <xf numFmtId="0" fontId="0" fillId="0" borderId="12" xfId="0" applyBorder="1" applyProtection="1">
      <alignment vertical="center"/>
    </xf>
    <xf numFmtId="187" fontId="0" fillId="0" borderId="12" xfId="0" applyNumberFormat="1" applyBorder="1" applyProtection="1">
      <alignment vertical="center"/>
    </xf>
    <xf numFmtId="187" fontId="0" fillId="0" borderId="22" xfId="0" applyNumberFormat="1" applyBorder="1" applyAlignment="1" applyProtection="1">
      <alignment horizontal="right" vertical="center"/>
    </xf>
    <xf numFmtId="187" fontId="0" fillId="0" borderId="23" xfId="0" applyNumberFormat="1" applyBorder="1" applyAlignment="1" applyProtection="1">
      <alignment horizontal="right" vertical="center"/>
    </xf>
    <xf numFmtId="187" fontId="0" fillId="0" borderId="150" xfId="0" applyNumberFormat="1" applyBorder="1" applyAlignment="1" applyProtection="1">
      <alignment horizontal="right" vertical="center"/>
    </xf>
    <xf numFmtId="187" fontId="0" fillId="0" borderId="50" xfId="0" applyNumberFormat="1" applyBorder="1" applyAlignment="1" applyProtection="1">
      <alignment horizontal="right" vertical="center"/>
    </xf>
    <xf numFmtId="176" fontId="63" fillId="0" borderId="22" xfId="0" applyNumberFormat="1" applyFont="1" applyBorder="1" applyAlignment="1" applyProtection="1">
      <alignment horizontal="center" vertical="center"/>
    </xf>
    <xf numFmtId="0" fontId="0" fillId="0" borderId="23" xfId="0" applyBorder="1" applyProtection="1">
      <alignment vertical="center"/>
    </xf>
    <xf numFmtId="187" fontId="0" fillId="0" borderId="23" xfId="0" applyNumberFormat="1" applyBorder="1" applyProtection="1">
      <alignment vertical="center"/>
    </xf>
    <xf numFmtId="0" fontId="0" fillId="0" borderId="24" xfId="0" applyBorder="1" applyAlignment="1" applyProtection="1">
      <alignment horizontal="center" vertical="center"/>
    </xf>
    <xf numFmtId="0" fontId="42" fillId="10" borderId="112" xfId="8" applyFont="1" applyFill="1" applyBorder="1" applyAlignment="1" applyProtection="1">
      <alignment horizontal="right" vertical="center"/>
      <protection locked="0"/>
    </xf>
    <xf numFmtId="0" fontId="42" fillId="10" borderId="113" xfId="8" applyFont="1" applyFill="1" applyBorder="1" applyAlignment="1" applyProtection="1">
      <alignment horizontal="right" vertical="center"/>
      <protection locked="0"/>
    </xf>
    <xf numFmtId="0" fontId="42" fillId="10" borderId="117" xfId="8" applyFont="1" applyFill="1" applyBorder="1" applyAlignment="1" applyProtection="1">
      <alignment horizontal="right" vertical="center"/>
      <protection locked="0"/>
    </xf>
    <xf numFmtId="181" fontId="0" fillId="2" borderId="12" xfId="0" applyNumberFormat="1" applyFill="1" applyBorder="1" applyAlignment="1" applyProtection="1">
      <alignment horizontal="center" vertical="center" shrinkToFit="1"/>
      <protection locked="0"/>
    </xf>
    <xf numFmtId="0" fontId="42" fillId="0" borderId="67" xfId="8" applyFont="1" applyBorder="1" applyAlignment="1" applyProtection="1">
      <alignment horizontal="center" vertical="center"/>
    </xf>
    <xf numFmtId="0" fontId="42" fillId="2" borderId="47" xfId="8" applyFont="1" applyFill="1" applyBorder="1" applyAlignment="1" applyProtection="1">
      <alignment horizontal="center" vertical="center"/>
      <protection locked="0"/>
    </xf>
    <xf numFmtId="0" fontId="42" fillId="2" borderId="18" xfId="8" applyFont="1" applyFill="1" applyBorder="1" applyAlignment="1" applyProtection="1">
      <alignment horizontal="center" vertical="center"/>
      <protection locked="0"/>
    </xf>
    <xf numFmtId="0" fontId="42" fillId="2" borderId="61" xfId="8" applyFont="1" applyFill="1" applyBorder="1" applyAlignment="1" applyProtection="1">
      <alignment horizontal="center" vertical="center"/>
      <protection locked="0"/>
    </xf>
    <xf numFmtId="0" fontId="42" fillId="2" borderId="26" xfId="8" applyFont="1" applyFill="1" applyBorder="1" applyAlignment="1" applyProtection="1">
      <alignment horizontal="left" vertical="center" wrapText="1"/>
    </xf>
    <xf numFmtId="0" fontId="42" fillId="2" borderId="17" xfId="8" applyFont="1" applyFill="1" applyBorder="1" applyAlignment="1" applyProtection="1">
      <alignment horizontal="left" vertical="center" wrapText="1"/>
    </xf>
    <xf numFmtId="0" fontId="42" fillId="2" borderId="32" xfId="8" applyFont="1" applyFill="1" applyBorder="1" applyAlignment="1" applyProtection="1">
      <alignment horizontal="left" vertical="center" wrapText="1"/>
    </xf>
    <xf numFmtId="0" fontId="42" fillId="2" borderId="28" xfId="8" applyFont="1" applyFill="1" applyBorder="1" applyAlignment="1" applyProtection="1">
      <alignment horizontal="left" vertical="center" wrapText="1"/>
    </xf>
    <xf numFmtId="0" fontId="42" fillId="2" borderId="0" xfId="8" applyFont="1" applyFill="1" applyAlignment="1" applyProtection="1">
      <alignment horizontal="left" vertical="center" wrapText="1"/>
    </xf>
    <xf numFmtId="0" fontId="42" fillId="2" borderId="7" xfId="8" applyFont="1" applyFill="1" applyBorder="1" applyAlignment="1" applyProtection="1">
      <alignment horizontal="left" vertical="center" wrapText="1"/>
    </xf>
    <xf numFmtId="0" fontId="42" fillId="2" borderId="29" xfId="8" applyFont="1" applyFill="1" applyBorder="1" applyAlignment="1" applyProtection="1">
      <alignment horizontal="left" vertical="center" wrapText="1"/>
    </xf>
    <xf numFmtId="0" fontId="42" fillId="2" borderId="13" xfId="8" applyFont="1" applyFill="1" applyBorder="1" applyAlignment="1" applyProtection="1">
      <alignment horizontal="left" vertical="center" wrapText="1"/>
    </xf>
    <xf numFmtId="0" fontId="42" fillId="2" borderId="15" xfId="8" applyFont="1" applyFill="1" applyBorder="1" applyAlignment="1" applyProtection="1">
      <alignment horizontal="left" vertical="center" wrapText="1"/>
    </xf>
    <xf numFmtId="0" fontId="29" fillId="0" borderId="0" xfId="8" applyFont="1" applyAlignment="1">
      <alignment horizontal="center" vertical="center"/>
    </xf>
    <xf numFmtId="0" fontId="32" fillId="0" borderId="47" xfId="8" applyFont="1" applyBorder="1" applyAlignment="1">
      <alignment horizontal="center" vertical="center"/>
    </xf>
    <xf numFmtId="0" fontId="32" fillId="0" borderId="18" xfId="8" applyFont="1" applyBorder="1" applyAlignment="1">
      <alignment horizontal="center" vertical="center"/>
    </xf>
    <xf numFmtId="0" fontId="32" fillId="0" borderId="61" xfId="8" applyFont="1" applyBorder="1" applyAlignment="1">
      <alignment horizontal="center" vertical="center"/>
    </xf>
    <xf numFmtId="0" fontId="32" fillId="0" borderId="47" xfId="8" applyFont="1" applyFill="1" applyBorder="1" applyAlignment="1" applyProtection="1">
      <alignment horizontal="center" vertical="center" shrinkToFit="1"/>
      <protection locked="0"/>
    </xf>
    <xf numFmtId="0" fontId="32" fillId="0" borderId="18" xfId="8" applyFont="1" applyFill="1" applyBorder="1" applyAlignment="1" applyProtection="1">
      <alignment horizontal="center" vertical="center" shrinkToFit="1"/>
      <protection locked="0"/>
    </xf>
    <xf numFmtId="0" fontId="32" fillId="0" borderId="61" xfId="8" applyFont="1" applyFill="1" applyBorder="1" applyAlignment="1" applyProtection="1">
      <alignment horizontal="center" vertical="center" shrinkToFit="1"/>
      <protection locked="0"/>
    </xf>
    <xf numFmtId="0" fontId="36" fillId="0" borderId="26" xfId="8" applyFont="1" applyBorder="1" applyAlignment="1">
      <alignment horizontal="center" vertical="center"/>
    </xf>
    <xf numFmtId="0" fontId="36" fillId="0" borderId="17" xfId="8" applyFont="1" applyBorder="1" applyAlignment="1">
      <alignment horizontal="center" vertical="center"/>
    </xf>
    <xf numFmtId="0" fontId="36" fillId="0" borderId="27" xfId="8" applyFont="1" applyBorder="1" applyAlignment="1">
      <alignment horizontal="center" vertical="center"/>
    </xf>
    <xf numFmtId="0" fontId="36" fillId="0" borderId="82" xfId="8" applyFont="1" applyBorder="1" applyAlignment="1">
      <alignment horizontal="center" vertical="center"/>
    </xf>
    <xf numFmtId="0" fontId="36" fillId="0" borderId="1" xfId="8" applyFont="1" applyBorder="1" applyAlignment="1">
      <alignment horizontal="center" vertical="center"/>
    </xf>
    <xf numFmtId="0" fontId="36" fillId="0" borderId="9" xfId="8" applyFont="1" applyBorder="1" applyAlignment="1">
      <alignment horizontal="center" vertical="center"/>
    </xf>
    <xf numFmtId="0" fontId="31" fillId="0" borderId="81" xfId="8" applyFont="1" applyFill="1" applyBorder="1" applyAlignment="1">
      <alignment horizontal="center" vertical="center" wrapText="1"/>
    </xf>
    <xf numFmtId="0" fontId="31" fillId="0" borderId="83" xfId="8" applyFont="1" applyFill="1" applyBorder="1" applyAlignment="1">
      <alignment horizontal="center" vertical="center" wrapText="1"/>
    </xf>
    <xf numFmtId="0" fontId="31" fillId="0" borderId="51" xfId="8" applyFont="1" applyBorder="1" applyAlignment="1">
      <alignment horizontal="center" vertical="center"/>
    </xf>
    <xf numFmtId="0" fontId="31" fillId="0" borderId="25" xfId="8" applyFont="1" applyBorder="1" applyAlignment="1">
      <alignment horizontal="center" vertical="center"/>
    </xf>
    <xf numFmtId="0" fontId="31" fillId="0" borderId="14" xfId="8" applyFont="1" applyBorder="1" applyAlignment="1">
      <alignment horizontal="center" vertical="center"/>
    </xf>
    <xf numFmtId="0" fontId="31" fillId="0" borderId="99" xfId="8" applyFont="1" applyBorder="1" applyAlignment="1">
      <alignment horizontal="left" vertical="center"/>
    </xf>
    <xf numFmtId="0" fontId="31" fillId="0" borderId="100" xfId="8" applyFont="1" applyBorder="1" applyAlignment="1">
      <alignment horizontal="left" vertical="center"/>
    </xf>
    <xf numFmtId="0" fontId="31" fillId="0" borderId="80" xfId="8" applyFont="1" applyBorder="1" applyAlignment="1">
      <alignment horizontal="left" vertical="center"/>
    </xf>
    <xf numFmtId="0" fontId="31" fillId="0" borderId="14" xfId="8" applyFont="1" applyBorder="1" applyAlignment="1">
      <alignment horizontal="left" vertical="center"/>
    </xf>
    <xf numFmtId="0" fontId="31" fillId="0" borderId="84" xfId="8" applyFont="1" applyBorder="1" applyAlignment="1">
      <alignment horizontal="left" vertical="center"/>
    </xf>
    <xf numFmtId="0" fontId="31" fillId="0" borderId="4" xfId="8" applyFont="1" applyBorder="1" applyAlignment="1">
      <alignment horizontal="left" vertical="center"/>
    </xf>
    <xf numFmtId="0" fontId="31" fillId="0" borderId="82" xfId="8" applyFont="1" applyBorder="1" applyAlignment="1">
      <alignment horizontal="left" vertical="center"/>
    </xf>
    <xf numFmtId="0" fontId="31" fillId="0" borderId="1" xfId="8" applyFont="1" applyBorder="1" applyAlignment="1">
      <alignment horizontal="left" vertical="center"/>
    </xf>
    <xf numFmtId="0" fontId="31" fillId="0" borderId="28" xfId="8" applyFont="1" applyBorder="1" applyAlignment="1">
      <alignment horizontal="left" vertical="center"/>
    </xf>
    <xf numFmtId="0" fontId="31" fillId="0" borderId="0" xfId="8" applyFont="1" applyAlignment="1">
      <alignment horizontal="left" vertical="center"/>
    </xf>
    <xf numFmtId="0" fontId="31" fillId="0" borderId="64" xfId="8" applyFont="1" applyBorder="1" applyAlignment="1">
      <alignment horizontal="left" vertical="center"/>
    </xf>
    <xf numFmtId="0" fontId="31" fillId="0" borderId="63" xfId="8" applyFont="1" applyBorder="1" applyAlignment="1">
      <alignment horizontal="left" vertical="center"/>
    </xf>
    <xf numFmtId="0" fontId="31" fillId="0" borderId="2" xfId="8" applyFont="1" applyBorder="1" applyAlignment="1">
      <alignment horizontal="left" vertical="center" wrapText="1"/>
    </xf>
    <xf numFmtId="0" fontId="31" fillId="0" borderId="5" xfId="8" applyFont="1" applyBorder="1" applyAlignment="1">
      <alignment horizontal="left" vertical="center"/>
    </xf>
    <xf numFmtId="0" fontId="31" fillId="0" borderId="9" xfId="8" applyFont="1" applyBorder="1" applyAlignment="1">
      <alignment horizontal="left" vertical="center"/>
    </xf>
    <xf numFmtId="0" fontId="31" fillId="0" borderId="3" xfId="8" applyFont="1" applyBorder="1" applyAlignment="1">
      <alignment horizontal="left" vertical="center"/>
    </xf>
    <xf numFmtId="0" fontId="31" fillId="0" borderId="89" xfId="8" applyFont="1" applyBorder="1" applyAlignment="1">
      <alignment horizontal="left" vertical="center"/>
    </xf>
    <xf numFmtId="0" fontId="31" fillId="0" borderId="90" xfId="8" applyFont="1" applyBorder="1" applyAlignment="1">
      <alignment horizontal="left" vertical="center"/>
    </xf>
    <xf numFmtId="0" fontId="31" fillId="0" borderId="93" xfId="8" applyFont="1" applyBorder="1" applyAlignment="1">
      <alignment horizontal="left" vertical="center"/>
    </xf>
    <xf numFmtId="0" fontId="31" fillId="0" borderId="94" xfId="8" applyFont="1" applyBorder="1" applyAlignment="1">
      <alignment horizontal="left" vertical="center"/>
    </xf>
    <xf numFmtId="0" fontId="36" fillId="0" borderId="26" xfId="8" applyFont="1" applyBorder="1" applyAlignment="1">
      <alignment horizontal="center" vertical="center" wrapText="1"/>
    </xf>
    <xf numFmtId="0" fontId="36" fillId="0" borderId="17" xfId="8" applyFont="1" applyBorder="1" applyAlignment="1">
      <alignment horizontal="center" vertical="center" wrapText="1"/>
    </xf>
    <xf numFmtId="0" fontId="36" fillId="0" borderId="32" xfId="8" applyFont="1" applyBorder="1" applyAlignment="1">
      <alignment horizontal="center" vertical="center" wrapText="1"/>
    </xf>
    <xf numFmtId="0" fontId="36" fillId="0" borderId="82" xfId="8" applyFont="1" applyBorder="1" applyAlignment="1">
      <alignment horizontal="center" vertical="center" wrapText="1"/>
    </xf>
    <xf numFmtId="0" fontId="36" fillId="0" borderId="1" xfId="8" applyFont="1" applyBorder="1" applyAlignment="1">
      <alignment horizontal="center" vertical="center" wrapText="1"/>
    </xf>
    <xf numFmtId="0" fontId="36" fillId="0" borderId="96" xfId="8" applyFont="1" applyBorder="1" applyAlignment="1">
      <alignment horizontal="center" vertical="center" wrapText="1"/>
    </xf>
    <xf numFmtId="0" fontId="31" fillId="0" borderId="33" xfId="8" applyFont="1" applyFill="1" applyBorder="1" applyAlignment="1">
      <alignment horizontal="center" vertical="center" wrapText="1"/>
    </xf>
    <xf numFmtId="0" fontId="31" fillId="0" borderId="97" xfId="8" applyFont="1" applyFill="1" applyBorder="1" applyAlignment="1">
      <alignment horizontal="center" vertical="center" wrapText="1"/>
    </xf>
    <xf numFmtId="0" fontId="31" fillId="4" borderId="82" xfId="8" applyFont="1" applyFill="1" applyBorder="1" applyAlignment="1">
      <alignment horizontal="center" vertical="center"/>
    </xf>
    <xf numFmtId="0" fontId="31" fillId="4" borderId="1" xfId="8" applyFont="1" applyFill="1" applyBorder="1" applyAlignment="1">
      <alignment horizontal="center" vertical="center"/>
    </xf>
    <xf numFmtId="0" fontId="31" fillId="4" borderId="96" xfId="8" applyFont="1" applyFill="1" applyBorder="1" applyAlignment="1">
      <alignment horizontal="center" vertical="center"/>
    </xf>
    <xf numFmtId="177" fontId="31" fillId="0" borderId="25" xfId="8" applyNumberFormat="1" applyFont="1" applyBorder="1" applyAlignment="1">
      <alignment horizontal="center" vertical="center"/>
    </xf>
    <xf numFmtId="177" fontId="31" fillId="0" borderId="52" xfId="8" applyNumberFormat="1" applyFont="1" applyBorder="1" applyAlignment="1">
      <alignment horizontal="center" vertical="center"/>
    </xf>
    <xf numFmtId="0" fontId="31" fillId="2" borderId="47" xfId="8" applyFont="1" applyFill="1" applyBorder="1" applyAlignment="1" applyProtection="1">
      <alignment horizontal="left" vertical="top"/>
      <protection locked="0"/>
    </xf>
    <xf numFmtId="0" fontId="31" fillId="2" borderId="18" xfId="8" applyFont="1" applyFill="1" applyBorder="1" applyAlignment="1" applyProtection="1">
      <alignment horizontal="left" vertical="top"/>
      <protection locked="0"/>
    </xf>
    <xf numFmtId="0" fontId="31" fillId="2" borderId="61" xfId="8" applyFont="1" applyFill="1" applyBorder="1" applyAlignment="1" applyProtection="1">
      <alignment horizontal="left" vertical="top"/>
      <protection locked="0"/>
    </xf>
    <xf numFmtId="0" fontId="31" fillId="0" borderId="29" xfId="8" applyFont="1" applyBorder="1" applyAlignment="1">
      <alignment horizontal="left" vertical="center"/>
    </xf>
    <xf numFmtId="0" fontId="31" fillId="0" borderId="105" xfId="8" applyFont="1" applyBorder="1" applyAlignment="1">
      <alignment horizontal="left" vertical="center"/>
    </xf>
    <xf numFmtId="0" fontId="61" fillId="0" borderId="26" xfId="8" applyFont="1" applyBorder="1" applyAlignment="1">
      <alignment horizontal="center" vertical="center" wrapText="1"/>
    </xf>
    <xf numFmtId="0" fontId="61" fillId="0" borderId="17" xfId="8" applyFont="1" applyBorder="1" applyAlignment="1">
      <alignment horizontal="center" vertical="center" wrapText="1"/>
    </xf>
    <xf numFmtId="0" fontId="61" fillId="0" borderId="32" xfId="8" applyFont="1" applyBorder="1" applyAlignment="1">
      <alignment horizontal="center" vertical="center" wrapText="1"/>
    </xf>
    <xf numFmtId="0" fontId="61" fillId="0" borderId="82" xfId="8" applyFont="1" applyBorder="1" applyAlignment="1">
      <alignment horizontal="center" vertical="center" wrapText="1"/>
    </xf>
    <xf numFmtId="0" fontId="61" fillId="0" borderId="1" xfId="8" applyFont="1" applyBorder="1" applyAlignment="1">
      <alignment horizontal="center" vertical="center" wrapText="1"/>
    </xf>
    <xf numFmtId="0" fontId="61" fillId="0" borderId="96" xfId="8" applyFont="1" applyBorder="1" applyAlignment="1">
      <alignment horizontal="center" vertical="center" wrapText="1"/>
    </xf>
    <xf numFmtId="177" fontId="31" fillId="0" borderId="80" xfId="8" applyNumberFormat="1" applyFont="1" applyBorder="1" applyAlignment="1">
      <alignment horizontal="center" vertical="center"/>
    </xf>
    <xf numFmtId="0" fontId="42" fillId="0" borderId="114" xfId="8" applyFont="1" applyBorder="1" applyAlignment="1" applyProtection="1">
      <alignment horizontal="left" vertical="center"/>
      <protection locked="0"/>
    </xf>
    <xf numFmtId="0" fontId="42" fillId="0" borderId="115" xfId="8" applyFont="1" applyBorder="1" applyAlignment="1" applyProtection="1">
      <alignment horizontal="left" vertical="center"/>
      <protection locked="0"/>
    </xf>
    <xf numFmtId="0" fontId="42" fillId="0" borderId="0" xfId="8" applyFont="1" applyAlignment="1" applyProtection="1">
      <alignment horizontal="center" vertical="center"/>
      <protection locked="0"/>
    </xf>
    <xf numFmtId="0" fontId="42" fillId="0" borderId="7" xfId="8" applyFont="1" applyBorder="1" applyAlignment="1" applyProtection="1">
      <alignment horizontal="center" vertical="center"/>
      <protection locked="0"/>
    </xf>
    <xf numFmtId="0" fontId="42" fillId="0" borderId="47" xfId="8" applyFont="1" applyBorder="1" applyAlignment="1" applyProtection="1">
      <alignment horizontal="center" vertical="center"/>
      <protection locked="0"/>
    </xf>
    <xf numFmtId="0" fontId="42" fillId="0" borderId="18" xfId="8" applyFont="1" applyBorder="1" applyAlignment="1" applyProtection="1">
      <alignment horizontal="center" vertical="center"/>
      <protection locked="0"/>
    </xf>
    <xf numFmtId="0" fontId="42" fillId="0" borderId="61" xfId="8" applyFont="1" applyBorder="1" applyAlignment="1" applyProtection="1">
      <alignment horizontal="center" vertical="center"/>
      <protection locked="0"/>
    </xf>
    <xf numFmtId="0" fontId="42" fillId="0" borderId="51" xfId="8" applyFont="1" applyBorder="1" applyAlignment="1" applyProtection="1">
      <alignment horizontal="center" vertical="center"/>
      <protection locked="0"/>
    </xf>
    <xf numFmtId="0" fontId="42" fillId="0" borderId="25" xfId="8" applyFont="1" applyBorder="1" applyAlignment="1" applyProtection="1">
      <alignment horizontal="center" vertical="center"/>
      <protection locked="0"/>
    </xf>
    <xf numFmtId="0" fontId="42" fillId="0" borderId="51" xfId="8" applyFont="1" applyBorder="1" applyAlignment="1" applyProtection="1">
      <alignment horizontal="left" vertical="center"/>
      <protection locked="0"/>
    </xf>
    <xf numFmtId="0" fontId="42" fillId="0" borderId="25" xfId="8" applyFont="1" applyBorder="1" applyAlignment="1" applyProtection="1">
      <alignment horizontal="left" vertical="center"/>
      <protection locked="0"/>
    </xf>
    <xf numFmtId="0" fontId="42" fillId="0" borderId="2" xfId="8" applyFont="1" applyBorder="1" applyAlignment="1" applyProtection="1">
      <alignment horizontal="left" vertical="center"/>
      <protection locked="0"/>
    </xf>
    <xf numFmtId="0" fontId="42" fillId="0" borderId="4" xfId="8" applyFont="1" applyBorder="1" applyAlignment="1" applyProtection="1">
      <alignment horizontal="left" vertical="center"/>
      <protection locked="0"/>
    </xf>
    <xf numFmtId="0" fontId="42" fillId="0" borderId="109" xfId="8" applyFont="1" applyBorder="1" applyAlignment="1" applyProtection="1">
      <alignment horizontal="left" vertical="center"/>
      <protection locked="0"/>
    </xf>
    <xf numFmtId="0" fontId="42" fillId="0" borderId="110" xfId="8" applyFont="1" applyBorder="1" applyAlignment="1" applyProtection="1">
      <alignment horizontal="left" vertical="center"/>
      <protection locked="0"/>
    </xf>
    <xf numFmtId="0" fontId="42" fillId="0" borderId="111" xfId="8" applyFont="1" applyBorder="1" applyAlignment="1" applyProtection="1">
      <alignment horizontal="left" vertical="center"/>
      <protection locked="0"/>
    </xf>
    <xf numFmtId="0" fontId="42" fillId="0" borderId="82" xfId="8" applyFont="1" applyBorder="1" applyAlignment="1">
      <alignment horizontal="center" vertical="center" wrapText="1"/>
    </xf>
    <xf numFmtId="0" fontId="42" fillId="0" borderId="96" xfId="8" applyFont="1" applyBorder="1" applyAlignment="1">
      <alignment horizontal="center" vertical="center" wrapText="1"/>
    </xf>
    <xf numFmtId="0" fontId="42" fillId="0" borderId="0" xfId="8" applyFont="1" applyAlignment="1" applyProtection="1">
      <alignment horizontal="left" vertical="top" wrapText="1"/>
      <protection locked="0"/>
    </xf>
    <xf numFmtId="181" fontId="42" fillId="0" borderId="47" xfId="8" applyNumberFormat="1" applyFont="1" applyBorder="1" applyAlignment="1" applyProtection="1">
      <alignment horizontal="center" vertical="center"/>
      <protection locked="0"/>
    </xf>
    <xf numFmtId="181" fontId="42" fillId="0" borderId="18" xfId="8" applyNumberFormat="1" applyFont="1" applyBorder="1" applyAlignment="1" applyProtection="1">
      <alignment horizontal="center" vertical="center"/>
      <protection locked="0"/>
    </xf>
    <xf numFmtId="181" fontId="42" fillId="0" borderId="61" xfId="8" applyNumberFormat="1" applyFont="1" applyBorder="1" applyAlignment="1" applyProtection="1">
      <alignment horizontal="center" vertical="center"/>
      <protection locked="0"/>
    </xf>
    <xf numFmtId="181" fontId="42" fillId="0" borderId="82" xfId="8" applyNumberFormat="1" applyFont="1" applyBorder="1" applyAlignment="1">
      <alignment horizontal="center" vertical="center" wrapText="1"/>
    </xf>
    <xf numFmtId="181" fontId="42" fillId="0" borderId="96" xfId="8" applyNumberFormat="1" applyFont="1" applyBorder="1" applyAlignment="1">
      <alignment horizontal="center" vertical="center"/>
    </xf>
    <xf numFmtId="0" fontId="42" fillId="0" borderId="84" xfId="8" applyFont="1" applyBorder="1" applyAlignment="1">
      <alignment horizontal="center" vertical="center" wrapText="1"/>
    </xf>
    <xf numFmtId="0" fontId="42" fillId="0" borderId="10" xfId="8" applyFont="1" applyBorder="1" applyAlignment="1">
      <alignment horizontal="center" vertical="center" wrapText="1"/>
    </xf>
    <xf numFmtId="0" fontId="42" fillId="0" borderId="52" xfId="8" applyFont="1" applyBorder="1" applyAlignment="1" applyProtection="1">
      <alignment horizontal="left" vertical="center"/>
      <protection locked="0"/>
    </xf>
    <xf numFmtId="0" fontId="42" fillId="0" borderId="25" xfId="8" applyFont="1" applyBorder="1" applyAlignment="1" applyProtection="1">
      <alignment horizontal="left" vertical="center" wrapText="1"/>
      <protection locked="0"/>
    </xf>
    <xf numFmtId="0" fontId="56"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26"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13"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5" xfId="0" applyFont="1" applyBorder="1" applyAlignment="1" applyProtection="1">
      <alignment vertical="center" wrapText="1"/>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5" fillId="0" borderId="13" xfId="0" applyNumberFormat="1" applyFont="1" applyFill="1" applyBorder="1" applyAlignment="1" applyProtection="1">
      <alignment horizontal="center" vertical="center"/>
    </xf>
    <xf numFmtId="0" fontId="5" fillId="0" borderId="12" xfId="0" applyFont="1" applyBorder="1" applyAlignment="1">
      <alignment horizontal="left" vertical="center" wrapTex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48" xfId="0" applyFont="1" applyFill="1" applyBorder="1" applyAlignment="1" applyProtection="1">
      <alignment horizontal="left" vertical="center" shrinkToFit="1"/>
    </xf>
    <xf numFmtId="0" fontId="5" fillId="0" borderId="95" xfId="0" applyFont="1" applyFill="1" applyBorder="1" applyAlignment="1" applyProtection="1">
      <alignment horizontal="left" vertical="center" shrinkToFit="1"/>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5" fillId="0" borderId="2" xfId="6" applyFont="1" applyFill="1" applyBorder="1" applyAlignment="1" applyProtection="1">
      <alignment horizontal="right" vertical="center"/>
    </xf>
    <xf numFmtId="38" fontId="25" fillId="0" borderId="4" xfId="6" applyFont="1" applyFill="1" applyBorder="1" applyAlignment="1" applyProtection="1">
      <alignment horizontal="right" vertical="center"/>
    </xf>
    <xf numFmtId="38" fontId="25"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57" fillId="0" borderId="6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5" fillId="0" borderId="43" xfId="0" applyNumberFormat="1" applyFont="1" applyFill="1" applyBorder="1" applyAlignment="1" applyProtection="1">
      <alignment horizontal="right" vertical="center"/>
    </xf>
    <xf numFmtId="38" fontId="25" fillId="0" borderId="41"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19" fillId="0" borderId="12" xfId="0" applyFont="1" applyBorder="1" applyAlignment="1" applyProtection="1">
      <alignment horizontal="right" vertical="center"/>
    </xf>
    <xf numFmtId="0" fontId="19" fillId="0" borderId="51" xfId="0" applyFont="1" applyBorder="1" applyAlignment="1" applyProtection="1">
      <alignment horizontal="right" vertical="center"/>
    </xf>
    <xf numFmtId="38" fontId="27" fillId="0" borderId="69" xfId="6" applyFont="1" applyBorder="1" applyAlignment="1" applyProtection="1">
      <alignment vertical="center" shrinkToFit="1"/>
    </xf>
    <xf numFmtId="38" fontId="27" fillId="0" borderId="70" xfId="6" applyFont="1" applyBorder="1" applyAlignment="1" applyProtection="1">
      <alignment vertical="center" shrinkToFit="1"/>
    </xf>
    <xf numFmtId="0" fontId="20" fillId="0" borderId="13" xfId="0" applyFont="1" applyBorder="1" applyAlignment="1" applyProtection="1">
      <alignment horizontal="center" vertical="center"/>
    </xf>
    <xf numFmtId="0" fontId="19" fillId="0" borderId="12" xfId="0" applyFont="1" applyBorder="1" applyAlignment="1" applyProtection="1">
      <alignment vertical="center" shrinkToFit="1"/>
    </xf>
    <xf numFmtId="38" fontId="26" fillId="0" borderId="12" xfId="6" applyFont="1" applyBorder="1" applyAlignment="1" applyProtection="1">
      <alignment vertical="center" shrinkToFit="1"/>
      <protection locked="0"/>
    </xf>
    <xf numFmtId="0" fontId="19" fillId="0" borderId="12" xfId="0" applyFont="1" applyBorder="1" applyProtection="1">
      <alignment vertical="center"/>
    </xf>
    <xf numFmtId="38" fontId="27"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16" xfId="0" applyBorder="1" applyAlignment="1" applyProtection="1">
      <alignment horizontal="center" vertical="center"/>
    </xf>
    <xf numFmtId="38" fontId="24" fillId="0" borderId="4"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48" xfId="0" applyBorder="1" applyAlignment="1" applyProtection="1">
      <alignment horizontal="center" vertical="center" wrapText="1"/>
    </xf>
    <xf numFmtId="0" fontId="0" fillId="0" borderId="142" xfId="0" applyBorder="1" applyAlignment="1" applyProtection="1">
      <alignment horizontal="center" vertical="center"/>
    </xf>
    <xf numFmtId="0" fontId="0" fillId="0" borderId="143" xfId="0" applyBorder="1" applyAlignment="1" applyProtection="1">
      <alignment horizontal="center" vertical="center"/>
    </xf>
    <xf numFmtId="0" fontId="0" fillId="0" borderId="144" xfId="0" applyBorder="1" applyAlignment="1" applyProtection="1">
      <alignment horizontal="center" vertical="center"/>
    </xf>
    <xf numFmtId="0" fontId="0" fillId="0" borderId="145" xfId="0" applyBorder="1" applyAlignment="1" applyProtection="1">
      <alignment horizontal="center" vertical="center"/>
    </xf>
    <xf numFmtId="0" fontId="0" fillId="0" borderId="146" xfId="0" applyBorder="1" applyAlignment="1" applyProtection="1">
      <alignment horizontal="center" vertical="center"/>
    </xf>
    <xf numFmtId="0" fontId="0" fillId="0" borderId="147" xfId="0" applyBorder="1" applyAlignment="1" applyProtection="1">
      <alignment horizontal="center" vertical="center"/>
    </xf>
    <xf numFmtId="0" fontId="14" fillId="0" borderId="12" xfId="0" applyFont="1" applyFill="1" applyBorder="1" applyAlignment="1" applyProtection="1">
      <alignment horizontal="center" vertical="center" wrapText="1"/>
    </xf>
    <xf numFmtId="38" fontId="24" fillId="0" borderId="2" xfId="6" applyFont="1" applyFill="1" applyBorder="1" applyAlignment="1" applyProtection="1">
      <alignment vertical="center" shrinkToFit="1"/>
    </xf>
    <xf numFmtId="38" fontId="24" fillId="0" borderId="5" xfId="6" applyFont="1" applyFill="1" applyBorder="1" applyAlignment="1" applyProtection="1">
      <alignment vertical="center" shrinkToFit="1"/>
    </xf>
    <xf numFmtId="38" fontId="24" fillId="0" borderId="1" xfId="6" applyFont="1" applyFill="1" applyBorder="1" applyAlignment="1" applyProtection="1">
      <alignment vertical="center" shrinkToFit="1"/>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2" fillId="0" borderId="12"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4" fillId="0" borderId="3" xfId="6" applyFont="1" applyFill="1" applyBorder="1" applyAlignment="1" applyProtection="1">
      <alignment vertical="center" shrinkToFit="1"/>
    </xf>
    <xf numFmtId="38" fontId="24" fillId="0" borderId="9" xfId="6" applyFont="1" applyFill="1" applyBorder="1" applyAlignment="1" applyProtection="1">
      <alignment vertical="center" shrinkToFit="1"/>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105" xfId="0" applyFill="1" applyBorder="1" applyAlignment="1" applyProtection="1">
      <alignment horizontal="center" vertical="center" wrapText="1"/>
    </xf>
    <xf numFmtId="38" fontId="24" fillId="0" borderId="51" xfId="6" applyFont="1" applyFill="1" applyBorder="1" applyAlignment="1" applyProtection="1">
      <alignment vertical="center" shrinkToFit="1"/>
    </xf>
    <xf numFmtId="38" fontId="24" fillId="0" borderId="25" xfId="6" applyFont="1" applyFill="1" applyBorder="1" applyAlignment="1" applyProtection="1">
      <alignment vertical="center" shrinkToFit="1"/>
    </xf>
    <xf numFmtId="0" fontId="18"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38" fontId="23" fillId="3" borderId="26" xfId="0" applyNumberFormat="1" applyFont="1" applyFill="1" applyBorder="1" applyAlignment="1" applyProtection="1">
      <alignment vertical="center" shrinkToFit="1"/>
    </xf>
    <xf numFmtId="38" fontId="23" fillId="3" borderId="32" xfId="0" applyNumberFormat="1" applyFont="1" applyFill="1" applyBorder="1" applyAlignment="1" applyProtection="1">
      <alignment vertical="center" shrinkToFit="1"/>
    </xf>
    <xf numFmtId="38" fontId="23" fillId="3" borderId="29" xfId="0" applyNumberFormat="1" applyFont="1" applyFill="1" applyBorder="1" applyAlignment="1" applyProtection="1">
      <alignment vertical="center" shrinkToFit="1"/>
    </xf>
    <xf numFmtId="38" fontId="23" fillId="3" borderId="15" xfId="0" applyNumberFormat="1" applyFont="1" applyFill="1" applyBorder="1" applyAlignment="1" applyProtection="1">
      <alignment vertical="center" shrinkToFit="1"/>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12"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wrapText="1"/>
    </xf>
    <xf numFmtId="0" fontId="0" fillId="0" borderId="16" xfId="0" applyBorder="1" applyAlignment="1">
      <alignment horizontal="center" vertical="center" wrapText="1"/>
    </xf>
    <xf numFmtId="0" fontId="0" fillId="0" borderId="46" xfId="0" applyBorder="1" applyAlignment="1">
      <alignment horizontal="center" vertical="center" wrapText="1"/>
    </xf>
    <xf numFmtId="0" fontId="0" fillId="0" borderId="51"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0" fillId="0" borderId="46"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9" xfId="0" applyBorder="1" applyAlignment="1" applyProtection="1">
      <alignment horizontal="center" vertical="center" wrapText="1"/>
    </xf>
    <xf numFmtId="0" fontId="18" fillId="0" borderId="3" xfId="0" applyFont="1" applyBorder="1" applyAlignment="1" applyProtection="1">
      <alignment horizontal="center" vertical="center"/>
    </xf>
    <xf numFmtId="0" fontId="18" fillId="0" borderId="9" xfId="0" applyFont="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cellXfs>
  <cellStyles count="14">
    <cellStyle name="桁区切り" xfId="6" builtinId="6"/>
    <cellStyle name="桁区切り 2" xfId="11" xr:uid="{0DCAF542-A918-4590-BDBA-9510CF2C92A8}"/>
    <cellStyle name="桁区切り 3" xfId="13" xr:uid="{88701C94-F2F4-428B-8EC0-0A2CB248FCED}"/>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9F12ACBC-811E-4D93-99F0-5412F610ED8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118BA553-9230-487C-88F4-54C98205A754}"/>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42CBEF89-49D2-4AFA-905A-4E77C13F1485}"/>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1E20088-007C-481B-9AA5-16362CC5D59D}"/>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0A8F8347-92B5-4226-AD17-CF00CF966FC5}"/>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CD5C4F1-E679-4260-B891-F557C29FA930}"/>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EBA120DD-FE5D-493A-975B-A654CE9ABD5D}"/>
            </a:ext>
          </a:extLst>
        </xdr:cNvPr>
        <xdr:cNvSpPr txBox="1"/>
      </xdr:nvSpPr>
      <xdr:spPr>
        <a:xfrm>
          <a:off x="9144000" y="511969"/>
          <a:ext cx="6232073"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6178ACA1-275D-4815-AB39-295E15A27AE2}"/>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0D614199-838C-4D59-B7A5-FF788468E769}"/>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85D29F0-AE94-406A-8278-DAB1891623CE}"/>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DDD7261D-0397-4E55-870F-79B578710155}"/>
            </a:ext>
          </a:extLst>
        </xdr:cNvPr>
        <xdr:cNvSpPr txBox="1"/>
      </xdr:nvSpPr>
      <xdr:spPr>
        <a:xfrm>
          <a:off x="9144000" y="511969"/>
          <a:ext cx="6232073" cy="330653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296332</xdr:colOff>
      <xdr:row>0</xdr:row>
      <xdr:rowOff>74084</xdr:rowOff>
    </xdr:from>
    <xdr:to>
      <xdr:col>25</xdr:col>
      <xdr:colOff>3937000</xdr:colOff>
      <xdr:row>6</xdr:row>
      <xdr:rowOff>232834</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76915" y="74084"/>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24</xdr:col>
      <xdr:colOff>63501</xdr:colOff>
      <xdr:row>3</xdr:row>
      <xdr:rowOff>0</xdr:rowOff>
    </xdr:from>
    <xdr:to>
      <xdr:col>24</xdr:col>
      <xdr:colOff>222251</xdr:colOff>
      <xdr:row>4</xdr:row>
      <xdr:rowOff>137583</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4044084" y="603250"/>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231321</xdr:colOff>
      <xdr:row>3</xdr:row>
      <xdr:rowOff>156482</xdr:rowOff>
    </xdr:from>
    <xdr:to>
      <xdr:col>8</xdr:col>
      <xdr:colOff>398611</xdr:colOff>
      <xdr:row>7</xdr:row>
      <xdr:rowOff>13607</xdr:rowOff>
    </xdr:to>
    <xdr:cxnSp macro="">
      <xdr:nvCxnSpPr>
        <xdr:cNvPr id="3" name="直線矢印コネクタ 2">
          <a:extLst>
            <a:ext uri="{FF2B5EF4-FFF2-40B4-BE49-F238E27FC236}">
              <a16:creationId xmlns:a16="http://schemas.microsoft.com/office/drawing/2014/main" id="{40A56E42-9EDD-48AF-9866-1E07ED14D22C}"/>
            </a:ext>
          </a:extLst>
        </xdr:cNvPr>
        <xdr:cNvCxnSpPr>
          <a:cxnSpLocks/>
        </xdr:cNvCxnSpPr>
      </xdr:nvCxnSpPr>
      <xdr:spPr>
        <a:xfrm flipH="1">
          <a:off x="4603296" y="804182"/>
          <a:ext cx="567340" cy="75247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60</xdr:row>
      <xdr:rowOff>204106</xdr:rowOff>
    </xdr:from>
    <xdr:to>
      <xdr:col>47</xdr:col>
      <xdr:colOff>0</xdr:colOff>
      <xdr:row>72</xdr:row>
      <xdr:rowOff>13607</xdr:rowOff>
    </xdr:to>
    <xdr:sp macro="" textlink="">
      <xdr:nvSpPr>
        <xdr:cNvPr id="4" name="正方形/長方形 3">
          <a:extLst>
            <a:ext uri="{FF2B5EF4-FFF2-40B4-BE49-F238E27FC236}">
              <a16:creationId xmlns:a16="http://schemas.microsoft.com/office/drawing/2014/main" id="{2FE3E776-17B6-4392-9241-E57C519AC0A7}"/>
            </a:ext>
          </a:extLst>
        </xdr:cNvPr>
        <xdr:cNvSpPr/>
      </xdr:nvSpPr>
      <xdr:spPr>
        <a:xfrm>
          <a:off x="19077214" y="15158356"/>
          <a:ext cx="7456715" cy="214993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9</xdr:col>
      <xdr:colOff>0</xdr:colOff>
      <xdr:row>1</xdr:row>
      <xdr:rowOff>0</xdr:rowOff>
    </xdr:from>
    <xdr:to>
      <xdr:col>12</xdr:col>
      <xdr:colOff>254531</xdr:colOff>
      <xdr:row>6</xdr:row>
      <xdr:rowOff>204108</xdr:rowOff>
    </xdr:to>
    <xdr:sp macro="" textlink="">
      <xdr:nvSpPr>
        <xdr:cNvPr id="5" name="正方形/長方形 4">
          <a:extLst>
            <a:ext uri="{FF2B5EF4-FFF2-40B4-BE49-F238E27FC236}">
              <a16:creationId xmlns:a16="http://schemas.microsoft.com/office/drawing/2014/main" id="{B2FF400B-3AE8-4784-9C3F-31D6D21365AD}"/>
            </a:ext>
          </a:extLst>
        </xdr:cNvPr>
        <xdr:cNvSpPr/>
      </xdr:nvSpPr>
      <xdr:spPr>
        <a:xfrm>
          <a:off x="5181600" y="266700"/>
          <a:ext cx="2645306" cy="1194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副主幹教諭、</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中核リーダー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③若手リーダー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④副園長、教頭及び主幹教諭等</a:t>
          </a:r>
        </a:p>
      </xdr:txBody>
    </xdr:sp>
    <xdr:clientData/>
  </xdr:twoCellAnchor>
  <xdr:twoCellAnchor>
    <xdr:from>
      <xdr:col>14</xdr:col>
      <xdr:colOff>27214</xdr:colOff>
      <xdr:row>2</xdr:row>
      <xdr:rowOff>27214</xdr:rowOff>
    </xdr:from>
    <xdr:to>
      <xdr:col>18</xdr:col>
      <xdr:colOff>176892</xdr:colOff>
      <xdr:row>5</xdr:row>
      <xdr:rowOff>27215</xdr:rowOff>
    </xdr:to>
    <xdr:sp macro="" textlink="">
      <xdr:nvSpPr>
        <xdr:cNvPr id="6" name="正方形/長方形 5">
          <a:extLst>
            <a:ext uri="{FF2B5EF4-FFF2-40B4-BE49-F238E27FC236}">
              <a16:creationId xmlns:a16="http://schemas.microsoft.com/office/drawing/2014/main" id="{B1AABC24-59A6-4305-AA38-5BC0B2C4D65C}"/>
            </a:ext>
          </a:extLst>
        </xdr:cNvPr>
        <xdr:cNvSpPr/>
      </xdr:nvSpPr>
      <xdr:spPr>
        <a:xfrm>
          <a:off x="9007928" y="489857"/>
          <a:ext cx="2952750" cy="5987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489857</xdr:colOff>
      <xdr:row>19</xdr:row>
      <xdr:rowOff>30504</xdr:rowOff>
    </xdr:from>
    <xdr:to>
      <xdr:col>27</xdr:col>
      <xdr:colOff>136072</xdr:colOff>
      <xdr:row>27</xdr:row>
      <xdr:rowOff>231321</xdr:rowOff>
    </xdr:to>
    <xdr:sp macro="" textlink="">
      <xdr:nvSpPr>
        <xdr:cNvPr id="2" name="正方形/長方形 1">
          <a:extLst>
            <a:ext uri="{FF2B5EF4-FFF2-40B4-BE49-F238E27FC236}">
              <a16:creationId xmlns:a16="http://schemas.microsoft.com/office/drawing/2014/main" id="{A4FD9A6C-9672-4E6D-9479-1D19B5DB1AC1}"/>
            </a:ext>
          </a:extLst>
        </xdr:cNvPr>
        <xdr:cNvSpPr/>
      </xdr:nvSpPr>
      <xdr:spPr>
        <a:xfrm>
          <a:off x="12681857" y="4942683"/>
          <a:ext cx="4993822" cy="216024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要件判定</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・「区分」欄（①～③）に応じた研修を終了しているか、判定結果（○・</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保育実践研修と</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マネジメント研修の受講がある場合、</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」サイン</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表示</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→保育実践研修やマネジメント研修は、受講時期や区分によっては、処遇</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Ⅱ</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の要件を満たす研修とならないので、除外して要件判定しています。ただし、要件を満たす研修となる場合もあるため、要件「</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」となった対象者について、本市が必要に応じて個別に確認します。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398611</xdr:colOff>
      <xdr:row>1</xdr:row>
      <xdr:rowOff>27214</xdr:rowOff>
    </xdr:from>
    <xdr:to>
      <xdr:col>13</xdr:col>
      <xdr:colOff>244928</xdr:colOff>
      <xdr:row>6</xdr:row>
      <xdr:rowOff>231322</xdr:rowOff>
    </xdr:to>
    <xdr:sp macro="" textlink="">
      <xdr:nvSpPr>
        <xdr:cNvPr id="3" name="正方形/長方形 2">
          <a:extLst>
            <a:ext uri="{FF2B5EF4-FFF2-40B4-BE49-F238E27FC236}">
              <a16:creationId xmlns:a16="http://schemas.microsoft.com/office/drawing/2014/main" id="{18DE220F-0655-4246-BF8A-7D0857FA1054}"/>
            </a:ext>
          </a:extLst>
        </xdr:cNvPr>
        <xdr:cNvSpPr/>
      </xdr:nvSpPr>
      <xdr:spPr>
        <a:xfrm>
          <a:off x="5580211" y="293914"/>
          <a:ext cx="2646667" cy="1194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①中核リーダー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③若手リーダー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④副園長、教頭及び主幹教諭等</a:t>
          </a:r>
        </a:p>
      </xdr:txBody>
    </xdr:sp>
    <xdr:clientData/>
  </xdr:twoCellAnchor>
  <xdr:twoCellAnchor>
    <xdr:from>
      <xdr:col>7</xdr:col>
      <xdr:colOff>258536</xdr:colOff>
      <xdr:row>4</xdr:row>
      <xdr:rowOff>34018</xdr:rowOff>
    </xdr:from>
    <xdr:to>
      <xdr:col>9</xdr:col>
      <xdr:colOff>398611</xdr:colOff>
      <xdr:row>6</xdr:row>
      <xdr:rowOff>217714</xdr:rowOff>
    </xdr:to>
    <xdr:cxnSp macro="">
      <xdr:nvCxnSpPr>
        <xdr:cNvPr id="5" name="直線矢印コネクタ 4">
          <a:extLst>
            <a:ext uri="{FF2B5EF4-FFF2-40B4-BE49-F238E27FC236}">
              <a16:creationId xmlns:a16="http://schemas.microsoft.com/office/drawing/2014/main" id="{65DEB0FA-84DC-46E8-9E85-97CAE491ADB1}"/>
            </a:ext>
          </a:extLst>
        </xdr:cNvPr>
        <xdr:cNvCxnSpPr>
          <a:stCxn id="3" idx="1"/>
        </xdr:cNvCxnSpPr>
      </xdr:nvCxnSpPr>
      <xdr:spPr>
        <a:xfrm flipH="1">
          <a:off x="4630511" y="891268"/>
          <a:ext cx="949700" cy="58374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183697</xdr:colOff>
      <xdr:row>8</xdr:row>
      <xdr:rowOff>231322</xdr:rowOff>
    </xdr:from>
    <xdr:to>
      <xdr:col>28</xdr:col>
      <xdr:colOff>381000</xdr:colOff>
      <xdr:row>19</xdr:row>
      <xdr:rowOff>30504</xdr:rowOff>
    </xdr:to>
    <xdr:cxnSp macro="">
      <xdr:nvCxnSpPr>
        <xdr:cNvPr id="6" name="直線矢印コネクタ 5">
          <a:extLst>
            <a:ext uri="{FF2B5EF4-FFF2-40B4-BE49-F238E27FC236}">
              <a16:creationId xmlns:a16="http://schemas.microsoft.com/office/drawing/2014/main" id="{4F6ADBD2-7737-4021-8DAE-EE1E2DC2FF80}"/>
            </a:ext>
          </a:extLst>
        </xdr:cNvPr>
        <xdr:cNvCxnSpPr>
          <a:stCxn id="2" idx="0"/>
        </xdr:cNvCxnSpPr>
      </xdr:nvCxnSpPr>
      <xdr:spPr>
        <a:xfrm flipV="1">
          <a:off x="15178768" y="2054679"/>
          <a:ext cx="3150053" cy="2888004"/>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60</xdr:row>
      <xdr:rowOff>204106</xdr:rowOff>
    </xdr:from>
    <xdr:to>
      <xdr:col>46</xdr:col>
      <xdr:colOff>489857</xdr:colOff>
      <xdr:row>72</xdr:row>
      <xdr:rowOff>13607</xdr:rowOff>
    </xdr:to>
    <xdr:sp macro="" textlink="">
      <xdr:nvSpPr>
        <xdr:cNvPr id="7" name="正方形/長方形 6">
          <a:extLst>
            <a:ext uri="{FF2B5EF4-FFF2-40B4-BE49-F238E27FC236}">
              <a16:creationId xmlns:a16="http://schemas.microsoft.com/office/drawing/2014/main" id="{F2F1BC0A-B5D0-45DA-870D-AA84B62EAF3D}"/>
            </a:ext>
          </a:extLst>
        </xdr:cNvPr>
        <xdr:cNvSpPr/>
      </xdr:nvSpPr>
      <xdr:spPr>
        <a:xfrm>
          <a:off x="19077214" y="10259785"/>
          <a:ext cx="7415893" cy="21499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557892</xdr:colOff>
      <xdr:row>14</xdr:row>
      <xdr:rowOff>68035</xdr:rowOff>
    </xdr:from>
    <xdr:to>
      <xdr:col>5</xdr:col>
      <xdr:colOff>962103</xdr:colOff>
      <xdr:row>19</xdr:row>
      <xdr:rowOff>-1</xdr:rowOff>
    </xdr:to>
    <xdr:sp macro="" textlink="">
      <xdr:nvSpPr>
        <xdr:cNvPr id="8" name="正方形/長方形 7">
          <a:extLst>
            <a:ext uri="{FF2B5EF4-FFF2-40B4-BE49-F238E27FC236}">
              <a16:creationId xmlns:a16="http://schemas.microsoft.com/office/drawing/2014/main" id="{0BD693D5-7089-4DF1-BDA0-9A93F241758D}"/>
            </a:ext>
          </a:extLst>
        </xdr:cNvPr>
        <xdr:cNvSpPr/>
      </xdr:nvSpPr>
      <xdr:spPr>
        <a:xfrm>
          <a:off x="1333499" y="3755571"/>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707571</xdr:colOff>
      <xdr:row>9</xdr:row>
      <xdr:rowOff>530678</xdr:rowOff>
    </xdr:from>
    <xdr:to>
      <xdr:col>4</xdr:col>
      <xdr:colOff>678355</xdr:colOff>
      <xdr:row>14</xdr:row>
      <xdr:rowOff>68035</xdr:rowOff>
    </xdr:to>
    <xdr:cxnSp macro="">
      <xdr:nvCxnSpPr>
        <xdr:cNvPr id="9" name="直線矢印コネクタ 8">
          <a:extLst>
            <a:ext uri="{FF2B5EF4-FFF2-40B4-BE49-F238E27FC236}">
              <a16:creationId xmlns:a16="http://schemas.microsoft.com/office/drawing/2014/main" id="{8F293653-FDC0-4FA9-AB32-6D56EF22284C}"/>
            </a:ext>
          </a:extLst>
        </xdr:cNvPr>
        <xdr:cNvCxnSpPr>
          <a:stCxn id="8" idx="0"/>
        </xdr:cNvCxnSpPr>
      </xdr:nvCxnSpPr>
      <xdr:spPr>
        <a:xfrm flipH="1" flipV="1">
          <a:off x="1483178" y="2639785"/>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108856</xdr:colOff>
      <xdr:row>14</xdr:row>
      <xdr:rowOff>0</xdr:rowOff>
    </xdr:from>
    <xdr:to>
      <xdr:col>11</xdr:col>
      <xdr:colOff>50424</xdr:colOff>
      <xdr:row>19</xdr:row>
      <xdr:rowOff>204107</xdr:rowOff>
    </xdr:to>
    <xdr:sp macro="" textlink="">
      <xdr:nvSpPr>
        <xdr:cNvPr id="10" name="正方形/長方形 9">
          <a:extLst>
            <a:ext uri="{FF2B5EF4-FFF2-40B4-BE49-F238E27FC236}">
              <a16:creationId xmlns:a16="http://schemas.microsoft.com/office/drawing/2014/main" id="{E1B1A434-2BE9-4255-BF87-100E37B6EDDF}"/>
            </a:ext>
          </a:extLst>
        </xdr:cNvPr>
        <xdr:cNvSpPr/>
      </xdr:nvSpPr>
      <xdr:spPr>
        <a:xfrm>
          <a:off x="4490356" y="3687536"/>
          <a:ext cx="2145925" cy="1428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ハイフンと数字は半角</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993321</xdr:colOff>
      <xdr:row>9</xdr:row>
      <xdr:rowOff>476250</xdr:rowOff>
    </xdr:from>
    <xdr:to>
      <xdr:col>8</xdr:col>
      <xdr:colOff>204826</xdr:colOff>
      <xdr:row>14</xdr:row>
      <xdr:rowOff>16327</xdr:rowOff>
    </xdr:to>
    <xdr:cxnSp macro="">
      <xdr:nvCxnSpPr>
        <xdr:cNvPr id="11" name="直線矢印コネクタ 10">
          <a:extLst>
            <a:ext uri="{FF2B5EF4-FFF2-40B4-BE49-F238E27FC236}">
              <a16:creationId xmlns:a16="http://schemas.microsoft.com/office/drawing/2014/main" id="{81791B1D-F2F5-4BDE-8474-310D10D61579}"/>
            </a:ext>
          </a:extLst>
        </xdr:cNvPr>
        <xdr:cNvCxnSpPr/>
      </xdr:nvCxnSpPr>
      <xdr:spPr>
        <a:xfrm flipH="1" flipV="1">
          <a:off x="3510642" y="2585357"/>
          <a:ext cx="1470291" cy="111850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887185</xdr:colOff>
      <xdr:row>1</xdr:row>
      <xdr:rowOff>27215</xdr:rowOff>
    </xdr:from>
    <xdr:to>
      <xdr:col>18</xdr:col>
      <xdr:colOff>367392</xdr:colOff>
      <xdr:row>6</xdr:row>
      <xdr:rowOff>57151</xdr:rowOff>
    </xdr:to>
    <xdr:sp macro="" textlink="">
      <xdr:nvSpPr>
        <xdr:cNvPr id="12" name="正方形/長方形 11">
          <a:extLst>
            <a:ext uri="{FF2B5EF4-FFF2-40B4-BE49-F238E27FC236}">
              <a16:creationId xmlns:a16="http://schemas.microsoft.com/office/drawing/2014/main" id="{86504673-F09B-48EE-974A-374353EDE5CC}"/>
            </a:ext>
          </a:extLst>
        </xdr:cNvPr>
        <xdr:cNvSpPr/>
      </xdr:nvSpPr>
      <xdr:spPr>
        <a:xfrm>
          <a:off x="8874578" y="299358"/>
          <a:ext cx="3276600" cy="1009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15</xdr:col>
      <xdr:colOff>27213</xdr:colOff>
      <xdr:row>6</xdr:row>
      <xdr:rowOff>54429</xdr:rowOff>
    </xdr:from>
    <xdr:to>
      <xdr:col>15</xdr:col>
      <xdr:colOff>530677</xdr:colOff>
      <xdr:row>7</xdr:row>
      <xdr:rowOff>27214</xdr:rowOff>
    </xdr:to>
    <xdr:cxnSp macro="">
      <xdr:nvCxnSpPr>
        <xdr:cNvPr id="13" name="直線矢印コネクタ 12">
          <a:extLst>
            <a:ext uri="{FF2B5EF4-FFF2-40B4-BE49-F238E27FC236}">
              <a16:creationId xmlns:a16="http://schemas.microsoft.com/office/drawing/2014/main" id="{EDFC582B-D9D9-4A8A-828D-BEF3BAB505A2}"/>
            </a:ext>
          </a:extLst>
        </xdr:cNvPr>
        <xdr:cNvCxnSpPr/>
      </xdr:nvCxnSpPr>
      <xdr:spPr>
        <a:xfrm>
          <a:off x="9416142" y="1306286"/>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394607</xdr:colOff>
      <xdr:row>1</xdr:row>
      <xdr:rowOff>54428</xdr:rowOff>
    </xdr:from>
    <xdr:to>
      <xdr:col>24</xdr:col>
      <xdr:colOff>145675</xdr:colOff>
      <xdr:row>6</xdr:row>
      <xdr:rowOff>111579</xdr:rowOff>
    </xdr:to>
    <xdr:sp macro="" textlink="">
      <xdr:nvSpPr>
        <xdr:cNvPr id="14" name="正方形/長方形 13">
          <a:extLst>
            <a:ext uri="{FF2B5EF4-FFF2-40B4-BE49-F238E27FC236}">
              <a16:creationId xmlns:a16="http://schemas.microsoft.com/office/drawing/2014/main" id="{A4589DAB-FD11-414F-80E2-1C361EF7B300}"/>
            </a:ext>
          </a:extLst>
        </xdr:cNvPr>
        <xdr:cNvSpPr/>
      </xdr:nvSpPr>
      <xdr:spPr>
        <a:xfrm>
          <a:off x="13988143" y="326571"/>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571501</xdr:colOff>
      <xdr:row>6</xdr:row>
      <xdr:rowOff>111579</xdr:rowOff>
    </xdr:from>
    <xdr:to>
      <xdr:col>24</xdr:col>
      <xdr:colOff>136071</xdr:colOff>
      <xdr:row>8</xdr:row>
      <xdr:rowOff>149679</xdr:rowOff>
    </xdr:to>
    <xdr:cxnSp macro="">
      <xdr:nvCxnSpPr>
        <xdr:cNvPr id="15" name="直線矢印コネクタ 14">
          <a:extLst>
            <a:ext uri="{FF2B5EF4-FFF2-40B4-BE49-F238E27FC236}">
              <a16:creationId xmlns:a16="http://schemas.microsoft.com/office/drawing/2014/main" id="{6DADCD04-56E0-41BA-9F66-2318063FE88C}"/>
            </a:ext>
          </a:extLst>
        </xdr:cNvPr>
        <xdr:cNvCxnSpPr/>
      </xdr:nvCxnSpPr>
      <xdr:spPr>
        <a:xfrm>
          <a:off x="15566572" y="1363436"/>
          <a:ext cx="557892" cy="60960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288471</xdr:colOff>
      <xdr:row>0</xdr:row>
      <xdr:rowOff>204108</xdr:rowOff>
    </xdr:from>
    <xdr:to>
      <xdr:col>29</xdr:col>
      <xdr:colOff>12325</xdr:colOff>
      <xdr:row>6</xdr:row>
      <xdr:rowOff>100695</xdr:rowOff>
    </xdr:to>
    <xdr:sp macro="" textlink="">
      <xdr:nvSpPr>
        <xdr:cNvPr id="16" name="正方形/長方形 15">
          <a:extLst>
            <a:ext uri="{FF2B5EF4-FFF2-40B4-BE49-F238E27FC236}">
              <a16:creationId xmlns:a16="http://schemas.microsoft.com/office/drawing/2014/main" id="{50AD472F-5FFF-43F2-951E-68BF8BEAA72F}"/>
            </a:ext>
          </a:extLst>
        </xdr:cNvPr>
        <xdr:cNvSpPr/>
      </xdr:nvSpPr>
      <xdr:spPr>
        <a:xfrm>
          <a:off x="16276864" y="204108"/>
          <a:ext cx="2145925" cy="11484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園内研修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→園内研修を実施している場合、実施時間を入力してください（区分①②は最大</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時間、③は最大</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4</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時間）</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30</xdr:col>
      <xdr:colOff>59871</xdr:colOff>
      <xdr:row>0</xdr:row>
      <xdr:rowOff>179615</xdr:rowOff>
    </xdr:from>
    <xdr:to>
      <xdr:col>35</xdr:col>
      <xdr:colOff>151117</xdr:colOff>
      <xdr:row>6</xdr:row>
      <xdr:rowOff>76202</xdr:rowOff>
    </xdr:to>
    <xdr:sp macro="" textlink="">
      <xdr:nvSpPr>
        <xdr:cNvPr id="18" name="正方形/長方形 17">
          <a:extLst>
            <a:ext uri="{FF2B5EF4-FFF2-40B4-BE49-F238E27FC236}">
              <a16:creationId xmlns:a16="http://schemas.microsoft.com/office/drawing/2014/main" id="{D6E6D200-D8B9-4793-B7BC-8227F4ED7923}"/>
            </a:ext>
          </a:extLst>
        </xdr:cNvPr>
        <xdr:cNvSpPr/>
      </xdr:nvSpPr>
      <xdr:spPr>
        <a:xfrm>
          <a:off x="18742478" y="179615"/>
          <a:ext cx="2145925" cy="11484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その他</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→その他研修受講要件に算入できる研修を受講している場合、その時間数を入力してください。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299357</xdr:colOff>
      <xdr:row>6</xdr:row>
      <xdr:rowOff>100695</xdr:rowOff>
    </xdr:from>
    <xdr:to>
      <xdr:col>26</xdr:col>
      <xdr:colOff>327291</xdr:colOff>
      <xdr:row>8</xdr:row>
      <xdr:rowOff>136072</xdr:rowOff>
    </xdr:to>
    <xdr:cxnSp macro="">
      <xdr:nvCxnSpPr>
        <xdr:cNvPr id="19" name="直線矢印コネクタ 18">
          <a:extLst>
            <a:ext uri="{FF2B5EF4-FFF2-40B4-BE49-F238E27FC236}">
              <a16:creationId xmlns:a16="http://schemas.microsoft.com/office/drawing/2014/main" id="{D0831C58-D248-47D3-B996-C0545AB91F3B}"/>
            </a:ext>
          </a:extLst>
        </xdr:cNvPr>
        <xdr:cNvCxnSpPr>
          <a:stCxn id="16" idx="2"/>
        </xdr:cNvCxnSpPr>
      </xdr:nvCxnSpPr>
      <xdr:spPr>
        <a:xfrm flipH="1">
          <a:off x="16804821" y="1352552"/>
          <a:ext cx="545006" cy="606877"/>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272143</xdr:colOff>
      <xdr:row>6</xdr:row>
      <xdr:rowOff>76202</xdr:rowOff>
    </xdr:from>
    <xdr:to>
      <xdr:col>33</xdr:col>
      <xdr:colOff>3441</xdr:colOff>
      <xdr:row>8</xdr:row>
      <xdr:rowOff>176893</xdr:rowOff>
    </xdr:to>
    <xdr:cxnSp macro="">
      <xdr:nvCxnSpPr>
        <xdr:cNvPr id="22" name="直線矢印コネクタ 21">
          <a:extLst>
            <a:ext uri="{FF2B5EF4-FFF2-40B4-BE49-F238E27FC236}">
              <a16:creationId xmlns:a16="http://schemas.microsoft.com/office/drawing/2014/main" id="{23C9ECD4-270D-44A3-B7B9-3E0E9F38AFD0}"/>
            </a:ext>
          </a:extLst>
        </xdr:cNvPr>
        <xdr:cNvCxnSpPr>
          <a:stCxn id="18" idx="2"/>
        </xdr:cNvCxnSpPr>
      </xdr:nvCxnSpPr>
      <xdr:spPr>
        <a:xfrm flipH="1">
          <a:off x="17294679" y="1328059"/>
          <a:ext cx="2520762" cy="672191"/>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0957-51E3-4F65-B007-ACC28EEACAF4}">
  <sheetPr codeName="Sheet1">
    <tabColor rgb="FFFFFF00"/>
  </sheetPr>
  <dimension ref="A1:L67"/>
  <sheetViews>
    <sheetView tabSelected="1" view="pageBreakPreview" zoomScale="80" zoomScaleNormal="80" zoomScaleSheetLayoutView="80" workbookViewId="0">
      <selection activeCell="I34" sqref="I34"/>
    </sheetView>
  </sheetViews>
  <sheetFormatPr defaultColWidth="9" defaultRowHeight="13.5"/>
  <cols>
    <col min="1" max="1" width="2.875" style="228" customWidth="1"/>
    <col min="2" max="2" width="3" style="227" customWidth="1"/>
    <col min="3" max="3" width="12.125" style="227" customWidth="1"/>
    <col min="4" max="4" width="15.375" style="227" customWidth="1"/>
    <col min="5" max="5" width="11.125" style="227" customWidth="1"/>
    <col min="6" max="6" width="12.625" style="230" customWidth="1"/>
    <col min="7" max="7" width="12.25" style="230" customWidth="1"/>
    <col min="8" max="8" width="13.125" style="230" customWidth="1"/>
    <col min="9" max="9" width="12.375" style="230" customWidth="1"/>
    <col min="10" max="10" width="5.5" style="228" bestFit="1" customWidth="1"/>
    <col min="11" max="11" width="7.75" style="228" customWidth="1"/>
    <col min="12" max="12" width="13.125" style="228" customWidth="1"/>
    <col min="13" max="16384" width="9" style="228"/>
  </cols>
  <sheetData>
    <row r="1" spans="1:12" ht="12" customHeight="1">
      <c r="A1" s="490" t="s">
        <v>221</v>
      </c>
      <c r="B1" s="491"/>
      <c r="C1" s="491"/>
      <c r="D1" s="491"/>
      <c r="E1" s="491"/>
      <c r="F1" s="491"/>
      <c r="G1" s="491"/>
      <c r="H1" s="491"/>
      <c r="I1" s="491"/>
      <c r="J1" s="491"/>
      <c r="K1" s="491"/>
      <c r="L1" s="492"/>
    </row>
    <row r="2" spans="1:12" ht="12" customHeight="1">
      <c r="A2" s="493"/>
      <c r="B2" s="494"/>
      <c r="C2" s="494"/>
      <c r="D2" s="494"/>
      <c r="E2" s="494"/>
      <c r="F2" s="494"/>
      <c r="G2" s="494"/>
      <c r="H2" s="494"/>
      <c r="I2" s="494"/>
      <c r="J2" s="494"/>
      <c r="K2" s="494"/>
      <c r="L2" s="495"/>
    </row>
    <row r="3" spans="1:12" ht="12" customHeight="1">
      <c r="A3" s="493"/>
      <c r="B3" s="494"/>
      <c r="C3" s="494"/>
      <c r="D3" s="494"/>
      <c r="E3" s="494"/>
      <c r="F3" s="494"/>
      <c r="G3" s="494"/>
      <c r="H3" s="494"/>
      <c r="I3" s="494"/>
      <c r="J3" s="494"/>
      <c r="K3" s="494"/>
      <c r="L3" s="495"/>
    </row>
    <row r="4" spans="1:12" ht="12" customHeight="1">
      <c r="A4" s="493"/>
      <c r="B4" s="494"/>
      <c r="C4" s="494"/>
      <c r="D4" s="494"/>
      <c r="E4" s="494"/>
      <c r="F4" s="494"/>
      <c r="G4" s="494"/>
      <c r="H4" s="494"/>
      <c r="I4" s="494"/>
      <c r="J4" s="494"/>
      <c r="K4" s="494"/>
      <c r="L4" s="495"/>
    </row>
    <row r="5" spans="1:12" ht="12" customHeight="1">
      <c r="A5" s="493"/>
      <c r="B5" s="494"/>
      <c r="C5" s="494"/>
      <c r="D5" s="494"/>
      <c r="E5" s="494"/>
      <c r="F5" s="494"/>
      <c r="G5" s="494"/>
      <c r="H5" s="494"/>
      <c r="I5" s="494"/>
      <c r="J5" s="494"/>
      <c r="K5" s="494"/>
      <c r="L5" s="495"/>
    </row>
    <row r="6" spans="1:12" ht="12" customHeight="1">
      <c r="A6" s="493"/>
      <c r="B6" s="494"/>
      <c r="C6" s="494"/>
      <c r="D6" s="494"/>
      <c r="E6" s="494"/>
      <c r="F6" s="494"/>
      <c r="G6" s="494"/>
      <c r="H6" s="494"/>
      <c r="I6" s="494"/>
      <c r="J6" s="494"/>
      <c r="K6" s="494"/>
      <c r="L6" s="495"/>
    </row>
    <row r="7" spans="1:12" ht="12" customHeight="1">
      <c r="A7" s="493"/>
      <c r="B7" s="494"/>
      <c r="C7" s="494"/>
      <c r="D7" s="494"/>
      <c r="E7" s="494"/>
      <c r="F7" s="494"/>
      <c r="G7" s="494"/>
      <c r="H7" s="494"/>
      <c r="I7" s="494"/>
      <c r="J7" s="494"/>
      <c r="K7" s="494"/>
      <c r="L7" s="495"/>
    </row>
    <row r="8" spans="1:12" ht="12" customHeight="1">
      <c r="A8" s="493"/>
      <c r="B8" s="494"/>
      <c r="C8" s="494"/>
      <c r="D8" s="494"/>
      <c r="E8" s="494"/>
      <c r="F8" s="494"/>
      <c r="G8" s="494"/>
      <c r="H8" s="494"/>
      <c r="I8" s="494"/>
      <c r="J8" s="494"/>
      <c r="K8" s="494"/>
      <c r="L8" s="495"/>
    </row>
    <row r="9" spans="1:12" ht="12" customHeight="1">
      <c r="A9" s="493"/>
      <c r="B9" s="494"/>
      <c r="C9" s="494"/>
      <c r="D9" s="494"/>
      <c r="E9" s="494"/>
      <c r="F9" s="494"/>
      <c r="G9" s="494"/>
      <c r="H9" s="494"/>
      <c r="I9" s="494"/>
      <c r="J9" s="494"/>
      <c r="K9" s="494"/>
      <c r="L9" s="495"/>
    </row>
    <row r="10" spans="1:12" ht="12" customHeight="1">
      <c r="A10" s="493"/>
      <c r="B10" s="494"/>
      <c r="C10" s="494"/>
      <c r="D10" s="494"/>
      <c r="E10" s="494"/>
      <c r="F10" s="494"/>
      <c r="G10" s="494"/>
      <c r="H10" s="494"/>
      <c r="I10" s="494"/>
      <c r="J10" s="494"/>
      <c r="K10" s="494"/>
      <c r="L10" s="495"/>
    </row>
    <row r="11" spans="1:12" ht="12" customHeight="1">
      <c r="A11" s="493"/>
      <c r="B11" s="494"/>
      <c r="C11" s="494"/>
      <c r="D11" s="494"/>
      <c r="E11" s="494"/>
      <c r="F11" s="494"/>
      <c r="G11" s="494"/>
      <c r="H11" s="494"/>
      <c r="I11" s="494"/>
      <c r="J11" s="494"/>
      <c r="K11" s="494"/>
      <c r="L11" s="495"/>
    </row>
    <row r="12" spans="1:12" ht="12" customHeight="1">
      <c r="A12" s="493"/>
      <c r="B12" s="494"/>
      <c r="C12" s="494"/>
      <c r="D12" s="494"/>
      <c r="E12" s="494"/>
      <c r="F12" s="494"/>
      <c r="G12" s="494"/>
      <c r="H12" s="494"/>
      <c r="I12" s="494"/>
      <c r="J12" s="494"/>
      <c r="K12" s="494"/>
      <c r="L12" s="495"/>
    </row>
    <row r="13" spans="1:12" ht="12" customHeight="1">
      <c r="A13" s="493"/>
      <c r="B13" s="494"/>
      <c r="C13" s="494"/>
      <c r="D13" s="494"/>
      <c r="E13" s="494"/>
      <c r="F13" s="494"/>
      <c r="G13" s="494"/>
      <c r="H13" s="494"/>
      <c r="I13" s="494"/>
      <c r="J13" s="494"/>
      <c r="K13" s="494"/>
      <c r="L13" s="495"/>
    </row>
    <row r="14" spans="1:12" ht="12" customHeight="1">
      <c r="A14" s="493"/>
      <c r="B14" s="494"/>
      <c r="C14" s="494"/>
      <c r="D14" s="494"/>
      <c r="E14" s="494"/>
      <c r="F14" s="494"/>
      <c r="G14" s="494"/>
      <c r="H14" s="494"/>
      <c r="I14" s="494"/>
      <c r="J14" s="494"/>
      <c r="K14" s="494"/>
      <c r="L14" s="495"/>
    </row>
    <row r="15" spans="1:12" ht="12" customHeight="1">
      <c r="A15" s="493"/>
      <c r="B15" s="494"/>
      <c r="C15" s="494"/>
      <c r="D15" s="494"/>
      <c r="E15" s="494"/>
      <c r="F15" s="494"/>
      <c r="G15" s="494"/>
      <c r="H15" s="494"/>
      <c r="I15" s="494"/>
      <c r="J15" s="494"/>
      <c r="K15" s="494"/>
      <c r="L15" s="495"/>
    </row>
    <row r="16" spans="1:12" ht="12" customHeight="1">
      <c r="A16" s="493"/>
      <c r="B16" s="494"/>
      <c r="C16" s="494"/>
      <c r="D16" s="494"/>
      <c r="E16" s="494"/>
      <c r="F16" s="494"/>
      <c r="G16" s="494"/>
      <c r="H16" s="494"/>
      <c r="I16" s="494"/>
      <c r="J16" s="494"/>
      <c r="K16" s="494"/>
      <c r="L16" s="495"/>
    </row>
    <row r="17" spans="1:12" ht="12" customHeight="1">
      <c r="A17" s="493"/>
      <c r="B17" s="494"/>
      <c r="C17" s="494"/>
      <c r="D17" s="494"/>
      <c r="E17" s="494"/>
      <c r="F17" s="494"/>
      <c r="G17" s="494"/>
      <c r="H17" s="494"/>
      <c r="I17" s="494"/>
      <c r="J17" s="494"/>
      <c r="K17" s="494"/>
      <c r="L17" s="495"/>
    </row>
    <row r="18" spans="1:12" ht="12" customHeight="1">
      <c r="A18" s="493"/>
      <c r="B18" s="494"/>
      <c r="C18" s="494"/>
      <c r="D18" s="494"/>
      <c r="E18" s="494"/>
      <c r="F18" s="494"/>
      <c r="G18" s="494"/>
      <c r="H18" s="494"/>
      <c r="I18" s="494"/>
      <c r="J18" s="494"/>
      <c r="K18" s="494"/>
      <c r="L18" s="495"/>
    </row>
    <row r="19" spans="1:12" ht="12" customHeight="1">
      <c r="A19" s="493"/>
      <c r="B19" s="494"/>
      <c r="C19" s="494"/>
      <c r="D19" s="494"/>
      <c r="E19" s="494"/>
      <c r="F19" s="494"/>
      <c r="G19" s="494"/>
      <c r="H19" s="494"/>
      <c r="I19" s="494"/>
      <c r="J19" s="494"/>
      <c r="K19" s="494"/>
      <c r="L19" s="495"/>
    </row>
    <row r="20" spans="1:12" ht="12" customHeight="1">
      <c r="A20" s="493"/>
      <c r="B20" s="494"/>
      <c r="C20" s="494"/>
      <c r="D20" s="494"/>
      <c r="E20" s="494"/>
      <c r="F20" s="494"/>
      <c r="G20" s="494"/>
      <c r="H20" s="494"/>
      <c r="I20" s="494"/>
      <c r="J20" s="494"/>
      <c r="K20" s="494"/>
      <c r="L20" s="495"/>
    </row>
    <row r="21" spans="1:12" ht="12" customHeight="1" thickBot="1">
      <c r="A21" s="496"/>
      <c r="B21" s="497"/>
      <c r="C21" s="497"/>
      <c r="D21" s="497"/>
      <c r="E21" s="497"/>
      <c r="F21" s="497"/>
      <c r="G21" s="497"/>
      <c r="H21" s="497"/>
      <c r="I21" s="497"/>
      <c r="J21" s="497"/>
      <c r="K21" s="497"/>
      <c r="L21" s="498"/>
    </row>
    <row r="22" spans="1:12">
      <c r="A22" s="420"/>
      <c r="B22" s="421"/>
      <c r="C22" s="421"/>
      <c r="D22" s="421"/>
      <c r="E22" s="421"/>
      <c r="F22" s="422"/>
      <c r="G22" s="422"/>
      <c r="H22" s="422"/>
      <c r="I22" s="422"/>
      <c r="J22" s="420"/>
      <c r="K22" s="420"/>
      <c r="L22" s="420"/>
    </row>
    <row r="23" spans="1:12">
      <c r="A23" s="420"/>
      <c r="B23" s="421"/>
      <c r="C23" s="421"/>
      <c r="D23" s="421"/>
      <c r="E23" s="421"/>
      <c r="F23" s="422"/>
      <c r="G23" s="422"/>
      <c r="H23" s="422"/>
      <c r="I23" s="422"/>
      <c r="J23" s="420"/>
      <c r="K23" s="420"/>
      <c r="L23" s="420"/>
    </row>
    <row r="24" spans="1:12">
      <c r="A24" s="420"/>
      <c r="B24" s="421"/>
      <c r="C24" s="421"/>
      <c r="D24" s="421"/>
      <c r="E24" s="421"/>
      <c r="F24" s="422"/>
      <c r="G24" s="422"/>
      <c r="H24" s="422"/>
      <c r="I24" s="422"/>
      <c r="J24" s="420"/>
      <c r="K24" s="420"/>
      <c r="L24" s="420"/>
    </row>
    <row r="25" spans="1:12">
      <c r="A25" s="420"/>
      <c r="B25" s="421"/>
      <c r="C25" s="421"/>
      <c r="D25" s="421"/>
      <c r="E25" s="421"/>
      <c r="F25" s="422"/>
      <c r="G25" s="422"/>
      <c r="H25" s="422"/>
      <c r="I25" s="422"/>
      <c r="J25" s="420"/>
      <c r="K25" s="420"/>
      <c r="L25" s="420"/>
    </row>
    <row r="26" spans="1:12">
      <c r="A26" s="420"/>
      <c r="B26" s="421"/>
      <c r="C26" s="421"/>
      <c r="D26" s="421"/>
      <c r="E26" s="421"/>
      <c r="F26" s="422"/>
      <c r="G26" s="422"/>
      <c r="H26" s="422"/>
      <c r="I26" s="422"/>
      <c r="J26" s="420"/>
      <c r="K26" s="420"/>
      <c r="L26" s="420"/>
    </row>
    <row r="27" spans="1:12">
      <c r="A27" s="420"/>
      <c r="B27" s="421"/>
      <c r="C27" s="421"/>
      <c r="D27" s="421"/>
      <c r="E27" s="421"/>
      <c r="F27" s="422"/>
      <c r="G27" s="422"/>
      <c r="H27" s="422"/>
      <c r="I27" s="422"/>
      <c r="J27" s="420"/>
      <c r="K27" s="420"/>
      <c r="L27" s="420"/>
    </row>
    <row r="28" spans="1:12">
      <c r="A28" s="420"/>
      <c r="B28" s="421"/>
      <c r="C28" s="421"/>
      <c r="D28" s="421"/>
      <c r="E28" s="421"/>
      <c r="F28" s="422"/>
      <c r="G28" s="422"/>
      <c r="H28" s="422"/>
      <c r="I28" s="422"/>
      <c r="J28" s="420"/>
      <c r="K28" s="420"/>
      <c r="L28" s="420"/>
    </row>
    <row r="29" spans="1:12">
      <c r="A29" s="420"/>
      <c r="B29" s="421"/>
      <c r="C29" s="421"/>
      <c r="D29" s="421"/>
      <c r="E29" s="421"/>
      <c r="F29" s="422"/>
      <c r="G29" s="422"/>
      <c r="H29" s="422"/>
      <c r="I29" s="422"/>
      <c r="J29" s="420"/>
      <c r="K29" s="420"/>
      <c r="L29" s="420"/>
    </row>
    <row r="30" spans="1:12">
      <c r="A30" s="420"/>
      <c r="B30" s="421"/>
      <c r="C30" s="421"/>
      <c r="D30" s="421"/>
      <c r="E30" s="421"/>
      <c r="F30" s="422"/>
      <c r="G30" s="422"/>
      <c r="H30" s="422"/>
      <c r="I30" s="422"/>
      <c r="J30" s="420"/>
      <c r="K30" s="420"/>
      <c r="L30" s="420"/>
    </row>
    <row r="31" spans="1:12" s="226" customFormat="1" ht="23.25" customHeight="1">
      <c r="A31" s="423" t="s">
        <v>222</v>
      </c>
      <c r="B31" s="423"/>
      <c r="C31" s="423"/>
      <c r="D31" s="423"/>
      <c r="E31" s="423"/>
      <c r="F31" s="424"/>
      <c r="G31" s="424"/>
      <c r="H31" s="424"/>
      <c r="I31" s="424"/>
      <c r="J31" s="425"/>
      <c r="K31" s="425"/>
      <c r="L31" s="425"/>
    </row>
    <row r="32" spans="1:12" s="226" customFormat="1" ht="23.25" customHeight="1">
      <c r="A32" s="423"/>
      <c r="B32" s="423"/>
      <c r="C32" s="423"/>
      <c r="D32" s="423"/>
      <c r="E32" s="423"/>
      <c r="F32" s="424"/>
      <c r="G32" s="424"/>
      <c r="H32" s="424"/>
      <c r="I32" s="424"/>
      <c r="J32" s="425"/>
      <c r="K32" s="425"/>
      <c r="L32" s="425"/>
    </row>
    <row r="33" spans="1:12" s="226" customFormat="1" ht="23.25" customHeight="1" thickBot="1">
      <c r="A33" s="423"/>
      <c r="B33" s="423"/>
      <c r="C33" s="426" t="s">
        <v>223</v>
      </c>
      <c r="D33" s="427"/>
      <c r="E33" s="427"/>
      <c r="F33" s="427"/>
      <c r="G33" s="428"/>
      <c r="H33" s="428"/>
      <c r="I33" s="429"/>
      <c r="J33" s="425"/>
      <c r="K33" s="425"/>
      <c r="L33" s="425"/>
    </row>
    <row r="34" spans="1:12" ht="19.5" customHeight="1" thickBot="1">
      <c r="A34" s="421"/>
      <c r="B34" s="421"/>
      <c r="C34" s="432"/>
      <c r="D34" s="430" t="s">
        <v>23</v>
      </c>
      <c r="E34" s="432"/>
      <c r="F34" s="430" t="s">
        <v>224</v>
      </c>
      <c r="G34" s="432"/>
      <c r="H34" s="430" t="s">
        <v>225</v>
      </c>
      <c r="I34" s="429"/>
      <c r="J34" s="420"/>
      <c r="K34" s="420"/>
      <c r="L34" s="420"/>
    </row>
    <row r="35" spans="1:12" ht="19.5" customHeight="1">
      <c r="A35" s="421"/>
      <c r="B35" s="421"/>
      <c r="C35" s="427"/>
      <c r="D35" s="427"/>
      <c r="E35" s="427"/>
      <c r="F35" s="427"/>
      <c r="G35" s="427"/>
      <c r="H35" s="427"/>
      <c r="I35" s="429"/>
      <c r="J35" s="420"/>
      <c r="K35" s="420"/>
      <c r="L35" s="420"/>
    </row>
    <row r="36" spans="1:12" ht="19.5" customHeight="1" thickBot="1">
      <c r="A36" s="421"/>
      <c r="B36" s="421"/>
      <c r="C36" s="427" t="s">
        <v>226</v>
      </c>
      <c r="D36" s="431"/>
      <c r="E36" s="431"/>
      <c r="F36" s="431"/>
      <c r="G36" s="431"/>
      <c r="H36" s="431"/>
      <c r="I36" s="429"/>
      <c r="J36" s="420"/>
      <c r="K36" s="420"/>
      <c r="L36" s="420"/>
    </row>
    <row r="37" spans="1:12" ht="19.5" customHeight="1" thickBot="1">
      <c r="A37" s="421"/>
      <c r="B37" s="421"/>
      <c r="C37" s="486" t="s">
        <v>227</v>
      </c>
      <c r="D37" s="486"/>
      <c r="E37" s="487"/>
      <c r="F37" s="488"/>
      <c r="G37" s="488"/>
      <c r="H37" s="489"/>
      <c r="I37" s="422"/>
      <c r="J37" s="420"/>
      <c r="K37" s="420"/>
      <c r="L37" s="420"/>
    </row>
    <row r="38" spans="1:12" ht="19.5" customHeight="1" thickBot="1">
      <c r="A38" s="421"/>
      <c r="B38" s="421"/>
      <c r="C38" s="486" t="s">
        <v>228</v>
      </c>
      <c r="D38" s="486"/>
      <c r="E38" s="487"/>
      <c r="F38" s="488"/>
      <c r="G38" s="488"/>
      <c r="H38" s="489"/>
      <c r="I38" s="422"/>
      <c r="J38" s="420"/>
      <c r="K38" s="420"/>
      <c r="L38" s="420"/>
    </row>
    <row r="39" spans="1:12" ht="19.5" customHeight="1" thickBot="1">
      <c r="A39" s="421"/>
      <c r="B39" s="421"/>
      <c r="C39" s="486" t="s">
        <v>10</v>
      </c>
      <c r="D39" s="486"/>
      <c r="E39" s="487"/>
      <c r="F39" s="488"/>
      <c r="G39" s="488"/>
      <c r="H39" s="489"/>
      <c r="I39" s="422"/>
      <c r="J39" s="420"/>
      <c r="K39" s="420"/>
      <c r="L39" s="420"/>
    </row>
    <row r="40" spans="1:12" ht="19.5" customHeight="1" thickBot="1">
      <c r="A40" s="421"/>
      <c r="B40" s="421"/>
      <c r="C40" s="486" t="s">
        <v>229</v>
      </c>
      <c r="D40" s="486"/>
      <c r="E40" s="487"/>
      <c r="F40" s="488"/>
      <c r="G40" s="488"/>
      <c r="H40" s="489"/>
      <c r="I40" s="422"/>
      <c r="J40" s="420"/>
      <c r="K40" s="420"/>
      <c r="L40" s="420"/>
    </row>
    <row r="41" spans="1:12" ht="20.25" customHeight="1">
      <c r="A41" s="420"/>
      <c r="B41" s="421"/>
      <c r="C41" s="421"/>
      <c r="D41" s="421"/>
      <c r="E41" s="421"/>
      <c r="F41" s="422"/>
      <c r="G41" s="422"/>
      <c r="H41" s="422"/>
      <c r="I41" s="422"/>
      <c r="J41" s="420"/>
      <c r="K41" s="420"/>
      <c r="L41" s="420"/>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Oe8c1t5dpdts9L4HuUDM8GHu539mOWwSHgzpiv9hFbkKIxSws7vSFthlFF9cvgpbZl96ZYkXxqPSUmb4YUjt3Q==" saltValue="9QIEisXWSAKUQiKGWNqlDg=="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5D08886F-5419-4177-8049-BAE735D7DE95}">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0E66-25DC-4207-AEA0-0B0F946531E1}">
  <sheetPr codeName="Sheet9">
    <tabColor rgb="FFFF0000"/>
    <pageSetUpPr fitToPage="1"/>
  </sheetPr>
  <dimension ref="A1:AU104"/>
  <sheetViews>
    <sheetView view="pageBreakPreview" zoomScale="70" zoomScaleNormal="90" zoomScaleSheetLayoutView="70" workbookViewId="0">
      <selection activeCell="R13" sqref="R13"/>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7" width="6.75" customWidth="1"/>
    <col min="28" max="28" width="5.375" customWidth="1"/>
    <col min="29" max="29" width="6" customWidth="1"/>
    <col min="30" max="30" width="3.5" bestFit="1" customWidth="1"/>
    <col min="31" max="31" width="5.125" customWidth="1"/>
    <col min="32" max="32" width="3.625" customWidth="1"/>
    <col min="33" max="42" width="6" customWidth="1"/>
    <col min="43" max="43" width="5.625" customWidth="1"/>
    <col min="44" max="47" width="6.875" customWidth="1"/>
  </cols>
  <sheetData>
    <row r="1" spans="1:47" ht="21">
      <c r="A1" s="95"/>
      <c r="B1" s="450" t="s">
        <v>244</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row>
    <row r="2" spans="1:47"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row>
    <row r="3" spans="1:47"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row>
    <row r="4" spans="1:47" ht="16.5" customHeight="1" thickBot="1">
      <c r="A4" s="95"/>
      <c r="B4" s="95"/>
      <c r="C4" s="736" t="s">
        <v>1</v>
      </c>
      <c r="D4" s="736"/>
      <c r="E4" s="736" t="s">
        <v>270</v>
      </c>
      <c r="F4" s="736"/>
      <c r="G4" s="736"/>
      <c r="H4" s="451"/>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t="s">
        <v>245</v>
      </c>
      <c r="AT4" s="95"/>
      <c r="AU4" s="95"/>
    </row>
    <row r="5" spans="1:47" ht="16.5" customHeight="1">
      <c r="A5" s="95"/>
      <c r="B5" s="95"/>
      <c r="C5" s="736" t="s">
        <v>10</v>
      </c>
      <c r="D5" s="736"/>
      <c r="E5" s="736" t="s">
        <v>16</v>
      </c>
      <c r="F5" s="736"/>
      <c r="G5" s="736"/>
      <c r="H5" s="451"/>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t="s">
        <v>99</v>
      </c>
      <c r="AS5" s="452">
        <v>15</v>
      </c>
      <c r="AT5" s="95" t="s">
        <v>246</v>
      </c>
      <c r="AU5" s="95"/>
    </row>
    <row r="6" spans="1:47" ht="15" customHeight="1" thickBot="1">
      <c r="A6" s="95"/>
      <c r="B6" s="95"/>
      <c r="C6" s="451"/>
      <c r="D6" s="451"/>
      <c r="E6" s="451"/>
      <c r="F6" s="451"/>
      <c r="G6" s="451"/>
      <c r="H6" s="451"/>
      <c r="I6" s="95"/>
      <c r="J6" s="95"/>
      <c r="K6" s="95"/>
      <c r="L6" s="95"/>
      <c r="M6" s="453"/>
      <c r="N6" s="453"/>
      <c r="O6" s="453"/>
      <c r="P6" s="453"/>
      <c r="Q6" s="454"/>
      <c r="R6" s="454"/>
      <c r="S6" s="454"/>
      <c r="T6" s="454"/>
      <c r="U6" s="454"/>
      <c r="V6" s="454"/>
      <c r="W6" s="99"/>
      <c r="X6" s="99"/>
      <c r="Y6" s="99"/>
      <c r="Z6" s="99"/>
      <c r="AA6" s="99"/>
      <c r="AB6" s="99"/>
      <c r="AC6" s="99"/>
      <c r="AD6" s="99"/>
      <c r="AE6" s="95"/>
      <c r="AF6" s="95"/>
      <c r="AG6" s="95"/>
      <c r="AH6" s="95"/>
      <c r="AI6" s="95"/>
      <c r="AJ6" s="95"/>
      <c r="AK6" s="95"/>
      <c r="AL6" s="95"/>
      <c r="AM6" s="95"/>
      <c r="AN6" s="95"/>
      <c r="AO6" s="95"/>
      <c r="AP6" s="95"/>
      <c r="AQ6" s="95"/>
      <c r="AR6" s="95" t="s">
        <v>100</v>
      </c>
      <c r="AS6" s="455">
        <v>0</v>
      </c>
      <c r="AT6" s="95" t="s">
        <v>247</v>
      </c>
      <c r="AU6" s="95"/>
    </row>
    <row r="7" spans="1:47"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row>
    <row r="8" spans="1:47" ht="22.5" customHeight="1" thickBot="1">
      <c r="A8" s="95"/>
      <c r="B8" s="95"/>
      <c r="C8" s="736"/>
      <c r="D8" s="736" t="s">
        <v>71</v>
      </c>
      <c r="E8" s="737" t="s">
        <v>0</v>
      </c>
      <c r="F8" s="741" t="s">
        <v>248</v>
      </c>
      <c r="G8" s="741" t="s">
        <v>249</v>
      </c>
      <c r="H8" s="737" t="s">
        <v>250</v>
      </c>
      <c r="I8" s="736" t="s">
        <v>251</v>
      </c>
      <c r="J8" s="736"/>
      <c r="K8" s="736"/>
      <c r="L8" s="736"/>
      <c r="M8" s="736"/>
      <c r="N8" s="736"/>
      <c r="O8" s="736"/>
      <c r="P8" s="736"/>
      <c r="Q8" s="736"/>
      <c r="R8" s="736"/>
      <c r="S8" s="736"/>
      <c r="T8" s="736"/>
      <c r="U8" s="736"/>
      <c r="V8" s="736"/>
      <c r="W8" s="736"/>
      <c r="X8" s="736"/>
      <c r="Y8" s="736" t="s">
        <v>252</v>
      </c>
      <c r="Z8" s="736"/>
      <c r="AA8" s="736"/>
      <c r="AB8" s="801" t="s">
        <v>253</v>
      </c>
      <c r="AC8" s="736" t="s">
        <v>254</v>
      </c>
      <c r="AD8" s="736"/>
      <c r="AE8" s="95"/>
      <c r="AF8" s="95"/>
      <c r="AG8" s="95" t="s">
        <v>255</v>
      </c>
      <c r="AH8" s="95"/>
      <c r="AI8" s="95"/>
      <c r="AJ8" s="95"/>
      <c r="AK8" s="95"/>
      <c r="AL8" s="95"/>
      <c r="AM8" s="95"/>
      <c r="AN8" s="95"/>
      <c r="AO8" s="95"/>
      <c r="AP8" s="95"/>
      <c r="AQ8" s="95"/>
      <c r="AR8" s="95"/>
      <c r="AS8" s="95"/>
      <c r="AT8" s="95"/>
      <c r="AU8" s="95"/>
    </row>
    <row r="9" spans="1:47" ht="22.5" customHeight="1">
      <c r="A9" s="95"/>
      <c r="B9" s="95"/>
      <c r="C9" s="736"/>
      <c r="D9" s="736"/>
      <c r="E9" s="738"/>
      <c r="F9" s="799"/>
      <c r="G9" s="799"/>
      <c r="H9" s="738"/>
      <c r="I9" s="736" t="s">
        <v>75</v>
      </c>
      <c r="J9" s="736"/>
      <c r="K9" s="736" t="s">
        <v>76</v>
      </c>
      <c r="L9" s="736"/>
      <c r="M9" s="736" t="s">
        <v>77</v>
      </c>
      <c r="N9" s="736"/>
      <c r="O9" s="736" t="s">
        <v>78</v>
      </c>
      <c r="P9" s="736"/>
      <c r="Q9" s="736" t="s">
        <v>79</v>
      </c>
      <c r="R9" s="736"/>
      <c r="S9" s="736" t="s">
        <v>80</v>
      </c>
      <c r="T9" s="736"/>
      <c r="U9" s="736" t="s">
        <v>81</v>
      </c>
      <c r="V9" s="736"/>
      <c r="W9" s="736" t="s">
        <v>82</v>
      </c>
      <c r="X9" s="736"/>
      <c r="Y9" s="741" t="s">
        <v>256</v>
      </c>
      <c r="Z9" s="741" t="s">
        <v>261</v>
      </c>
      <c r="AA9" s="803" t="s">
        <v>133</v>
      </c>
      <c r="AB9" s="802"/>
      <c r="AC9" s="736"/>
      <c r="AD9" s="736"/>
      <c r="AE9" s="95"/>
      <c r="AF9" s="95"/>
      <c r="AG9" s="805" t="s">
        <v>257</v>
      </c>
      <c r="AH9" s="806"/>
      <c r="AI9" s="806"/>
      <c r="AJ9" s="806"/>
      <c r="AK9" s="806"/>
      <c r="AL9" s="806"/>
      <c r="AM9" s="806"/>
      <c r="AN9" s="806"/>
      <c r="AO9" s="806"/>
      <c r="AP9" s="806"/>
      <c r="AQ9" s="807"/>
      <c r="AR9" s="805" t="s">
        <v>258</v>
      </c>
      <c r="AS9" s="806"/>
      <c r="AT9" s="806"/>
      <c r="AU9" s="807"/>
    </row>
    <row r="10" spans="1:47" ht="47.25" customHeight="1">
      <c r="A10" s="95"/>
      <c r="B10" s="95"/>
      <c r="C10" s="736"/>
      <c r="D10" s="736"/>
      <c r="E10" s="798"/>
      <c r="F10" s="800"/>
      <c r="G10" s="800"/>
      <c r="H10" s="798"/>
      <c r="I10" s="449" t="s">
        <v>259</v>
      </c>
      <c r="J10" s="448" t="s">
        <v>260</v>
      </c>
      <c r="K10" s="449" t="s">
        <v>259</v>
      </c>
      <c r="L10" s="448" t="s">
        <v>260</v>
      </c>
      <c r="M10" s="449" t="s">
        <v>259</v>
      </c>
      <c r="N10" s="448" t="s">
        <v>260</v>
      </c>
      <c r="O10" s="449" t="s">
        <v>259</v>
      </c>
      <c r="P10" s="448" t="s">
        <v>260</v>
      </c>
      <c r="Q10" s="449" t="s">
        <v>259</v>
      </c>
      <c r="R10" s="448" t="s">
        <v>260</v>
      </c>
      <c r="S10" s="449" t="s">
        <v>259</v>
      </c>
      <c r="T10" s="448" t="s">
        <v>260</v>
      </c>
      <c r="U10" s="449" t="s">
        <v>259</v>
      </c>
      <c r="V10" s="448" t="s">
        <v>260</v>
      </c>
      <c r="W10" s="449" t="s">
        <v>259</v>
      </c>
      <c r="X10" s="448" t="s">
        <v>260</v>
      </c>
      <c r="Y10" s="800"/>
      <c r="Z10" s="800"/>
      <c r="AA10" s="804"/>
      <c r="AB10" s="449" t="s">
        <v>262</v>
      </c>
      <c r="AC10" s="448" t="s">
        <v>263</v>
      </c>
      <c r="AD10" s="448" t="s">
        <v>264</v>
      </c>
      <c r="AE10" s="95"/>
      <c r="AF10" s="456" t="s">
        <v>265</v>
      </c>
      <c r="AG10" s="457" t="s">
        <v>75</v>
      </c>
      <c r="AH10" s="449" t="s">
        <v>76</v>
      </c>
      <c r="AI10" s="449" t="s">
        <v>77</v>
      </c>
      <c r="AJ10" s="449" t="s">
        <v>78</v>
      </c>
      <c r="AK10" s="449" t="s">
        <v>79</v>
      </c>
      <c r="AL10" s="449" t="s">
        <v>80</v>
      </c>
      <c r="AM10" s="449" t="s">
        <v>82</v>
      </c>
      <c r="AN10" s="449" t="s">
        <v>256</v>
      </c>
      <c r="AO10" s="449" t="s">
        <v>261</v>
      </c>
      <c r="AP10" s="458" t="s">
        <v>133</v>
      </c>
      <c r="AQ10" s="459" t="s">
        <v>33</v>
      </c>
      <c r="AR10" s="457" t="s">
        <v>266</v>
      </c>
      <c r="AS10" s="449" t="s">
        <v>267</v>
      </c>
      <c r="AT10" s="449" t="s">
        <v>268</v>
      </c>
      <c r="AU10" s="460" t="s">
        <v>269</v>
      </c>
    </row>
    <row r="11" spans="1:47" ht="19.5" customHeight="1">
      <c r="A11" s="95"/>
      <c r="B11" s="95"/>
      <c r="C11" s="404">
        <v>1</v>
      </c>
      <c r="D11" s="87" t="s">
        <v>271</v>
      </c>
      <c r="E11" s="218" t="s">
        <v>122</v>
      </c>
      <c r="F11" s="461" t="s">
        <v>272</v>
      </c>
      <c r="G11" s="462">
        <v>31904</v>
      </c>
      <c r="H11" s="463" t="s">
        <v>273</v>
      </c>
      <c r="I11" s="461"/>
      <c r="J11" s="461"/>
      <c r="K11" s="461">
        <v>10</v>
      </c>
      <c r="L11" s="461"/>
      <c r="M11" s="461"/>
      <c r="N11" s="461"/>
      <c r="O11" s="461"/>
      <c r="P11" s="461"/>
      <c r="Q11" s="461"/>
      <c r="R11" s="461"/>
      <c r="S11" s="461"/>
      <c r="T11" s="461"/>
      <c r="U11" s="461"/>
      <c r="V11" s="461"/>
      <c r="W11" s="461">
        <v>7</v>
      </c>
      <c r="X11" s="461" t="s">
        <v>274</v>
      </c>
      <c r="Y11" s="461"/>
      <c r="Z11" s="461"/>
      <c r="AA11" s="461"/>
      <c r="AB11" s="464">
        <f>AQ11</f>
        <v>17</v>
      </c>
      <c r="AC11" s="465" t="str">
        <f>IF(D11="","－",AU11)</f>
        <v>○</v>
      </c>
      <c r="AD11" s="465" t="str">
        <f t="shared" ref="AD11:AD40" si="0">IF(U11&lt;&gt;0,"※",IF(W11&lt;&gt;0,"※",""))</f>
        <v>※</v>
      </c>
      <c r="AE11" s="95"/>
      <c r="AF11" s="466">
        <f t="shared" ref="AF11:AF40" si="1">IF(H11="①",W11,"0")</f>
        <v>7</v>
      </c>
      <c r="AG11" s="467">
        <f t="shared" ref="AG11:AG40" si="2">I11</f>
        <v>0</v>
      </c>
      <c r="AH11" s="468">
        <f t="shared" ref="AH11:AH40" si="3">K11</f>
        <v>10</v>
      </c>
      <c r="AI11" s="468">
        <f t="shared" ref="AI11:AI40" si="4">M11</f>
        <v>0</v>
      </c>
      <c r="AJ11" s="468">
        <f t="shared" ref="AJ11:AJ40" si="5">O11</f>
        <v>0</v>
      </c>
      <c r="AK11" s="468">
        <f t="shared" ref="AK11:AK40" si="6">Q11</f>
        <v>0</v>
      </c>
      <c r="AL11" s="468">
        <f t="shared" ref="AL11:AL40" si="7">S11</f>
        <v>0</v>
      </c>
      <c r="AM11" s="468">
        <f>AF11*1</f>
        <v>7</v>
      </c>
      <c r="AN11" s="468">
        <f t="shared" ref="AN11:AP40" si="8">Y11</f>
        <v>0</v>
      </c>
      <c r="AO11" s="468">
        <f t="shared" si="8"/>
        <v>0</v>
      </c>
      <c r="AP11" s="469">
        <f t="shared" si="8"/>
        <v>0</v>
      </c>
      <c r="AQ11" s="470">
        <f>SUM(AG11:AP11)</f>
        <v>17</v>
      </c>
      <c r="AR11" s="471">
        <f t="shared" ref="AR11:AR40" si="9">IF(H11="①",$AS$5,IF(H11="②",$AS$5,IF(H11="③",$AS$6,IF(H11="④","0"))))</f>
        <v>15</v>
      </c>
      <c r="AS11" s="472">
        <f>AR11*1</f>
        <v>15</v>
      </c>
      <c r="AT11" s="473">
        <f>AQ11-AS11</f>
        <v>2</v>
      </c>
      <c r="AU11" s="460" t="str">
        <f>IF(AT11&gt;=0,"○","×")</f>
        <v>○</v>
      </c>
    </row>
    <row r="12" spans="1:47" ht="19.5" customHeight="1">
      <c r="A12" s="95"/>
      <c r="B12" s="95"/>
      <c r="C12" s="218">
        <v>2</v>
      </c>
      <c r="D12" s="87" t="s">
        <v>275</v>
      </c>
      <c r="E12" s="218" t="s">
        <v>122</v>
      </c>
      <c r="F12" s="461" t="s">
        <v>276</v>
      </c>
      <c r="G12" s="462">
        <v>34945</v>
      </c>
      <c r="H12" s="463" t="s">
        <v>277</v>
      </c>
      <c r="I12" s="461"/>
      <c r="J12" s="461"/>
      <c r="K12" s="461"/>
      <c r="L12" s="461"/>
      <c r="M12" s="461"/>
      <c r="N12" s="461"/>
      <c r="O12" s="461">
        <v>10</v>
      </c>
      <c r="P12" s="461"/>
      <c r="Q12" s="461"/>
      <c r="R12" s="461"/>
      <c r="S12" s="461"/>
      <c r="T12" s="461"/>
      <c r="U12" s="461"/>
      <c r="V12" s="461"/>
      <c r="W12" s="461">
        <v>13</v>
      </c>
      <c r="X12" s="461"/>
      <c r="Y12" s="461">
        <v>30</v>
      </c>
      <c r="Z12" s="461"/>
      <c r="AA12" s="461"/>
      <c r="AB12" s="464">
        <f t="shared" ref="AB12:AB40" si="10">AQ12</f>
        <v>40</v>
      </c>
      <c r="AC12" s="465" t="str">
        <f t="shared" ref="AC12:AC59" si="11">IF(D12="","－",AU12)</f>
        <v>○</v>
      </c>
      <c r="AD12" s="465" t="str">
        <f t="shared" si="0"/>
        <v>※</v>
      </c>
      <c r="AE12" s="95"/>
      <c r="AF12" s="466" t="str">
        <f t="shared" si="1"/>
        <v>0</v>
      </c>
      <c r="AG12" s="467">
        <f t="shared" si="2"/>
        <v>0</v>
      </c>
      <c r="AH12" s="468">
        <f t="shared" si="3"/>
        <v>0</v>
      </c>
      <c r="AI12" s="468">
        <f t="shared" si="4"/>
        <v>0</v>
      </c>
      <c r="AJ12" s="468">
        <f t="shared" si="5"/>
        <v>10</v>
      </c>
      <c r="AK12" s="468">
        <f t="shared" si="6"/>
        <v>0</v>
      </c>
      <c r="AL12" s="468">
        <f t="shared" si="7"/>
        <v>0</v>
      </c>
      <c r="AM12" s="468">
        <f t="shared" ref="AM12:AM40" si="12">AF12*1</f>
        <v>0</v>
      </c>
      <c r="AN12" s="468">
        <f t="shared" si="8"/>
        <v>30</v>
      </c>
      <c r="AO12" s="468">
        <f t="shared" si="8"/>
        <v>0</v>
      </c>
      <c r="AP12" s="469">
        <f t="shared" si="8"/>
        <v>0</v>
      </c>
      <c r="AQ12" s="470">
        <f t="shared" ref="AQ12:AQ60" si="13">SUM(AG12:AP12)</f>
        <v>40</v>
      </c>
      <c r="AR12" s="471">
        <f t="shared" si="9"/>
        <v>15</v>
      </c>
      <c r="AS12" s="472">
        <f t="shared" ref="AS12:AS60" si="14">AR12*1</f>
        <v>15</v>
      </c>
      <c r="AT12" s="473">
        <f t="shared" ref="AT12:AT40" si="15">AQ12-AS12</f>
        <v>25</v>
      </c>
      <c r="AU12" s="460" t="str">
        <f t="shared" ref="AU12:AU40" si="16">IF(AT12&gt;=0,"○","×")</f>
        <v>○</v>
      </c>
    </row>
    <row r="13" spans="1:47" ht="19.5" customHeight="1">
      <c r="A13" s="95"/>
      <c r="B13" s="95"/>
      <c r="C13" s="218">
        <v>3</v>
      </c>
      <c r="D13" s="87" t="s">
        <v>278</v>
      </c>
      <c r="E13" s="218" t="s">
        <v>125</v>
      </c>
      <c r="F13" s="461"/>
      <c r="G13" s="462">
        <v>34934</v>
      </c>
      <c r="H13" s="463" t="s">
        <v>279</v>
      </c>
      <c r="I13" s="461"/>
      <c r="J13" s="461"/>
      <c r="K13" s="461"/>
      <c r="L13" s="461"/>
      <c r="M13" s="461"/>
      <c r="N13" s="461"/>
      <c r="O13" s="461"/>
      <c r="P13" s="461"/>
      <c r="Q13" s="461"/>
      <c r="R13" s="461"/>
      <c r="S13" s="461"/>
      <c r="T13" s="461"/>
      <c r="U13" s="461"/>
      <c r="V13" s="461"/>
      <c r="W13" s="461"/>
      <c r="X13" s="461"/>
      <c r="Y13" s="461"/>
      <c r="Z13" s="461"/>
      <c r="AA13" s="461"/>
      <c r="AB13" s="464">
        <f t="shared" si="10"/>
        <v>0</v>
      </c>
      <c r="AC13" s="465" t="str">
        <f t="shared" si="11"/>
        <v>○</v>
      </c>
      <c r="AD13" s="465" t="str">
        <f t="shared" si="0"/>
        <v/>
      </c>
      <c r="AE13" s="95"/>
      <c r="AF13" s="466" t="str">
        <f t="shared" si="1"/>
        <v>0</v>
      </c>
      <c r="AG13" s="467">
        <f t="shared" si="2"/>
        <v>0</v>
      </c>
      <c r="AH13" s="468">
        <f t="shared" si="3"/>
        <v>0</v>
      </c>
      <c r="AI13" s="468">
        <f t="shared" si="4"/>
        <v>0</v>
      </c>
      <c r="AJ13" s="468">
        <f t="shared" si="5"/>
        <v>0</v>
      </c>
      <c r="AK13" s="468">
        <f t="shared" si="6"/>
        <v>0</v>
      </c>
      <c r="AL13" s="468">
        <f t="shared" si="7"/>
        <v>0</v>
      </c>
      <c r="AM13" s="468">
        <f t="shared" si="12"/>
        <v>0</v>
      </c>
      <c r="AN13" s="468">
        <f t="shared" si="8"/>
        <v>0</v>
      </c>
      <c r="AO13" s="468">
        <f t="shared" si="8"/>
        <v>0</v>
      </c>
      <c r="AP13" s="469">
        <f t="shared" si="8"/>
        <v>0</v>
      </c>
      <c r="AQ13" s="470">
        <f t="shared" si="13"/>
        <v>0</v>
      </c>
      <c r="AR13" s="471">
        <f t="shared" si="9"/>
        <v>0</v>
      </c>
      <c r="AS13" s="472">
        <f t="shared" si="14"/>
        <v>0</v>
      </c>
      <c r="AT13" s="473">
        <f t="shared" si="15"/>
        <v>0</v>
      </c>
      <c r="AU13" s="460" t="str">
        <f t="shared" si="16"/>
        <v>○</v>
      </c>
    </row>
    <row r="14" spans="1:47" ht="19.5" customHeight="1">
      <c r="A14" s="95"/>
      <c r="B14" s="95"/>
      <c r="C14" s="218">
        <v>4</v>
      </c>
      <c r="D14" s="87"/>
      <c r="E14" s="218"/>
      <c r="F14" s="461"/>
      <c r="G14" s="461"/>
      <c r="H14" s="463"/>
      <c r="I14" s="461"/>
      <c r="J14" s="461"/>
      <c r="K14" s="461"/>
      <c r="L14" s="461"/>
      <c r="M14" s="461"/>
      <c r="N14" s="461"/>
      <c r="O14" s="461"/>
      <c r="P14" s="461"/>
      <c r="Q14" s="461"/>
      <c r="R14" s="461"/>
      <c r="S14" s="461"/>
      <c r="T14" s="461"/>
      <c r="U14" s="461"/>
      <c r="V14" s="461"/>
      <c r="W14" s="461"/>
      <c r="X14" s="461"/>
      <c r="Y14" s="461"/>
      <c r="Z14" s="461"/>
      <c r="AA14" s="461"/>
      <c r="AB14" s="464">
        <f t="shared" si="10"/>
        <v>0</v>
      </c>
      <c r="AC14" s="465" t="str">
        <f t="shared" si="11"/>
        <v>－</v>
      </c>
      <c r="AD14" s="465" t="str">
        <f t="shared" si="0"/>
        <v/>
      </c>
      <c r="AE14" s="95"/>
      <c r="AF14" s="466" t="str">
        <f t="shared" si="1"/>
        <v>0</v>
      </c>
      <c r="AG14" s="467">
        <f t="shared" si="2"/>
        <v>0</v>
      </c>
      <c r="AH14" s="468">
        <f t="shared" si="3"/>
        <v>0</v>
      </c>
      <c r="AI14" s="468">
        <f t="shared" si="4"/>
        <v>0</v>
      </c>
      <c r="AJ14" s="468">
        <f t="shared" si="5"/>
        <v>0</v>
      </c>
      <c r="AK14" s="468">
        <f t="shared" si="6"/>
        <v>0</v>
      </c>
      <c r="AL14" s="468">
        <f t="shared" si="7"/>
        <v>0</v>
      </c>
      <c r="AM14" s="468">
        <f t="shared" si="12"/>
        <v>0</v>
      </c>
      <c r="AN14" s="468">
        <f t="shared" si="8"/>
        <v>0</v>
      </c>
      <c r="AO14" s="468">
        <f t="shared" si="8"/>
        <v>0</v>
      </c>
      <c r="AP14" s="469">
        <f t="shared" si="8"/>
        <v>0</v>
      </c>
      <c r="AQ14" s="470">
        <f t="shared" si="13"/>
        <v>0</v>
      </c>
      <c r="AR14" s="471" t="b">
        <f t="shared" si="9"/>
        <v>0</v>
      </c>
      <c r="AS14" s="472">
        <f t="shared" si="14"/>
        <v>0</v>
      </c>
      <c r="AT14" s="473">
        <f t="shared" si="15"/>
        <v>0</v>
      </c>
      <c r="AU14" s="460" t="str">
        <f t="shared" si="16"/>
        <v>○</v>
      </c>
    </row>
    <row r="15" spans="1:47" ht="19.5" customHeight="1">
      <c r="A15" s="95"/>
      <c r="B15" s="95"/>
      <c r="C15" s="218">
        <v>5</v>
      </c>
      <c r="D15" s="87"/>
      <c r="E15" s="218"/>
      <c r="F15" s="461"/>
      <c r="G15" s="462"/>
      <c r="H15" s="463"/>
      <c r="I15" s="461"/>
      <c r="J15" s="461"/>
      <c r="K15" s="461"/>
      <c r="L15" s="461"/>
      <c r="M15" s="461"/>
      <c r="N15" s="461"/>
      <c r="O15" s="461"/>
      <c r="P15" s="461"/>
      <c r="Q15" s="461"/>
      <c r="R15" s="461"/>
      <c r="S15" s="461"/>
      <c r="T15" s="461"/>
      <c r="U15" s="461"/>
      <c r="V15" s="461"/>
      <c r="W15" s="461"/>
      <c r="X15" s="461"/>
      <c r="Y15" s="461"/>
      <c r="Z15" s="461"/>
      <c r="AA15" s="461"/>
      <c r="AB15" s="464">
        <f t="shared" si="10"/>
        <v>0</v>
      </c>
      <c r="AC15" s="465" t="str">
        <f t="shared" si="11"/>
        <v>－</v>
      </c>
      <c r="AD15" s="465" t="str">
        <f t="shared" si="0"/>
        <v/>
      </c>
      <c r="AE15" s="95"/>
      <c r="AF15" s="466" t="str">
        <f t="shared" si="1"/>
        <v>0</v>
      </c>
      <c r="AG15" s="467">
        <f t="shared" si="2"/>
        <v>0</v>
      </c>
      <c r="AH15" s="468">
        <f t="shared" si="3"/>
        <v>0</v>
      </c>
      <c r="AI15" s="468">
        <f t="shared" si="4"/>
        <v>0</v>
      </c>
      <c r="AJ15" s="468">
        <f t="shared" si="5"/>
        <v>0</v>
      </c>
      <c r="AK15" s="468">
        <f t="shared" si="6"/>
        <v>0</v>
      </c>
      <c r="AL15" s="468">
        <f t="shared" si="7"/>
        <v>0</v>
      </c>
      <c r="AM15" s="468">
        <f t="shared" si="12"/>
        <v>0</v>
      </c>
      <c r="AN15" s="468">
        <f t="shared" si="8"/>
        <v>0</v>
      </c>
      <c r="AO15" s="468">
        <f t="shared" si="8"/>
        <v>0</v>
      </c>
      <c r="AP15" s="469">
        <f t="shared" si="8"/>
        <v>0</v>
      </c>
      <c r="AQ15" s="470">
        <f t="shared" si="13"/>
        <v>0</v>
      </c>
      <c r="AR15" s="471" t="b">
        <f t="shared" si="9"/>
        <v>0</v>
      </c>
      <c r="AS15" s="472">
        <f t="shared" si="14"/>
        <v>0</v>
      </c>
      <c r="AT15" s="473">
        <f t="shared" si="15"/>
        <v>0</v>
      </c>
      <c r="AU15" s="460" t="str">
        <f t="shared" si="16"/>
        <v>○</v>
      </c>
    </row>
    <row r="16" spans="1:47" ht="19.5" customHeight="1">
      <c r="A16" s="95"/>
      <c r="B16" s="95"/>
      <c r="C16" s="218">
        <v>6</v>
      </c>
      <c r="D16" s="87"/>
      <c r="E16" s="218"/>
      <c r="F16" s="461"/>
      <c r="G16" s="462"/>
      <c r="H16" s="463"/>
      <c r="I16" s="461"/>
      <c r="J16" s="461"/>
      <c r="K16" s="461"/>
      <c r="L16" s="461"/>
      <c r="M16" s="461"/>
      <c r="N16" s="461"/>
      <c r="O16" s="461"/>
      <c r="P16" s="461"/>
      <c r="Q16" s="461"/>
      <c r="R16" s="461"/>
      <c r="S16" s="461"/>
      <c r="T16" s="461"/>
      <c r="U16" s="461"/>
      <c r="V16" s="461"/>
      <c r="W16" s="461"/>
      <c r="X16" s="461"/>
      <c r="Y16" s="461"/>
      <c r="Z16" s="461"/>
      <c r="AA16" s="461"/>
      <c r="AB16" s="464">
        <f t="shared" si="10"/>
        <v>0</v>
      </c>
      <c r="AC16" s="465" t="str">
        <f t="shared" si="11"/>
        <v>－</v>
      </c>
      <c r="AD16" s="465" t="str">
        <f t="shared" si="0"/>
        <v/>
      </c>
      <c r="AE16" s="95"/>
      <c r="AF16" s="466" t="str">
        <f t="shared" si="1"/>
        <v>0</v>
      </c>
      <c r="AG16" s="467">
        <f t="shared" si="2"/>
        <v>0</v>
      </c>
      <c r="AH16" s="468">
        <f t="shared" si="3"/>
        <v>0</v>
      </c>
      <c r="AI16" s="468">
        <f t="shared" si="4"/>
        <v>0</v>
      </c>
      <c r="AJ16" s="468">
        <f t="shared" si="5"/>
        <v>0</v>
      </c>
      <c r="AK16" s="468">
        <f t="shared" si="6"/>
        <v>0</v>
      </c>
      <c r="AL16" s="468">
        <f t="shared" si="7"/>
        <v>0</v>
      </c>
      <c r="AM16" s="468">
        <f t="shared" si="12"/>
        <v>0</v>
      </c>
      <c r="AN16" s="468">
        <f t="shared" si="8"/>
        <v>0</v>
      </c>
      <c r="AO16" s="468">
        <f t="shared" si="8"/>
        <v>0</v>
      </c>
      <c r="AP16" s="469">
        <f t="shared" si="8"/>
        <v>0</v>
      </c>
      <c r="AQ16" s="470">
        <f t="shared" si="13"/>
        <v>0</v>
      </c>
      <c r="AR16" s="471" t="b">
        <f t="shared" si="9"/>
        <v>0</v>
      </c>
      <c r="AS16" s="472">
        <f t="shared" si="14"/>
        <v>0</v>
      </c>
      <c r="AT16" s="473">
        <f t="shared" si="15"/>
        <v>0</v>
      </c>
      <c r="AU16" s="460" t="str">
        <f t="shared" si="16"/>
        <v>○</v>
      </c>
    </row>
    <row r="17" spans="1:47" ht="19.5" customHeight="1">
      <c r="A17" s="95"/>
      <c r="B17" s="95"/>
      <c r="C17" s="218">
        <v>7</v>
      </c>
      <c r="D17" s="87"/>
      <c r="E17" s="218"/>
      <c r="F17" s="461"/>
      <c r="G17" s="462"/>
      <c r="H17" s="463"/>
      <c r="I17" s="461"/>
      <c r="J17" s="461"/>
      <c r="K17" s="461"/>
      <c r="L17" s="461"/>
      <c r="M17" s="461"/>
      <c r="N17" s="461"/>
      <c r="O17" s="461"/>
      <c r="P17" s="461"/>
      <c r="Q17" s="461"/>
      <c r="R17" s="461"/>
      <c r="S17" s="461"/>
      <c r="T17" s="461"/>
      <c r="U17" s="461"/>
      <c r="V17" s="461"/>
      <c r="W17" s="461"/>
      <c r="X17" s="461"/>
      <c r="Y17" s="461"/>
      <c r="Z17" s="461"/>
      <c r="AA17" s="461"/>
      <c r="AB17" s="464">
        <f t="shared" si="10"/>
        <v>0</v>
      </c>
      <c r="AC17" s="465" t="str">
        <f t="shared" si="11"/>
        <v>－</v>
      </c>
      <c r="AD17" s="465" t="str">
        <f t="shared" si="0"/>
        <v/>
      </c>
      <c r="AE17" s="95"/>
      <c r="AF17" s="466" t="str">
        <f t="shared" si="1"/>
        <v>0</v>
      </c>
      <c r="AG17" s="467">
        <f t="shared" si="2"/>
        <v>0</v>
      </c>
      <c r="AH17" s="468">
        <f t="shared" si="3"/>
        <v>0</v>
      </c>
      <c r="AI17" s="468">
        <f t="shared" si="4"/>
        <v>0</v>
      </c>
      <c r="AJ17" s="468">
        <f t="shared" si="5"/>
        <v>0</v>
      </c>
      <c r="AK17" s="468">
        <f t="shared" si="6"/>
        <v>0</v>
      </c>
      <c r="AL17" s="468">
        <f t="shared" si="7"/>
        <v>0</v>
      </c>
      <c r="AM17" s="468">
        <f t="shared" si="12"/>
        <v>0</v>
      </c>
      <c r="AN17" s="468">
        <f t="shared" si="8"/>
        <v>0</v>
      </c>
      <c r="AO17" s="468">
        <f t="shared" si="8"/>
        <v>0</v>
      </c>
      <c r="AP17" s="469">
        <f t="shared" si="8"/>
        <v>0</v>
      </c>
      <c r="AQ17" s="470">
        <f t="shared" si="13"/>
        <v>0</v>
      </c>
      <c r="AR17" s="471" t="b">
        <f t="shared" si="9"/>
        <v>0</v>
      </c>
      <c r="AS17" s="472">
        <f t="shared" si="14"/>
        <v>0</v>
      </c>
      <c r="AT17" s="473">
        <f t="shared" si="15"/>
        <v>0</v>
      </c>
      <c r="AU17" s="460" t="str">
        <f t="shared" si="16"/>
        <v>○</v>
      </c>
    </row>
    <row r="18" spans="1:47" ht="19.5" customHeight="1">
      <c r="A18" s="95"/>
      <c r="B18" s="95"/>
      <c r="C18" s="218">
        <v>8</v>
      </c>
      <c r="D18" s="87"/>
      <c r="E18" s="218"/>
      <c r="F18" s="461"/>
      <c r="G18" s="461"/>
      <c r="H18" s="463"/>
      <c r="I18" s="461"/>
      <c r="J18" s="461"/>
      <c r="K18" s="461"/>
      <c r="L18" s="461"/>
      <c r="M18" s="461"/>
      <c r="N18" s="461"/>
      <c r="O18" s="461"/>
      <c r="P18" s="461"/>
      <c r="Q18" s="461"/>
      <c r="R18" s="461"/>
      <c r="S18" s="461"/>
      <c r="T18" s="461"/>
      <c r="U18" s="461"/>
      <c r="V18" s="461"/>
      <c r="W18" s="461"/>
      <c r="X18" s="461"/>
      <c r="Y18" s="461"/>
      <c r="Z18" s="461"/>
      <c r="AA18" s="461"/>
      <c r="AB18" s="464">
        <f t="shared" si="10"/>
        <v>0</v>
      </c>
      <c r="AC18" s="465" t="str">
        <f t="shared" si="11"/>
        <v>－</v>
      </c>
      <c r="AD18" s="465" t="str">
        <f t="shared" si="0"/>
        <v/>
      </c>
      <c r="AE18" s="95"/>
      <c r="AF18" s="466" t="str">
        <f t="shared" si="1"/>
        <v>0</v>
      </c>
      <c r="AG18" s="467">
        <f t="shared" si="2"/>
        <v>0</v>
      </c>
      <c r="AH18" s="468">
        <f t="shared" si="3"/>
        <v>0</v>
      </c>
      <c r="AI18" s="468">
        <f t="shared" si="4"/>
        <v>0</v>
      </c>
      <c r="AJ18" s="468">
        <f t="shared" si="5"/>
        <v>0</v>
      </c>
      <c r="AK18" s="468">
        <f t="shared" si="6"/>
        <v>0</v>
      </c>
      <c r="AL18" s="468">
        <f t="shared" si="7"/>
        <v>0</v>
      </c>
      <c r="AM18" s="468">
        <f t="shared" si="12"/>
        <v>0</v>
      </c>
      <c r="AN18" s="468">
        <f t="shared" si="8"/>
        <v>0</v>
      </c>
      <c r="AO18" s="468">
        <f t="shared" si="8"/>
        <v>0</v>
      </c>
      <c r="AP18" s="469">
        <f t="shared" si="8"/>
        <v>0</v>
      </c>
      <c r="AQ18" s="470">
        <f t="shared" si="13"/>
        <v>0</v>
      </c>
      <c r="AR18" s="471" t="b">
        <f t="shared" si="9"/>
        <v>0</v>
      </c>
      <c r="AS18" s="472">
        <f t="shared" si="14"/>
        <v>0</v>
      </c>
      <c r="AT18" s="473">
        <f t="shared" si="15"/>
        <v>0</v>
      </c>
      <c r="AU18" s="460" t="str">
        <f t="shared" si="16"/>
        <v>○</v>
      </c>
    </row>
    <row r="19" spans="1:47" ht="19.5" customHeight="1">
      <c r="A19" s="95"/>
      <c r="B19" s="95"/>
      <c r="C19" s="218">
        <v>9</v>
      </c>
      <c r="D19" s="87"/>
      <c r="E19" s="218"/>
      <c r="F19" s="461"/>
      <c r="G19" s="461"/>
      <c r="H19" s="463"/>
      <c r="I19" s="461"/>
      <c r="J19" s="461"/>
      <c r="K19" s="461"/>
      <c r="L19" s="461"/>
      <c r="M19" s="461"/>
      <c r="N19" s="461"/>
      <c r="O19" s="461"/>
      <c r="P19" s="461"/>
      <c r="Q19" s="461"/>
      <c r="R19" s="461"/>
      <c r="S19" s="461"/>
      <c r="T19" s="461"/>
      <c r="U19" s="461"/>
      <c r="V19" s="461"/>
      <c r="W19" s="461"/>
      <c r="X19" s="461"/>
      <c r="Y19" s="461"/>
      <c r="Z19" s="461"/>
      <c r="AA19" s="461"/>
      <c r="AB19" s="464">
        <f t="shared" si="10"/>
        <v>0</v>
      </c>
      <c r="AC19" s="465" t="str">
        <f t="shared" si="11"/>
        <v>－</v>
      </c>
      <c r="AD19" s="465" t="str">
        <f t="shared" si="0"/>
        <v/>
      </c>
      <c r="AE19" s="95"/>
      <c r="AF19" s="466" t="str">
        <f t="shared" si="1"/>
        <v>0</v>
      </c>
      <c r="AG19" s="467">
        <f t="shared" si="2"/>
        <v>0</v>
      </c>
      <c r="AH19" s="468">
        <f t="shared" si="3"/>
        <v>0</v>
      </c>
      <c r="AI19" s="468">
        <f t="shared" si="4"/>
        <v>0</v>
      </c>
      <c r="AJ19" s="468">
        <f t="shared" si="5"/>
        <v>0</v>
      </c>
      <c r="AK19" s="468">
        <f t="shared" si="6"/>
        <v>0</v>
      </c>
      <c r="AL19" s="468">
        <f t="shared" si="7"/>
        <v>0</v>
      </c>
      <c r="AM19" s="468">
        <f t="shared" si="12"/>
        <v>0</v>
      </c>
      <c r="AN19" s="468">
        <f t="shared" si="8"/>
        <v>0</v>
      </c>
      <c r="AO19" s="468">
        <f t="shared" si="8"/>
        <v>0</v>
      </c>
      <c r="AP19" s="469">
        <f t="shared" si="8"/>
        <v>0</v>
      </c>
      <c r="AQ19" s="470">
        <f t="shared" si="13"/>
        <v>0</v>
      </c>
      <c r="AR19" s="471" t="b">
        <f t="shared" si="9"/>
        <v>0</v>
      </c>
      <c r="AS19" s="472">
        <f t="shared" si="14"/>
        <v>0</v>
      </c>
      <c r="AT19" s="473">
        <f t="shared" si="15"/>
        <v>0</v>
      </c>
      <c r="AU19" s="460" t="str">
        <f t="shared" si="16"/>
        <v>○</v>
      </c>
    </row>
    <row r="20" spans="1:47" ht="19.5" customHeight="1">
      <c r="A20" s="95"/>
      <c r="B20" s="95"/>
      <c r="C20" s="218">
        <v>10</v>
      </c>
      <c r="D20" s="87"/>
      <c r="E20" s="218"/>
      <c r="F20" s="461"/>
      <c r="G20" s="461"/>
      <c r="H20" s="463"/>
      <c r="I20" s="461"/>
      <c r="J20" s="461"/>
      <c r="K20" s="461"/>
      <c r="L20" s="461"/>
      <c r="M20" s="461"/>
      <c r="N20" s="461"/>
      <c r="O20" s="461"/>
      <c r="P20" s="461"/>
      <c r="Q20" s="461"/>
      <c r="R20" s="461"/>
      <c r="S20" s="461"/>
      <c r="T20" s="461"/>
      <c r="U20" s="461"/>
      <c r="V20" s="461"/>
      <c r="W20" s="461"/>
      <c r="X20" s="461"/>
      <c r="Y20" s="461"/>
      <c r="Z20" s="461"/>
      <c r="AA20" s="461"/>
      <c r="AB20" s="464">
        <f t="shared" si="10"/>
        <v>0</v>
      </c>
      <c r="AC20" s="465" t="str">
        <f t="shared" si="11"/>
        <v>－</v>
      </c>
      <c r="AD20" s="465" t="str">
        <f t="shared" si="0"/>
        <v/>
      </c>
      <c r="AE20" s="95"/>
      <c r="AF20" s="466" t="str">
        <f t="shared" si="1"/>
        <v>0</v>
      </c>
      <c r="AG20" s="467">
        <f t="shared" si="2"/>
        <v>0</v>
      </c>
      <c r="AH20" s="468">
        <f t="shared" si="3"/>
        <v>0</v>
      </c>
      <c r="AI20" s="468">
        <f t="shared" si="4"/>
        <v>0</v>
      </c>
      <c r="AJ20" s="468">
        <f t="shared" si="5"/>
        <v>0</v>
      </c>
      <c r="AK20" s="468">
        <f t="shared" si="6"/>
        <v>0</v>
      </c>
      <c r="AL20" s="468">
        <f t="shared" si="7"/>
        <v>0</v>
      </c>
      <c r="AM20" s="468">
        <f t="shared" si="12"/>
        <v>0</v>
      </c>
      <c r="AN20" s="468">
        <f t="shared" si="8"/>
        <v>0</v>
      </c>
      <c r="AO20" s="468">
        <f t="shared" si="8"/>
        <v>0</v>
      </c>
      <c r="AP20" s="469">
        <f t="shared" si="8"/>
        <v>0</v>
      </c>
      <c r="AQ20" s="470">
        <f t="shared" si="13"/>
        <v>0</v>
      </c>
      <c r="AR20" s="471" t="b">
        <f t="shared" si="9"/>
        <v>0</v>
      </c>
      <c r="AS20" s="472">
        <f t="shared" si="14"/>
        <v>0</v>
      </c>
      <c r="AT20" s="473">
        <f t="shared" si="15"/>
        <v>0</v>
      </c>
      <c r="AU20" s="460" t="str">
        <f t="shared" si="16"/>
        <v>○</v>
      </c>
    </row>
    <row r="21" spans="1:47" ht="19.5" customHeight="1">
      <c r="A21" s="95"/>
      <c r="B21" s="95"/>
      <c r="C21" s="218">
        <v>11</v>
      </c>
      <c r="D21" s="87"/>
      <c r="E21" s="218"/>
      <c r="F21" s="461"/>
      <c r="G21" s="461"/>
      <c r="H21" s="463"/>
      <c r="I21" s="461"/>
      <c r="J21" s="461"/>
      <c r="K21" s="461"/>
      <c r="L21" s="461"/>
      <c r="M21" s="461"/>
      <c r="N21" s="461"/>
      <c r="O21" s="461"/>
      <c r="P21" s="461"/>
      <c r="Q21" s="461"/>
      <c r="R21" s="461"/>
      <c r="S21" s="461"/>
      <c r="T21" s="461"/>
      <c r="U21" s="461"/>
      <c r="V21" s="461"/>
      <c r="W21" s="461"/>
      <c r="X21" s="461"/>
      <c r="Y21" s="461"/>
      <c r="Z21" s="461"/>
      <c r="AA21" s="461"/>
      <c r="AB21" s="464">
        <f t="shared" si="10"/>
        <v>0</v>
      </c>
      <c r="AC21" s="465" t="str">
        <f t="shared" si="11"/>
        <v>－</v>
      </c>
      <c r="AD21" s="465" t="str">
        <f t="shared" si="0"/>
        <v/>
      </c>
      <c r="AE21" s="95"/>
      <c r="AF21" s="466" t="str">
        <f t="shared" si="1"/>
        <v>0</v>
      </c>
      <c r="AG21" s="467">
        <f t="shared" si="2"/>
        <v>0</v>
      </c>
      <c r="AH21" s="468">
        <f t="shared" si="3"/>
        <v>0</v>
      </c>
      <c r="AI21" s="468">
        <f t="shared" si="4"/>
        <v>0</v>
      </c>
      <c r="AJ21" s="468">
        <f t="shared" si="5"/>
        <v>0</v>
      </c>
      <c r="AK21" s="468">
        <f t="shared" si="6"/>
        <v>0</v>
      </c>
      <c r="AL21" s="468">
        <f t="shared" si="7"/>
        <v>0</v>
      </c>
      <c r="AM21" s="468">
        <f t="shared" si="12"/>
        <v>0</v>
      </c>
      <c r="AN21" s="468">
        <f t="shared" si="8"/>
        <v>0</v>
      </c>
      <c r="AO21" s="468">
        <f t="shared" si="8"/>
        <v>0</v>
      </c>
      <c r="AP21" s="469">
        <f t="shared" si="8"/>
        <v>0</v>
      </c>
      <c r="AQ21" s="470">
        <f t="shared" si="13"/>
        <v>0</v>
      </c>
      <c r="AR21" s="471" t="b">
        <f t="shared" si="9"/>
        <v>0</v>
      </c>
      <c r="AS21" s="472">
        <f t="shared" si="14"/>
        <v>0</v>
      </c>
      <c r="AT21" s="473">
        <f t="shared" si="15"/>
        <v>0</v>
      </c>
      <c r="AU21" s="460" t="str">
        <f t="shared" si="16"/>
        <v>○</v>
      </c>
    </row>
    <row r="22" spans="1:47" ht="19.5" customHeight="1">
      <c r="A22" s="95"/>
      <c r="B22" s="95"/>
      <c r="C22" s="218">
        <v>12</v>
      </c>
      <c r="D22" s="87"/>
      <c r="E22" s="218"/>
      <c r="F22" s="461"/>
      <c r="G22" s="461"/>
      <c r="H22" s="463"/>
      <c r="I22" s="461"/>
      <c r="J22" s="461"/>
      <c r="K22" s="461"/>
      <c r="L22" s="461"/>
      <c r="M22" s="461"/>
      <c r="N22" s="461"/>
      <c r="O22" s="461"/>
      <c r="P22" s="461"/>
      <c r="Q22" s="461"/>
      <c r="R22" s="461"/>
      <c r="S22" s="461"/>
      <c r="T22" s="461"/>
      <c r="U22" s="461"/>
      <c r="V22" s="461"/>
      <c r="W22" s="461"/>
      <c r="X22" s="461"/>
      <c r="Y22" s="461"/>
      <c r="Z22" s="461"/>
      <c r="AA22" s="461"/>
      <c r="AB22" s="464">
        <f t="shared" si="10"/>
        <v>0</v>
      </c>
      <c r="AC22" s="465" t="str">
        <f t="shared" si="11"/>
        <v>－</v>
      </c>
      <c r="AD22" s="465" t="str">
        <f t="shared" si="0"/>
        <v/>
      </c>
      <c r="AE22" s="95"/>
      <c r="AF22" s="466" t="str">
        <f t="shared" si="1"/>
        <v>0</v>
      </c>
      <c r="AG22" s="467">
        <f t="shared" si="2"/>
        <v>0</v>
      </c>
      <c r="AH22" s="468">
        <f t="shared" si="3"/>
        <v>0</v>
      </c>
      <c r="AI22" s="468">
        <f t="shared" si="4"/>
        <v>0</v>
      </c>
      <c r="AJ22" s="468">
        <f t="shared" si="5"/>
        <v>0</v>
      </c>
      <c r="AK22" s="468">
        <f t="shared" si="6"/>
        <v>0</v>
      </c>
      <c r="AL22" s="468">
        <f t="shared" si="7"/>
        <v>0</v>
      </c>
      <c r="AM22" s="468">
        <f t="shared" si="12"/>
        <v>0</v>
      </c>
      <c r="AN22" s="468">
        <f t="shared" si="8"/>
        <v>0</v>
      </c>
      <c r="AO22" s="468">
        <f t="shared" si="8"/>
        <v>0</v>
      </c>
      <c r="AP22" s="469">
        <f t="shared" si="8"/>
        <v>0</v>
      </c>
      <c r="AQ22" s="470">
        <f t="shared" si="13"/>
        <v>0</v>
      </c>
      <c r="AR22" s="471" t="b">
        <f t="shared" si="9"/>
        <v>0</v>
      </c>
      <c r="AS22" s="472">
        <f t="shared" si="14"/>
        <v>0</v>
      </c>
      <c r="AT22" s="473">
        <f t="shared" si="15"/>
        <v>0</v>
      </c>
      <c r="AU22" s="460" t="str">
        <f t="shared" si="16"/>
        <v>○</v>
      </c>
    </row>
    <row r="23" spans="1:47" ht="19.5" customHeight="1">
      <c r="A23" s="95"/>
      <c r="B23" s="95"/>
      <c r="C23" s="218">
        <v>13</v>
      </c>
      <c r="D23" s="87"/>
      <c r="E23" s="218"/>
      <c r="F23" s="461"/>
      <c r="G23" s="461"/>
      <c r="H23" s="463"/>
      <c r="I23" s="461"/>
      <c r="J23" s="461"/>
      <c r="K23" s="461"/>
      <c r="L23" s="461"/>
      <c r="M23" s="461"/>
      <c r="N23" s="461"/>
      <c r="O23" s="461"/>
      <c r="P23" s="461"/>
      <c r="Q23" s="461"/>
      <c r="R23" s="461"/>
      <c r="S23" s="461"/>
      <c r="T23" s="461"/>
      <c r="U23" s="461"/>
      <c r="V23" s="461"/>
      <c r="W23" s="461"/>
      <c r="X23" s="461"/>
      <c r="Y23" s="461"/>
      <c r="Z23" s="461"/>
      <c r="AA23" s="461"/>
      <c r="AB23" s="464">
        <f t="shared" si="10"/>
        <v>0</v>
      </c>
      <c r="AC23" s="465" t="str">
        <f t="shared" si="11"/>
        <v>－</v>
      </c>
      <c r="AD23" s="465" t="str">
        <f t="shared" si="0"/>
        <v/>
      </c>
      <c r="AE23" s="95"/>
      <c r="AF23" s="466" t="str">
        <f t="shared" si="1"/>
        <v>0</v>
      </c>
      <c r="AG23" s="467">
        <f t="shared" si="2"/>
        <v>0</v>
      </c>
      <c r="AH23" s="468">
        <f t="shared" si="3"/>
        <v>0</v>
      </c>
      <c r="AI23" s="468">
        <f t="shared" si="4"/>
        <v>0</v>
      </c>
      <c r="AJ23" s="468">
        <f t="shared" si="5"/>
        <v>0</v>
      </c>
      <c r="AK23" s="468">
        <f t="shared" si="6"/>
        <v>0</v>
      </c>
      <c r="AL23" s="468">
        <f t="shared" si="7"/>
        <v>0</v>
      </c>
      <c r="AM23" s="468">
        <f t="shared" si="12"/>
        <v>0</v>
      </c>
      <c r="AN23" s="468">
        <f t="shared" si="8"/>
        <v>0</v>
      </c>
      <c r="AO23" s="468">
        <f t="shared" si="8"/>
        <v>0</v>
      </c>
      <c r="AP23" s="469">
        <f t="shared" si="8"/>
        <v>0</v>
      </c>
      <c r="AQ23" s="470">
        <f t="shared" si="13"/>
        <v>0</v>
      </c>
      <c r="AR23" s="471" t="b">
        <f t="shared" si="9"/>
        <v>0</v>
      </c>
      <c r="AS23" s="472">
        <f t="shared" si="14"/>
        <v>0</v>
      </c>
      <c r="AT23" s="473">
        <f t="shared" si="15"/>
        <v>0</v>
      </c>
      <c r="AU23" s="460" t="str">
        <f t="shared" si="16"/>
        <v>○</v>
      </c>
    </row>
    <row r="24" spans="1:47" ht="19.5" customHeight="1">
      <c r="A24" s="95"/>
      <c r="B24" s="95"/>
      <c r="C24" s="218">
        <v>14</v>
      </c>
      <c r="D24" s="87"/>
      <c r="E24" s="218"/>
      <c r="F24" s="461"/>
      <c r="G24" s="461"/>
      <c r="H24" s="463"/>
      <c r="I24" s="461"/>
      <c r="J24" s="461"/>
      <c r="K24" s="461"/>
      <c r="L24" s="461"/>
      <c r="M24" s="461"/>
      <c r="N24" s="461"/>
      <c r="O24" s="461"/>
      <c r="P24" s="461"/>
      <c r="Q24" s="461"/>
      <c r="R24" s="461"/>
      <c r="S24" s="461"/>
      <c r="T24" s="461"/>
      <c r="U24" s="461"/>
      <c r="V24" s="461"/>
      <c r="W24" s="461"/>
      <c r="X24" s="461"/>
      <c r="Y24" s="461"/>
      <c r="Z24" s="461"/>
      <c r="AA24" s="461"/>
      <c r="AB24" s="464">
        <f t="shared" si="10"/>
        <v>0</v>
      </c>
      <c r="AC24" s="465" t="str">
        <f t="shared" si="11"/>
        <v>－</v>
      </c>
      <c r="AD24" s="465" t="str">
        <f t="shared" si="0"/>
        <v/>
      </c>
      <c r="AE24" s="95"/>
      <c r="AF24" s="466" t="str">
        <f t="shared" si="1"/>
        <v>0</v>
      </c>
      <c r="AG24" s="467">
        <f t="shared" si="2"/>
        <v>0</v>
      </c>
      <c r="AH24" s="468">
        <f t="shared" si="3"/>
        <v>0</v>
      </c>
      <c r="AI24" s="468">
        <f t="shared" si="4"/>
        <v>0</v>
      </c>
      <c r="AJ24" s="468">
        <f t="shared" si="5"/>
        <v>0</v>
      </c>
      <c r="AK24" s="468">
        <f t="shared" si="6"/>
        <v>0</v>
      </c>
      <c r="AL24" s="468">
        <f t="shared" si="7"/>
        <v>0</v>
      </c>
      <c r="AM24" s="468">
        <f t="shared" si="12"/>
        <v>0</v>
      </c>
      <c r="AN24" s="468">
        <f t="shared" si="8"/>
        <v>0</v>
      </c>
      <c r="AO24" s="468">
        <f t="shared" si="8"/>
        <v>0</v>
      </c>
      <c r="AP24" s="469">
        <f t="shared" si="8"/>
        <v>0</v>
      </c>
      <c r="AQ24" s="470">
        <f t="shared" si="13"/>
        <v>0</v>
      </c>
      <c r="AR24" s="471" t="b">
        <f t="shared" si="9"/>
        <v>0</v>
      </c>
      <c r="AS24" s="472">
        <f t="shared" si="14"/>
        <v>0</v>
      </c>
      <c r="AT24" s="473">
        <f t="shared" si="15"/>
        <v>0</v>
      </c>
      <c r="AU24" s="460" t="str">
        <f t="shared" si="16"/>
        <v>○</v>
      </c>
    </row>
    <row r="25" spans="1:47" ht="19.5" customHeight="1">
      <c r="A25" s="95"/>
      <c r="B25" s="95"/>
      <c r="C25" s="218">
        <v>15</v>
      </c>
      <c r="D25" s="87"/>
      <c r="E25" s="218"/>
      <c r="F25" s="461"/>
      <c r="G25" s="461"/>
      <c r="H25" s="463"/>
      <c r="I25" s="461"/>
      <c r="J25" s="461"/>
      <c r="K25" s="461"/>
      <c r="L25" s="461"/>
      <c r="M25" s="461"/>
      <c r="N25" s="461"/>
      <c r="O25" s="461"/>
      <c r="P25" s="461"/>
      <c r="Q25" s="461"/>
      <c r="R25" s="461"/>
      <c r="S25" s="461"/>
      <c r="T25" s="461"/>
      <c r="U25" s="461"/>
      <c r="V25" s="461"/>
      <c r="W25" s="461"/>
      <c r="X25" s="461"/>
      <c r="Y25" s="461"/>
      <c r="Z25" s="461"/>
      <c r="AA25" s="461"/>
      <c r="AB25" s="464">
        <f t="shared" si="10"/>
        <v>0</v>
      </c>
      <c r="AC25" s="465" t="str">
        <f t="shared" si="11"/>
        <v>－</v>
      </c>
      <c r="AD25" s="465" t="str">
        <f t="shared" si="0"/>
        <v/>
      </c>
      <c r="AE25" s="95"/>
      <c r="AF25" s="466" t="str">
        <f t="shared" si="1"/>
        <v>0</v>
      </c>
      <c r="AG25" s="467">
        <f t="shared" si="2"/>
        <v>0</v>
      </c>
      <c r="AH25" s="468">
        <f t="shared" si="3"/>
        <v>0</v>
      </c>
      <c r="AI25" s="468">
        <f t="shared" si="4"/>
        <v>0</v>
      </c>
      <c r="AJ25" s="468">
        <f t="shared" si="5"/>
        <v>0</v>
      </c>
      <c r="AK25" s="468">
        <f t="shared" si="6"/>
        <v>0</v>
      </c>
      <c r="AL25" s="468">
        <f t="shared" si="7"/>
        <v>0</v>
      </c>
      <c r="AM25" s="468">
        <f t="shared" si="12"/>
        <v>0</v>
      </c>
      <c r="AN25" s="468">
        <f t="shared" si="8"/>
        <v>0</v>
      </c>
      <c r="AO25" s="468">
        <f t="shared" si="8"/>
        <v>0</v>
      </c>
      <c r="AP25" s="469">
        <f t="shared" si="8"/>
        <v>0</v>
      </c>
      <c r="AQ25" s="470">
        <f t="shared" si="13"/>
        <v>0</v>
      </c>
      <c r="AR25" s="471" t="b">
        <f t="shared" si="9"/>
        <v>0</v>
      </c>
      <c r="AS25" s="472">
        <f t="shared" si="14"/>
        <v>0</v>
      </c>
      <c r="AT25" s="473">
        <f t="shared" si="15"/>
        <v>0</v>
      </c>
      <c r="AU25" s="460" t="str">
        <f t="shared" si="16"/>
        <v>○</v>
      </c>
    </row>
    <row r="26" spans="1:47" ht="19.5" customHeight="1">
      <c r="A26" s="95"/>
      <c r="B26" s="95"/>
      <c r="C26" s="218">
        <v>16</v>
      </c>
      <c r="D26" s="87"/>
      <c r="E26" s="218"/>
      <c r="F26" s="461"/>
      <c r="G26" s="461"/>
      <c r="H26" s="463"/>
      <c r="I26" s="461"/>
      <c r="J26" s="461"/>
      <c r="K26" s="461"/>
      <c r="L26" s="461"/>
      <c r="M26" s="461"/>
      <c r="N26" s="461"/>
      <c r="O26" s="461"/>
      <c r="P26" s="461"/>
      <c r="Q26" s="461"/>
      <c r="R26" s="461"/>
      <c r="S26" s="461"/>
      <c r="T26" s="461"/>
      <c r="U26" s="461"/>
      <c r="V26" s="461"/>
      <c r="W26" s="461"/>
      <c r="X26" s="461"/>
      <c r="Y26" s="461"/>
      <c r="Z26" s="461"/>
      <c r="AA26" s="461"/>
      <c r="AB26" s="464">
        <f t="shared" si="10"/>
        <v>0</v>
      </c>
      <c r="AC26" s="465" t="str">
        <f t="shared" si="11"/>
        <v>－</v>
      </c>
      <c r="AD26" s="465" t="str">
        <f t="shared" si="0"/>
        <v/>
      </c>
      <c r="AE26" s="95"/>
      <c r="AF26" s="466" t="str">
        <f t="shared" si="1"/>
        <v>0</v>
      </c>
      <c r="AG26" s="467">
        <f t="shared" si="2"/>
        <v>0</v>
      </c>
      <c r="AH26" s="468">
        <f t="shared" si="3"/>
        <v>0</v>
      </c>
      <c r="AI26" s="468">
        <f t="shared" si="4"/>
        <v>0</v>
      </c>
      <c r="AJ26" s="468">
        <f t="shared" si="5"/>
        <v>0</v>
      </c>
      <c r="AK26" s="468">
        <f t="shared" si="6"/>
        <v>0</v>
      </c>
      <c r="AL26" s="468">
        <f t="shared" si="7"/>
        <v>0</v>
      </c>
      <c r="AM26" s="468">
        <f t="shared" si="12"/>
        <v>0</v>
      </c>
      <c r="AN26" s="468">
        <f t="shared" si="8"/>
        <v>0</v>
      </c>
      <c r="AO26" s="468">
        <f t="shared" si="8"/>
        <v>0</v>
      </c>
      <c r="AP26" s="469">
        <f t="shared" si="8"/>
        <v>0</v>
      </c>
      <c r="AQ26" s="470">
        <f t="shared" si="13"/>
        <v>0</v>
      </c>
      <c r="AR26" s="471" t="b">
        <f t="shared" si="9"/>
        <v>0</v>
      </c>
      <c r="AS26" s="472">
        <f t="shared" si="14"/>
        <v>0</v>
      </c>
      <c r="AT26" s="473">
        <f t="shared" si="15"/>
        <v>0</v>
      </c>
      <c r="AU26" s="460" t="str">
        <f t="shared" si="16"/>
        <v>○</v>
      </c>
    </row>
    <row r="27" spans="1:47" ht="19.5" customHeight="1">
      <c r="A27" s="95"/>
      <c r="B27" s="95"/>
      <c r="C27" s="218">
        <v>17</v>
      </c>
      <c r="D27" s="87"/>
      <c r="E27" s="218"/>
      <c r="F27" s="461"/>
      <c r="G27" s="461"/>
      <c r="H27" s="463"/>
      <c r="I27" s="461"/>
      <c r="J27" s="461"/>
      <c r="K27" s="461"/>
      <c r="L27" s="461"/>
      <c r="M27" s="461"/>
      <c r="N27" s="461"/>
      <c r="O27" s="461"/>
      <c r="P27" s="461"/>
      <c r="Q27" s="461"/>
      <c r="R27" s="461"/>
      <c r="S27" s="461"/>
      <c r="T27" s="461"/>
      <c r="U27" s="461"/>
      <c r="V27" s="461"/>
      <c r="W27" s="461"/>
      <c r="X27" s="461"/>
      <c r="Y27" s="461"/>
      <c r="Z27" s="461"/>
      <c r="AA27" s="461"/>
      <c r="AB27" s="464">
        <f t="shared" si="10"/>
        <v>0</v>
      </c>
      <c r="AC27" s="465" t="str">
        <f t="shared" si="11"/>
        <v>－</v>
      </c>
      <c r="AD27" s="465" t="str">
        <f t="shared" si="0"/>
        <v/>
      </c>
      <c r="AE27" s="95"/>
      <c r="AF27" s="466" t="str">
        <f t="shared" si="1"/>
        <v>0</v>
      </c>
      <c r="AG27" s="467">
        <f t="shared" si="2"/>
        <v>0</v>
      </c>
      <c r="AH27" s="468">
        <f t="shared" si="3"/>
        <v>0</v>
      </c>
      <c r="AI27" s="468">
        <f t="shared" si="4"/>
        <v>0</v>
      </c>
      <c r="AJ27" s="468">
        <f t="shared" si="5"/>
        <v>0</v>
      </c>
      <c r="AK27" s="468">
        <f t="shared" si="6"/>
        <v>0</v>
      </c>
      <c r="AL27" s="468">
        <f t="shared" si="7"/>
        <v>0</v>
      </c>
      <c r="AM27" s="468">
        <f t="shared" si="12"/>
        <v>0</v>
      </c>
      <c r="AN27" s="468">
        <f t="shared" si="8"/>
        <v>0</v>
      </c>
      <c r="AO27" s="468">
        <f t="shared" si="8"/>
        <v>0</v>
      </c>
      <c r="AP27" s="469">
        <f t="shared" si="8"/>
        <v>0</v>
      </c>
      <c r="AQ27" s="470">
        <f t="shared" si="13"/>
        <v>0</v>
      </c>
      <c r="AR27" s="471" t="b">
        <f t="shared" si="9"/>
        <v>0</v>
      </c>
      <c r="AS27" s="472">
        <f t="shared" si="14"/>
        <v>0</v>
      </c>
      <c r="AT27" s="473">
        <f t="shared" si="15"/>
        <v>0</v>
      </c>
      <c r="AU27" s="460" t="str">
        <f t="shared" si="16"/>
        <v>○</v>
      </c>
    </row>
    <row r="28" spans="1:47" ht="19.5" customHeight="1">
      <c r="A28" s="95"/>
      <c r="B28" s="95"/>
      <c r="C28" s="218">
        <v>18</v>
      </c>
      <c r="D28" s="87"/>
      <c r="E28" s="218"/>
      <c r="F28" s="461"/>
      <c r="G28" s="461"/>
      <c r="H28" s="463"/>
      <c r="I28" s="461"/>
      <c r="J28" s="461"/>
      <c r="K28" s="461"/>
      <c r="L28" s="461"/>
      <c r="M28" s="461"/>
      <c r="N28" s="461"/>
      <c r="O28" s="461"/>
      <c r="P28" s="461"/>
      <c r="Q28" s="461"/>
      <c r="R28" s="461"/>
      <c r="S28" s="461"/>
      <c r="T28" s="461"/>
      <c r="U28" s="461"/>
      <c r="V28" s="461"/>
      <c r="W28" s="461"/>
      <c r="X28" s="461"/>
      <c r="Y28" s="461"/>
      <c r="Z28" s="461"/>
      <c r="AA28" s="461"/>
      <c r="AB28" s="464">
        <f t="shared" si="10"/>
        <v>0</v>
      </c>
      <c r="AC28" s="465" t="str">
        <f t="shared" si="11"/>
        <v>－</v>
      </c>
      <c r="AD28" s="465" t="str">
        <f t="shared" si="0"/>
        <v/>
      </c>
      <c r="AE28" s="95"/>
      <c r="AF28" s="466" t="str">
        <f t="shared" si="1"/>
        <v>0</v>
      </c>
      <c r="AG28" s="467">
        <f t="shared" si="2"/>
        <v>0</v>
      </c>
      <c r="AH28" s="468">
        <f t="shared" si="3"/>
        <v>0</v>
      </c>
      <c r="AI28" s="468">
        <f t="shared" si="4"/>
        <v>0</v>
      </c>
      <c r="AJ28" s="468">
        <f t="shared" si="5"/>
        <v>0</v>
      </c>
      <c r="AK28" s="468">
        <f t="shared" si="6"/>
        <v>0</v>
      </c>
      <c r="AL28" s="468">
        <f t="shared" si="7"/>
        <v>0</v>
      </c>
      <c r="AM28" s="468">
        <f t="shared" si="12"/>
        <v>0</v>
      </c>
      <c r="AN28" s="468">
        <f t="shared" si="8"/>
        <v>0</v>
      </c>
      <c r="AO28" s="468">
        <f t="shared" si="8"/>
        <v>0</v>
      </c>
      <c r="AP28" s="469">
        <f t="shared" si="8"/>
        <v>0</v>
      </c>
      <c r="AQ28" s="470">
        <f t="shared" si="13"/>
        <v>0</v>
      </c>
      <c r="AR28" s="471" t="b">
        <f t="shared" si="9"/>
        <v>0</v>
      </c>
      <c r="AS28" s="472">
        <f t="shared" si="14"/>
        <v>0</v>
      </c>
      <c r="AT28" s="473">
        <f t="shared" si="15"/>
        <v>0</v>
      </c>
      <c r="AU28" s="460" t="str">
        <f t="shared" si="16"/>
        <v>○</v>
      </c>
    </row>
    <row r="29" spans="1:47" ht="19.5" customHeight="1">
      <c r="A29" s="95"/>
      <c r="B29" s="95"/>
      <c r="C29" s="218">
        <v>19</v>
      </c>
      <c r="D29" s="87"/>
      <c r="E29" s="218"/>
      <c r="F29" s="461"/>
      <c r="G29" s="461"/>
      <c r="H29" s="463"/>
      <c r="I29" s="461"/>
      <c r="J29" s="461"/>
      <c r="K29" s="461"/>
      <c r="L29" s="461"/>
      <c r="M29" s="461"/>
      <c r="N29" s="461"/>
      <c r="O29" s="461"/>
      <c r="P29" s="461"/>
      <c r="Q29" s="461"/>
      <c r="R29" s="461"/>
      <c r="S29" s="461"/>
      <c r="T29" s="461"/>
      <c r="U29" s="461"/>
      <c r="V29" s="461"/>
      <c r="W29" s="461"/>
      <c r="X29" s="461"/>
      <c r="Y29" s="461"/>
      <c r="Z29" s="461"/>
      <c r="AA29" s="461"/>
      <c r="AB29" s="464">
        <f t="shared" si="10"/>
        <v>0</v>
      </c>
      <c r="AC29" s="465" t="str">
        <f t="shared" si="11"/>
        <v>－</v>
      </c>
      <c r="AD29" s="465" t="str">
        <f t="shared" si="0"/>
        <v/>
      </c>
      <c r="AE29" s="95"/>
      <c r="AF29" s="466" t="str">
        <f t="shared" si="1"/>
        <v>0</v>
      </c>
      <c r="AG29" s="467">
        <f t="shared" si="2"/>
        <v>0</v>
      </c>
      <c r="AH29" s="468">
        <f t="shared" si="3"/>
        <v>0</v>
      </c>
      <c r="AI29" s="468">
        <f t="shared" si="4"/>
        <v>0</v>
      </c>
      <c r="AJ29" s="468">
        <f t="shared" si="5"/>
        <v>0</v>
      </c>
      <c r="AK29" s="468">
        <f t="shared" si="6"/>
        <v>0</v>
      </c>
      <c r="AL29" s="468">
        <f t="shared" si="7"/>
        <v>0</v>
      </c>
      <c r="AM29" s="468">
        <f t="shared" si="12"/>
        <v>0</v>
      </c>
      <c r="AN29" s="468">
        <f t="shared" si="8"/>
        <v>0</v>
      </c>
      <c r="AO29" s="468">
        <f t="shared" si="8"/>
        <v>0</v>
      </c>
      <c r="AP29" s="469">
        <f t="shared" si="8"/>
        <v>0</v>
      </c>
      <c r="AQ29" s="470">
        <f t="shared" si="13"/>
        <v>0</v>
      </c>
      <c r="AR29" s="471" t="b">
        <f t="shared" si="9"/>
        <v>0</v>
      </c>
      <c r="AS29" s="472">
        <f t="shared" si="14"/>
        <v>0</v>
      </c>
      <c r="AT29" s="473">
        <f t="shared" si="15"/>
        <v>0</v>
      </c>
      <c r="AU29" s="460" t="str">
        <f t="shared" si="16"/>
        <v>○</v>
      </c>
    </row>
    <row r="30" spans="1:47" ht="19.5" customHeight="1">
      <c r="A30" s="95"/>
      <c r="B30" s="95"/>
      <c r="C30" s="218">
        <v>20</v>
      </c>
      <c r="D30" s="87"/>
      <c r="E30" s="218"/>
      <c r="F30" s="461"/>
      <c r="G30" s="461"/>
      <c r="H30" s="463"/>
      <c r="I30" s="461"/>
      <c r="J30" s="461"/>
      <c r="K30" s="461"/>
      <c r="L30" s="461"/>
      <c r="M30" s="461"/>
      <c r="N30" s="461"/>
      <c r="O30" s="461"/>
      <c r="P30" s="461"/>
      <c r="Q30" s="461"/>
      <c r="R30" s="461"/>
      <c r="S30" s="461"/>
      <c r="T30" s="461"/>
      <c r="U30" s="461"/>
      <c r="V30" s="461"/>
      <c r="W30" s="461"/>
      <c r="X30" s="461"/>
      <c r="Y30" s="461"/>
      <c r="Z30" s="461"/>
      <c r="AA30" s="461"/>
      <c r="AB30" s="464">
        <f t="shared" si="10"/>
        <v>0</v>
      </c>
      <c r="AC30" s="465" t="str">
        <f t="shared" si="11"/>
        <v>－</v>
      </c>
      <c r="AD30" s="465" t="str">
        <f t="shared" si="0"/>
        <v/>
      </c>
      <c r="AE30" s="95"/>
      <c r="AF30" s="466" t="str">
        <f t="shared" si="1"/>
        <v>0</v>
      </c>
      <c r="AG30" s="467">
        <f t="shared" si="2"/>
        <v>0</v>
      </c>
      <c r="AH30" s="468">
        <f t="shared" si="3"/>
        <v>0</v>
      </c>
      <c r="AI30" s="468">
        <f t="shared" si="4"/>
        <v>0</v>
      </c>
      <c r="AJ30" s="468">
        <f t="shared" si="5"/>
        <v>0</v>
      </c>
      <c r="AK30" s="468">
        <f t="shared" si="6"/>
        <v>0</v>
      </c>
      <c r="AL30" s="468">
        <f t="shared" si="7"/>
        <v>0</v>
      </c>
      <c r="AM30" s="468">
        <f t="shared" si="12"/>
        <v>0</v>
      </c>
      <c r="AN30" s="468">
        <f t="shared" si="8"/>
        <v>0</v>
      </c>
      <c r="AO30" s="468">
        <f t="shared" si="8"/>
        <v>0</v>
      </c>
      <c r="AP30" s="469">
        <f t="shared" si="8"/>
        <v>0</v>
      </c>
      <c r="AQ30" s="470">
        <f t="shared" si="13"/>
        <v>0</v>
      </c>
      <c r="AR30" s="471" t="b">
        <f t="shared" si="9"/>
        <v>0</v>
      </c>
      <c r="AS30" s="472">
        <f t="shared" si="14"/>
        <v>0</v>
      </c>
      <c r="AT30" s="473">
        <f t="shared" si="15"/>
        <v>0</v>
      </c>
      <c r="AU30" s="460" t="str">
        <f t="shared" si="16"/>
        <v>○</v>
      </c>
    </row>
    <row r="31" spans="1:47" ht="19.5" customHeight="1">
      <c r="A31" s="95"/>
      <c r="B31" s="95"/>
      <c r="C31" s="218">
        <v>21</v>
      </c>
      <c r="D31" s="87"/>
      <c r="E31" s="218"/>
      <c r="F31" s="461"/>
      <c r="G31" s="461"/>
      <c r="H31" s="463"/>
      <c r="I31" s="461"/>
      <c r="J31" s="461"/>
      <c r="K31" s="461"/>
      <c r="L31" s="461"/>
      <c r="M31" s="461"/>
      <c r="N31" s="461"/>
      <c r="O31" s="461"/>
      <c r="P31" s="461"/>
      <c r="Q31" s="461"/>
      <c r="R31" s="461"/>
      <c r="S31" s="461"/>
      <c r="T31" s="461"/>
      <c r="U31" s="461"/>
      <c r="V31" s="461"/>
      <c r="W31" s="461"/>
      <c r="X31" s="461"/>
      <c r="Y31" s="461"/>
      <c r="Z31" s="461"/>
      <c r="AA31" s="461"/>
      <c r="AB31" s="464">
        <f t="shared" si="10"/>
        <v>0</v>
      </c>
      <c r="AC31" s="465" t="str">
        <f t="shared" si="11"/>
        <v>－</v>
      </c>
      <c r="AD31" s="465" t="str">
        <f t="shared" si="0"/>
        <v/>
      </c>
      <c r="AE31" s="95"/>
      <c r="AF31" s="466" t="str">
        <f t="shared" si="1"/>
        <v>0</v>
      </c>
      <c r="AG31" s="467">
        <f t="shared" si="2"/>
        <v>0</v>
      </c>
      <c r="AH31" s="468">
        <f t="shared" si="3"/>
        <v>0</v>
      </c>
      <c r="AI31" s="468">
        <f t="shared" si="4"/>
        <v>0</v>
      </c>
      <c r="AJ31" s="468">
        <f t="shared" si="5"/>
        <v>0</v>
      </c>
      <c r="AK31" s="468">
        <f t="shared" si="6"/>
        <v>0</v>
      </c>
      <c r="AL31" s="468">
        <f t="shared" si="7"/>
        <v>0</v>
      </c>
      <c r="AM31" s="468">
        <f t="shared" si="12"/>
        <v>0</v>
      </c>
      <c r="AN31" s="468">
        <f t="shared" si="8"/>
        <v>0</v>
      </c>
      <c r="AO31" s="468">
        <f t="shared" si="8"/>
        <v>0</v>
      </c>
      <c r="AP31" s="469">
        <f t="shared" si="8"/>
        <v>0</v>
      </c>
      <c r="AQ31" s="470">
        <f t="shared" si="13"/>
        <v>0</v>
      </c>
      <c r="AR31" s="471" t="b">
        <f t="shared" si="9"/>
        <v>0</v>
      </c>
      <c r="AS31" s="472">
        <f t="shared" si="14"/>
        <v>0</v>
      </c>
      <c r="AT31" s="473">
        <f t="shared" si="15"/>
        <v>0</v>
      </c>
      <c r="AU31" s="460" t="str">
        <f t="shared" si="16"/>
        <v>○</v>
      </c>
    </row>
    <row r="32" spans="1:47" ht="19.5" customHeight="1">
      <c r="A32" s="95"/>
      <c r="B32" s="95"/>
      <c r="C32" s="218">
        <v>22</v>
      </c>
      <c r="D32" s="87"/>
      <c r="E32" s="218"/>
      <c r="F32" s="461"/>
      <c r="G32" s="461"/>
      <c r="H32" s="463"/>
      <c r="I32" s="461"/>
      <c r="J32" s="461"/>
      <c r="K32" s="461"/>
      <c r="L32" s="461"/>
      <c r="M32" s="461"/>
      <c r="N32" s="461"/>
      <c r="O32" s="461"/>
      <c r="P32" s="461"/>
      <c r="Q32" s="461"/>
      <c r="R32" s="461"/>
      <c r="S32" s="461"/>
      <c r="T32" s="461"/>
      <c r="U32" s="461"/>
      <c r="V32" s="461"/>
      <c r="W32" s="461"/>
      <c r="X32" s="461"/>
      <c r="Y32" s="461"/>
      <c r="Z32" s="461"/>
      <c r="AA32" s="461"/>
      <c r="AB32" s="464">
        <f t="shared" si="10"/>
        <v>0</v>
      </c>
      <c r="AC32" s="465" t="str">
        <f t="shared" si="11"/>
        <v>－</v>
      </c>
      <c r="AD32" s="465" t="str">
        <f t="shared" si="0"/>
        <v/>
      </c>
      <c r="AE32" s="95"/>
      <c r="AF32" s="466" t="str">
        <f t="shared" si="1"/>
        <v>0</v>
      </c>
      <c r="AG32" s="467">
        <f t="shared" si="2"/>
        <v>0</v>
      </c>
      <c r="AH32" s="468">
        <f t="shared" si="3"/>
        <v>0</v>
      </c>
      <c r="AI32" s="468">
        <f t="shared" si="4"/>
        <v>0</v>
      </c>
      <c r="AJ32" s="468">
        <f t="shared" si="5"/>
        <v>0</v>
      </c>
      <c r="AK32" s="468">
        <f t="shared" si="6"/>
        <v>0</v>
      </c>
      <c r="AL32" s="468">
        <f t="shared" si="7"/>
        <v>0</v>
      </c>
      <c r="AM32" s="468">
        <f t="shared" si="12"/>
        <v>0</v>
      </c>
      <c r="AN32" s="468">
        <f t="shared" si="8"/>
        <v>0</v>
      </c>
      <c r="AO32" s="468">
        <f t="shared" si="8"/>
        <v>0</v>
      </c>
      <c r="AP32" s="469">
        <f t="shared" si="8"/>
        <v>0</v>
      </c>
      <c r="AQ32" s="470">
        <f t="shared" si="13"/>
        <v>0</v>
      </c>
      <c r="AR32" s="471" t="b">
        <f t="shared" si="9"/>
        <v>0</v>
      </c>
      <c r="AS32" s="472">
        <f t="shared" si="14"/>
        <v>0</v>
      </c>
      <c r="AT32" s="473">
        <f t="shared" si="15"/>
        <v>0</v>
      </c>
      <c r="AU32" s="460" t="str">
        <f t="shared" si="16"/>
        <v>○</v>
      </c>
    </row>
    <row r="33" spans="1:47" ht="19.5" customHeight="1">
      <c r="A33" s="95"/>
      <c r="B33" s="95"/>
      <c r="C33" s="218">
        <v>23</v>
      </c>
      <c r="D33" s="87"/>
      <c r="E33" s="218"/>
      <c r="F33" s="461"/>
      <c r="G33" s="461"/>
      <c r="H33" s="463"/>
      <c r="I33" s="461"/>
      <c r="J33" s="461"/>
      <c r="K33" s="461"/>
      <c r="L33" s="461"/>
      <c r="M33" s="461"/>
      <c r="N33" s="461"/>
      <c r="O33" s="461"/>
      <c r="P33" s="461"/>
      <c r="Q33" s="461"/>
      <c r="R33" s="461"/>
      <c r="S33" s="461"/>
      <c r="T33" s="461"/>
      <c r="U33" s="461"/>
      <c r="V33" s="461"/>
      <c r="W33" s="461"/>
      <c r="X33" s="461"/>
      <c r="Y33" s="461"/>
      <c r="Z33" s="461"/>
      <c r="AA33" s="461"/>
      <c r="AB33" s="464">
        <f t="shared" si="10"/>
        <v>0</v>
      </c>
      <c r="AC33" s="465" t="str">
        <f t="shared" si="11"/>
        <v>－</v>
      </c>
      <c r="AD33" s="465" t="str">
        <f t="shared" si="0"/>
        <v/>
      </c>
      <c r="AE33" s="95"/>
      <c r="AF33" s="466" t="str">
        <f t="shared" si="1"/>
        <v>0</v>
      </c>
      <c r="AG33" s="467">
        <f t="shared" si="2"/>
        <v>0</v>
      </c>
      <c r="AH33" s="468">
        <f t="shared" si="3"/>
        <v>0</v>
      </c>
      <c r="AI33" s="468">
        <f t="shared" si="4"/>
        <v>0</v>
      </c>
      <c r="AJ33" s="468">
        <f t="shared" si="5"/>
        <v>0</v>
      </c>
      <c r="AK33" s="468">
        <f t="shared" si="6"/>
        <v>0</v>
      </c>
      <c r="AL33" s="468">
        <f t="shared" si="7"/>
        <v>0</v>
      </c>
      <c r="AM33" s="468">
        <f t="shared" si="12"/>
        <v>0</v>
      </c>
      <c r="AN33" s="468">
        <f t="shared" si="8"/>
        <v>0</v>
      </c>
      <c r="AO33" s="468">
        <f t="shared" si="8"/>
        <v>0</v>
      </c>
      <c r="AP33" s="469">
        <f t="shared" si="8"/>
        <v>0</v>
      </c>
      <c r="AQ33" s="470">
        <f t="shared" si="13"/>
        <v>0</v>
      </c>
      <c r="AR33" s="471" t="b">
        <f t="shared" si="9"/>
        <v>0</v>
      </c>
      <c r="AS33" s="472">
        <f t="shared" si="14"/>
        <v>0</v>
      </c>
      <c r="AT33" s="473">
        <f t="shared" si="15"/>
        <v>0</v>
      </c>
      <c r="AU33" s="460" t="str">
        <f t="shared" si="16"/>
        <v>○</v>
      </c>
    </row>
    <row r="34" spans="1:47" ht="19.5" customHeight="1">
      <c r="A34" s="95"/>
      <c r="B34" s="95"/>
      <c r="C34" s="218">
        <v>24</v>
      </c>
      <c r="D34" s="87"/>
      <c r="E34" s="218"/>
      <c r="F34" s="461"/>
      <c r="G34" s="461"/>
      <c r="H34" s="463"/>
      <c r="I34" s="461"/>
      <c r="J34" s="461"/>
      <c r="K34" s="461"/>
      <c r="L34" s="461"/>
      <c r="M34" s="461"/>
      <c r="N34" s="461"/>
      <c r="O34" s="461"/>
      <c r="P34" s="461"/>
      <c r="Q34" s="461"/>
      <c r="R34" s="461"/>
      <c r="S34" s="461"/>
      <c r="T34" s="461"/>
      <c r="U34" s="461"/>
      <c r="V34" s="461"/>
      <c r="W34" s="461"/>
      <c r="X34" s="461"/>
      <c r="Y34" s="461"/>
      <c r="Z34" s="461"/>
      <c r="AA34" s="461"/>
      <c r="AB34" s="464">
        <f t="shared" si="10"/>
        <v>0</v>
      </c>
      <c r="AC34" s="465" t="str">
        <f t="shared" si="11"/>
        <v>－</v>
      </c>
      <c r="AD34" s="465" t="str">
        <f t="shared" si="0"/>
        <v/>
      </c>
      <c r="AE34" s="95"/>
      <c r="AF34" s="466" t="str">
        <f t="shared" si="1"/>
        <v>0</v>
      </c>
      <c r="AG34" s="467">
        <f t="shared" si="2"/>
        <v>0</v>
      </c>
      <c r="AH34" s="468">
        <f t="shared" si="3"/>
        <v>0</v>
      </c>
      <c r="AI34" s="468">
        <f t="shared" si="4"/>
        <v>0</v>
      </c>
      <c r="AJ34" s="468">
        <f t="shared" si="5"/>
        <v>0</v>
      </c>
      <c r="AK34" s="468">
        <f t="shared" si="6"/>
        <v>0</v>
      </c>
      <c r="AL34" s="468">
        <f t="shared" si="7"/>
        <v>0</v>
      </c>
      <c r="AM34" s="468">
        <f t="shared" si="12"/>
        <v>0</v>
      </c>
      <c r="AN34" s="468">
        <f t="shared" si="8"/>
        <v>0</v>
      </c>
      <c r="AO34" s="468">
        <f t="shared" si="8"/>
        <v>0</v>
      </c>
      <c r="AP34" s="469">
        <f t="shared" si="8"/>
        <v>0</v>
      </c>
      <c r="AQ34" s="470">
        <f t="shared" si="13"/>
        <v>0</v>
      </c>
      <c r="AR34" s="471" t="b">
        <f t="shared" si="9"/>
        <v>0</v>
      </c>
      <c r="AS34" s="472">
        <f t="shared" si="14"/>
        <v>0</v>
      </c>
      <c r="AT34" s="473">
        <f t="shared" si="15"/>
        <v>0</v>
      </c>
      <c r="AU34" s="460" t="str">
        <f t="shared" si="16"/>
        <v>○</v>
      </c>
    </row>
    <row r="35" spans="1:47" ht="19.5" customHeight="1">
      <c r="A35" s="95"/>
      <c r="B35" s="95"/>
      <c r="C35" s="218">
        <v>25</v>
      </c>
      <c r="D35" s="87"/>
      <c r="E35" s="218"/>
      <c r="F35" s="461"/>
      <c r="G35" s="461"/>
      <c r="H35" s="463"/>
      <c r="I35" s="461"/>
      <c r="J35" s="461"/>
      <c r="K35" s="461"/>
      <c r="L35" s="461"/>
      <c r="M35" s="461"/>
      <c r="N35" s="461"/>
      <c r="O35" s="461"/>
      <c r="P35" s="461"/>
      <c r="Q35" s="461"/>
      <c r="R35" s="461"/>
      <c r="S35" s="461"/>
      <c r="T35" s="461"/>
      <c r="U35" s="461"/>
      <c r="V35" s="461"/>
      <c r="W35" s="461"/>
      <c r="X35" s="461"/>
      <c r="Y35" s="461"/>
      <c r="Z35" s="461"/>
      <c r="AA35" s="461"/>
      <c r="AB35" s="464">
        <f t="shared" si="10"/>
        <v>0</v>
      </c>
      <c r="AC35" s="465" t="str">
        <f t="shared" si="11"/>
        <v>－</v>
      </c>
      <c r="AD35" s="465" t="str">
        <f t="shared" si="0"/>
        <v/>
      </c>
      <c r="AE35" s="95"/>
      <c r="AF35" s="466" t="str">
        <f t="shared" si="1"/>
        <v>0</v>
      </c>
      <c r="AG35" s="467">
        <f t="shared" si="2"/>
        <v>0</v>
      </c>
      <c r="AH35" s="468">
        <f t="shared" si="3"/>
        <v>0</v>
      </c>
      <c r="AI35" s="468">
        <f t="shared" si="4"/>
        <v>0</v>
      </c>
      <c r="AJ35" s="468">
        <f t="shared" si="5"/>
        <v>0</v>
      </c>
      <c r="AK35" s="468">
        <f t="shared" si="6"/>
        <v>0</v>
      </c>
      <c r="AL35" s="468">
        <f t="shared" si="7"/>
        <v>0</v>
      </c>
      <c r="AM35" s="468">
        <f t="shared" si="12"/>
        <v>0</v>
      </c>
      <c r="AN35" s="468">
        <f t="shared" si="8"/>
        <v>0</v>
      </c>
      <c r="AO35" s="468">
        <f t="shared" si="8"/>
        <v>0</v>
      </c>
      <c r="AP35" s="469">
        <f t="shared" si="8"/>
        <v>0</v>
      </c>
      <c r="AQ35" s="470">
        <f t="shared" si="13"/>
        <v>0</v>
      </c>
      <c r="AR35" s="471" t="b">
        <f t="shared" si="9"/>
        <v>0</v>
      </c>
      <c r="AS35" s="472">
        <f t="shared" si="14"/>
        <v>0</v>
      </c>
      <c r="AT35" s="473">
        <f t="shared" si="15"/>
        <v>0</v>
      </c>
      <c r="AU35" s="460" t="str">
        <f t="shared" si="16"/>
        <v>○</v>
      </c>
    </row>
    <row r="36" spans="1:47" ht="19.5" customHeight="1">
      <c r="A36" s="95"/>
      <c r="B36" s="95"/>
      <c r="C36" s="218">
        <v>26</v>
      </c>
      <c r="D36" s="87"/>
      <c r="E36" s="218"/>
      <c r="F36" s="461"/>
      <c r="G36" s="461"/>
      <c r="H36" s="463"/>
      <c r="I36" s="461"/>
      <c r="J36" s="461"/>
      <c r="K36" s="461"/>
      <c r="L36" s="461"/>
      <c r="M36" s="461"/>
      <c r="N36" s="461"/>
      <c r="O36" s="461"/>
      <c r="P36" s="461"/>
      <c r="Q36" s="461"/>
      <c r="R36" s="461"/>
      <c r="S36" s="461"/>
      <c r="T36" s="461"/>
      <c r="U36" s="461"/>
      <c r="V36" s="461"/>
      <c r="W36" s="461"/>
      <c r="X36" s="461"/>
      <c r="Y36" s="461"/>
      <c r="Z36" s="461"/>
      <c r="AA36" s="461"/>
      <c r="AB36" s="464">
        <f t="shared" si="10"/>
        <v>0</v>
      </c>
      <c r="AC36" s="465" t="str">
        <f t="shared" si="11"/>
        <v>－</v>
      </c>
      <c r="AD36" s="465" t="str">
        <f t="shared" si="0"/>
        <v/>
      </c>
      <c r="AE36" s="95"/>
      <c r="AF36" s="466" t="str">
        <f t="shared" si="1"/>
        <v>0</v>
      </c>
      <c r="AG36" s="467">
        <f t="shared" si="2"/>
        <v>0</v>
      </c>
      <c r="AH36" s="468">
        <f t="shared" si="3"/>
        <v>0</v>
      </c>
      <c r="AI36" s="468">
        <f t="shared" si="4"/>
        <v>0</v>
      </c>
      <c r="AJ36" s="468">
        <f t="shared" si="5"/>
        <v>0</v>
      </c>
      <c r="AK36" s="468">
        <f t="shared" si="6"/>
        <v>0</v>
      </c>
      <c r="AL36" s="468">
        <f t="shared" si="7"/>
        <v>0</v>
      </c>
      <c r="AM36" s="468">
        <f t="shared" si="12"/>
        <v>0</v>
      </c>
      <c r="AN36" s="468">
        <f t="shared" si="8"/>
        <v>0</v>
      </c>
      <c r="AO36" s="468">
        <f t="shared" si="8"/>
        <v>0</v>
      </c>
      <c r="AP36" s="469">
        <f t="shared" si="8"/>
        <v>0</v>
      </c>
      <c r="AQ36" s="470">
        <f t="shared" si="13"/>
        <v>0</v>
      </c>
      <c r="AR36" s="471" t="b">
        <f t="shared" si="9"/>
        <v>0</v>
      </c>
      <c r="AS36" s="472">
        <f t="shared" si="14"/>
        <v>0</v>
      </c>
      <c r="AT36" s="473">
        <f t="shared" si="15"/>
        <v>0</v>
      </c>
      <c r="AU36" s="460" t="str">
        <f t="shared" si="16"/>
        <v>○</v>
      </c>
    </row>
    <row r="37" spans="1:47" ht="19.5" customHeight="1">
      <c r="A37" s="95"/>
      <c r="B37" s="95"/>
      <c r="C37" s="218">
        <v>27</v>
      </c>
      <c r="D37" s="87"/>
      <c r="E37" s="218"/>
      <c r="F37" s="461"/>
      <c r="G37" s="461"/>
      <c r="H37" s="463"/>
      <c r="I37" s="461"/>
      <c r="J37" s="461"/>
      <c r="K37" s="461"/>
      <c r="L37" s="461"/>
      <c r="M37" s="461"/>
      <c r="N37" s="461"/>
      <c r="O37" s="461"/>
      <c r="P37" s="461"/>
      <c r="Q37" s="461"/>
      <c r="R37" s="461"/>
      <c r="S37" s="461"/>
      <c r="T37" s="461"/>
      <c r="U37" s="461"/>
      <c r="V37" s="461"/>
      <c r="W37" s="461"/>
      <c r="X37" s="461"/>
      <c r="Y37" s="461"/>
      <c r="Z37" s="461"/>
      <c r="AA37" s="461"/>
      <c r="AB37" s="464">
        <f t="shared" si="10"/>
        <v>0</v>
      </c>
      <c r="AC37" s="465" t="str">
        <f t="shared" si="11"/>
        <v>－</v>
      </c>
      <c r="AD37" s="465" t="str">
        <f t="shared" si="0"/>
        <v/>
      </c>
      <c r="AE37" s="95"/>
      <c r="AF37" s="466" t="str">
        <f t="shared" si="1"/>
        <v>0</v>
      </c>
      <c r="AG37" s="467">
        <f t="shared" si="2"/>
        <v>0</v>
      </c>
      <c r="AH37" s="468">
        <f t="shared" si="3"/>
        <v>0</v>
      </c>
      <c r="AI37" s="468">
        <f t="shared" si="4"/>
        <v>0</v>
      </c>
      <c r="AJ37" s="468">
        <f t="shared" si="5"/>
        <v>0</v>
      </c>
      <c r="AK37" s="468">
        <f t="shared" si="6"/>
        <v>0</v>
      </c>
      <c r="AL37" s="468">
        <f t="shared" si="7"/>
        <v>0</v>
      </c>
      <c r="AM37" s="468">
        <f t="shared" si="12"/>
        <v>0</v>
      </c>
      <c r="AN37" s="468">
        <f t="shared" si="8"/>
        <v>0</v>
      </c>
      <c r="AO37" s="468">
        <f t="shared" si="8"/>
        <v>0</v>
      </c>
      <c r="AP37" s="469">
        <f t="shared" si="8"/>
        <v>0</v>
      </c>
      <c r="AQ37" s="470">
        <f t="shared" si="13"/>
        <v>0</v>
      </c>
      <c r="AR37" s="471" t="b">
        <f t="shared" si="9"/>
        <v>0</v>
      </c>
      <c r="AS37" s="472">
        <f t="shared" si="14"/>
        <v>0</v>
      </c>
      <c r="AT37" s="473">
        <f t="shared" si="15"/>
        <v>0</v>
      </c>
      <c r="AU37" s="460" t="str">
        <f t="shared" si="16"/>
        <v>○</v>
      </c>
    </row>
    <row r="38" spans="1:47" ht="19.5" customHeight="1">
      <c r="A38" s="95"/>
      <c r="B38" s="95"/>
      <c r="C38" s="218">
        <v>28</v>
      </c>
      <c r="D38" s="87"/>
      <c r="E38" s="218"/>
      <c r="F38" s="461"/>
      <c r="G38" s="461"/>
      <c r="H38" s="463"/>
      <c r="I38" s="461"/>
      <c r="J38" s="461"/>
      <c r="K38" s="461"/>
      <c r="L38" s="461"/>
      <c r="M38" s="461"/>
      <c r="N38" s="461"/>
      <c r="O38" s="461"/>
      <c r="P38" s="461"/>
      <c r="Q38" s="461"/>
      <c r="R38" s="461"/>
      <c r="S38" s="461"/>
      <c r="T38" s="461"/>
      <c r="U38" s="461"/>
      <c r="V38" s="461"/>
      <c r="W38" s="461"/>
      <c r="X38" s="461"/>
      <c r="Y38" s="461"/>
      <c r="Z38" s="461"/>
      <c r="AA38" s="461"/>
      <c r="AB38" s="464">
        <f t="shared" si="10"/>
        <v>0</v>
      </c>
      <c r="AC38" s="465" t="str">
        <f t="shared" si="11"/>
        <v>－</v>
      </c>
      <c r="AD38" s="465" t="str">
        <f t="shared" si="0"/>
        <v/>
      </c>
      <c r="AE38" s="95"/>
      <c r="AF38" s="466" t="str">
        <f t="shared" si="1"/>
        <v>0</v>
      </c>
      <c r="AG38" s="467">
        <f t="shared" si="2"/>
        <v>0</v>
      </c>
      <c r="AH38" s="468">
        <f t="shared" si="3"/>
        <v>0</v>
      </c>
      <c r="AI38" s="468">
        <f t="shared" si="4"/>
        <v>0</v>
      </c>
      <c r="AJ38" s="468">
        <f t="shared" si="5"/>
        <v>0</v>
      </c>
      <c r="AK38" s="468">
        <f t="shared" si="6"/>
        <v>0</v>
      </c>
      <c r="AL38" s="468">
        <f t="shared" si="7"/>
        <v>0</v>
      </c>
      <c r="AM38" s="468">
        <f t="shared" si="12"/>
        <v>0</v>
      </c>
      <c r="AN38" s="468">
        <f t="shared" si="8"/>
        <v>0</v>
      </c>
      <c r="AO38" s="468">
        <f t="shared" si="8"/>
        <v>0</v>
      </c>
      <c r="AP38" s="469">
        <f t="shared" si="8"/>
        <v>0</v>
      </c>
      <c r="AQ38" s="470">
        <f t="shared" si="13"/>
        <v>0</v>
      </c>
      <c r="AR38" s="471" t="b">
        <f t="shared" si="9"/>
        <v>0</v>
      </c>
      <c r="AS38" s="472">
        <f t="shared" si="14"/>
        <v>0</v>
      </c>
      <c r="AT38" s="473">
        <f t="shared" si="15"/>
        <v>0</v>
      </c>
      <c r="AU38" s="460" t="str">
        <f t="shared" si="16"/>
        <v>○</v>
      </c>
    </row>
    <row r="39" spans="1:47" ht="19.5" customHeight="1">
      <c r="A39" s="95"/>
      <c r="B39" s="95"/>
      <c r="C39" s="218">
        <v>29</v>
      </c>
      <c r="D39" s="87"/>
      <c r="E39" s="218"/>
      <c r="F39" s="461"/>
      <c r="G39" s="461"/>
      <c r="H39" s="463"/>
      <c r="I39" s="461"/>
      <c r="J39" s="461"/>
      <c r="K39" s="461"/>
      <c r="L39" s="461"/>
      <c r="M39" s="461"/>
      <c r="N39" s="461"/>
      <c r="O39" s="461"/>
      <c r="P39" s="461"/>
      <c r="Q39" s="461"/>
      <c r="R39" s="461"/>
      <c r="S39" s="461"/>
      <c r="T39" s="461"/>
      <c r="U39" s="461"/>
      <c r="V39" s="461"/>
      <c r="W39" s="461"/>
      <c r="X39" s="461"/>
      <c r="Y39" s="461"/>
      <c r="Z39" s="461"/>
      <c r="AA39" s="461"/>
      <c r="AB39" s="464">
        <f t="shared" si="10"/>
        <v>0</v>
      </c>
      <c r="AC39" s="465" t="str">
        <f t="shared" si="11"/>
        <v>－</v>
      </c>
      <c r="AD39" s="465" t="str">
        <f t="shared" si="0"/>
        <v/>
      </c>
      <c r="AE39" s="95"/>
      <c r="AF39" s="466" t="str">
        <f t="shared" si="1"/>
        <v>0</v>
      </c>
      <c r="AG39" s="467">
        <f t="shared" si="2"/>
        <v>0</v>
      </c>
      <c r="AH39" s="468">
        <f t="shared" si="3"/>
        <v>0</v>
      </c>
      <c r="AI39" s="468">
        <f t="shared" si="4"/>
        <v>0</v>
      </c>
      <c r="AJ39" s="468">
        <f t="shared" si="5"/>
        <v>0</v>
      </c>
      <c r="AK39" s="468">
        <f t="shared" si="6"/>
        <v>0</v>
      </c>
      <c r="AL39" s="468">
        <f t="shared" si="7"/>
        <v>0</v>
      </c>
      <c r="AM39" s="468">
        <f t="shared" si="12"/>
        <v>0</v>
      </c>
      <c r="AN39" s="468">
        <f t="shared" si="8"/>
        <v>0</v>
      </c>
      <c r="AO39" s="468">
        <f t="shared" si="8"/>
        <v>0</v>
      </c>
      <c r="AP39" s="469">
        <f t="shared" si="8"/>
        <v>0</v>
      </c>
      <c r="AQ39" s="470">
        <f t="shared" si="13"/>
        <v>0</v>
      </c>
      <c r="AR39" s="471" t="b">
        <f t="shared" si="9"/>
        <v>0</v>
      </c>
      <c r="AS39" s="472">
        <f t="shared" si="14"/>
        <v>0</v>
      </c>
      <c r="AT39" s="473">
        <f t="shared" si="15"/>
        <v>0</v>
      </c>
      <c r="AU39" s="460" t="str">
        <f t="shared" si="16"/>
        <v>○</v>
      </c>
    </row>
    <row r="40" spans="1:47" ht="19.5" customHeight="1" thickBot="1">
      <c r="A40" s="95"/>
      <c r="B40" s="95"/>
      <c r="C40" s="218">
        <v>30</v>
      </c>
      <c r="D40" s="87"/>
      <c r="E40" s="218"/>
      <c r="F40" s="461"/>
      <c r="G40" s="461"/>
      <c r="H40" s="463"/>
      <c r="I40" s="461"/>
      <c r="J40" s="461"/>
      <c r="K40" s="461"/>
      <c r="L40" s="461"/>
      <c r="M40" s="461"/>
      <c r="N40" s="461"/>
      <c r="O40" s="461"/>
      <c r="P40" s="461"/>
      <c r="Q40" s="461"/>
      <c r="R40" s="461"/>
      <c r="S40" s="461"/>
      <c r="T40" s="461"/>
      <c r="U40" s="461"/>
      <c r="V40" s="461"/>
      <c r="W40" s="461"/>
      <c r="X40" s="461"/>
      <c r="Y40" s="461"/>
      <c r="Z40" s="461"/>
      <c r="AA40" s="461"/>
      <c r="AB40" s="464">
        <f t="shared" si="10"/>
        <v>0</v>
      </c>
      <c r="AC40" s="465" t="str">
        <f t="shared" si="11"/>
        <v>－</v>
      </c>
      <c r="AD40" s="465" t="str">
        <f t="shared" si="0"/>
        <v/>
      </c>
      <c r="AE40" s="95"/>
      <c r="AF40" s="466" t="str">
        <f t="shared" si="1"/>
        <v>0</v>
      </c>
      <c r="AG40" s="474">
        <f t="shared" si="2"/>
        <v>0</v>
      </c>
      <c r="AH40" s="475">
        <f t="shared" si="3"/>
        <v>0</v>
      </c>
      <c r="AI40" s="475">
        <f t="shared" si="4"/>
        <v>0</v>
      </c>
      <c r="AJ40" s="475">
        <f t="shared" si="5"/>
        <v>0</v>
      </c>
      <c r="AK40" s="475">
        <f t="shared" si="6"/>
        <v>0</v>
      </c>
      <c r="AL40" s="475">
        <f t="shared" si="7"/>
        <v>0</v>
      </c>
      <c r="AM40" s="475">
        <f t="shared" si="12"/>
        <v>0</v>
      </c>
      <c r="AN40" s="475">
        <f t="shared" si="8"/>
        <v>0</v>
      </c>
      <c r="AO40" s="475">
        <f t="shared" si="8"/>
        <v>0</v>
      </c>
      <c r="AP40" s="476">
        <f t="shared" si="8"/>
        <v>0</v>
      </c>
      <c r="AQ40" s="477">
        <f t="shared" si="13"/>
        <v>0</v>
      </c>
      <c r="AR40" s="478" t="b">
        <f t="shared" si="9"/>
        <v>0</v>
      </c>
      <c r="AS40" s="479">
        <f t="shared" si="14"/>
        <v>0</v>
      </c>
      <c r="AT40" s="480">
        <f t="shared" si="15"/>
        <v>0</v>
      </c>
      <c r="AU40" s="481" t="str">
        <f t="shared" si="16"/>
        <v>○</v>
      </c>
    </row>
    <row r="41" spans="1:47" ht="19.5" hidden="1" customHeight="1" thickBot="1">
      <c r="C41" s="375">
        <v>31</v>
      </c>
      <c r="D41" s="386"/>
      <c r="E41" s="387"/>
      <c r="F41" s="119"/>
      <c r="G41" s="119"/>
      <c r="H41" s="388"/>
      <c r="I41" s="376"/>
      <c r="J41" s="389"/>
      <c r="K41" s="390"/>
      <c r="L41" s="390"/>
      <c r="M41" s="390"/>
      <c r="N41" s="390"/>
      <c r="O41" s="390"/>
      <c r="P41" s="390"/>
      <c r="Q41" s="390"/>
      <c r="R41" s="126"/>
      <c r="S41" s="126"/>
      <c r="T41" s="126"/>
      <c r="U41" s="126"/>
      <c r="V41" s="391"/>
      <c r="W41" s="127"/>
      <c r="X41" s="391"/>
      <c r="Y41" s="392"/>
      <c r="Z41" s="393"/>
      <c r="AA41" s="393"/>
      <c r="AB41" s="393"/>
      <c r="AC41" s="367" t="str">
        <f t="shared" si="11"/>
        <v>－</v>
      </c>
      <c r="AD41" s="394"/>
      <c r="AQ41" s="395">
        <f t="shared" si="13"/>
        <v>0</v>
      </c>
      <c r="AR41" s="396" t="b">
        <f t="shared" ref="AR41:AR60" si="17">IF(H41="①","15",IF(H41="②",$AS$5,IF(H41="③",$AS$5,IF(H41="④","0"))))</f>
        <v>0</v>
      </c>
      <c r="AS41" s="397">
        <f t="shared" si="14"/>
        <v>0</v>
      </c>
      <c r="AU41" s="398" t="str">
        <f t="shared" ref="AU41:AU60" si="18">IF(AT41&lt;=0,"○","×")</f>
        <v>○</v>
      </c>
    </row>
    <row r="42" spans="1:47" ht="19.5" hidden="1" customHeight="1">
      <c r="C42" s="375">
        <v>32</v>
      </c>
      <c r="D42" s="386"/>
      <c r="E42" s="387"/>
      <c r="F42" s="119"/>
      <c r="G42" s="119"/>
      <c r="H42" s="388"/>
      <c r="I42" s="376"/>
      <c r="J42" s="389"/>
      <c r="K42" s="390"/>
      <c r="L42" s="390"/>
      <c r="M42" s="390"/>
      <c r="N42" s="390"/>
      <c r="O42" s="390"/>
      <c r="P42" s="390"/>
      <c r="Q42" s="390"/>
      <c r="R42" s="126"/>
      <c r="S42" s="126"/>
      <c r="T42" s="126"/>
      <c r="U42" s="126"/>
      <c r="V42" s="391"/>
      <c r="W42" s="127"/>
      <c r="X42" s="391"/>
      <c r="Y42" s="392"/>
      <c r="Z42" s="393"/>
      <c r="AA42" s="393"/>
      <c r="AB42" s="393"/>
      <c r="AC42" s="367" t="str">
        <f t="shared" si="11"/>
        <v>－</v>
      </c>
      <c r="AD42" s="394"/>
      <c r="AQ42" s="399">
        <f t="shared" si="13"/>
        <v>0</v>
      </c>
      <c r="AR42" s="400" t="b">
        <f t="shared" si="17"/>
        <v>0</v>
      </c>
      <c r="AS42" s="219">
        <f t="shared" si="14"/>
        <v>0</v>
      </c>
      <c r="AU42" s="356" t="str">
        <f t="shared" si="18"/>
        <v>○</v>
      </c>
    </row>
    <row r="43" spans="1:47" ht="19.5" hidden="1" customHeight="1">
      <c r="C43" s="375">
        <v>33</v>
      </c>
      <c r="D43" s="386"/>
      <c r="E43" s="387"/>
      <c r="F43" s="119"/>
      <c r="G43" s="119"/>
      <c r="H43" s="388"/>
      <c r="I43" s="376"/>
      <c r="J43" s="389"/>
      <c r="K43" s="390"/>
      <c r="L43" s="390"/>
      <c r="M43" s="390"/>
      <c r="N43" s="390"/>
      <c r="O43" s="390"/>
      <c r="P43" s="390"/>
      <c r="Q43" s="390"/>
      <c r="R43" s="126"/>
      <c r="S43" s="126"/>
      <c r="T43" s="126"/>
      <c r="U43" s="126"/>
      <c r="V43" s="391"/>
      <c r="W43" s="127"/>
      <c r="X43" s="391"/>
      <c r="Y43" s="392"/>
      <c r="Z43" s="393"/>
      <c r="AA43" s="393"/>
      <c r="AB43" s="393"/>
      <c r="AC43" s="367" t="str">
        <f t="shared" si="11"/>
        <v>－</v>
      </c>
      <c r="AD43" s="394"/>
      <c r="AQ43" s="399">
        <f t="shared" si="13"/>
        <v>0</v>
      </c>
      <c r="AR43" s="400" t="b">
        <f t="shared" si="17"/>
        <v>0</v>
      </c>
      <c r="AS43" s="219">
        <f t="shared" si="14"/>
        <v>0</v>
      </c>
      <c r="AU43" s="356" t="str">
        <f t="shared" si="18"/>
        <v>○</v>
      </c>
    </row>
    <row r="44" spans="1:47" ht="19.5" hidden="1" customHeight="1">
      <c r="C44" s="375">
        <v>34</v>
      </c>
      <c r="D44" s="386"/>
      <c r="E44" s="387"/>
      <c r="F44" s="119"/>
      <c r="G44" s="119"/>
      <c r="H44" s="388"/>
      <c r="I44" s="376"/>
      <c r="J44" s="389"/>
      <c r="K44" s="390"/>
      <c r="L44" s="390"/>
      <c r="M44" s="390"/>
      <c r="N44" s="390"/>
      <c r="O44" s="390"/>
      <c r="P44" s="390"/>
      <c r="Q44" s="390"/>
      <c r="R44" s="126"/>
      <c r="S44" s="126"/>
      <c r="T44" s="126"/>
      <c r="U44" s="126"/>
      <c r="V44" s="391"/>
      <c r="W44" s="127"/>
      <c r="X44" s="391"/>
      <c r="Y44" s="392"/>
      <c r="Z44" s="393"/>
      <c r="AA44" s="393"/>
      <c r="AB44" s="393"/>
      <c r="AC44" s="367" t="str">
        <f t="shared" si="11"/>
        <v>－</v>
      </c>
      <c r="AD44" s="394"/>
      <c r="AQ44" s="399">
        <f t="shared" si="13"/>
        <v>0</v>
      </c>
      <c r="AR44" s="400" t="b">
        <f t="shared" si="17"/>
        <v>0</v>
      </c>
      <c r="AS44" s="219">
        <f t="shared" si="14"/>
        <v>0</v>
      </c>
      <c r="AU44" s="356" t="str">
        <f t="shared" si="18"/>
        <v>○</v>
      </c>
    </row>
    <row r="45" spans="1:47" ht="19.5" hidden="1" customHeight="1">
      <c r="C45" s="375">
        <v>35</v>
      </c>
      <c r="D45" s="386"/>
      <c r="E45" s="387"/>
      <c r="F45" s="119"/>
      <c r="G45" s="119"/>
      <c r="H45" s="388"/>
      <c r="I45" s="376"/>
      <c r="J45" s="389"/>
      <c r="K45" s="390"/>
      <c r="L45" s="390"/>
      <c r="M45" s="390"/>
      <c r="N45" s="390"/>
      <c r="O45" s="390"/>
      <c r="P45" s="390"/>
      <c r="Q45" s="390"/>
      <c r="R45" s="126"/>
      <c r="S45" s="126"/>
      <c r="T45" s="126"/>
      <c r="U45" s="126"/>
      <c r="V45" s="391"/>
      <c r="W45" s="127"/>
      <c r="X45" s="391"/>
      <c r="Y45" s="392"/>
      <c r="Z45" s="393"/>
      <c r="AA45" s="393"/>
      <c r="AB45" s="393"/>
      <c r="AC45" s="367" t="str">
        <f t="shared" si="11"/>
        <v>－</v>
      </c>
      <c r="AD45" s="394"/>
      <c r="AQ45" s="399">
        <f t="shared" si="13"/>
        <v>0</v>
      </c>
      <c r="AR45" s="400" t="b">
        <f t="shared" si="17"/>
        <v>0</v>
      </c>
      <c r="AS45" s="219">
        <f t="shared" si="14"/>
        <v>0</v>
      </c>
      <c r="AU45" s="356" t="str">
        <f t="shared" si="18"/>
        <v>○</v>
      </c>
    </row>
    <row r="46" spans="1:47" ht="19.5" hidden="1" customHeight="1">
      <c r="C46" s="375">
        <v>36</v>
      </c>
      <c r="D46" s="386"/>
      <c r="E46" s="387"/>
      <c r="F46" s="119"/>
      <c r="G46" s="119"/>
      <c r="H46" s="388"/>
      <c r="I46" s="376"/>
      <c r="J46" s="389"/>
      <c r="K46" s="390"/>
      <c r="L46" s="390"/>
      <c r="M46" s="390"/>
      <c r="N46" s="390"/>
      <c r="O46" s="390"/>
      <c r="P46" s="390"/>
      <c r="Q46" s="390"/>
      <c r="R46" s="126"/>
      <c r="S46" s="126"/>
      <c r="T46" s="126"/>
      <c r="U46" s="126"/>
      <c r="V46" s="391"/>
      <c r="W46" s="127"/>
      <c r="X46" s="391"/>
      <c r="Y46" s="392"/>
      <c r="Z46" s="393"/>
      <c r="AA46" s="393"/>
      <c r="AB46" s="393"/>
      <c r="AC46" s="367" t="str">
        <f t="shared" si="11"/>
        <v>－</v>
      </c>
      <c r="AD46" s="394"/>
      <c r="AQ46" s="399">
        <f t="shared" si="13"/>
        <v>0</v>
      </c>
      <c r="AR46" s="400" t="b">
        <f t="shared" si="17"/>
        <v>0</v>
      </c>
      <c r="AS46" s="219">
        <f t="shared" si="14"/>
        <v>0</v>
      </c>
      <c r="AU46" s="356" t="str">
        <f t="shared" si="18"/>
        <v>○</v>
      </c>
    </row>
    <row r="47" spans="1:47" ht="19.5" hidden="1" customHeight="1">
      <c r="C47" s="375">
        <v>37</v>
      </c>
      <c r="D47" s="386"/>
      <c r="E47" s="387"/>
      <c r="F47" s="119"/>
      <c r="G47" s="119"/>
      <c r="H47" s="388"/>
      <c r="I47" s="376"/>
      <c r="J47" s="389"/>
      <c r="K47" s="390"/>
      <c r="L47" s="390"/>
      <c r="M47" s="390"/>
      <c r="N47" s="390"/>
      <c r="O47" s="390"/>
      <c r="P47" s="390"/>
      <c r="Q47" s="390"/>
      <c r="R47" s="126"/>
      <c r="S47" s="126"/>
      <c r="T47" s="126"/>
      <c r="U47" s="126"/>
      <c r="V47" s="391"/>
      <c r="W47" s="127"/>
      <c r="X47" s="391"/>
      <c r="Y47" s="392"/>
      <c r="Z47" s="393"/>
      <c r="AA47" s="393"/>
      <c r="AB47" s="393"/>
      <c r="AC47" s="367" t="str">
        <f t="shared" si="11"/>
        <v>－</v>
      </c>
      <c r="AD47" s="394"/>
      <c r="AQ47" s="399">
        <f t="shared" si="13"/>
        <v>0</v>
      </c>
      <c r="AR47" s="400" t="b">
        <f t="shared" si="17"/>
        <v>0</v>
      </c>
      <c r="AS47" s="219">
        <f t="shared" si="14"/>
        <v>0</v>
      </c>
      <c r="AU47" s="356" t="str">
        <f t="shared" si="18"/>
        <v>○</v>
      </c>
    </row>
    <row r="48" spans="1:47" ht="19.5" hidden="1" customHeight="1">
      <c r="C48" s="375">
        <v>38</v>
      </c>
      <c r="D48" s="386"/>
      <c r="E48" s="387"/>
      <c r="F48" s="119"/>
      <c r="G48" s="119"/>
      <c r="H48" s="388"/>
      <c r="I48" s="376"/>
      <c r="J48" s="389"/>
      <c r="K48" s="390"/>
      <c r="L48" s="390"/>
      <c r="M48" s="390"/>
      <c r="N48" s="390"/>
      <c r="O48" s="390"/>
      <c r="P48" s="390"/>
      <c r="Q48" s="390"/>
      <c r="R48" s="126"/>
      <c r="S48" s="126"/>
      <c r="T48" s="126"/>
      <c r="U48" s="126"/>
      <c r="V48" s="391"/>
      <c r="W48" s="127"/>
      <c r="X48" s="391"/>
      <c r="Y48" s="392"/>
      <c r="Z48" s="393"/>
      <c r="AA48" s="393"/>
      <c r="AB48" s="393"/>
      <c r="AC48" s="367" t="str">
        <f t="shared" si="11"/>
        <v>－</v>
      </c>
      <c r="AD48" s="394"/>
      <c r="AQ48" s="399">
        <f t="shared" si="13"/>
        <v>0</v>
      </c>
      <c r="AR48" s="400" t="b">
        <f t="shared" si="17"/>
        <v>0</v>
      </c>
      <c r="AS48" s="219">
        <f t="shared" si="14"/>
        <v>0</v>
      </c>
      <c r="AU48" s="356" t="str">
        <f t="shared" si="18"/>
        <v>○</v>
      </c>
    </row>
    <row r="49" spans="3:47" ht="19.5" hidden="1" customHeight="1">
      <c r="C49" s="375">
        <v>39</v>
      </c>
      <c r="D49" s="386"/>
      <c r="E49" s="387"/>
      <c r="F49" s="119"/>
      <c r="G49" s="119"/>
      <c r="H49" s="388"/>
      <c r="I49" s="376"/>
      <c r="J49" s="389"/>
      <c r="K49" s="390"/>
      <c r="L49" s="390"/>
      <c r="M49" s="390"/>
      <c r="N49" s="390"/>
      <c r="O49" s="390"/>
      <c r="P49" s="390"/>
      <c r="Q49" s="390"/>
      <c r="R49" s="126"/>
      <c r="S49" s="126"/>
      <c r="T49" s="126"/>
      <c r="U49" s="126"/>
      <c r="V49" s="391"/>
      <c r="W49" s="127"/>
      <c r="X49" s="391"/>
      <c r="Y49" s="392"/>
      <c r="Z49" s="393"/>
      <c r="AA49" s="393"/>
      <c r="AB49" s="393"/>
      <c r="AC49" s="367" t="str">
        <f t="shared" si="11"/>
        <v>－</v>
      </c>
      <c r="AD49" s="394"/>
      <c r="AQ49" s="399">
        <f t="shared" si="13"/>
        <v>0</v>
      </c>
      <c r="AR49" s="400" t="b">
        <f t="shared" si="17"/>
        <v>0</v>
      </c>
      <c r="AS49" s="219">
        <f t="shared" si="14"/>
        <v>0</v>
      </c>
      <c r="AU49" s="356" t="str">
        <f t="shared" si="18"/>
        <v>○</v>
      </c>
    </row>
    <row r="50" spans="3:47" ht="19.5" hidden="1" customHeight="1">
      <c r="C50" s="375">
        <v>40</v>
      </c>
      <c r="D50" s="386"/>
      <c r="E50" s="387"/>
      <c r="F50" s="119"/>
      <c r="G50" s="119"/>
      <c r="H50" s="388"/>
      <c r="I50" s="376"/>
      <c r="J50" s="389"/>
      <c r="K50" s="390"/>
      <c r="L50" s="390"/>
      <c r="M50" s="390"/>
      <c r="N50" s="390"/>
      <c r="O50" s="390"/>
      <c r="P50" s="390"/>
      <c r="Q50" s="390"/>
      <c r="R50" s="126"/>
      <c r="S50" s="126"/>
      <c r="T50" s="126"/>
      <c r="U50" s="126"/>
      <c r="V50" s="391"/>
      <c r="W50" s="127"/>
      <c r="X50" s="391"/>
      <c r="Y50" s="392"/>
      <c r="Z50" s="393"/>
      <c r="AA50" s="393"/>
      <c r="AB50" s="393"/>
      <c r="AC50" s="367" t="str">
        <f t="shared" si="11"/>
        <v>－</v>
      </c>
      <c r="AD50" s="394"/>
      <c r="AQ50" s="399">
        <f t="shared" si="13"/>
        <v>0</v>
      </c>
      <c r="AR50" s="400" t="b">
        <f t="shared" si="17"/>
        <v>0</v>
      </c>
      <c r="AS50" s="219">
        <f t="shared" si="14"/>
        <v>0</v>
      </c>
      <c r="AU50" s="356" t="str">
        <f t="shared" si="18"/>
        <v>○</v>
      </c>
    </row>
    <row r="51" spans="3:47" ht="19.5" hidden="1" customHeight="1">
      <c r="C51" s="375">
        <v>41</v>
      </c>
      <c r="D51" s="118"/>
      <c r="E51" s="119"/>
      <c r="F51" s="401"/>
      <c r="G51" s="401"/>
      <c r="H51" s="402"/>
      <c r="I51" s="376"/>
      <c r="J51" s="391"/>
      <c r="K51" s="126"/>
      <c r="L51" s="126"/>
      <c r="M51" s="126"/>
      <c r="N51" s="126"/>
      <c r="O51" s="126"/>
      <c r="P51" s="126"/>
      <c r="Q51" s="126"/>
      <c r="R51" s="126"/>
      <c r="S51" s="126"/>
      <c r="T51" s="126"/>
      <c r="U51" s="126"/>
      <c r="V51" s="391"/>
      <c r="W51" s="127"/>
      <c r="X51" s="391"/>
      <c r="Y51" s="392"/>
      <c r="Z51" s="393"/>
      <c r="AA51" s="393"/>
      <c r="AB51" s="393"/>
      <c r="AC51" s="367" t="str">
        <f t="shared" si="11"/>
        <v>－</v>
      </c>
      <c r="AD51" s="394"/>
      <c r="AQ51" s="399">
        <f t="shared" si="13"/>
        <v>0</v>
      </c>
      <c r="AR51" s="400" t="b">
        <f t="shared" si="17"/>
        <v>0</v>
      </c>
      <c r="AS51" s="219">
        <f t="shared" si="14"/>
        <v>0</v>
      </c>
      <c r="AU51" s="356" t="str">
        <f t="shared" si="18"/>
        <v>○</v>
      </c>
    </row>
    <row r="52" spans="3:47" ht="19.5" hidden="1" customHeight="1">
      <c r="C52" s="375">
        <v>42</v>
      </c>
      <c r="D52" s="118"/>
      <c r="E52" s="119"/>
      <c r="F52" s="401"/>
      <c r="G52" s="401"/>
      <c r="H52" s="402"/>
      <c r="I52" s="376"/>
      <c r="J52" s="391"/>
      <c r="K52" s="126"/>
      <c r="L52" s="126"/>
      <c r="M52" s="126"/>
      <c r="N52" s="126"/>
      <c r="O52" s="126"/>
      <c r="P52" s="126"/>
      <c r="Q52" s="126"/>
      <c r="R52" s="126"/>
      <c r="S52" s="126"/>
      <c r="T52" s="126"/>
      <c r="U52" s="126"/>
      <c r="V52" s="391"/>
      <c r="W52" s="127"/>
      <c r="X52" s="391"/>
      <c r="Y52" s="392"/>
      <c r="Z52" s="393"/>
      <c r="AA52" s="393"/>
      <c r="AB52" s="393"/>
      <c r="AC52" s="367" t="str">
        <f t="shared" si="11"/>
        <v>－</v>
      </c>
      <c r="AD52" s="394"/>
      <c r="AQ52" s="399">
        <f t="shared" si="13"/>
        <v>0</v>
      </c>
      <c r="AR52" s="400" t="b">
        <f t="shared" si="17"/>
        <v>0</v>
      </c>
      <c r="AS52" s="219">
        <f t="shared" si="14"/>
        <v>0</v>
      </c>
      <c r="AU52" s="356" t="str">
        <f t="shared" si="18"/>
        <v>○</v>
      </c>
    </row>
    <row r="53" spans="3:47" ht="19.5" hidden="1" customHeight="1">
      <c r="C53" s="375">
        <v>43</v>
      </c>
      <c r="D53" s="118"/>
      <c r="E53" s="119"/>
      <c r="F53" s="401"/>
      <c r="G53" s="401"/>
      <c r="H53" s="402"/>
      <c r="I53" s="376"/>
      <c r="J53" s="391"/>
      <c r="K53" s="126"/>
      <c r="L53" s="126"/>
      <c r="M53" s="126"/>
      <c r="N53" s="126"/>
      <c r="O53" s="126"/>
      <c r="P53" s="126"/>
      <c r="Q53" s="126"/>
      <c r="R53" s="126"/>
      <c r="S53" s="126"/>
      <c r="T53" s="126"/>
      <c r="U53" s="126"/>
      <c r="V53" s="391"/>
      <c r="W53" s="127"/>
      <c r="X53" s="391"/>
      <c r="Y53" s="392"/>
      <c r="Z53" s="393"/>
      <c r="AA53" s="393"/>
      <c r="AB53" s="393"/>
      <c r="AC53" s="367" t="str">
        <f t="shared" si="11"/>
        <v>－</v>
      </c>
      <c r="AD53" s="394"/>
      <c r="AQ53" s="399">
        <f t="shared" si="13"/>
        <v>0</v>
      </c>
      <c r="AR53" s="400" t="b">
        <f t="shared" si="17"/>
        <v>0</v>
      </c>
      <c r="AS53" s="219">
        <f t="shared" si="14"/>
        <v>0</v>
      </c>
      <c r="AU53" s="356" t="str">
        <f t="shared" si="18"/>
        <v>○</v>
      </c>
    </row>
    <row r="54" spans="3:47" ht="19.5" hidden="1" customHeight="1">
      <c r="C54" s="375">
        <v>44</v>
      </c>
      <c r="D54" s="118"/>
      <c r="E54" s="119"/>
      <c r="F54" s="401"/>
      <c r="G54" s="401"/>
      <c r="H54" s="402"/>
      <c r="I54" s="376"/>
      <c r="J54" s="391"/>
      <c r="K54" s="126"/>
      <c r="L54" s="126"/>
      <c r="M54" s="126"/>
      <c r="N54" s="126"/>
      <c r="O54" s="126"/>
      <c r="P54" s="126"/>
      <c r="Q54" s="126"/>
      <c r="R54" s="126"/>
      <c r="S54" s="126"/>
      <c r="T54" s="126"/>
      <c r="U54" s="126"/>
      <c r="V54" s="391"/>
      <c r="W54" s="127"/>
      <c r="X54" s="391"/>
      <c r="Y54" s="392"/>
      <c r="Z54" s="393"/>
      <c r="AA54" s="393"/>
      <c r="AB54" s="393"/>
      <c r="AC54" s="367" t="str">
        <f t="shared" si="11"/>
        <v>－</v>
      </c>
      <c r="AD54" s="394"/>
      <c r="AQ54" s="399">
        <f t="shared" si="13"/>
        <v>0</v>
      </c>
      <c r="AR54" s="400" t="b">
        <f t="shared" si="17"/>
        <v>0</v>
      </c>
      <c r="AS54" s="219">
        <f t="shared" si="14"/>
        <v>0</v>
      </c>
      <c r="AU54" s="356" t="str">
        <f t="shared" si="18"/>
        <v>○</v>
      </c>
    </row>
    <row r="55" spans="3:47" ht="19.5" hidden="1" customHeight="1">
      <c r="C55" s="375">
        <v>45</v>
      </c>
      <c r="D55" s="118"/>
      <c r="E55" s="119"/>
      <c r="F55" s="401"/>
      <c r="G55" s="401"/>
      <c r="H55" s="402"/>
      <c r="I55" s="376"/>
      <c r="J55" s="391"/>
      <c r="K55" s="126"/>
      <c r="L55" s="126"/>
      <c r="M55" s="126"/>
      <c r="N55" s="126"/>
      <c r="O55" s="126"/>
      <c r="P55" s="126"/>
      <c r="Q55" s="126"/>
      <c r="R55" s="126"/>
      <c r="S55" s="126"/>
      <c r="T55" s="126"/>
      <c r="U55" s="126"/>
      <c r="V55" s="391"/>
      <c r="W55" s="127"/>
      <c r="X55" s="391"/>
      <c r="Y55" s="392"/>
      <c r="Z55" s="393"/>
      <c r="AA55" s="393"/>
      <c r="AB55" s="393"/>
      <c r="AC55" s="367" t="str">
        <f t="shared" si="11"/>
        <v>－</v>
      </c>
      <c r="AD55" s="394"/>
      <c r="AQ55" s="399">
        <f t="shared" si="13"/>
        <v>0</v>
      </c>
      <c r="AR55" s="400" t="b">
        <f t="shared" si="17"/>
        <v>0</v>
      </c>
      <c r="AS55" s="219">
        <f t="shared" si="14"/>
        <v>0</v>
      </c>
      <c r="AU55" s="356" t="str">
        <f t="shared" si="18"/>
        <v>○</v>
      </c>
    </row>
    <row r="56" spans="3:47" ht="19.5" hidden="1" customHeight="1">
      <c r="C56" s="375">
        <v>46</v>
      </c>
      <c r="D56" s="118"/>
      <c r="E56" s="119"/>
      <c r="F56" s="401"/>
      <c r="G56" s="401"/>
      <c r="H56" s="402"/>
      <c r="I56" s="376"/>
      <c r="J56" s="391"/>
      <c r="K56" s="126"/>
      <c r="L56" s="126"/>
      <c r="M56" s="126"/>
      <c r="N56" s="126"/>
      <c r="O56" s="126"/>
      <c r="P56" s="126"/>
      <c r="Q56" s="126"/>
      <c r="R56" s="126"/>
      <c r="S56" s="126"/>
      <c r="T56" s="126"/>
      <c r="U56" s="126"/>
      <c r="V56" s="391"/>
      <c r="W56" s="127"/>
      <c r="X56" s="391"/>
      <c r="Y56" s="392"/>
      <c r="Z56" s="393"/>
      <c r="AA56" s="393"/>
      <c r="AB56" s="393"/>
      <c r="AC56" s="367" t="str">
        <f t="shared" si="11"/>
        <v>－</v>
      </c>
      <c r="AD56" s="394"/>
      <c r="AQ56" s="399">
        <f t="shared" si="13"/>
        <v>0</v>
      </c>
      <c r="AR56" s="400" t="b">
        <f t="shared" si="17"/>
        <v>0</v>
      </c>
      <c r="AS56" s="219">
        <f t="shared" si="14"/>
        <v>0</v>
      </c>
      <c r="AU56" s="356" t="str">
        <f t="shared" si="18"/>
        <v>○</v>
      </c>
    </row>
    <row r="57" spans="3:47" ht="19.5" hidden="1" customHeight="1">
      <c r="C57" s="375">
        <v>47</v>
      </c>
      <c r="D57" s="118"/>
      <c r="E57" s="119"/>
      <c r="F57" s="401"/>
      <c r="G57" s="401"/>
      <c r="H57" s="402"/>
      <c r="I57" s="376"/>
      <c r="J57" s="391"/>
      <c r="K57" s="126"/>
      <c r="L57" s="126"/>
      <c r="M57" s="126"/>
      <c r="N57" s="126"/>
      <c r="O57" s="126"/>
      <c r="P57" s="126"/>
      <c r="Q57" s="126"/>
      <c r="R57" s="126"/>
      <c r="S57" s="126"/>
      <c r="T57" s="126"/>
      <c r="U57" s="126"/>
      <c r="V57" s="391"/>
      <c r="W57" s="127"/>
      <c r="X57" s="391"/>
      <c r="Y57" s="392"/>
      <c r="Z57" s="393"/>
      <c r="AA57" s="393"/>
      <c r="AB57" s="393"/>
      <c r="AC57" s="367" t="str">
        <f t="shared" si="11"/>
        <v>－</v>
      </c>
      <c r="AD57" s="394"/>
      <c r="AQ57" s="399">
        <f t="shared" si="13"/>
        <v>0</v>
      </c>
      <c r="AR57" s="400" t="b">
        <f t="shared" si="17"/>
        <v>0</v>
      </c>
      <c r="AS57" s="219">
        <f t="shared" si="14"/>
        <v>0</v>
      </c>
      <c r="AU57" s="356" t="str">
        <f t="shared" si="18"/>
        <v>○</v>
      </c>
    </row>
    <row r="58" spans="3:47" ht="19.5" hidden="1" customHeight="1">
      <c r="C58" s="375">
        <v>48</v>
      </c>
      <c r="D58" s="118"/>
      <c r="E58" s="119"/>
      <c r="F58" s="401"/>
      <c r="G58" s="401"/>
      <c r="H58" s="402"/>
      <c r="I58" s="376"/>
      <c r="J58" s="391"/>
      <c r="K58" s="126"/>
      <c r="L58" s="126"/>
      <c r="M58" s="126"/>
      <c r="N58" s="126"/>
      <c r="O58" s="126"/>
      <c r="P58" s="126"/>
      <c r="Q58" s="126"/>
      <c r="R58" s="126"/>
      <c r="S58" s="126"/>
      <c r="T58" s="126"/>
      <c r="U58" s="126"/>
      <c r="V58" s="391"/>
      <c r="W58" s="127"/>
      <c r="X58" s="391"/>
      <c r="Y58" s="392"/>
      <c r="Z58" s="393"/>
      <c r="AA58" s="393"/>
      <c r="AB58" s="393"/>
      <c r="AC58" s="367" t="str">
        <f t="shared" si="11"/>
        <v>－</v>
      </c>
      <c r="AD58" s="394"/>
      <c r="AQ58" s="399">
        <f t="shared" si="13"/>
        <v>0</v>
      </c>
      <c r="AR58" s="400" t="b">
        <f t="shared" si="17"/>
        <v>0</v>
      </c>
      <c r="AS58" s="219">
        <f t="shared" si="14"/>
        <v>0</v>
      </c>
      <c r="AU58" s="356" t="str">
        <f t="shared" si="18"/>
        <v>○</v>
      </c>
    </row>
    <row r="59" spans="3:47" ht="19.5" hidden="1" customHeight="1">
      <c r="C59" s="375">
        <v>49</v>
      </c>
      <c r="D59" s="118"/>
      <c r="E59" s="119"/>
      <c r="F59" s="401"/>
      <c r="G59" s="401"/>
      <c r="H59" s="402"/>
      <c r="I59" s="376"/>
      <c r="J59" s="391"/>
      <c r="K59" s="126"/>
      <c r="L59" s="126"/>
      <c r="M59" s="126"/>
      <c r="N59" s="126"/>
      <c r="O59" s="126"/>
      <c r="P59" s="126"/>
      <c r="Q59" s="126"/>
      <c r="R59" s="126"/>
      <c r="S59" s="126"/>
      <c r="T59" s="126"/>
      <c r="U59" s="126"/>
      <c r="V59" s="391"/>
      <c r="W59" s="127"/>
      <c r="X59" s="391"/>
      <c r="Y59" s="392"/>
      <c r="Z59" s="393"/>
      <c r="AA59" s="393"/>
      <c r="AB59" s="393"/>
      <c r="AC59" s="367" t="str">
        <f t="shared" si="11"/>
        <v>－</v>
      </c>
      <c r="AD59" s="394"/>
      <c r="AQ59" s="399">
        <f t="shared" si="13"/>
        <v>0</v>
      </c>
      <c r="AR59" s="400" t="b">
        <f t="shared" si="17"/>
        <v>0</v>
      </c>
      <c r="AS59" s="219">
        <f t="shared" si="14"/>
        <v>0</v>
      </c>
      <c r="AU59" s="356" t="str">
        <f t="shared" si="18"/>
        <v>○</v>
      </c>
    </row>
    <row r="60" spans="3:47" ht="19.5" hidden="1" customHeight="1">
      <c r="C60" s="375">
        <v>50</v>
      </c>
      <c r="D60" s="118"/>
      <c r="E60" s="119"/>
      <c r="F60" s="401"/>
      <c r="G60" s="401"/>
      <c r="H60" s="402"/>
      <c r="I60" s="376"/>
      <c r="J60" s="391"/>
      <c r="K60" s="126"/>
      <c r="L60" s="126"/>
      <c r="M60" s="126"/>
      <c r="N60" s="126"/>
      <c r="O60" s="126"/>
      <c r="P60" s="126"/>
      <c r="Q60" s="126"/>
      <c r="R60" s="126"/>
      <c r="S60" s="126"/>
      <c r="T60" s="126"/>
      <c r="U60" s="126"/>
      <c r="V60" s="391"/>
      <c r="W60" s="127"/>
      <c r="X60" s="391"/>
      <c r="Y60" s="392"/>
      <c r="Z60" s="393"/>
      <c r="AA60" s="393"/>
      <c r="AB60" s="393"/>
      <c r="AC60" s="393"/>
      <c r="AD60" s="394"/>
      <c r="AQ60" s="399">
        <f t="shared" si="13"/>
        <v>0</v>
      </c>
      <c r="AR60" s="400" t="b">
        <f t="shared" si="17"/>
        <v>0</v>
      </c>
      <c r="AS60" s="219">
        <f t="shared" si="14"/>
        <v>0</v>
      </c>
      <c r="AU60" s="356" t="str">
        <f t="shared" si="18"/>
        <v>○</v>
      </c>
    </row>
    <row r="61" spans="3:47" ht="19.5" customHeight="1"/>
    <row r="62" spans="3:47" ht="15" customHeight="1"/>
    <row r="63" spans="3:47" ht="15" customHeight="1"/>
    <row r="64" spans="3: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fonPetoEMrgoucJkBhRDJd0AgAD78Pc2+kHFKauzdcBgGErBEAz0xIZBH5t/P6yxBNXTFXZTJJRRlJWVkUvE4g==" saltValue="X9QRDpxwUq9/OMxSJ4bZqA==" spinCount="100000" sheet="1" objects="1" scenarios="1"/>
  <mergeCells count="27">
    <mergeCell ref="AR9:AU9"/>
    <mergeCell ref="S9:T9"/>
    <mergeCell ref="U9:V9"/>
    <mergeCell ref="W9:X9"/>
    <mergeCell ref="Y9:Y10"/>
    <mergeCell ref="AG9:AQ9"/>
    <mergeCell ref="H8:H10"/>
    <mergeCell ref="I8:X8"/>
    <mergeCell ref="Y8:AA8"/>
    <mergeCell ref="AB8:AB9"/>
    <mergeCell ref="AC8:AD9"/>
    <mergeCell ref="I9:J9"/>
    <mergeCell ref="K9:L9"/>
    <mergeCell ref="M9:N9"/>
    <mergeCell ref="O9:P9"/>
    <mergeCell ref="Q9:R9"/>
    <mergeCell ref="Z9:Z10"/>
    <mergeCell ref="AA9:AA10"/>
    <mergeCell ref="C4:D4"/>
    <mergeCell ref="E4:G4"/>
    <mergeCell ref="C5:D5"/>
    <mergeCell ref="E5:G5"/>
    <mergeCell ref="C8:C10"/>
    <mergeCell ref="D8:D10"/>
    <mergeCell ref="E8:E10"/>
    <mergeCell ref="F8:F10"/>
    <mergeCell ref="G8:G10"/>
  </mergeCells>
  <phoneticPr fontId="4"/>
  <dataValidations count="3">
    <dataValidation type="list" allowBlank="1" showInputMessage="1" showErrorMessage="1" sqref="H11:H40" xr:uid="{BC1827E9-60DC-40A5-8681-4EE1FDD0D09C}">
      <formula1>"①,②,③,④"</formula1>
    </dataValidation>
    <dataValidation type="list" allowBlank="1" showInputMessage="1" showErrorMessage="1" sqref="E11:E60" xr:uid="{A1A59B77-5095-4E55-B05A-6381A29A5EFC}">
      <formula1>$E$74:$E$86</formula1>
    </dataValidation>
    <dataValidation type="list" allowBlank="1" showInputMessage="1" showErrorMessage="1" sqref="J41:W60 X18:AA60 X14:AA14" xr:uid="{188DB55E-BECC-4661-961B-BCDA8FFFF093}">
      <formula1>"○"</formula1>
    </dataValidation>
  </dataValidations>
  <pageMargins left="0.7" right="0.7" top="0.75" bottom="0.75" header="0.3" footer="0.3"/>
  <pageSetup paperSize="9" scale="59"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66B8D-C018-462C-925B-BFAA2A240A75}">
  <sheetPr codeName="Sheet10"/>
  <dimension ref="A1:IB3"/>
  <sheetViews>
    <sheetView workbookViewId="0">
      <selection activeCell="T2" sqref="T2"/>
    </sheetView>
  </sheetViews>
  <sheetFormatPr defaultRowHeight="13.5"/>
  <cols>
    <col min="1" max="9" width="2.375" bestFit="1" customWidth="1"/>
    <col min="10" max="10" width="2.375" customWidth="1"/>
    <col min="11" max="19" width="2.375" bestFit="1" customWidth="1"/>
    <col min="20" max="33" width="2.5" customWidth="1"/>
    <col min="34" max="35" width="5.875" bestFit="1" customWidth="1"/>
    <col min="36" max="86" width="2.375" bestFit="1" customWidth="1"/>
    <col min="87" max="236" width="2.5" bestFit="1" customWidth="1"/>
  </cols>
  <sheetData>
    <row r="1" spans="1:236" ht="270" customHeight="1">
      <c r="A1" s="446" t="s">
        <v>288</v>
      </c>
      <c r="B1" s="446" t="s">
        <v>289</v>
      </c>
      <c r="C1" s="446" t="s">
        <v>290</v>
      </c>
      <c r="D1" s="446" t="s">
        <v>291</v>
      </c>
      <c r="E1" s="446" t="s">
        <v>292</v>
      </c>
      <c r="F1" s="446" t="s">
        <v>293</v>
      </c>
      <c r="G1" s="446" t="s">
        <v>294</v>
      </c>
      <c r="H1" s="446" t="s">
        <v>295</v>
      </c>
      <c r="I1" s="446" t="s">
        <v>296</v>
      </c>
      <c r="J1" s="446" t="s">
        <v>297</v>
      </c>
      <c r="K1" s="446" t="s">
        <v>298</v>
      </c>
      <c r="L1" s="446" t="s">
        <v>299</v>
      </c>
      <c r="M1" s="446" t="s">
        <v>300</v>
      </c>
      <c r="N1" s="446" t="s">
        <v>301</v>
      </c>
      <c r="O1" s="446" t="s">
        <v>302</v>
      </c>
      <c r="P1" s="446" t="s">
        <v>303</v>
      </c>
      <c r="Q1" s="446" t="s">
        <v>304</v>
      </c>
      <c r="R1" s="446" t="s">
        <v>305</v>
      </c>
      <c r="S1" s="446" t="s">
        <v>306</v>
      </c>
      <c r="T1" s="446" t="s">
        <v>307</v>
      </c>
      <c r="U1" s="446" t="s">
        <v>308</v>
      </c>
      <c r="V1" s="446" t="s">
        <v>309</v>
      </c>
      <c r="W1" s="446" t="s">
        <v>310</v>
      </c>
      <c r="X1" s="446" t="s">
        <v>311</v>
      </c>
      <c r="Y1" s="446" t="s">
        <v>312</v>
      </c>
      <c r="Z1" s="446" t="s">
        <v>313</v>
      </c>
      <c r="AA1" s="446" t="s">
        <v>314</v>
      </c>
      <c r="AB1" s="446" t="s">
        <v>315</v>
      </c>
      <c r="AC1" s="446" t="s">
        <v>316</v>
      </c>
      <c r="AD1" s="446" t="s">
        <v>317</v>
      </c>
      <c r="AE1" s="446" t="s">
        <v>318</v>
      </c>
      <c r="AF1" s="446" t="s">
        <v>319</v>
      </c>
      <c r="AG1" s="446" t="s">
        <v>320</v>
      </c>
      <c r="AH1" s="446" t="s">
        <v>321</v>
      </c>
      <c r="AI1" s="446" t="s">
        <v>322</v>
      </c>
      <c r="AJ1" s="446" t="s">
        <v>323</v>
      </c>
      <c r="AK1" s="446" t="s">
        <v>324</v>
      </c>
      <c r="AL1" s="446" t="s">
        <v>325</v>
      </c>
      <c r="AM1" s="446" t="s">
        <v>326</v>
      </c>
      <c r="AN1" s="446" t="s">
        <v>327</v>
      </c>
      <c r="AO1" s="446" t="s">
        <v>328</v>
      </c>
      <c r="AP1" s="446" t="s">
        <v>329</v>
      </c>
      <c r="AQ1" s="446" t="s">
        <v>330</v>
      </c>
      <c r="AR1" s="446" t="s">
        <v>331</v>
      </c>
      <c r="AS1" s="446" t="s">
        <v>332</v>
      </c>
      <c r="AT1" s="446" t="s">
        <v>333</v>
      </c>
      <c r="AU1" s="446" t="s">
        <v>334</v>
      </c>
      <c r="AV1" s="446" t="s">
        <v>335</v>
      </c>
      <c r="AW1" s="446" t="s">
        <v>336</v>
      </c>
      <c r="AX1" s="446" t="s">
        <v>337</v>
      </c>
      <c r="AY1" s="446" t="s">
        <v>338</v>
      </c>
      <c r="AZ1" s="446" t="s">
        <v>339</v>
      </c>
      <c r="BA1" s="446" t="s">
        <v>340</v>
      </c>
      <c r="BB1" s="446" t="s">
        <v>341</v>
      </c>
      <c r="BC1" s="446" t="s">
        <v>342</v>
      </c>
      <c r="BD1" s="446" t="s">
        <v>343</v>
      </c>
      <c r="BE1" s="446" t="s">
        <v>344</v>
      </c>
      <c r="BF1" s="446" t="s">
        <v>345</v>
      </c>
      <c r="BG1" s="446" t="s">
        <v>346</v>
      </c>
      <c r="BH1" s="446" t="s">
        <v>347</v>
      </c>
      <c r="BI1" s="446" t="s">
        <v>348</v>
      </c>
      <c r="BJ1" s="446" t="s">
        <v>349</v>
      </c>
      <c r="BK1" s="446" t="s">
        <v>350</v>
      </c>
      <c r="BL1" s="446" t="s">
        <v>351</v>
      </c>
      <c r="BM1" s="446" t="s">
        <v>352</v>
      </c>
      <c r="BN1" s="446" t="s">
        <v>353</v>
      </c>
      <c r="BO1" s="446" t="s">
        <v>354</v>
      </c>
      <c r="BP1" s="446" t="s">
        <v>355</v>
      </c>
      <c r="BQ1" s="446" t="s">
        <v>356</v>
      </c>
      <c r="BR1" s="446" t="s">
        <v>357</v>
      </c>
      <c r="BS1" s="446" t="s">
        <v>358</v>
      </c>
      <c r="BT1" s="446" t="s">
        <v>359</v>
      </c>
      <c r="BU1" s="446" t="s">
        <v>360</v>
      </c>
      <c r="BV1" s="446" t="s">
        <v>361</v>
      </c>
      <c r="BW1" s="446" t="s">
        <v>362</v>
      </c>
      <c r="BX1" s="446" t="s">
        <v>363</v>
      </c>
      <c r="BY1" s="446" t="s">
        <v>364</v>
      </c>
      <c r="BZ1" s="446" t="s">
        <v>365</v>
      </c>
      <c r="CA1" s="446" t="s">
        <v>366</v>
      </c>
      <c r="CB1" s="446" t="s">
        <v>367</v>
      </c>
      <c r="CC1" s="446" t="s">
        <v>368</v>
      </c>
      <c r="CD1" s="446" t="s">
        <v>369</v>
      </c>
      <c r="CE1" s="446" t="s">
        <v>370</v>
      </c>
      <c r="CF1" s="446" t="s">
        <v>371</v>
      </c>
      <c r="CG1" s="446" t="s">
        <v>372</v>
      </c>
      <c r="CH1" s="446" t="s">
        <v>373</v>
      </c>
      <c r="CI1" s="446" t="s">
        <v>374</v>
      </c>
      <c r="CJ1" s="446" t="s">
        <v>375</v>
      </c>
      <c r="CK1" s="446" t="s">
        <v>376</v>
      </c>
      <c r="CL1" s="446" t="s">
        <v>377</v>
      </c>
      <c r="CM1" s="446" t="s">
        <v>378</v>
      </c>
      <c r="CN1" s="446" t="s">
        <v>379</v>
      </c>
      <c r="CO1" s="446" t="s">
        <v>380</v>
      </c>
      <c r="CP1" s="446" t="s">
        <v>381</v>
      </c>
      <c r="CQ1" s="446" t="s">
        <v>382</v>
      </c>
      <c r="CR1" s="446" t="s">
        <v>383</v>
      </c>
      <c r="CS1" s="446" t="s">
        <v>384</v>
      </c>
      <c r="CT1" s="446" t="s">
        <v>385</v>
      </c>
      <c r="CU1" s="446" t="s">
        <v>386</v>
      </c>
      <c r="CV1" s="446" t="s">
        <v>387</v>
      </c>
      <c r="CW1" s="446" t="s">
        <v>388</v>
      </c>
      <c r="CX1" s="446" t="s">
        <v>389</v>
      </c>
      <c r="CY1" s="446" t="s">
        <v>390</v>
      </c>
      <c r="CZ1" s="446" t="s">
        <v>391</v>
      </c>
      <c r="DA1" s="446" t="s">
        <v>392</v>
      </c>
      <c r="DB1" s="446" t="s">
        <v>393</v>
      </c>
      <c r="DC1" s="446" t="s">
        <v>394</v>
      </c>
      <c r="DD1" s="446" t="s">
        <v>395</v>
      </c>
      <c r="DE1" s="446" t="s">
        <v>396</v>
      </c>
      <c r="DF1" s="446" t="s">
        <v>397</v>
      </c>
      <c r="DG1" s="446" t="s">
        <v>398</v>
      </c>
      <c r="DH1" s="446" t="s">
        <v>399</v>
      </c>
      <c r="DI1" s="446" t="s">
        <v>400</v>
      </c>
      <c r="DJ1" s="446" t="s">
        <v>401</v>
      </c>
      <c r="DK1" s="446" t="s">
        <v>402</v>
      </c>
      <c r="DL1" s="446" t="s">
        <v>403</v>
      </c>
      <c r="DM1" s="446" t="s">
        <v>404</v>
      </c>
      <c r="DN1" s="446" t="s">
        <v>405</v>
      </c>
      <c r="DO1" s="446" t="s">
        <v>406</v>
      </c>
      <c r="DP1" s="446" t="s">
        <v>407</v>
      </c>
      <c r="DQ1" s="446" t="s">
        <v>408</v>
      </c>
      <c r="DR1" s="446" t="s">
        <v>409</v>
      </c>
      <c r="DS1" s="446" t="s">
        <v>410</v>
      </c>
      <c r="DT1" s="446" t="s">
        <v>411</v>
      </c>
      <c r="DU1" s="446" t="s">
        <v>412</v>
      </c>
      <c r="DV1" s="446" t="s">
        <v>413</v>
      </c>
      <c r="DW1" s="446" t="s">
        <v>414</v>
      </c>
      <c r="DX1" s="446" t="s">
        <v>415</v>
      </c>
      <c r="DY1" s="446" t="s">
        <v>416</v>
      </c>
      <c r="DZ1" s="446" t="s">
        <v>417</v>
      </c>
      <c r="EA1" s="446" t="s">
        <v>418</v>
      </c>
      <c r="EB1" s="446" t="s">
        <v>419</v>
      </c>
      <c r="EC1" s="446" t="s">
        <v>420</v>
      </c>
      <c r="ED1" s="446" t="s">
        <v>421</v>
      </c>
      <c r="EE1" s="446" t="s">
        <v>422</v>
      </c>
      <c r="EF1" s="446" t="s">
        <v>423</v>
      </c>
      <c r="EG1" s="446" t="s">
        <v>424</v>
      </c>
      <c r="EH1" s="446" t="s">
        <v>425</v>
      </c>
      <c r="EI1" s="446" t="s">
        <v>426</v>
      </c>
      <c r="EJ1" s="446" t="s">
        <v>427</v>
      </c>
      <c r="EK1" s="446" t="s">
        <v>428</v>
      </c>
      <c r="EL1" s="446" t="s">
        <v>429</v>
      </c>
      <c r="EM1" s="446" t="s">
        <v>430</v>
      </c>
      <c r="EN1" s="446" t="s">
        <v>431</v>
      </c>
      <c r="EO1" s="446" t="s">
        <v>432</v>
      </c>
      <c r="EP1" s="446" t="s">
        <v>433</v>
      </c>
      <c r="EQ1" s="446" t="s">
        <v>434</v>
      </c>
      <c r="ER1" s="446" t="s">
        <v>435</v>
      </c>
      <c r="ES1" s="446" t="s">
        <v>436</v>
      </c>
      <c r="ET1" s="446" t="s">
        <v>437</v>
      </c>
      <c r="EU1" s="446" t="s">
        <v>438</v>
      </c>
      <c r="EV1" s="446" t="s">
        <v>439</v>
      </c>
      <c r="EW1" s="446" t="s">
        <v>440</v>
      </c>
      <c r="EX1" s="446" t="s">
        <v>441</v>
      </c>
      <c r="EY1" s="446" t="s">
        <v>442</v>
      </c>
      <c r="EZ1" s="446" t="s">
        <v>443</v>
      </c>
      <c r="FA1" s="446" t="s">
        <v>444</v>
      </c>
      <c r="FB1" s="446" t="s">
        <v>445</v>
      </c>
      <c r="FC1" s="446" t="s">
        <v>446</v>
      </c>
      <c r="FD1" s="446" t="s">
        <v>447</v>
      </c>
      <c r="FE1" s="446" t="s">
        <v>448</v>
      </c>
      <c r="FF1" s="446" t="s">
        <v>449</v>
      </c>
      <c r="FG1" s="446" t="s">
        <v>450</v>
      </c>
      <c r="FH1" s="446" t="s">
        <v>451</v>
      </c>
      <c r="FI1" s="446" t="s">
        <v>452</v>
      </c>
      <c r="FJ1" s="446" t="s">
        <v>453</v>
      </c>
      <c r="FK1" s="446" t="s">
        <v>454</v>
      </c>
      <c r="FL1" s="446" t="s">
        <v>455</v>
      </c>
      <c r="FM1" s="446" t="s">
        <v>456</v>
      </c>
      <c r="FN1" s="446" t="s">
        <v>457</v>
      </c>
      <c r="FO1" s="446" t="s">
        <v>458</v>
      </c>
      <c r="FP1" s="446" t="s">
        <v>459</v>
      </c>
      <c r="FQ1" s="446" t="s">
        <v>460</v>
      </c>
      <c r="FR1" s="446" t="s">
        <v>461</v>
      </c>
      <c r="FS1" s="446" t="s">
        <v>462</v>
      </c>
      <c r="FT1" s="446" t="s">
        <v>463</v>
      </c>
      <c r="FU1" s="446" t="s">
        <v>464</v>
      </c>
      <c r="FV1" s="446" t="s">
        <v>465</v>
      </c>
      <c r="FW1" s="446" t="s">
        <v>466</v>
      </c>
      <c r="FX1" s="446" t="s">
        <v>467</v>
      </c>
      <c r="FY1" s="446" t="s">
        <v>468</v>
      </c>
      <c r="FZ1" s="446" t="s">
        <v>469</v>
      </c>
      <c r="GA1" s="446" t="s">
        <v>470</v>
      </c>
      <c r="GB1" s="446" t="s">
        <v>471</v>
      </c>
      <c r="GC1" s="446" t="s">
        <v>472</v>
      </c>
      <c r="GD1" s="446" t="s">
        <v>473</v>
      </c>
      <c r="GE1" s="446" t="s">
        <v>474</v>
      </c>
      <c r="GF1" s="446" t="s">
        <v>475</v>
      </c>
      <c r="GG1" s="446" t="s">
        <v>476</v>
      </c>
      <c r="GH1" s="446" t="s">
        <v>477</v>
      </c>
      <c r="GI1" s="446" t="s">
        <v>478</v>
      </c>
      <c r="GJ1" s="446" t="s">
        <v>479</v>
      </c>
      <c r="GK1" s="446" t="s">
        <v>480</v>
      </c>
      <c r="GL1" s="446" t="s">
        <v>481</v>
      </c>
      <c r="GM1" s="446" t="s">
        <v>482</v>
      </c>
      <c r="GN1" s="446" t="s">
        <v>483</v>
      </c>
      <c r="GO1" s="446" t="s">
        <v>484</v>
      </c>
      <c r="GP1" s="446" t="s">
        <v>485</v>
      </c>
      <c r="GQ1" s="446" t="s">
        <v>486</v>
      </c>
      <c r="GR1" s="446" t="s">
        <v>487</v>
      </c>
      <c r="GS1" s="446" t="s">
        <v>488</v>
      </c>
      <c r="GT1" s="446" t="s">
        <v>489</v>
      </c>
      <c r="GU1" s="446" t="s">
        <v>490</v>
      </c>
      <c r="GV1" s="446" t="s">
        <v>491</v>
      </c>
      <c r="GW1" s="446" t="s">
        <v>492</v>
      </c>
      <c r="GX1" s="446" t="s">
        <v>493</v>
      </c>
      <c r="GY1" s="446" t="s">
        <v>494</v>
      </c>
      <c r="GZ1" s="446" t="s">
        <v>495</v>
      </c>
      <c r="HA1" s="446" t="s">
        <v>496</v>
      </c>
      <c r="HB1" s="446" t="s">
        <v>497</v>
      </c>
      <c r="HC1" s="446" t="s">
        <v>498</v>
      </c>
      <c r="HD1" s="446" t="s">
        <v>499</v>
      </c>
      <c r="HE1" s="446" t="s">
        <v>500</v>
      </c>
      <c r="HF1" s="446" t="s">
        <v>501</v>
      </c>
      <c r="HG1" s="446" t="s">
        <v>502</v>
      </c>
      <c r="HH1" s="446" t="s">
        <v>503</v>
      </c>
      <c r="HI1" s="446" t="s">
        <v>504</v>
      </c>
      <c r="HJ1" s="446" t="s">
        <v>505</v>
      </c>
      <c r="HK1" s="446" t="s">
        <v>506</v>
      </c>
      <c r="HL1" s="446" t="s">
        <v>507</v>
      </c>
      <c r="HM1" s="446" t="s">
        <v>508</v>
      </c>
      <c r="HN1" s="446" t="s">
        <v>509</v>
      </c>
      <c r="HO1" s="446" t="s">
        <v>510</v>
      </c>
      <c r="HP1" s="446" t="s">
        <v>511</v>
      </c>
      <c r="HQ1" s="446" t="s">
        <v>512</v>
      </c>
      <c r="HR1" s="446" t="s">
        <v>513</v>
      </c>
      <c r="HS1" s="446" t="s">
        <v>514</v>
      </c>
      <c r="HT1" s="446" t="s">
        <v>515</v>
      </c>
      <c r="HU1" s="446" t="s">
        <v>516</v>
      </c>
      <c r="HV1" s="446" t="s">
        <v>517</v>
      </c>
      <c r="HW1" s="446" t="s">
        <v>518</v>
      </c>
      <c r="HX1" s="446" t="s">
        <v>519</v>
      </c>
      <c r="HY1" s="446" t="s">
        <v>520</v>
      </c>
      <c r="HZ1" s="446" t="s">
        <v>521</v>
      </c>
      <c r="IA1" s="446" t="s">
        <v>522</v>
      </c>
      <c r="IB1" s="446" t="s">
        <v>523</v>
      </c>
    </row>
    <row r="2" spans="1:236">
      <c r="A2" s="219">
        <f>基礎情報!E40</f>
        <v>0</v>
      </c>
      <c r="B2" s="219">
        <f>基礎情報!E37</f>
        <v>0</v>
      </c>
      <c r="C2" s="219">
        <f>基礎情報!E39</f>
        <v>0</v>
      </c>
      <c r="D2" s="219">
        <f>基礎情報!E38</f>
        <v>0</v>
      </c>
      <c r="E2" s="219">
        <f>基礎情報!C34</f>
        <v>0</v>
      </c>
      <c r="F2" s="219">
        <f>基礎情報!E34</f>
        <v>0</v>
      </c>
      <c r="G2" s="219">
        <f>基礎情報!G34</f>
        <v>0</v>
      </c>
      <c r="H2" s="447">
        <f>算定対象人数!E6</f>
        <v>0</v>
      </c>
      <c r="I2" s="447">
        <f>算定対象人数!F8</f>
        <v>0</v>
      </c>
      <c r="J2" s="447">
        <f>算定対象人数!F11</f>
        <v>0</v>
      </c>
      <c r="K2" s="447">
        <f>算定対象人数!F12</f>
        <v>0</v>
      </c>
      <c r="L2" s="447">
        <f>算定対象人数!F14</f>
        <v>0</v>
      </c>
      <c r="M2" s="447">
        <f>算定対象人数!F15</f>
        <v>0</v>
      </c>
      <c r="N2" s="447">
        <f>算定対象人数!J8</f>
        <v>0</v>
      </c>
      <c r="O2" s="447">
        <f>算定対象人数!J10</f>
        <v>0</v>
      </c>
      <c r="P2" s="447">
        <f>算定対象人数!J11</f>
        <v>0</v>
      </c>
      <c r="Q2" s="447">
        <f>算定対象人数!J12</f>
        <v>0</v>
      </c>
      <c r="R2" s="447">
        <f>算定対象人数!J13</f>
        <v>0</v>
      </c>
      <c r="S2" s="447">
        <f>算定対象人数!H37</f>
        <v>0</v>
      </c>
      <c r="T2" s="447">
        <f>算定対象人数!H38</f>
        <v>0</v>
      </c>
      <c r="U2" s="447">
        <f>【様式６】!R11</f>
        <v>1</v>
      </c>
      <c r="V2" s="447">
        <f>【様式６】!V11</f>
        <v>1</v>
      </c>
      <c r="W2" s="447" t="e">
        <f>【様式６】!P12</f>
        <v>#N/A</v>
      </c>
      <c r="X2" s="447" t="e">
        <f>【様式６】!P13</f>
        <v>#N/A</v>
      </c>
      <c r="Y2" s="447">
        <f>【様式６】!P14</f>
        <v>0</v>
      </c>
      <c r="Z2" s="447">
        <f>【様式６】!P15</f>
        <v>0</v>
      </c>
      <c r="AA2" s="447">
        <f>【様式６】!P19</f>
        <v>0</v>
      </c>
      <c r="AB2" s="447">
        <f>【様式６】!P20</f>
        <v>0</v>
      </c>
      <c r="AC2" s="447">
        <f>【様式６】!P21</f>
        <v>0</v>
      </c>
      <c r="AD2" s="447">
        <f>【様式６】!AN18</f>
        <v>0</v>
      </c>
      <c r="AE2" s="447">
        <f>【様式６】!AN19</f>
        <v>0</v>
      </c>
      <c r="AF2" s="447">
        <f>【様式６】!AN20</f>
        <v>0</v>
      </c>
      <c r="AG2" s="447" t="e">
        <f>【様式６】!AN21</f>
        <v>#DIV/0!</v>
      </c>
      <c r="AH2" s="447" t="e">
        <f>【様式６】!AF24</f>
        <v>#N/A</v>
      </c>
      <c r="AI2" s="447" t="e">
        <f>【様式６】!P25</f>
        <v>#N/A</v>
      </c>
      <c r="AJ2" s="447">
        <f>【様式６】!P26</f>
        <v>0</v>
      </c>
      <c r="AK2" s="447">
        <f>【様式６別添１】!$D10</f>
        <v>0</v>
      </c>
      <c r="AL2" s="447">
        <f>【様式６別添１】!$D11</f>
        <v>0</v>
      </c>
      <c r="AM2" s="447">
        <f>【様式６別添１】!$D12</f>
        <v>0</v>
      </c>
      <c r="AN2" s="447">
        <f>【様式６別添１】!$D13</f>
        <v>0</v>
      </c>
      <c r="AO2" s="447">
        <f>【様式６別添１】!$D14</f>
        <v>0</v>
      </c>
      <c r="AP2" s="447">
        <f>【様式６別添１】!$D15</f>
        <v>0</v>
      </c>
      <c r="AQ2" s="447">
        <f>【様式６別添１】!$D16</f>
        <v>0</v>
      </c>
      <c r="AR2" s="447">
        <f>【様式６別添１】!$D17</f>
        <v>0</v>
      </c>
      <c r="AS2" s="447">
        <f>【様式６別添１】!$D18</f>
        <v>0</v>
      </c>
      <c r="AT2" s="447">
        <f>【様式６別添１】!$D19</f>
        <v>0</v>
      </c>
      <c r="AU2" s="447">
        <f>【様式６別添１】!$D20</f>
        <v>0</v>
      </c>
      <c r="AV2" s="447">
        <f>【様式６別添１】!$D21</f>
        <v>0</v>
      </c>
      <c r="AW2" s="447">
        <f>【様式６別添１】!$D22</f>
        <v>0</v>
      </c>
      <c r="AX2" s="447">
        <f>【様式６別添１】!$D23</f>
        <v>0</v>
      </c>
      <c r="AY2" s="447">
        <f>【様式６別添１】!$D24</f>
        <v>0</v>
      </c>
      <c r="AZ2" s="447">
        <f>【様式６別添１】!$D25</f>
        <v>0</v>
      </c>
      <c r="BA2" s="447">
        <f>【様式６別添１】!$D26</f>
        <v>0</v>
      </c>
      <c r="BB2" s="447">
        <f>【様式６別添１】!$D27</f>
        <v>0</v>
      </c>
      <c r="BC2" s="447">
        <f>【様式６別添１】!$D28</f>
        <v>0</v>
      </c>
      <c r="BD2" s="447">
        <f>【様式６別添１】!$D29</f>
        <v>0</v>
      </c>
      <c r="BE2" s="447">
        <f>【様式６別添１】!$D30</f>
        <v>0</v>
      </c>
      <c r="BF2" s="447">
        <f>【様式６別添１】!$D31</f>
        <v>0</v>
      </c>
      <c r="BG2" s="447">
        <f>【様式６別添１】!$D32</f>
        <v>0</v>
      </c>
      <c r="BH2" s="447">
        <f>【様式６別添１】!$D33</f>
        <v>0</v>
      </c>
      <c r="BI2" s="447">
        <f>【様式６別添１】!$D34</f>
        <v>0</v>
      </c>
      <c r="BJ2" s="447">
        <f>【様式６別添１】!$D35</f>
        <v>0</v>
      </c>
      <c r="BK2" s="447">
        <f>【様式６別添１】!$D36</f>
        <v>0</v>
      </c>
      <c r="BL2" s="447">
        <f>【様式６別添１】!$D37</f>
        <v>0</v>
      </c>
      <c r="BM2" s="447">
        <f>【様式６別添１】!$D38</f>
        <v>0</v>
      </c>
      <c r="BN2" s="447">
        <f>【様式６別添１】!$D39</f>
        <v>0</v>
      </c>
      <c r="BO2" s="447">
        <f>【様式６別添１】!$D40</f>
        <v>0</v>
      </c>
      <c r="BP2" s="447">
        <f>【様式６別添１】!$D41</f>
        <v>0</v>
      </c>
      <c r="BQ2" s="447">
        <f>【様式６別添１】!$D42</f>
        <v>0</v>
      </c>
      <c r="BR2" s="447">
        <f>【様式６別添１】!$D43</f>
        <v>0</v>
      </c>
      <c r="BS2" s="447">
        <f>【様式６別添１】!$D44</f>
        <v>0</v>
      </c>
      <c r="BT2" s="447">
        <f>【様式６別添１】!$D45</f>
        <v>0</v>
      </c>
      <c r="BU2" s="447">
        <f>【様式６別添１】!$D46</f>
        <v>0</v>
      </c>
      <c r="BV2" s="447">
        <f>【様式６別添１】!$D47</f>
        <v>0</v>
      </c>
      <c r="BW2" s="447">
        <f>【様式６別添１】!$D48</f>
        <v>0</v>
      </c>
      <c r="BX2" s="447">
        <f>【様式６別添１】!$D49</f>
        <v>0</v>
      </c>
      <c r="BY2" s="447">
        <f>【様式６別添１】!$D50</f>
        <v>0</v>
      </c>
      <c r="BZ2" s="447">
        <f>【様式６別添１】!$D51</f>
        <v>0</v>
      </c>
      <c r="CA2" s="447">
        <f>【様式６別添１】!$D52</f>
        <v>0</v>
      </c>
      <c r="CB2" s="447">
        <f>【様式６別添１】!$D53</f>
        <v>0</v>
      </c>
      <c r="CC2" s="447">
        <f>【様式６別添１】!$D54</f>
        <v>0</v>
      </c>
      <c r="CD2" s="447">
        <f>【様式６別添１】!$D55</f>
        <v>0</v>
      </c>
      <c r="CE2" s="447">
        <f>【様式６別添１】!$D56</f>
        <v>0</v>
      </c>
      <c r="CF2" s="447">
        <f>【様式６別添１】!$D57</f>
        <v>0</v>
      </c>
      <c r="CG2" s="447">
        <f>【様式６別添１】!$D58</f>
        <v>0</v>
      </c>
      <c r="CH2" s="447">
        <f>【様式６別添１】!$D59</f>
        <v>0</v>
      </c>
      <c r="CI2" s="447">
        <f>【様式６別添１】!$E10</f>
        <v>0</v>
      </c>
      <c r="CJ2" s="447">
        <f>【様式６別添１】!$E11</f>
        <v>0</v>
      </c>
      <c r="CK2" s="447">
        <f>【様式６別添１】!$E12</f>
        <v>0</v>
      </c>
      <c r="CL2" s="447">
        <f>【様式６別添１】!$E13</f>
        <v>0</v>
      </c>
      <c r="CM2" s="447">
        <f>【様式６別添１】!$E14</f>
        <v>0</v>
      </c>
      <c r="CN2" s="447">
        <f>【様式６別添１】!$E15</f>
        <v>0</v>
      </c>
      <c r="CO2" s="447">
        <f>【様式６別添１】!$E16</f>
        <v>0</v>
      </c>
      <c r="CP2" s="447">
        <f>【様式６別添１】!$E17</f>
        <v>0</v>
      </c>
      <c r="CQ2" s="447">
        <f>【様式６別添１】!$E18</f>
        <v>0</v>
      </c>
      <c r="CR2" s="447">
        <f>【様式６別添１】!$E19</f>
        <v>0</v>
      </c>
      <c r="CS2" s="447">
        <f>【様式６別添１】!$E20</f>
        <v>0</v>
      </c>
      <c r="CT2" s="447">
        <f>【様式６別添１】!$E21</f>
        <v>0</v>
      </c>
      <c r="CU2" s="447">
        <f>【様式６別添１】!$E22</f>
        <v>0</v>
      </c>
      <c r="CV2" s="447">
        <f>【様式６別添１】!$E23</f>
        <v>0</v>
      </c>
      <c r="CW2" s="447">
        <f>【様式６別添１】!$E24</f>
        <v>0</v>
      </c>
      <c r="CX2" s="447">
        <f>【様式６別添１】!$E25</f>
        <v>0</v>
      </c>
      <c r="CY2" s="447">
        <f>【様式６別添１】!$E26</f>
        <v>0</v>
      </c>
      <c r="CZ2" s="447">
        <f>【様式６別添１】!$E27</f>
        <v>0</v>
      </c>
      <c r="DA2" s="447">
        <f>【様式６別添１】!$E28</f>
        <v>0</v>
      </c>
      <c r="DB2" s="447">
        <f>【様式６別添１】!$E29</f>
        <v>0</v>
      </c>
      <c r="DC2" s="447">
        <f>【様式６別添１】!$E30</f>
        <v>0</v>
      </c>
      <c r="DD2" s="447">
        <f>【様式６別添１】!$E31</f>
        <v>0</v>
      </c>
      <c r="DE2" s="447">
        <f>【様式６別添１】!$E32</f>
        <v>0</v>
      </c>
      <c r="DF2" s="447">
        <f>【様式６別添１】!$E33</f>
        <v>0</v>
      </c>
      <c r="DG2" s="447">
        <f>【様式６別添１】!$E34</f>
        <v>0</v>
      </c>
      <c r="DH2" s="447">
        <f>【様式６別添１】!$E35</f>
        <v>0</v>
      </c>
      <c r="DI2" s="447">
        <f>【様式６別添１】!$E36</f>
        <v>0</v>
      </c>
      <c r="DJ2" s="447">
        <f>【様式６別添１】!$E37</f>
        <v>0</v>
      </c>
      <c r="DK2" s="447">
        <f>【様式６別添１】!$E38</f>
        <v>0</v>
      </c>
      <c r="DL2" s="447">
        <f>【様式６別添１】!$E39</f>
        <v>0</v>
      </c>
      <c r="DM2" s="447">
        <f>【様式６別添１】!$E40</f>
        <v>0</v>
      </c>
      <c r="DN2" s="447">
        <f>【様式６別添１】!$E41</f>
        <v>0</v>
      </c>
      <c r="DO2" s="447">
        <f>【様式６別添１】!$E42</f>
        <v>0</v>
      </c>
      <c r="DP2" s="447">
        <f>【様式６別添１】!$E43</f>
        <v>0</v>
      </c>
      <c r="DQ2" s="447">
        <f>【様式６別添１】!$E44</f>
        <v>0</v>
      </c>
      <c r="DR2" s="447">
        <f>【様式６別添１】!$E45</f>
        <v>0</v>
      </c>
      <c r="DS2" s="447">
        <f>【様式６別添１】!$E46</f>
        <v>0</v>
      </c>
      <c r="DT2" s="447">
        <f>【様式６別添１】!$E47</f>
        <v>0</v>
      </c>
      <c r="DU2" s="447">
        <f>【様式６別添１】!$E48</f>
        <v>0</v>
      </c>
      <c r="DV2" s="447">
        <f>【様式６別添１】!$E49</f>
        <v>0</v>
      </c>
      <c r="DW2" s="447">
        <f>【様式６別添１】!$E50</f>
        <v>0</v>
      </c>
      <c r="DX2" s="447">
        <f>【様式６別添１】!$E51</f>
        <v>0</v>
      </c>
      <c r="DY2" s="447">
        <f>【様式６別添１】!$E52</f>
        <v>0</v>
      </c>
      <c r="DZ2" s="447">
        <f>【様式６別添１】!$E53</f>
        <v>0</v>
      </c>
      <c r="EA2" s="447">
        <f>【様式６別添１】!$E54</f>
        <v>0</v>
      </c>
      <c r="EB2" s="447">
        <f>【様式６別添１】!$E55</f>
        <v>0</v>
      </c>
      <c r="EC2" s="447">
        <f>【様式６別添１】!$E56</f>
        <v>0</v>
      </c>
      <c r="ED2" s="447">
        <f>【様式６別添１】!$E57</f>
        <v>0</v>
      </c>
      <c r="EE2" s="447">
        <f>【様式６別添１】!$E58</f>
        <v>0</v>
      </c>
      <c r="EF2" s="447">
        <f>【様式６別添１】!$E59</f>
        <v>0</v>
      </c>
      <c r="EG2" s="447">
        <f>【様式６別添１】!$F10</f>
        <v>0</v>
      </c>
      <c r="EH2" s="447">
        <f>【様式６別添１】!$F11</f>
        <v>0</v>
      </c>
      <c r="EI2" s="447">
        <f>【様式６別添１】!$F12</f>
        <v>0</v>
      </c>
      <c r="EJ2" s="447">
        <f>【様式６別添１】!$F13</f>
        <v>0</v>
      </c>
      <c r="EK2" s="447">
        <f>【様式６別添１】!$F14</f>
        <v>0</v>
      </c>
      <c r="EL2" s="447">
        <f>【様式６別添１】!$F15</f>
        <v>0</v>
      </c>
      <c r="EM2" s="447">
        <f>【様式６別添１】!$F16</f>
        <v>0</v>
      </c>
      <c r="EN2" s="447">
        <f>【様式６別添１】!$F17</f>
        <v>0</v>
      </c>
      <c r="EO2" s="447">
        <f>【様式６別添１】!$F18</f>
        <v>0</v>
      </c>
      <c r="EP2" s="447">
        <f>【様式６別添１】!$F19</f>
        <v>0</v>
      </c>
      <c r="EQ2" s="447">
        <f>【様式６別添１】!$F20</f>
        <v>0</v>
      </c>
      <c r="ER2" s="447">
        <f>【様式６別添１】!$F21</f>
        <v>0</v>
      </c>
      <c r="ES2" s="447">
        <f>【様式６別添１】!$F22</f>
        <v>0</v>
      </c>
      <c r="ET2" s="447">
        <f>【様式６別添１】!$F23</f>
        <v>0</v>
      </c>
      <c r="EU2" s="447">
        <f>【様式６別添１】!$F24</f>
        <v>0</v>
      </c>
      <c r="EV2" s="447">
        <f>【様式６別添１】!$F25</f>
        <v>0</v>
      </c>
      <c r="EW2" s="447">
        <f>【様式６別添１】!$F26</f>
        <v>0</v>
      </c>
      <c r="EX2" s="447">
        <f>【様式６別添１】!$F27</f>
        <v>0</v>
      </c>
      <c r="EY2" s="447">
        <f>【様式６別添１】!$F28</f>
        <v>0</v>
      </c>
      <c r="EZ2" s="447">
        <f>【様式６別添１】!$F29</f>
        <v>0</v>
      </c>
      <c r="FA2" s="447">
        <f>【様式６別添１】!$F30</f>
        <v>0</v>
      </c>
      <c r="FB2" s="447">
        <f>【様式６別添１】!$F31</f>
        <v>0</v>
      </c>
      <c r="FC2" s="447">
        <f>【様式６別添１】!$F32</f>
        <v>0</v>
      </c>
      <c r="FD2" s="447">
        <f>【様式６別添１】!$F33</f>
        <v>0</v>
      </c>
      <c r="FE2" s="447">
        <f>【様式６別添１】!$F34</f>
        <v>0</v>
      </c>
      <c r="FF2" s="447">
        <f>【様式６別添１】!$F35</f>
        <v>0</v>
      </c>
      <c r="FG2" s="447">
        <f>【様式６別添１】!$F36</f>
        <v>0</v>
      </c>
      <c r="FH2" s="447">
        <f>【様式６別添１】!$F37</f>
        <v>0</v>
      </c>
      <c r="FI2" s="447">
        <f>【様式６別添１】!$F38</f>
        <v>0</v>
      </c>
      <c r="FJ2" s="447">
        <f>【様式６別添１】!$F39</f>
        <v>0</v>
      </c>
      <c r="FK2" s="447">
        <f>【様式６別添１】!$F40</f>
        <v>0</v>
      </c>
      <c r="FL2" s="447">
        <f>【様式６別添１】!$F41</f>
        <v>0</v>
      </c>
      <c r="FM2" s="447">
        <f>【様式６別添１】!$F42</f>
        <v>0</v>
      </c>
      <c r="FN2" s="447">
        <f>【様式６別添１】!$F43</f>
        <v>0</v>
      </c>
      <c r="FO2" s="447">
        <f>【様式６別添１】!$F44</f>
        <v>0</v>
      </c>
      <c r="FP2" s="447">
        <f>【様式６別添１】!$F45</f>
        <v>0</v>
      </c>
      <c r="FQ2" s="447">
        <f>【様式６別添１】!$F46</f>
        <v>0</v>
      </c>
      <c r="FR2" s="447">
        <f>【様式６別添１】!$F47</f>
        <v>0</v>
      </c>
      <c r="FS2" s="447">
        <f>【様式６別添１】!$F48</f>
        <v>0</v>
      </c>
      <c r="FT2" s="447">
        <f>【様式６別添１】!$F49</f>
        <v>0</v>
      </c>
      <c r="FU2" s="447">
        <f>【様式６別添１】!$F50</f>
        <v>0</v>
      </c>
      <c r="FV2" s="447">
        <f>【様式６別添１】!$F51</f>
        <v>0</v>
      </c>
      <c r="FW2" s="447">
        <f>【様式６別添１】!$F52</f>
        <v>0</v>
      </c>
      <c r="FX2" s="447">
        <f>【様式６別添１】!$F53</f>
        <v>0</v>
      </c>
      <c r="FY2" s="447">
        <f>【様式６別添１】!$F54</f>
        <v>0</v>
      </c>
      <c r="FZ2" s="447">
        <f>【様式６別添１】!$F55</f>
        <v>0</v>
      </c>
      <c r="GA2" s="447">
        <f>【様式６別添１】!$F56</f>
        <v>0</v>
      </c>
      <c r="GB2" s="447">
        <f>【様式６別添１】!$F57</f>
        <v>0</v>
      </c>
      <c r="GC2" s="447">
        <f>【様式６別添１】!$F58</f>
        <v>0</v>
      </c>
      <c r="GD2" s="447">
        <f>【様式６別添１】!$F59</f>
        <v>0</v>
      </c>
      <c r="GE2" s="447" t="str">
        <f>【様式６別添１】!$K10</f>
        <v>－</v>
      </c>
      <c r="GF2" s="447" t="str">
        <f>【様式６別添１】!$K11</f>
        <v>－</v>
      </c>
      <c r="GG2" s="447" t="str">
        <f>【様式６別添１】!$K12</f>
        <v>－</v>
      </c>
      <c r="GH2" s="447" t="str">
        <f>【様式６別添１】!$K13</f>
        <v>－</v>
      </c>
      <c r="GI2" s="447" t="str">
        <f>【様式６別添１】!$K14</f>
        <v>－</v>
      </c>
      <c r="GJ2" s="447" t="str">
        <f>【様式６別添１】!$K15</f>
        <v>－</v>
      </c>
      <c r="GK2" s="447" t="str">
        <f>【様式６別添１】!$K16</f>
        <v>－</v>
      </c>
      <c r="GL2" s="447" t="str">
        <f>【様式６別添１】!$K17</f>
        <v>－</v>
      </c>
      <c r="GM2" s="447" t="str">
        <f>【様式６別添１】!$K18</f>
        <v>－</v>
      </c>
      <c r="GN2" s="447" t="str">
        <f>【様式６別添１】!$K19</f>
        <v>－</v>
      </c>
      <c r="GO2" s="447" t="str">
        <f>【様式６別添１】!$K20</f>
        <v>－</v>
      </c>
      <c r="GP2" s="447" t="str">
        <f>【様式６別添１】!$K21</f>
        <v>－</v>
      </c>
      <c r="GQ2" s="447" t="str">
        <f>【様式６別添１】!$K22</f>
        <v>－</v>
      </c>
      <c r="GR2" s="447" t="str">
        <f>【様式６別添１】!$K23</f>
        <v>－</v>
      </c>
      <c r="GS2" s="447" t="str">
        <f>【様式６別添１】!$K24</f>
        <v>－</v>
      </c>
      <c r="GT2" s="447" t="str">
        <f>【様式６別添１】!$K25</f>
        <v>－</v>
      </c>
      <c r="GU2" s="447" t="str">
        <f>【様式６別添１】!$K26</f>
        <v>－</v>
      </c>
      <c r="GV2" s="447" t="str">
        <f>【様式６別添１】!$K27</f>
        <v>－</v>
      </c>
      <c r="GW2" s="447" t="str">
        <f>【様式６別添１】!$K28</f>
        <v>－</v>
      </c>
      <c r="GX2" s="447" t="str">
        <f>【様式６別添１】!$K29</f>
        <v>－</v>
      </c>
      <c r="GY2" s="447" t="str">
        <f>【様式６別添１】!$K30</f>
        <v>－</v>
      </c>
      <c r="GZ2" s="447" t="str">
        <f>【様式６別添１】!$K31</f>
        <v>－</v>
      </c>
      <c r="HA2" s="447" t="str">
        <f>【様式６別添１】!$K32</f>
        <v>－</v>
      </c>
      <c r="HB2" s="447" t="str">
        <f>【様式６別添１】!$K33</f>
        <v>－</v>
      </c>
      <c r="HC2" s="447" t="str">
        <f>【様式６別添１】!$K34</f>
        <v>－</v>
      </c>
      <c r="HD2" s="447" t="str">
        <f>【様式６別添１】!$K35</f>
        <v>－</v>
      </c>
      <c r="HE2" s="447" t="str">
        <f>【様式６別添１】!$K36</f>
        <v>－</v>
      </c>
      <c r="HF2" s="447" t="str">
        <f>【様式６別添１】!$K37</f>
        <v>－</v>
      </c>
      <c r="HG2" s="447" t="str">
        <f>【様式６別添１】!$K38</f>
        <v>－</v>
      </c>
      <c r="HH2" s="447" t="str">
        <f>【様式６別添１】!$K39</f>
        <v>－</v>
      </c>
      <c r="HI2" s="447" t="str">
        <f>【様式６別添１】!$K40</f>
        <v>－</v>
      </c>
      <c r="HJ2" s="447" t="str">
        <f>【様式６別添１】!$K41</f>
        <v>－</v>
      </c>
      <c r="HK2" s="447" t="str">
        <f>【様式６別添１】!$K42</f>
        <v>－</v>
      </c>
      <c r="HL2" s="447" t="str">
        <f>【様式６別添１】!$K43</f>
        <v>－</v>
      </c>
      <c r="HM2" s="447" t="str">
        <f>【様式６別添１】!$K44</f>
        <v>－</v>
      </c>
      <c r="HN2" s="447" t="str">
        <f>【様式６別添１】!$K45</f>
        <v>－</v>
      </c>
      <c r="HO2" s="447" t="str">
        <f>【様式６別添１】!$K46</f>
        <v>－</v>
      </c>
      <c r="HP2" s="447" t="str">
        <f>【様式６別添１】!$K47</f>
        <v>－</v>
      </c>
      <c r="HQ2" s="447" t="str">
        <f>【様式６別添１】!$K48</f>
        <v>－</v>
      </c>
      <c r="HR2" s="447" t="str">
        <f>【様式６別添１】!$K49</f>
        <v>－</v>
      </c>
      <c r="HS2" s="447" t="str">
        <f>【様式６別添１】!$K50</f>
        <v>－</v>
      </c>
      <c r="HT2" s="447" t="str">
        <f>【様式６別添１】!$K51</f>
        <v>－</v>
      </c>
      <c r="HU2" s="447" t="str">
        <f>【様式６別添１】!$K52</f>
        <v>－</v>
      </c>
      <c r="HV2" s="447" t="str">
        <f>【様式６別添１】!$K53</f>
        <v>－</v>
      </c>
      <c r="HW2" s="447" t="str">
        <f>【様式６別添１】!$K54</f>
        <v>－</v>
      </c>
      <c r="HX2" s="447" t="str">
        <f>【様式６別添１】!$K55</f>
        <v>－</v>
      </c>
      <c r="HY2" s="447" t="str">
        <f>【様式６別添１】!$K56</f>
        <v>－</v>
      </c>
      <c r="HZ2" s="447" t="str">
        <f>【様式６別添１】!$K57</f>
        <v>－</v>
      </c>
      <c r="IA2" s="447" t="str">
        <f>【様式６別添１】!$K58</f>
        <v>－</v>
      </c>
      <c r="IB2" s="447" t="str">
        <f>【様式６別添１】!$K59</f>
        <v>－</v>
      </c>
    </row>
    <row r="3" spans="1:236">
      <c r="I3">
        <f>算定対象人数!F9</f>
        <v>0</v>
      </c>
    </row>
  </sheetData>
  <sheetProtection algorithmName="SHA-512" hashValue="HWvl4EFrkBf48Zxm9fWd6GdDuEyHll+Pu1yqeTQ/vBBQSYwZVE5sL83GJAvRE1R9VFXsw1CLBZC3yP/CiXsefQ==" saltValue="bRi+jyuPtNyhDVKcTakfPg=="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7E9F-CF1F-47DB-B5FC-97956115B55D}">
  <sheetPr codeName="Sheet2"/>
  <dimension ref="A1:Q89"/>
  <sheetViews>
    <sheetView topLeftCell="A13" zoomScale="80" zoomScaleNormal="80" workbookViewId="0">
      <selection activeCell="R32" sqref="R32"/>
    </sheetView>
  </sheetViews>
  <sheetFormatPr defaultColWidth="9" defaultRowHeight="13.5"/>
  <cols>
    <col min="1" max="1" width="2.25" style="136" customWidth="1"/>
    <col min="2" max="2" width="1.625" style="136" customWidth="1"/>
    <col min="3" max="3" width="14.125" style="136" customWidth="1"/>
    <col min="4" max="4" width="6.875" style="136" customWidth="1"/>
    <col min="5" max="16" width="6.625" style="136" customWidth="1"/>
    <col min="17" max="17" width="7.5" style="136" customWidth="1"/>
    <col min="18" max="16384" width="9" style="136"/>
  </cols>
  <sheetData>
    <row r="1" spans="1:17" ht="40.5" customHeight="1">
      <c r="A1" s="499" t="s">
        <v>281</v>
      </c>
      <c r="B1" s="499"/>
      <c r="C1" s="499"/>
      <c r="D1" s="499"/>
      <c r="E1" s="499"/>
      <c r="F1" s="499"/>
      <c r="G1" s="499"/>
      <c r="H1" s="499"/>
      <c r="I1" s="499"/>
      <c r="J1" s="499"/>
      <c r="K1" s="499"/>
      <c r="L1" s="499"/>
      <c r="M1" s="499"/>
      <c r="N1" s="499"/>
      <c r="O1" s="499"/>
      <c r="P1" s="499"/>
      <c r="Q1" s="499"/>
    </row>
    <row r="2" spans="1:17" ht="18" customHeight="1" thickBot="1">
      <c r="B2" s="137"/>
      <c r="C2" s="137"/>
    </row>
    <row r="3" spans="1:17" ht="18" customHeight="1" thickBot="1">
      <c r="B3" s="137"/>
      <c r="C3" s="137"/>
      <c r="H3" s="500" t="s">
        <v>136</v>
      </c>
      <c r="I3" s="501"/>
      <c r="J3" s="501"/>
      <c r="K3" s="501"/>
      <c r="L3" s="502"/>
      <c r="M3" s="503" t="str">
        <f>基礎情報!E37&amp;""</f>
        <v/>
      </c>
      <c r="N3" s="504"/>
      <c r="O3" s="504"/>
      <c r="P3" s="504"/>
      <c r="Q3" s="505"/>
    </row>
    <row r="4" spans="1:17" ht="18" customHeight="1">
      <c r="B4" s="137"/>
      <c r="C4" s="137"/>
      <c r="H4" s="138"/>
      <c r="I4" s="138"/>
      <c r="J4" s="138"/>
      <c r="K4" s="138"/>
      <c r="L4" s="138"/>
      <c r="M4" s="138"/>
      <c r="N4" s="138"/>
      <c r="O4" s="138"/>
      <c r="P4" s="138"/>
      <c r="Q4" s="138"/>
    </row>
    <row r="5" spans="1:17" ht="18" customHeight="1">
      <c r="B5" s="136" t="s">
        <v>137</v>
      </c>
      <c r="H5" s="138"/>
      <c r="I5" s="138"/>
      <c r="J5" s="138"/>
      <c r="K5" s="138"/>
      <c r="L5" s="138"/>
      <c r="M5" s="138"/>
      <c r="N5" s="138"/>
      <c r="O5" s="138"/>
      <c r="P5" s="138"/>
      <c r="Q5" s="138"/>
    </row>
    <row r="6" spans="1:17" ht="18" customHeight="1">
      <c r="B6" s="136" t="s">
        <v>233</v>
      </c>
      <c r="C6" s="139"/>
      <c r="H6" s="138"/>
      <c r="I6" s="138"/>
      <c r="J6" s="138"/>
      <c r="K6" s="138"/>
      <c r="L6" s="138"/>
      <c r="M6" s="138"/>
      <c r="N6" s="138"/>
      <c r="O6" s="138"/>
      <c r="P6" s="138"/>
      <c r="Q6" s="138"/>
    </row>
    <row r="7" spans="1:17" ht="18" customHeight="1">
      <c r="B7" s="139"/>
      <c r="C7" s="139"/>
      <c r="H7" s="138"/>
      <c r="I7" s="138"/>
      <c r="J7" s="138"/>
      <c r="K7" s="138"/>
      <c r="L7" s="138"/>
      <c r="M7" s="138"/>
      <c r="N7" s="138"/>
      <c r="O7" s="138"/>
      <c r="P7" s="138"/>
      <c r="Q7" s="138"/>
    </row>
    <row r="8" spans="1:17" ht="18" customHeight="1" thickBot="1">
      <c r="A8" s="140" t="s">
        <v>230</v>
      </c>
    </row>
    <row r="9" spans="1:17" ht="17.25" customHeight="1">
      <c r="B9" s="506" t="s">
        <v>218</v>
      </c>
      <c r="C9" s="507"/>
      <c r="D9" s="508"/>
      <c r="E9" s="141">
        <v>4</v>
      </c>
      <c r="F9" s="141">
        <v>5</v>
      </c>
      <c r="G9" s="141">
        <v>6</v>
      </c>
      <c r="H9" s="141">
        <v>7</v>
      </c>
      <c r="I9" s="141">
        <v>8</v>
      </c>
      <c r="J9" s="141">
        <v>9</v>
      </c>
      <c r="K9" s="141">
        <v>10</v>
      </c>
      <c r="L9" s="141">
        <v>11</v>
      </c>
      <c r="M9" s="141">
        <v>12</v>
      </c>
      <c r="N9" s="141">
        <v>1</v>
      </c>
      <c r="O9" s="141">
        <v>2</v>
      </c>
      <c r="P9" s="141">
        <v>3</v>
      </c>
      <c r="Q9" s="512" t="s">
        <v>138</v>
      </c>
    </row>
    <row r="10" spans="1:17" ht="17.25" customHeight="1">
      <c r="B10" s="509"/>
      <c r="C10" s="510"/>
      <c r="D10" s="511"/>
      <c r="E10" s="514" t="s">
        <v>139</v>
      </c>
      <c r="F10" s="515"/>
      <c r="G10" s="515"/>
      <c r="H10" s="515"/>
      <c r="I10" s="515"/>
      <c r="J10" s="515"/>
      <c r="K10" s="515"/>
      <c r="L10" s="515"/>
      <c r="M10" s="515"/>
      <c r="N10" s="515"/>
      <c r="O10" s="515"/>
      <c r="P10" s="516"/>
      <c r="Q10" s="513"/>
    </row>
    <row r="11" spans="1:17" ht="17.25" customHeight="1">
      <c r="B11" s="521" t="s">
        <v>140</v>
      </c>
      <c r="C11" s="522"/>
      <c r="D11" s="142" t="s">
        <v>141</v>
      </c>
      <c r="E11" s="143"/>
      <c r="F11" s="143"/>
      <c r="G11" s="143"/>
      <c r="H11" s="143"/>
      <c r="I11" s="143"/>
      <c r="J11" s="143"/>
      <c r="K11" s="143"/>
      <c r="L11" s="143"/>
      <c r="M11" s="143"/>
      <c r="N11" s="143"/>
      <c r="O11" s="143"/>
      <c r="P11" s="143"/>
      <c r="Q11" s="438">
        <f>ROUND(SUM(E11:P11)/12,0)</f>
        <v>0</v>
      </c>
    </row>
    <row r="12" spans="1:17" ht="17.25" customHeight="1">
      <c r="B12" s="523"/>
      <c r="C12" s="524"/>
      <c r="D12" s="144" t="s">
        <v>142</v>
      </c>
      <c r="E12" s="145"/>
      <c r="F12" s="146" t="str">
        <f t="shared" ref="F12:P12" si="0">IFERROR(F11/$E$11,"")</f>
        <v/>
      </c>
      <c r="G12" s="146" t="str">
        <f t="shared" si="0"/>
        <v/>
      </c>
      <c r="H12" s="146" t="str">
        <f t="shared" si="0"/>
        <v/>
      </c>
      <c r="I12" s="146" t="str">
        <f t="shared" si="0"/>
        <v/>
      </c>
      <c r="J12" s="146" t="str">
        <f t="shared" si="0"/>
        <v/>
      </c>
      <c r="K12" s="146" t="str">
        <f t="shared" si="0"/>
        <v/>
      </c>
      <c r="L12" s="146" t="str">
        <f t="shared" si="0"/>
        <v/>
      </c>
      <c r="M12" s="146" t="str">
        <f t="shared" si="0"/>
        <v/>
      </c>
      <c r="N12" s="146" t="str">
        <f t="shared" si="0"/>
        <v/>
      </c>
      <c r="O12" s="146" t="str">
        <f t="shared" si="0"/>
        <v/>
      </c>
      <c r="P12" s="146" t="str">
        <f t="shared" si="0"/>
        <v/>
      </c>
      <c r="Q12" s="439" t="s">
        <v>143</v>
      </c>
    </row>
    <row r="13" spans="1:17" ht="17.25" customHeight="1">
      <c r="B13" s="525" t="s">
        <v>144</v>
      </c>
      <c r="C13" s="526"/>
      <c r="D13" s="142" t="s">
        <v>141</v>
      </c>
      <c r="E13" s="143"/>
      <c r="F13" s="143"/>
      <c r="G13" s="143"/>
      <c r="H13" s="143"/>
      <c r="I13" s="143"/>
      <c r="J13" s="143"/>
      <c r="K13" s="143"/>
      <c r="L13" s="143"/>
      <c r="M13" s="143"/>
      <c r="N13" s="143"/>
      <c r="O13" s="143"/>
      <c r="P13" s="143"/>
      <c r="Q13" s="438">
        <f>ROUND(SUM(E13:P13)/12,0)</f>
        <v>0</v>
      </c>
    </row>
    <row r="14" spans="1:17" ht="17.25" customHeight="1">
      <c r="B14" s="525"/>
      <c r="C14" s="526"/>
      <c r="D14" s="144" t="s">
        <v>142</v>
      </c>
      <c r="E14" s="145"/>
      <c r="F14" s="146" t="str">
        <f t="shared" ref="F14:P14" si="1">IFERROR(F13/$E$13,"")</f>
        <v/>
      </c>
      <c r="G14" s="146" t="str">
        <f t="shared" si="1"/>
        <v/>
      </c>
      <c r="H14" s="146" t="str">
        <f t="shared" si="1"/>
        <v/>
      </c>
      <c r="I14" s="146" t="str">
        <f t="shared" si="1"/>
        <v/>
      </c>
      <c r="J14" s="146" t="str">
        <f t="shared" si="1"/>
        <v/>
      </c>
      <c r="K14" s="146" t="str">
        <f t="shared" si="1"/>
        <v/>
      </c>
      <c r="L14" s="146" t="str">
        <f t="shared" si="1"/>
        <v/>
      </c>
      <c r="M14" s="146" t="str">
        <f t="shared" si="1"/>
        <v/>
      </c>
      <c r="N14" s="146" t="str">
        <f t="shared" si="1"/>
        <v/>
      </c>
      <c r="O14" s="146" t="str">
        <f t="shared" si="1"/>
        <v/>
      </c>
      <c r="P14" s="146" t="str">
        <f t="shared" si="1"/>
        <v/>
      </c>
      <c r="Q14" s="439"/>
    </row>
    <row r="15" spans="1:17" ht="17.25" customHeight="1">
      <c r="B15" s="527"/>
      <c r="C15" s="529" t="s">
        <v>145</v>
      </c>
      <c r="D15" s="142" t="s">
        <v>141</v>
      </c>
      <c r="E15" s="143"/>
      <c r="F15" s="143"/>
      <c r="G15" s="143"/>
      <c r="H15" s="143"/>
      <c r="I15" s="143"/>
      <c r="J15" s="143"/>
      <c r="K15" s="143"/>
      <c r="L15" s="143"/>
      <c r="M15" s="143"/>
      <c r="N15" s="143"/>
      <c r="O15" s="143"/>
      <c r="P15" s="143"/>
      <c r="Q15" s="438">
        <f>ROUND(SUM(E15:P15)/12,0)</f>
        <v>0</v>
      </c>
    </row>
    <row r="16" spans="1:17" ht="17.25" customHeight="1">
      <c r="B16" s="528"/>
      <c r="C16" s="530"/>
      <c r="D16" s="144" t="s">
        <v>142</v>
      </c>
      <c r="E16" s="145"/>
      <c r="F16" s="146" t="str">
        <f t="shared" ref="F16:P16" si="2">IFERROR(F15/$E$15,"")</f>
        <v/>
      </c>
      <c r="G16" s="146" t="str">
        <f t="shared" si="2"/>
        <v/>
      </c>
      <c r="H16" s="146" t="str">
        <f t="shared" si="2"/>
        <v/>
      </c>
      <c r="I16" s="146" t="str">
        <f t="shared" si="2"/>
        <v/>
      </c>
      <c r="J16" s="146" t="str">
        <f t="shared" si="2"/>
        <v/>
      </c>
      <c r="K16" s="146" t="str">
        <f t="shared" si="2"/>
        <v/>
      </c>
      <c r="L16" s="146" t="str">
        <f t="shared" si="2"/>
        <v/>
      </c>
      <c r="M16" s="146" t="str">
        <f t="shared" si="2"/>
        <v/>
      </c>
      <c r="N16" s="146" t="str">
        <f t="shared" si="2"/>
        <v/>
      </c>
      <c r="O16" s="146" t="str">
        <f t="shared" si="2"/>
        <v/>
      </c>
      <c r="P16" s="146" t="str">
        <f t="shared" si="2"/>
        <v/>
      </c>
      <c r="Q16" s="439"/>
    </row>
    <row r="17" spans="1:17" ht="17.25" customHeight="1">
      <c r="B17" s="521" t="s">
        <v>234</v>
      </c>
      <c r="C17" s="522"/>
      <c r="D17" s="142" t="s">
        <v>141</v>
      </c>
      <c r="E17" s="143"/>
      <c r="F17" s="143"/>
      <c r="G17" s="143"/>
      <c r="H17" s="143"/>
      <c r="I17" s="143"/>
      <c r="J17" s="143"/>
      <c r="K17" s="143"/>
      <c r="L17" s="143"/>
      <c r="M17" s="143"/>
      <c r="N17" s="143"/>
      <c r="O17" s="143"/>
      <c r="P17" s="143"/>
      <c r="Q17" s="438">
        <f>ROUND(SUM(E17:P17)/12,0)</f>
        <v>0</v>
      </c>
    </row>
    <row r="18" spans="1:17" ht="17.25" customHeight="1">
      <c r="B18" s="523"/>
      <c r="C18" s="531"/>
      <c r="D18" s="144" t="s">
        <v>142</v>
      </c>
      <c r="E18" s="145"/>
      <c r="F18" s="146" t="str">
        <f t="shared" ref="F18:P18" si="3">IFERROR(F17/$E$17,"")</f>
        <v/>
      </c>
      <c r="G18" s="146" t="str">
        <f t="shared" si="3"/>
        <v/>
      </c>
      <c r="H18" s="146" t="str">
        <f t="shared" si="3"/>
        <v/>
      </c>
      <c r="I18" s="146" t="str">
        <f t="shared" si="3"/>
        <v/>
      </c>
      <c r="J18" s="146" t="str">
        <f t="shared" si="3"/>
        <v/>
      </c>
      <c r="K18" s="146" t="str">
        <f t="shared" si="3"/>
        <v/>
      </c>
      <c r="L18" s="146" t="str">
        <f t="shared" si="3"/>
        <v/>
      </c>
      <c r="M18" s="146" t="str">
        <f t="shared" si="3"/>
        <v/>
      </c>
      <c r="N18" s="146" t="str">
        <f t="shared" si="3"/>
        <v/>
      </c>
      <c r="O18" s="146" t="str">
        <f t="shared" si="3"/>
        <v/>
      </c>
      <c r="P18" s="146" t="str">
        <f t="shared" si="3"/>
        <v/>
      </c>
      <c r="Q18" s="439"/>
    </row>
    <row r="19" spans="1:17" ht="17.25" customHeight="1">
      <c r="B19" s="521" t="s">
        <v>147</v>
      </c>
      <c r="C19" s="532"/>
      <c r="D19" s="142" t="s">
        <v>141</v>
      </c>
      <c r="E19" s="143"/>
      <c r="F19" s="143"/>
      <c r="G19" s="143"/>
      <c r="H19" s="143"/>
      <c r="I19" s="143"/>
      <c r="J19" s="143"/>
      <c r="K19" s="143"/>
      <c r="L19" s="143"/>
      <c r="M19" s="143"/>
      <c r="N19" s="143"/>
      <c r="O19" s="143"/>
      <c r="P19" s="143"/>
      <c r="Q19" s="438">
        <f>ROUND(SUM(E19:P19)/12,0)</f>
        <v>0</v>
      </c>
    </row>
    <row r="20" spans="1:17" ht="17.25" customHeight="1" thickBot="1">
      <c r="B20" s="533"/>
      <c r="C20" s="534"/>
      <c r="D20" s="147" t="s">
        <v>142</v>
      </c>
      <c r="E20" s="148"/>
      <c r="F20" s="149" t="str">
        <f t="shared" ref="F20:P20" si="4">IFERROR(F19/$E$19,"")</f>
        <v/>
      </c>
      <c r="G20" s="149" t="str">
        <f t="shared" si="4"/>
        <v/>
      </c>
      <c r="H20" s="149" t="str">
        <f t="shared" si="4"/>
        <v/>
      </c>
      <c r="I20" s="149" t="str">
        <f t="shared" si="4"/>
        <v/>
      </c>
      <c r="J20" s="149" t="str">
        <f t="shared" si="4"/>
        <v/>
      </c>
      <c r="K20" s="149" t="str">
        <f t="shared" si="4"/>
        <v/>
      </c>
      <c r="L20" s="149" t="str">
        <f t="shared" si="4"/>
        <v/>
      </c>
      <c r="M20" s="149" t="str">
        <f t="shared" si="4"/>
        <v/>
      </c>
      <c r="N20" s="149" t="str">
        <f t="shared" si="4"/>
        <v/>
      </c>
      <c r="O20" s="149" t="str">
        <f t="shared" si="4"/>
        <v/>
      </c>
      <c r="P20" s="149" t="str">
        <f t="shared" si="4"/>
        <v/>
      </c>
      <c r="Q20" s="440"/>
    </row>
    <row r="21" spans="1:17" ht="17.25" customHeight="1" thickTop="1" thickBot="1">
      <c r="B21" s="535" t="s">
        <v>148</v>
      </c>
      <c r="C21" s="536"/>
      <c r="D21" s="150"/>
      <c r="E21" s="151">
        <f>SUM(E11,E13,E17,E19)</f>
        <v>0</v>
      </c>
      <c r="F21" s="151"/>
      <c r="G21" s="151"/>
      <c r="H21" s="151"/>
      <c r="I21" s="151"/>
      <c r="J21" s="151"/>
      <c r="K21" s="151"/>
      <c r="L21" s="151"/>
      <c r="M21" s="151"/>
      <c r="N21" s="151"/>
      <c r="O21" s="151"/>
      <c r="P21" s="151"/>
      <c r="Q21" s="441">
        <f>SUM(Q11,Q13,Q17,Q19)</f>
        <v>0</v>
      </c>
    </row>
    <row r="22" spans="1:17" ht="17.25" customHeight="1">
      <c r="B22" s="138"/>
      <c r="C22" s="138"/>
      <c r="D22" s="138"/>
      <c r="F22" s="152"/>
      <c r="G22" s="152"/>
      <c r="H22" s="152"/>
      <c r="I22" s="152"/>
      <c r="J22" s="152"/>
      <c r="K22" s="152"/>
      <c r="L22" s="152"/>
      <c r="M22" s="152"/>
      <c r="N22" s="152"/>
      <c r="O22" s="152"/>
      <c r="P22" s="152"/>
      <c r="Q22" s="442"/>
    </row>
    <row r="23" spans="1:17" ht="17.25" customHeight="1">
      <c r="B23" s="138"/>
      <c r="C23" s="138"/>
      <c r="D23" s="138"/>
      <c r="F23" s="152"/>
      <c r="G23" s="152"/>
      <c r="H23" s="152"/>
      <c r="I23" s="152"/>
      <c r="J23" s="152"/>
      <c r="K23" s="152"/>
      <c r="L23" s="152"/>
      <c r="M23" s="152"/>
      <c r="N23" s="152"/>
      <c r="O23" s="152"/>
      <c r="P23" s="152"/>
      <c r="Q23" s="442"/>
    </row>
    <row r="24" spans="1:17" ht="17.25" customHeight="1" thickBot="1">
      <c r="A24" s="140" t="s">
        <v>231</v>
      </c>
      <c r="E24" s="153"/>
      <c r="Q24" s="442"/>
    </row>
    <row r="25" spans="1:17" ht="17.25" customHeight="1">
      <c r="B25" s="537" t="s">
        <v>232</v>
      </c>
      <c r="C25" s="538"/>
      <c r="D25" s="539"/>
      <c r="E25" s="154">
        <v>4</v>
      </c>
      <c r="F25" s="155">
        <v>5</v>
      </c>
      <c r="G25" s="141">
        <v>6</v>
      </c>
      <c r="H25" s="156">
        <v>7</v>
      </c>
      <c r="I25" s="155">
        <v>8</v>
      </c>
      <c r="J25" s="141">
        <v>9</v>
      </c>
      <c r="K25" s="141">
        <v>10</v>
      </c>
      <c r="L25" s="141">
        <v>11</v>
      </c>
      <c r="M25" s="141">
        <v>12</v>
      </c>
      <c r="N25" s="141">
        <v>1</v>
      </c>
      <c r="O25" s="141">
        <v>2</v>
      </c>
      <c r="P25" s="157">
        <v>3</v>
      </c>
      <c r="Q25" s="543" t="s">
        <v>138</v>
      </c>
    </row>
    <row r="26" spans="1:17" ht="17.25" customHeight="1">
      <c r="B26" s="540"/>
      <c r="C26" s="541"/>
      <c r="D26" s="542"/>
      <c r="E26" s="545" t="s">
        <v>139</v>
      </c>
      <c r="F26" s="546"/>
      <c r="G26" s="546"/>
      <c r="H26" s="547"/>
      <c r="I26" s="548" t="s">
        <v>149</v>
      </c>
      <c r="J26" s="548"/>
      <c r="K26" s="548"/>
      <c r="L26" s="548"/>
      <c r="M26" s="548"/>
      <c r="N26" s="548"/>
      <c r="O26" s="548"/>
      <c r="P26" s="549"/>
      <c r="Q26" s="544"/>
    </row>
    <row r="27" spans="1:17" ht="17.25" customHeight="1">
      <c r="B27" s="519" t="s">
        <v>140</v>
      </c>
      <c r="C27" s="520"/>
      <c r="D27" s="158" t="s">
        <v>141</v>
      </c>
      <c r="E27" s="159"/>
      <c r="F27" s="160"/>
      <c r="G27" s="161"/>
      <c r="H27" s="162"/>
      <c r="I27" s="163" t="str">
        <f t="shared" ref="I27:P27" si="5">IFERROR($E$27*I12,"")</f>
        <v/>
      </c>
      <c r="J27" s="164" t="str">
        <f t="shared" si="5"/>
        <v/>
      </c>
      <c r="K27" s="164" t="str">
        <f t="shared" si="5"/>
        <v/>
      </c>
      <c r="L27" s="164" t="str">
        <f t="shared" si="5"/>
        <v/>
      </c>
      <c r="M27" s="164" t="str">
        <f t="shared" si="5"/>
        <v/>
      </c>
      <c r="N27" s="164" t="str">
        <f t="shared" si="5"/>
        <v/>
      </c>
      <c r="O27" s="164" t="str">
        <f t="shared" si="5"/>
        <v/>
      </c>
      <c r="P27" s="165" t="str">
        <f t="shared" si="5"/>
        <v/>
      </c>
      <c r="Q27" s="443">
        <f>ROUND(SUM(E27:P27)/12,0)</f>
        <v>0</v>
      </c>
    </row>
    <row r="28" spans="1:17" ht="17.25" customHeight="1">
      <c r="B28" s="525" t="s">
        <v>144</v>
      </c>
      <c r="C28" s="526"/>
      <c r="D28" s="166" t="s">
        <v>141</v>
      </c>
      <c r="E28" s="159"/>
      <c r="F28" s="160"/>
      <c r="G28" s="161"/>
      <c r="H28" s="162"/>
      <c r="I28" s="163" t="str">
        <f t="shared" ref="I28:P28" si="6">IFERROR($E$28*I14,"")</f>
        <v/>
      </c>
      <c r="J28" s="164" t="str">
        <f t="shared" si="6"/>
        <v/>
      </c>
      <c r="K28" s="164" t="str">
        <f t="shared" si="6"/>
        <v/>
      </c>
      <c r="L28" s="164" t="str">
        <f t="shared" si="6"/>
        <v/>
      </c>
      <c r="M28" s="164" t="str">
        <f t="shared" si="6"/>
        <v/>
      </c>
      <c r="N28" s="164" t="str">
        <f t="shared" si="6"/>
        <v/>
      </c>
      <c r="O28" s="164" t="str">
        <f t="shared" si="6"/>
        <v/>
      </c>
      <c r="P28" s="165" t="str">
        <f t="shared" si="6"/>
        <v/>
      </c>
      <c r="Q28" s="443">
        <f>ROUND(SUM(E28:P28)/12,0)</f>
        <v>0</v>
      </c>
    </row>
    <row r="29" spans="1:17" ht="25.5" customHeight="1">
      <c r="B29" s="167"/>
      <c r="C29" s="168" t="s">
        <v>150</v>
      </c>
      <c r="D29" s="158" t="s">
        <v>141</v>
      </c>
      <c r="E29" s="159"/>
      <c r="F29" s="160"/>
      <c r="G29" s="161"/>
      <c r="H29" s="162"/>
      <c r="I29" s="163" t="str">
        <f t="shared" ref="I29:P29" si="7">IFERROR($E$29*I16,"")</f>
        <v/>
      </c>
      <c r="J29" s="164" t="str">
        <f t="shared" si="7"/>
        <v/>
      </c>
      <c r="K29" s="164" t="str">
        <f t="shared" si="7"/>
        <v/>
      </c>
      <c r="L29" s="164" t="str">
        <f t="shared" si="7"/>
        <v/>
      </c>
      <c r="M29" s="164" t="str">
        <f t="shared" si="7"/>
        <v/>
      </c>
      <c r="N29" s="164" t="str">
        <f t="shared" si="7"/>
        <v/>
      </c>
      <c r="O29" s="164" t="str">
        <f t="shared" si="7"/>
        <v/>
      </c>
      <c r="P29" s="165" t="str">
        <f t="shared" si="7"/>
        <v/>
      </c>
      <c r="Q29" s="443">
        <f>ROUND(SUM(E29:P29)/12,0)</f>
        <v>0</v>
      </c>
    </row>
    <row r="30" spans="1:17" ht="17.25" customHeight="1">
      <c r="B30" s="519" t="s">
        <v>234</v>
      </c>
      <c r="C30" s="520"/>
      <c r="D30" s="158" t="s">
        <v>141</v>
      </c>
      <c r="E30" s="159"/>
      <c r="F30" s="160"/>
      <c r="G30" s="161"/>
      <c r="H30" s="162"/>
      <c r="I30" s="163" t="str">
        <f t="shared" ref="I30:P30" si="8">IFERROR($E$30*I18,"")</f>
        <v/>
      </c>
      <c r="J30" s="164" t="str">
        <f t="shared" si="8"/>
        <v/>
      </c>
      <c r="K30" s="164" t="str">
        <f t="shared" si="8"/>
        <v/>
      </c>
      <c r="L30" s="164" t="str">
        <f t="shared" si="8"/>
        <v/>
      </c>
      <c r="M30" s="164" t="str">
        <f t="shared" si="8"/>
        <v/>
      </c>
      <c r="N30" s="164" t="str">
        <f t="shared" si="8"/>
        <v/>
      </c>
      <c r="O30" s="164" t="str">
        <f t="shared" si="8"/>
        <v/>
      </c>
      <c r="P30" s="165" t="str">
        <f t="shared" si="8"/>
        <v/>
      </c>
      <c r="Q30" s="443">
        <f>ROUND(SUM(E30:P30)/12,0)</f>
        <v>0</v>
      </c>
    </row>
    <row r="31" spans="1:17" ht="17.25" customHeight="1" thickBot="1">
      <c r="B31" s="517" t="s">
        <v>147</v>
      </c>
      <c r="C31" s="518"/>
      <c r="D31" s="169" t="s">
        <v>141</v>
      </c>
      <c r="E31" s="170"/>
      <c r="F31" s="171"/>
      <c r="G31" s="172"/>
      <c r="H31" s="173"/>
      <c r="I31" s="174" t="str">
        <f t="shared" ref="I31:P31" si="9">IFERROR($E$31*I20,"")</f>
        <v/>
      </c>
      <c r="J31" s="175" t="str">
        <f t="shared" si="9"/>
        <v/>
      </c>
      <c r="K31" s="175" t="str">
        <f t="shared" si="9"/>
        <v/>
      </c>
      <c r="L31" s="175" t="str">
        <f t="shared" si="9"/>
        <v/>
      </c>
      <c r="M31" s="175" t="str">
        <f t="shared" si="9"/>
        <v/>
      </c>
      <c r="N31" s="175" t="str">
        <f t="shared" si="9"/>
        <v/>
      </c>
      <c r="O31" s="175" t="str">
        <f t="shared" si="9"/>
        <v/>
      </c>
      <c r="P31" s="176" t="str">
        <f t="shared" si="9"/>
        <v/>
      </c>
      <c r="Q31" s="444">
        <f>ROUND(SUM(E31:P31)/12,0)</f>
        <v>0</v>
      </c>
    </row>
    <row r="32" spans="1:17" ht="17.25" customHeight="1" thickTop="1" thickBot="1">
      <c r="B32" s="553" t="s">
        <v>148</v>
      </c>
      <c r="C32" s="554"/>
      <c r="D32" s="177"/>
      <c r="E32" s="178">
        <f>SUM(E27,E28,E30,E31)</f>
        <v>0</v>
      </c>
      <c r="F32" s="179">
        <f>SUM(F27,F28,F30,F31)</f>
        <v>0</v>
      </c>
      <c r="G32" s="179">
        <f>SUM(G27,G28,G30,G31)</f>
        <v>0</v>
      </c>
      <c r="H32" s="180">
        <f>SUM(H27,H28,H30,H31)</f>
        <v>0</v>
      </c>
      <c r="I32" s="181"/>
      <c r="J32" s="182"/>
      <c r="K32" s="182"/>
      <c r="L32" s="182"/>
      <c r="M32" s="182"/>
      <c r="N32" s="182"/>
      <c r="O32" s="182"/>
      <c r="P32" s="183"/>
      <c r="Q32" s="445">
        <f>SUM(Q27,Q28,Q30,Q31)</f>
        <v>0</v>
      </c>
    </row>
    <row r="33" spans="1:17" ht="17.25" customHeight="1">
      <c r="B33" s="184" t="s">
        <v>151</v>
      </c>
      <c r="Q33" s="442"/>
    </row>
    <row r="34" spans="1:17" ht="17.25" customHeight="1">
      <c r="Q34" s="442"/>
    </row>
    <row r="35" spans="1:17" ht="17.25" customHeight="1">
      <c r="Q35" s="442"/>
    </row>
    <row r="36" spans="1:17" ht="17.25" customHeight="1">
      <c r="Q36" s="442"/>
    </row>
    <row r="37" spans="1:17" ht="17.25" customHeight="1">
      <c r="Q37" s="442"/>
    </row>
    <row r="38" spans="1:17" ht="17.25" customHeight="1" thickBot="1">
      <c r="A38" s="140" t="s">
        <v>152</v>
      </c>
      <c r="E38" s="153"/>
      <c r="Q38" s="442"/>
    </row>
    <row r="39" spans="1:17" ht="17.25" customHeight="1">
      <c r="B39" s="555" t="str">
        <f>B25</f>
        <v>５年度</v>
      </c>
      <c r="C39" s="556"/>
      <c r="D39" s="557"/>
      <c r="E39" s="154">
        <v>4</v>
      </c>
      <c r="F39" s="155">
        <v>5</v>
      </c>
      <c r="G39" s="141">
        <v>6</v>
      </c>
      <c r="H39" s="157">
        <v>7</v>
      </c>
      <c r="I39" s="154">
        <v>8</v>
      </c>
      <c r="J39" s="141">
        <v>9</v>
      </c>
      <c r="K39" s="141">
        <v>10</v>
      </c>
      <c r="L39" s="141">
        <v>11</v>
      </c>
      <c r="M39" s="141">
        <v>12</v>
      </c>
      <c r="N39" s="141">
        <v>1</v>
      </c>
      <c r="O39" s="141">
        <v>2</v>
      </c>
      <c r="P39" s="156">
        <v>3</v>
      </c>
      <c r="Q39" s="543" t="s">
        <v>138</v>
      </c>
    </row>
    <row r="40" spans="1:17" ht="17.25" customHeight="1">
      <c r="B40" s="558"/>
      <c r="C40" s="559"/>
      <c r="D40" s="560"/>
      <c r="E40" s="545" t="s">
        <v>139</v>
      </c>
      <c r="F40" s="546"/>
      <c r="G40" s="546"/>
      <c r="H40" s="547"/>
      <c r="I40" s="561" t="s">
        <v>153</v>
      </c>
      <c r="J40" s="548"/>
      <c r="K40" s="548"/>
      <c r="L40" s="548"/>
      <c r="M40" s="548"/>
      <c r="N40" s="548"/>
      <c r="O40" s="548"/>
      <c r="P40" s="549"/>
      <c r="Q40" s="544"/>
    </row>
    <row r="41" spans="1:17" ht="17.25" customHeight="1">
      <c r="B41" s="519" t="s">
        <v>140</v>
      </c>
      <c r="C41" s="520"/>
      <c r="D41" s="142" t="s">
        <v>141</v>
      </c>
      <c r="E41" s="185">
        <f>E27</f>
        <v>0</v>
      </c>
      <c r="F41" s="186">
        <f t="shared" ref="F41:H45" si="10">F27</f>
        <v>0</v>
      </c>
      <c r="G41" s="186">
        <f t="shared" si="10"/>
        <v>0</v>
      </c>
      <c r="H41" s="187">
        <f t="shared" si="10"/>
        <v>0</v>
      </c>
      <c r="I41" s="188"/>
      <c r="J41" s="188"/>
      <c r="K41" s="188"/>
      <c r="L41" s="188"/>
      <c r="M41" s="188"/>
      <c r="N41" s="188"/>
      <c r="O41" s="188"/>
      <c r="P41" s="189"/>
      <c r="Q41" s="443">
        <f>ROUND(SUM(E41:P41)/12,0)</f>
        <v>0</v>
      </c>
    </row>
    <row r="42" spans="1:17" ht="17.25" customHeight="1">
      <c r="B42" s="525" t="s">
        <v>144</v>
      </c>
      <c r="C42" s="526"/>
      <c r="D42" s="142" t="s">
        <v>141</v>
      </c>
      <c r="E42" s="185">
        <f>E28</f>
        <v>0</v>
      </c>
      <c r="F42" s="186">
        <f t="shared" si="10"/>
        <v>0</v>
      </c>
      <c r="G42" s="186">
        <f t="shared" si="10"/>
        <v>0</v>
      </c>
      <c r="H42" s="187">
        <f t="shared" si="10"/>
        <v>0</v>
      </c>
      <c r="I42" s="188"/>
      <c r="J42" s="188"/>
      <c r="K42" s="188"/>
      <c r="L42" s="188"/>
      <c r="M42" s="188"/>
      <c r="N42" s="188"/>
      <c r="O42" s="188"/>
      <c r="P42" s="189"/>
      <c r="Q42" s="443">
        <f>ROUND(SUM(E42:P42)/12,0)</f>
        <v>0</v>
      </c>
    </row>
    <row r="43" spans="1:17" ht="25.5" customHeight="1">
      <c r="B43" s="167"/>
      <c r="C43" s="168" t="s">
        <v>150</v>
      </c>
      <c r="D43" s="142" t="s">
        <v>141</v>
      </c>
      <c r="E43" s="185">
        <f>E29</f>
        <v>0</v>
      </c>
      <c r="F43" s="186">
        <f t="shared" si="10"/>
        <v>0</v>
      </c>
      <c r="G43" s="186">
        <f>G29</f>
        <v>0</v>
      </c>
      <c r="H43" s="187">
        <f t="shared" si="10"/>
        <v>0</v>
      </c>
      <c r="I43" s="188"/>
      <c r="J43" s="188"/>
      <c r="K43" s="188"/>
      <c r="L43" s="188"/>
      <c r="M43" s="188"/>
      <c r="N43" s="188"/>
      <c r="O43" s="188"/>
      <c r="P43" s="189"/>
      <c r="Q43" s="443">
        <f>ROUND(SUM(E43:P43)/12,0)</f>
        <v>0</v>
      </c>
    </row>
    <row r="44" spans="1:17" ht="17.25" customHeight="1">
      <c r="B44" s="519" t="s">
        <v>234</v>
      </c>
      <c r="C44" s="520"/>
      <c r="D44" s="142" t="s">
        <v>141</v>
      </c>
      <c r="E44" s="185">
        <f>E30</f>
        <v>0</v>
      </c>
      <c r="F44" s="186">
        <f t="shared" si="10"/>
        <v>0</v>
      </c>
      <c r="G44" s="186">
        <f t="shared" si="10"/>
        <v>0</v>
      </c>
      <c r="H44" s="187">
        <f t="shared" si="10"/>
        <v>0</v>
      </c>
      <c r="I44" s="188"/>
      <c r="J44" s="188"/>
      <c r="K44" s="188"/>
      <c r="L44" s="188"/>
      <c r="M44" s="188"/>
      <c r="N44" s="188"/>
      <c r="O44" s="188"/>
      <c r="P44" s="189"/>
      <c r="Q44" s="443">
        <f>ROUND(SUM(E44:P44)/12,0)</f>
        <v>0</v>
      </c>
    </row>
    <row r="45" spans="1:17" ht="17.25" customHeight="1" thickBot="1">
      <c r="B45" s="517" t="s">
        <v>147</v>
      </c>
      <c r="C45" s="518"/>
      <c r="D45" s="190" t="s">
        <v>141</v>
      </c>
      <c r="E45" s="191">
        <f>E31</f>
        <v>0</v>
      </c>
      <c r="F45" s="192">
        <f t="shared" si="10"/>
        <v>0</v>
      </c>
      <c r="G45" s="192">
        <f t="shared" si="10"/>
        <v>0</v>
      </c>
      <c r="H45" s="193">
        <f t="shared" si="10"/>
        <v>0</v>
      </c>
      <c r="I45" s="194"/>
      <c r="J45" s="194"/>
      <c r="K45" s="194"/>
      <c r="L45" s="194"/>
      <c r="M45" s="194"/>
      <c r="N45" s="194"/>
      <c r="O45" s="194"/>
      <c r="P45" s="195"/>
      <c r="Q45" s="444">
        <f>ROUND(SUM(E45:P45)/12,0)</f>
        <v>0</v>
      </c>
    </row>
    <row r="46" spans="1:17" ht="17.25" customHeight="1" thickTop="1" thickBot="1">
      <c r="B46" s="535" t="s">
        <v>148</v>
      </c>
      <c r="C46" s="536"/>
      <c r="D46" s="196"/>
      <c r="E46" s="197">
        <f>SUM(E41,E42,E44,E45)</f>
        <v>0</v>
      </c>
      <c r="F46" s="198">
        <f>SUM(F41,F42,F44,F45)</f>
        <v>0</v>
      </c>
      <c r="G46" s="198">
        <f>SUM(G41,G42,G44,G45)</f>
        <v>0</v>
      </c>
      <c r="H46" s="199">
        <f>SUM(H41,H42,H44,H45)</f>
        <v>0</v>
      </c>
      <c r="I46" s="151"/>
      <c r="J46" s="151"/>
      <c r="K46" s="151"/>
      <c r="L46" s="151"/>
      <c r="M46" s="151"/>
      <c r="N46" s="151"/>
      <c r="O46" s="151"/>
      <c r="P46" s="200"/>
      <c r="Q46" s="445">
        <f>SUM(Q41,Q42,Q44,Q45)</f>
        <v>0</v>
      </c>
    </row>
    <row r="47" spans="1:17" ht="17.25" customHeight="1">
      <c r="B47" s="184" t="s">
        <v>151</v>
      </c>
      <c r="E47" s="201"/>
      <c r="F47" s="201"/>
      <c r="G47" s="201"/>
      <c r="H47" s="201"/>
      <c r="I47" s="201"/>
      <c r="J47" s="201"/>
      <c r="K47" s="201"/>
      <c r="L47" s="201"/>
      <c r="M47" s="201"/>
      <c r="N47" s="201"/>
      <c r="O47" s="201"/>
      <c r="P47" s="201"/>
      <c r="Q47" s="201"/>
    </row>
    <row r="48" spans="1:17" ht="17.25" customHeight="1">
      <c r="E48" s="201"/>
      <c r="F48" s="201"/>
      <c r="G48" s="201"/>
      <c r="H48" s="201"/>
      <c r="I48" s="201"/>
      <c r="J48" s="201"/>
      <c r="K48" s="201"/>
      <c r="L48" s="201"/>
      <c r="M48" s="201"/>
      <c r="N48" s="201"/>
      <c r="O48" s="201"/>
      <c r="P48" s="201"/>
      <c r="Q48" s="201"/>
    </row>
    <row r="49" spans="2:17" ht="17.25" customHeight="1" thickBot="1">
      <c r="B49" s="202" t="s">
        <v>154</v>
      </c>
      <c r="C49" s="203"/>
    </row>
    <row r="50" spans="2:17" ht="94.5" customHeight="1" thickBot="1">
      <c r="B50" s="550" t="s">
        <v>155</v>
      </c>
      <c r="C50" s="551"/>
      <c r="D50" s="551"/>
      <c r="E50" s="551"/>
      <c r="F50" s="551"/>
      <c r="G50" s="551"/>
      <c r="H50" s="551"/>
      <c r="I50" s="551"/>
      <c r="J50" s="551"/>
      <c r="K50" s="551"/>
      <c r="L50" s="551"/>
      <c r="M50" s="551"/>
      <c r="N50" s="551"/>
      <c r="O50" s="551"/>
      <c r="P50" s="551"/>
      <c r="Q50" s="552"/>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yyu7cgrwE/6JS2vcSgdS9YVVun7v2R1rD8J4ijWAgMlWTVUArAtqvFiwm+sCu1q/JKAN6OL47nH2Yp1yDx6/vg==" saltValue="xdaXuXlB+jYINUWsXatlrg=="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4"/>
  <pageMargins left="0.61" right="0.2" top="0.55118110236220474" bottom="0.19685039370078741"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1CAD-AAC8-4166-BD5B-2434B98605CA}">
  <dimension ref="A1:Q89"/>
  <sheetViews>
    <sheetView topLeftCell="A16" zoomScale="80" zoomScaleNormal="80" workbookViewId="0">
      <selection activeCell="V32" sqref="V32"/>
    </sheetView>
  </sheetViews>
  <sheetFormatPr defaultColWidth="9" defaultRowHeight="13.5"/>
  <cols>
    <col min="1" max="1" width="2.25" style="136" customWidth="1"/>
    <col min="2" max="2" width="1.625" style="136" customWidth="1"/>
    <col min="3" max="3" width="14.125" style="136" customWidth="1"/>
    <col min="4" max="4" width="6.875" style="136" customWidth="1"/>
    <col min="5" max="16" width="6.625" style="136" customWidth="1"/>
    <col min="17" max="17" width="7.5" style="136" customWidth="1"/>
    <col min="18" max="16384" width="9" style="136"/>
  </cols>
  <sheetData>
    <row r="1" spans="1:17" ht="40.5" customHeight="1">
      <c r="A1" s="499" t="s">
        <v>280</v>
      </c>
      <c r="B1" s="499"/>
      <c r="C1" s="499"/>
      <c r="D1" s="499"/>
      <c r="E1" s="499"/>
      <c r="F1" s="499"/>
      <c r="G1" s="499"/>
      <c r="H1" s="499"/>
      <c r="I1" s="499"/>
      <c r="J1" s="499"/>
      <c r="K1" s="499"/>
      <c r="L1" s="499"/>
      <c r="M1" s="499"/>
      <c r="N1" s="499"/>
      <c r="O1" s="499"/>
      <c r="P1" s="499"/>
      <c r="Q1" s="499"/>
    </row>
    <row r="2" spans="1:17" ht="18" customHeight="1" thickBot="1">
      <c r="B2" s="137"/>
      <c r="C2" s="137"/>
    </row>
    <row r="3" spans="1:17" ht="18" customHeight="1" thickBot="1">
      <c r="B3" s="137"/>
      <c r="C3" s="137"/>
      <c r="H3" s="500" t="s">
        <v>136</v>
      </c>
      <c r="I3" s="501"/>
      <c r="J3" s="501"/>
      <c r="K3" s="501"/>
      <c r="L3" s="502"/>
      <c r="M3" s="503" t="str">
        <f>基礎情報!E37&amp;""</f>
        <v/>
      </c>
      <c r="N3" s="504"/>
      <c r="O3" s="504"/>
      <c r="P3" s="504"/>
      <c r="Q3" s="505"/>
    </row>
    <row r="4" spans="1:17" ht="18" customHeight="1">
      <c r="B4" s="137"/>
      <c r="C4" s="137"/>
      <c r="H4" s="138"/>
      <c r="I4" s="138"/>
      <c r="J4" s="138"/>
      <c r="K4" s="138"/>
      <c r="L4" s="138"/>
      <c r="M4" s="138"/>
      <c r="N4" s="138"/>
      <c r="O4" s="138"/>
      <c r="P4" s="138"/>
      <c r="Q4" s="138"/>
    </row>
    <row r="5" spans="1:17" ht="18" customHeight="1">
      <c r="B5" s="136" t="s">
        <v>137</v>
      </c>
      <c r="H5" s="138"/>
      <c r="I5" s="138"/>
      <c r="J5" s="138"/>
      <c r="K5" s="138"/>
      <c r="L5" s="138"/>
      <c r="M5" s="138"/>
      <c r="N5" s="138"/>
      <c r="O5" s="138"/>
      <c r="P5" s="138"/>
      <c r="Q5" s="138"/>
    </row>
    <row r="6" spans="1:17" ht="18" customHeight="1">
      <c r="B6" s="136" t="s">
        <v>233</v>
      </c>
      <c r="C6" s="139"/>
      <c r="H6" s="138"/>
      <c r="I6" s="138"/>
      <c r="J6" s="138"/>
      <c r="K6" s="138"/>
      <c r="L6" s="138"/>
      <c r="M6" s="138"/>
      <c r="N6" s="138"/>
      <c r="O6" s="138"/>
      <c r="P6" s="138"/>
      <c r="Q6" s="138"/>
    </row>
    <row r="7" spans="1:17" ht="18" customHeight="1">
      <c r="B7" s="139"/>
      <c r="C7" s="139"/>
      <c r="H7" s="138"/>
      <c r="I7" s="138"/>
      <c r="J7" s="138"/>
      <c r="K7" s="138"/>
      <c r="L7" s="138"/>
      <c r="M7" s="138"/>
      <c r="N7" s="138"/>
      <c r="O7" s="138"/>
      <c r="P7" s="138"/>
      <c r="Q7" s="138"/>
    </row>
    <row r="8" spans="1:17" ht="18" customHeight="1" thickBot="1">
      <c r="A8" s="140" t="s">
        <v>230</v>
      </c>
    </row>
    <row r="9" spans="1:17" ht="17.25" customHeight="1">
      <c r="B9" s="506" t="s">
        <v>218</v>
      </c>
      <c r="C9" s="507"/>
      <c r="D9" s="508"/>
      <c r="E9" s="141">
        <v>4</v>
      </c>
      <c r="F9" s="141">
        <v>5</v>
      </c>
      <c r="G9" s="141">
        <v>6</v>
      </c>
      <c r="H9" s="141">
        <v>7</v>
      </c>
      <c r="I9" s="141">
        <v>8</v>
      </c>
      <c r="J9" s="141">
        <v>9</v>
      </c>
      <c r="K9" s="141">
        <v>10</v>
      </c>
      <c r="L9" s="141">
        <v>11</v>
      </c>
      <c r="M9" s="141">
        <v>12</v>
      </c>
      <c r="N9" s="141">
        <v>1</v>
      </c>
      <c r="O9" s="141">
        <v>2</v>
      </c>
      <c r="P9" s="141">
        <v>3</v>
      </c>
      <c r="Q9" s="512" t="s">
        <v>138</v>
      </c>
    </row>
    <row r="10" spans="1:17" ht="17.25" customHeight="1">
      <c r="B10" s="509"/>
      <c r="C10" s="510"/>
      <c r="D10" s="511"/>
      <c r="E10" s="514" t="s">
        <v>139</v>
      </c>
      <c r="F10" s="515"/>
      <c r="G10" s="515"/>
      <c r="H10" s="515"/>
      <c r="I10" s="515"/>
      <c r="J10" s="515"/>
      <c r="K10" s="515"/>
      <c r="L10" s="515"/>
      <c r="M10" s="515"/>
      <c r="N10" s="515"/>
      <c r="O10" s="515"/>
      <c r="P10" s="516"/>
      <c r="Q10" s="513"/>
    </row>
    <row r="11" spans="1:17" ht="17.25" customHeight="1">
      <c r="B11" s="521" t="s">
        <v>140</v>
      </c>
      <c r="C11" s="522"/>
      <c r="D11" s="142" t="s">
        <v>141</v>
      </c>
      <c r="E11" s="143"/>
      <c r="F11" s="143"/>
      <c r="G11" s="143"/>
      <c r="H11" s="143"/>
      <c r="I11" s="143"/>
      <c r="J11" s="143"/>
      <c r="K11" s="143"/>
      <c r="L11" s="143"/>
      <c r="M11" s="143"/>
      <c r="N11" s="143"/>
      <c r="O11" s="143"/>
      <c r="P11" s="143"/>
      <c r="Q11" s="438">
        <f>ROUND(SUM(E11:P11)/12,0)</f>
        <v>0</v>
      </c>
    </row>
    <row r="12" spans="1:17" ht="17.25" customHeight="1">
      <c r="B12" s="523"/>
      <c r="C12" s="524"/>
      <c r="D12" s="144" t="s">
        <v>142</v>
      </c>
      <c r="E12" s="145"/>
      <c r="F12" s="146" t="str">
        <f t="shared" ref="F12:P12" si="0">IFERROR(F11/$E$11,"")</f>
        <v/>
      </c>
      <c r="G12" s="146" t="str">
        <f t="shared" si="0"/>
        <v/>
      </c>
      <c r="H12" s="146" t="str">
        <f t="shared" si="0"/>
        <v/>
      </c>
      <c r="I12" s="146" t="str">
        <f t="shared" si="0"/>
        <v/>
      </c>
      <c r="J12" s="146" t="str">
        <f t="shared" si="0"/>
        <v/>
      </c>
      <c r="K12" s="146" t="str">
        <f t="shared" si="0"/>
        <v/>
      </c>
      <c r="L12" s="146" t="str">
        <f t="shared" si="0"/>
        <v/>
      </c>
      <c r="M12" s="146" t="str">
        <f t="shared" si="0"/>
        <v/>
      </c>
      <c r="N12" s="146" t="str">
        <f t="shared" si="0"/>
        <v/>
      </c>
      <c r="O12" s="146" t="str">
        <f t="shared" si="0"/>
        <v/>
      </c>
      <c r="P12" s="146" t="str">
        <f t="shared" si="0"/>
        <v/>
      </c>
      <c r="Q12" s="439" t="s">
        <v>143</v>
      </c>
    </row>
    <row r="13" spans="1:17" ht="17.25" customHeight="1">
      <c r="B13" s="525" t="s">
        <v>144</v>
      </c>
      <c r="C13" s="526"/>
      <c r="D13" s="142" t="s">
        <v>141</v>
      </c>
      <c r="E13" s="143"/>
      <c r="F13" s="143"/>
      <c r="G13" s="143"/>
      <c r="H13" s="143"/>
      <c r="I13" s="143"/>
      <c r="J13" s="143"/>
      <c r="K13" s="143"/>
      <c r="L13" s="143"/>
      <c r="M13" s="143"/>
      <c r="N13" s="143"/>
      <c r="O13" s="143"/>
      <c r="P13" s="143"/>
      <c r="Q13" s="438">
        <f>ROUND(SUM(E13:P13)/12,0)</f>
        <v>0</v>
      </c>
    </row>
    <row r="14" spans="1:17" ht="17.25" customHeight="1">
      <c r="B14" s="525"/>
      <c r="C14" s="526"/>
      <c r="D14" s="144" t="s">
        <v>142</v>
      </c>
      <c r="E14" s="145"/>
      <c r="F14" s="146" t="str">
        <f t="shared" ref="F14:P14" si="1">IFERROR(F13/$E$13,"")</f>
        <v/>
      </c>
      <c r="G14" s="146" t="str">
        <f t="shared" si="1"/>
        <v/>
      </c>
      <c r="H14" s="146" t="str">
        <f t="shared" si="1"/>
        <v/>
      </c>
      <c r="I14" s="146" t="str">
        <f t="shared" si="1"/>
        <v/>
      </c>
      <c r="J14" s="146" t="str">
        <f t="shared" si="1"/>
        <v/>
      </c>
      <c r="K14" s="146" t="str">
        <f t="shared" si="1"/>
        <v/>
      </c>
      <c r="L14" s="146" t="str">
        <f t="shared" si="1"/>
        <v/>
      </c>
      <c r="M14" s="146" t="str">
        <f t="shared" si="1"/>
        <v/>
      </c>
      <c r="N14" s="146" t="str">
        <f t="shared" si="1"/>
        <v/>
      </c>
      <c r="O14" s="146" t="str">
        <f t="shared" si="1"/>
        <v/>
      </c>
      <c r="P14" s="146" t="str">
        <f t="shared" si="1"/>
        <v/>
      </c>
      <c r="Q14" s="439"/>
    </row>
    <row r="15" spans="1:17" ht="17.25" customHeight="1">
      <c r="B15" s="527"/>
      <c r="C15" s="529" t="s">
        <v>145</v>
      </c>
      <c r="D15" s="142" t="s">
        <v>141</v>
      </c>
      <c r="E15" s="143"/>
      <c r="F15" s="143"/>
      <c r="G15" s="143"/>
      <c r="H15" s="143"/>
      <c r="I15" s="143"/>
      <c r="J15" s="143"/>
      <c r="K15" s="143"/>
      <c r="L15" s="143"/>
      <c r="M15" s="143"/>
      <c r="N15" s="143"/>
      <c r="O15" s="143"/>
      <c r="P15" s="143"/>
      <c r="Q15" s="438">
        <f>ROUND(SUM(E15:P15)/12,0)</f>
        <v>0</v>
      </c>
    </row>
    <row r="16" spans="1:17" ht="17.25" customHeight="1">
      <c r="B16" s="528"/>
      <c r="C16" s="530"/>
      <c r="D16" s="144" t="s">
        <v>142</v>
      </c>
      <c r="E16" s="145"/>
      <c r="F16" s="146" t="str">
        <f t="shared" ref="F16:P16" si="2">IFERROR(F15/$E$15,"")</f>
        <v/>
      </c>
      <c r="G16" s="146" t="str">
        <f t="shared" si="2"/>
        <v/>
      </c>
      <c r="H16" s="146" t="str">
        <f t="shared" si="2"/>
        <v/>
      </c>
      <c r="I16" s="146" t="str">
        <f t="shared" si="2"/>
        <v/>
      </c>
      <c r="J16" s="146" t="str">
        <f t="shared" si="2"/>
        <v/>
      </c>
      <c r="K16" s="146" t="str">
        <f t="shared" si="2"/>
        <v/>
      </c>
      <c r="L16" s="146" t="str">
        <f t="shared" si="2"/>
        <v/>
      </c>
      <c r="M16" s="146" t="str">
        <f t="shared" si="2"/>
        <v/>
      </c>
      <c r="N16" s="146" t="str">
        <f t="shared" si="2"/>
        <v/>
      </c>
      <c r="O16" s="146" t="str">
        <f t="shared" si="2"/>
        <v/>
      </c>
      <c r="P16" s="146" t="str">
        <f t="shared" si="2"/>
        <v/>
      </c>
      <c r="Q16" s="439"/>
    </row>
    <row r="17" spans="1:17" ht="17.25" customHeight="1">
      <c r="B17" s="521" t="s">
        <v>234</v>
      </c>
      <c r="C17" s="522"/>
      <c r="D17" s="142" t="s">
        <v>141</v>
      </c>
      <c r="E17" s="143"/>
      <c r="F17" s="143"/>
      <c r="G17" s="143"/>
      <c r="H17" s="143"/>
      <c r="I17" s="143"/>
      <c r="J17" s="143"/>
      <c r="K17" s="143"/>
      <c r="L17" s="143"/>
      <c r="M17" s="143"/>
      <c r="N17" s="143"/>
      <c r="O17" s="143"/>
      <c r="P17" s="143"/>
      <c r="Q17" s="438">
        <f>ROUND(SUM(E17:P17)/12,0)</f>
        <v>0</v>
      </c>
    </row>
    <row r="18" spans="1:17" ht="17.25" customHeight="1">
      <c r="B18" s="523"/>
      <c r="C18" s="531"/>
      <c r="D18" s="144" t="s">
        <v>142</v>
      </c>
      <c r="E18" s="145"/>
      <c r="F18" s="146" t="str">
        <f t="shared" ref="F18:P18" si="3">IFERROR(F17/$E$17,"")</f>
        <v/>
      </c>
      <c r="G18" s="146" t="str">
        <f t="shared" si="3"/>
        <v/>
      </c>
      <c r="H18" s="146" t="str">
        <f t="shared" si="3"/>
        <v/>
      </c>
      <c r="I18" s="146" t="str">
        <f t="shared" si="3"/>
        <v/>
      </c>
      <c r="J18" s="146" t="str">
        <f t="shared" si="3"/>
        <v/>
      </c>
      <c r="K18" s="146" t="str">
        <f t="shared" si="3"/>
        <v/>
      </c>
      <c r="L18" s="146" t="str">
        <f t="shared" si="3"/>
        <v/>
      </c>
      <c r="M18" s="146" t="str">
        <f t="shared" si="3"/>
        <v/>
      </c>
      <c r="N18" s="146" t="str">
        <f t="shared" si="3"/>
        <v/>
      </c>
      <c r="O18" s="146" t="str">
        <f t="shared" si="3"/>
        <v/>
      </c>
      <c r="P18" s="146" t="str">
        <f t="shared" si="3"/>
        <v/>
      </c>
      <c r="Q18" s="439"/>
    </row>
    <row r="19" spans="1:17" ht="17.25" customHeight="1">
      <c r="B19" s="521" t="s">
        <v>147</v>
      </c>
      <c r="C19" s="532"/>
      <c r="D19" s="142" t="s">
        <v>141</v>
      </c>
      <c r="E19" s="143"/>
      <c r="F19" s="143"/>
      <c r="G19" s="143"/>
      <c r="H19" s="143"/>
      <c r="I19" s="143"/>
      <c r="J19" s="143"/>
      <c r="K19" s="143"/>
      <c r="L19" s="143"/>
      <c r="M19" s="143"/>
      <c r="N19" s="143"/>
      <c r="O19" s="143"/>
      <c r="P19" s="143"/>
      <c r="Q19" s="438">
        <f>ROUND(SUM(E19:P19)/12,0)</f>
        <v>0</v>
      </c>
    </row>
    <row r="20" spans="1:17" ht="17.25" customHeight="1" thickBot="1">
      <c r="B20" s="533"/>
      <c r="C20" s="534"/>
      <c r="D20" s="147" t="s">
        <v>142</v>
      </c>
      <c r="E20" s="148"/>
      <c r="F20" s="149" t="str">
        <f t="shared" ref="F20:P20" si="4">IFERROR(F19/$E$19,"")</f>
        <v/>
      </c>
      <c r="G20" s="149" t="str">
        <f t="shared" si="4"/>
        <v/>
      </c>
      <c r="H20" s="149" t="str">
        <f t="shared" si="4"/>
        <v/>
      </c>
      <c r="I20" s="149" t="str">
        <f t="shared" si="4"/>
        <v/>
      </c>
      <c r="J20" s="149" t="str">
        <f t="shared" si="4"/>
        <v/>
      </c>
      <c r="K20" s="149" t="str">
        <f t="shared" si="4"/>
        <v/>
      </c>
      <c r="L20" s="149" t="str">
        <f t="shared" si="4"/>
        <v/>
      </c>
      <c r="M20" s="149" t="str">
        <f t="shared" si="4"/>
        <v/>
      </c>
      <c r="N20" s="149" t="str">
        <f t="shared" si="4"/>
        <v/>
      </c>
      <c r="O20" s="149" t="str">
        <f t="shared" si="4"/>
        <v/>
      </c>
      <c r="P20" s="149" t="str">
        <f t="shared" si="4"/>
        <v/>
      </c>
      <c r="Q20" s="440"/>
    </row>
    <row r="21" spans="1:17" ht="17.25" customHeight="1" thickTop="1" thickBot="1">
      <c r="B21" s="535" t="s">
        <v>148</v>
      </c>
      <c r="C21" s="536"/>
      <c r="D21" s="150"/>
      <c r="E21" s="151">
        <f>SUM(E11,E13,E17,E19)</f>
        <v>0</v>
      </c>
      <c r="F21" s="151"/>
      <c r="G21" s="151"/>
      <c r="H21" s="151"/>
      <c r="I21" s="151"/>
      <c r="J21" s="151"/>
      <c r="K21" s="151"/>
      <c r="L21" s="151"/>
      <c r="M21" s="151"/>
      <c r="N21" s="151"/>
      <c r="O21" s="151"/>
      <c r="P21" s="151"/>
      <c r="Q21" s="441">
        <f>SUM(Q11,Q13,Q17,Q19)</f>
        <v>0</v>
      </c>
    </row>
    <row r="22" spans="1:17" ht="17.25" customHeight="1">
      <c r="B22" s="138"/>
      <c r="C22" s="138"/>
      <c r="D22" s="138"/>
      <c r="F22" s="152"/>
      <c r="G22" s="152"/>
      <c r="H22" s="152"/>
      <c r="I22" s="152"/>
      <c r="J22" s="152"/>
      <c r="K22" s="152"/>
      <c r="L22" s="152"/>
      <c r="M22" s="152"/>
      <c r="N22" s="152"/>
      <c r="O22" s="152"/>
      <c r="P22" s="152"/>
      <c r="Q22" s="442"/>
    </row>
    <row r="23" spans="1:17" ht="17.25" customHeight="1">
      <c r="B23" s="138"/>
      <c r="C23" s="138"/>
      <c r="D23" s="138"/>
      <c r="F23" s="152"/>
      <c r="G23" s="152"/>
      <c r="H23" s="152"/>
      <c r="I23" s="152"/>
      <c r="J23" s="152"/>
      <c r="K23" s="152"/>
      <c r="L23" s="152"/>
      <c r="M23" s="152"/>
      <c r="N23" s="152"/>
      <c r="O23" s="152"/>
      <c r="P23" s="152"/>
      <c r="Q23" s="442"/>
    </row>
    <row r="24" spans="1:17" ht="17.25" customHeight="1" thickBot="1">
      <c r="A24" s="140" t="s">
        <v>231</v>
      </c>
      <c r="E24" s="153"/>
      <c r="Q24" s="442"/>
    </row>
    <row r="25" spans="1:17" ht="17.25" customHeight="1">
      <c r="B25" s="537" t="s">
        <v>232</v>
      </c>
      <c r="C25" s="538"/>
      <c r="D25" s="539"/>
      <c r="E25" s="154">
        <v>4</v>
      </c>
      <c r="F25" s="155">
        <v>5</v>
      </c>
      <c r="G25" s="141">
        <v>6</v>
      </c>
      <c r="H25" s="156">
        <v>7</v>
      </c>
      <c r="I25" s="155">
        <v>8</v>
      </c>
      <c r="J25" s="141">
        <v>9</v>
      </c>
      <c r="K25" s="141">
        <v>10</v>
      </c>
      <c r="L25" s="141">
        <v>11</v>
      </c>
      <c r="M25" s="141">
        <v>12</v>
      </c>
      <c r="N25" s="141">
        <v>1</v>
      </c>
      <c r="O25" s="141">
        <v>2</v>
      </c>
      <c r="P25" s="157">
        <v>3</v>
      </c>
      <c r="Q25" s="543" t="s">
        <v>138</v>
      </c>
    </row>
    <row r="26" spans="1:17" ht="17.25" customHeight="1">
      <c r="B26" s="540"/>
      <c r="C26" s="541"/>
      <c r="D26" s="542"/>
      <c r="E26" s="545" t="s">
        <v>139</v>
      </c>
      <c r="F26" s="546"/>
      <c r="G26" s="546"/>
      <c r="H26" s="547"/>
      <c r="I26" s="548" t="s">
        <v>149</v>
      </c>
      <c r="J26" s="548"/>
      <c r="K26" s="548"/>
      <c r="L26" s="548"/>
      <c r="M26" s="548"/>
      <c r="N26" s="548"/>
      <c r="O26" s="548"/>
      <c r="P26" s="549"/>
      <c r="Q26" s="544"/>
    </row>
    <row r="27" spans="1:17" ht="17.25" customHeight="1">
      <c r="B27" s="519" t="s">
        <v>140</v>
      </c>
      <c r="C27" s="520"/>
      <c r="D27" s="158" t="s">
        <v>141</v>
      </c>
      <c r="E27" s="159"/>
      <c r="F27" s="160"/>
      <c r="G27" s="161"/>
      <c r="H27" s="162"/>
      <c r="I27" s="163" t="str">
        <f t="shared" ref="I27:P27" si="5">IFERROR($E$27*I12,"")</f>
        <v/>
      </c>
      <c r="J27" s="164" t="str">
        <f t="shared" si="5"/>
        <v/>
      </c>
      <c r="K27" s="164" t="str">
        <f t="shared" si="5"/>
        <v/>
      </c>
      <c r="L27" s="164" t="str">
        <f t="shared" si="5"/>
        <v/>
      </c>
      <c r="M27" s="164" t="str">
        <f t="shared" si="5"/>
        <v/>
      </c>
      <c r="N27" s="164" t="str">
        <f t="shared" si="5"/>
        <v/>
      </c>
      <c r="O27" s="164" t="str">
        <f t="shared" si="5"/>
        <v/>
      </c>
      <c r="P27" s="165" t="str">
        <f t="shared" si="5"/>
        <v/>
      </c>
      <c r="Q27" s="443">
        <f>ROUND(SUM(E27:P27)/12,0)</f>
        <v>0</v>
      </c>
    </row>
    <row r="28" spans="1:17" ht="17.25" customHeight="1">
      <c r="B28" s="525" t="s">
        <v>144</v>
      </c>
      <c r="C28" s="526"/>
      <c r="D28" s="166" t="s">
        <v>141</v>
      </c>
      <c r="E28" s="159"/>
      <c r="F28" s="160"/>
      <c r="G28" s="161"/>
      <c r="H28" s="162"/>
      <c r="I28" s="163" t="str">
        <f t="shared" ref="I28:P28" si="6">IFERROR($E$28*I14,"")</f>
        <v/>
      </c>
      <c r="J28" s="164" t="str">
        <f t="shared" si="6"/>
        <v/>
      </c>
      <c r="K28" s="164" t="str">
        <f t="shared" si="6"/>
        <v/>
      </c>
      <c r="L28" s="164" t="str">
        <f t="shared" si="6"/>
        <v/>
      </c>
      <c r="M28" s="164" t="str">
        <f t="shared" si="6"/>
        <v/>
      </c>
      <c r="N28" s="164" t="str">
        <f t="shared" si="6"/>
        <v/>
      </c>
      <c r="O28" s="164" t="str">
        <f t="shared" si="6"/>
        <v/>
      </c>
      <c r="P28" s="165" t="str">
        <f t="shared" si="6"/>
        <v/>
      </c>
      <c r="Q28" s="443">
        <f>ROUND(SUM(E28:P28)/12,0)</f>
        <v>0</v>
      </c>
    </row>
    <row r="29" spans="1:17" ht="25.5" customHeight="1">
      <c r="B29" s="167"/>
      <c r="C29" s="168" t="s">
        <v>150</v>
      </c>
      <c r="D29" s="158" t="s">
        <v>141</v>
      </c>
      <c r="E29" s="159"/>
      <c r="F29" s="160"/>
      <c r="G29" s="161"/>
      <c r="H29" s="162"/>
      <c r="I29" s="163" t="str">
        <f t="shared" ref="I29:P29" si="7">IFERROR($E$29*I16,"")</f>
        <v/>
      </c>
      <c r="J29" s="164" t="str">
        <f t="shared" si="7"/>
        <v/>
      </c>
      <c r="K29" s="164" t="str">
        <f t="shared" si="7"/>
        <v/>
      </c>
      <c r="L29" s="164" t="str">
        <f t="shared" si="7"/>
        <v/>
      </c>
      <c r="M29" s="164" t="str">
        <f t="shared" si="7"/>
        <v/>
      </c>
      <c r="N29" s="164" t="str">
        <f t="shared" si="7"/>
        <v/>
      </c>
      <c r="O29" s="164" t="str">
        <f t="shared" si="7"/>
        <v/>
      </c>
      <c r="P29" s="165" t="str">
        <f t="shared" si="7"/>
        <v/>
      </c>
      <c r="Q29" s="443">
        <f>ROUND(SUM(E29:P29)/12,0)</f>
        <v>0</v>
      </c>
    </row>
    <row r="30" spans="1:17" ht="17.25" customHeight="1">
      <c r="B30" s="519" t="s">
        <v>234</v>
      </c>
      <c r="C30" s="520"/>
      <c r="D30" s="158" t="s">
        <v>141</v>
      </c>
      <c r="E30" s="159"/>
      <c r="F30" s="160"/>
      <c r="G30" s="161"/>
      <c r="H30" s="162"/>
      <c r="I30" s="163" t="str">
        <f t="shared" ref="I30:P30" si="8">IFERROR($E$30*I18,"")</f>
        <v/>
      </c>
      <c r="J30" s="164" t="str">
        <f t="shared" si="8"/>
        <v/>
      </c>
      <c r="K30" s="164" t="str">
        <f t="shared" si="8"/>
        <v/>
      </c>
      <c r="L30" s="164" t="str">
        <f t="shared" si="8"/>
        <v/>
      </c>
      <c r="M30" s="164" t="str">
        <f t="shared" si="8"/>
        <v/>
      </c>
      <c r="N30" s="164" t="str">
        <f t="shared" si="8"/>
        <v/>
      </c>
      <c r="O30" s="164" t="str">
        <f t="shared" si="8"/>
        <v/>
      </c>
      <c r="P30" s="165" t="str">
        <f t="shared" si="8"/>
        <v/>
      </c>
      <c r="Q30" s="443">
        <f>ROUND(SUM(E30:P30)/12,0)</f>
        <v>0</v>
      </c>
    </row>
    <row r="31" spans="1:17" ht="17.25" customHeight="1" thickBot="1">
      <c r="B31" s="517" t="s">
        <v>147</v>
      </c>
      <c r="C31" s="518"/>
      <c r="D31" s="169" t="s">
        <v>141</v>
      </c>
      <c r="E31" s="170"/>
      <c r="F31" s="171"/>
      <c r="G31" s="172"/>
      <c r="H31" s="173"/>
      <c r="I31" s="174" t="str">
        <f t="shared" ref="I31:P31" si="9">IFERROR($E$31*I20,"")</f>
        <v/>
      </c>
      <c r="J31" s="175" t="str">
        <f t="shared" si="9"/>
        <v/>
      </c>
      <c r="K31" s="175" t="str">
        <f t="shared" si="9"/>
        <v/>
      </c>
      <c r="L31" s="175" t="str">
        <f t="shared" si="9"/>
        <v/>
      </c>
      <c r="M31" s="175" t="str">
        <f t="shared" si="9"/>
        <v/>
      </c>
      <c r="N31" s="175" t="str">
        <f t="shared" si="9"/>
        <v/>
      </c>
      <c r="O31" s="175" t="str">
        <f t="shared" si="9"/>
        <v/>
      </c>
      <c r="P31" s="176" t="str">
        <f t="shared" si="9"/>
        <v/>
      </c>
      <c r="Q31" s="444">
        <f>ROUND(SUM(E31:P31)/12,0)</f>
        <v>0</v>
      </c>
    </row>
    <row r="32" spans="1:17" ht="17.25" customHeight="1" thickTop="1" thickBot="1">
      <c r="B32" s="553" t="s">
        <v>148</v>
      </c>
      <c r="C32" s="554"/>
      <c r="D32" s="177"/>
      <c r="E32" s="178">
        <f>SUM(E27,E28,E30,E31)</f>
        <v>0</v>
      </c>
      <c r="F32" s="179">
        <f>SUM(F27,F28,F30,F31)</f>
        <v>0</v>
      </c>
      <c r="G32" s="179">
        <f>SUM(G27,G28,G30,G31)</f>
        <v>0</v>
      </c>
      <c r="H32" s="180">
        <f>SUM(H27,H28,H30,H31)</f>
        <v>0</v>
      </c>
      <c r="I32" s="181"/>
      <c r="J32" s="182"/>
      <c r="K32" s="182"/>
      <c r="L32" s="182"/>
      <c r="M32" s="182"/>
      <c r="N32" s="182"/>
      <c r="O32" s="182"/>
      <c r="P32" s="183"/>
      <c r="Q32" s="445">
        <f>SUM(Q27,Q28,Q30,Q31)</f>
        <v>0</v>
      </c>
    </row>
    <row r="33" spans="1:17" ht="17.25" customHeight="1">
      <c r="B33" s="184" t="s">
        <v>151</v>
      </c>
      <c r="Q33" s="442"/>
    </row>
    <row r="34" spans="1:17" ht="17.25" customHeight="1">
      <c r="Q34" s="442"/>
    </row>
    <row r="35" spans="1:17" ht="17.25" customHeight="1">
      <c r="Q35" s="442"/>
    </row>
    <row r="36" spans="1:17" ht="17.25" customHeight="1">
      <c r="Q36" s="442"/>
    </row>
    <row r="37" spans="1:17" ht="17.25" customHeight="1">
      <c r="Q37" s="442"/>
    </row>
    <row r="38" spans="1:17" ht="17.25" customHeight="1" thickBot="1">
      <c r="A38" s="140" t="s">
        <v>152</v>
      </c>
      <c r="E38" s="153"/>
      <c r="Q38" s="442"/>
    </row>
    <row r="39" spans="1:17" ht="17.25" customHeight="1">
      <c r="B39" s="555" t="str">
        <f>B25</f>
        <v>５年度</v>
      </c>
      <c r="C39" s="556"/>
      <c r="D39" s="557"/>
      <c r="E39" s="154">
        <v>4</v>
      </c>
      <c r="F39" s="155">
        <v>5</v>
      </c>
      <c r="G39" s="141">
        <v>6</v>
      </c>
      <c r="H39" s="157">
        <v>7</v>
      </c>
      <c r="I39" s="154">
        <v>8</v>
      </c>
      <c r="J39" s="141">
        <v>9</v>
      </c>
      <c r="K39" s="141">
        <v>10</v>
      </c>
      <c r="L39" s="141">
        <v>11</v>
      </c>
      <c r="M39" s="141">
        <v>12</v>
      </c>
      <c r="N39" s="141">
        <v>1</v>
      </c>
      <c r="O39" s="141">
        <v>2</v>
      </c>
      <c r="P39" s="156">
        <v>3</v>
      </c>
      <c r="Q39" s="543" t="s">
        <v>138</v>
      </c>
    </row>
    <row r="40" spans="1:17" ht="17.25" customHeight="1">
      <c r="B40" s="558"/>
      <c r="C40" s="559"/>
      <c r="D40" s="560"/>
      <c r="E40" s="545" t="s">
        <v>139</v>
      </c>
      <c r="F40" s="546"/>
      <c r="G40" s="546"/>
      <c r="H40" s="547"/>
      <c r="I40" s="561" t="s">
        <v>153</v>
      </c>
      <c r="J40" s="548"/>
      <c r="K40" s="548"/>
      <c r="L40" s="548"/>
      <c r="M40" s="548"/>
      <c r="N40" s="548"/>
      <c r="O40" s="548"/>
      <c r="P40" s="549"/>
      <c r="Q40" s="544"/>
    </row>
    <row r="41" spans="1:17" ht="17.25" customHeight="1">
      <c r="B41" s="519" t="s">
        <v>140</v>
      </c>
      <c r="C41" s="520"/>
      <c r="D41" s="142" t="s">
        <v>141</v>
      </c>
      <c r="E41" s="185">
        <f>E27</f>
        <v>0</v>
      </c>
      <c r="F41" s="186">
        <f t="shared" ref="F41:H45" si="10">F27</f>
        <v>0</v>
      </c>
      <c r="G41" s="186">
        <f t="shared" si="10"/>
        <v>0</v>
      </c>
      <c r="H41" s="187">
        <f t="shared" si="10"/>
        <v>0</v>
      </c>
      <c r="I41" s="188"/>
      <c r="J41" s="188"/>
      <c r="K41" s="188"/>
      <c r="L41" s="188"/>
      <c r="M41" s="188"/>
      <c r="N41" s="188"/>
      <c r="O41" s="188"/>
      <c r="P41" s="189"/>
      <c r="Q41" s="443">
        <f>ROUND(SUM(E41:P41)/12,0)</f>
        <v>0</v>
      </c>
    </row>
    <row r="42" spans="1:17" ht="17.25" customHeight="1">
      <c r="B42" s="525" t="s">
        <v>144</v>
      </c>
      <c r="C42" s="526"/>
      <c r="D42" s="142" t="s">
        <v>141</v>
      </c>
      <c r="E42" s="185">
        <f>E28</f>
        <v>0</v>
      </c>
      <c r="F42" s="186">
        <f t="shared" si="10"/>
        <v>0</v>
      </c>
      <c r="G42" s="186">
        <f t="shared" si="10"/>
        <v>0</v>
      </c>
      <c r="H42" s="187">
        <f t="shared" si="10"/>
        <v>0</v>
      </c>
      <c r="I42" s="188"/>
      <c r="J42" s="188"/>
      <c r="K42" s="188"/>
      <c r="L42" s="188"/>
      <c r="M42" s="188"/>
      <c r="N42" s="188"/>
      <c r="O42" s="188"/>
      <c r="P42" s="189"/>
      <c r="Q42" s="443">
        <f>ROUND(SUM(E42:P42)/12,0)</f>
        <v>0</v>
      </c>
    </row>
    <row r="43" spans="1:17" ht="25.5" customHeight="1">
      <c r="B43" s="167"/>
      <c r="C43" s="168" t="s">
        <v>150</v>
      </c>
      <c r="D43" s="142" t="s">
        <v>141</v>
      </c>
      <c r="E43" s="185">
        <f>E29</f>
        <v>0</v>
      </c>
      <c r="F43" s="186">
        <f t="shared" si="10"/>
        <v>0</v>
      </c>
      <c r="G43" s="186">
        <f>G29</f>
        <v>0</v>
      </c>
      <c r="H43" s="187">
        <f t="shared" si="10"/>
        <v>0</v>
      </c>
      <c r="I43" s="188"/>
      <c r="J43" s="188"/>
      <c r="K43" s="188"/>
      <c r="L43" s="188"/>
      <c r="M43" s="188"/>
      <c r="N43" s="188"/>
      <c r="O43" s="188"/>
      <c r="P43" s="189"/>
      <c r="Q43" s="443">
        <f>ROUND(SUM(E43:P43)/12,0)</f>
        <v>0</v>
      </c>
    </row>
    <row r="44" spans="1:17" ht="17.25" customHeight="1">
      <c r="B44" s="519" t="s">
        <v>234</v>
      </c>
      <c r="C44" s="520"/>
      <c r="D44" s="142" t="s">
        <v>141</v>
      </c>
      <c r="E44" s="185">
        <f>E30</f>
        <v>0</v>
      </c>
      <c r="F44" s="186">
        <f t="shared" si="10"/>
        <v>0</v>
      </c>
      <c r="G44" s="186">
        <f t="shared" si="10"/>
        <v>0</v>
      </c>
      <c r="H44" s="187">
        <f t="shared" si="10"/>
        <v>0</v>
      </c>
      <c r="I44" s="188"/>
      <c r="J44" s="188"/>
      <c r="K44" s="188"/>
      <c r="L44" s="188"/>
      <c r="M44" s="188"/>
      <c r="N44" s="188"/>
      <c r="O44" s="188"/>
      <c r="P44" s="189"/>
      <c r="Q44" s="443">
        <f>ROUND(SUM(E44:P44)/12,0)</f>
        <v>0</v>
      </c>
    </row>
    <row r="45" spans="1:17" ht="17.25" customHeight="1" thickBot="1">
      <c r="B45" s="517" t="s">
        <v>147</v>
      </c>
      <c r="C45" s="518"/>
      <c r="D45" s="190" t="s">
        <v>141</v>
      </c>
      <c r="E45" s="191">
        <f>E31</f>
        <v>0</v>
      </c>
      <c r="F45" s="192">
        <f t="shared" si="10"/>
        <v>0</v>
      </c>
      <c r="G45" s="192">
        <f t="shared" si="10"/>
        <v>0</v>
      </c>
      <c r="H45" s="193">
        <f t="shared" si="10"/>
        <v>0</v>
      </c>
      <c r="I45" s="194"/>
      <c r="J45" s="194"/>
      <c r="K45" s="194"/>
      <c r="L45" s="194"/>
      <c r="M45" s="194"/>
      <c r="N45" s="194"/>
      <c r="O45" s="194"/>
      <c r="P45" s="195"/>
      <c r="Q45" s="444">
        <f>ROUND(SUM(E45:P45)/12,0)</f>
        <v>0</v>
      </c>
    </row>
    <row r="46" spans="1:17" ht="17.25" customHeight="1" thickTop="1" thickBot="1">
      <c r="B46" s="535" t="s">
        <v>148</v>
      </c>
      <c r="C46" s="536"/>
      <c r="D46" s="196"/>
      <c r="E46" s="197">
        <f>SUM(E41,E42,E44,E45)</f>
        <v>0</v>
      </c>
      <c r="F46" s="198">
        <f>SUM(F41,F42,F44,F45)</f>
        <v>0</v>
      </c>
      <c r="G46" s="198">
        <f>SUM(G41,G42,G44,G45)</f>
        <v>0</v>
      </c>
      <c r="H46" s="199">
        <f>SUM(H41,H42,H44,H45)</f>
        <v>0</v>
      </c>
      <c r="I46" s="151"/>
      <c r="J46" s="151"/>
      <c r="K46" s="151"/>
      <c r="L46" s="151"/>
      <c r="M46" s="151"/>
      <c r="N46" s="151"/>
      <c r="O46" s="151"/>
      <c r="P46" s="200"/>
      <c r="Q46" s="445">
        <f>SUM(Q41,Q42,Q44,Q45)</f>
        <v>0</v>
      </c>
    </row>
    <row r="47" spans="1:17" ht="17.25" customHeight="1">
      <c r="B47" s="184" t="s">
        <v>151</v>
      </c>
      <c r="E47" s="201"/>
      <c r="F47" s="201"/>
      <c r="G47" s="201"/>
      <c r="H47" s="201"/>
      <c r="I47" s="201"/>
      <c r="J47" s="201"/>
      <c r="K47" s="201"/>
      <c r="L47" s="201"/>
      <c r="M47" s="201"/>
      <c r="N47" s="201"/>
      <c r="O47" s="201"/>
      <c r="P47" s="201"/>
      <c r="Q47" s="201"/>
    </row>
    <row r="48" spans="1:17" ht="17.25" customHeight="1">
      <c r="E48" s="201"/>
      <c r="F48" s="201"/>
      <c r="G48" s="201"/>
      <c r="H48" s="201"/>
      <c r="I48" s="201"/>
      <c r="J48" s="201"/>
      <c r="K48" s="201"/>
      <c r="L48" s="201"/>
      <c r="M48" s="201"/>
      <c r="N48" s="201"/>
      <c r="O48" s="201"/>
      <c r="P48" s="201"/>
      <c r="Q48" s="201"/>
    </row>
    <row r="49" spans="2:17" ht="17.25" customHeight="1" thickBot="1">
      <c r="B49" s="202" t="s">
        <v>154</v>
      </c>
      <c r="C49" s="203"/>
    </row>
    <row r="50" spans="2:17" ht="94.5" customHeight="1" thickBot="1">
      <c r="B50" s="550" t="s">
        <v>155</v>
      </c>
      <c r="C50" s="551"/>
      <c r="D50" s="551"/>
      <c r="E50" s="551"/>
      <c r="F50" s="551"/>
      <c r="G50" s="551"/>
      <c r="H50" s="551"/>
      <c r="I50" s="551"/>
      <c r="J50" s="551"/>
      <c r="K50" s="551"/>
      <c r="L50" s="551"/>
      <c r="M50" s="551"/>
      <c r="N50" s="551"/>
      <c r="O50" s="551"/>
      <c r="P50" s="551"/>
      <c r="Q50" s="552"/>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Yk3osbos9vmY6DlzNqATBx2jRHn19vmx/wmxRLO2EzjNi/F5MPAA2cHHQ1Xidg30L7Ql8NCT5hOcupRrct9Phw==" saltValue="NKpCB6P+WvS998wY8vfigA==" spinCount="100000" sheet="1" objects="1" scenarios="1"/>
  <mergeCells count="32">
    <mergeCell ref="A1:Q1"/>
    <mergeCell ref="H3:L3"/>
    <mergeCell ref="M3:Q3"/>
    <mergeCell ref="B9:D10"/>
    <mergeCell ref="Q9:Q10"/>
    <mergeCell ref="E10:P10"/>
    <mergeCell ref="B45:C45"/>
    <mergeCell ref="B27:C27"/>
    <mergeCell ref="B11:C12"/>
    <mergeCell ref="B13:C14"/>
    <mergeCell ref="B15:B16"/>
    <mergeCell ref="C15:C16"/>
    <mergeCell ref="B17:C18"/>
    <mergeCell ref="B19:C20"/>
    <mergeCell ref="B21:C21"/>
    <mergeCell ref="B25:D26"/>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s>
  <phoneticPr fontId="4"/>
  <pageMargins left="0.61" right="0.2" top="0.55118110236220474" bottom="0.19685039370078741"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FC7B-5BF3-4DFD-BAB4-0043DA418C82}">
  <sheetPr codeName="Sheet3">
    <tabColor rgb="FF92D050"/>
  </sheetPr>
  <dimension ref="A1:L122"/>
  <sheetViews>
    <sheetView view="pageBreakPreview" zoomScale="80" zoomScaleNormal="70" zoomScaleSheetLayoutView="80" workbookViewId="0">
      <selection activeCell="O5" sqref="O5"/>
    </sheetView>
  </sheetViews>
  <sheetFormatPr defaultColWidth="9" defaultRowHeight="13.5"/>
  <cols>
    <col min="1" max="1" width="2.875" style="228" customWidth="1"/>
    <col min="2" max="2" width="3" style="227" customWidth="1"/>
    <col min="3" max="3" width="14.75" style="227" customWidth="1"/>
    <col min="4" max="4" width="28.25" style="227" customWidth="1"/>
    <col min="5" max="6" width="10" style="230" customWidth="1"/>
    <col min="7" max="7" width="12.125" style="230" customWidth="1"/>
    <col min="8" max="8" width="13.125" style="230" customWidth="1"/>
    <col min="9" max="9" width="10" style="225" customWidth="1"/>
    <col min="10" max="10" width="10" style="228" customWidth="1"/>
    <col min="11" max="11" width="6.875" style="228" bestFit="1" customWidth="1"/>
    <col min="12" max="12" width="13.125" style="228" customWidth="1"/>
    <col min="13" max="16384" width="9" style="228"/>
  </cols>
  <sheetData>
    <row r="1" spans="1:12" s="226" customFormat="1" ht="31.5" customHeight="1" thickBot="1">
      <c r="A1" s="222" t="s">
        <v>156</v>
      </c>
      <c r="B1" s="223"/>
      <c r="C1" s="223"/>
      <c r="D1" s="223"/>
      <c r="E1" s="224"/>
      <c r="F1" s="224"/>
      <c r="G1" s="224"/>
      <c r="H1" s="224"/>
      <c r="I1" s="225"/>
    </row>
    <row r="2" spans="1:12" ht="19.5" customHeight="1" thickBot="1">
      <c r="A2" s="227"/>
      <c r="B2" s="564" t="s">
        <v>136</v>
      </c>
      <c r="C2" s="565"/>
      <c r="D2" s="566" t="str">
        <f>基礎情報!E37&amp;""</f>
        <v/>
      </c>
      <c r="E2" s="567"/>
      <c r="F2" s="567"/>
      <c r="G2" s="567"/>
      <c r="H2" s="568"/>
    </row>
    <row r="3" spans="1:12" ht="19.5" customHeight="1">
      <c r="A3" s="227"/>
      <c r="C3" s="229"/>
      <c r="D3" s="229"/>
      <c r="E3" s="229"/>
      <c r="F3" s="229"/>
      <c r="G3" s="229"/>
    </row>
    <row r="4" spans="1:12" ht="19.5" customHeight="1" thickBot="1">
      <c r="A4" s="231" t="s">
        <v>157</v>
      </c>
      <c r="E4" s="229"/>
      <c r="F4" s="229"/>
      <c r="G4" s="229"/>
    </row>
    <row r="5" spans="1:12" ht="33" customHeight="1" thickBot="1">
      <c r="A5" s="231"/>
      <c r="B5" s="569"/>
      <c r="C5" s="570"/>
      <c r="D5" s="570"/>
      <c r="E5" s="232" t="s">
        <v>158</v>
      </c>
      <c r="F5" s="233" t="s">
        <v>159</v>
      </c>
      <c r="G5" s="229"/>
      <c r="J5" s="233" t="s">
        <v>159</v>
      </c>
    </row>
    <row r="6" spans="1:12" ht="37.5" customHeight="1" thickBot="1">
      <c r="A6" s="231"/>
      <c r="B6" s="571" t="s">
        <v>160</v>
      </c>
      <c r="C6" s="572"/>
      <c r="D6" s="572"/>
      <c r="E6" s="204"/>
      <c r="F6" s="233" t="s">
        <v>161</v>
      </c>
      <c r="G6" s="229"/>
      <c r="J6" s="205" t="str">
        <f>IF(E6="あり","分園分を記入","入力不要")</f>
        <v>入力不要</v>
      </c>
    </row>
    <row r="7" spans="1:12" ht="19.5" customHeight="1" thickBot="1">
      <c r="A7" s="231"/>
      <c r="B7" s="571" t="s">
        <v>162</v>
      </c>
      <c r="C7" s="572"/>
      <c r="D7" s="572"/>
      <c r="E7" s="572"/>
      <c r="F7" s="206">
        <f>F8+F9</f>
        <v>0</v>
      </c>
      <c r="G7" s="229"/>
      <c r="J7" s="206">
        <f>J8+J9</f>
        <v>0</v>
      </c>
    </row>
    <row r="8" spans="1:12" ht="19.5" customHeight="1" thickBot="1">
      <c r="A8" s="231"/>
      <c r="B8" s="234"/>
      <c r="C8" s="572" t="s">
        <v>163</v>
      </c>
      <c r="D8" s="572"/>
      <c r="E8" s="572"/>
      <c r="F8" s="207"/>
      <c r="G8" s="229"/>
      <c r="J8" s="207"/>
    </row>
    <row r="9" spans="1:12" ht="19.5" customHeight="1" thickBot="1">
      <c r="A9" s="231"/>
      <c r="B9" s="234"/>
      <c r="C9" s="572" t="s">
        <v>164</v>
      </c>
      <c r="D9" s="572"/>
      <c r="E9" s="572"/>
      <c r="F9" s="207"/>
      <c r="G9" s="229"/>
      <c r="J9" s="207"/>
    </row>
    <row r="10" spans="1:12" ht="19.5" customHeight="1" thickBot="1">
      <c r="A10" s="231"/>
      <c r="B10" s="573" t="s">
        <v>219</v>
      </c>
      <c r="C10" s="574"/>
      <c r="D10" s="574"/>
      <c r="E10" s="574"/>
      <c r="F10" s="208">
        <f>F11+F12+F14+F15</f>
        <v>0</v>
      </c>
      <c r="G10" s="229"/>
      <c r="J10" s="208">
        <f>J11+J12+J14+J15</f>
        <v>0</v>
      </c>
    </row>
    <row r="11" spans="1:12" ht="19.5" customHeight="1">
      <c r="A11" s="231"/>
      <c r="B11" s="235"/>
      <c r="C11" s="575" t="s">
        <v>165</v>
      </c>
      <c r="D11" s="576"/>
      <c r="E11" s="236"/>
      <c r="F11" s="482">
        <f>算定児童数!Q27</f>
        <v>0</v>
      </c>
      <c r="G11" s="229"/>
      <c r="J11" s="482">
        <f>'算定児童数 (分園)'!Q27</f>
        <v>0</v>
      </c>
    </row>
    <row r="12" spans="1:12" ht="19.5" customHeight="1">
      <c r="A12" s="231"/>
      <c r="B12" s="235"/>
      <c r="C12" s="575" t="s">
        <v>166</v>
      </c>
      <c r="D12" s="576"/>
      <c r="E12" s="236"/>
      <c r="F12" s="483">
        <f>算定児童数!Q28</f>
        <v>0</v>
      </c>
      <c r="G12" s="229"/>
      <c r="J12" s="483">
        <f>'算定児童数 (分園)'!Q28</f>
        <v>0</v>
      </c>
    </row>
    <row r="13" spans="1:12" ht="19.5" customHeight="1">
      <c r="A13" s="231"/>
      <c r="B13" s="235"/>
      <c r="C13" s="237" t="s">
        <v>167</v>
      </c>
      <c r="D13" s="238"/>
      <c r="E13" s="236"/>
      <c r="F13" s="483">
        <f>算定児童数!Q29</f>
        <v>0</v>
      </c>
      <c r="G13" s="229"/>
      <c r="J13" s="483">
        <f>'算定児童数 (分園)'!Q29</f>
        <v>0</v>
      </c>
    </row>
    <row r="14" spans="1:12" ht="19.5" customHeight="1">
      <c r="A14" s="231"/>
      <c r="B14" s="235"/>
      <c r="C14" s="576" t="s">
        <v>146</v>
      </c>
      <c r="D14" s="577"/>
      <c r="E14" s="236"/>
      <c r="F14" s="483">
        <f>算定児童数!Q30</f>
        <v>0</v>
      </c>
      <c r="G14" s="229"/>
      <c r="J14" s="483">
        <f>'算定児童数 (分園)'!Q30</f>
        <v>0</v>
      </c>
    </row>
    <row r="15" spans="1:12" ht="19.5" customHeight="1" thickBot="1">
      <c r="A15" s="227"/>
      <c r="B15" s="239"/>
      <c r="C15" s="562" t="s">
        <v>147</v>
      </c>
      <c r="D15" s="563"/>
      <c r="E15" s="240"/>
      <c r="F15" s="484">
        <f>算定児童数!Q31</f>
        <v>0</v>
      </c>
      <c r="G15" s="229"/>
      <c r="J15" s="484">
        <f>'算定児童数 (分園)'!Q31</f>
        <v>0</v>
      </c>
    </row>
    <row r="16" spans="1:12" ht="32.25" customHeight="1">
      <c r="A16" s="227"/>
      <c r="B16" s="241" t="s">
        <v>168</v>
      </c>
      <c r="C16" s="580" t="s">
        <v>169</v>
      </c>
      <c r="D16" s="580"/>
      <c r="E16" s="580"/>
      <c r="F16" s="580"/>
      <c r="G16" s="580"/>
      <c r="H16" s="580"/>
      <c r="I16" s="580"/>
      <c r="J16" s="580"/>
      <c r="K16" s="580"/>
      <c r="L16" s="580"/>
    </row>
    <row r="17" spans="1:12" ht="19.5" customHeight="1">
      <c r="A17" s="227"/>
      <c r="B17" s="242"/>
      <c r="C17" s="243"/>
      <c r="D17" s="243"/>
      <c r="E17" s="243"/>
      <c r="F17" s="243"/>
      <c r="G17" s="243"/>
      <c r="H17" s="243"/>
    </row>
    <row r="18" spans="1:12" ht="19.5" customHeight="1" thickBot="1">
      <c r="A18" s="231" t="s">
        <v>170</v>
      </c>
    </row>
    <row r="19" spans="1:12" ht="19.5" customHeight="1" thickBot="1">
      <c r="A19" s="231"/>
      <c r="E19" s="581" t="s">
        <v>171</v>
      </c>
      <c r="F19" s="582"/>
      <c r="G19" s="582"/>
      <c r="H19" s="583"/>
      <c r="I19" s="581" t="s">
        <v>172</v>
      </c>
      <c r="J19" s="582"/>
      <c r="K19" s="582"/>
      <c r="L19" s="583"/>
    </row>
    <row r="20" spans="1:12" ht="31.5" customHeight="1">
      <c r="B20" s="244"/>
      <c r="C20" s="245"/>
      <c r="D20" s="245"/>
      <c r="E20" s="246" t="s">
        <v>158</v>
      </c>
      <c r="F20" s="247" t="s">
        <v>159</v>
      </c>
      <c r="G20" s="584" t="s">
        <v>173</v>
      </c>
      <c r="H20" s="585"/>
      <c r="I20" s="248" t="s">
        <v>158</v>
      </c>
      <c r="J20" s="247" t="s">
        <v>159</v>
      </c>
      <c r="K20" s="584" t="s">
        <v>173</v>
      </c>
      <c r="L20" s="585"/>
    </row>
    <row r="21" spans="1:12" ht="17.25" customHeight="1">
      <c r="B21" s="249" t="s">
        <v>174</v>
      </c>
      <c r="C21" s="250" t="s">
        <v>175</v>
      </c>
      <c r="D21" s="250"/>
      <c r="E21" s="251"/>
      <c r="F21" s="252"/>
      <c r="G21" s="209"/>
      <c r="H21" s="210"/>
      <c r="I21" s="253"/>
      <c r="J21" s="252"/>
      <c r="K21" s="209"/>
      <c r="L21" s="210"/>
    </row>
    <row r="22" spans="1:12" ht="17.25" customHeight="1">
      <c r="B22" s="254"/>
      <c r="C22" s="255" t="s">
        <v>176</v>
      </c>
      <c r="D22" s="256"/>
      <c r="E22" s="257"/>
      <c r="F22" s="328">
        <f>F11</f>
        <v>0</v>
      </c>
      <c r="G22" s="305">
        <f>F22*1/30</f>
        <v>0</v>
      </c>
      <c r="H22" s="306">
        <f>ROUNDDOWN(G22,1)</f>
        <v>0</v>
      </c>
      <c r="I22" s="327"/>
      <c r="J22" s="328">
        <f>IF(E6="あり",J11,0)</f>
        <v>0</v>
      </c>
      <c r="K22" s="305">
        <f>J22*1/30</f>
        <v>0</v>
      </c>
      <c r="L22" s="306">
        <f>ROUNDDOWN(K22,1)</f>
        <v>0</v>
      </c>
    </row>
    <row r="23" spans="1:12" ht="17.25" customHeight="1">
      <c r="B23" s="254"/>
      <c r="C23" s="258" t="s">
        <v>177</v>
      </c>
      <c r="D23" s="236"/>
      <c r="E23" s="259"/>
      <c r="F23" s="340">
        <f>F12</f>
        <v>0</v>
      </c>
      <c r="G23" s="307">
        <f>IF($E$24="あり",IF($E$25="あり",ROUNDDOWN(($F$12-$F$13)*1/15,1)+ROUNDDOWN($F$13*1/6,1),ROUNDDOWN($F$12*1/15,1)),IF($E$25="あり",ROUNDDOWN(($F$12-$F$13)*1/20,1)+ROUNDDOWN($F$13*1/6,1),ROUNDDOWN($F$12*1/20,1)))</f>
        <v>0</v>
      </c>
      <c r="H23" s="308">
        <f>ROUNDDOWN(G23,1)</f>
        <v>0</v>
      </c>
      <c r="I23" s="329"/>
      <c r="J23" s="328">
        <f>IF(E$6="あり",J12,0)</f>
        <v>0</v>
      </c>
      <c r="K23" s="307">
        <f>IF(E6="あり",IF($I$24="あり",IF($I$25="あり",ROUNDDOWN(($J$12-$J$13)*1/15,1)+ROUNDDOWN($J$13*1/6,1),ROUNDDOWN($J$12*1/15,1)),IF($I$25="あり",ROUNDDOWN(($J$12-$J$13)*1/20,1)+ROUNDDOWN($J$13*1/6,1),ROUNDDOWN($J$12*1/20,1))),0)</f>
        <v>0</v>
      </c>
      <c r="L23" s="308">
        <f>ROUNDDOWN(K23,1)</f>
        <v>0</v>
      </c>
    </row>
    <row r="24" spans="1:12" ht="17.25" customHeight="1">
      <c r="B24" s="254"/>
      <c r="C24" s="260" t="s">
        <v>178</v>
      </c>
      <c r="D24" s="236"/>
      <c r="E24" s="211"/>
      <c r="F24" s="331"/>
      <c r="G24" s="307"/>
      <c r="H24" s="308"/>
      <c r="I24" s="330">
        <f>E24</f>
        <v>0</v>
      </c>
      <c r="J24" s="331"/>
      <c r="K24" s="307"/>
      <c r="L24" s="308"/>
    </row>
    <row r="25" spans="1:12" ht="17.25" customHeight="1">
      <c r="B25" s="254"/>
      <c r="C25" s="260" t="s">
        <v>179</v>
      </c>
      <c r="D25" s="236"/>
      <c r="E25" s="211"/>
      <c r="F25" s="331"/>
      <c r="G25" s="307"/>
      <c r="H25" s="308"/>
      <c r="I25" s="330">
        <f>E25</f>
        <v>0</v>
      </c>
      <c r="J25" s="331"/>
      <c r="K25" s="307"/>
      <c r="L25" s="308"/>
    </row>
    <row r="26" spans="1:12" ht="17.25" customHeight="1">
      <c r="B26" s="254"/>
      <c r="C26" s="261" t="s">
        <v>146</v>
      </c>
      <c r="D26" s="262"/>
      <c r="E26" s="263"/>
      <c r="F26" s="341">
        <f>F14</f>
        <v>0</v>
      </c>
      <c r="G26" s="309">
        <f>F26*1/6</f>
        <v>0</v>
      </c>
      <c r="H26" s="310">
        <f>ROUNDDOWN(G26,1)</f>
        <v>0</v>
      </c>
      <c r="I26" s="332"/>
      <c r="J26" s="328">
        <f>IF(E$6="あり",J14,0)</f>
        <v>0</v>
      </c>
      <c r="K26" s="309">
        <f>J26*1/6</f>
        <v>0</v>
      </c>
      <c r="L26" s="310">
        <f>ROUNDDOWN(K26,1)</f>
        <v>0</v>
      </c>
    </row>
    <row r="27" spans="1:12" ht="17.25" customHeight="1" thickBot="1">
      <c r="B27" s="254"/>
      <c r="C27" s="264" t="s">
        <v>147</v>
      </c>
      <c r="D27" s="265"/>
      <c r="E27" s="266"/>
      <c r="F27" s="342">
        <f>F15</f>
        <v>0</v>
      </c>
      <c r="G27" s="311">
        <f>F27*1/3</f>
        <v>0</v>
      </c>
      <c r="H27" s="312">
        <f>ROUNDDOWN(G27,1)</f>
        <v>0</v>
      </c>
      <c r="I27" s="333"/>
      <c r="J27" s="334">
        <f>IF(E$6="あり",J15,0)</f>
        <v>0</v>
      </c>
      <c r="K27" s="311">
        <f>J27*1/3</f>
        <v>0</v>
      </c>
      <c r="L27" s="312">
        <f>ROUNDDOWN(K27,1)</f>
        <v>0</v>
      </c>
    </row>
    <row r="28" spans="1:12" ht="17.25" customHeight="1" thickTop="1">
      <c r="B28" s="267"/>
      <c r="C28" s="239" t="s">
        <v>180</v>
      </c>
      <c r="D28" s="268"/>
      <c r="E28" s="269"/>
      <c r="F28" s="270"/>
      <c r="G28" s="313"/>
      <c r="H28" s="314">
        <f>ROUND(SUM(H22:H27),0)</f>
        <v>0</v>
      </c>
      <c r="I28" s="335"/>
      <c r="J28" s="336"/>
      <c r="K28" s="313"/>
      <c r="L28" s="314">
        <f>ROUND(SUM(L22:L27),0)</f>
        <v>0</v>
      </c>
    </row>
    <row r="29" spans="1:12" ht="17.25" customHeight="1">
      <c r="B29" s="271" t="s">
        <v>181</v>
      </c>
      <c r="C29" s="272" t="s">
        <v>182</v>
      </c>
      <c r="D29" s="272"/>
      <c r="E29" s="273"/>
      <c r="F29" s="274"/>
      <c r="G29" s="315"/>
      <c r="H29" s="316">
        <f>IF(F9&lt;=90,1,0.8)</f>
        <v>1</v>
      </c>
      <c r="I29" s="337"/>
      <c r="J29" s="338"/>
      <c r="K29" s="315"/>
      <c r="L29" s="316">
        <f>IF(E6="あり",IF(J9&lt;=90,1,0.8),0)</f>
        <v>0</v>
      </c>
    </row>
    <row r="30" spans="1:12" ht="17.25" customHeight="1">
      <c r="B30" s="271" t="s">
        <v>183</v>
      </c>
      <c r="C30" s="272" t="s">
        <v>184</v>
      </c>
      <c r="D30" s="272"/>
      <c r="E30" s="273"/>
      <c r="F30" s="274"/>
      <c r="G30" s="315"/>
      <c r="H30" s="316">
        <f>IF(F9&lt;=40,1,(IF(F9&lt;=150,2,3)))</f>
        <v>1</v>
      </c>
      <c r="I30" s="337"/>
      <c r="J30" s="338"/>
      <c r="K30" s="315"/>
      <c r="L30" s="316">
        <f>IF(E6="あり",IF(J9&lt;=40,1,(IF(J9&lt;=150,2,3))),0)</f>
        <v>0</v>
      </c>
    </row>
    <row r="31" spans="1:12" ht="17.25" customHeight="1">
      <c r="B31" s="271" t="s">
        <v>185</v>
      </c>
      <c r="C31" s="272" t="s">
        <v>186</v>
      </c>
      <c r="D31" s="272"/>
      <c r="E31" s="212"/>
      <c r="F31" s="274"/>
      <c r="G31" s="315"/>
      <c r="H31" s="316">
        <f>IF(E31="あり",1.4,0)</f>
        <v>0</v>
      </c>
      <c r="I31" s="213"/>
      <c r="J31" s="275"/>
      <c r="K31" s="315"/>
      <c r="L31" s="316">
        <f>IF(E6="あり",IF(I31="あり",1.4,0),0)</f>
        <v>0</v>
      </c>
    </row>
    <row r="32" spans="1:12" ht="17.25" customHeight="1">
      <c r="B32" s="271" t="s">
        <v>187</v>
      </c>
      <c r="C32" s="272" t="s">
        <v>188</v>
      </c>
      <c r="D32" s="272"/>
      <c r="E32" s="214"/>
      <c r="F32" s="276"/>
      <c r="G32" s="315"/>
      <c r="H32" s="316">
        <f>IF(E32="あり",1,0)</f>
        <v>0</v>
      </c>
      <c r="I32" s="578" t="str">
        <f>IF($E$6="あり","本園分で選択","－")</f>
        <v>－</v>
      </c>
      <c r="J32" s="579"/>
      <c r="K32" s="315"/>
      <c r="L32" s="316"/>
    </row>
    <row r="33" spans="2:12" ht="17.25" customHeight="1" thickBot="1">
      <c r="B33" s="271" t="s">
        <v>189</v>
      </c>
      <c r="C33" s="272" t="s">
        <v>190</v>
      </c>
      <c r="D33" s="272"/>
      <c r="E33" s="212"/>
      <c r="F33" s="277"/>
      <c r="G33" s="315"/>
      <c r="H33" s="316">
        <f>IF(E33="あり",0.8,0)</f>
        <v>0</v>
      </c>
      <c r="I33" s="578" t="str">
        <f>IF($E$6="あり","本園分で選択","－")</f>
        <v>－</v>
      </c>
      <c r="J33" s="579"/>
      <c r="K33" s="315"/>
      <c r="L33" s="316"/>
    </row>
    <row r="34" spans="2:12" ht="17.25" customHeight="1" thickBot="1">
      <c r="B34" s="271" t="s">
        <v>191</v>
      </c>
      <c r="C34" s="272" t="s">
        <v>192</v>
      </c>
      <c r="D34" s="272"/>
      <c r="E34" s="215"/>
      <c r="F34" s="409"/>
      <c r="G34" s="315"/>
      <c r="H34" s="316">
        <f>IF(E34="あり",F34,0)</f>
        <v>0</v>
      </c>
      <c r="I34" s="578" t="str">
        <f t="shared" ref="I34:I44" si="0">IF($E$6="あり","本園分で選択","－")</f>
        <v>－</v>
      </c>
      <c r="J34" s="579"/>
      <c r="K34" s="315"/>
      <c r="L34" s="316"/>
    </row>
    <row r="35" spans="2:12" ht="17.25" customHeight="1">
      <c r="B35" s="271" t="s">
        <v>193</v>
      </c>
      <c r="C35" s="272" t="s">
        <v>194</v>
      </c>
      <c r="D35" s="272"/>
      <c r="E35" s="212"/>
      <c r="F35" s="278"/>
      <c r="G35" s="315"/>
      <c r="H35" s="316">
        <f>IF(E35="あり",IF(F8&lt;=150,0.8,1.5),0)</f>
        <v>0</v>
      </c>
      <c r="I35" s="578" t="str">
        <f t="shared" si="0"/>
        <v>－</v>
      </c>
      <c r="J35" s="579"/>
      <c r="K35" s="315"/>
      <c r="L35" s="316"/>
    </row>
    <row r="36" spans="2:12" ht="17.25" customHeight="1">
      <c r="B36" s="279" t="s">
        <v>195</v>
      </c>
      <c r="C36" s="280" t="s">
        <v>220</v>
      </c>
      <c r="D36" s="281"/>
      <c r="E36" s="216"/>
      <c r="F36" s="282"/>
      <c r="G36" s="317"/>
      <c r="H36" s="318">
        <f>IF(E36="あり",IF(F8&lt;=150,2,3),0)</f>
        <v>0</v>
      </c>
      <c r="I36" s="586" t="str">
        <f t="shared" si="0"/>
        <v>－</v>
      </c>
      <c r="J36" s="587"/>
      <c r="K36" s="317"/>
      <c r="L36" s="339"/>
    </row>
    <row r="37" spans="2:12" ht="17.25" customHeight="1">
      <c r="B37" s="271" t="s">
        <v>196</v>
      </c>
      <c r="C37" s="272" t="s">
        <v>197</v>
      </c>
      <c r="D37" s="272"/>
      <c r="E37" s="212"/>
      <c r="F37" s="274"/>
      <c r="G37" s="315"/>
      <c r="H37" s="316">
        <f>IF(E37="あり",0.5,0)</f>
        <v>0</v>
      </c>
      <c r="I37" s="578" t="str">
        <f t="shared" si="0"/>
        <v>－</v>
      </c>
      <c r="J37" s="579"/>
      <c r="K37" s="315"/>
      <c r="L37" s="316"/>
    </row>
    <row r="38" spans="2:12" ht="17.25" customHeight="1">
      <c r="B38" s="271" t="s">
        <v>198</v>
      </c>
      <c r="C38" s="272" t="s">
        <v>199</v>
      </c>
      <c r="D38" s="272"/>
      <c r="E38" s="212"/>
      <c r="F38" s="274"/>
      <c r="G38" s="315"/>
      <c r="H38" s="316">
        <f>IF(E38="あり",0.8,0)</f>
        <v>0</v>
      </c>
      <c r="I38" s="578" t="str">
        <f t="shared" si="0"/>
        <v>－</v>
      </c>
      <c r="J38" s="579"/>
      <c r="K38" s="315"/>
      <c r="L38" s="316"/>
    </row>
    <row r="39" spans="2:12" ht="17.25" customHeight="1">
      <c r="B39" s="271" t="s">
        <v>200</v>
      </c>
      <c r="C39" s="272" t="s">
        <v>201</v>
      </c>
      <c r="D39" s="272"/>
      <c r="E39" s="212"/>
      <c r="F39" s="274"/>
      <c r="G39" s="315"/>
      <c r="H39" s="316">
        <f>IF(E39="あり",0.8,0)</f>
        <v>0</v>
      </c>
      <c r="I39" s="578" t="str">
        <f t="shared" si="0"/>
        <v>－</v>
      </c>
      <c r="J39" s="579"/>
      <c r="K39" s="315"/>
      <c r="L39" s="316"/>
    </row>
    <row r="40" spans="2:12" ht="17.25" customHeight="1">
      <c r="B40" s="271" t="s">
        <v>202</v>
      </c>
      <c r="C40" s="272" t="s">
        <v>203</v>
      </c>
      <c r="D40" s="272"/>
      <c r="E40" s="212"/>
      <c r="F40" s="274"/>
      <c r="G40" s="315"/>
      <c r="H40" s="316">
        <f>IF(E40="あり",0.8,0)</f>
        <v>0</v>
      </c>
      <c r="I40" s="578" t="str">
        <f t="shared" si="0"/>
        <v>－</v>
      </c>
      <c r="J40" s="579"/>
      <c r="K40" s="315"/>
      <c r="L40" s="316"/>
    </row>
    <row r="41" spans="2:12" ht="17.25" customHeight="1">
      <c r="B41" s="271" t="s">
        <v>204</v>
      </c>
      <c r="C41" s="572" t="s">
        <v>205</v>
      </c>
      <c r="D41" s="588"/>
      <c r="E41" s="212"/>
      <c r="F41" s="276"/>
      <c r="G41" s="315"/>
      <c r="H41" s="316">
        <f>IF(E41="あり",0.6,0)</f>
        <v>0</v>
      </c>
      <c r="I41" s="220"/>
      <c r="J41" s="221"/>
      <c r="K41" s="315"/>
      <c r="L41" s="316"/>
    </row>
    <row r="42" spans="2:12" ht="17.25" customHeight="1" thickBot="1">
      <c r="B42" s="271" t="s">
        <v>206</v>
      </c>
      <c r="C42" s="272" t="s">
        <v>207</v>
      </c>
      <c r="D42" s="272"/>
      <c r="E42" s="212"/>
      <c r="F42" s="276"/>
      <c r="G42" s="315"/>
      <c r="H42" s="319">
        <f>IF(E42="あり",-1,0)</f>
        <v>0</v>
      </c>
      <c r="I42" s="578" t="str">
        <f t="shared" si="0"/>
        <v>－</v>
      </c>
      <c r="J42" s="579"/>
      <c r="K42" s="315"/>
      <c r="L42" s="319"/>
    </row>
    <row r="43" spans="2:12" ht="44.25" customHeight="1" thickBot="1">
      <c r="B43" s="271" t="s">
        <v>208</v>
      </c>
      <c r="C43" s="589" t="s">
        <v>209</v>
      </c>
      <c r="D43" s="589"/>
      <c r="E43" s="213"/>
      <c r="F43" s="217"/>
      <c r="G43" s="320"/>
      <c r="H43" s="319">
        <f>IF(E43="該当",-F43,0)</f>
        <v>0</v>
      </c>
      <c r="I43" s="578" t="str">
        <f t="shared" si="0"/>
        <v>－</v>
      </c>
      <c r="J43" s="579"/>
      <c r="K43" s="320"/>
      <c r="L43" s="319"/>
    </row>
    <row r="44" spans="2:12" ht="24" customHeight="1" thickBot="1">
      <c r="B44" s="271" t="s">
        <v>210</v>
      </c>
      <c r="C44" s="272" t="s">
        <v>211</v>
      </c>
      <c r="D44" s="272"/>
      <c r="E44" s="213"/>
      <c r="F44" s="217"/>
      <c r="G44" s="320"/>
      <c r="H44" s="319">
        <f>IF(E44="該当",-F44,0)</f>
        <v>0</v>
      </c>
      <c r="I44" s="578" t="str">
        <f t="shared" si="0"/>
        <v>－</v>
      </c>
      <c r="J44" s="579"/>
      <c r="K44" s="320"/>
      <c r="L44" s="319"/>
    </row>
    <row r="45" spans="2:12" ht="24" customHeight="1" thickBot="1">
      <c r="B45" s="283" t="s">
        <v>212</v>
      </c>
      <c r="C45" s="284"/>
      <c r="D45" s="284"/>
      <c r="E45" s="285"/>
      <c r="F45" s="286"/>
      <c r="G45" s="321">
        <f>F8+F9</f>
        <v>0</v>
      </c>
      <c r="H45" s="322">
        <f>IF(G45&lt;=90,1.4,2.2)</f>
        <v>1.4</v>
      </c>
      <c r="I45" s="287"/>
      <c r="J45" s="286"/>
      <c r="K45" s="321">
        <f>IF(E6="あり",J8+J9,0)</f>
        <v>0</v>
      </c>
      <c r="L45" s="322">
        <f>IF(E6="あり",IF(K45&lt;=90,1.4,2.2),0)</f>
        <v>0</v>
      </c>
    </row>
    <row r="46" spans="2:12" ht="24" customHeight="1" thickTop="1" thickBot="1">
      <c r="B46" s="288" t="s">
        <v>148</v>
      </c>
      <c r="E46" s="289"/>
      <c r="F46" s="290"/>
      <c r="G46" s="323"/>
      <c r="H46" s="324">
        <f>SUM(H28:H45)</f>
        <v>3.4</v>
      </c>
      <c r="I46" s="227"/>
      <c r="J46" s="290"/>
      <c r="K46" s="323"/>
      <c r="L46" s="324">
        <f>SUM(L28:L45)</f>
        <v>0</v>
      </c>
    </row>
    <row r="47" spans="2:12" ht="24" customHeight="1" thickBot="1">
      <c r="B47" s="291" t="s">
        <v>213</v>
      </c>
      <c r="C47" s="292"/>
      <c r="D47" s="292"/>
      <c r="E47" s="293"/>
      <c r="F47" s="294"/>
      <c r="G47" s="325"/>
      <c r="H47" s="326">
        <f>ROUND(H46,0)</f>
        <v>3</v>
      </c>
      <c r="I47" s="292"/>
      <c r="J47" s="294"/>
      <c r="K47" s="325"/>
      <c r="L47" s="326">
        <f>ROUND(L46,0)</f>
        <v>0</v>
      </c>
    </row>
    <row r="48" spans="2:12" ht="12" customHeight="1">
      <c r="G48" s="295"/>
    </row>
    <row r="49" spans="1:12" ht="21.75" customHeight="1" thickBot="1">
      <c r="A49" s="231" t="s">
        <v>214</v>
      </c>
      <c r="E49" s="227"/>
      <c r="G49" s="296"/>
      <c r="H49" s="297"/>
    </row>
    <row r="50" spans="1:12" ht="21.75" customHeight="1" thickBot="1">
      <c r="B50" s="298" t="s">
        <v>215</v>
      </c>
      <c r="C50" s="299"/>
      <c r="D50" s="299"/>
      <c r="E50" s="292"/>
      <c r="F50" s="300"/>
      <c r="G50" s="345">
        <f>(H47+L47)/3</f>
        <v>1</v>
      </c>
      <c r="H50" s="343">
        <f>IF(ROUND(G50,0)=0,1,ROUND(G50,0))</f>
        <v>1</v>
      </c>
    </row>
    <row r="51" spans="1:12" ht="21.75" customHeight="1" thickBot="1">
      <c r="B51" s="301" t="s">
        <v>216</v>
      </c>
      <c r="C51" s="302"/>
      <c r="D51" s="302"/>
      <c r="E51" s="303"/>
      <c r="F51" s="304"/>
      <c r="G51" s="346">
        <f>(H47+L47)/5</f>
        <v>0.6</v>
      </c>
      <c r="H51" s="344">
        <f>IF(ROUND(G51,0)=0,1,ROUND(G51,0))</f>
        <v>1</v>
      </c>
    </row>
    <row r="52" spans="1:12" ht="21.75" customHeight="1">
      <c r="E52" s="227"/>
      <c r="H52" s="295"/>
    </row>
    <row r="53" spans="1:12" s="225" customFormat="1" ht="33.75" customHeight="1">
      <c r="A53" s="228"/>
      <c r="B53" s="227"/>
      <c r="C53" s="227"/>
      <c r="D53" s="227"/>
      <c r="E53" s="230"/>
      <c r="F53" s="230"/>
      <c r="G53" s="230"/>
      <c r="H53" s="230"/>
      <c r="J53" s="228"/>
      <c r="K53" s="228"/>
      <c r="L53" s="228"/>
    </row>
    <row r="54" spans="1:12" s="225" customFormat="1" ht="33.75" customHeight="1">
      <c r="A54" s="228"/>
      <c r="B54" s="227"/>
      <c r="C54" s="227"/>
      <c r="D54" s="227"/>
      <c r="E54" s="230"/>
      <c r="F54" s="230"/>
      <c r="G54" s="230"/>
      <c r="H54" s="230"/>
      <c r="J54" s="228"/>
      <c r="K54" s="228"/>
      <c r="L54" s="228"/>
    </row>
    <row r="55" spans="1:12" s="225" customFormat="1" ht="33.75" customHeight="1">
      <c r="A55" s="228"/>
      <c r="B55" s="227"/>
      <c r="C55" s="227"/>
      <c r="D55" s="227"/>
      <c r="E55" s="230"/>
      <c r="F55" s="230"/>
      <c r="G55" s="230"/>
      <c r="H55" s="230"/>
      <c r="J55" s="228"/>
      <c r="K55" s="228"/>
      <c r="L55" s="228"/>
    </row>
    <row r="56" spans="1:12" s="225" customFormat="1" ht="33.75" customHeight="1">
      <c r="A56" s="228"/>
      <c r="B56" s="227"/>
      <c r="C56" s="227"/>
      <c r="D56" s="227"/>
      <c r="E56" s="230"/>
      <c r="F56" s="230"/>
      <c r="G56" s="230"/>
      <c r="H56" s="230"/>
      <c r="J56" s="228"/>
      <c r="K56" s="228"/>
      <c r="L56" s="228"/>
    </row>
    <row r="57" spans="1:12" s="225" customFormat="1" ht="33.75" customHeight="1">
      <c r="A57" s="228"/>
      <c r="B57" s="227"/>
      <c r="C57" s="227"/>
      <c r="D57" s="227"/>
      <c r="E57" s="230"/>
      <c r="F57" s="230"/>
      <c r="G57" s="230"/>
      <c r="H57" s="230"/>
      <c r="J57" s="228"/>
      <c r="K57" s="228"/>
      <c r="L57" s="228"/>
    </row>
    <row r="58" spans="1:12" s="225" customFormat="1" ht="33.75" customHeight="1">
      <c r="A58" s="228"/>
      <c r="B58" s="227"/>
      <c r="C58" s="227"/>
      <c r="D58" s="227"/>
      <c r="E58" s="230"/>
      <c r="F58" s="230"/>
      <c r="G58" s="230"/>
      <c r="H58" s="230"/>
      <c r="J58" s="228"/>
      <c r="K58" s="228"/>
      <c r="L58" s="228"/>
    </row>
    <row r="59" spans="1:12" s="225" customFormat="1" ht="33.75" customHeight="1">
      <c r="A59" s="228"/>
      <c r="B59" s="227"/>
      <c r="C59" s="227"/>
      <c r="D59" s="227"/>
      <c r="E59" s="230"/>
      <c r="F59" s="230"/>
      <c r="G59" s="230"/>
      <c r="H59" s="230"/>
      <c r="J59" s="228"/>
      <c r="K59" s="228"/>
      <c r="L59" s="228"/>
    </row>
    <row r="60" spans="1:12" ht="33.75" customHeight="1"/>
    <row r="61" spans="1:12" ht="33.75" customHeight="1"/>
    <row r="62" spans="1:12" ht="20.25" customHeight="1"/>
    <row r="63" spans="1:12" ht="20.25" customHeight="1"/>
    <row r="64" spans="1:1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mergeCells count="31">
    <mergeCell ref="I44:J44"/>
    <mergeCell ref="I39:J39"/>
    <mergeCell ref="I40:J40"/>
    <mergeCell ref="C41:D41"/>
    <mergeCell ref="I42:J42"/>
    <mergeCell ref="C43:D43"/>
    <mergeCell ref="I43:J43"/>
    <mergeCell ref="I38:J38"/>
    <mergeCell ref="C16:L16"/>
    <mergeCell ref="E19:H19"/>
    <mergeCell ref="I19:L19"/>
    <mergeCell ref="G20:H20"/>
    <mergeCell ref="K20:L20"/>
    <mergeCell ref="I32:J32"/>
    <mergeCell ref="I33:J33"/>
    <mergeCell ref="I34:J34"/>
    <mergeCell ref="I35:J35"/>
    <mergeCell ref="I36:J36"/>
    <mergeCell ref="I37:J37"/>
    <mergeCell ref="C15:D15"/>
    <mergeCell ref="B2:C2"/>
    <mergeCell ref="D2:H2"/>
    <mergeCell ref="B5:D5"/>
    <mergeCell ref="B6:D6"/>
    <mergeCell ref="B7:E7"/>
    <mergeCell ref="C8:E8"/>
    <mergeCell ref="C9:E9"/>
    <mergeCell ref="B10:E10"/>
    <mergeCell ref="C11:D11"/>
    <mergeCell ref="C12:D12"/>
    <mergeCell ref="C14:D14"/>
  </mergeCells>
  <phoneticPr fontId="4"/>
  <dataValidations count="3">
    <dataValidation type="list" allowBlank="1" showInputMessage="1" showErrorMessage="1" sqref="E43:E44" xr:uid="{22EA1AF3-7CD4-48DB-BCE2-00157832CE77}">
      <formula1>"　,該当,非該当"</formula1>
    </dataValidation>
    <dataValidation type="list" allowBlank="1" showInputMessage="1" showErrorMessage="1" sqref="E24:E25 E45 I31 E6 I24:I25 I45 E31:E42" xr:uid="{10EA46FF-A584-4D97-A5D5-5D944EEED6CB}">
      <formula1>"　,あり,なし"</formula1>
    </dataValidation>
    <dataValidation type="list" allowBlank="1" showInputMessage="1" showErrorMessage="1" sqref="F34" xr:uid="{233203E9-D21C-49B1-8E54-A3C5A627E6FC}">
      <formula1>"1,2,3,3.5,5,6,8"</formula1>
    </dataValidation>
  </dataValidations>
  <pageMargins left="0.9055118110236221" right="0.55118110236220474" top="0.53" bottom="0.19685039370078741" header="0.31496062992125984" footer="0.19685039370078741"/>
  <pageSetup paperSize="9" scale="66"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V28"/>
  <sheetViews>
    <sheetView showGridLines="0" view="pageBreakPreview" zoomScale="80" zoomScaleNormal="100" zoomScaleSheetLayoutView="80" workbookViewId="0">
      <selection activeCell="AE23" sqref="AE23:AF23"/>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48" ht="12.75" customHeight="1">
      <c r="R1" s="2"/>
      <c r="AK1" s="1" t="s">
        <v>49</v>
      </c>
      <c r="AL1" s="1" t="s">
        <v>40</v>
      </c>
    </row>
    <row r="2" spans="1:48" ht="18" customHeight="1">
      <c r="B2" s="43" t="s">
        <v>58</v>
      </c>
      <c r="AL2" s="1" t="s">
        <v>48</v>
      </c>
    </row>
    <row r="3" spans="1:48" ht="18" customHeight="1">
      <c r="B3" s="590" t="s">
        <v>237</v>
      </c>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row>
    <row r="4" spans="1:48"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48" ht="17.25" customHeight="1">
      <c r="E5" s="86"/>
      <c r="F5" s="86"/>
      <c r="G5" s="86"/>
      <c r="H5" s="86"/>
      <c r="I5" s="86"/>
      <c r="J5" s="86"/>
      <c r="K5" s="4"/>
      <c r="L5" s="4"/>
      <c r="M5" s="4"/>
      <c r="N5" s="4"/>
      <c r="O5" s="4"/>
    </row>
    <row r="6" spans="1:48" ht="18" customHeight="1">
      <c r="E6" s="616" t="s">
        <v>61</v>
      </c>
      <c r="F6" s="616"/>
      <c r="G6" s="616"/>
      <c r="H6" s="616"/>
      <c r="I6" s="616"/>
      <c r="J6" s="616"/>
      <c r="K6" s="4"/>
      <c r="L6" s="4"/>
      <c r="M6" s="4"/>
      <c r="N6" s="4"/>
    </row>
    <row r="7" spans="1:48" ht="19.5" customHeight="1" thickBot="1">
      <c r="E7" s="4"/>
      <c r="F7" s="4"/>
      <c r="G7" s="4"/>
      <c r="H7" s="4"/>
      <c r="I7" s="4"/>
      <c r="J7" s="4"/>
      <c r="K7" s="4"/>
      <c r="L7" s="4"/>
      <c r="M7" s="4"/>
      <c r="N7" s="4"/>
      <c r="O7" s="4"/>
      <c r="P7" s="41"/>
      <c r="Q7" s="40"/>
      <c r="R7" s="40"/>
      <c r="S7" s="40"/>
      <c r="T7" s="40"/>
      <c r="U7" s="40"/>
      <c r="V7" s="433"/>
      <c r="W7" s="433"/>
      <c r="X7" s="433"/>
      <c r="Y7" s="663"/>
      <c r="Z7" s="663"/>
      <c r="AA7" s="433"/>
      <c r="AB7" s="663"/>
      <c r="AC7" s="663"/>
      <c r="AD7" s="433"/>
      <c r="AE7" s="663"/>
      <c r="AF7" s="663"/>
      <c r="AG7" s="433"/>
    </row>
    <row r="8" spans="1:48" ht="18.75" customHeight="1">
      <c r="E8" s="4"/>
      <c r="F8" s="4"/>
      <c r="N8" s="4"/>
      <c r="O8" s="591" t="s">
        <v>285</v>
      </c>
      <c r="P8" s="592"/>
      <c r="Q8" s="592"/>
      <c r="R8" s="592"/>
      <c r="S8" s="592"/>
      <c r="T8" s="592"/>
      <c r="U8" s="593" t="str">
        <f>基礎情報!E37&amp;""</f>
        <v/>
      </c>
      <c r="V8" s="594"/>
      <c r="W8" s="594"/>
      <c r="X8" s="594"/>
      <c r="Y8" s="594"/>
      <c r="Z8" s="594"/>
      <c r="AA8" s="594"/>
      <c r="AB8" s="594"/>
      <c r="AC8" s="594"/>
      <c r="AD8" s="594"/>
      <c r="AE8" s="594"/>
      <c r="AF8" s="594"/>
      <c r="AG8" s="595"/>
    </row>
    <row r="9" spans="1:48" ht="18.75" customHeight="1">
      <c r="E9" s="4"/>
      <c r="F9" s="4"/>
      <c r="N9" s="4"/>
      <c r="O9" s="611" t="s">
        <v>286</v>
      </c>
      <c r="P9" s="612"/>
      <c r="Q9" s="612"/>
      <c r="R9" s="612"/>
      <c r="S9" s="612"/>
      <c r="T9" s="612"/>
      <c r="U9" s="613" t="str">
        <f>基礎情報!E38&amp;""</f>
        <v/>
      </c>
      <c r="V9" s="614"/>
      <c r="W9" s="614"/>
      <c r="X9" s="614"/>
      <c r="Y9" s="614"/>
      <c r="Z9" s="614"/>
      <c r="AA9" s="614"/>
      <c r="AB9" s="614"/>
      <c r="AC9" s="614"/>
      <c r="AD9" s="614"/>
      <c r="AE9" s="614"/>
      <c r="AF9" s="614"/>
      <c r="AG9" s="615"/>
    </row>
    <row r="10" spans="1:48" s="40" customFormat="1" ht="18" customHeight="1" thickBot="1">
      <c r="A10" s="41"/>
      <c r="B10" s="41"/>
      <c r="C10" s="41"/>
      <c r="D10" s="41"/>
      <c r="E10" s="41"/>
      <c r="F10" s="41"/>
      <c r="N10" s="41"/>
      <c r="O10" s="665" t="s">
        <v>287</v>
      </c>
      <c r="P10" s="666"/>
      <c r="Q10" s="666"/>
      <c r="R10" s="666"/>
      <c r="S10" s="666"/>
      <c r="T10" s="666"/>
      <c r="U10" s="667" t="str">
        <f>基礎情報!E39&amp;""</f>
        <v/>
      </c>
      <c r="V10" s="667"/>
      <c r="W10" s="667"/>
      <c r="X10" s="667"/>
      <c r="Y10" s="667"/>
      <c r="Z10" s="667"/>
      <c r="AA10" s="667"/>
      <c r="AB10" s="667"/>
      <c r="AC10" s="667"/>
      <c r="AD10" s="667"/>
      <c r="AE10" s="667"/>
      <c r="AF10" s="667"/>
      <c r="AG10" s="668"/>
    </row>
    <row r="11" spans="1:48" ht="18" customHeight="1" thickBot="1">
      <c r="A11" s="5"/>
      <c r="B11" s="5" t="s">
        <v>12</v>
      </c>
      <c r="C11" s="5"/>
      <c r="D11" s="5"/>
      <c r="E11" s="5"/>
      <c r="F11" s="5"/>
      <c r="G11" s="5"/>
      <c r="H11" s="5"/>
      <c r="I11" s="5"/>
      <c r="J11" s="5"/>
      <c r="K11" s="5"/>
      <c r="L11" s="5"/>
      <c r="M11" s="5"/>
      <c r="N11" s="5"/>
      <c r="O11" s="5"/>
      <c r="Q11" s="413"/>
      <c r="R11" s="413"/>
      <c r="S11" s="413"/>
      <c r="T11" s="413"/>
      <c r="U11" s="413"/>
      <c r="V11" s="413"/>
      <c r="W11" s="413"/>
      <c r="X11" s="413"/>
      <c r="Y11" s="413"/>
      <c r="Z11" s="8"/>
      <c r="AA11" s="8"/>
      <c r="AB11" s="8"/>
      <c r="AC11" s="8"/>
      <c r="AD11" s="8"/>
      <c r="AE11" s="8"/>
      <c r="AF11" s="8"/>
      <c r="AG11" s="8"/>
    </row>
    <row r="12" spans="1:48" ht="24" customHeight="1" thickBot="1">
      <c r="A12" s="5"/>
      <c r="B12" s="617" t="s">
        <v>31</v>
      </c>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9"/>
      <c r="AI12" s="664" t="s">
        <v>235</v>
      </c>
      <c r="AJ12" s="664"/>
      <c r="AK12" s="664"/>
      <c r="AL12" s="664"/>
      <c r="AM12" s="664"/>
      <c r="AN12" s="664"/>
      <c r="AO12" s="664"/>
      <c r="AP12" s="664"/>
      <c r="AQ12" s="664"/>
      <c r="AR12" s="664"/>
      <c r="AS12" s="664"/>
      <c r="AT12" s="664"/>
      <c r="AU12" s="664"/>
      <c r="AV12" s="664"/>
    </row>
    <row r="13" spans="1:48" ht="21" customHeight="1">
      <c r="A13" s="5"/>
      <c r="B13" s="620"/>
      <c r="C13" s="622" t="s">
        <v>43</v>
      </c>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5" t="s">
        <v>63</v>
      </c>
      <c r="AB13" s="626"/>
      <c r="AC13" s="626"/>
      <c r="AD13" s="626"/>
      <c r="AE13" s="626"/>
      <c r="AF13" s="626"/>
      <c r="AG13" s="627"/>
      <c r="AI13" s="664"/>
      <c r="AJ13" s="664"/>
      <c r="AK13" s="664"/>
      <c r="AL13" s="664"/>
      <c r="AM13" s="664"/>
      <c r="AN13" s="664"/>
      <c r="AO13" s="664"/>
      <c r="AP13" s="664"/>
      <c r="AQ13" s="664"/>
      <c r="AR13" s="664"/>
      <c r="AS13" s="664"/>
      <c r="AT13" s="664"/>
      <c r="AU13" s="664"/>
      <c r="AV13" s="664"/>
    </row>
    <row r="14" spans="1:48" ht="21" customHeight="1" thickBot="1">
      <c r="A14" s="5"/>
      <c r="B14" s="621"/>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8"/>
      <c r="AB14" s="629"/>
      <c r="AC14" s="629"/>
      <c r="AD14" s="629"/>
      <c r="AE14" s="629"/>
      <c r="AF14" s="629"/>
      <c r="AG14" s="630"/>
      <c r="AI14" s="664"/>
      <c r="AJ14" s="664"/>
      <c r="AK14" s="664"/>
      <c r="AL14" s="664"/>
      <c r="AM14" s="664"/>
      <c r="AN14" s="664"/>
      <c r="AO14" s="664"/>
      <c r="AP14" s="664"/>
      <c r="AQ14" s="664"/>
      <c r="AR14" s="664"/>
      <c r="AS14" s="664"/>
      <c r="AT14" s="664"/>
      <c r="AU14" s="664"/>
      <c r="AV14" s="664"/>
    </row>
    <row r="15" spans="1:48" ht="9" customHeight="1">
      <c r="A15" s="5"/>
      <c r="B15" s="5"/>
      <c r="C15" s="5"/>
      <c r="D15" s="5"/>
      <c r="E15" s="5"/>
      <c r="F15" s="5"/>
      <c r="G15" s="5"/>
      <c r="H15" s="5"/>
      <c r="I15" s="5"/>
      <c r="J15" s="5"/>
      <c r="K15" s="5"/>
      <c r="L15" s="5"/>
      <c r="M15" s="5"/>
      <c r="N15" s="5"/>
      <c r="O15" s="5"/>
      <c r="Q15" s="413"/>
      <c r="R15" s="413"/>
      <c r="S15" s="413"/>
      <c r="T15" s="413"/>
      <c r="U15" s="413"/>
      <c r="V15" s="413"/>
      <c r="W15" s="413"/>
      <c r="X15" s="413"/>
      <c r="Y15" s="413"/>
      <c r="Z15" s="8"/>
    </row>
    <row r="16" spans="1:48" ht="21.75" customHeight="1" thickBot="1">
      <c r="A16" s="5"/>
      <c r="B16" s="8" t="s">
        <v>13</v>
      </c>
      <c r="C16" s="9"/>
      <c r="D16" s="9"/>
      <c r="E16" s="9"/>
      <c r="F16" s="9"/>
      <c r="G16" s="413"/>
      <c r="H16" s="413"/>
      <c r="I16" s="413"/>
      <c r="J16" s="10"/>
      <c r="K16" s="10"/>
      <c r="L16" s="10"/>
      <c r="M16" s="10"/>
      <c r="N16" s="10"/>
      <c r="O16" s="10"/>
      <c r="P16" s="10"/>
      <c r="Q16" s="10"/>
      <c r="R16" s="10"/>
      <c r="S16" s="413"/>
      <c r="T16" s="413"/>
      <c r="U16" s="413"/>
      <c r="V16" s="10"/>
      <c r="W16" s="10"/>
      <c r="X16" s="10"/>
      <c r="Y16" s="10"/>
      <c r="Z16" s="10"/>
      <c r="AA16" s="10"/>
      <c r="AB16" s="10"/>
      <c r="AC16" s="10"/>
      <c r="AD16" s="10"/>
      <c r="AE16" s="413"/>
      <c r="AF16" s="413"/>
      <c r="AG16" s="413"/>
      <c r="AH16" s="5"/>
      <c r="AI16" s="5"/>
    </row>
    <row r="17" spans="1:35" ht="60.75" customHeight="1" thickBot="1">
      <c r="A17" s="5"/>
      <c r="B17" s="641" t="s">
        <v>14</v>
      </c>
      <c r="C17" s="642"/>
      <c r="D17" s="642"/>
      <c r="E17" s="642"/>
      <c r="F17" s="643" t="s">
        <v>64</v>
      </c>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645"/>
      <c r="AH17" s="5"/>
      <c r="AI17" s="5"/>
    </row>
    <row r="18" spans="1:35" s="13" customFormat="1" ht="21" customHeight="1">
      <c r="A18" s="11"/>
      <c r="B18" s="602" t="s">
        <v>19</v>
      </c>
      <c r="C18" s="603"/>
      <c r="D18" s="603"/>
      <c r="E18" s="604"/>
      <c r="F18" s="646"/>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c r="AG18" s="648"/>
      <c r="AH18" s="11"/>
      <c r="AI18" s="12"/>
    </row>
    <row r="19" spans="1:35" s="13" customFormat="1" ht="21" customHeight="1">
      <c r="A19" s="11"/>
      <c r="B19" s="605"/>
      <c r="C19" s="606"/>
      <c r="D19" s="606"/>
      <c r="E19" s="607"/>
      <c r="F19" s="646"/>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8"/>
      <c r="AH19" s="11"/>
      <c r="AI19" s="12"/>
    </row>
    <row r="20" spans="1:35" s="13" customFormat="1" ht="18" customHeight="1">
      <c r="A20" s="11"/>
      <c r="B20" s="605"/>
      <c r="C20" s="606"/>
      <c r="D20" s="606"/>
      <c r="E20" s="607"/>
      <c r="F20" s="646"/>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8"/>
      <c r="AH20" s="11"/>
      <c r="AI20" s="12"/>
    </row>
    <row r="21" spans="1:35" s="13" customFormat="1" ht="21" customHeight="1" thickBot="1">
      <c r="A21" s="11"/>
      <c r="B21" s="608"/>
      <c r="C21" s="609"/>
      <c r="D21" s="609"/>
      <c r="E21" s="610"/>
      <c r="F21" s="646"/>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c r="AG21" s="648"/>
      <c r="AH21" s="11"/>
      <c r="AI21" s="12"/>
    </row>
    <row r="22" spans="1:35" ht="117" customHeight="1" thickBot="1">
      <c r="A22" s="5"/>
      <c r="B22" s="641" t="s">
        <v>20</v>
      </c>
      <c r="C22" s="642"/>
      <c r="D22" s="642"/>
      <c r="E22" s="642"/>
      <c r="F22" s="649"/>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1"/>
      <c r="AH22" s="5"/>
      <c r="AI22" s="5"/>
    </row>
    <row r="23" spans="1:35" ht="31.5" customHeight="1">
      <c r="A23" s="5"/>
      <c r="B23" s="596" t="s">
        <v>24</v>
      </c>
      <c r="C23" s="623"/>
      <c r="D23" s="623"/>
      <c r="E23" s="652"/>
      <c r="F23" s="617" t="s">
        <v>22</v>
      </c>
      <c r="G23" s="618"/>
      <c r="H23" s="618"/>
      <c r="I23" s="618"/>
      <c r="J23" s="618"/>
      <c r="K23" s="618"/>
      <c r="L23" s="618"/>
      <c r="M23" s="618"/>
      <c r="N23" s="618"/>
      <c r="O23" s="618"/>
      <c r="P23" s="618"/>
      <c r="Q23" s="618"/>
      <c r="R23" s="618"/>
      <c r="S23" s="618"/>
      <c r="T23" s="618"/>
      <c r="U23" s="618"/>
      <c r="V23" s="618"/>
      <c r="W23" s="618"/>
      <c r="X23" s="618"/>
      <c r="Y23" s="618"/>
      <c r="Z23" s="655"/>
      <c r="AA23" s="659" t="s">
        <v>29</v>
      </c>
      <c r="AB23" s="660"/>
      <c r="AC23" s="660"/>
      <c r="AD23" s="660"/>
      <c r="AE23" s="635"/>
      <c r="AF23" s="636"/>
      <c r="AG23" s="412" t="s">
        <v>23</v>
      </c>
      <c r="AH23" s="5"/>
      <c r="AI23" s="5"/>
    </row>
    <row r="24" spans="1:35" ht="31.5" customHeight="1" thickBot="1">
      <c r="A24" s="5"/>
      <c r="B24" s="653"/>
      <c r="C24" s="624"/>
      <c r="D24" s="624"/>
      <c r="E24" s="654"/>
      <c r="F24" s="656" t="s">
        <v>21</v>
      </c>
      <c r="G24" s="657"/>
      <c r="H24" s="657"/>
      <c r="I24" s="657"/>
      <c r="J24" s="657"/>
      <c r="K24" s="657"/>
      <c r="L24" s="657"/>
      <c r="M24" s="657"/>
      <c r="N24" s="657"/>
      <c r="O24" s="657"/>
      <c r="P24" s="657"/>
      <c r="Q24" s="657"/>
      <c r="R24" s="657"/>
      <c r="S24" s="657"/>
      <c r="T24" s="657"/>
      <c r="U24" s="657"/>
      <c r="V24" s="657"/>
      <c r="W24" s="657"/>
      <c r="X24" s="657"/>
      <c r="Y24" s="657"/>
      <c r="Z24" s="658"/>
      <c r="AA24" s="661" t="s">
        <v>30</v>
      </c>
      <c r="AB24" s="662"/>
      <c r="AC24" s="662"/>
      <c r="AD24" s="662"/>
      <c r="AE24" s="637" t="s">
        <v>236</v>
      </c>
      <c r="AF24" s="638"/>
      <c r="AG24" s="65" t="s">
        <v>23</v>
      </c>
      <c r="AH24" s="5"/>
      <c r="AI24" s="5"/>
    </row>
    <row r="25" spans="1:35" ht="28.5" customHeight="1" thickBot="1">
      <c r="A25" s="5"/>
      <c r="B25" s="17" t="s">
        <v>25</v>
      </c>
      <c r="C25" s="18"/>
      <c r="D25" s="18"/>
      <c r="E25" s="18"/>
      <c r="F25" s="18"/>
      <c r="G25" s="18"/>
      <c r="H25" s="18"/>
      <c r="I25" s="18"/>
      <c r="J25" s="18"/>
      <c r="K25" s="411"/>
      <c r="L25" s="411"/>
      <c r="M25" s="411"/>
      <c r="N25" s="411"/>
      <c r="O25" s="411"/>
      <c r="P25" s="411"/>
      <c r="Q25" s="411"/>
      <c r="R25" s="411"/>
      <c r="S25" s="7"/>
      <c r="T25" s="7"/>
      <c r="U25" s="7"/>
      <c r="V25" s="411"/>
      <c r="W25" s="411"/>
      <c r="X25" s="411"/>
      <c r="Y25" s="411"/>
      <c r="Z25" s="411"/>
      <c r="AA25" s="639">
        <f>算定対象人数!$H$47+算定対象人数!$L$47</f>
        <v>3</v>
      </c>
      <c r="AB25" s="640"/>
      <c r="AC25" s="640"/>
      <c r="AD25" s="640"/>
      <c r="AE25" s="640"/>
      <c r="AF25" s="640"/>
      <c r="AG25" s="19" t="s">
        <v>11</v>
      </c>
      <c r="AH25" s="5"/>
      <c r="AI25" s="5"/>
    </row>
    <row r="26" spans="1:35" ht="28.5" customHeight="1">
      <c r="A26" s="5"/>
      <c r="B26" s="596" t="s">
        <v>26</v>
      </c>
      <c r="C26" s="597"/>
      <c r="D26" s="597"/>
      <c r="E26" s="598"/>
      <c r="F26" s="14" t="s">
        <v>27</v>
      </c>
      <c r="G26" s="14"/>
      <c r="H26" s="14"/>
      <c r="I26" s="14"/>
      <c r="J26" s="14"/>
      <c r="K26" s="15"/>
      <c r="L26" s="15"/>
      <c r="M26" s="15"/>
      <c r="N26" s="15"/>
      <c r="O26" s="15"/>
      <c r="P26" s="15"/>
      <c r="Q26" s="15"/>
      <c r="R26" s="15"/>
      <c r="S26" s="16"/>
      <c r="T26" s="16"/>
      <c r="U26" s="16"/>
      <c r="V26" s="15"/>
      <c r="W26" s="15"/>
      <c r="X26" s="15"/>
      <c r="Y26" s="15"/>
      <c r="Z26" s="15"/>
      <c r="AA26" s="631">
        <f>算定対象人数!$H$50</f>
        <v>1</v>
      </c>
      <c r="AB26" s="632"/>
      <c r="AC26" s="632"/>
      <c r="AD26" s="632"/>
      <c r="AE26" s="632"/>
      <c r="AF26" s="632"/>
      <c r="AG26" s="20" t="s">
        <v>11</v>
      </c>
      <c r="AH26" s="5"/>
      <c r="AI26" s="5"/>
    </row>
    <row r="27" spans="1:35" ht="28.5" customHeight="1" thickBot="1">
      <c r="A27" s="5"/>
      <c r="B27" s="599"/>
      <c r="C27" s="600"/>
      <c r="D27" s="600"/>
      <c r="E27" s="601"/>
      <c r="F27" s="21" t="s">
        <v>28</v>
      </c>
      <c r="G27" s="22"/>
      <c r="H27" s="22"/>
      <c r="I27" s="22"/>
      <c r="J27" s="23"/>
      <c r="K27" s="23"/>
      <c r="L27" s="23"/>
      <c r="M27" s="23"/>
      <c r="N27" s="23"/>
      <c r="O27" s="23"/>
      <c r="P27" s="23"/>
      <c r="Q27" s="23"/>
      <c r="R27" s="23"/>
      <c r="S27" s="22"/>
      <c r="T27" s="22"/>
      <c r="U27" s="22"/>
      <c r="V27" s="23"/>
      <c r="W27" s="23"/>
      <c r="X27" s="23"/>
      <c r="Y27" s="23"/>
      <c r="Z27" s="23"/>
      <c r="AA27" s="633">
        <f>算定対象人数!$H$51</f>
        <v>1</v>
      </c>
      <c r="AB27" s="634"/>
      <c r="AC27" s="634"/>
      <c r="AD27" s="634"/>
      <c r="AE27" s="634"/>
      <c r="AF27" s="634"/>
      <c r="AG27" s="24" t="s">
        <v>11</v>
      </c>
      <c r="AH27" s="5"/>
      <c r="AI27" s="5"/>
    </row>
    <row r="28" spans="1:35" ht="23.25" customHeight="1"/>
  </sheetData>
  <sheetProtection algorithmName="SHA-512" hashValue="rMmA0PHDXiGMC6R0y0gxgA4U6Oit1fxQOw3tzJ70hbo6nP+c2iSGeeYr7/anNT23eZE0JarySLHikHEilcoG+w==" saltValue="N15GAhkSLclZgmkkFs1NKQ==" spinCount="100000" sheet="1" objects="1" scenarios="1"/>
  <dataConsolidate/>
  <mergeCells count="31">
    <mergeCell ref="Y7:Z7"/>
    <mergeCell ref="AB7:AC7"/>
    <mergeCell ref="AE7:AF7"/>
    <mergeCell ref="AI12:AV14"/>
    <mergeCell ref="O10:T10"/>
    <mergeCell ref="U10:AG10"/>
    <mergeCell ref="AA25:AF25"/>
    <mergeCell ref="B22:E22"/>
    <mergeCell ref="B17:E17"/>
    <mergeCell ref="F17:AG22"/>
    <mergeCell ref="B23:E24"/>
    <mergeCell ref="F23:Z23"/>
    <mergeCell ref="F24:Z24"/>
    <mergeCell ref="AA23:AD23"/>
    <mergeCell ref="AA24:AD24"/>
    <mergeCell ref="B3:AG3"/>
    <mergeCell ref="O8:T8"/>
    <mergeCell ref="U8:AG8"/>
    <mergeCell ref="B26:E27"/>
    <mergeCell ref="B18:E21"/>
    <mergeCell ref="O9:T9"/>
    <mergeCell ref="U9:AG9"/>
    <mergeCell ref="E6:J6"/>
    <mergeCell ref="B12:AG12"/>
    <mergeCell ref="B13:B14"/>
    <mergeCell ref="C13:Z14"/>
    <mergeCell ref="AA13:AG14"/>
    <mergeCell ref="AA26:AF26"/>
    <mergeCell ref="AA27:AF27"/>
    <mergeCell ref="AE23:AF23"/>
    <mergeCell ref="AE24:AF24"/>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6" tint="0.39997558519241921"/>
    <pageSetUpPr fitToPage="1"/>
  </sheetPr>
  <dimension ref="A1:AQ28"/>
  <sheetViews>
    <sheetView showGridLines="0" view="pageBreakPreview" topLeftCell="A2" zoomScale="80" zoomScaleNormal="100" zoomScaleSheetLayoutView="80" workbookViewId="0">
      <selection activeCell="A3" sqref="A3:AG3"/>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39" ht="18" hidden="1" customHeight="1">
      <c r="P1" s="2"/>
    </row>
    <row r="2" spans="1:39" ht="18" customHeight="1">
      <c r="A2" s="43" t="s">
        <v>59</v>
      </c>
    </row>
    <row r="3" spans="1:39" ht="18" customHeight="1">
      <c r="A3" s="590" t="s">
        <v>238</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K3" s="87" t="s">
        <v>15</v>
      </c>
      <c r="AL3" s="88">
        <v>48900</v>
      </c>
      <c r="AM3" s="88">
        <v>6110</v>
      </c>
    </row>
    <row r="4" spans="1:39"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50140</v>
      </c>
      <c r="AM4" s="88">
        <v>6270</v>
      </c>
    </row>
    <row r="5" spans="1:39" ht="18" customHeight="1">
      <c r="B5" s="5"/>
      <c r="C5" s="4"/>
      <c r="D5" s="4"/>
      <c r="E5" s="4"/>
      <c r="F5" s="4"/>
      <c r="G5" s="4"/>
      <c r="H5" s="4"/>
      <c r="I5" s="5"/>
      <c r="J5" s="5"/>
      <c r="K5" s="5"/>
      <c r="L5" s="5"/>
      <c r="M5" s="5"/>
      <c r="N5" s="26"/>
      <c r="O5" s="591" t="s">
        <v>285</v>
      </c>
      <c r="P5" s="592"/>
      <c r="Q5" s="592"/>
      <c r="R5" s="592"/>
      <c r="S5" s="592"/>
      <c r="T5" s="592"/>
      <c r="U5" s="593" t="str">
        <f>基礎情報!E37&amp;""</f>
        <v/>
      </c>
      <c r="V5" s="594"/>
      <c r="W5" s="594"/>
      <c r="X5" s="594"/>
      <c r="Y5" s="594"/>
      <c r="Z5" s="594"/>
      <c r="AA5" s="594"/>
      <c r="AB5" s="594"/>
      <c r="AC5" s="594"/>
      <c r="AD5" s="594"/>
      <c r="AE5" s="594"/>
      <c r="AF5" s="594"/>
      <c r="AG5" s="595"/>
      <c r="AK5" s="87" t="s">
        <v>17</v>
      </c>
      <c r="AL5" s="88">
        <v>51380</v>
      </c>
      <c r="AM5" s="88">
        <v>6420</v>
      </c>
    </row>
    <row r="6" spans="1:39" ht="18" customHeight="1">
      <c r="C6" s="4"/>
      <c r="D6" s="4"/>
      <c r="E6" s="4"/>
      <c r="O6" s="611" t="s">
        <v>286</v>
      </c>
      <c r="P6" s="612"/>
      <c r="Q6" s="612"/>
      <c r="R6" s="612"/>
      <c r="S6" s="612"/>
      <c r="T6" s="612"/>
      <c r="U6" s="613" t="str">
        <f>基礎情報!E38&amp;""</f>
        <v/>
      </c>
      <c r="V6" s="614"/>
      <c r="W6" s="614"/>
      <c r="X6" s="614"/>
      <c r="Y6" s="614"/>
      <c r="Z6" s="614"/>
      <c r="AA6" s="614"/>
      <c r="AB6" s="614"/>
      <c r="AC6" s="614"/>
      <c r="AD6" s="614"/>
      <c r="AE6" s="614"/>
      <c r="AF6" s="614"/>
      <c r="AG6" s="615"/>
      <c r="AK6" s="87" t="s">
        <v>102</v>
      </c>
      <c r="AL6" s="88">
        <v>48900</v>
      </c>
      <c r="AM6" s="88">
        <v>6110</v>
      </c>
    </row>
    <row r="7" spans="1:39" ht="18" customHeight="1" thickBot="1">
      <c r="C7" s="4"/>
      <c r="D7" s="4"/>
      <c r="E7" s="4"/>
      <c r="O7" s="665" t="s">
        <v>287</v>
      </c>
      <c r="P7" s="666"/>
      <c r="Q7" s="666"/>
      <c r="R7" s="666"/>
      <c r="S7" s="666"/>
      <c r="T7" s="666"/>
      <c r="U7" s="709" t="str">
        <f>基礎情報!E39&amp;""</f>
        <v/>
      </c>
      <c r="V7" s="710"/>
      <c r="W7" s="710"/>
      <c r="X7" s="710"/>
      <c r="Y7" s="710"/>
      <c r="Z7" s="710"/>
      <c r="AA7" s="710"/>
      <c r="AB7" s="710"/>
      <c r="AC7" s="710"/>
      <c r="AD7" s="710"/>
      <c r="AE7" s="710"/>
      <c r="AF7" s="710"/>
      <c r="AG7" s="711"/>
      <c r="AK7" s="87" t="s">
        <v>103</v>
      </c>
      <c r="AL7" s="88">
        <v>48900</v>
      </c>
      <c r="AM7" s="88">
        <v>6110</v>
      </c>
    </row>
    <row r="8" spans="1:39" ht="18" customHeight="1">
      <c r="C8" s="4"/>
      <c r="D8" s="4"/>
      <c r="E8" s="4"/>
      <c r="F8" s="27"/>
      <c r="G8" s="27"/>
      <c r="H8" s="27"/>
      <c r="I8" s="27"/>
      <c r="J8" s="27"/>
      <c r="K8" s="27"/>
      <c r="L8" s="4"/>
      <c r="M8" s="4"/>
      <c r="N8" s="4"/>
      <c r="O8" s="434"/>
      <c r="P8" s="434"/>
      <c r="Q8" s="434"/>
      <c r="R8" s="434"/>
      <c r="S8" s="434"/>
      <c r="T8" s="434"/>
      <c r="U8" s="435"/>
      <c r="V8" s="435"/>
      <c r="W8" s="435"/>
      <c r="X8" s="435"/>
      <c r="Y8" s="435"/>
      <c r="Z8" s="435"/>
      <c r="AA8" s="435"/>
      <c r="AB8" s="435"/>
      <c r="AC8" s="435"/>
      <c r="AD8" s="435"/>
      <c r="AE8" s="435"/>
      <c r="AF8" s="435"/>
      <c r="AG8" s="435"/>
      <c r="AK8" s="87" t="s">
        <v>104</v>
      </c>
      <c r="AL8" s="88">
        <v>48900</v>
      </c>
      <c r="AM8" s="88">
        <v>6110</v>
      </c>
    </row>
    <row r="9" spans="1:39" ht="18" customHeight="1">
      <c r="A9" s="5"/>
      <c r="B9" s="5"/>
      <c r="C9" s="5"/>
      <c r="D9" s="5"/>
      <c r="E9" s="5"/>
      <c r="F9" s="5"/>
      <c r="G9" s="5"/>
      <c r="H9" s="5"/>
      <c r="I9" s="5"/>
      <c r="J9" s="5"/>
      <c r="K9" s="5"/>
      <c r="L9" s="5"/>
      <c r="M9" s="5"/>
      <c r="N9" s="5"/>
      <c r="O9" s="5"/>
      <c r="P9" s="5"/>
      <c r="Q9" s="413"/>
      <c r="R9" s="413"/>
      <c r="S9" s="413"/>
      <c r="T9" s="413"/>
      <c r="U9" s="413"/>
      <c r="V9" s="413"/>
      <c r="W9" s="413"/>
      <c r="X9" s="413"/>
      <c r="Y9" s="8"/>
      <c r="Z9" s="8"/>
      <c r="AA9" s="8"/>
      <c r="AB9" s="8"/>
      <c r="AC9" s="8"/>
      <c r="AD9" s="8"/>
      <c r="AE9" s="8"/>
      <c r="AK9" s="89" t="s">
        <v>105</v>
      </c>
      <c r="AL9" s="88">
        <v>48900</v>
      </c>
      <c r="AM9" s="88">
        <v>6110</v>
      </c>
    </row>
    <row r="10" spans="1:39" ht="18" customHeight="1" thickBot="1">
      <c r="A10" s="1" t="s">
        <v>2</v>
      </c>
      <c r="AK10" s="87" t="s">
        <v>106</v>
      </c>
      <c r="AL10" s="88">
        <v>48900</v>
      </c>
      <c r="AM10" s="88">
        <v>6110</v>
      </c>
    </row>
    <row r="11" spans="1:39" ht="24" customHeight="1" thickBot="1">
      <c r="B11" s="712" t="s">
        <v>3</v>
      </c>
      <c r="C11" s="689" t="s">
        <v>282</v>
      </c>
      <c r="D11" s="690"/>
      <c r="E11" s="690"/>
      <c r="F11" s="690"/>
      <c r="G11" s="690"/>
      <c r="H11" s="690"/>
      <c r="I11" s="690"/>
      <c r="J11" s="690"/>
      <c r="K11" s="690"/>
      <c r="L11" s="690"/>
      <c r="M11" s="690"/>
      <c r="N11" s="690"/>
      <c r="O11" s="691"/>
      <c r="P11" s="700" t="s">
        <v>38</v>
      </c>
      <c r="Q11" s="701"/>
      <c r="R11" s="90">
        <f>【様式３】!AA26</f>
        <v>1</v>
      </c>
      <c r="S11" s="71" t="s">
        <v>11</v>
      </c>
      <c r="T11" s="701" t="s">
        <v>37</v>
      </c>
      <c r="U11" s="701"/>
      <c r="V11" s="90">
        <f>【様式３】!AA27</f>
        <v>1</v>
      </c>
      <c r="W11" s="48" t="s">
        <v>11</v>
      </c>
      <c r="X11" s="45"/>
      <c r="Y11" s="6"/>
      <c r="Z11" s="6"/>
      <c r="AA11" s="6"/>
      <c r="AB11" s="6"/>
      <c r="AC11" s="6"/>
      <c r="AD11" s="6"/>
      <c r="AE11" s="6"/>
      <c r="AF11" s="6"/>
      <c r="AG11" s="6"/>
      <c r="AI11" s="1" t="s">
        <v>53</v>
      </c>
      <c r="AK11" s="89" t="s">
        <v>101</v>
      </c>
      <c r="AL11" s="88">
        <v>48900</v>
      </c>
      <c r="AM11" s="88">
        <v>6110</v>
      </c>
    </row>
    <row r="12" spans="1:39" ht="24" customHeight="1" thickBot="1">
      <c r="B12" s="713"/>
      <c r="C12" s="692"/>
      <c r="D12" s="693"/>
      <c r="E12" s="693"/>
      <c r="F12" s="693"/>
      <c r="G12" s="693"/>
      <c r="H12" s="693"/>
      <c r="I12" s="693"/>
      <c r="J12" s="693"/>
      <c r="K12" s="693"/>
      <c r="L12" s="693"/>
      <c r="M12" s="693"/>
      <c r="N12" s="693"/>
      <c r="O12" s="694"/>
      <c r="P12" s="686" t="e">
        <f>ROUNDDOWN(P13+P14+P15,-3)</f>
        <v>#N/A</v>
      </c>
      <c r="Q12" s="687"/>
      <c r="R12" s="687"/>
      <c r="S12" s="687"/>
      <c r="T12" s="687"/>
      <c r="U12" s="687"/>
      <c r="V12" s="687"/>
      <c r="W12" s="687"/>
      <c r="X12" s="688"/>
      <c r="Y12" s="688"/>
      <c r="Z12" s="688"/>
      <c r="AA12" s="688"/>
      <c r="AB12" s="688"/>
      <c r="AC12" s="688"/>
      <c r="AD12" s="688"/>
      <c r="AE12" s="688"/>
      <c r="AF12" s="688"/>
      <c r="AG12" s="28" t="s">
        <v>5</v>
      </c>
    </row>
    <row r="13" spans="1:39" ht="23.25" customHeight="1">
      <c r="B13" s="713"/>
      <c r="C13" s="414"/>
      <c r="D13" s="415"/>
      <c r="E13" s="715" t="s">
        <v>65</v>
      </c>
      <c r="F13" s="716"/>
      <c r="G13" s="716"/>
      <c r="H13" s="716"/>
      <c r="I13" s="716"/>
      <c r="J13" s="716"/>
      <c r="K13" s="716"/>
      <c r="L13" s="716"/>
      <c r="M13" s="716"/>
      <c r="N13" s="716"/>
      <c r="O13" s="717"/>
      <c r="P13" s="718" t="e">
        <f>(AK13*R11+AL13*V11)*12</f>
        <v>#N/A</v>
      </c>
      <c r="Q13" s="719"/>
      <c r="R13" s="719"/>
      <c r="S13" s="719"/>
      <c r="T13" s="719"/>
      <c r="U13" s="719"/>
      <c r="V13" s="719"/>
      <c r="W13" s="719"/>
      <c r="X13" s="719"/>
      <c r="Y13" s="719"/>
      <c r="Z13" s="719"/>
      <c r="AA13" s="719"/>
      <c r="AB13" s="719"/>
      <c r="AC13" s="719"/>
      <c r="AD13" s="719"/>
      <c r="AE13" s="719"/>
      <c r="AF13" s="719"/>
      <c r="AG13" s="91" t="s">
        <v>5</v>
      </c>
      <c r="AK13" s="85" t="e">
        <f>VLOOKUP($U$7,$AK$3:$AM$11,2,FALSE)</f>
        <v>#N/A</v>
      </c>
      <c r="AL13" s="85" t="e">
        <f>VLOOKUP($U$7,$AK$3:$AM$11,3,FALSE)</f>
        <v>#N/A</v>
      </c>
    </row>
    <row r="14" spans="1:39" ht="23.25" customHeight="1">
      <c r="B14" s="713"/>
      <c r="C14" s="414"/>
      <c r="D14" s="415"/>
      <c r="E14" s="702" t="s">
        <v>109</v>
      </c>
      <c r="F14" s="703"/>
      <c r="G14" s="703"/>
      <c r="H14" s="703"/>
      <c r="I14" s="703"/>
      <c r="J14" s="703"/>
      <c r="K14" s="703"/>
      <c r="L14" s="703"/>
      <c r="M14" s="703"/>
      <c r="N14" s="703"/>
      <c r="O14" s="704"/>
      <c r="P14" s="705">
        <f>IFERROR(VLOOKUP($U$5,【様式６別添２】!$D$10:$F$14,2,FALSE),0)</f>
        <v>0</v>
      </c>
      <c r="Q14" s="706"/>
      <c r="R14" s="706"/>
      <c r="S14" s="706"/>
      <c r="T14" s="706"/>
      <c r="U14" s="706"/>
      <c r="V14" s="706"/>
      <c r="W14" s="706"/>
      <c r="X14" s="706"/>
      <c r="Y14" s="706"/>
      <c r="Z14" s="706"/>
      <c r="AA14" s="706"/>
      <c r="AB14" s="706"/>
      <c r="AC14" s="706"/>
      <c r="AD14" s="706"/>
      <c r="AE14" s="706"/>
      <c r="AF14" s="706"/>
      <c r="AG14" s="92" t="s">
        <v>5</v>
      </c>
    </row>
    <row r="15" spans="1:39" ht="23.25" customHeight="1" thickBot="1">
      <c r="B15" s="714"/>
      <c r="C15" s="72"/>
      <c r="D15" s="73"/>
      <c r="E15" s="720" t="s">
        <v>110</v>
      </c>
      <c r="F15" s="721"/>
      <c r="G15" s="721"/>
      <c r="H15" s="721"/>
      <c r="I15" s="721"/>
      <c r="J15" s="721"/>
      <c r="K15" s="721"/>
      <c r="L15" s="721"/>
      <c r="M15" s="721"/>
      <c r="N15" s="721"/>
      <c r="O15" s="722"/>
      <c r="P15" s="723">
        <f>IFERROR(VLOOKUP($U$5,【様式６別添２】!$D$10:$F$14,3,FALSE),0)</f>
        <v>0</v>
      </c>
      <c r="Q15" s="724"/>
      <c r="R15" s="724"/>
      <c r="S15" s="724"/>
      <c r="T15" s="724"/>
      <c r="U15" s="724"/>
      <c r="V15" s="724"/>
      <c r="W15" s="724"/>
      <c r="X15" s="724"/>
      <c r="Y15" s="724"/>
      <c r="Z15" s="724"/>
      <c r="AA15" s="724"/>
      <c r="AB15" s="724"/>
      <c r="AC15" s="724"/>
      <c r="AD15" s="724"/>
      <c r="AE15" s="724"/>
      <c r="AF15" s="724"/>
      <c r="AG15" s="44" t="s">
        <v>5</v>
      </c>
    </row>
    <row r="16" spans="1:39" ht="24" customHeight="1" thickBot="1">
      <c r="B16" s="57" t="s">
        <v>96</v>
      </c>
      <c r="C16" s="683" t="s">
        <v>4</v>
      </c>
      <c r="D16" s="684"/>
      <c r="E16" s="684"/>
      <c r="F16" s="684"/>
      <c r="G16" s="684"/>
      <c r="H16" s="684"/>
      <c r="I16" s="684"/>
      <c r="J16" s="684"/>
      <c r="K16" s="684"/>
      <c r="L16" s="684"/>
      <c r="M16" s="684"/>
      <c r="N16" s="684"/>
      <c r="O16" s="685"/>
      <c r="P16" s="698" t="s">
        <v>239</v>
      </c>
      <c r="Q16" s="699"/>
      <c r="R16" s="699"/>
      <c r="S16" s="699"/>
      <c r="T16" s="699"/>
      <c r="U16" s="699"/>
      <c r="V16" s="699"/>
      <c r="W16" s="699"/>
      <c r="X16" s="699"/>
      <c r="Y16" s="699"/>
      <c r="Z16" s="699"/>
      <c r="AA16" s="699"/>
      <c r="AB16" s="699"/>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98</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730" t="s">
        <v>240</v>
      </c>
      <c r="AL18" s="730"/>
      <c r="AM18" s="730"/>
      <c r="AN18" s="731"/>
      <c r="AO18" s="731"/>
      <c r="AP18" s="1"/>
      <c r="AQ18" s="1"/>
    </row>
    <row r="19" spans="1:43" s="40" customFormat="1" ht="33.950000000000003" customHeight="1">
      <c r="B19" s="62" t="s">
        <v>3</v>
      </c>
      <c r="C19" s="695" t="s">
        <v>283</v>
      </c>
      <c r="D19" s="696"/>
      <c r="E19" s="696"/>
      <c r="F19" s="696"/>
      <c r="G19" s="696"/>
      <c r="H19" s="696"/>
      <c r="I19" s="696"/>
      <c r="J19" s="696"/>
      <c r="K19" s="696"/>
      <c r="L19" s="696"/>
      <c r="M19" s="696"/>
      <c r="N19" s="696"/>
      <c r="O19" s="697"/>
      <c r="P19" s="707">
        <f>ROUNDDOWN(P20+P21,-3)</f>
        <v>0</v>
      </c>
      <c r="Q19" s="708"/>
      <c r="R19" s="708"/>
      <c r="S19" s="708"/>
      <c r="T19" s="708"/>
      <c r="U19" s="708"/>
      <c r="V19" s="708"/>
      <c r="W19" s="708"/>
      <c r="X19" s="708"/>
      <c r="Y19" s="708"/>
      <c r="Z19" s="708"/>
      <c r="AA19" s="708"/>
      <c r="AB19" s="708"/>
      <c r="AC19" s="708"/>
      <c r="AD19" s="708"/>
      <c r="AE19" s="708"/>
      <c r="AF19" s="708"/>
      <c r="AG19" s="61" t="s">
        <v>5</v>
      </c>
      <c r="AK19" s="732" t="s">
        <v>241</v>
      </c>
      <c r="AL19" s="732"/>
      <c r="AM19" s="732"/>
      <c r="AN19" s="731"/>
      <c r="AO19" s="731"/>
      <c r="AP19" s="1"/>
      <c r="AQ19" s="1"/>
    </row>
    <row r="20" spans="1:43" s="40" customFormat="1" ht="23.25" customHeight="1" thickBot="1">
      <c r="B20" s="59"/>
      <c r="C20" s="41"/>
      <c r="D20" s="51" t="s">
        <v>97</v>
      </c>
      <c r="E20" s="52"/>
      <c r="F20" s="52"/>
      <c r="G20" s="52"/>
      <c r="H20" s="52"/>
      <c r="I20" s="52"/>
      <c r="J20" s="52"/>
      <c r="K20" s="52"/>
      <c r="L20" s="52"/>
      <c r="M20" s="52"/>
      <c r="N20" s="52"/>
      <c r="O20" s="53"/>
      <c r="P20" s="734">
        <f>【様式６別添１】!Y60</f>
        <v>0</v>
      </c>
      <c r="Q20" s="735"/>
      <c r="R20" s="735"/>
      <c r="S20" s="735"/>
      <c r="T20" s="735"/>
      <c r="U20" s="735"/>
      <c r="V20" s="735"/>
      <c r="W20" s="735"/>
      <c r="X20" s="735"/>
      <c r="Y20" s="735"/>
      <c r="Z20" s="735"/>
      <c r="AA20" s="735"/>
      <c r="AB20" s="735"/>
      <c r="AC20" s="735"/>
      <c r="AD20" s="735"/>
      <c r="AE20" s="735"/>
      <c r="AF20" s="735"/>
      <c r="AG20" s="29" t="s">
        <v>5</v>
      </c>
      <c r="AK20" s="732" t="s">
        <v>242</v>
      </c>
      <c r="AL20" s="732"/>
      <c r="AM20" s="732"/>
      <c r="AN20" s="733">
        <f>【様式６別添１】!Y60</f>
        <v>0</v>
      </c>
      <c r="AO20" s="733"/>
      <c r="AP20" s="1"/>
      <c r="AQ20" s="1"/>
    </row>
    <row r="21" spans="1:43" s="40" customFormat="1" ht="23.25" customHeight="1" thickBot="1">
      <c r="B21" s="54"/>
      <c r="C21" s="55"/>
      <c r="D21" s="63" t="s">
        <v>284</v>
      </c>
      <c r="E21" s="64"/>
      <c r="F21" s="64"/>
      <c r="G21" s="64"/>
      <c r="H21" s="64"/>
      <c r="I21" s="64"/>
      <c r="J21" s="64"/>
      <c r="K21" s="64"/>
      <c r="L21" s="64"/>
      <c r="M21" s="64"/>
      <c r="N21" s="64"/>
      <c r="O21" s="56"/>
      <c r="P21" s="681"/>
      <c r="Q21" s="682"/>
      <c r="R21" s="682"/>
      <c r="S21" s="682"/>
      <c r="T21" s="682"/>
      <c r="U21" s="682"/>
      <c r="V21" s="682"/>
      <c r="W21" s="682"/>
      <c r="X21" s="682"/>
      <c r="Y21" s="682"/>
      <c r="Z21" s="682"/>
      <c r="AA21" s="682"/>
      <c r="AB21" s="682"/>
      <c r="AC21" s="682"/>
      <c r="AD21" s="682"/>
      <c r="AE21" s="682"/>
      <c r="AF21" s="682"/>
      <c r="AG21" s="44" t="s">
        <v>5</v>
      </c>
      <c r="AK21" s="725" t="s">
        <v>70</v>
      </c>
      <c r="AL21" s="725"/>
      <c r="AM21" s="726"/>
      <c r="AN21" s="727" t="e">
        <f>ROUND(AN18/AN19*AN20,0)</f>
        <v>#DIV/0!</v>
      </c>
      <c r="AO21" s="728"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135</v>
      </c>
      <c r="C24" s="36"/>
      <c r="D24" s="36"/>
      <c r="E24" s="36"/>
      <c r="F24" s="36"/>
      <c r="G24" s="36"/>
      <c r="H24" s="36"/>
      <c r="I24" s="36"/>
      <c r="J24" s="36"/>
      <c r="K24" s="36"/>
      <c r="L24" s="36"/>
      <c r="M24" s="36"/>
      <c r="N24" s="36"/>
      <c r="O24" s="36"/>
      <c r="AF24" s="729" t="e">
        <f>IF(P25&gt;P26,"NG","OK")</f>
        <v>#N/A</v>
      </c>
      <c r="AG24" s="729"/>
    </row>
    <row r="25" spans="1:43" s="30" customFormat="1" ht="42" customHeight="1">
      <c r="A25" s="36"/>
      <c r="B25" s="76" t="s">
        <v>50</v>
      </c>
      <c r="C25" s="669" t="s">
        <v>114</v>
      </c>
      <c r="D25" s="670"/>
      <c r="E25" s="670"/>
      <c r="F25" s="670"/>
      <c r="G25" s="670"/>
      <c r="H25" s="670"/>
      <c r="I25" s="670"/>
      <c r="J25" s="670"/>
      <c r="K25" s="670"/>
      <c r="L25" s="670"/>
      <c r="M25" s="670"/>
      <c r="N25" s="670"/>
      <c r="O25" s="671"/>
      <c r="P25" s="672" t="e">
        <f>P12</f>
        <v>#N/A</v>
      </c>
      <c r="Q25" s="673"/>
      <c r="R25" s="673"/>
      <c r="S25" s="673"/>
      <c r="T25" s="673"/>
      <c r="U25" s="673"/>
      <c r="V25" s="673"/>
      <c r="W25" s="673"/>
      <c r="X25" s="673"/>
      <c r="Y25" s="673"/>
      <c r="Z25" s="673"/>
      <c r="AA25" s="673"/>
      <c r="AB25" s="673"/>
      <c r="AC25" s="673"/>
      <c r="AD25" s="673"/>
      <c r="AE25" s="673"/>
      <c r="AF25" s="674"/>
      <c r="AG25" s="39" t="s">
        <v>5</v>
      </c>
      <c r="AJ25" s="47"/>
    </row>
    <row r="26" spans="1:43" s="30" customFormat="1" ht="42" customHeight="1" thickBot="1">
      <c r="A26" s="36"/>
      <c r="B26" s="77" t="s">
        <v>116</v>
      </c>
      <c r="C26" s="675" t="s">
        <v>115</v>
      </c>
      <c r="D26" s="676"/>
      <c r="E26" s="676"/>
      <c r="F26" s="676"/>
      <c r="G26" s="676"/>
      <c r="H26" s="676"/>
      <c r="I26" s="676"/>
      <c r="J26" s="676"/>
      <c r="K26" s="676"/>
      <c r="L26" s="676"/>
      <c r="M26" s="676"/>
      <c r="N26" s="676"/>
      <c r="O26" s="677"/>
      <c r="P26" s="678">
        <f>P19</f>
        <v>0</v>
      </c>
      <c r="Q26" s="679"/>
      <c r="R26" s="679"/>
      <c r="S26" s="679"/>
      <c r="T26" s="679"/>
      <c r="U26" s="679"/>
      <c r="V26" s="679"/>
      <c r="W26" s="679"/>
      <c r="X26" s="679"/>
      <c r="Y26" s="679"/>
      <c r="Z26" s="679"/>
      <c r="AA26" s="679"/>
      <c r="AB26" s="679"/>
      <c r="AC26" s="679"/>
      <c r="AD26" s="679"/>
      <c r="AE26" s="679"/>
      <c r="AF26" s="680"/>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rA6Hj//dDLiXPQgfHCKaysRdLFMd5mmTPzRTXVpwzpmD9/D1+nENjfc3bUceSau4gNXslNQbh2sWdGfu78tO8w==" saltValue="ckvtI8rWCDobXF0i6cJdQQ==" spinCount="100000" sheet="1" objects="1" scenarios="1"/>
  <mergeCells count="37">
    <mergeCell ref="AK21:AM21"/>
    <mergeCell ref="AN21:AO21"/>
    <mergeCell ref="AF24:AG24"/>
    <mergeCell ref="AK18:AM18"/>
    <mergeCell ref="AN18:AO18"/>
    <mergeCell ref="AK19:AM19"/>
    <mergeCell ref="AN19:AO19"/>
    <mergeCell ref="AK20:AM20"/>
    <mergeCell ref="AN20:AO20"/>
    <mergeCell ref="P20:AF20"/>
    <mergeCell ref="O7:T7"/>
    <mergeCell ref="U7:AG7"/>
    <mergeCell ref="B11:B15"/>
    <mergeCell ref="E13:O13"/>
    <mergeCell ref="P13:AF13"/>
    <mergeCell ref="E15:O15"/>
    <mergeCell ref="P15:AF15"/>
    <mergeCell ref="A3:AG3"/>
    <mergeCell ref="O5:T5"/>
    <mergeCell ref="U5:AG5"/>
    <mergeCell ref="O6:T6"/>
    <mergeCell ref="U6:AG6"/>
    <mergeCell ref="C16:O16"/>
    <mergeCell ref="P12:AF12"/>
    <mergeCell ref="C11:O12"/>
    <mergeCell ref="C19:O19"/>
    <mergeCell ref="P16:AB16"/>
    <mergeCell ref="P11:Q11"/>
    <mergeCell ref="T11:U11"/>
    <mergeCell ref="E14:O14"/>
    <mergeCell ref="P14:AF14"/>
    <mergeCell ref="P19:AF19"/>
    <mergeCell ref="C25:O25"/>
    <mergeCell ref="P25:AF25"/>
    <mergeCell ref="C26:O26"/>
    <mergeCell ref="P26:AF26"/>
    <mergeCell ref="P21:AF21"/>
  </mergeCells>
  <phoneticPr fontId="4"/>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codeName="Sheet6">
    <tabColor theme="2" tint="-0.749992370372631"/>
    <pageSetUpPr fitToPage="1"/>
  </sheetPr>
  <dimension ref="B1:Z103"/>
  <sheetViews>
    <sheetView view="pageBreakPreview" zoomScale="70" zoomScaleNormal="90" zoomScaleSheetLayoutView="70" workbookViewId="0">
      <pane ySplit="9" topLeftCell="A10" activePane="bottomLeft" state="frozen"/>
      <selection activeCell="E15" sqref="E15"/>
      <selection pane="bottomLeft" activeCell="P16" sqref="P16"/>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8.5" style="95" customWidth="1"/>
    <col min="12" max="12" width="10.625" style="95" customWidth="1"/>
    <col min="13" max="13" width="7.75" style="95" customWidth="1"/>
    <col min="14" max="24" width="7.5" style="95" customWidth="1"/>
    <col min="25" max="25" width="10" style="95" customWidth="1"/>
    <col min="26" max="26" width="52.25" style="95" customWidth="1"/>
    <col min="27" max="16384" width="9" style="95"/>
  </cols>
  <sheetData>
    <row r="1" spans="2:26" ht="17.25" customHeight="1">
      <c r="B1" s="94" t="s">
        <v>217</v>
      </c>
    </row>
    <row r="2" spans="2:26" ht="15" customHeight="1">
      <c r="L2" s="743"/>
      <c r="M2" s="744"/>
      <c r="N2" s="745"/>
      <c r="O2" s="765" t="s">
        <v>107</v>
      </c>
      <c r="P2" s="765"/>
      <c r="Q2" s="766" t="s">
        <v>108</v>
      </c>
      <c r="R2" s="766"/>
      <c r="S2" s="749" t="s">
        <v>111</v>
      </c>
      <c r="T2" s="749"/>
      <c r="U2" s="749" t="s">
        <v>112</v>
      </c>
      <c r="V2" s="749"/>
      <c r="W2" s="759" t="s">
        <v>113</v>
      </c>
      <c r="X2" s="760"/>
      <c r="Y2" s="96"/>
      <c r="Z2" s="96"/>
    </row>
    <row r="3" spans="2:26" ht="15" customHeight="1" thickBot="1">
      <c r="L3" s="746"/>
      <c r="M3" s="747"/>
      <c r="N3" s="748"/>
      <c r="O3" s="765"/>
      <c r="P3" s="765"/>
      <c r="Q3" s="766"/>
      <c r="R3" s="766"/>
      <c r="S3" s="749"/>
      <c r="T3" s="749"/>
      <c r="U3" s="749"/>
      <c r="V3" s="749"/>
      <c r="W3" s="761"/>
      <c r="X3" s="762"/>
      <c r="Y3" s="96"/>
      <c r="Z3" s="96"/>
    </row>
    <row r="4" spans="2:26" ht="16.5" customHeight="1" thickBot="1">
      <c r="C4" s="753" t="s">
        <v>1</v>
      </c>
      <c r="D4" s="753"/>
      <c r="E4" s="754" t="str">
        <f>基礎情報!E37&amp;""</f>
        <v/>
      </c>
      <c r="F4" s="754"/>
      <c r="G4" s="754"/>
      <c r="H4" s="754"/>
      <c r="I4" s="754"/>
      <c r="J4" s="754"/>
      <c r="L4" s="87" t="s">
        <v>99</v>
      </c>
      <c r="M4" s="347">
        <f>【様式３】!AA26</f>
        <v>1</v>
      </c>
      <c r="N4" s="97" t="s">
        <v>117</v>
      </c>
      <c r="O4" s="755">
        <v>40000</v>
      </c>
      <c r="P4" s="756"/>
      <c r="Q4" s="763">
        <f>O4*M4</f>
        <v>40000</v>
      </c>
      <c r="R4" s="764"/>
      <c r="S4" s="750">
        <f>ROUND(【様式６】!P14/12,0)</f>
        <v>0</v>
      </c>
      <c r="T4" s="757"/>
      <c r="U4" s="750">
        <f>ROUND(【様式６】!P15/12,0)</f>
        <v>0</v>
      </c>
      <c r="V4" s="739"/>
      <c r="W4" s="767">
        <f>Q6+S6+U6</f>
        <v>45000</v>
      </c>
      <c r="X4" s="768"/>
      <c r="Y4" s="96"/>
      <c r="Z4" s="96"/>
    </row>
    <row r="5" spans="2:26" ht="16.5" customHeight="1" thickBot="1">
      <c r="C5" s="753" t="s">
        <v>10</v>
      </c>
      <c r="D5" s="753"/>
      <c r="E5" s="754" t="str">
        <f>基礎情報!E39&amp;""</f>
        <v/>
      </c>
      <c r="F5" s="754"/>
      <c r="G5" s="754"/>
      <c r="H5" s="754"/>
      <c r="I5" s="754"/>
      <c r="J5" s="754"/>
      <c r="L5" s="87" t="s">
        <v>100</v>
      </c>
      <c r="M5" s="347">
        <f>【様式３】!AA27</f>
        <v>1</v>
      </c>
      <c r="N5" s="97" t="s">
        <v>117</v>
      </c>
      <c r="O5" s="755">
        <v>5000</v>
      </c>
      <c r="P5" s="756"/>
      <c r="Q5" s="750">
        <f>O5*M5</f>
        <v>5000</v>
      </c>
      <c r="R5" s="739"/>
      <c r="S5" s="751"/>
      <c r="T5" s="758"/>
      <c r="U5" s="751"/>
      <c r="V5" s="752"/>
      <c r="W5" s="769"/>
      <c r="X5" s="770"/>
      <c r="Y5" s="96"/>
      <c r="Z5" s="96"/>
    </row>
    <row r="6" spans="2:26" ht="15" customHeight="1">
      <c r="C6" s="98"/>
      <c r="D6" s="98"/>
      <c r="E6" s="98"/>
      <c r="F6" s="98"/>
      <c r="G6" s="98"/>
      <c r="H6" s="98"/>
      <c r="I6" s="98"/>
      <c r="J6" s="98"/>
      <c r="O6" s="99"/>
      <c r="P6" s="99"/>
      <c r="Q6" s="739">
        <f>SUM(Q4:R5)</f>
        <v>45000</v>
      </c>
      <c r="R6" s="739"/>
      <c r="S6" s="739">
        <f t="shared" ref="S6" si="0">SUM(S4:T5)</f>
        <v>0</v>
      </c>
      <c r="T6" s="739"/>
      <c r="U6" s="739">
        <f t="shared" ref="U6" si="1">SUM(U4:V5)</f>
        <v>0</v>
      </c>
      <c r="V6" s="739"/>
      <c r="W6" s="348"/>
      <c r="X6" s="348"/>
      <c r="Y6" s="96"/>
      <c r="Z6" s="96"/>
    </row>
    <row r="7" spans="2:26" ht="22.5" customHeight="1">
      <c r="V7" s="100"/>
      <c r="W7" s="100"/>
      <c r="X7" s="100"/>
      <c r="Y7" s="100"/>
      <c r="Z7" s="100"/>
    </row>
    <row r="8" spans="2:26" ht="22.5" customHeight="1">
      <c r="C8" s="736"/>
      <c r="D8" s="736" t="s">
        <v>71</v>
      </c>
      <c r="E8" s="736" t="s">
        <v>0</v>
      </c>
      <c r="F8" s="736" t="s">
        <v>18</v>
      </c>
      <c r="G8" s="736" t="s">
        <v>72</v>
      </c>
      <c r="H8" s="736"/>
      <c r="I8" s="736"/>
      <c r="J8" s="736"/>
      <c r="K8" s="741" t="s">
        <v>243</v>
      </c>
      <c r="L8" s="740" t="s">
        <v>73</v>
      </c>
      <c r="M8" s="736" t="s">
        <v>134</v>
      </c>
      <c r="N8" s="736"/>
      <c r="O8" s="736"/>
      <c r="P8" s="736"/>
      <c r="Q8" s="736"/>
      <c r="R8" s="736"/>
      <c r="S8" s="736"/>
      <c r="T8" s="736"/>
      <c r="U8" s="736"/>
      <c r="V8" s="736"/>
      <c r="W8" s="736"/>
      <c r="X8" s="736"/>
      <c r="Y8" s="736"/>
      <c r="Z8" s="737" t="s">
        <v>74</v>
      </c>
    </row>
    <row r="9" spans="2:26" ht="35.25" customHeight="1" thickBot="1">
      <c r="C9" s="737"/>
      <c r="D9" s="737"/>
      <c r="E9" s="737"/>
      <c r="F9" s="737"/>
      <c r="G9" s="737"/>
      <c r="H9" s="737"/>
      <c r="I9" s="737"/>
      <c r="J9" s="737"/>
      <c r="K9" s="742"/>
      <c r="L9" s="741"/>
      <c r="M9" s="416" t="s">
        <v>83</v>
      </c>
      <c r="N9" s="416" t="s">
        <v>84</v>
      </c>
      <c r="O9" s="416" t="s">
        <v>85</v>
      </c>
      <c r="P9" s="416" t="s">
        <v>86</v>
      </c>
      <c r="Q9" s="416" t="s">
        <v>87</v>
      </c>
      <c r="R9" s="416" t="s">
        <v>88</v>
      </c>
      <c r="S9" s="416" t="s">
        <v>89</v>
      </c>
      <c r="T9" s="416" t="s">
        <v>90</v>
      </c>
      <c r="U9" s="416" t="s">
        <v>91</v>
      </c>
      <c r="V9" s="416" t="s">
        <v>92</v>
      </c>
      <c r="W9" s="416" t="s">
        <v>93</v>
      </c>
      <c r="X9" s="416" t="s">
        <v>94</v>
      </c>
      <c r="Y9" s="101" t="s">
        <v>95</v>
      </c>
      <c r="Z9" s="738"/>
    </row>
    <row r="10" spans="2:26" ht="19.5" customHeight="1" thickTop="1">
      <c r="C10" s="102">
        <v>1</v>
      </c>
      <c r="D10" s="115"/>
      <c r="E10" s="116"/>
      <c r="F10" s="116"/>
      <c r="G10" s="117"/>
      <c r="H10" s="103" t="s">
        <v>23</v>
      </c>
      <c r="I10" s="121"/>
      <c r="J10" s="104" t="s">
        <v>32</v>
      </c>
      <c r="K10" s="405" t="str">
        <f>研修要件確認シート!AC11</f>
        <v>－</v>
      </c>
      <c r="L10" s="123"/>
      <c r="M10" s="124"/>
      <c r="N10" s="105" t="str">
        <f>IF($M10="","",$M10)</f>
        <v/>
      </c>
      <c r="O10" s="106" t="str">
        <f t="shared" ref="O10:X45" si="2">IF($M10="","",$M10)</f>
        <v/>
      </c>
      <c r="P10" s="106" t="str">
        <f t="shared" si="2"/>
        <v/>
      </c>
      <c r="Q10" s="106" t="str">
        <f t="shared" si="2"/>
        <v/>
      </c>
      <c r="R10" s="106" t="str">
        <f t="shared" si="2"/>
        <v/>
      </c>
      <c r="S10" s="106" t="str">
        <f t="shared" si="2"/>
        <v/>
      </c>
      <c r="T10" s="106" t="str">
        <f t="shared" si="2"/>
        <v/>
      </c>
      <c r="U10" s="106" t="str">
        <f t="shared" si="2"/>
        <v/>
      </c>
      <c r="V10" s="106" t="str">
        <f t="shared" si="2"/>
        <v/>
      </c>
      <c r="W10" s="106" t="str">
        <f t="shared" si="2"/>
        <v/>
      </c>
      <c r="X10" s="106" t="str">
        <f t="shared" si="2"/>
        <v/>
      </c>
      <c r="Y10" s="107">
        <f>SUM(M10:X10)</f>
        <v>0</v>
      </c>
      <c r="Z10" s="116"/>
    </row>
    <row r="11" spans="2:26" ht="19.5" customHeight="1">
      <c r="C11" s="218">
        <v>2</v>
      </c>
      <c r="D11" s="118"/>
      <c r="E11" s="119"/>
      <c r="F11" s="119"/>
      <c r="G11" s="120"/>
      <c r="H11" s="108" t="s">
        <v>23</v>
      </c>
      <c r="I11" s="122"/>
      <c r="J11" s="109" t="s">
        <v>32</v>
      </c>
      <c r="K11" s="406" t="str">
        <f>研修要件確認シート!AC12</f>
        <v>－</v>
      </c>
      <c r="L11" s="125"/>
      <c r="M11" s="128"/>
      <c r="N11" s="110" t="str">
        <f t="shared" ref="N11:X46" si="3">IF($M11="","",$M11)</f>
        <v/>
      </c>
      <c r="O11" s="417" t="str">
        <f t="shared" si="2"/>
        <v/>
      </c>
      <c r="P11" s="417" t="str">
        <f t="shared" si="2"/>
        <v/>
      </c>
      <c r="Q11" s="417" t="str">
        <f t="shared" si="2"/>
        <v/>
      </c>
      <c r="R11" s="417" t="str">
        <f t="shared" si="2"/>
        <v/>
      </c>
      <c r="S11" s="417" t="str">
        <f t="shared" si="2"/>
        <v/>
      </c>
      <c r="T11" s="417" t="str">
        <f t="shared" si="2"/>
        <v/>
      </c>
      <c r="U11" s="417" t="str">
        <f t="shared" si="2"/>
        <v/>
      </c>
      <c r="V11" s="417" t="str">
        <f t="shared" si="2"/>
        <v/>
      </c>
      <c r="W11" s="417" t="str">
        <f t="shared" si="2"/>
        <v/>
      </c>
      <c r="X11" s="417" t="str">
        <f t="shared" si="2"/>
        <v/>
      </c>
      <c r="Y11" s="111">
        <f t="shared" ref="Y11:Y59" si="4">SUM(M11:X11)</f>
        <v>0</v>
      </c>
      <c r="Z11" s="119"/>
    </row>
    <row r="12" spans="2:26" ht="19.5" customHeight="1">
      <c r="C12" s="218">
        <v>3</v>
      </c>
      <c r="D12" s="118"/>
      <c r="E12" s="119"/>
      <c r="F12" s="119"/>
      <c r="G12" s="120"/>
      <c r="H12" s="108" t="s">
        <v>23</v>
      </c>
      <c r="I12" s="122"/>
      <c r="J12" s="109" t="s">
        <v>32</v>
      </c>
      <c r="K12" s="406" t="str">
        <f>研修要件確認シート!AC13</f>
        <v>－</v>
      </c>
      <c r="L12" s="125"/>
      <c r="M12" s="128"/>
      <c r="N12" s="110" t="str">
        <f t="shared" si="3"/>
        <v/>
      </c>
      <c r="O12" s="417" t="str">
        <f t="shared" si="2"/>
        <v/>
      </c>
      <c r="P12" s="417" t="str">
        <f t="shared" si="2"/>
        <v/>
      </c>
      <c r="Q12" s="417" t="str">
        <f t="shared" si="2"/>
        <v/>
      </c>
      <c r="R12" s="417" t="str">
        <f t="shared" si="2"/>
        <v/>
      </c>
      <c r="S12" s="417" t="str">
        <f t="shared" si="2"/>
        <v/>
      </c>
      <c r="T12" s="417" t="str">
        <f t="shared" si="2"/>
        <v/>
      </c>
      <c r="U12" s="417" t="str">
        <f t="shared" si="2"/>
        <v/>
      </c>
      <c r="V12" s="417" t="str">
        <f t="shared" si="2"/>
        <v/>
      </c>
      <c r="W12" s="417" t="str">
        <f t="shared" si="2"/>
        <v/>
      </c>
      <c r="X12" s="417" t="str">
        <f t="shared" si="2"/>
        <v/>
      </c>
      <c r="Y12" s="111">
        <f t="shared" si="4"/>
        <v>0</v>
      </c>
      <c r="Z12" s="119"/>
    </row>
    <row r="13" spans="2:26" ht="19.5" customHeight="1">
      <c r="C13" s="218">
        <v>4</v>
      </c>
      <c r="D13" s="118"/>
      <c r="E13" s="119"/>
      <c r="F13" s="119"/>
      <c r="G13" s="120"/>
      <c r="H13" s="108" t="s">
        <v>23</v>
      </c>
      <c r="I13" s="122"/>
      <c r="J13" s="109" t="s">
        <v>32</v>
      </c>
      <c r="K13" s="406" t="str">
        <f>研修要件確認シート!AC14</f>
        <v>－</v>
      </c>
      <c r="L13" s="125"/>
      <c r="M13" s="128"/>
      <c r="N13" s="110" t="str">
        <f t="shared" si="3"/>
        <v/>
      </c>
      <c r="O13" s="417" t="str">
        <f t="shared" si="2"/>
        <v/>
      </c>
      <c r="P13" s="417" t="str">
        <f t="shared" si="2"/>
        <v/>
      </c>
      <c r="Q13" s="417" t="str">
        <f t="shared" si="2"/>
        <v/>
      </c>
      <c r="R13" s="417" t="str">
        <f t="shared" si="2"/>
        <v/>
      </c>
      <c r="S13" s="417" t="str">
        <f t="shared" si="2"/>
        <v/>
      </c>
      <c r="T13" s="417" t="str">
        <f t="shared" si="2"/>
        <v/>
      </c>
      <c r="U13" s="417" t="str">
        <f t="shared" si="2"/>
        <v/>
      </c>
      <c r="V13" s="417" t="str">
        <f t="shared" si="2"/>
        <v/>
      </c>
      <c r="W13" s="417" t="str">
        <f t="shared" si="2"/>
        <v/>
      </c>
      <c r="X13" s="417" t="str">
        <f t="shared" si="2"/>
        <v/>
      </c>
      <c r="Y13" s="111">
        <f t="shared" si="4"/>
        <v>0</v>
      </c>
      <c r="Z13" s="119"/>
    </row>
    <row r="14" spans="2:26" ht="19.5" customHeight="1">
      <c r="C14" s="218">
        <v>5</v>
      </c>
      <c r="D14" s="118"/>
      <c r="E14" s="119"/>
      <c r="F14" s="119"/>
      <c r="G14" s="120"/>
      <c r="H14" s="108" t="s">
        <v>23</v>
      </c>
      <c r="I14" s="122"/>
      <c r="J14" s="109" t="s">
        <v>32</v>
      </c>
      <c r="K14" s="406" t="str">
        <f>研修要件確認シート!AC15</f>
        <v>－</v>
      </c>
      <c r="L14" s="125"/>
      <c r="M14" s="128"/>
      <c r="N14" s="110" t="str">
        <f t="shared" si="3"/>
        <v/>
      </c>
      <c r="O14" s="417" t="str">
        <f t="shared" si="2"/>
        <v/>
      </c>
      <c r="P14" s="417" t="str">
        <f t="shared" si="2"/>
        <v/>
      </c>
      <c r="Q14" s="417" t="str">
        <f t="shared" si="2"/>
        <v/>
      </c>
      <c r="R14" s="417" t="str">
        <f t="shared" si="2"/>
        <v/>
      </c>
      <c r="S14" s="417" t="str">
        <f t="shared" si="2"/>
        <v/>
      </c>
      <c r="T14" s="417" t="str">
        <f t="shared" si="2"/>
        <v/>
      </c>
      <c r="U14" s="417" t="str">
        <f t="shared" si="2"/>
        <v/>
      </c>
      <c r="V14" s="417" t="str">
        <f t="shared" si="2"/>
        <v/>
      </c>
      <c r="W14" s="417" t="str">
        <f t="shared" si="2"/>
        <v/>
      </c>
      <c r="X14" s="417" t="str">
        <f t="shared" si="2"/>
        <v/>
      </c>
      <c r="Y14" s="111">
        <f t="shared" ref="Y14:Y34" si="5">SUM(M14:X14)</f>
        <v>0</v>
      </c>
      <c r="Z14" s="119"/>
    </row>
    <row r="15" spans="2:26" ht="19.5" customHeight="1">
      <c r="C15" s="218">
        <v>6</v>
      </c>
      <c r="D15" s="118"/>
      <c r="E15" s="119"/>
      <c r="F15" s="119"/>
      <c r="G15" s="120"/>
      <c r="H15" s="108" t="s">
        <v>23</v>
      </c>
      <c r="I15" s="122"/>
      <c r="J15" s="109" t="s">
        <v>32</v>
      </c>
      <c r="K15" s="406" t="str">
        <f>研修要件確認シート!AC16</f>
        <v>－</v>
      </c>
      <c r="L15" s="125"/>
      <c r="M15" s="128"/>
      <c r="N15" s="110" t="str">
        <f t="shared" si="3"/>
        <v/>
      </c>
      <c r="O15" s="417" t="str">
        <f t="shared" si="2"/>
        <v/>
      </c>
      <c r="P15" s="417" t="str">
        <f t="shared" si="2"/>
        <v/>
      </c>
      <c r="Q15" s="417" t="str">
        <f t="shared" si="2"/>
        <v/>
      </c>
      <c r="R15" s="417" t="str">
        <f t="shared" si="2"/>
        <v/>
      </c>
      <c r="S15" s="417" t="str">
        <f t="shared" si="2"/>
        <v/>
      </c>
      <c r="T15" s="417" t="str">
        <f t="shared" si="2"/>
        <v/>
      </c>
      <c r="U15" s="417" t="str">
        <f t="shared" si="2"/>
        <v/>
      </c>
      <c r="V15" s="417" t="str">
        <f t="shared" si="2"/>
        <v/>
      </c>
      <c r="W15" s="417" t="str">
        <f t="shared" si="2"/>
        <v/>
      </c>
      <c r="X15" s="417" t="str">
        <f t="shared" si="2"/>
        <v/>
      </c>
      <c r="Y15" s="111">
        <f t="shared" si="5"/>
        <v>0</v>
      </c>
      <c r="Z15" s="119"/>
    </row>
    <row r="16" spans="2:26" ht="19.5" customHeight="1">
      <c r="C16" s="218">
        <v>7</v>
      </c>
      <c r="D16" s="118"/>
      <c r="E16" s="119"/>
      <c r="F16" s="119"/>
      <c r="G16" s="120"/>
      <c r="H16" s="108" t="s">
        <v>23</v>
      </c>
      <c r="I16" s="122"/>
      <c r="J16" s="109" t="s">
        <v>32</v>
      </c>
      <c r="K16" s="406" t="str">
        <f>研修要件確認シート!AC17</f>
        <v>－</v>
      </c>
      <c r="L16" s="125"/>
      <c r="M16" s="128"/>
      <c r="N16" s="110" t="str">
        <f t="shared" si="3"/>
        <v/>
      </c>
      <c r="O16" s="417" t="str">
        <f t="shared" si="2"/>
        <v/>
      </c>
      <c r="P16" s="417" t="str">
        <f t="shared" si="2"/>
        <v/>
      </c>
      <c r="Q16" s="417" t="str">
        <f t="shared" si="2"/>
        <v/>
      </c>
      <c r="R16" s="417" t="str">
        <f t="shared" si="2"/>
        <v/>
      </c>
      <c r="S16" s="417" t="str">
        <f t="shared" si="2"/>
        <v/>
      </c>
      <c r="T16" s="417" t="str">
        <f t="shared" si="2"/>
        <v/>
      </c>
      <c r="U16" s="417" t="str">
        <f t="shared" si="2"/>
        <v/>
      </c>
      <c r="V16" s="417" t="str">
        <f t="shared" si="2"/>
        <v/>
      </c>
      <c r="W16" s="417" t="str">
        <f t="shared" si="2"/>
        <v/>
      </c>
      <c r="X16" s="417" t="str">
        <f t="shared" si="2"/>
        <v/>
      </c>
      <c r="Y16" s="111">
        <f t="shared" si="5"/>
        <v>0</v>
      </c>
      <c r="Z16" s="119"/>
    </row>
    <row r="17" spans="3:26" ht="19.5" customHeight="1">
      <c r="C17" s="218">
        <v>8</v>
      </c>
      <c r="D17" s="118"/>
      <c r="E17" s="119"/>
      <c r="F17" s="119"/>
      <c r="G17" s="120"/>
      <c r="H17" s="108" t="s">
        <v>23</v>
      </c>
      <c r="I17" s="122"/>
      <c r="J17" s="109" t="s">
        <v>32</v>
      </c>
      <c r="K17" s="406" t="str">
        <f>研修要件確認シート!AC18</f>
        <v>－</v>
      </c>
      <c r="L17" s="125"/>
      <c r="M17" s="128"/>
      <c r="N17" s="110" t="str">
        <f t="shared" si="3"/>
        <v/>
      </c>
      <c r="O17" s="417" t="str">
        <f t="shared" si="2"/>
        <v/>
      </c>
      <c r="P17" s="417" t="str">
        <f t="shared" si="2"/>
        <v/>
      </c>
      <c r="Q17" s="417" t="str">
        <f t="shared" si="2"/>
        <v/>
      </c>
      <c r="R17" s="417" t="str">
        <f t="shared" si="2"/>
        <v/>
      </c>
      <c r="S17" s="417" t="str">
        <f t="shared" si="2"/>
        <v/>
      </c>
      <c r="T17" s="417" t="str">
        <f t="shared" si="2"/>
        <v/>
      </c>
      <c r="U17" s="417" t="str">
        <f t="shared" si="2"/>
        <v/>
      </c>
      <c r="V17" s="417" t="str">
        <f t="shared" si="2"/>
        <v/>
      </c>
      <c r="W17" s="417" t="str">
        <f t="shared" si="2"/>
        <v/>
      </c>
      <c r="X17" s="417" t="str">
        <f t="shared" si="2"/>
        <v/>
      </c>
      <c r="Y17" s="111">
        <f t="shared" si="5"/>
        <v>0</v>
      </c>
      <c r="Z17" s="119"/>
    </row>
    <row r="18" spans="3:26" ht="19.5" customHeight="1">
      <c r="C18" s="218">
        <v>9</v>
      </c>
      <c r="D18" s="118"/>
      <c r="E18" s="119"/>
      <c r="F18" s="119"/>
      <c r="G18" s="120"/>
      <c r="H18" s="108" t="s">
        <v>23</v>
      </c>
      <c r="I18" s="122"/>
      <c r="J18" s="109" t="s">
        <v>32</v>
      </c>
      <c r="K18" s="406" t="str">
        <f>研修要件確認シート!AC19</f>
        <v>－</v>
      </c>
      <c r="L18" s="125"/>
      <c r="M18" s="128"/>
      <c r="N18" s="110" t="str">
        <f t="shared" si="3"/>
        <v/>
      </c>
      <c r="O18" s="417" t="str">
        <f t="shared" si="2"/>
        <v/>
      </c>
      <c r="P18" s="417" t="str">
        <f t="shared" si="2"/>
        <v/>
      </c>
      <c r="Q18" s="417" t="str">
        <f t="shared" si="2"/>
        <v/>
      </c>
      <c r="R18" s="417" t="str">
        <f t="shared" si="2"/>
        <v/>
      </c>
      <c r="S18" s="417" t="str">
        <f t="shared" si="2"/>
        <v/>
      </c>
      <c r="T18" s="417" t="str">
        <f t="shared" si="2"/>
        <v/>
      </c>
      <c r="U18" s="417" t="str">
        <f t="shared" si="2"/>
        <v/>
      </c>
      <c r="V18" s="417" t="str">
        <f t="shared" si="2"/>
        <v/>
      </c>
      <c r="W18" s="417" t="str">
        <f t="shared" si="2"/>
        <v/>
      </c>
      <c r="X18" s="417" t="str">
        <f t="shared" si="2"/>
        <v/>
      </c>
      <c r="Y18" s="111">
        <f t="shared" si="5"/>
        <v>0</v>
      </c>
      <c r="Z18" s="119"/>
    </row>
    <row r="19" spans="3:26" ht="19.5" customHeight="1">
      <c r="C19" s="218">
        <v>10</v>
      </c>
      <c r="D19" s="118"/>
      <c r="E19" s="119"/>
      <c r="F19" s="119"/>
      <c r="G19" s="120"/>
      <c r="H19" s="108" t="s">
        <v>23</v>
      </c>
      <c r="I19" s="122"/>
      <c r="J19" s="109" t="s">
        <v>32</v>
      </c>
      <c r="K19" s="406" t="str">
        <f>研修要件確認シート!AC20</f>
        <v>－</v>
      </c>
      <c r="L19" s="125"/>
      <c r="M19" s="128"/>
      <c r="N19" s="110" t="str">
        <f t="shared" si="3"/>
        <v/>
      </c>
      <c r="O19" s="417" t="str">
        <f t="shared" si="2"/>
        <v/>
      </c>
      <c r="P19" s="417" t="str">
        <f t="shared" si="2"/>
        <v/>
      </c>
      <c r="Q19" s="417" t="str">
        <f t="shared" si="2"/>
        <v/>
      </c>
      <c r="R19" s="417" t="str">
        <f t="shared" si="2"/>
        <v/>
      </c>
      <c r="S19" s="417" t="str">
        <f t="shared" si="2"/>
        <v/>
      </c>
      <c r="T19" s="417" t="str">
        <f t="shared" si="2"/>
        <v/>
      </c>
      <c r="U19" s="417" t="str">
        <f t="shared" si="2"/>
        <v/>
      </c>
      <c r="V19" s="417" t="str">
        <f t="shared" si="2"/>
        <v/>
      </c>
      <c r="W19" s="417" t="str">
        <f t="shared" si="2"/>
        <v/>
      </c>
      <c r="X19" s="417" t="str">
        <f t="shared" si="2"/>
        <v/>
      </c>
      <c r="Y19" s="111">
        <f t="shared" si="5"/>
        <v>0</v>
      </c>
      <c r="Z19" s="119"/>
    </row>
    <row r="20" spans="3:26" ht="19.5" customHeight="1">
      <c r="C20" s="218">
        <v>11</v>
      </c>
      <c r="D20" s="118"/>
      <c r="E20" s="119"/>
      <c r="F20" s="119"/>
      <c r="G20" s="120"/>
      <c r="H20" s="108" t="s">
        <v>23</v>
      </c>
      <c r="I20" s="122"/>
      <c r="J20" s="109" t="s">
        <v>32</v>
      </c>
      <c r="K20" s="406" t="str">
        <f>研修要件確認シート!AC21</f>
        <v>－</v>
      </c>
      <c r="L20" s="125"/>
      <c r="M20" s="128"/>
      <c r="N20" s="110" t="str">
        <f t="shared" si="3"/>
        <v/>
      </c>
      <c r="O20" s="417" t="str">
        <f t="shared" si="2"/>
        <v/>
      </c>
      <c r="P20" s="417" t="str">
        <f t="shared" si="2"/>
        <v/>
      </c>
      <c r="Q20" s="417" t="str">
        <f t="shared" si="2"/>
        <v/>
      </c>
      <c r="R20" s="417" t="str">
        <f t="shared" si="2"/>
        <v/>
      </c>
      <c r="S20" s="417" t="str">
        <f t="shared" si="2"/>
        <v/>
      </c>
      <c r="T20" s="417" t="str">
        <f t="shared" si="2"/>
        <v/>
      </c>
      <c r="U20" s="417" t="str">
        <f t="shared" si="2"/>
        <v/>
      </c>
      <c r="V20" s="417" t="str">
        <f t="shared" si="2"/>
        <v/>
      </c>
      <c r="W20" s="417" t="str">
        <f t="shared" si="2"/>
        <v/>
      </c>
      <c r="X20" s="417" t="str">
        <f t="shared" si="2"/>
        <v/>
      </c>
      <c r="Y20" s="111">
        <f t="shared" ref="Y20:Y30" si="6">SUM(M20:X20)</f>
        <v>0</v>
      </c>
      <c r="Z20" s="119"/>
    </row>
    <row r="21" spans="3:26" ht="19.5" customHeight="1">
      <c r="C21" s="218">
        <v>12</v>
      </c>
      <c r="D21" s="118"/>
      <c r="E21" s="119"/>
      <c r="F21" s="119"/>
      <c r="G21" s="120"/>
      <c r="H21" s="108" t="s">
        <v>23</v>
      </c>
      <c r="I21" s="122"/>
      <c r="J21" s="109" t="s">
        <v>32</v>
      </c>
      <c r="K21" s="406" t="str">
        <f>研修要件確認シート!AC22</f>
        <v>－</v>
      </c>
      <c r="L21" s="125"/>
      <c r="M21" s="128"/>
      <c r="N21" s="110" t="str">
        <f t="shared" si="3"/>
        <v/>
      </c>
      <c r="O21" s="417" t="str">
        <f t="shared" si="3"/>
        <v/>
      </c>
      <c r="P21" s="417" t="str">
        <f t="shared" si="3"/>
        <v/>
      </c>
      <c r="Q21" s="417" t="str">
        <f t="shared" si="3"/>
        <v/>
      </c>
      <c r="R21" s="417" t="str">
        <f t="shared" si="3"/>
        <v/>
      </c>
      <c r="S21" s="417" t="str">
        <f t="shared" si="3"/>
        <v/>
      </c>
      <c r="T21" s="417" t="str">
        <f t="shared" si="3"/>
        <v/>
      </c>
      <c r="U21" s="417" t="str">
        <f t="shared" si="3"/>
        <v/>
      </c>
      <c r="V21" s="417" t="str">
        <f t="shared" si="3"/>
        <v/>
      </c>
      <c r="W21" s="417" t="str">
        <f t="shared" si="3"/>
        <v/>
      </c>
      <c r="X21" s="417" t="str">
        <f t="shared" si="3"/>
        <v/>
      </c>
      <c r="Y21" s="111">
        <f t="shared" si="6"/>
        <v>0</v>
      </c>
      <c r="Z21" s="119"/>
    </row>
    <row r="22" spans="3:26" ht="19.5" customHeight="1">
      <c r="C22" s="218">
        <v>13</v>
      </c>
      <c r="D22" s="118"/>
      <c r="E22" s="119"/>
      <c r="F22" s="119"/>
      <c r="G22" s="120"/>
      <c r="H22" s="108" t="s">
        <v>23</v>
      </c>
      <c r="I22" s="122"/>
      <c r="J22" s="109" t="s">
        <v>32</v>
      </c>
      <c r="K22" s="406" t="str">
        <f>研修要件確認シート!AC23</f>
        <v>－</v>
      </c>
      <c r="L22" s="125"/>
      <c r="M22" s="128"/>
      <c r="N22" s="110" t="str">
        <f t="shared" si="3"/>
        <v/>
      </c>
      <c r="O22" s="417" t="str">
        <f t="shared" si="3"/>
        <v/>
      </c>
      <c r="P22" s="417" t="str">
        <f t="shared" si="3"/>
        <v/>
      </c>
      <c r="Q22" s="417" t="str">
        <f t="shared" si="3"/>
        <v/>
      </c>
      <c r="R22" s="417" t="str">
        <f t="shared" si="3"/>
        <v/>
      </c>
      <c r="S22" s="417" t="str">
        <f t="shared" si="3"/>
        <v/>
      </c>
      <c r="T22" s="417" t="str">
        <f t="shared" si="3"/>
        <v/>
      </c>
      <c r="U22" s="417" t="str">
        <f t="shared" si="3"/>
        <v/>
      </c>
      <c r="V22" s="417" t="str">
        <f t="shared" si="3"/>
        <v/>
      </c>
      <c r="W22" s="417" t="str">
        <f t="shared" si="3"/>
        <v/>
      </c>
      <c r="X22" s="417" t="str">
        <f t="shared" si="3"/>
        <v/>
      </c>
      <c r="Y22" s="111">
        <f t="shared" si="6"/>
        <v>0</v>
      </c>
      <c r="Z22" s="119"/>
    </row>
    <row r="23" spans="3:26" ht="19.5" customHeight="1">
      <c r="C23" s="218">
        <v>14</v>
      </c>
      <c r="D23" s="118"/>
      <c r="E23" s="119"/>
      <c r="F23" s="119"/>
      <c r="G23" s="120"/>
      <c r="H23" s="108" t="s">
        <v>23</v>
      </c>
      <c r="I23" s="122"/>
      <c r="J23" s="109" t="s">
        <v>32</v>
      </c>
      <c r="K23" s="406" t="str">
        <f>研修要件確認シート!AC24</f>
        <v>－</v>
      </c>
      <c r="L23" s="125"/>
      <c r="M23" s="128"/>
      <c r="N23" s="110" t="str">
        <f t="shared" si="3"/>
        <v/>
      </c>
      <c r="O23" s="417" t="str">
        <f t="shared" si="3"/>
        <v/>
      </c>
      <c r="P23" s="417" t="str">
        <f t="shared" si="3"/>
        <v/>
      </c>
      <c r="Q23" s="417" t="str">
        <f t="shared" si="3"/>
        <v/>
      </c>
      <c r="R23" s="417" t="str">
        <f t="shared" si="3"/>
        <v/>
      </c>
      <c r="S23" s="417" t="str">
        <f t="shared" si="3"/>
        <v/>
      </c>
      <c r="T23" s="417" t="str">
        <f t="shared" si="3"/>
        <v/>
      </c>
      <c r="U23" s="417" t="str">
        <f t="shared" si="3"/>
        <v/>
      </c>
      <c r="V23" s="417" t="str">
        <f t="shared" si="3"/>
        <v/>
      </c>
      <c r="W23" s="417" t="str">
        <f t="shared" si="3"/>
        <v/>
      </c>
      <c r="X23" s="417" t="str">
        <f t="shared" si="3"/>
        <v/>
      </c>
      <c r="Y23" s="111">
        <f t="shared" si="6"/>
        <v>0</v>
      </c>
      <c r="Z23" s="119"/>
    </row>
    <row r="24" spans="3:26" ht="19.5" customHeight="1">
      <c r="C24" s="218">
        <v>15</v>
      </c>
      <c r="D24" s="118"/>
      <c r="E24" s="119"/>
      <c r="F24" s="119"/>
      <c r="G24" s="120"/>
      <c r="H24" s="108" t="s">
        <v>23</v>
      </c>
      <c r="I24" s="122"/>
      <c r="J24" s="109" t="s">
        <v>32</v>
      </c>
      <c r="K24" s="406" t="str">
        <f>研修要件確認シート!AC25</f>
        <v>－</v>
      </c>
      <c r="L24" s="125"/>
      <c r="M24" s="128"/>
      <c r="N24" s="110" t="str">
        <f t="shared" si="3"/>
        <v/>
      </c>
      <c r="O24" s="417" t="str">
        <f t="shared" si="3"/>
        <v/>
      </c>
      <c r="P24" s="417" t="str">
        <f t="shared" si="3"/>
        <v/>
      </c>
      <c r="Q24" s="417" t="str">
        <f t="shared" si="3"/>
        <v/>
      </c>
      <c r="R24" s="417" t="str">
        <f t="shared" si="3"/>
        <v/>
      </c>
      <c r="S24" s="417" t="str">
        <f t="shared" si="3"/>
        <v/>
      </c>
      <c r="T24" s="417" t="str">
        <f t="shared" si="3"/>
        <v/>
      </c>
      <c r="U24" s="417" t="str">
        <f t="shared" si="3"/>
        <v/>
      </c>
      <c r="V24" s="417" t="str">
        <f t="shared" si="3"/>
        <v/>
      </c>
      <c r="W24" s="417" t="str">
        <f t="shared" si="3"/>
        <v/>
      </c>
      <c r="X24" s="417" t="str">
        <f t="shared" si="3"/>
        <v/>
      </c>
      <c r="Y24" s="111">
        <f t="shared" si="6"/>
        <v>0</v>
      </c>
      <c r="Z24" s="119"/>
    </row>
    <row r="25" spans="3:26" ht="19.5" customHeight="1">
      <c r="C25" s="218">
        <v>16</v>
      </c>
      <c r="D25" s="118"/>
      <c r="E25" s="119"/>
      <c r="F25" s="119"/>
      <c r="G25" s="120"/>
      <c r="H25" s="108" t="s">
        <v>23</v>
      </c>
      <c r="I25" s="122"/>
      <c r="J25" s="109" t="s">
        <v>32</v>
      </c>
      <c r="K25" s="406" t="str">
        <f>研修要件確認シート!AC26</f>
        <v>－</v>
      </c>
      <c r="L25" s="125"/>
      <c r="M25" s="128"/>
      <c r="N25" s="110" t="str">
        <f t="shared" si="3"/>
        <v/>
      </c>
      <c r="O25" s="417" t="str">
        <f t="shared" si="3"/>
        <v/>
      </c>
      <c r="P25" s="417" t="str">
        <f t="shared" si="3"/>
        <v/>
      </c>
      <c r="Q25" s="417" t="str">
        <f t="shared" si="3"/>
        <v/>
      </c>
      <c r="R25" s="417" t="str">
        <f t="shared" si="3"/>
        <v/>
      </c>
      <c r="S25" s="417" t="str">
        <f t="shared" si="3"/>
        <v/>
      </c>
      <c r="T25" s="417" t="str">
        <f t="shared" si="3"/>
        <v/>
      </c>
      <c r="U25" s="417" t="str">
        <f t="shared" si="3"/>
        <v/>
      </c>
      <c r="V25" s="417" t="str">
        <f t="shared" si="3"/>
        <v/>
      </c>
      <c r="W25" s="417" t="str">
        <f t="shared" si="3"/>
        <v/>
      </c>
      <c r="X25" s="417" t="str">
        <f t="shared" si="3"/>
        <v/>
      </c>
      <c r="Y25" s="111">
        <f t="shared" si="6"/>
        <v>0</v>
      </c>
      <c r="Z25" s="119"/>
    </row>
    <row r="26" spans="3:26" ht="19.5" customHeight="1">
      <c r="C26" s="218">
        <v>17</v>
      </c>
      <c r="D26" s="118"/>
      <c r="E26" s="119"/>
      <c r="F26" s="119"/>
      <c r="G26" s="120"/>
      <c r="H26" s="108" t="s">
        <v>23</v>
      </c>
      <c r="I26" s="122"/>
      <c r="J26" s="109" t="s">
        <v>32</v>
      </c>
      <c r="K26" s="406" t="str">
        <f>研修要件確認シート!AC27</f>
        <v>－</v>
      </c>
      <c r="L26" s="125"/>
      <c r="M26" s="128"/>
      <c r="N26" s="110" t="str">
        <f t="shared" si="3"/>
        <v/>
      </c>
      <c r="O26" s="417" t="str">
        <f t="shared" si="3"/>
        <v/>
      </c>
      <c r="P26" s="417" t="str">
        <f t="shared" si="3"/>
        <v/>
      </c>
      <c r="Q26" s="417" t="str">
        <f t="shared" si="3"/>
        <v/>
      </c>
      <c r="R26" s="417" t="str">
        <f t="shared" si="3"/>
        <v/>
      </c>
      <c r="S26" s="417" t="str">
        <f t="shared" si="3"/>
        <v/>
      </c>
      <c r="T26" s="417" t="str">
        <f t="shared" si="3"/>
        <v/>
      </c>
      <c r="U26" s="417" t="str">
        <f t="shared" si="3"/>
        <v/>
      </c>
      <c r="V26" s="417" t="str">
        <f t="shared" si="3"/>
        <v/>
      </c>
      <c r="W26" s="417" t="str">
        <f t="shared" si="3"/>
        <v/>
      </c>
      <c r="X26" s="417" t="str">
        <f t="shared" si="3"/>
        <v/>
      </c>
      <c r="Y26" s="111">
        <f t="shared" si="6"/>
        <v>0</v>
      </c>
      <c r="Z26" s="119"/>
    </row>
    <row r="27" spans="3:26" ht="19.5" customHeight="1">
      <c r="C27" s="218">
        <v>18</v>
      </c>
      <c r="D27" s="118"/>
      <c r="E27" s="119"/>
      <c r="F27" s="119"/>
      <c r="G27" s="120"/>
      <c r="H27" s="108" t="s">
        <v>23</v>
      </c>
      <c r="I27" s="122"/>
      <c r="J27" s="109" t="s">
        <v>32</v>
      </c>
      <c r="K27" s="406" t="str">
        <f>研修要件確認シート!AC28</f>
        <v>－</v>
      </c>
      <c r="L27" s="125"/>
      <c r="M27" s="128"/>
      <c r="N27" s="110" t="str">
        <f t="shared" si="3"/>
        <v/>
      </c>
      <c r="O27" s="417" t="str">
        <f t="shared" si="3"/>
        <v/>
      </c>
      <c r="P27" s="417" t="str">
        <f t="shared" si="3"/>
        <v/>
      </c>
      <c r="Q27" s="417" t="str">
        <f t="shared" si="3"/>
        <v/>
      </c>
      <c r="R27" s="417" t="str">
        <f t="shared" si="3"/>
        <v/>
      </c>
      <c r="S27" s="417" t="str">
        <f t="shared" si="3"/>
        <v/>
      </c>
      <c r="T27" s="417" t="str">
        <f t="shared" si="3"/>
        <v/>
      </c>
      <c r="U27" s="417" t="str">
        <f t="shared" si="3"/>
        <v/>
      </c>
      <c r="V27" s="417" t="str">
        <f t="shared" si="3"/>
        <v/>
      </c>
      <c r="W27" s="417" t="str">
        <f t="shared" si="3"/>
        <v/>
      </c>
      <c r="X27" s="417" t="str">
        <f t="shared" si="3"/>
        <v/>
      </c>
      <c r="Y27" s="111">
        <f t="shared" si="6"/>
        <v>0</v>
      </c>
      <c r="Z27" s="119"/>
    </row>
    <row r="28" spans="3:26" ht="19.5" customHeight="1">
      <c r="C28" s="218">
        <v>19</v>
      </c>
      <c r="D28" s="118"/>
      <c r="E28" s="119"/>
      <c r="F28" s="119"/>
      <c r="G28" s="120"/>
      <c r="H28" s="108" t="s">
        <v>23</v>
      </c>
      <c r="I28" s="122"/>
      <c r="J28" s="109" t="s">
        <v>32</v>
      </c>
      <c r="K28" s="406" t="str">
        <f>研修要件確認シート!AC29</f>
        <v>－</v>
      </c>
      <c r="L28" s="125"/>
      <c r="M28" s="128"/>
      <c r="N28" s="110" t="str">
        <f t="shared" si="3"/>
        <v/>
      </c>
      <c r="O28" s="417" t="str">
        <f t="shared" si="3"/>
        <v/>
      </c>
      <c r="P28" s="417" t="str">
        <f t="shared" si="3"/>
        <v/>
      </c>
      <c r="Q28" s="417" t="str">
        <f t="shared" si="3"/>
        <v/>
      </c>
      <c r="R28" s="417" t="str">
        <f t="shared" si="3"/>
        <v/>
      </c>
      <c r="S28" s="417" t="str">
        <f t="shared" si="3"/>
        <v/>
      </c>
      <c r="T28" s="417" t="str">
        <f t="shared" si="3"/>
        <v/>
      </c>
      <c r="U28" s="417" t="str">
        <f t="shared" si="3"/>
        <v/>
      </c>
      <c r="V28" s="417" t="str">
        <f t="shared" si="3"/>
        <v/>
      </c>
      <c r="W28" s="417" t="str">
        <f t="shared" si="3"/>
        <v/>
      </c>
      <c r="X28" s="417" t="str">
        <f t="shared" si="3"/>
        <v/>
      </c>
      <c r="Y28" s="111">
        <f t="shared" si="6"/>
        <v>0</v>
      </c>
      <c r="Z28" s="119"/>
    </row>
    <row r="29" spans="3:26" ht="19.5" customHeight="1">
      <c r="C29" s="218">
        <v>20</v>
      </c>
      <c r="D29" s="118"/>
      <c r="E29" s="119"/>
      <c r="F29" s="119"/>
      <c r="G29" s="120"/>
      <c r="H29" s="108" t="s">
        <v>23</v>
      </c>
      <c r="I29" s="122"/>
      <c r="J29" s="109" t="s">
        <v>32</v>
      </c>
      <c r="K29" s="406" t="str">
        <f>研修要件確認シート!AC30</f>
        <v>－</v>
      </c>
      <c r="L29" s="125"/>
      <c r="M29" s="128"/>
      <c r="N29" s="110" t="str">
        <f t="shared" si="3"/>
        <v/>
      </c>
      <c r="O29" s="417" t="str">
        <f t="shared" si="3"/>
        <v/>
      </c>
      <c r="P29" s="417" t="str">
        <f t="shared" si="3"/>
        <v/>
      </c>
      <c r="Q29" s="417" t="str">
        <f t="shared" si="3"/>
        <v/>
      </c>
      <c r="R29" s="417" t="str">
        <f t="shared" si="3"/>
        <v/>
      </c>
      <c r="S29" s="417" t="str">
        <f t="shared" si="3"/>
        <v/>
      </c>
      <c r="T29" s="417" t="str">
        <f t="shared" si="3"/>
        <v/>
      </c>
      <c r="U29" s="417" t="str">
        <f t="shared" si="3"/>
        <v/>
      </c>
      <c r="V29" s="417" t="str">
        <f t="shared" si="3"/>
        <v/>
      </c>
      <c r="W29" s="417" t="str">
        <f t="shared" si="3"/>
        <v/>
      </c>
      <c r="X29" s="417" t="str">
        <f t="shared" si="3"/>
        <v/>
      </c>
      <c r="Y29" s="111">
        <f t="shared" si="6"/>
        <v>0</v>
      </c>
      <c r="Z29" s="119"/>
    </row>
    <row r="30" spans="3:26" ht="19.5" customHeight="1">
      <c r="C30" s="218">
        <v>21</v>
      </c>
      <c r="D30" s="118"/>
      <c r="E30" s="119"/>
      <c r="F30" s="119"/>
      <c r="G30" s="120"/>
      <c r="H30" s="108" t="s">
        <v>23</v>
      </c>
      <c r="I30" s="122"/>
      <c r="J30" s="109" t="s">
        <v>32</v>
      </c>
      <c r="K30" s="406" t="str">
        <f>研修要件確認シート!AC31</f>
        <v>－</v>
      </c>
      <c r="L30" s="125"/>
      <c r="M30" s="128"/>
      <c r="N30" s="110" t="str">
        <f t="shared" si="3"/>
        <v/>
      </c>
      <c r="O30" s="417" t="str">
        <f t="shared" si="3"/>
        <v/>
      </c>
      <c r="P30" s="417" t="str">
        <f t="shared" si="3"/>
        <v/>
      </c>
      <c r="Q30" s="417" t="str">
        <f t="shared" si="3"/>
        <v/>
      </c>
      <c r="R30" s="417" t="str">
        <f t="shared" si="3"/>
        <v/>
      </c>
      <c r="S30" s="417" t="str">
        <f t="shared" si="3"/>
        <v/>
      </c>
      <c r="T30" s="417" t="str">
        <f t="shared" si="3"/>
        <v/>
      </c>
      <c r="U30" s="417" t="str">
        <f t="shared" si="3"/>
        <v/>
      </c>
      <c r="V30" s="417" t="str">
        <f t="shared" si="3"/>
        <v/>
      </c>
      <c r="W30" s="417" t="str">
        <f t="shared" si="3"/>
        <v/>
      </c>
      <c r="X30" s="417" t="str">
        <f t="shared" si="3"/>
        <v/>
      </c>
      <c r="Y30" s="111">
        <f t="shared" si="6"/>
        <v>0</v>
      </c>
      <c r="Z30" s="119"/>
    </row>
    <row r="31" spans="3:26" ht="19.5" customHeight="1">
      <c r="C31" s="218">
        <v>22</v>
      </c>
      <c r="D31" s="118"/>
      <c r="E31" s="119"/>
      <c r="F31" s="119"/>
      <c r="G31" s="120"/>
      <c r="H31" s="108" t="s">
        <v>23</v>
      </c>
      <c r="I31" s="122"/>
      <c r="J31" s="109" t="s">
        <v>32</v>
      </c>
      <c r="K31" s="406" t="str">
        <f>研修要件確認シート!AC32</f>
        <v>－</v>
      </c>
      <c r="L31" s="125"/>
      <c r="M31" s="128"/>
      <c r="N31" s="110" t="str">
        <f t="shared" si="3"/>
        <v/>
      </c>
      <c r="O31" s="417" t="str">
        <f t="shared" si="2"/>
        <v/>
      </c>
      <c r="P31" s="417" t="str">
        <f t="shared" si="2"/>
        <v/>
      </c>
      <c r="Q31" s="417" t="str">
        <f t="shared" si="2"/>
        <v/>
      </c>
      <c r="R31" s="417" t="str">
        <f t="shared" si="2"/>
        <v/>
      </c>
      <c r="S31" s="417" t="str">
        <f t="shared" si="2"/>
        <v/>
      </c>
      <c r="T31" s="417" t="str">
        <f t="shared" si="2"/>
        <v/>
      </c>
      <c r="U31" s="417" t="str">
        <f t="shared" si="2"/>
        <v/>
      </c>
      <c r="V31" s="417" t="str">
        <f t="shared" si="2"/>
        <v/>
      </c>
      <c r="W31" s="417" t="str">
        <f t="shared" si="2"/>
        <v/>
      </c>
      <c r="X31" s="417" t="str">
        <f t="shared" si="2"/>
        <v/>
      </c>
      <c r="Y31" s="111">
        <f t="shared" si="5"/>
        <v>0</v>
      </c>
      <c r="Z31" s="119"/>
    </row>
    <row r="32" spans="3:26" ht="19.5" customHeight="1">
      <c r="C32" s="218">
        <v>23</v>
      </c>
      <c r="D32" s="118"/>
      <c r="E32" s="119"/>
      <c r="F32" s="119"/>
      <c r="G32" s="120"/>
      <c r="H32" s="108" t="s">
        <v>23</v>
      </c>
      <c r="I32" s="122"/>
      <c r="J32" s="109" t="s">
        <v>32</v>
      </c>
      <c r="K32" s="406" t="str">
        <f>研修要件確認シート!AC33</f>
        <v>－</v>
      </c>
      <c r="L32" s="125"/>
      <c r="M32" s="128"/>
      <c r="N32" s="110" t="str">
        <f t="shared" si="3"/>
        <v/>
      </c>
      <c r="O32" s="417" t="str">
        <f t="shared" si="2"/>
        <v/>
      </c>
      <c r="P32" s="417" t="str">
        <f t="shared" si="2"/>
        <v/>
      </c>
      <c r="Q32" s="417" t="str">
        <f t="shared" si="2"/>
        <v/>
      </c>
      <c r="R32" s="417" t="str">
        <f t="shared" si="2"/>
        <v/>
      </c>
      <c r="S32" s="417" t="str">
        <f t="shared" si="2"/>
        <v/>
      </c>
      <c r="T32" s="417" t="str">
        <f t="shared" si="2"/>
        <v/>
      </c>
      <c r="U32" s="417" t="str">
        <f t="shared" si="2"/>
        <v/>
      </c>
      <c r="V32" s="417" t="str">
        <f t="shared" si="2"/>
        <v/>
      </c>
      <c r="W32" s="417" t="str">
        <f t="shared" si="2"/>
        <v/>
      </c>
      <c r="X32" s="417" t="str">
        <f t="shared" si="2"/>
        <v/>
      </c>
      <c r="Y32" s="111">
        <f t="shared" si="5"/>
        <v>0</v>
      </c>
      <c r="Z32" s="119"/>
    </row>
    <row r="33" spans="3:26" ht="19.5" customHeight="1">
      <c r="C33" s="218">
        <v>24</v>
      </c>
      <c r="D33" s="118"/>
      <c r="E33" s="119"/>
      <c r="F33" s="119"/>
      <c r="G33" s="120"/>
      <c r="H33" s="108" t="s">
        <v>23</v>
      </c>
      <c r="I33" s="122"/>
      <c r="J33" s="109" t="s">
        <v>32</v>
      </c>
      <c r="K33" s="406" t="str">
        <f>研修要件確認シート!AC34</f>
        <v>－</v>
      </c>
      <c r="L33" s="125"/>
      <c r="M33" s="128"/>
      <c r="N33" s="110" t="str">
        <f t="shared" si="3"/>
        <v/>
      </c>
      <c r="O33" s="417" t="str">
        <f t="shared" si="2"/>
        <v/>
      </c>
      <c r="P33" s="417" t="str">
        <f t="shared" si="2"/>
        <v/>
      </c>
      <c r="Q33" s="417" t="str">
        <f t="shared" si="2"/>
        <v/>
      </c>
      <c r="R33" s="417" t="str">
        <f t="shared" si="2"/>
        <v/>
      </c>
      <c r="S33" s="417" t="str">
        <f t="shared" si="2"/>
        <v/>
      </c>
      <c r="T33" s="417" t="str">
        <f t="shared" ref="O33:X34" si="7">IF($M33="","",$M33)</f>
        <v/>
      </c>
      <c r="U33" s="417" t="str">
        <f t="shared" si="7"/>
        <v/>
      </c>
      <c r="V33" s="417" t="str">
        <f t="shared" si="7"/>
        <v/>
      </c>
      <c r="W33" s="417" t="str">
        <f t="shared" si="7"/>
        <v/>
      </c>
      <c r="X33" s="417" t="str">
        <f t="shared" si="7"/>
        <v/>
      </c>
      <c r="Y33" s="111">
        <f t="shared" si="5"/>
        <v>0</v>
      </c>
      <c r="Z33" s="119"/>
    </row>
    <row r="34" spans="3:26" ht="19.5" customHeight="1">
      <c r="C34" s="218">
        <v>25</v>
      </c>
      <c r="D34" s="118"/>
      <c r="E34" s="119"/>
      <c r="F34" s="119"/>
      <c r="G34" s="120"/>
      <c r="H34" s="108" t="s">
        <v>23</v>
      </c>
      <c r="I34" s="122"/>
      <c r="J34" s="109" t="s">
        <v>32</v>
      </c>
      <c r="K34" s="406" t="str">
        <f>研修要件確認シート!AC35</f>
        <v>－</v>
      </c>
      <c r="L34" s="125"/>
      <c r="M34" s="128"/>
      <c r="N34" s="110" t="str">
        <f t="shared" si="3"/>
        <v/>
      </c>
      <c r="O34" s="417" t="str">
        <f t="shared" si="7"/>
        <v/>
      </c>
      <c r="P34" s="417" t="str">
        <f t="shared" si="7"/>
        <v/>
      </c>
      <c r="Q34" s="417" t="str">
        <f t="shared" si="7"/>
        <v/>
      </c>
      <c r="R34" s="417" t="str">
        <f t="shared" si="7"/>
        <v/>
      </c>
      <c r="S34" s="417" t="str">
        <f t="shared" si="7"/>
        <v/>
      </c>
      <c r="T34" s="417" t="str">
        <f t="shared" si="7"/>
        <v/>
      </c>
      <c r="U34" s="417" t="str">
        <f t="shared" si="7"/>
        <v/>
      </c>
      <c r="V34" s="417" t="str">
        <f t="shared" si="7"/>
        <v/>
      </c>
      <c r="W34" s="417" t="str">
        <f t="shared" si="7"/>
        <v/>
      </c>
      <c r="X34" s="417" t="str">
        <f t="shared" si="7"/>
        <v/>
      </c>
      <c r="Y34" s="111">
        <f t="shared" si="5"/>
        <v>0</v>
      </c>
      <c r="Z34" s="119"/>
    </row>
    <row r="35" spans="3:26" ht="19.5" customHeight="1">
      <c r="C35" s="218">
        <v>26</v>
      </c>
      <c r="D35" s="118"/>
      <c r="E35" s="119"/>
      <c r="F35" s="119"/>
      <c r="G35" s="120"/>
      <c r="H35" s="108" t="s">
        <v>23</v>
      </c>
      <c r="I35" s="122"/>
      <c r="J35" s="109" t="s">
        <v>32</v>
      </c>
      <c r="K35" s="406" t="str">
        <f>研修要件確認シート!AC36</f>
        <v>－</v>
      </c>
      <c r="L35" s="125"/>
      <c r="M35" s="128"/>
      <c r="N35" s="110" t="str">
        <f t="shared" si="3"/>
        <v/>
      </c>
      <c r="O35" s="417" t="str">
        <f t="shared" si="2"/>
        <v/>
      </c>
      <c r="P35" s="417" t="str">
        <f t="shared" si="2"/>
        <v/>
      </c>
      <c r="Q35" s="417" t="str">
        <f t="shared" si="2"/>
        <v/>
      </c>
      <c r="R35" s="417" t="str">
        <f t="shared" si="2"/>
        <v/>
      </c>
      <c r="S35" s="417" t="str">
        <f t="shared" si="2"/>
        <v/>
      </c>
      <c r="T35" s="417" t="str">
        <f t="shared" si="2"/>
        <v/>
      </c>
      <c r="U35" s="417" t="str">
        <f t="shared" si="2"/>
        <v/>
      </c>
      <c r="V35" s="417" t="str">
        <f t="shared" si="2"/>
        <v/>
      </c>
      <c r="W35" s="417" t="str">
        <f t="shared" si="2"/>
        <v/>
      </c>
      <c r="X35" s="417" t="str">
        <f t="shared" si="2"/>
        <v/>
      </c>
      <c r="Y35" s="111">
        <f t="shared" si="4"/>
        <v>0</v>
      </c>
      <c r="Z35" s="119"/>
    </row>
    <row r="36" spans="3:26" ht="19.5" customHeight="1">
      <c r="C36" s="218">
        <v>27</v>
      </c>
      <c r="D36" s="118"/>
      <c r="E36" s="119"/>
      <c r="F36" s="119"/>
      <c r="G36" s="120"/>
      <c r="H36" s="108" t="s">
        <v>23</v>
      </c>
      <c r="I36" s="122"/>
      <c r="J36" s="109" t="s">
        <v>32</v>
      </c>
      <c r="K36" s="406" t="str">
        <f>研修要件確認シート!AC37</f>
        <v>－</v>
      </c>
      <c r="L36" s="125"/>
      <c r="M36" s="128"/>
      <c r="N36" s="110" t="str">
        <f t="shared" si="3"/>
        <v/>
      </c>
      <c r="O36" s="417" t="str">
        <f t="shared" si="2"/>
        <v/>
      </c>
      <c r="P36" s="417" t="str">
        <f t="shared" si="2"/>
        <v/>
      </c>
      <c r="Q36" s="417" t="str">
        <f t="shared" si="2"/>
        <v/>
      </c>
      <c r="R36" s="417" t="str">
        <f t="shared" si="2"/>
        <v/>
      </c>
      <c r="S36" s="417" t="str">
        <f t="shared" si="2"/>
        <v/>
      </c>
      <c r="T36" s="417" t="str">
        <f t="shared" si="2"/>
        <v/>
      </c>
      <c r="U36" s="417" t="str">
        <f t="shared" si="2"/>
        <v/>
      </c>
      <c r="V36" s="417" t="str">
        <f t="shared" si="2"/>
        <v/>
      </c>
      <c r="W36" s="417" t="str">
        <f t="shared" si="2"/>
        <v/>
      </c>
      <c r="X36" s="417" t="str">
        <f t="shared" si="2"/>
        <v/>
      </c>
      <c r="Y36" s="111">
        <f t="shared" si="4"/>
        <v>0</v>
      </c>
      <c r="Z36" s="119"/>
    </row>
    <row r="37" spans="3:26" ht="19.5" customHeight="1">
      <c r="C37" s="218">
        <v>28</v>
      </c>
      <c r="D37" s="118"/>
      <c r="E37" s="119"/>
      <c r="F37" s="119"/>
      <c r="G37" s="120"/>
      <c r="H37" s="108" t="s">
        <v>23</v>
      </c>
      <c r="I37" s="122"/>
      <c r="J37" s="109" t="s">
        <v>32</v>
      </c>
      <c r="K37" s="406" t="str">
        <f>研修要件確認シート!AC38</f>
        <v>－</v>
      </c>
      <c r="L37" s="125"/>
      <c r="M37" s="128"/>
      <c r="N37" s="110" t="str">
        <f t="shared" si="3"/>
        <v/>
      </c>
      <c r="O37" s="417" t="str">
        <f t="shared" si="2"/>
        <v/>
      </c>
      <c r="P37" s="417" t="str">
        <f t="shared" si="2"/>
        <v/>
      </c>
      <c r="Q37" s="417" t="str">
        <f t="shared" si="2"/>
        <v/>
      </c>
      <c r="R37" s="417" t="str">
        <f t="shared" si="2"/>
        <v/>
      </c>
      <c r="S37" s="417" t="str">
        <f t="shared" si="2"/>
        <v/>
      </c>
      <c r="T37" s="417" t="str">
        <f t="shared" si="2"/>
        <v/>
      </c>
      <c r="U37" s="417" t="str">
        <f t="shared" si="2"/>
        <v/>
      </c>
      <c r="V37" s="417" t="str">
        <f t="shared" si="2"/>
        <v/>
      </c>
      <c r="W37" s="417" t="str">
        <f t="shared" si="2"/>
        <v/>
      </c>
      <c r="X37" s="417" t="str">
        <f t="shared" si="2"/>
        <v/>
      </c>
      <c r="Y37" s="111">
        <f t="shared" si="4"/>
        <v>0</v>
      </c>
      <c r="Z37" s="119"/>
    </row>
    <row r="38" spans="3:26" ht="19.5" customHeight="1">
      <c r="C38" s="218">
        <v>29</v>
      </c>
      <c r="D38" s="118"/>
      <c r="E38" s="119"/>
      <c r="F38" s="119"/>
      <c r="G38" s="120"/>
      <c r="H38" s="108" t="s">
        <v>23</v>
      </c>
      <c r="I38" s="122"/>
      <c r="J38" s="109" t="s">
        <v>32</v>
      </c>
      <c r="K38" s="406" t="str">
        <f>研修要件確認シート!AC39</f>
        <v>－</v>
      </c>
      <c r="L38" s="125"/>
      <c r="M38" s="128"/>
      <c r="N38" s="110" t="str">
        <f t="shared" si="3"/>
        <v/>
      </c>
      <c r="O38" s="417" t="str">
        <f t="shared" si="2"/>
        <v/>
      </c>
      <c r="P38" s="417" t="str">
        <f t="shared" si="2"/>
        <v/>
      </c>
      <c r="Q38" s="417" t="str">
        <f t="shared" si="2"/>
        <v/>
      </c>
      <c r="R38" s="417" t="str">
        <f t="shared" si="2"/>
        <v/>
      </c>
      <c r="S38" s="417" t="str">
        <f t="shared" si="2"/>
        <v/>
      </c>
      <c r="T38" s="417" t="str">
        <f t="shared" si="2"/>
        <v/>
      </c>
      <c r="U38" s="417" t="str">
        <f t="shared" si="2"/>
        <v/>
      </c>
      <c r="V38" s="417" t="str">
        <f t="shared" si="2"/>
        <v/>
      </c>
      <c r="W38" s="417" t="str">
        <f t="shared" si="2"/>
        <v/>
      </c>
      <c r="X38" s="417" t="str">
        <f t="shared" si="2"/>
        <v/>
      </c>
      <c r="Y38" s="111">
        <f t="shared" si="4"/>
        <v>0</v>
      </c>
      <c r="Z38" s="119"/>
    </row>
    <row r="39" spans="3:26" ht="19.5" customHeight="1">
      <c r="C39" s="218">
        <v>30</v>
      </c>
      <c r="D39" s="118"/>
      <c r="E39" s="119"/>
      <c r="F39" s="119"/>
      <c r="G39" s="120"/>
      <c r="H39" s="108" t="s">
        <v>23</v>
      </c>
      <c r="I39" s="122"/>
      <c r="J39" s="109" t="s">
        <v>32</v>
      </c>
      <c r="K39" s="406" t="str">
        <f>研修要件確認シート!AC40</f>
        <v>－</v>
      </c>
      <c r="L39" s="125"/>
      <c r="M39" s="128"/>
      <c r="N39" s="110" t="str">
        <f t="shared" si="3"/>
        <v/>
      </c>
      <c r="O39" s="417" t="str">
        <f t="shared" si="2"/>
        <v/>
      </c>
      <c r="P39" s="417" t="str">
        <f t="shared" si="2"/>
        <v/>
      </c>
      <c r="Q39" s="417" t="str">
        <f t="shared" si="2"/>
        <v/>
      </c>
      <c r="R39" s="417" t="str">
        <f t="shared" si="2"/>
        <v/>
      </c>
      <c r="S39" s="417" t="str">
        <f t="shared" si="2"/>
        <v/>
      </c>
      <c r="T39" s="417" t="str">
        <f t="shared" si="2"/>
        <v/>
      </c>
      <c r="U39" s="417" t="str">
        <f t="shared" si="2"/>
        <v/>
      </c>
      <c r="V39" s="417" t="str">
        <f t="shared" si="2"/>
        <v/>
      </c>
      <c r="W39" s="417" t="str">
        <f t="shared" si="2"/>
        <v/>
      </c>
      <c r="X39" s="417" t="str">
        <f t="shared" si="2"/>
        <v/>
      </c>
      <c r="Y39" s="111">
        <f t="shared" si="4"/>
        <v>0</v>
      </c>
      <c r="Z39" s="119"/>
    </row>
    <row r="40" spans="3:26" ht="19.5" customHeight="1">
      <c r="C40" s="218">
        <v>31</v>
      </c>
      <c r="D40" s="118"/>
      <c r="E40" s="119"/>
      <c r="F40" s="119"/>
      <c r="G40" s="120"/>
      <c r="H40" s="108" t="s">
        <v>23</v>
      </c>
      <c r="I40" s="122"/>
      <c r="J40" s="109" t="s">
        <v>32</v>
      </c>
      <c r="K40" s="406" t="str">
        <f>研修要件確認シート!AC41</f>
        <v>－</v>
      </c>
      <c r="L40" s="125"/>
      <c r="M40" s="128"/>
      <c r="N40" s="110" t="str">
        <f t="shared" si="3"/>
        <v/>
      </c>
      <c r="O40" s="417" t="str">
        <f t="shared" si="2"/>
        <v/>
      </c>
      <c r="P40" s="417" t="str">
        <f t="shared" si="2"/>
        <v/>
      </c>
      <c r="Q40" s="417" t="str">
        <f t="shared" si="2"/>
        <v/>
      </c>
      <c r="R40" s="417" t="str">
        <f t="shared" si="2"/>
        <v/>
      </c>
      <c r="S40" s="417" t="str">
        <f t="shared" si="2"/>
        <v/>
      </c>
      <c r="T40" s="417" t="str">
        <f t="shared" si="2"/>
        <v/>
      </c>
      <c r="U40" s="417" t="str">
        <f t="shared" si="2"/>
        <v/>
      </c>
      <c r="V40" s="417" t="str">
        <f t="shared" si="2"/>
        <v/>
      </c>
      <c r="W40" s="417" t="str">
        <f t="shared" si="2"/>
        <v/>
      </c>
      <c r="X40" s="417" t="str">
        <f t="shared" si="2"/>
        <v/>
      </c>
      <c r="Y40" s="111">
        <f t="shared" si="4"/>
        <v>0</v>
      </c>
      <c r="Z40" s="119"/>
    </row>
    <row r="41" spans="3:26" ht="19.5" customHeight="1">
      <c r="C41" s="218">
        <v>32</v>
      </c>
      <c r="D41" s="118"/>
      <c r="E41" s="119"/>
      <c r="F41" s="119"/>
      <c r="G41" s="120"/>
      <c r="H41" s="108" t="s">
        <v>23</v>
      </c>
      <c r="I41" s="122"/>
      <c r="J41" s="109" t="s">
        <v>32</v>
      </c>
      <c r="K41" s="406" t="str">
        <f>研修要件確認シート!AC42</f>
        <v>－</v>
      </c>
      <c r="L41" s="125"/>
      <c r="M41" s="128"/>
      <c r="N41" s="110" t="str">
        <f t="shared" si="3"/>
        <v/>
      </c>
      <c r="O41" s="417" t="str">
        <f t="shared" si="2"/>
        <v/>
      </c>
      <c r="P41" s="417" t="str">
        <f t="shared" si="2"/>
        <v/>
      </c>
      <c r="Q41" s="417" t="str">
        <f t="shared" si="2"/>
        <v/>
      </c>
      <c r="R41" s="417" t="str">
        <f t="shared" si="2"/>
        <v/>
      </c>
      <c r="S41" s="417" t="str">
        <f t="shared" si="2"/>
        <v/>
      </c>
      <c r="T41" s="417" t="str">
        <f t="shared" si="2"/>
        <v/>
      </c>
      <c r="U41" s="417" t="str">
        <f t="shared" si="2"/>
        <v/>
      </c>
      <c r="V41" s="417" t="str">
        <f t="shared" si="2"/>
        <v/>
      </c>
      <c r="W41" s="417" t="str">
        <f t="shared" si="2"/>
        <v/>
      </c>
      <c r="X41" s="417" t="str">
        <f t="shared" si="2"/>
        <v/>
      </c>
      <c r="Y41" s="111">
        <f t="shared" si="4"/>
        <v>0</v>
      </c>
      <c r="Z41" s="119"/>
    </row>
    <row r="42" spans="3:26" ht="19.5" customHeight="1">
      <c r="C42" s="218">
        <v>33</v>
      </c>
      <c r="D42" s="118"/>
      <c r="E42" s="119"/>
      <c r="F42" s="119"/>
      <c r="G42" s="120"/>
      <c r="H42" s="108" t="s">
        <v>23</v>
      </c>
      <c r="I42" s="122"/>
      <c r="J42" s="109" t="s">
        <v>32</v>
      </c>
      <c r="K42" s="406" t="str">
        <f>研修要件確認シート!AC43</f>
        <v>－</v>
      </c>
      <c r="L42" s="125"/>
      <c r="M42" s="128"/>
      <c r="N42" s="110" t="str">
        <f t="shared" si="3"/>
        <v/>
      </c>
      <c r="O42" s="417" t="str">
        <f t="shared" si="2"/>
        <v/>
      </c>
      <c r="P42" s="417" t="str">
        <f t="shared" si="2"/>
        <v/>
      </c>
      <c r="Q42" s="417" t="str">
        <f t="shared" si="2"/>
        <v/>
      </c>
      <c r="R42" s="417" t="str">
        <f t="shared" si="2"/>
        <v/>
      </c>
      <c r="S42" s="417" t="str">
        <f t="shared" si="2"/>
        <v/>
      </c>
      <c r="T42" s="417" t="str">
        <f t="shared" si="2"/>
        <v/>
      </c>
      <c r="U42" s="417" t="str">
        <f t="shared" si="2"/>
        <v/>
      </c>
      <c r="V42" s="417" t="str">
        <f t="shared" si="2"/>
        <v/>
      </c>
      <c r="W42" s="417" t="str">
        <f t="shared" si="2"/>
        <v/>
      </c>
      <c r="X42" s="417" t="str">
        <f t="shared" si="2"/>
        <v/>
      </c>
      <c r="Y42" s="111">
        <f t="shared" si="4"/>
        <v>0</v>
      </c>
      <c r="Z42" s="119"/>
    </row>
    <row r="43" spans="3:26" ht="19.5" customHeight="1">
      <c r="C43" s="218">
        <v>34</v>
      </c>
      <c r="D43" s="118"/>
      <c r="E43" s="119"/>
      <c r="F43" s="119"/>
      <c r="G43" s="120"/>
      <c r="H43" s="108" t="s">
        <v>23</v>
      </c>
      <c r="I43" s="122"/>
      <c r="J43" s="109" t="s">
        <v>32</v>
      </c>
      <c r="K43" s="406" t="str">
        <f>研修要件確認シート!AC44</f>
        <v>－</v>
      </c>
      <c r="L43" s="125"/>
      <c r="M43" s="128"/>
      <c r="N43" s="110" t="str">
        <f t="shared" si="3"/>
        <v/>
      </c>
      <c r="O43" s="417" t="str">
        <f t="shared" si="2"/>
        <v/>
      </c>
      <c r="P43" s="417" t="str">
        <f t="shared" si="2"/>
        <v/>
      </c>
      <c r="Q43" s="417" t="str">
        <f t="shared" si="2"/>
        <v/>
      </c>
      <c r="R43" s="417" t="str">
        <f t="shared" si="2"/>
        <v/>
      </c>
      <c r="S43" s="417" t="str">
        <f t="shared" si="2"/>
        <v/>
      </c>
      <c r="T43" s="417" t="str">
        <f t="shared" si="2"/>
        <v/>
      </c>
      <c r="U43" s="417" t="str">
        <f t="shared" si="2"/>
        <v/>
      </c>
      <c r="V43" s="417" t="str">
        <f t="shared" si="2"/>
        <v/>
      </c>
      <c r="W43" s="417" t="str">
        <f t="shared" si="2"/>
        <v/>
      </c>
      <c r="X43" s="417" t="str">
        <f t="shared" si="2"/>
        <v/>
      </c>
      <c r="Y43" s="111">
        <f t="shared" si="4"/>
        <v>0</v>
      </c>
      <c r="Z43" s="119"/>
    </row>
    <row r="44" spans="3:26" ht="19.5" customHeight="1">
      <c r="C44" s="218">
        <v>35</v>
      </c>
      <c r="D44" s="118"/>
      <c r="E44" s="119"/>
      <c r="F44" s="119"/>
      <c r="G44" s="120"/>
      <c r="H44" s="108" t="s">
        <v>23</v>
      </c>
      <c r="I44" s="122"/>
      <c r="J44" s="109" t="s">
        <v>32</v>
      </c>
      <c r="K44" s="406" t="str">
        <f>研修要件確認シート!AC45</f>
        <v>－</v>
      </c>
      <c r="L44" s="125"/>
      <c r="M44" s="128"/>
      <c r="N44" s="110" t="str">
        <f t="shared" si="3"/>
        <v/>
      </c>
      <c r="O44" s="417" t="str">
        <f t="shared" si="2"/>
        <v/>
      </c>
      <c r="P44" s="417" t="str">
        <f t="shared" si="2"/>
        <v/>
      </c>
      <c r="Q44" s="417" t="str">
        <f t="shared" si="2"/>
        <v/>
      </c>
      <c r="R44" s="417" t="str">
        <f t="shared" si="2"/>
        <v/>
      </c>
      <c r="S44" s="417" t="str">
        <f t="shared" si="2"/>
        <v/>
      </c>
      <c r="T44" s="417" t="str">
        <f t="shared" si="2"/>
        <v/>
      </c>
      <c r="U44" s="417" t="str">
        <f t="shared" si="2"/>
        <v/>
      </c>
      <c r="V44" s="417" t="str">
        <f t="shared" si="2"/>
        <v/>
      </c>
      <c r="W44" s="417" t="str">
        <f t="shared" si="2"/>
        <v/>
      </c>
      <c r="X44" s="417" t="str">
        <f t="shared" si="2"/>
        <v/>
      </c>
      <c r="Y44" s="111">
        <f t="shared" si="4"/>
        <v>0</v>
      </c>
      <c r="Z44" s="119"/>
    </row>
    <row r="45" spans="3:26" ht="19.5" customHeight="1">
      <c r="C45" s="218">
        <v>36</v>
      </c>
      <c r="D45" s="118"/>
      <c r="E45" s="119"/>
      <c r="F45" s="119"/>
      <c r="G45" s="120"/>
      <c r="H45" s="108" t="s">
        <v>23</v>
      </c>
      <c r="I45" s="122"/>
      <c r="J45" s="109" t="s">
        <v>32</v>
      </c>
      <c r="K45" s="406" t="str">
        <f>研修要件確認シート!AC46</f>
        <v>－</v>
      </c>
      <c r="L45" s="125"/>
      <c r="M45" s="128"/>
      <c r="N45" s="110" t="str">
        <f t="shared" si="3"/>
        <v/>
      </c>
      <c r="O45" s="417" t="str">
        <f t="shared" si="2"/>
        <v/>
      </c>
      <c r="P45" s="417" t="str">
        <f t="shared" si="2"/>
        <v/>
      </c>
      <c r="Q45" s="417" t="str">
        <f t="shared" si="2"/>
        <v/>
      </c>
      <c r="R45" s="417" t="str">
        <f t="shared" si="2"/>
        <v/>
      </c>
      <c r="S45" s="417" t="str">
        <f t="shared" si="2"/>
        <v/>
      </c>
      <c r="T45" s="417" t="str">
        <f t="shared" si="2"/>
        <v/>
      </c>
      <c r="U45" s="417" t="str">
        <f t="shared" si="2"/>
        <v/>
      </c>
      <c r="V45" s="417" t="str">
        <f t="shared" si="2"/>
        <v/>
      </c>
      <c r="W45" s="417" t="str">
        <f t="shared" si="2"/>
        <v/>
      </c>
      <c r="X45" s="417" t="str">
        <f t="shared" si="2"/>
        <v/>
      </c>
      <c r="Y45" s="111">
        <f t="shared" si="4"/>
        <v>0</v>
      </c>
      <c r="Z45" s="119"/>
    </row>
    <row r="46" spans="3:26" ht="19.5" customHeight="1">
      <c r="C46" s="218">
        <v>37</v>
      </c>
      <c r="D46" s="118"/>
      <c r="E46" s="119"/>
      <c r="F46" s="119"/>
      <c r="G46" s="120"/>
      <c r="H46" s="108" t="s">
        <v>23</v>
      </c>
      <c r="I46" s="122"/>
      <c r="J46" s="109" t="s">
        <v>32</v>
      </c>
      <c r="K46" s="406" t="str">
        <f>研修要件確認シート!AC47</f>
        <v>－</v>
      </c>
      <c r="L46" s="125"/>
      <c r="M46" s="128"/>
      <c r="N46" s="110" t="str">
        <f t="shared" si="3"/>
        <v/>
      </c>
      <c r="O46" s="417" t="str">
        <f t="shared" si="3"/>
        <v/>
      </c>
      <c r="P46" s="417" t="str">
        <f t="shared" si="3"/>
        <v/>
      </c>
      <c r="Q46" s="417" t="str">
        <f t="shared" si="3"/>
        <v/>
      </c>
      <c r="R46" s="417" t="str">
        <f t="shared" si="3"/>
        <v/>
      </c>
      <c r="S46" s="417" t="str">
        <f t="shared" si="3"/>
        <v/>
      </c>
      <c r="T46" s="417" t="str">
        <f t="shared" si="3"/>
        <v/>
      </c>
      <c r="U46" s="417" t="str">
        <f t="shared" si="3"/>
        <v/>
      </c>
      <c r="V46" s="417" t="str">
        <f t="shared" si="3"/>
        <v/>
      </c>
      <c r="W46" s="417" t="str">
        <f t="shared" si="3"/>
        <v/>
      </c>
      <c r="X46" s="417" t="str">
        <f t="shared" si="3"/>
        <v/>
      </c>
      <c r="Y46" s="111">
        <f t="shared" si="4"/>
        <v>0</v>
      </c>
      <c r="Z46" s="119"/>
    </row>
    <row r="47" spans="3:26" ht="19.5" customHeight="1">
      <c r="C47" s="218">
        <v>38</v>
      </c>
      <c r="D47" s="118"/>
      <c r="E47" s="119"/>
      <c r="F47" s="119"/>
      <c r="G47" s="120"/>
      <c r="H47" s="108" t="s">
        <v>23</v>
      </c>
      <c r="I47" s="122"/>
      <c r="J47" s="109" t="s">
        <v>32</v>
      </c>
      <c r="K47" s="406" t="str">
        <f>研修要件確認シート!AC48</f>
        <v>－</v>
      </c>
      <c r="L47" s="125"/>
      <c r="M47" s="128"/>
      <c r="N47" s="110" t="str">
        <f t="shared" ref="N47:X59" si="8">IF($M47="","",$M47)</f>
        <v/>
      </c>
      <c r="O47" s="417" t="str">
        <f t="shared" si="8"/>
        <v/>
      </c>
      <c r="P47" s="417" t="str">
        <f t="shared" si="8"/>
        <v/>
      </c>
      <c r="Q47" s="417" t="str">
        <f t="shared" si="8"/>
        <v/>
      </c>
      <c r="R47" s="417" t="str">
        <f t="shared" si="8"/>
        <v/>
      </c>
      <c r="S47" s="417" t="str">
        <f t="shared" si="8"/>
        <v/>
      </c>
      <c r="T47" s="417" t="str">
        <f t="shared" si="8"/>
        <v/>
      </c>
      <c r="U47" s="417" t="str">
        <f t="shared" si="8"/>
        <v/>
      </c>
      <c r="V47" s="417" t="str">
        <f t="shared" si="8"/>
        <v/>
      </c>
      <c r="W47" s="417" t="str">
        <f t="shared" si="8"/>
        <v/>
      </c>
      <c r="X47" s="417" t="str">
        <f t="shared" si="8"/>
        <v/>
      </c>
      <c r="Y47" s="111">
        <f t="shared" si="4"/>
        <v>0</v>
      </c>
      <c r="Z47" s="119"/>
    </row>
    <row r="48" spans="3:26" ht="19.5" customHeight="1">
      <c r="C48" s="218">
        <v>39</v>
      </c>
      <c r="D48" s="118"/>
      <c r="E48" s="119"/>
      <c r="F48" s="119"/>
      <c r="G48" s="120"/>
      <c r="H48" s="108" t="s">
        <v>23</v>
      </c>
      <c r="I48" s="122"/>
      <c r="J48" s="109" t="s">
        <v>32</v>
      </c>
      <c r="K48" s="406" t="str">
        <f>研修要件確認シート!AC49</f>
        <v>－</v>
      </c>
      <c r="L48" s="125"/>
      <c r="M48" s="128"/>
      <c r="N48" s="110" t="str">
        <f t="shared" si="8"/>
        <v/>
      </c>
      <c r="O48" s="417" t="str">
        <f t="shared" si="8"/>
        <v/>
      </c>
      <c r="P48" s="417" t="str">
        <f t="shared" si="8"/>
        <v/>
      </c>
      <c r="Q48" s="417" t="str">
        <f t="shared" si="8"/>
        <v/>
      </c>
      <c r="R48" s="417" t="str">
        <f t="shared" si="8"/>
        <v/>
      </c>
      <c r="S48" s="417" t="str">
        <f t="shared" si="8"/>
        <v/>
      </c>
      <c r="T48" s="417" t="str">
        <f t="shared" si="8"/>
        <v/>
      </c>
      <c r="U48" s="417" t="str">
        <f t="shared" si="8"/>
        <v/>
      </c>
      <c r="V48" s="417" t="str">
        <f t="shared" si="8"/>
        <v/>
      </c>
      <c r="W48" s="417" t="str">
        <f t="shared" si="8"/>
        <v/>
      </c>
      <c r="X48" s="417" t="str">
        <f t="shared" si="8"/>
        <v/>
      </c>
      <c r="Y48" s="111">
        <f t="shared" si="4"/>
        <v>0</v>
      </c>
      <c r="Z48" s="119"/>
    </row>
    <row r="49" spans="3:26" ht="19.5" customHeight="1">
      <c r="C49" s="218">
        <v>40</v>
      </c>
      <c r="D49" s="118"/>
      <c r="E49" s="119"/>
      <c r="F49" s="119"/>
      <c r="G49" s="120"/>
      <c r="H49" s="108" t="s">
        <v>23</v>
      </c>
      <c r="I49" s="122"/>
      <c r="J49" s="109" t="s">
        <v>32</v>
      </c>
      <c r="K49" s="406" t="str">
        <f>研修要件確認シート!AC50</f>
        <v>－</v>
      </c>
      <c r="L49" s="125"/>
      <c r="M49" s="128"/>
      <c r="N49" s="110" t="str">
        <f t="shared" si="8"/>
        <v/>
      </c>
      <c r="O49" s="417" t="str">
        <f t="shared" si="8"/>
        <v/>
      </c>
      <c r="P49" s="417" t="str">
        <f t="shared" si="8"/>
        <v/>
      </c>
      <c r="Q49" s="417" t="str">
        <f t="shared" si="8"/>
        <v/>
      </c>
      <c r="R49" s="417" t="str">
        <f t="shared" si="8"/>
        <v/>
      </c>
      <c r="S49" s="417" t="str">
        <f t="shared" si="8"/>
        <v/>
      </c>
      <c r="T49" s="417" t="str">
        <f t="shared" si="8"/>
        <v/>
      </c>
      <c r="U49" s="417" t="str">
        <f t="shared" si="8"/>
        <v/>
      </c>
      <c r="V49" s="417" t="str">
        <f t="shared" si="8"/>
        <v/>
      </c>
      <c r="W49" s="417" t="str">
        <f t="shared" si="8"/>
        <v/>
      </c>
      <c r="X49" s="417" t="str">
        <f t="shared" si="8"/>
        <v/>
      </c>
      <c r="Y49" s="111">
        <f t="shared" si="4"/>
        <v>0</v>
      </c>
      <c r="Z49" s="119"/>
    </row>
    <row r="50" spans="3:26" ht="19.5" customHeight="1">
      <c r="C50" s="218">
        <v>41</v>
      </c>
      <c r="D50" s="118"/>
      <c r="E50" s="119"/>
      <c r="F50" s="119"/>
      <c r="G50" s="120"/>
      <c r="H50" s="108" t="s">
        <v>23</v>
      </c>
      <c r="I50" s="122"/>
      <c r="J50" s="109" t="s">
        <v>32</v>
      </c>
      <c r="K50" s="406" t="str">
        <f>研修要件確認シート!AC51</f>
        <v>－</v>
      </c>
      <c r="L50" s="125"/>
      <c r="M50" s="128"/>
      <c r="N50" s="110" t="str">
        <f t="shared" si="8"/>
        <v/>
      </c>
      <c r="O50" s="417" t="str">
        <f t="shared" si="8"/>
        <v/>
      </c>
      <c r="P50" s="417" t="str">
        <f t="shared" si="8"/>
        <v/>
      </c>
      <c r="Q50" s="417" t="str">
        <f t="shared" si="8"/>
        <v/>
      </c>
      <c r="R50" s="417" t="str">
        <f t="shared" si="8"/>
        <v/>
      </c>
      <c r="S50" s="417" t="str">
        <f t="shared" si="8"/>
        <v/>
      </c>
      <c r="T50" s="417" t="str">
        <f t="shared" si="8"/>
        <v/>
      </c>
      <c r="U50" s="417" t="str">
        <f t="shared" si="8"/>
        <v/>
      </c>
      <c r="V50" s="417" t="str">
        <f t="shared" si="8"/>
        <v/>
      </c>
      <c r="W50" s="417" t="str">
        <f t="shared" si="8"/>
        <v/>
      </c>
      <c r="X50" s="417" t="str">
        <f t="shared" si="8"/>
        <v/>
      </c>
      <c r="Y50" s="111">
        <f t="shared" si="4"/>
        <v>0</v>
      </c>
      <c r="Z50" s="119"/>
    </row>
    <row r="51" spans="3:26" ht="19.5" customHeight="1">
      <c r="C51" s="218">
        <v>42</v>
      </c>
      <c r="D51" s="118"/>
      <c r="E51" s="119"/>
      <c r="F51" s="119"/>
      <c r="G51" s="120"/>
      <c r="H51" s="108" t="s">
        <v>23</v>
      </c>
      <c r="I51" s="122"/>
      <c r="J51" s="109" t="s">
        <v>32</v>
      </c>
      <c r="K51" s="406" t="str">
        <f>研修要件確認シート!AC52</f>
        <v>－</v>
      </c>
      <c r="L51" s="125"/>
      <c r="M51" s="128"/>
      <c r="N51" s="110" t="str">
        <f t="shared" si="8"/>
        <v/>
      </c>
      <c r="O51" s="417" t="str">
        <f t="shared" si="8"/>
        <v/>
      </c>
      <c r="P51" s="417" t="str">
        <f t="shared" si="8"/>
        <v/>
      </c>
      <c r="Q51" s="417" t="str">
        <f t="shared" si="8"/>
        <v/>
      </c>
      <c r="R51" s="417" t="str">
        <f t="shared" si="8"/>
        <v/>
      </c>
      <c r="S51" s="417" t="str">
        <f t="shared" si="8"/>
        <v/>
      </c>
      <c r="T51" s="417" t="str">
        <f t="shared" si="8"/>
        <v/>
      </c>
      <c r="U51" s="417" t="str">
        <f t="shared" si="8"/>
        <v/>
      </c>
      <c r="V51" s="417" t="str">
        <f t="shared" si="8"/>
        <v/>
      </c>
      <c r="W51" s="417" t="str">
        <f t="shared" si="8"/>
        <v/>
      </c>
      <c r="X51" s="417" t="str">
        <f t="shared" si="8"/>
        <v/>
      </c>
      <c r="Y51" s="111">
        <f t="shared" si="4"/>
        <v>0</v>
      </c>
      <c r="Z51" s="119"/>
    </row>
    <row r="52" spans="3:26" ht="19.5" customHeight="1">
      <c r="C52" s="218">
        <v>43</v>
      </c>
      <c r="D52" s="118"/>
      <c r="E52" s="119"/>
      <c r="F52" s="119"/>
      <c r="G52" s="120"/>
      <c r="H52" s="108" t="s">
        <v>23</v>
      </c>
      <c r="I52" s="122"/>
      <c r="J52" s="109" t="s">
        <v>32</v>
      </c>
      <c r="K52" s="406" t="str">
        <f>研修要件確認シート!AC53</f>
        <v>－</v>
      </c>
      <c r="L52" s="125"/>
      <c r="M52" s="128"/>
      <c r="N52" s="110" t="str">
        <f t="shared" si="8"/>
        <v/>
      </c>
      <c r="O52" s="417" t="str">
        <f t="shared" si="8"/>
        <v/>
      </c>
      <c r="P52" s="417" t="str">
        <f t="shared" si="8"/>
        <v/>
      </c>
      <c r="Q52" s="417" t="str">
        <f t="shared" si="8"/>
        <v/>
      </c>
      <c r="R52" s="417" t="str">
        <f t="shared" si="8"/>
        <v/>
      </c>
      <c r="S52" s="417" t="str">
        <f t="shared" si="8"/>
        <v/>
      </c>
      <c r="T52" s="417" t="str">
        <f t="shared" si="8"/>
        <v/>
      </c>
      <c r="U52" s="417" t="str">
        <f t="shared" si="8"/>
        <v/>
      </c>
      <c r="V52" s="417" t="str">
        <f t="shared" si="8"/>
        <v/>
      </c>
      <c r="W52" s="417" t="str">
        <f t="shared" si="8"/>
        <v/>
      </c>
      <c r="X52" s="417" t="str">
        <f t="shared" si="8"/>
        <v/>
      </c>
      <c r="Y52" s="111">
        <f t="shared" si="4"/>
        <v>0</v>
      </c>
      <c r="Z52" s="119"/>
    </row>
    <row r="53" spans="3:26" ht="19.5" customHeight="1">
      <c r="C53" s="218">
        <v>44</v>
      </c>
      <c r="D53" s="118"/>
      <c r="E53" s="119"/>
      <c r="F53" s="119"/>
      <c r="G53" s="120"/>
      <c r="H53" s="108" t="s">
        <v>23</v>
      </c>
      <c r="I53" s="122"/>
      <c r="J53" s="109" t="s">
        <v>32</v>
      </c>
      <c r="K53" s="406" t="str">
        <f>研修要件確認シート!AC54</f>
        <v>－</v>
      </c>
      <c r="L53" s="125"/>
      <c r="M53" s="128"/>
      <c r="N53" s="110" t="str">
        <f t="shared" si="8"/>
        <v/>
      </c>
      <c r="O53" s="417" t="str">
        <f t="shared" si="8"/>
        <v/>
      </c>
      <c r="P53" s="417" t="str">
        <f t="shared" si="8"/>
        <v/>
      </c>
      <c r="Q53" s="417" t="str">
        <f t="shared" si="8"/>
        <v/>
      </c>
      <c r="R53" s="417" t="str">
        <f t="shared" si="8"/>
        <v/>
      </c>
      <c r="S53" s="417" t="str">
        <f t="shared" si="8"/>
        <v/>
      </c>
      <c r="T53" s="417" t="str">
        <f t="shared" si="8"/>
        <v/>
      </c>
      <c r="U53" s="417" t="str">
        <f t="shared" si="8"/>
        <v/>
      </c>
      <c r="V53" s="417" t="str">
        <f t="shared" si="8"/>
        <v/>
      </c>
      <c r="W53" s="417" t="str">
        <f t="shared" si="8"/>
        <v/>
      </c>
      <c r="X53" s="417" t="str">
        <f t="shared" si="8"/>
        <v/>
      </c>
      <c r="Y53" s="111">
        <f t="shared" si="4"/>
        <v>0</v>
      </c>
      <c r="Z53" s="119"/>
    </row>
    <row r="54" spans="3:26" ht="19.5" customHeight="1">
      <c r="C54" s="218">
        <v>45</v>
      </c>
      <c r="D54" s="118"/>
      <c r="E54" s="119"/>
      <c r="F54" s="119"/>
      <c r="G54" s="120"/>
      <c r="H54" s="108" t="s">
        <v>23</v>
      </c>
      <c r="I54" s="122"/>
      <c r="J54" s="109" t="s">
        <v>32</v>
      </c>
      <c r="K54" s="406" t="str">
        <f>研修要件確認シート!AC55</f>
        <v>－</v>
      </c>
      <c r="L54" s="125"/>
      <c r="M54" s="128"/>
      <c r="N54" s="110" t="str">
        <f t="shared" si="8"/>
        <v/>
      </c>
      <c r="O54" s="417" t="str">
        <f t="shared" si="8"/>
        <v/>
      </c>
      <c r="P54" s="417" t="str">
        <f t="shared" si="8"/>
        <v/>
      </c>
      <c r="Q54" s="417" t="str">
        <f t="shared" si="8"/>
        <v/>
      </c>
      <c r="R54" s="417" t="str">
        <f t="shared" si="8"/>
        <v/>
      </c>
      <c r="S54" s="417" t="str">
        <f t="shared" si="8"/>
        <v/>
      </c>
      <c r="T54" s="417" t="str">
        <f t="shared" si="8"/>
        <v/>
      </c>
      <c r="U54" s="417" t="str">
        <f t="shared" si="8"/>
        <v/>
      </c>
      <c r="V54" s="417" t="str">
        <f t="shared" si="8"/>
        <v/>
      </c>
      <c r="W54" s="417" t="str">
        <f t="shared" si="8"/>
        <v/>
      </c>
      <c r="X54" s="417" t="str">
        <f t="shared" si="8"/>
        <v/>
      </c>
      <c r="Y54" s="111">
        <f t="shared" si="4"/>
        <v>0</v>
      </c>
      <c r="Z54" s="119"/>
    </row>
    <row r="55" spans="3:26" ht="19.5" customHeight="1">
      <c r="C55" s="218">
        <v>46</v>
      </c>
      <c r="D55" s="118"/>
      <c r="E55" s="119"/>
      <c r="F55" s="119"/>
      <c r="G55" s="120"/>
      <c r="H55" s="108" t="s">
        <v>23</v>
      </c>
      <c r="I55" s="122"/>
      <c r="J55" s="109" t="s">
        <v>32</v>
      </c>
      <c r="K55" s="406" t="str">
        <f>研修要件確認シート!AC56</f>
        <v>－</v>
      </c>
      <c r="L55" s="125"/>
      <c r="M55" s="128"/>
      <c r="N55" s="110" t="str">
        <f t="shared" si="8"/>
        <v/>
      </c>
      <c r="O55" s="417" t="str">
        <f t="shared" si="8"/>
        <v/>
      </c>
      <c r="P55" s="417" t="str">
        <f t="shared" si="8"/>
        <v/>
      </c>
      <c r="Q55" s="417" t="str">
        <f t="shared" si="8"/>
        <v/>
      </c>
      <c r="R55" s="417" t="str">
        <f t="shared" si="8"/>
        <v/>
      </c>
      <c r="S55" s="417" t="str">
        <f t="shared" si="8"/>
        <v/>
      </c>
      <c r="T55" s="417" t="str">
        <f t="shared" si="8"/>
        <v/>
      </c>
      <c r="U55" s="417" t="str">
        <f t="shared" si="8"/>
        <v/>
      </c>
      <c r="V55" s="417" t="str">
        <f t="shared" si="8"/>
        <v/>
      </c>
      <c r="W55" s="417" t="str">
        <f t="shared" si="8"/>
        <v/>
      </c>
      <c r="X55" s="417" t="str">
        <f t="shared" si="8"/>
        <v/>
      </c>
      <c r="Y55" s="111">
        <f t="shared" si="4"/>
        <v>0</v>
      </c>
      <c r="Z55" s="119"/>
    </row>
    <row r="56" spans="3:26" ht="19.5" customHeight="1">
      <c r="C56" s="218">
        <v>47</v>
      </c>
      <c r="D56" s="118"/>
      <c r="E56" s="119"/>
      <c r="F56" s="119"/>
      <c r="G56" s="120"/>
      <c r="H56" s="108" t="s">
        <v>23</v>
      </c>
      <c r="I56" s="122"/>
      <c r="J56" s="109" t="s">
        <v>32</v>
      </c>
      <c r="K56" s="406" t="str">
        <f>研修要件確認シート!AC57</f>
        <v>－</v>
      </c>
      <c r="L56" s="125"/>
      <c r="M56" s="128"/>
      <c r="N56" s="110" t="str">
        <f t="shared" si="8"/>
        <v/>
      </c>
      <c r="O56" s="417" t="str">
        <f t="shared" si="8"/>
        <v/>
      </c>
      <c r="P56" s="417" t="str">
        <f t="shared" si="8"/>
        <v/>
      </c>
      <c r="Q56" s="417" t="str">
        <f t="shared" si="8"/>
        <v/>
      </c>
      <c r="R56" s="417" t="str">
        <f t="shared" si="8"/>
        <v/>
      </c>
      <c r="S56" s="417" t="str">
        <f t="shared" si="8"/>
        <v/>
      </c>
      <c r="T56" s="417" t="str">
        <f t="shared" si="8"/>
        <v/>
      </c>
      <c r="U56" s="417" t="str">
        <f t="shared" si="8"/>
        <v/>
      </c>
      <c r="V56" s="417" t="str">
        <f t="shared" si="8"/>
        <v/>
      </c>
      <c r="W56" s="417" t="str">
        <f t="shared" si="8"/>
        <v/>
      </c>
      <c r="X56" s="417" t="str">
        <f t="shared" si="8"/>
        <v/>
      </c>
      <c r="Y56" s="111">
        <f t="shared" si="4"/>
        <v>0</v>
      </c>
      <c r="Z56" s="119"/>
    </row>
    <row r="57" spans="3:26" ht="19.5" customHeight="1">
      <c r="C57" s="218">
        <v>48</v>
      </c>
      <c r="D57" s="118"/>
      <c r="E57" s="119"/>
      <c r="F57" s="119"/>
      <c r="G57" s="120"/>
      <c r="H57" s="108" t="s">
        <v>23</v>
      </c>
      <c r="I57" s="122"/>
      <c r="J57" s="109" t="s">
        <v>32</v>
      </c>
      <c r="K57" s="406" t="str">
        <f>研修要件確認シート!AC58</f>
        <v>－</v>
      </c>
      <c r="L57" s="125"/>
      <c r="M57" s="128"/>
      <c r="N57" s="110" t="str">
        <f t="shared" si="8"/>
        <v/>
      </c>
      <c r="O57" s="417" t="str">
        <f t="shared" si="8"/>
        <v/>
      </c>
      <c r="P57" s="417" t="str">
        <f t="shared" si="8"/>
        <v/>
      </c>
      <c r="Q57" s="417" t="str">
        <f t="shared" si="8"/>
        <v/>
      </c>
      <c r="R57" s="417" t="str">
        <f t="shared" si="8"/>
        <v/>
      </c>
      <c r="S57" s="417" t="str">
        <f t="shared" si="8"/>
        <v/>
      </c>
      <c r="T57" s="417" t="str">
        <f t="shared" si="8"/>
        <v/>
      </c>
      <c r="U57" s="417" t="str">
        <f t="shared" si="8"/>
        <v/>
      </c>
      <c r="V57" s="417" t="str">
        <f t="shared" si="8"/>
        <v/>
      </c>
      <c r="W57" s="417" t="str">
        <f t="shared" si="8"/>
        <v/>
      </c>
      <c r="X57" s="417" t="str">
        <f t="shared" si="8"/>
        <v/>
      </c>
      <c r="Y57" s="111">
        <f t="shared" si="4"/>
        <v>0</v>
      </c>
      <c r="Z57" s="119"/>
    </row>
    <row r="58" spans="3:26" ht="19.5" customHeight="1">
      <c r="C58" s="218">
        <v>49</v>
      </c>
      <c r="D58" s="118"/>
      <c r="E58" s="119"/>
      <c r="F58" s="119"/>
      <c r="G58" s="120"/>
      <c r="H58" s="108" t="s">
        <v>23</v>
      </c>
      <c r="I58" s="122"/>
      <c r="J58" s="109" t="s">
        <v>32</v>
      </c>
      <c r="K58" s="406" t="str">
        <f>研修要件確認シート!AC59</f>
        <v>－</v>
      </c>
      <c r="L58" s="125"/>
      <c r="M58" s="128"/>
      <c r="N58" s="110" t="str">
        <f t="shared" si="8"/>
        <v/>
      </c>
      <c r="O58" s="417" t="str">
        <f t="shared" si="8"/>
        <v/>
      </c>
      <c r="P58" s="417" t="str">
        <f t="shared" si="8"/>
        <v/>
      </c>
      <c r="Q58" s="417" t="str">
        <f t="shared" si="8"/>
        <v/>
      </c>
      <c r="R58" s="417" t="str">
        <f t="shared" si="8"/>
        <v/>
      </c>
      <c r="S58" s="417" t="str">
        <f t="shared" si="8"/>
        <v/>
      </c>
      <c r="T58" s="417" t="str">
        <f t="shared" si="8"/>
        <v/>
      </c>
      <c r="U58" s="417" t="str">
        <f t="shared" si="8"/>
        <v/>
      </c>
      <c r="V58" s="417" t="str">
        <f t="shared" si="8"/>
        <v/>
      </c>
      <c r="W58" s="417" t="str">
        <f t="shared" si="8"/>
        <v/>
      </c>
      <c r="X58" s="417" t="str">
        <f t="shared" si="8"/>
        <v/>
      </c>
      <c r="Y58" s="111">
        <f t="shared" si="4"/>
        <v>0</v>
      </c>
      <c r="Z58" s="119"/>
    </row>
    <row r="59" spans="3:26" ht="19.5" customHeight="1" thickBot="1">
      <c r="C59" s="218">
        <v>50</v>
      </c>
      <c r="D59" s="118"/>
      <c r="E59" s="119"/>
      <c r="F59" s="119"/>
      <c r="G59" s="120"/>
      <c r="H59" s="108" t="s">
        <v>23</v>
      </c>
      <c r="I59" s="122"/>
      <c r="J59" s="109" t="s">
        <v>32</v>
      </c>
      <c r="K59" s="406" t="str">
        <f>研修要件確認シート!AC60</f>
        <v>－</v>
      </c>
      <c r="L59" s="125"/>
      <c r="M59" s="129"/>
      <c r="N59" s="110" t="str">
        <f t="shared" si="8"/>
        <v/>
      </c>
      <c r="O59" s="417" t="str">
        <f t="shared" si="8"/>
        <v/>
      </c>
      <c r="P59" s="417" t="str">
        <f t="shared" si="8"/>
        <v/>
      </c>
      <c r="Q59" s="417" t="str">
        <f t="shared" si="8"/>
        <v/>
      </c>
      <c r="R59" s="417" t="str">
        <f t="shared" si="8"/>
        <v/>
      </c>
      <c r="S59" s="417" t="str">
        <f t="shared" si="8"/>
        <v/>
      </c>
      <c r="T59" s="417" t="str">
        <f t="shared" si="8"/>
        <v/>
      </c>
      <c r="U59" s="417" t="str">
        <f t="shared" si="8"/>
        <v/>
      </c>
      <c r="V59" s="417" t="str">
        <f t="shared" si="8"/>
        <v/>
      </c>
      <c r="W59" s="417" t="str">
        <f t="shared" si="8"/>
        <v/>
      </c>
      <c r="X59" s="417" t="str">
        <f t="shared" si="8"/>
        <v/>
      </c>
      <c r="Y59" s="111">
        <f t="shared" si="4"/>
        <v>0</v>
      </c>
      <c r="Z59" s="119"/>
    </row>
    <row r="60" spans="3:26" ht="19.5" customHeight="1">
      <c r="M60" s="112">
        <f>SUM(M10:M59)</f>
        <v>0</v>
      </c>
      <c r="N60" s="112">
        <f t="shared" ref="N60:Y60" si="9">SUM(N10:N59)</f>
        <v>0</v>
      </c>
      <c r="O60" s="112">
        <f t="shared" si="9"/>
        <v>0</v>
      </c>
      <c r="P60" s="112">
        <f t="shared" si="9"/>
        <v>0</v>
      </c>
      <c r="Q60" s="112">
        <f t="shared" si="9"/>
        <v>0</v>
      </c>
      <c r="R60" s="112">
        <f t="shared" si="9"/>
        <v>0</v>
      </c>
      <c r="S60" s="112">
        <f t="shared" si="9"/>
        <v>0</v>
      </c>
      <c r="T60" s="112">
        <f t="shared" si="9"/>
        <v>0</v>
      </c>
      <c r="U60" s="112">
        <f>SUM(U10:U59)</f>
        <v>0</v>
      </c>
      <c r="V60" s="112">
        <f t="shared" si="9"/>
        <v>0</v>
      </c>
      <c r="W60" s="112">
        <f t="shared" si="9"/>
        <v>0</v>
      </c>
      <c r="X60" s="112">
        <f t="shared" si="9"/>
        <v>0</v>
      </c>
      <c r="Y60" s="113">
        <f t="shared" si="9"/>
        <v>0</v>
      </c>
    </row>
    <row r="61" spans="3:26" ht="15" customHeight="1"/>
    <row r="62" spans="3:26" ht="15" customHeight="1">
      <c r="M62" s="114" t="str">
        <f>IF(M60&lt;W4,"↑　配分月額が加算月額に達していません！！","")</f>
        <v>↑　配分月額が加算月額に達していません！！</v>
      </c>
    </row>
    <row r="63" spans="3:26" ht="15" customHeight="1"/>
    <row r="64" spans="3:26" ht="15" customHeight="1"/>
    <row r="65" spans="5:5" ht="15" customHeight="1"/>
    <row r="66" spans="5:5" ht="15" customHeight="1"/>
    <row r="67" spans="5:5" ht="15" customHeight="1"/>
    <row r="68" spans="5:5" ht="15" customHeight="1"/>
    <row r="69" spans="5:5" ht="15" customHeight="1"/>
    <row r="70" spans="5:5" ht="15" customHeight="1">
      <c r="E70" s="95" t="s">
        <v>118</v>
      </c>
    </row>
    <row r="71" spans="5:5" ht="15" customHeight="1">
      <c r="E71" s="95" t="s">
        <v>119</v>
      </c>
    </row>
    <row r="72" spans="5:5" ht="15" customHeight="1">
      <c r="E72" s="95" t="s">
        <v>120</v>
      </c>
    </row>
    <row r="73" spans="5:5" ht="15" customHeight="1">
      <c r="E73" s="95" t="s">
        <v>121</v>
      </c>
    </row>
    <row r="74" spans="5:5" ht="15" customHeight="1">
      <c r="E74" s="95" t="s">
        <v>122</v>
      </c>
    </row>
    <row r="75" spans="5:5" ht="15" customHeight="1">
      <c r="E75" s="95" t="s">
        <v>123</v>
      </c>
    </row>
    <row r="76" spans="5:5" ht="15" customHeight="1">
      <c r="E76" s="95" t="s">
        <v>124</v>
      </c>
    </row>
    <row r="77" spans="5:5" ht="15" customHeight="1">
      <c r="E77" s="95" t="s">
        <v>125</v>
      </c>
    </row>
    <row r="78" spans="5:5" ht="15" customHeight="1">
      <c r="E78" s="95" t="s">
        <v>126</v>
      </c>
    </row>
    <row r="79" spans="5:5" ht="15" customHeight="1">
      <c r="E79" s="95" t="s">
        <v>127</v>
      </c>
    </row>
    <row r="80" spans="5:5" ht="15" customHeight="1">
      <c r="E80" s="95" t="s">
        <v>128</v>
      </c>
    </row>
    <row r="81" spans="5:5" ht="15" customHeight="1">
      <c r="E81" s="95" t="s">
        <v>129</v>
      </c>
    </row>
    <row r="82" spans="5:5" ht="15" customHeight="1">
      <c r="E82" s="95" t="s">
        <v>130</v>
      </c>
    </row>
    <row r="83" spans="5:5" ht="15" customHeight="1">
      <c r="E83" s="95" t="s">
        <v>131</v>
      </c>
    </row>
    <row r="84" spans="5:5" ht="15" customHeight="1">
      <c r="E84" s="95" t="s">
        <v>132</v>
      </c>
    </row>
    <row r="85" spans="5:5" ht="15" customHeight="1">
      <c r="E85" s="95" t="s">
        <v>133</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GZ4tJcHdsSc7WxOw6/TNO+kULCxRvdOnPGpdwzeU1g/WQD/DcfzQ6M8y1Y7/8khAOamZQdb5xIon/qwEIPVwpw==" saltValue="2/EnFAMMmU9YRdch0s5EOw==" spinCount="100000" sheet="1" objects="1" scenarios="1"/>
  <mergeCells count="29">
    <mergeCell ref="W2:X3"/>
    <mergeCell ref="Q4:R4"/>
    <mergeCell ref="Q5:R5"/>
    <mergeCell ref="O2:P3"/>
    <mergeCell ref="Q2:R3"/>
    <mergeCell ref="W4:X5"/>
    <mergeCell ref="L2:N3"/>
    <mergeCell ref="S2:T3"/>
    <mergeCell ref="U2:V3"/>
    <mergeCell ref="U4:V5"/>
    <mergeCell ref="C5:D5"/>
    <mergeCell ref="E5:J5"/>
    <mergeCell ref="O4:P4"/>
    <mergeCell ref="O5:P5"/>
    <mergeCell ref="C4:D4"/>
    <mergeCell ref="E4:J4"/>
    <mergeCell ref="S4:T5"/>
    <mergeCell ref="L8:L9"/>
    <mergeCell ref="C8:C9"/>
    <mergeCell ref="D8:D9"/>
    <mergeCell ref="E8:E9"/>
    <mergeCell ref="F8:F9"/>
    <mergeCell ref="G8:J9"/>
    <mergeCell ref="K8:K9"/>
    <mergeCell ref="M8:Y8"/>
    <mergeCell ref="Z8:Z9"/>
    <mergeCell ref="U6:V6"/>
    <mergeCell ref="Q6:R6"/>
    <mergeCell ref="S6:T6"/>
  </mergeCells>
  <phoneticPr fontId="4"/>
  <dataValidations count="5">
    <dataValidation type="list" allowBlank="1" showInputMessage="1" showErrorMessage="1" sqref="L10:L59" xr:uid="{9384739F-361D-4C77-993B-EAE7FBAF9E30}">
      <formula1>"手当,基本給"</formula1>
    </dataValidation>
    <dataValidation type="whole" allowBlank="1" showInputMessage="1" showErrorMessage="1" sqref="M10:X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s>
  <pageMargins left="0.7" right="0.7" top="0.75" bottom="0.75" header="0.3" footer="0.3"/>
  <pageSetup paperSize="9" scale="59"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codeName="Sheet7">
    <tabColor theme="2" tint="-0.749992370372631"/>
  </sheetPr>
  <dimension ref="A1:O24"/>
  <sheetViews>
    <sheetView showGridLines="0" view="pageBreakPreview" zoomScale="80" zoomScaleNormal="100" zoomScaleSheetLayoutView="80" workbookViewId="0">
      <selection activeCell="F5" sqref="F5"/>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30" t="s">
        <v>54</v>
      </c>
      <c r="F2" s="131" t="str">
        <f>基礎情報!E37&amp;""</f>
        <v/>
      </c>
    </row>
    <row r="4" spans="1:6" ht="18" customHeight="1">
      <c r="A4" s="776" t="s">
        <v>66</v>
      </c>
      <c r="B4" s="776"/>
      <c r="C4" s="776"/>
      <c r="D4" s="776"/>
      <c r="E4" s="776"/>
      <c r="F4" s="776"/>
    </row>
    <row r="5" spans="1:6" ht="18" customHeight="1" thickBot="1">
      <c r="A5" s="3"/>
      <c r="B5" s="3"/>
      <c r="C5" s="3"/>
      <c r="D5" s="3"/>
      <c r="E5" s="3"/>
      <c r="F5" s="3"/>
    </row>
    <row r="6" spans="1:6" ht="39.950000000000003" customHeight="1">
      <c r="A6" s="777" t="s">
        <v>8</v>
      </c>
      <c r="B6" s="779" t="s">
        <v>6</v>
      </c>
      <c r="C6" s="779" t="s">
        <v>7</v>
      </c>
      <c r="D6" s="779" t="s">
        <v>57</v>
      </c>
      <c r="E6" s="407" t="s">
        <v>51</v>
      </c>
      <c r="F6" s="408" t="s">
        <v>52</v>
      </c>
    </row>
    <row r="7" spans="1:6" ht="56.1" customHeight="1" thickBot="1">
      <c r="A7" s="778"/>
      <c r="B7" s="780"/>
      <c r="C7" s="780"/>
      <c r="D7" s="780"/>
      <c r="E7" s="436" t="str">
        <f>IF(E15&gt;0,"NG－要コメント確認","")</f>
        <v/>
      </c>
      <c r="F7" s="437" t="str">
        <f>IF(F15&lt;0,"NG","")</f>
        <v/>
      </c>
    </row>
    <row r="8" spans="1:6" ht="18" customHeight="1">
      <c r="A8" s="132" t="s">
        <v>41</v>
      </c>
      <c r="B8" s="133" t="s">
        <v>34</v>
      </c>
      <c r="C8" s="133" t="s">
        <v>35</v>
      </c>
      <c r="D8" s="133" t="s">
        <v>36</v>
      </c>
      <c r="E8" s="410">
        <v>-200000</v>
      </c>
      <c r="F8" s="70"/>
    </row>
    <row r="9" spans="1:6" ht="18" customHeight="1">
      <c r="A9" s="134" t="s">
        <v>42</v>
      </c>
      <c r="B9" s="133" t="s">
        <v>67</v>
      </c>
      <c r="C9" s="133" t="s">
        <v>68</v>
      </c>
      <c r="D9" s="133" t="s">
        <v>69</v>
      </c>
      <c r="E9" s="60"/>
      <c r="F9" s="70">
        <v>200000</v>
      </c>
    </row>
    <row r="10" spans="1:6" ht="18" customHeight="1">
      <c r="A10" s="135">
        <v>1</v>
      </c>
      <c r="B10" s="79"/>
      <c r="C10" s="79"/>
      <c r="D10" s="79"/>
      <c r="E10" s="80"/>
      <c r="F10" s="81"/>
    </row>
    <row r="11" spans="1:6" ht="18" customHeight="1">
      <c r="A11" s="135">
        <v>2</v>
      </c>
      <c r="B11" s="79"/>
      <c r="C11" s="79"/>
      <c r="D11" s="79"/>
      <c r="E11" s="80"/>
      <c r="F11" s="81"/>
    </row>
    <row r="12" spans="1:6" ht="18" customHeight="1">
      <c r="A12" s="135">
        <v>3</v>
      </c>
      <c r="B12" s="79"/>
      <c r="C12" s="79"/>
      <c r="D12" s="79"/>
      <c r="E12" s="80"/>
      <c r="F12" s="81"/>
    </row>
    <row r="13" spans="1:6" ht="18" customHeight="1">
      <c r="A13" s="135">
        <v>4</v>
      </c>
      <c r="B13" s="79"/>
      <c r="C13" s="79"/>
      <c r="D13" s="79"/>
      <c r="E13" s="80"/>
      <c r="F13" s="81"/>
    </row>
    <row r="14" spans="1:6" ht="18" customHeight="1">
      <c r="A14" s="135">
        <v>5</v>
      </c>
      <c r="B14" s="82"/>
      <c r="C14" s="82"/>
      <c r="D14" s="82"/>
      <c r="E14" s="83"/>
      <c r="F14" s="84"/>
    </row>
    <row r="15" spans="1:6" ht="18" customHeight="1" thickBot="1">
      <c r="A15" s="771" t="s">
        <v>33</v>
      </c>
      <c r="B15" s="772"/>
      <c r="C15" s="772"/>
      <c r="D15" s="773"/>
      <c r="E15" s="74">
        <f>SUM(E10:E14)</f>
        <v>0</v>
      </c>
      <c r="F15" s="75">
        <f>SUM(F10:F14)</f>
        <v>0</v>
      </c>
    </row>
    <row r="16" spans="1:6" ht="18.75" customHeight="1">
      <c r="A16" s="418" t="s">
        <v>47</v>
      </c>
      <c r="B16" s="774" t="s">
        <v>39</v>
      </c>
      <c r="C16" s="774"/>
      <c r="D16" s="774"/>
      <c r="E16" s="774"/>
      <c r="F16" s="774"/>
    </row>
    <row r="17" spans="1:15" ht="18.75" customHeight="1">
      <c r="A17" s="419"/>
      <c r="B17" s="775" t="s">
        <v>62</v>
      </c>
      <c r="C17" s="775"/>
      <c r="D17" s="775"/>
      <c r="E17" s="775"/>
      <c r="F17" s="775"/>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TSBNh61dR0HmPYQ7/98tkDD8e8S5AfiMvh5/I/OyC22rBRA2up33ca0frFuh5YZS63rtp1VLLC9KgwUDpmJxqg==" saltValue="+jNEZndIAphr81TLyPeqLA=="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72F5-1B8A-4029-8A3B-915D6D46846A}">
  <sheetPr codeName="Sheet8">
    <tabColor theme="2" tint="-0.749992370372631"/>
    <pageSetUpPr fitToPage="1"/>
  </sheetPr>
  <dimension ref="B1:AU104"/>
  <sheetViews>
    <sheetView view="pageBreakPreview" zoomScale="70" zoomScaleNormal="90" zoomScaleSheetLayoutView="70" workbookViewId="0">
      <pane ySplit="10" topLeftCell="A11" activePane="bottomLeft" state="frozen"/>
      <selection activeCell="D8" sqref="D8:D9"/>
      <selection pane="bottomLeft" activeCell="W20" sqref="W20"/>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7" width="6.75" customWidth="1"/>
    <col min="28" max="28" width="5.375" customWidth="1"/>
    <col min="29" max="29" width="6" customWidth="1"/>
    <col min="30" max="30" width="3.5" bestFit="1" customWidth="1"/>
    <col min="31" max="31" width="5.125" customWidth="1"/>
    <col min="32" max="32" width="3.625" customWidth="1"/>
    <col min="33" max="42" width="6" customWidth="1"/>
    <col min="43" max="43" width="5.625" customWidth="1"/>
    <col min="44" max="47" width="6.875" customWidth="1"/>
  </cols>
  <sheetData>
    <row r="1" spans="2:47" ht="21">
      <c r="B1" s="349" t="s">
        <v>244</v>
      </c>
    </row>
    <row r="2" spans="2:47" ht="15" customHeight="1"/>
    <row r="3" spans="2:47" ht="15" customHeight="1"/>
    <row r="4" spans="2:47" ht="16.5" customHeight="1" thickBot="1">
      <c r="C4" s="781" t="s">
        <v>1</v>
      </c>
      <c r="D4" s="781"/>
      <c r="E4" s="781" t="str">
        <f>基礎情報!E37&amp;""</f>
        <v/>
      </c>
      <c r="F4" s="781"/>
      <c r="G4" s="781"/>
      <c r="H4" s="350"/>
      <c r="AS4" t="s">
        <v>245</v>
      </c>
    </row>
    <row r="5" spans="2:47" ht="16.5" customHeight="1">
      <c r="C5" s="781" t="s">
        <v>10</v>
      </c>
      <c r="D5" s="781"/>
      <c r="E5" s="781" t="str">
        <f>基礎情報!E39&amp;""</f>
        <v/>
      </c>
      <c r="F5" s="781"/>
      <c r="G5" s="781"/>
      <c r="H5" s="350"/>
      <c r="AR5" t="s">
        <v>99</v>
      </c>
      <c r="AS5" s="351">
        <v>15</v>
      </c>
      <c r="AT5" t="s">
        <v>246</v>
      </c>
    </row>
    <row r="6" spans="2:47" ht="15" customHeight="1" thickBot="1">
      <c r="C6" s="350"/>
      <c r="D6" s="350"/>
      <c r="E6" s="350"/>
      <c r="F6" s="350"/>
      <c r="G6" s="350"/>
      <c r="H6" s="350"/>
      <c r="M6" s="352"/>
      <c r="N6" s="352"/>
      <c r="O6" s="352"/>
      <c r="P6" s="352"/>
      <c r="Q6" s="353"/>
      <c r="R6" s="353"/>
      <c r="S6" s="353"/>
      <c r="T6" s="353"/>
      <c r="U6" s="353"/>
      <c r="V6" s="353"/>
      <c r="W6" s="99"/>
      <c r="X6" s="99"/>
      <c r="Y6" s="99"/>
      <c r="Z6" s="99"/>
      <c r="AA6" s="99"/>
      <c r="AB6" s="99"/>
      <c r="AC6" s="99"/>
      <c r="AD6" s="99"/>
      <c r="AR6" t="s">
        <v>100</v>
      </c>
      <c r="AS6" s="354">
        <v>0</v>
      </c>
      <c r="AT6" t="s">
        <v>247</v>
      </c>
    </row>
    <row r="7" spans="2:47" ht="22.5" customHeight="1"/>
    <row r="8" spans="2:47" ht="22.5" customHeight="1" thickBot="1">
      <c r="C8" s="781"/>
      <c r="D8" s="781" t="s">
        <v>71</v>
      </c>
      <c r="E8" s="782" t="s">
        <v>0</v>
      </c>
      <c r="F8" s="785" t="s">
        <v>248</v>
      </c>
      <c r="G8" s="785" t="s">
        <v>249</v>
      </c>
      <c r="H8" s="782" t="s">
        <v>250</v>
      </c>
      <c r="I8" s="781" t="s">
        <v>251</v>
      </c>
      <c r="J8" s="781"/>
      <c r="K8" s="781"/>
      <c r="L8" s="781"/>
      <c r="M8" s="781"/>
      <c r="N8" s="781"/>
      <c r="O8" s="781"/>
      <c r="P8" s="781"/>
      <c r="Q8" s="781"/>
      <c r="R8" s="781"/>
      <c r="S8" s="781"/>
      <c r="T8" s="781"/>
      <c r="U8" s="781"/>
      <c r="V8" s="781"/>
      <c r="W8" s="781"/>
      <c r="X8" s="781"/>
      <c r="Y8" s="788" t="s">
        <v>252</v>
      </c>
      <c r="Z8" s="789"/>
      <c r="AA8" s="790"/>
      <c r="AB8" s="791" t="s">
        <v>253</v>
      </c>
      <c r="AC8" s="781" t="s">
        <v>254</v>
      </c>
      <c r="AD8" s="781"/>
      <c r="AG8" t="s">
        <v>255</v>
      </c>
    </row>
    <row r="9" spans="2:47" ht="22.5" customHeight="1">
      <c r="C9" s="781"/>
      <c r="D9" s="781"/>
      <c r="E9" s="783"/>
      <c r="F9" s="786"/>
      <c r="G9" s="786"/>
      <c r="H9" s="783"/>
      <c r="I9" s="781" t="s">
        <v>75</v>
      </c>
      <c r="J9" s="781"/>
      <c r="K9" s="781" t="s">
        <v>76</v>
      </c>
      <c r="L9" s="781"/>
      <c r="M9" s="781" t="s">
        <v>77</v>
      </c>
      <c r="N9" s="781"/>
      <c r="O9" s="781" t="s">
        <v>78</v>
      </c>
      <c r="P9" s="781"/>
      <c r="Q9" s="781" t="s">
        <v>79</v>
      </c>
      <c r="R9" s="781"/>
      <c r="S9" s="781" t="s">
        <v>80</v>
      </c>
      <c r="T9" s="781"/>
      <c r="U9" s="781" t="s">
        <v>81</v>
      </c>
      <c r="V9" s="781"/>
      <c r="W9" s="781" t="s">
        <v>82</v>
      </c>
      <c r="X9" s="781"/>
      <c r="Y9" s="785" t="s">
        <v>256</v>
      </c>
      <c r="Z9" s="785" t="s">
        <v>261</v>
      </c>
      <c r="AA9" s="796" t="s">
        <v>133</v>
      </c>
      <c r="AB9" s="792"/>
      <c r="AC9" s="781"/>
      <c r="AD9" s="781"/>
      <c r="AG9" s="793" t="s">
        <v>257</v>
      </c>
      <c r="AH9" s="794"/>
      <c r="AI9" s="794"/>
      <c r="AJ9" s="794"/>
      <c r="AK9" s="794"/>
      <c r="AL9" s="794"/>
      <c r="AM9" s="794"/>
      <c r="AN9" s="794"/>
      <c r="AO9" s="794"/>
      <c r="AP9" s="794"/>
      <c r="AQ9" s="795"/>
      <c r="AR9" s="793" t="s">
        <v>258</v>
      </c>
      <c r="AS9" s="794"/>
      <c r="AT9" s="794"/>
      <c r="AU9" s="795"/>
    </row>
    <row r="10" spans="2:47" ht="47.25" customHeight="1">
      <c r="C10" s="781"/>
      <c r="D10" s="781"/>
      <c r="E10" s="784"/>
      <c r="F10" s="787"/>
      <c r="G10" s="787"/>
      <c r="H10" s="784"/>
      <c r="I10" s="355" t="s">
        <v>259</v>
      </c>
      <c r="J10" s="356" t="s">
        <v>260</v>
      </c>
      <c r="K10" s="355" t="s">
        <v>259</v>
      </c>
      <c r="L10" s="356" t="s">
        <v>260</v>
      </c>
      <c r="M10" s="355" t="s">
        <v>259</v>
      </c>
      <c r="N10" s="356" t="s">
        <v>260</v>
      </c>
      <c r="O10" s="355" t="s">
        <v>259</v>
      </c>
      <c r="P10" s="356" t="s">
        <v>260</v>
      </c>
      <c r="Q10" s="355" t="s">
        <v>259</v>
      </c>
      <c r="R10" s="356" t="s">
        <v>260</v>
      </c>
      <c r="S10" s="355" t="s">
        <v>259</v>
      </c>
      <c r="T10" s="356" t="s">
        <v>260</v>
      </c>
      <c r="U10" s="355" t="s">
        <v>259</v>
      </c>
      <c r="V10" s="356" t="s">
        <v>260</v>
      </c>
      <c r="W10" s="355" t="s">
        <v>259</v>
      </c>
      <c r="X10" s="356" t="s">
        <v>260</v>
      </c>
      <c r="Y10" s="787"/>
      <c r="Z10" s="787"/>
      <c r="AA10" s="797"/>
      <c r="AB10" s="355" t="s">
        <v>262</v>
      </c>
      <c r="AC10" s="356" t="s">
        <v>263</v>
      </c>
      <c r="AD10" s="356" t="s">
        <v>264</v>
      </c>
      <c r="AF10" s="357" t="s">
        <v>265</v>
      </c>
      <c r="AG10" s="358" t="s">
        <v>75</v>
      </c>
      <c r="AH10" s="355" t="s">
        <v>76</v>
      </c>
      <c r="AI10" s="355" t="s">
        <v>77</v>
      </c>
      <c r="AJ10" s="355" t="s">
        <v>78</v>
      </c>
      <c r="AK10" s="355" t="s">
        <v>79</v>
      </c>
      <c r="AL10" s="355" t="s">
        <v>80</v>
      </c>
      <c r="AM10" s="355" t="s">
        <v>82</v>
      </c>
      <c r="AN10" s="355" t="s">
        <v>256</v>
      </c>
      <c r="AO10" s="355" t="s">
        <v>261</v>
      </c>
      <c r="AP10" s="359" t="s">
        <v>133</v>
      </c>
      <c r="AQ10" s="360" t="s">
        <v>33</v>
      </c>
      <c r="AR10" s="358" t="s">
        <v>266</v>
      </c>
      <c r="AS10" s="355" t="s">
        <v>267</v>
      </c>
      <c r="AT10" s="355" t="s">
        <v>268</v>
      </c>
      <c r="AU10" s="361" t="s">
        <v>269</v>
      </c>
    </row>
    <row r="11" spans="2:47" ht="19.5" customHeight="1">
      <c r="C11" s="362">
        <v>1</v>
      </c>
      <c r="D11" s="403" t="str">
        <f>IF(【様式６別添１】!D10="","",【様式６別添１】!D10)</f>
        <v/>
      </c>
      <c r="E11" s="404" t="str">
        <f>IF(【様式６別添１】!E10="","",【様式６別添１】!E10)</f>
        <v/>
      </c>
      <c r="F11" s="363"/>
      <c r="G11" s="364"/>
      <c r="H11" s="365"/>
      <c r="I11" s="485"/>
      <c r="J11" s="485"/>
      <c r="K11" s="485"/>
      <c r="L11" s="485"/>
      <c r="M11" s="485"/>
      <c r="N11" s="485"/>
      <c r="O11" s="485"/>
      <c r="P11" s="485"/>
      <c r="Q11" s="485"/>
      <c r="R11" s="485"/>
      <c r="S11" s="485"/>
      <c r="T11" s="485"/>
      <c r="U11" s="485"/>
      <c r="V11" s="485"/>
      <c r="W11" s="485"/>
      <c r="X11" s="485"/>
      <c r="Y11" s="119"/>
      <c r="Z11" s="119"/>
      <c r="AA11" s="119"/>
      <c r="AB11" s="366">
        <f>AQ11</f>
        <v>0</v>
      </c>
      <c r="AC11" s="367" t="str">
        <f>IF(D11="","－",AU11)</f>
        <v>－</v>
      </c>
      <c r="AD11" s="367" t="str">
        <f t="shared" ref="AD11:AD34" si="0">IF(U11&lt;&gt;0,"※",IF(W11&lt;&gt;0,"※",""))</f>
        <v/>
      </c>
      <c r="AF11" s="368" t="str">
        <f t="shared" ref="AF11:AF40" si="1">IF(H11="①",W11,"0")</f>
        <v>0</v>
      </c>
      <c r="AG11" s="369">
        <f t="shared" ref="AG11:AG40" si="2">I11</f>
        <v>0</v>
      </c>
      <c r="AH11" s="370">
        <f t="shared" ref="AH11:AH40" si="3">K11</f>
        <v>0</v>
      </c>
      <c r="AI11" s="370">
        <f t="shared" ref="AI11:AI40" si="4">M11</f>
        <v>0</v>
      </c>
      <c r="AJ11" s="370">
        <f t="shared" ref="AJ11:AJ40" si="5">O11</f>
        <v>0</v>
      </c>
      <c r="AK11" s="370">
        <f t="shared" ref="AK11:AK40" si="6">Q11</f>
        <v>0</v>
      </c>
      <c r="AL11" s="370">
        <f t="shared" ref="AL11:AL40" si="7">S11</f>
        <v>0</v>
      </c>
      <c r="AM11" s="370">
        <f>AF11*1</f>
        <v>0</v>
      </c>
      <c r="AN11" s="370">
        <f t="shared" ref="AN11:AP40" si="8">Y11</f>
        <v>0</v>
      </c>
      <c r="AO11" s="370">
        <f t="shared" si="8"/>
        <v>0</v>
      </c>
      <c r="AP11" s="371">
        <f t="shared" si="8"/>
        <v>0</v>
      </c>
      <c r="AQ11" s="372">
        <f>SUM(AG11:AP11)</f>
        <v>0</v>
      </c>
      <c r="AR11" s="373" t="b">
        <f t="shared" ref="AR11:AR40" si="9">IF(H11="①",$AS$5,IF(H11="②",$AS$5,IF(H11="③",$AS$6,IF(H11="④","0"))))</f>
        <v>0</v>
      </c>
      <c r="AS11" s="219">
        <f>AR11*1</f>
        <v>0</v>
      </c>
      <c r="AT11" s="374">
        <f>AQ11-AS11</f>
        <v>0</v>
      </c>
      <c r="AU11" s="361" t="str">
        <f>IF(AT11&gt;=0,"○","×")</f>
        <v>○</v>
      </c>
    </row>
    <row r="12" spans="2:47" ht="19.5" customHeight="1">
      <c r="C12" s="375">
        <v>2</v>
      </c>
      <c r="D12" s="403" t="str">
        <f>IF(【様式６別添１】!D11="","",【様式６別添１】!D11)</f>
        <v/>
      </c>
      <c r="E12" s="404" t="str">
        <f>IF(【様式６別添１】!E11="","",【様式６別添１】!E11)</f>
        <v/>
      </c>
      <c r="F12" s="119"/>
      <c r="G12" s="377"/>
      <c r="H12" s="365"/>
      <c r="I12" s="485"/>
      <c r="J12" s="485"/>
      <c r="K12" s="485"/>
      <c r="L12" s="485"/>
      <c r="M12" s="485"/>
      <c r="N12" s="485"/>
      <c r="O12" s="485"/>
      <c r="P12" s="485"/>
      <c r="Q12" s="485"/>
      <c r="R12" s="485"/>
      <c r="S12" s="485"/>
      <c r="T12" s="485"/>
      <c r="U12" s="485"/>
      <c r="V12" s="485"/>
      <c r="W12" s="485"/>
      <c r="X12" s="485"/>
      <c r="Y12" s="119"/>
      <c r="Z12" s="119"/>
      <c r="AA12" s="119"/>
      <c r="AB12" s="366">
        <f t="shared" ref="AB12:AB34" si="10">AQ12</f>
        <v>0</v>
      </c>
      <c r="AC12" s="367" t="str">
        <f t="shared" ref="AC12:AC34" si="11">IF(D12="","－",AU12)</f>
        <v>－</v>
      </c>
      <c r="AD12" s="367" t="str">
        <f t="shared" si="0"/>
        <v/>
      </c>
      <c r="AF12" s="368" t="str">
        <f t="shared" si="1"/>
        <v>0</v>
      </c>
      <c r="AG12" s="369">
        <f t="shared" si="2"/>
        <v>0</v>
      </c>
      <c r="AH12" s="370">
        <f t="shared" si="3"/>
        <v>0</v>
      </c>
      <c r="AI12" s="370">
        <f t="shared" si="4"/>
        <v>0</v>
      </c>
      <c r="AJ12" s="370">
        <f t="shared" si="5"/>
        <v>0</v>
      </c>
      <c r="AK12" s="370">
        <f t="shared" si="6"/>
        <v>0</v>
      </c>
      <c r="AL12" s="370">
        <f t="shared" si="7"/>
        <v>0</v>
      </c>
      <c r="AM12" s="370">
        <f t="shared" ref="AM12:AM40" si="12">AF12*1</f>
        <v>0</v>
      </c>
      <c r="AN12" s="370">
        <f t="shared" si="8"/>
        <v>0</v>
      </c>
      <c r="AO12" s="370">
        <f t="shared" si="8"/>
        <v>0</v>
      </c>
      <c r="AP12" s="371">
        <f t="shared" si="8"/>
        <v>0</v>
      </c>
      <c r="AQ12" s="372">
        <f t="shared" ref="AQ12:AQ40" si="13">SUM(AG12:AP12)</f>
        <v>0</v>
      </c>
      <c r="AR12" s="373" t="b">
        <f t="shared" si="9"/>
        <v>0</v>
      </c>
      <c r="AS12" s="219">
        <f t="shared" ref="AS12:AS40" si="14">AR12*1</f>
        <v>0</v>
      </c>
      <c r="AT12" s="374">
        <f t="shared" ref="AT12:AT40" si="15">AQ12-AS12</f>
        <v>0</v>
      </c>
      <c r="AU12" s="361" t="str">
        <f t="shared" ref="AU12:AU40" si="16">IF(AT12&gt;=0,"○","×")</f>
        <v>○</v>
      </c>
    </row>
    <row r="13" spans="2:47" ht="19.5" customHeight="1">
      <c r="C13" s="375">
        <v>3</v>
      </c>
      <c r="D13" s="403" t="str">
        <f>IF(【様式６別添１】!D12="","",【様式６別添１】!D12)</f>
        <v/>
      </c>
      <c r="E13" s="404" t="str">
        <f>IF(【様式６別添１】!E12="","",【様式６別添１】!E12)</f>
        <v/>
      </c>
      <c r="F13" s="119"/>
      <c r="G13" s="377"/>
      <c r="H13" s="365"/>
      <c r="I13" s="485"/>
      <c r="J13" s="485"/>
      <c r="K13" s="485"/>
      <c r="L13" s="485"/>
      <c r="M13" s="485"/>
      <c r="N13" s="485"/>
      <c r="O13" s="485"/>
      <c r="P13" s="485"/>
      <c r="Q13" s="485"/>
      <c r="R13" s="485"/>
      <c r="S13" s="485"/>
      <c r="T13" s="485"/>
      <c r="U13" s="485"/>
      <c r="V13" s="485"/>
      <c r="W13" s="485"/>
      <c r="X13" s="485"/>
      <c r="Y13" s="119"/>
      <c r="Z13" s="119"/>
      <c r="AA13" s="119"/>
      <c r="AB13" s="366">
        <f t="shared" si="10"/>
        <v>0</v>
      </c>
      <c r="AC13" s="367" t="str">
        <f t="shared" si="11"/>
        <v>－</v>
      </c>
      <c r="AD13" s="367" t="str">
        <f t="shared" si="0"/>
        <v/>
      </c>
      <c r="AF13" s="368" t="str">
        <f t="shared" si="1"/>
        <v>0</v>
      </c>
      <c r="AG13" s="369">
        <f t="shared" si="2"/>
        <v>0</v>
      </c>
      <c r="AH13" s="370">
        <f t="shared" si="3"/>
        <v>0</v>
      </c>
      <c r="AI13" s="370">
        <f t="shared" si="4"/>
        <v>0</v>
      </c>
      <c r="AJ13" s="370">
        <f t="shared" si="5"/>
        <v>0</v>
      </c>
      <c r="AK13" s="370">
        <f t="shared" si="6"/>
        <v>0</v>
      </c>
      <c r="AL13" s="370">
        <f t="shared" si="7"/>
        <v>0</v>
      </c>
      <c r="AM13" s="370">
        <f t="shared" si="12"/>
        <v>0</v>
      </c>
      <c r="AN13" s="370">
        <f t="shared" si="8"/>
        <v>0</v>
      </c>
      <c r="AO13" s="370">
        <f t="shared" si="8"/>
        <v>0</v>
      </c>
      <c r="AP13" s="371">
        <f t="shared" si="8"/>
        <v>0</v>
      </c>
      <c r="AQ13" s="372">
        <f t="shared" si="13"/>
        <v>0</v>
      </c>
      <c r="AR13" s="373" t="b">
        <f t="shared" si="9"/>
        <v>0</v>
      </c>
      <c r="AS13" s="219">
        <f t="shared" si="14"/>
        <v>0</v>
      </c>
      <c r="AT13" s="374">
        <f t="shared" si="15"/>
        <v>0</v>
      </c>
      <c r="AU13" s="361" t="str">
        <f t="shared" si="16"/>
        <v>○</v>
      </c>
    </row>
    <row r="14" spans="2:47" ht="19.5" customHeight="1">
      <c r="C14" s="375">
        <v>4</v>
      </c>
      <c r="D14" s="403" t="str">
        <f>IF(【様式６別添１】!D13="","",【様式６別添１】!D13)</f>
        <v/>
      </c>
      <c r="E14" s="404" t="str">
        <f>IF(【様式６別添１】!E13="","",【様式６別添１】!E13)</f>
        <v/>
      </c>
      <c r="F14" s="119"/>
      <c r="G14" s="119"/>
      <c r="H14" s="365"/>
      <c r="I14" s="485"/>
      <c r="J14" s="485"/>
      <c r="K14" s="485"/>
      <c r="L14" s="485"/>
      <c r="M14" s="485"/>
      <c r="N14" s="485"/>
      <c r="O14" s="485"/>
      <c r="P14" s="485"/>
      <c r="Q14" s="485"/>
      <c r="R14" s="485"/>
      <c r="S14" s="485"/>
      <c r="T14" s="485"/>
      <c r="U14" s="485"/>
      <c r="V14" s="485"/>
      <c r="W14" s="485"/>
      <c r="X14" s="485"/>
      <c r="Y14" s="119"/>
      <c r="Z14" s="119"/>
      <c r="AA14" s="119"/>
      <c r="AB14" s="366">
        <f t="shared" si="10"/>
        <v>0</v>
      </c>
      <c r="AC14" s="367" t="str">
        <f t="shared" si="11"/>
        <v>－</v>
      </c>
      <c r="AD14" s="367" t="str">
        <f t="shared" si="0"/>
        <v/>
      </c>
      <c r="AF14" s="368" t="str">
        <f t="shared" si="1"/>
        <v>0</v>
      </c>
      <c r="AG14" s="369">
        <f t="shared" si="2"/>
        <v>0</v>
      </c>
      <c r="AH14" s="370">
        <f t="shared" si="3"/>
        <v>0</v>
      </c>
      <c r="AI14" s="370">
        <f t="shared" si="4"/>
        <v>0</v>
      </c>
      <c r="AJ14" s="370">
        <f t="shared" si="5"/>
        <v>0</v>
      </c>
      <c r="AK14" s="370">
        <f t="shared" si="6"/>
        <v>0</v>
      </c>
      <c r="AL14" s="370">
        <f t="shared" si="7"/>
        <v>0</v>
      </c>
      <c r="AM14" s="370">
        <f t="shared" si="12"/>
        <v>0</v>
      </c>
      <c r="AN14" s="370">
        <f t="shared" si="8"/>
        <v>0</v>
      </c>
      <c r="AO14" s="370">
        <f t="shared" si="8"/>
        <v>0</v>
      </c>
      <c r="AP14" s="371">
        <f t="shared" si="8"/>
        <v>0</v>
      </c>
      <c r="AQ14" s="372">
        <f t="shared" si="13"/>
        <v>0</v>
      </c>
      <c r="AR14" s="373" t="b">
        <f t="shared" si="9"/>
        <v>0</v>
      </c>
      <c r="AS14" s="219">
        <f t="shared" si="14"/>
        <v>0</v>
      </c>
      <c r="AT14" s="374">
        <f t="shared" si="15"/>
        <v>0</v>
      </c>
      <c r="AU14" s="361" t="str">
        <f t="shared" si="16"/>
        <v>○</v>
      </c>
    </row>
    <row r="15" spans="2:47" ht="19.5" customHeight="1">
      <c r="C15" s="375">
        <v>5</v>
      </c>
      <c r="D15" s="403" t="str">
        <f>IF(【様式６別添１】!D14="","",【様式６別添１】!D14)</f>
        <v/>
      </c>
      <c r="E15" s="404" t="str">
        <f>IF(【様式６別添１】!E14="","",【様式６別添１】!E14)</f>
        <v/>
      </c>
      <c r="F15" s="119"/>
      <c r="G15" s="377"/>
      <c r="H15" s="365"/>
      <c r="I15" s="485"/>
      <c r="J15" s="485"/>
      <c r="K15" s="485"/>
      <c r="L15" s="485"/>
      <c r="M15" s="485"/>
      <c r="N15" s="485"/>
      <c r="O15" s="485"/>
      <c r="P15" s="485"/>
      <c r="Q15" s="485"/>
      <c r="R15" s="485"/>
      <c r="S15" s="485"/>
      <c r="T15" s="485"/>
      <c r="U15" s="485"/>
      <c r="V15" s="485"/>
      <c r="W15" s="485"/>
      <c r="X15" s="485"/>
      <c r="Y15" s="119"/>
      <c r="Z15" s="119"/>
      <c r="AA15" s="119"/>
      <c r="AB15" s="366">
        <f t="shared" si="10"/>
        <v>0</v>
      </c>
      <c r="AC15" s="367" t="str">
        <f t="shared" si="11"/>
        <v>－</v>
      </c>
      <c r="AD15" s="367" t="str">
        <f t="shared" si="0"/>
        <v/>
      </c>
      <c r="AF15" s="368" t="str">
        <f t="shared" si="1"/>
        <v>0</v>
      </c>
      <c r="AG15" s="369">
        <f t="shared" si="2"/>
        <v>0</v>
      </c>
      <c r="AH15" s="370">
        <f t="shared" si="3"/>
        <v>0</v>
      </c>
      <c r="AI15" s="370">
        <f t="shared" si="4"/>
        <v>0</v>
      </c>
      <c r="AJ15" s="370">
        <f t="shared" si="5"/>
        <v>0</v>
      </c>
      <c r="AK15" s="370">
        <f t="shared" si="6"/>
        <v>0</v>
      </c>
      <c r="AL15" s="370">
        <f t="shared" si="7"/>
        <v>0</v>
      </c>
      <c r="AM15" s="370">
        <f t="shared" si="12"/>
        <v>0</v>
      </c>
      <c r="AN15" s="370">
        <f t="shared" si="8"/>
        <v>0</v>
      </c>
      <c r="AO15" s="370">
        <f t="shared" si="8"/>
        <v>0</v>
      </c>
      <c r="AP15" s="371">
        <f t="shared" si="8"/>
        <v>0</v>
      </c>
      <c r="AQ15" s="372">
        <f t="shared" si="13"/>
        <v>0</v>
      </c>
      <c r="AR15" s="373" t="b">
        <f t="shared" si="9"/>
        <v>0</v>
      </c>
      <c r="AS15" s="219">
        <f t="shared" si="14"/>
        <v>0</v>
      </c>
      <c r="AT15" s="374">
        <f t="shared" si="15"/>
        <v>0</v>
      </c>
      <c r="AU15" s="361" t="str">
        <f t="shared" si="16"/>
        <v>○</v>
      </c>
    </row>
    <row r="16" spans="2:47" ht="19.5" customHeight="1">
      <c r="C16" s="375">
        <v>6</v>
      </c>
      <c r="D16" s="403" t="str">
        <f>IF(【様式６別添１】!D15="","",【様式６別添１】!D15)</f>
        <v/>
      </c>
      <c r="E16" s="404" t="str">
        <f>IF(【様式６別添１】!E15="","",【様式６別添１】!E15)</f>
        <v/>
      </c>
      <c r="F16" s="119"/>
      <c r="G16" s="377"/>
      <c r="H16" s="365"/>
      <c r="I16" s="485"/>
      <c r="J16" s="485"/>
      <c r="K16" s="485"/>
      <c r="L16" s="485"/>
      <c r="M16" s="485"/>
      <c r="N16" s="485"/>
      <c r="O16" s="485"/>
      <c r="P16" s="485"/>
      <c r="Q16" s="485"/>
      <c r="R16" s="485"/>
      <c r="S16" s="485"/>
      <c r="T16" s="485"/>
      <c r="U16" s="485"/>
      <c r="V16" s="485"/>
      <c r="W16" s="485"/>
      <c r="X16" s="485"/>
      <c r="Y16" s="119"/>
      <c r="Z16" s="119"/>
      <c r="AA16" s="119"/>
      <c r="AB16" s="366">
        <f t="shared" si="10"/>
        <v>0</v>
      </c>
      <c r="AC16" s="367" t="str">
        <f t="shared" si="11"/>
        <v>－</v>
      </c>
      <c r="AD16" s="367" t="str">
        <f t="shared" si="0"/>
        <v/>
      </c>
      <c r="AF16" s="368" t="str">
        <f t="shared" si="1"/>
        <v>0</v>
      </c>
      <c r="AG16" s="369">
        <f t="shared" si="2"/>
        <v>0</v>
      </c>
      <c r="AH16" s="370">
        <f t="shared" si="3"/>
        <v>0</v>
      </c>
      <c r="AI16" s="370">
        <f t="shared" si="4"/>
        <v>0</v>
      </c>
      <c r="AJ16" s="370">
        <f t="shared" si="5"/>
        <v>0</v>
      </c>
      <c r="AK16" s="370">
        <f t="shared" si="6"/>
        <v>0</v>
      </c>
      <c r="AL16" s="370">
        <f t="shared" si="7"/>
        <v>0</v>
      </c>
      <c r="AM16" s="370">
        <f t="shared" si="12"/>
        <v>0</v>
      </c>
      <c r="AN16" s="370">
        <f t="shared" si="8"/>
        <v>0</v>
      </c>
      <c r="AO16" s="370">
        <f t="shared" si="8"/>
        <v>0</v>
      </c>
      <c r="AP16" s="371">
        <f t="shared" si="8"/>
        <v>0</v>
      </c>
      <c r="AQ16" s="372">
        <f t="shared" si="13"/>
        <v>0</v>
      </c>
      <c r="AR16" s="373" t="b">
        <f t="shared" si="9"/>
        <v>0</v>
      </c>
      <c r="AS16" s="219">
        <f t="shared" si="14"/>
        <v>0</v>
      </c>
      <c r="AT16" s="374">
        <f t="shared" si="15"/>
        <v>0</v>
      </c>
      <c r="AU16" s="361" t="str">
        <f t="shared" si="16"/>
        <v>○</v>
      </c>
    </row>
    <row r="17" spans="3:47" ht="19.5" customHeight="1">
      <c r="C17" s="375">
        <v>7</v>
      </c>
      <c r="D17" s="403" t="str">
        <f>IF(【様式６別添１】!D16="","",【様式６別添１】!D16)</f>
        <v/>
      </c>
      <c r="E17" s="404" t="str">
        <f>IF(【様式６別添１】!E16="","",【様式６別添１】!E16)</f>
        <v/>
      </c>
      <c r="F17" s="119"/>
      <c r="G17" s="377"/>
      <c r="H17" s="365"/>
      <c r="I17" s="485"/>
      <c r="J17" s="485"/>
      <c r="K17" s="485"/>
      <c r="L17" s="485"/>
      <c r="M17" s="485"/>
      <c r="N17" s="485"/>
      <c r="O17" s="485"/>
      <c r="P17" s="485"/>
      <c r="Q17" s="485"/>
      <c r="R17" s="485"/>
      <c r="S17" s="485"/>
      <c r="T17" s="485"/>
      <c r="U17" s="485"/>
      <c r="V17" s="485"/>
      <c r="W17" s="485"/>
      <c r="X17" s="485"/>
      <c r="Y17" s="119"/>
      <c r="Z17" s="119"/>
      <c r="AA17" s="119"/>
      <c r="AB17" s="366">
        <f t="shared" si="10"/>
        <v>0</v>
      </c>
      <c r="AC17" s="367" t="str">
        <f t="shared" si="11"/>
        <v>－</v>
      </c>
      <c r="AD17" s="367" t="str">
        <f t="shared" si="0"/>
        <v/>
      </c>
      <c r="AF17" s="368" t="str">
        <f t="shared" si="1"/>
        <v>0</v>
      </c>
      <c r="AG17" s="369">
        <f t="shared" si="2"/>
        <v>0</v>
      </c>
      <c r="AH17" s="370">
        <f t="shared" si="3"/>
        <v>0</v>
      </c>
      <c r="AI17" s="370">
        <f t="shared" si="4"/>
        <v>0</v>
      </c>
      <c r="AJ17" s="370">
        <f t="shared" si="5"/>
        <v>0</v>
      </c>
      <c r="AK17" s="370">
        <f t="shared" si="6"/>
        <v>0</v>
      </c>
      <c r="AL17" s="370">
        <f t="shared" si="7"/>
        <v>0</v>
      </c>
      <c r="AM17" s="370">
        <f t="shared" si="12"/>
        <v>0</v>
      </c>
      <c r="AN17" s="370">
        <f t="shared" si="8"/>
        <v>0</v>
      </c>
      <c r="AO17" s="370">
        <f t="shared" si="8"/>
        <v>0</v>
      </c>
      <c r="AP17" s="371">
        <f t="shared" si="8"/>
        <v>0</v>
      </c>
      <c r="AQ17" s="372">
        <f t="shared" si="13"/>
        <v>0</v>
      </c>
      <c r="AR17" s="373" t="b">
        <f t="shared" si="9"/>
        <v>0</v>
      </c>
      <c r="AS17" s="219">
        <f t="shared" si="14"/>
        <v>0</v>
      </c>
      <c r="AT17" s="374">
        <f t="shared" si="15"/>
        <v>0</v>
      </c>
      <c r="AU17" s="361" t="str">
        <f t="shared" si="16"/>
        <v>○</v>
      </c>
    </row>
    <row r="18" spans="3:47" ht="19.5" customHeight="1">
      <c r="C18" s="375">
        <v>8</v>
      </c>
      <c r="D18" s="403" t="str">
        <f>IF(【様式６別添１】!D17="","",【様式６別添１】!D17)</f>
        <v/>
      </c>
      <c r="E18" s="404" t="str">
        <f>IF(【様式６別添１】!E17="","",【様式６別添１】!E17)</f>
        <v/>
      </c>
      <c r="F18" s="119"/>
      <c r="G18" s="119"/>
      <c r="H18" s="365"/>
      <c r="I18" s="485"/>
      <c r="J18" s="485"/>
      <c r="K18" s="485"/>
      <c r="L18" s="485"/>
      <c r="M18" s="485"/>
      <c r="N18" s="485"/>
      <c r="O18" s="485"/>
      <c r="P18" s="485"/>
      <c r="Q18" s="485"/>
      <c r="R18" s="485"/>
      <c r="S18" s="485"/>
      <c r="T18" s="485"/>
      <c r="U18" s="485"/>
      <c r="V18" s="485"/>
      <c r="W18" s="485"/>
      <c r="X18" s="485"/>
      <c r="Y18" s="119"/>
      <c r="Z18" s="119"/>
      <c r="AA18" s="119"/>
      <c r="AB18" s="366">
        <f t="shared" si="10"/>
        <v>0</v>
      </c>
      <c r="AC18" s="367" t="str">
        <f t="shared" si="11"/>
        <v>－</v>
      </c>
      <c r="AD18" s="367" t="str">
        <f t="shared" si="0"/>
        <v/>
      </c>
      <c r="AF18" s="368" t="str">
        <f t="shared" si="1"/>
        <v>0</v>
      </c>
      <c r="AG18" s="369">
        <f t="shared" si="2"/>
        <v>0</v>
      </c>
      <c r="AH18" s="370">
        <f t="shared" si="3"/>
        <v>0</v>
      </c>
      <c r="AI18" s="370">
        <f t="shared" si="4"/>
        <v>0</v>
      </c>
      <c r="AJ18" s="370">
        <f t="shared" si="5"/>
        <v>0</v>
      </c>
      <c r="AK18" s="370">
        <f t="shared" si="6"/>
        <v>0</v>
      </c>
      <c r="AL18" s="370">
        <f t="shared" si="7"/>
        <v>0</v>
      </c>
      <c r="AM18" s="370">
        <f t="shared" si="12"/>
        <v>0</v>
      </c>
      <c r="AN18" s="370">
        <f t="shared" si="8"/>
        <v>0</v>
      </c>
      <c r="AO18" s="370">
        <f t="shared" si="8"/>
        <v>0</v>
      </c>
      <c r="AP18" s="371">
        <f t="shared" si="8"/>
        <v>0</v>
      </c>
      <c r="AQ18" s="372">
        <f t="shared" si="13"/>
        <v>0</v>
      </c>
      <c r="AR18" s="373" t="b">
        <f t="shared" si="9"/>
        <v>0</v>
      </c>
      <c r="AS18" s="219">
        <f t="shared" si="14"/>
        <v>0</v>
      </c>
      <c r="AT18" s="374">
        <f t="shared" si="15"/>
        <v>0</v>
      </c>
      <c r="AU18" s="361" t="str">
        <f t="shared" si="16"/>
        <v>○</v>
      </c>
    </row>
    <row r="19" spans="3:47" ht="19.5" customHeight="1">
      <c r="C19" s="375">
        <v>9</v>
      </c>
      <c r="D19" s="403" t="str">
        <f>IF(【様式６別添１】!D18="","",【様式６別添１】!D18)</f>
        <v/>
      </c>
      <c r="E19" s="404" t="str">
        <f>IF(【様式６別添１】!E18="","",【様式６別添１】!E18)</f>
        <v/>
      </c>
      <c r="F19" s="119"/>
      <c r="G19" s="119"/>
      <c r="H19" s="365"/>
      <c r="I19" s="485"/>
      <c r="J19" s="485"/>
      <c r="K19" s="485"/>
      <c r="L19" s="485"/>
      <c r="M19" s="485"/>
      <c r="N19" s="485"/>
      <c r="O19" s="485"/>
      <c r="P19" s="485"/>
      <c r="Q19" s="485"/>
      <c r="R19" s="485"/>
      <c r="S19" s="485"/>
      <c r="T19" s="485"/>
      <c r="U19" s="485"/>
      <c r="V19" s="485"/>
      <c r="W19" s="485"/>
      <c r="X19" s="485"/>
      <c r="Y19" s="119"/>
      <c r="Z19" s="119"/>
      <c r="AA19" s="119"/>
      <c r="AB19" s="366">
        <f t="shared" si="10"/>
        <v>0</v>
      </c>
      <c r="AC19" s="367" t="str">
        <f t="shared" si="11"/>
        <v>－</v>
      </c>
      <c r="AD19" s="367" t="str">
        <f t="shared" si="0"/>
        <v/>
      </c>
      <c r="AF19" s="368" t="str">
        <f t="shared" si="1"/>
        <v>0</v>
      </c>
      <c r="AG19" s="369">
        <f t="shared" si="2"/>
        <v>0</v>
      </c>
      <c r="AH19" s="370">
        <f t="shared" si="3"/>
        <v>0</v>
      </c>
      <c r="AI19" s="370">
        <f t="shared" si="4"/>
        <v>0</v>
      </c>
      <c r="AJ19" s="370">
        <f t="shared" si="5"/>
        <v>0</v>
      </c>
      <c r="AK19" s="370">
        <f t="shared" si="6"/>
        <v>0</v>
      </c>
      <c r="AL19" s="370">
        <f t="shared" si="7"/>
        <v>0</v>
      </c>
      <c r="AM19" s="370">
        <f t="shared" si="12"/>
        <v>0</v>
      </c>
      <c r="AN19" s="370">
        <f t="shared" si="8"/>
        <v>0</v>
      </c>
      <c r="AO19" s="370">
        <f t="shared" si="8"/>
        <v>0</v>
      </c>
      <c r="AP19" s="371">
        <f t="shared" si="8"/>
        <v>0</v>
      </c>
      <c r="AQ19" s="372">
        <f t="shared" si="13"/>
        <v>0</v>
      </c>
      <c r="AR19" s="373" t="b">
        <f t="shared" si="9"/>
        <v>0</v>
      </c>
      <c r="AS19" s="219">
        <f t="shared" si="14"/>
        <v>0</v>
      </c>
      <c r="AT19" s="374">
        <f t="shared" si="15"/>
        <v>0</v>
      </c>
      <c r="AU19" s="361" t="str">
        <f t="shared" si="16"/>
        <v>○</v>
      </c>
    </row>
    <row r="20" spans="3:47" ht="19.5" customHeight="1">
      <c r="C20" s="375">
        <v>10</v>
      </c>
      <c r="D20" s="403" t="str">
        <f>IF(【様式６別添１】!D19="","",【様式６別添１】!D19)</f>
        <v/>
      </c>
      <c r="E20" s="404" t="str">
        <f>IF(【様式６別添１】!E19="","",【様式６別添１】!E19)</f>
        <v/>
      </c>
      <c r="F20" s="119"/>
      <c r="G20" s="119"/>
      <c r="H20" s="365"/>
      <c r="I20" s="485"/>
      <c r="J20" s="485"/>
      <c r="K20" s="485"/>
      <c r="L20" s="485"/>
      <c r="M20" s="485"/>
      <c r="N20" s="485"/>
      <c r="O20" s="485"/>
      <c r="P20" s="485"/>
      <c r="Q20" s="485"/>
      <c r="R20" s="485"/>
      <c r="S20" s="485"/>
      <c r="T20" s="485"/>
      <c r="U20" s="485"/>
      <c r="V20" s="485"/>
      <c r="W20" s="485"/>
      <c r="X20" s="485"/>
      <c r="Y20" s="119"/>
      <c r="Z20" s="119"/>
      <c r="AA20" s="119"/>
      <c r="AB20" s="366">
        <f t="shared" si="10"/>
        <v>0</v>
      </c>
      <c r="AC20" s="367" t="str">
        <f t="shared" si="11"/>
        <v>－</v>
      </c>
      <c r="AD20" s="367" t="str">
        <f t="shared" si="0"/>
        <v/>
      </c>
      <c r="AF20" s="368" t="str">
        <f t="shared" si="1"/>
        <v>0</v>
      </c>
      <c r="AG20" s="369">
        <f t="shared" si="2"/>
        <v>0</v>
      </c>
      <c r="AH20" s="370">
        <f t="shared" si="3"/>
        <v>0</v>
      </c>
      <c r="AI20" s="370">
        <f t="shared" si="4"/>
        <v>0</v>
      </c>
      <c r="AJ20" s="370">
        <f t="shared" si="5"/>
        <v>0</v>
      </c>
      <c r="AK20" s="370">
        <f t="shared" si="6"/>
        <v>0</v>
      </c>
      <c r="AL20" s="370">
        <f t="shared" si="7"/>
        <v>0</v>
      </c>
      <c r="AM20" s="370">
        <f t="shared" si="12"/>
        <v>0</v>
      </c>
      <c r="AN20" s="370">
        <f t="shared" si="8"/>
        <v>0</v>
      </c>
      <c r="AO20" s="370">
        <f t="shared" si="8"/>
        <v>0</v>
      </c>
      <c r="AP20" s="371">
        <f t="shared" si="8"/>
        <v>0</v>
      </c>
      <c r="AQ20" s="372">
        <f t="shared" si="13"/>
        <v>0</v>
      </c>
      <c r="AR20" s="373" t="b">
        <f t="shared" si="9"/>
        <v>0</v>
      </c>
      <c r="AS20" s="219">
        <f t="shared" si="14"/>
        <v>0</v>
      </c>
      <c r="AT20" s="374">
        <f t="shared" si="15"/>
        <v>0</v>
      </c>
      <c r="AU20" s="361" t="str">
        <f t="shared" si="16"/>
        <v>○</v>
      </c>
    </row>
    <row r="21" spans="3:47" ht="19.5" customHeight="1">
      <c r="C21" s="375">
        <v>11</v>
      </c>
      <c r="D21" s="403" t="str">
        <f>IF(【様式６別添１】!D20="","",【様式６別添１】!D20)</f>
        <v/>
      </c>
      <c r="E21" s="404" t="str">
        <f>IF(【様式６別添１】!E20="","",【様式６別添１】!E20)</f>
        <v/>
      </c>
      <c r="F21" s="119"/>
      <c r="G21" s="119"/>
      <c r="H21" s="365"/>
      <c r="I21" s="485"/>
      <c r="J21" s="485"/>
      <c r="K21" s="485"/>
      <c r="L21" s="485"/>
      <c r="M21" s="485"/>
      <c r="N21" s="485"/>
      <c r="O21" s="485"/>
      <c r="P21" s="485"/>
      <c r="Q21" s="485"/>
      <c r="R21" s="485"/>
      <c r="S21" s="485"/>
      <c r="T21" s="485"/>
      <c r="U21" s="485"/>
      <c r="V21" s="485"/>
      <c r="W21" s="485"/>
      <c r="X21" s="485"/>
      <c r="Y21" s="119"/>
      <c r="Z21" s="119"/>
      <c r="AA21" s="119"/>
      <c r="AB21" s="366">
        <f t="shared" si="10"/>
        <v>0</v>
      </c>
      <c r="AC21" s="367" t="str">
        <f t="shared" si="11"/>
        <v>－</v>
      </c>
      <c r="AD21" s="367" t="str">
        <f t="shared" si="0"/>
        <v/>
      </c>
      <c r="AF21" s="368" t="str">
        <f t="shared" si="1"/>
        <v>0</v>
      </c>
      <c r="AG21" s="369">
        <f t="shared" si="2"/>
        <v>0</v>
      </c>
      <c r="AH21" s="370">
        <f t="shared" si="3"/>
        <v>0</v>
      </c>
      <c r="AI21" s="370">
        <f t="shared" si="4"/>
        <v>0</v>
      </c>
      <c r="AJ21" s="370">
        <f t="shared" si="5"/>
        <v>0</v>
      </c>
      <c r="AK21" s="370">
        <f t="shared" si="6"/>
        <v>0</v>
      </c>
      <c r="AL21" s="370">
        <f t="shared" si="7"/>
        <v>0</v>
      </c>
      <c r="AM21" s="370">
        <f t="shared" si="12"/>
        <v>0</v>
      </c>
      <c r="AN21" s="370">
        <f t="shared" si="8"/>
        <v>0</v>
      </c>
      <c r="AO21" s="370">
        <f t="shared" si="8"/>
        <v>0</v>
      </c>
      <c r="AP21" s="371">
        <f t="shared" si="8"/>
        <v>0</v>
      </c>
      <c r="AQ21" s="372">
        <f t="shared" si="13"/>
        <v>0</v>
      </c>
      <c r="AR21" s="373" t="b">
        <f t="shared" si="9"/>
        <v>0</v>
      </c>
      <c r="AS21" s="219">
        <f t="shared" si="14"/>
        <v>0</v>
      </c>
      <c r="AT21" s="374">
        <f t="shared" si="15"/>
        <v>0</v>
      </c>
      <c r="AU21" s="361" t="str">
        <f t="shared" si="16"/>
        <v>○</v>
      </c>
    </row>
    <row r="22" spans="3:47" ht="19.5" customHeight="1">
      <c r="C22" s="375">
        <v>12</v>
      </c>
      <c r="D22" s="403" t="str">
        <f>IF(【様式６別添１】!D21="","",【様式６別添１】!D21)</f>
        <v/>
      </c>
      <c r="E22" s="404" t="str">
        <f>IF(【様式６別添１】!E21="","",【様式６別添１】!E21)</f>
        <v/>
      </c>
      <c r="F22" s="119"/>
      <c r="G22" s="119"/>
      <c r="H22" s="365"/>
      <c r="I22" s="485"/>
      <c r="J22" s="485"/>
      <c r="K22" s="485"/>
      <c r="L22" s="485"/>
      <c r="M22" s="485"/>
      <c r="N22" s="485"/>
      <c r="O22" s="485"/>
      <c r="P22" s="485"/>
      <c r="Q22" s="485"/>
      <c r="R22" s="485"/>
      <c r="S22" s="485"/>
      <c r="T22" s="485"/>
      <c r="U22" s="485"/>
      <c r="V22" s="485"/>
      <c r="W22" s="485"/>
      <c r="X22" s="485"/>
      <c r="Y22" s="119"/>
      <c r="Z22" s="119"/>
      <c r="AA22" s="119"/>
      <c r="AB22" s="366">
        <f t="shared" si="10"/>
        <v>0</v>
      </c>
      <c r="AC22" s="367" t="str">
        <f t="shared" si="11"/>
        <v>－</v>
      </c>
      <c r="AD22" s="367" t="str">
        <f t="shared" si="0"/>
        <v/>
      </c>
      <c r="AF22" s="368" t="str">
        <f t="shared" si="1"/>
        <v>0</v>
      </c>
      <c r="AG22" s="369">
        <f t="shared" si="2"/>
        <v>0</v>
      </c>
      <c r="AH22" s="370">
        <f t="shared" si="3"/>
        <v>0</v>
      </c>
      <c r="AI22" s="370">
        <f t="shared" si="4"/>
        <v>0</v>
      </c>
      <c r="AJ22" s="370">
        <f t="shared" si="5"/>
        <v>0</v>
      </c>
      <c r="AK22" s="370">
        <f t="shared" si="6"/>
        <v>0</v>
      </c>
      <c r="AL22" s="370">
        <f t="shared" si="7"/>
        <v>0</v>
      </c>
      <c r="AM22" s="370">
        <f t="shared" si="12"/>
        <v>0</v>
      </c>
      <c r="AN22" s="370">
        <f t="shared" si="8"/>
        <v>0</v>
      </c>
      <c r="AO22" s="370">
        <f t="shared" si="8"/>
        <v>0</v>
      </c>
      <c r="AP22" s="371">
        <f t="shared" si="8"/>
        <v>0</v>
      </c>
      <c r="AQ22" s="372">
        <f t="shared" si="13"/>
        <v>0</v>
      </c>
      <c r="AR22" s="373" t="b">
        <f t="shared" si="9"/>
        <v>0</v>
      </c>
      <c r="AS22" s="219">
        <f t="shared" si="14"/>
        <v>0</v>
      </c>
      <c r="AT22" s="374">
        <f t="shared" si="15"/>
        <v>0</v>
      </c>
      <c r="AU22" s="361" t="str">
        <f t="shared" si="16"/>
        <v>○</v>
      </c>
    </row>
    <row r="23" spans="3:47" ht="19.5" customHeight="1">
      <c r="C23" s="375">
        <v>13</v>
      </c>
      <c r="D23" s="403" t="str">
        <f>IF(【様式６別添１】!D22="","",【様式６別添１】!D22)</f>
        <v/>
      </c>
      <c r="E23" s="404" t="str">
        <f>IF(【様式６別添１】!E22="","",【様式６別添１】!E22)</f>
        <v/>
      </c>
      <c r="F23" s="119"/>
      <c r="G23" s="119"/>
      <c r="H23" s="365"/>
      <c r="I23" s="485"/>
      <c r="J23" s="485"/>
      <c r="K23" s="485"/>
      <c r="L23" s="485"/>
      <c r="M23" s="485"/>
      <c r="N23" s="485"/>
      <c r="O23" s="485"/>
      <c r="P23" s="485"/>
      <c r="Q23" s="485"/>
      <c r="R23" s="485"/>
      <c r="S23" s="485"/>
      <c r="T23" s="485"/>
      <c r="U23" s="485"/>
      <c r="V23" s="485"/>
      <c r="W23" s="485"/>
      <c r="X23" s="485"/>
      <c r="Y23" s="119"/>
      <c r="Z23" s="119"/>
      <c r="AA23" s="119"/>
      <c r="AB23" s="366">
        <f t="shared" si="10"/>
        <v>0</v>
      </c>
      <c r="AC23" s="367" t="str">
        <f t="shared" si="11"/>
        <v>－</v>
      </c>
      <c r="AD23" s="367" t="str">
        <f t="shared" si="0"/>
        <v/>
      </c>
      <c r="AF23" s="368" t="str">
        <f t="shared" si="1"/>
        <v>0</v>
      </c>
      <c r="AG23" s="369">
        <f t="shared" si="2"/>
        <v>0</v>
      </c>
      <c r="AH23" s="370">
        <f t="shared" si="3"/>
        <v>0</v>
      </c>
      <c r="AI23" s="370">
        <f t="shared" si="4"/>
        <v>0</v>
      </c>
      <c r="AJ23" s="370">
        <f t="shared" si="5"/>
        <v>0</v>
      </c>
      <c r="AK23" s="370">
        <f t="shared" si="6"/>
        <v>0</v>
      </c>
      <c r="AL23" s="370">
        <f t="shared" si="7"/>
        <v>0</v>
      </c>
      <c r="AM23" s="370">
        <f t="shared" si="12"/>
        <v>0</v>
      </c>
      <c r="AN23" s="370">
        <f t="shared" si="8"/>
        <v>0</v>
      </c>
      <c r="AO23" s="370">
        <f t="shared" si="8"/>
        <v>0</v>
      </c>
      <c r="AP23" s="371">
        <f t="shared" si="8"/>
        <v>0</v>
      </c>
      <c r="AQ23" s="372">
        <f t="shared" si="13"/>
        <v>0</v>
      </c>
      <c r="AR23" s="373" t="b">
        <f t="shared" si="9"/>
        <v>0</v>
      </c>
      <c r="AS23" s="219">
        <f t="shared" si="14"/>
        <v>0</v>
      </c>
      <c r="AT23" s="374">
        <f t="shared" si="15"/>
        <v>0</v>
      </c>
      <c r="AU23" s="361" t="str">
        <f t="shared" si="16"/>
        <v>○</v>
      </c>
    </row>
    <row r="24" spans="3:47" ht="19.5" customHeight="1">
      <c r="C24" s="375">
        <v>14</v>
      </c>
      <c r="D24" s="403" t="str">
        <f>IF(【様式６別添１】!D23="","",【様式６別添１】!D23)</f>
        <v/>
      </c>
      <c r="E24" s="404" t="str">
        <f>IF(【様式６別添１】!E23="","",【様式６別添１】!E23)</f>
        <v/>
      </c>
      <c r="F24" s="119"/>
      <c r="G24" s="119"/>
      <c r="H24" s="365"/>
      <c r="I24" s="485"/>
      <c r="J24" s="485"/>
      <c r="K24" s="485"/>
      <c r="L24" s="485"/>
      <c r="M24" s="485"/>
      <c r="N24" s="485"/>
      <c r="O24" s="485"/>
      <c r="P24" s="485"/>
      <c r="Q24" s="485"/>
      <c r="R24" s="485"/>
      <c r="S24" s="485"/>
      <c r="T24" s="485"/>
      <c r="U24" s="485"/>
      <c r="V24" s="485"/>
      <c r="W24" s="485"/>
      <c r="X24" s="485"/>
      <c r="Y24" s="119"/>
      <c r="Z24" s="119"/>
      <c r="AA24" s="119"/>
      <c r="AB24" s="366">
        <f t="shared" si="10"/>
        <v>0</v>
      </c>
      <c r="AC24" s="367" t="str">
        <f t="shared" si="11"/>
        <v>－</v>
      </c>
      <c r="AD24" s="367" t="str">
        <f t="shared" si="0"/>
        <v/>
      </c>
      <c r="AF24" s="368" t="str">
        <f t="shared" si="1"/>
        <v>0</v>
      </c>
      <c r="AG24" s="369">
        <f t="shared" si="2"/>
        <v>0</v>
      </c>
      <c r="AH24" s="370">
        <f t="shared" si="3"/>
        <v>0</v>
      </c>
      <c r="AI24" s="370">
        <f t="shared" si="4"/>
        <v>0</v>
      </c>
      <c r="AJ24" s="370">
        <f t="shared" si="5"/>
        <v>0</v>
      </c>
      <c r="AK24" s="370">
        <f t="shared" si="6"/>
        <v>0</v>
      </c>
      <c r="AL24" s="370">
        <f t="shared" si="7"/>
        <v>0</v>
      </c>
      <c r="AM24" s="370">
        <f t="shared" si="12"/>
        <v>0</v>
      </c>
      <c r="AN24" s="370">
        <f t="shared" si="8"/>
        <v>0</v>
      </c>
      <c r="AO24" s="370">
        <f t="shared" si="8"/>
        <v>0</v>
      </c>
      <c r="AP24" s="371">
        <f t="shared" si="8"/>
        <v>0</v>
      </c>
      <c r="AQ24" s="372">
        <f t="shared" si="13"/>
        <v>0</v>
      </c>
      <c r="AR24" s="373" t="b">
        <f t="shared" si="9"/>
        <v>0</v>
      </c>
      <c r="AS24" s="219">
        <f t="shared" si="14"/>
        <v>0</v>
      </c>
      <c r="AT24" s="374">
        <f t="shared" si="15"/>
        <v>0</v>
      </c>
      <c r="AU24" s="361" t="str">
        <f t="shared" si="16"/>
        <v>○</v>
      </c>
    </row>
    <row r="25" spans="3:47" ht="19.5" customHeight="1">
      <c r="C25" s="375">
        <v>15</v>
      </c>
      <c r="D25" s="403" t="str">
        <f>IF(【様式６別添１】!D24="","",【様式６別添１】!D24)</f>
        <v/>
      </c>
      <c r="E25" s="404" t="str">
        <f>IF(【様式６別添１】!E24="","",【様式６別添１】!E24)</f>
        <v/>
      </c>
      <c r="F25" s="119"/>
      <c r="G25" s="119"/>
      <c r="H25" s="365"/>
      <c r="I25" s="485"/>
      <c r="J25" s="485"/>
      <c r="K25" s="485"/>
      <c r="L25" s="485"/>
      <c r="M25" s="485"/>
      <c r="N25" s="485"/>
      <c r="O25" s="485"/>
      <c r="P25" s="485"/>
      <c r="Q25" s="485"/>
      <c r="R25" s="485"/>
      <c r="S25" s="485"/>
      <c r="T25" s="485"/>
      <c r="U25" s="485"/>
      <c r="V25" s="485"/>
      <c r="W25" s="485"/>
      <c r="X25" s="485"/>
      <c r="Y25" s="119"/>
      <c r="Z25" s="119"/>
      <c r="AA25" s="119"/>
      <c r="AB25" s="366">
        <f t="shared" si="10"/>
        <v>0</v>
      </c>
      <c r="AC25" s="367" t="str">
        <f t="shared" si="11"/>
        <v>－</v>
      </c>
      <c r="AD25" s="367" t="str">
        <f t="shared" si="0"/>
        <v/>
      </c>
      <c r="AF25" s="368" t="str">
        <f t="shared" si="1"/>
        <v>0</v>
      </c>
      <c r="AG25" s="369">
        <f t="shared" si="2"/>
        <v>0</v>
      </c>
      <c r="AH25" s="370">
        <f t="shared" si="3"/>
        <v>0</v>
      </c>
      <c r="AI25" s="370">
        <f t="shared" si="4"/>
        <v>0</v>
      </c>
      <c r="AJ25" s="370">
        <f t="shared" si="5"/>
        <v>0</v>
      </c>
      <c r="AK25" s="370">
        <f t="shared" si="6"/>
        <v>0</v>
      </c>
      <c r="AL25" s="370">
        <f t="shared" si="7"/>
        <v>0</v>
      </c>
      <c r="AM25" s="370">
        <f t="shared" si="12"/>
        <v>0</v>
      </c>
      <c r="AN25" s="370">
        <f t="shared" si="8"/>
        <v>0</v>
      </c>
      <c r="AO25" s="370">
        <f t="shared" si="8"/>
        <v>0</v>
      </c>
      <c r="AP25" s="371">
        <f t="shared" si="8"/>
        <v>0</v>
      </c>
      <c r="AQ25" s="372">
        <f t="shared" si="13"/>
        <v>0</v>
      </c>
      <c r="AR25" s="373" t="b">
        <f t="shared" si="9"/>
        <v>0</v>
      </c>
      <c r="AS25" s="219">
        <f t="shared" si="14"/>
        <v>0</v>
      </c>
      <c r="AT25" s="374">
        <f t="shared" si="15"/>
        <v>0</v>
      </c>
      <c r="AU25" s="361" t="str">
        <f t="shared" si="16"/>
        <v>○</v>
      </c>
    </row>
    <row r="26" spans="3:47" ht="19.5" customHeight="1">
      <c r="C26" s="375">
        <v>16</v>
      </c>
      <c r="D26" s="403" t="str">
        <f>IF(【様式６別添１】!D25="","",【様式６別添１】!D25)</f>
        <v/>
      </c>
      <c r="E26" s="404" t="str">
        <f>IF(【様式６別添１】!E25="","",【様式６別添１】!E25)</f>
        <v/>
      </c>
      <c r="F26" s="119"/>
      <c r="G26" s="119"/>
      <c r="H26" s="365"/>
      <c r="I26" s="485"/>
      <c r="J26" s="485"/>
      <c r="K26" s="485"/>
      <c r="L26" s="485"/>
      <c r="M26" s="485"/>
      <c r="N26" s="485"/>
      <c r="O26" s="485"/>
      <c r="P26" s="485"/>
      <c r="Q26" s="485"/>
      <c r="R26" s="485"/>
      <c r="S26" s="485"/>
      <c r="T26" s="485"/>
      <c r="U26" s="485"/>
      <c r="V26" s="485"/>
      <c r="W26" s="485"/>
      <c r="X26" s="485"/>
      <c r="Y26" s="119"/>
      <c r="Z26" s="119"/>
      <c r="AA26" s="119"/>
      <c r="AB26" s="366">
        <f t="shared" si="10"/>
        <v>0</v>
      </c>
      <c r="AC26" s="367" t="str">
        <f t="shared" si="11"/>
        <v>－</v>
      </c>
      <c r="AD26" s="367" t="str">
        <f t="shared" si="0"/>
        <v/>
      </c>
      <c r="AF26" s="368" t="str">
        <f t="shared" si="1"/>
        <v>0</v>
      </c>
      <c r="AG26" s="369">
        <f t="shared" si="2"/>
        <v>0</v>
      </c>
      <c r="AH26" s="370">
        <f t="shared" si="3"/>
        <v>0</v>
      </c>
      <c r="AI26" s="370">
        <f t="shared" si="4"/>
        <v>0</v>
      </c>
      <c r="AJ26" s="370">
        <f t="shared" si="5"/>
        <v>0</v>
      </c>
      <c r="AK26" s="370">
        <f t="shared" si="6"/>
        <v>0</v>
      </c>
      <c r="AL26" s="370">
        <f t="shared" si="7"/>
        <v>0</v>
      </c>
      <c r="AM26" s="370">
        <f t="shared" si="12"/>
        <v>0</v>
      </c>
      <c r="AN26" s="370">
        <f t="shared" si="8"/>
        <v>0</v>
      </c>
      <c r="AO26" s="370">
        <f t="shared" si="8"/>
        <v>0</v>
      </c>
      <c r="AP26" s="371">
        <f t="shared" si="8"/>
        <v>0</v>
      </c>
      <c r="AQ26" s="372">
        <f t="shared" si="13"/>
        <v>0</v>
      </c>
      <c r="AR26" s="373" t="b">
        <f t="shared" si="9"/>
        <v>0</v>
      </c>
      <c r="AS26" s="219">
        <f t="shared" si="14"/>
        <v>0</v>
      </c>
      <c r="AT26" s="374">
        <f t="shared" si="15"/>
        <v>0</v>
      </c>
      <c r="AU26" s="361" t="str">
        <f t="shared" si="16"/>
        <v>○</v>
      </c>
    </row>
    <row r="27" spans="3:47" ht="19.5" customHeight="1">
      <c r="C27" s="375">
        <v>17</v>
      </c>
      <c r="D27" s="403" t="str">
        <f>IF(【様式６別添１】!D26="","",【様式６別添１】!D26)</f>
        <v/>
      </c>
      <c r="E27" s="404" t="str">
        <f>IF(【様式６別添１】!E26="","",【様式６別添１】!E26)</f>
        <v/>
      </c>
      <c r="F27" s="119"/>
      <c r="G27" s="119"/>
      <c r="H27" s="365"/>
      <c r="I27" s="485"/>
      <c r="J27" s="485"/>
      <c r="K27" s="485"/>
      <c r="L27" s="485"/>
      <c r="M27" s="485"/>
      <c r="N27" s="485"/>
      <c r="O27" s="485"/>
      <c r="P27" s="485"/>
      <c r="Q27" s="485"/>
      <c r="R27" s="485"/>
      <c r="S27" s="485"/>
      <c r="T27" s="485"/>
      <c r="U27" s="485"/>
      <c r="V27" s="485"/>
      <c r="W27" s="485"/>
      <c r="X27" s="485"/>
      <c r="Y27" s="119"/>
      <c r="Z27" s="119"/>
      <c r="AA27" s="119"/>
      <c r="AB27" s="366">
        <f t="shared" si="10"/>
        <v>0</v>
      </c>
      <c r="AC27" s="367" t="str">
        <f t="shared" si="11"/>
        <v>－</v>
      </c>
      <c r="AD27" s="367" t="str">
        <f t="shared" si="0"/>
        <v/>
      </c>
      <c r="AF27" s="368" t="str">
        <f t="shared" si="1"/>
        <v>0</v>
      </c>
      <c r="AG27" s="369">
        <f t="shared" si="2"/>
        <v>0</v>
      </c>
      <c r="AH27" s="370">
        <f t="shared" si="3"/>
        <v>0</v>
      </c>
      <c r="AI27" s="370">
        <f t="shared" si="4"/>
        <v>0</v>
      </c>
      <c r="AJ27" s="370">
        <f t="shared" si="5"/>
        <v>0</v>
      </c>
      <c r="AK27" s="370">
        <f t="shared" si="6"/>
        <v>0</v>
      </c>
      <c r="AL27" s="370">
        <f t="shared" si="7"/>
        <v>0</v>
      </c>
      <c r="AM27" s="370">
        <f t="shared" si="12"/>
        <v>0</v>
      </c>
      <c r="AN27" s="370">
        <f t="shared" si="8"/>
        <v>0</v>
      </c>
      <c r="AO27" s="370">
        <f t="shared" si="8"/>
        <v>0</v>
      </c>
      <c r="AP27" s="371">
        <f t="shared" si="8"/>
        <v>0</v>
      </c>
      <c r="AQ27" s="372">
        <f t="shared" si="13"/>
        <v>0</v>
      </c>
      <c r="AR27" s="373" t="b">
        <f t="shared" si="9"/>
        <v>0</v>
      </c>
      <c r="AS27" s="219">
        <f t="shared" si="14"/>
        <v>0</v>
      </c>
      <c r="AT27" s="374">
        <f t="shared" si="15"/>
        <v>0</v>
      </c>
      <c r="AU27" s="361" t="str">
        <f t="shared" si="16"/>
        <v>○</v>
      </c>
    </row>
    <row r="28" spans="3:47" ht="19.5" customHeight="1">
      <c r="C28" s="375">
        <v>18</v>
      </c>
      <c r="D28" s="403" t="str">
        <f>IF(【様式６別添１】!D27="","",【様式６別添１】!D27)</f>
        <v/>
      </c>
      <c r="E28" s="404" t="str">
        <f>IF(【様式６別添１】!E27="","",【様式６別添１】!E27)</f>
        <v/>
      </c>
      <c r="F28" s="119"/>
      <c r="G28" s="119"/>
      <c r="H28" s="365"/>
      <c r="I28" s="485"/>
      <c r="J28" s="485"/>
      <c r="K28" s="485"/>
      <c r="L28" s="485"/>
      <c r="M28" s="485"/>
      <c r="N28" s="485"/>
      <c r="O28" s="485"/>
      <c r="P28" s="485"/>
      <c r="Q28" s="485"/>
      <c r="R28" s="485"/>
      <c r="S28" s="485"/>
      <c r="T28" s="485"/>
      <c r="U28" s="485"/>
      <c r="V28" s="485"/>
      <c r="W28" s="485"/>
      <c r="X28" s="485"/>
      <c r="Y28" s="119"/>
      <c r="Z28" s="119"/>
      <c r="AA28" s="119"/>
      <c r="AB28" s="366">
        <f t="shared" si="10"/>
        <v>0</v>
      </c>
      <c r="AC28" s="367" t="str">
        <f t="shared" si="11"/>
        <v>－</v>
      </c>
      <c r="AD28" s="367" t="str">
        <f t="shared" si="0"/>
        <v/>
      </c>
      <c r="AF28" s="368" t="str">
        <f t="shared" si="1"/>
        <v>0</v>
      </c>
      <c r="AG28" s="369">
        <f t="shared" si="2"/>
        <v>0</v>
      </c>
      <c r="AH28" s="370">
        <f t="shared" si="3"/>
        <v>0</v>
      </c>
      <c r="AI28" s="370">
        <f t="shared" si="4"/>
        <v>0</v>
      </c>
      <c r="AJ28" s="370">
        <f t="shared" si="5"/>
        <v>0</v>
      </c>
      <c r="AK28" s="370">
        <f t="shared" si="6"/>
        <v>0</v>
      </c>
      <c r="AL28" s="370">
        <f t="shared" si="7"/>
        <v>0</v>
      </c>
      <c r="AM28" s="370">
        <f t="shared" si="12"/>
        <v>0</v>
      </c>
      <c r="AN28" s="370">
        <f t="shared" si="8"/>
        <v>0</v>
      </c>
      <c r="AO28" s="370">
        <f t="shared" si="8"/>
        <v>0</v>
      </c>
      <c r="AP28" s="371">
        <f t="shared" si="8"/>
        <v>0</v>
      </c>
      <c r="AQ28" s="372">
        <f t="shared" si="13"/>
        <v>0</v>
      </c>
      <c r="AR28" s="373" t="b">
        <f t="shared" si="9"/>
        <v>0</v>
      </c>
      <c r="AS28" s="219">
        <f t="shared" si="14"/>
        <v>0</v>
      </c>
      <c r="AT28" s="374">
        <f t="shared" si="15"/>
        <v>0</v>
      </c>
      <c r="AU28" s="361" t="str">
        <f t="shared" si="16"/>
        <v>○</v>
      </c>
    </row>
    <row r="29" spans="3:47" ht="19.5" customHeight="1">
      <c r="C29" s="375">
        <v>19</v>
      </c>
      <c r="D29" s="403" t="str">
        <f>IF(【様式６別添１】!D28="","",【様式６別添１】!D28)</f>
        <v/>
      </c>
      <c r="E29" s="404" t="str">
        <f>IF(【様式６別添１】!E28="","",【様式６別添１】!E28)</f>
        <v/>
      </c>
      <c r="F29" s="119"/>
      <c r="G29" s="119"/>
      <c r="H29" s="365"/>
      <c r="I29" s="485"/>
      <c r="J29" s="485"/>
      <c r="K29" s="485"/>
      <c r="L29" s="485"/>
      <c r="M29" s="485"/>
      <c r="N29" s="485"/>
      <c r="O29" s="485"/>
      <c r="P29" s="485"/>
      <c r="Q29" s="485"/>
      <c r="R29" s="485"/>
      <c r="S29" s="485"/>
      <c r="T29" s="485"/>
      <c r="U29" s="485"/>
      <c r="V29" s="485"/>
      <c r="W29" s="485"/>
      <c r="X29" s="485"/>
      <c r="Y29" s="119"/>
      <c r="Z29" s="119"/>
      <c r="AA29" s="119"/>
      <c r="AB29" s="366">
        <f t="shared" si="10"/>
        <v>0</v>
      </c>
      <c r="AC29" s="367" t="str">
        <f t="shared" si="11"/>
        <v>－</v>
      </c>
      <c r="AD29" s="367" t="str">
        <f t="shared" si="0"/>
        <v/>
      </c>
      <c r="AF29" s="368" t="str">
        <f t="shared" si="1"/>
        <v>0</v>
      </c>
      <c r="AG29" s="369">
        <f t="shared" si="2"/>
        <v>0</v>
      </c>
      <c r="AH29" s="370">
        <f t="shared" si="3"/>
        <v>0</v>
      </c>
      <c r="AI29" s="370">
        <f t="shared" si="4"/>
        <v>0</v>
      </c>
      <c r="AJ29" s="370">
        <f t="shared" si="5"/>
        <v>0</v>
      </c>
      <c r="AK29" s="370">
        <f t="shared" si="6"/>
        <v>0</v>
      </c>
      <c r="AL29" s="370">
        <f t="shared" si="7"/>
        <v>0</v>
      </c>
      <c r="AM29" s="370">
        <f t="shared" si="12"/>
        <v>0</v>
      </c>
      <c r="AN29" s="370">
        <f t="shared" si="8"/>
        <v>0</v>
      </c>
      <c r="AO29" s="370">
        <f t="shared" si="8"/>
        <v>0</v>
      </c>
      <c r="AP29" s="371">
        <f t="shared" si="8"/>
        <v>0</v>
      </c>
      <c r="AQ29" s="372">
        <f t="shared" si="13"/>
        <v>0</v>
      </c>
      <c r="AR29" s="373" t="b">
        <f t="shared" si="9"/>
        <v>0</v>
      </c>
      <c r="AS29" s="219">
        <f t="shared" si="14"/>
        <v>0</v>
      </c>
      <c r="AT29" s="374">
        <f t="shared" si="15"/>
        <v>0</v>
      </c>
      <c r="AU29" s="361" t="str">
        <f t="shared" si="16"/>
        <v>○</v>
      </c>
    </row>
    <row r="30" spans="3:47" ht="19.5" customHeight="1">
      <c r="C30" s="375">
        <v>20</v>
      </c>
      <c r="D30" s="403" t="str">
        <f>IF(【様式６別添１】!D29="","",【様式６別添１】!D29)</f>
        <v/>
      </c>
      <c r="E30" s="404" t="str">
        <f>IF(【様式６別添１】!E29="","",【様式６別添１】!E29)</f>
        <v/>
      </c>
      <c r="F30" s="119"/>
      <c r="G30" s="119"/>
      <c r="H30" s="365"/>
      <c r="I30" s="485"/>
      <c r="J30" s="485"/>
      <c r="K30" s="485"/>
      <c r="L30" s="485"/>
      <c r="M30" s="485"/>
      <c r="N30" s="485"/>
      <c r="O30" s="485"/>
      <c r="P30" s="485"/>
      <c r="Q30" s="485"/>
      <c r="R30" s="485"/>
      <c r="S30" s="485"/>
      <c r="T30" s="485"/>
      <c r="U30" s="485"/>
      <c r="V30" s="485"/>
      <c r="W30" s="485"/>
      <c r="X30" s="485"/>
      <c r="Y30" s="119"/>
      <c r="Z30" s="119"/>
      <c r="AA30" s="119"/>
      <c r="AB30" s="366">
        <f t="shared" si="10"/>
        <v>0</v>
      </c>
      <c r="AC30" s="367" t="str">
        <f t="shared" si="11"/>
        <v>－</v>
      </c>
      <c r="AD30" s="367" t="str">
        <f t="shared" si="0"/>
        <v/>
      </c>
      <c r="AF30" s="368" t="str">
        <f t="shared" si="1"/>
        <v>0</v>
      </c>
      <c r="AG30" s="369">
        <f t="shared" si="2"/>
        <v>0</v>
      </c>
      <c r="AH30" s="370">
        <f t="shared" si="3"/>
        <v>0</v>
      </c>
      <c r="AI30" s="370">
        <f t="shared" si="4"/>
        <v>0</v>
      </c>
      <c r="AJ30" s="370">
        <f t="shared" si="5"/>
        <v>0</v>
      </c>
      <c r="AK30" s="370">
        <f t="shared" si="6"/>
        <v>0</v>
      </c>
      <c r="AL30" s="370">
        <f t="shared" si="7"/>
        <v>0</v>
      </c>
      <c r="AM30" s="370">
        <f t="shared" si="12"/>
        <v>0</v>
      </c>
      <c r="AN30" s="370">
        <f t="shared" si="8"/>
        <v>0</v>
      </c>
      <c r="AO30" s="370">
        <f t="shared" si="8"/>
        <v>0</v>
      </c>
      <c r="AP30" s="371">
        <f t="shared" si="8"/>
        <v>0</v>
      </c>
      <c r="AQ30" s="372">
        <f t="shared" si="13"/>
        <v>0</v>
      </c>
      <c r="AR30" s="373" t="b">
        <f t="shared" si="9"/>
        <v>0</v>
      </c>
      <c r="AS30" s="219">
        <f t="shared" si="14"/>
        <v>0</v>
      </c>
      <c r="AT30" s="374">
        <f t="shared" si="15"/>
        <v>0</v>
      </c>
      <c r="AU30" s="361" t="str">
        <f t="shared" si="16"/>
        <v>○</v>
      </c>
    </row>
    <row r="31" spans="3:47" ht="19.5" customHeight="1">
      <c r="C31" s="375">
        <v>21</v>
      </c>
      <c r="D31" s="403" t="str">
        <f>IF(【様式６別添１】!D30="","",【様式６別添１】!D30)</f>
        <v/>
      </c>
      <c r="E31" s="404" t="str">
        <f>IF(【様式６別添１】!E30="","",【様式６別添１】!E30)</f>
        <v/>
      </c>
      <c r="F31" s="119"/>
      <c r="G31" s="119"/>
      <c r="H31" s="365"/>
      <c r="I31" s="485"/>
      <c r="J31" s="485"/>
      <c r="K31" s="485"/>
      <c r="L31" s="485"/>
      <c r="M31" s="485"/>
      <c r="N31" s="485"/>
      <c r="O31" s="485"/>
      <c r="P31" s="485"/>
      <c r="Q31" s="485"/>
      <c r="R31" s="485"/>
      <c r="S31" s="485"/>
      <c r="T31" s="485"/>
      <c r="U31" s="485"/>
      <c r="V31" s="485"/>
      <c r="W31" s="485"/>
      <c r="X31" s="485"/>
      <c r="Y31" s="119"/>
      <c r="Z31" s="119"/>
      <c r="AA31" s="119"/>
      <c r="AB31" s="366">
        <f t="shared" si="10"/>
        <v>0</v>
      </c>
      <c r="AC31" s="367" t="str">
        <f t="shared" si="11"/>
        <v>－</v>
      </c>
      <c r="AD31" s="367" t="str">
        <f t="shared" si="0"/>
        <v/>
      </c>
      <c r="AF31" s="368" t="str">
        <f t="shared" si="1"/>
        <v>0</v>
      </c>
      <c r="AG31" s="369">
        <f t="shared" si="2"/>
        <v>0</v>
      </c>
      <c r="AH31" s="370">
        <f t="shared" si="3"/>
        <v>0</v>
      </c>
      <c r="AI31" s="370">
        <f t="shared" si="4"/>
        <v>0</v>
      </c>
      <c r="AJ31" s="370">
        <f t="shared" si="5"/>
        <v>0</v>
      </c>
      <c r="AK31" s="370">
        <f t="shared" si="6"/>
        <v>0</v>
      </c>
      <c r="AL31" s="370">
        <f t="shared" si="7"/>
        <v>0</v>
      </c>
      <c r="AM31" s="370">
        <f t="shared" si="12"/>
        <v>0</v>
      </c>
      <c r="AN31" s="370">
        <f t="shared" si="8"/>
        <v>0</v>
      </c>
      <c r="AO31" s="370">
        <f t="shared" si="8"/>
        <v>0</v>
      </c>
      <c r="AP31" s="371">
        <f t="shared" si="8"/>
        <v>0</v>
      </c>
      <c r="AQ31" s="372">
        <f t="shared" si="13"/>
        <v>0</v>
      </c>
      <c r="AR31" s="373" t="b">
        <f t="shared" si="9"/>
        <v>0</v>
      </c>
      <c r="AS31" s="219">
        <f t="shared" si="14"/>
        <v>0</v>
      </c>
      <c r="AT31" s="374">
        <f t="shared" si="15"/>
        <v>0</v>
      </c>
      <c r="AU31" s="361" t="str">
        <f t="shared" si="16"/>
        <v>○</v>
      </c>
    </row>
    <row r="32" spans="3:47" ht="19.5" customHeight="1">
      <c r="C32" s="375">
        <v>22</v>
      </c>
      <c r="D32" s="403" t="str">
        <f>IF(【様式６別添１】!D31="","",【様式６別添１】!D31)</f>
        <v/>
      </c>
      <c r="E32" s="404" t="str">
        <f>IF(【様式６別添１】!E31="","",【様式６別添１】!E31)</f>
        <v/>
      </c>
      <c r="F32" s="119"/>
      <c r="G32" s="119"/>
      <c r="H32" s="365"/>
      <c r="I32" s="485"/>
      <c r="J32" s="485"/>
      <c r="K32" s="485"/>
      <c r="L32" s="485"/>
      <c r="M32" s="485"/>
      <c r="N32" s="485"/>
      <c r="O32" s="485"/>
      <c r="P32" s="485"/>
      <c r="Q32" s="485"/>
      <c r="R32" s="485"/>
      <c r="S32" s="485"/>
      <c r="T32" s="485"/>
      <c r="U32" s="485"/>
      <c r="V32" s="485"/>
      <c r="W32" s="485"/>
      <c r="X32" s="485"/>
      <c r="Y32" s="119"/>
      <c r="Z32" s="119"/>
      <c r="AA32" s="119"/>
      <c r="AB32" s="366">
        <f t="shared" si="10"/>
        <v>0</v>
      </c>
      <c r="AC32" s="367" t="str">
        <f t="shared" si="11"/>
        <v>－</v>
      </c>
      <c r="AD32" s="367" t="str">
        <f t="shared" si="0"/>
        <v/>
      </c>
      <c r="AF32" s="368" t="str">
        <f t="shared" si="1"/>
        <v>0</v>
      </c>
      <c r="AG32" s="369">
        <f t="shared" si="2"/>
        <v>0</v>
      </c>
      <c r="AH32" s="370">
        <f t="shared" si="3"/>
        <v>0</v>
      </c>
      <c r="AI32" s="370">
        <f t="shared" si="4"/>
        <v>0</v>
      </c>
      <c r="AJ32" s="370">
        <f t="shared" si="5"/>
        <v>0</v>
      </c>
      <c r="AK32" s="370">
        <f t="shared" si="6"/>
        <v>0</v>
      </c>
      <c r="AL32" s="370">
        <f t="shared" si="7"/>
        <v>0</v>
      </c>
      <c r="AM32" s="370">
        <f t="shared" si="12"/>
        <v>0</v>
      </c>
      <c r="AN32" s="370">
        <f t="shared" si="8"/>
        <v>0</v>
      </c>
      <c r="AO32" s="370">
        <f t="shared" si="8"/>
        <v>0</v>
      </c>
      <c r="AP32" s="371">
        <f t="shared" si="8"/>
        <v>0</v>
      </c>
      <c r="AQ32" s="372">
        <f t="shared" si="13"/>
        <v>0</v>
      </c>
      <c r="AR32" s="373" t="b">
        <f t="shared" si="9"/>
        <v>0</v>
      </c>
      <c r="AS32" s="219">
        <f t="shared" si="14"/>
        <v>0</v>
      </c>
      <c r="AT32" s="374">
        <f t="shared" si="15"/>
        <v>0</v>
      </c>
      <c r="AU32" s="361" t="str">
        <f t="shared" si="16"/>
        <v>○</v>
      </c>
    </row>
    <row r="33" spans="3:47" ht="19.5" customHeight="1">
      <c r="C33" s="375">
        <v>23</v>
      </c>
      <c r="D33" s="403" t="str">
        <f>IF(【様式６別添１】!D32="","",【様式６別添１】!D32)</f>
        <v/>
      </c>
      <c r="E33" s="404" t="str">
        <f>IF(【様式６別添１】!E32="","",【様式６別添１】!E32)</f>
        <v/>
      </c>
      <c r="F33" s="119"/>
      <c r="G33" s="119"/>
      <c r="H33" s="365"/>
      <c r="I33" s="485"/>
      <c r="J33" s="485"/>
      <c r="K33" s="485"/>
      <c r="L33" s="485"/>
      <c r="M33" s="485"/>
      <c r="N33" s="485"/>
      <c r="O33" s="485"/>
      <c r="P33" s="485"/>
      <c r="Q33" s="485"/>
      <c r="R33" s="485"/>
      <c r="S33" s="485"/>
      <c r="T33" s="485"/>
      <c r="U33" s="485"/>
      <c r="V33" s="485"/>
      <c r="W33" s="485"/>
      <c r="X33" s="485"/>
      <c r="Y33" s="119"/>
      <c r="Z33" s="119"/>
      <c r="AA33" s="119"/>
      <c r="AB33" s="366">
        <f t="shared" si="10"/>
        <v>0</v>
      </c>
      <c r="AC33" s="367" t="str">
        <f t="shared" si="11"/>
        <v>－</v>
      </c>
      <c r="AD33" s="367" t="str">
        <f t="shared" si="0"/>
        <v/>
      </c>
      <c r="AF33" s="368" t="str">
        <f t="shared" si="1"/>
        <v>0</v>
      </c>
      <c r="AG33" s="369">
        <f t="shared" si="2"/>
        <v>0</v>
      </c>
      <c r="AH33" s="370">
        <f t="shared" si="3"/>
        <v>0</v>
      </c>
      <c r="AI33" s="370">
        <f t="shared" si="4"/>
        <v>0</v>
      </c>
      <c r="AJ33" s="370">
        <f t="shared" si="5"/>
        <v>0</v>
      </c>
      <c r="AK33" s="370">
        <f t="shared" si="6"/>
        <v>0</v>
      </c>
      <c r="AL33" s="370">
        <f t="shared" si="7"/>
        <v>0</v>
      </c>
      <c r="AM33" s="370">
        <f t="shared" si="12"/>
        <v>0</v>
      </c>
      <c r="AN33" s="370">
        <f t="shared" si="8"/>
        <v>0</v>
      </c>
      <c r="AO33" s="370">
        <f t="shared" si="8"/>
        <v>0</v>
      </c>
      <c r="AP33" s="371">
        <f t="shared" si="8"/>
        <v>0</v>
      </c>
      <c r="AQ33" s="372">
        <f t="shared" si="13"/>
        <v>0</v>
      </c>
      <c r="AR33" s="373" t="b">
        <f t="shared" si="9"/>
        <v>0</v>
      </c>
      <c r="AS33" s="219">
        <f t="shared" si="14"/>
        <v>0</v>
      </c>
      <c r="AT33" s="374">
        <f t="shared" si="15"/>
        <v>0</v>
      </c>
      <c r="AU33" s="361" t="str">
        <f t="shared" si="16"/>
        <v>○</v>
      </c>
    </row>
    <row r="34" spans="3:47" ht="19.5" customHeight="1">
      <c r="C34" s="375">
        <v>24</v>
      </c>
      <c r="D34" s="403" t="str">
        <f>IF(【様式６別添１】!D33="","",【様式６別添１】!D33)</f>
        <v/>
      </c>
      <c r="E34" s="404" t="str">
        <f>IF(【様式６別添１】!E33="","",【様式６別添１】!E33)</f>
        <v/>
      </c>
      <c r="F34" s="119"/>
      <c r="G34" s="119"/>
      <c r="H34" s="365"/>
      <c r="I34" s="485"/>
      <c r="J34" s="485"/>
      <c r="K34" s="485"/>
      <c r="L34" s="485"/>
      <c r="M34" s="485"/>
      <c r="N34" s="485"/>
      <c r="O34" s="485"/>
      <c r="P34" s="485"/>
      <c r="Q34" s="485"/>
      <c r="R34" s="485"/>
      <c r="S34" s="485"/>
      <c r="T34" s="485"/>
      <c r="U34" s="485"/>
      <c r="V34" s="485"/>
      <c r="W34" s="485"/>
      <c r="X34" s="485"/>
      <c r="Y34" s="119"/>
      <c r="Z34" s="119"/>
      <c r="AA34" s="119"/>
      <c r="AB34" s="366">
        <f t="shared" si="10"/>
        <v>0</v>
      </c>
      <c r="AC34" s="367" t="str">
        <f t="shared" si="11"/>
        <v>－</v>
      </c>
      <c r="AD34" s="367" t="str">
        <f t="shared" si="0"/>
        <v/>
      </c>
      <c r="AF34" s="368" t="str">
        <f t="shared" si="1"/>
        <v>0</v>
      </c>
      <c r="AG34" s="369">
        <f t="shared" si="2"/>
        <v>0</v>
      </c>
      <c r="AH34" s="370">
        <f t="shared" si="3"/>
        <v>0</v>
      </c>
      <c r="AI34" s="370">
        <f t="shared" si="4"/>
        <v>0</v>
      </c>
      <c r="AJ34" s="370">
        <f t="shared" si="5"/>
        <v>0</v>
      </c>
      <c r="AK34" s="370">
        <f t="shared" si="6"/>
        <v>0</v>
      </c>
      <c r="AL34" s="370">
        <f t="shared" si="7"/>
        <v>0</v>
      </c>
      <c r="AM34" s="370">
        <f t="shared" si="12"/>
        <v>0</v>
      </c>
      <c r="AN34" s="370">
        <f t="shared" si="8"/>
        <v>0</v>
      </c>
      <c r="AO34" s="370">
        <f t="shared" si="8"/>
        <v>0</v>
      </c>
      <c r="AP34" s="371">
        <f t="shared" si="8"/>
        <v>0</v>
      </c>
      <c r="AQ34" s="372">
        <f t="shared" si="13"/>
        <v>0</v>
      </c>
      <c r="AR34" s="373" t="b">
        <f t="shared" si="9"/>
        <v>0</v>
      </c>
      <c r="AS34" s="219">
        <f t="shared" si="14"/>
        <v>0</v>
      </c>
      <c r="AT34" s="374">
        <f t="shared" si="15"/>
        <v>0</v>
      </c>
      <c r="AU34" s="361" t="str">
        <f t="shared" si="16"/>
        <v>○</v>
      </c>
    </row>
    <row r="35" spans="3:47" ht="19.5" customHeight="1">
      <c r="C35" s="375">
        <v>25</v>
      </c>
      <c r="D35" s="403" t="str">
        <f>IF(【様式６別添１】!D34="","",【様式６別添１】!D34)</f>
        <v/>
      </c>
      <c r="E35" s="404" t="str">
        <f>IF(【様式６別添１】!E34="","",【様式６別添１】!E34)</f>
        <v/>
      </c>
      <c r="F35" s="119"/>
      <c r="G35" s="119"/>
      <c r="H35" s="365"/>
      <c r="I35" s="485"/>
      <c r="J35" s="485"/>
      <c r="K35" s="485"/>
      <c r="L35" s="485"/>
      <c r="M35" s="485"/>
      <c r="N35" s="485"/>
      <c r="O35" s="485"/>
      <c r="P35" s="485"/>
      <c r="Q35" s="485"/>
      <c r="R35" s="485"/>
      <c r="S35" s="485"/>
      <c r="T35" s="485"/>
      <c r="U35" s="485"/>
      <c r="V35" s="485"/>
      <c r="W35" s="485"/>
      <c r="X35" s="485"/>
      <c r="Y35" s="119"/>
      <c r="Z35" s="119"/>
      <c r="AA35" s="119"/>
      <c r="AB35" s="366">
        <f t="shared" ref="AB35:AB60" si="17">AQ35</f>
        <v>0</v>
      </c>
      <c r="AC35" s="367" t="str">
        <f t="shared" ref="AC35:AC60" si="18">IF(D35="","－",AU35)</f>
        <v>－</v>
      </c>
      <c r="AD35" s="367" t="str">
        <f t="shared" ref="AD35:AD60" si="19">IF(U35&lt;&gt;0,"※",IF(W35&lt;&gt;0,"※",""))</f>
        <v/>
      </c>
      <c r="AF35" s="368" t="str">
        <f t="shared" si="1"/>
        <v>0</v>
      </c>
      <c r="AG35" s="369">
        <f t="shared" si="2"/>
        <v>0</v>
      </c>
      <c r="AH35" s="370">
        <f t="shared" si="3"/>
        <v>0</v>
      </c>
      <c r="AI35" s="370">
        <f t="shared" si="4"/>
        <v>0</v>
      </c>
      <c r="AJ35" s="370">
        <f t="shared" si="5"/>
        <v>0</v>
      </c>
      <c r="AK35" s="370">
        <f t="shared" si="6"/>
        <v>0</v>
      </c>
      <c r="AL35" s="370">
        <f t="shared" si="7"/>
        <v>0</v>
      </c>
      <c r="AM35" s="370">
        <f t="shared" si="12"/>
        <v>0</v>
      </c>
      <c r="AN35" s="370">
        <f t="shared" si="8"/>
        <v>0</v>
      </c>
      <c r="AO35" s="370">
        <f t="shared" si="8"/>
        <v>0</v>
      </c>
      <c r="AP35" s="371">
        <f t="shared" si="8"/>
        <v>0</v>
      </c>
      <c r="AQ35" s="372">
        <f t="shared" si="13"/>
        <v>0</v>
      </c>
      <c r="AR35" s="373" t="b">
        <f t="shared" si="9"/>
        <v>0</v>
      </c>
      <c r="AS35" s="219">
        <f t="shared" si="14"/>
        <v>0</v>
      </c>
      <c r="AT35" s="374">
        <f t="shared" si="15"/>
        <v>0</v>
      </c>
      <c r="AU35" s="361" t="str">
        <f t="shared" si="16"/>
        <v>○</v>
      </c>
    </row>
    <row r="36" spans="3:47" ht="19.5" customHeight="1">
      <c r="C36" s="375">
        <v>26</v>
      </c>
      <c r="D36" s="403" t="str">
        <f>IF(【様式６別添１】!D35="","",【様式６別添１】!D35)</f>
        <v/>
      </c>
      <c r="E36" s="404" t="str">
        <f>IF(【様式６別添１】!E35="","",【様式６別添１】!E35)</f>
        <v/>
      </c>
      <c r="F36" s="119"/>
      <c r="G36" s="119"/>
      <c r="H36" s="365"/>
      <c r="I36" s="485"/>
      <c r="J36" s="485"/>
      <c r="K36" s="485"/>
      <c r="L36" s="485"/>
      <c r="M36" s="485"/>
      <c r="N36" s="485"/>
      <c r="O36" s="485"/>
      <c r="P36" s="485"/>
      <c r="Q36" s="485"/>
      <c r="R36" s="485"/>
      <c r="S36" s="485"/>
      <c r="T36" s="485"/>
      <c r="U36" s="485"/>
      <c r="V36" s="485"/>
      <c r="W36" s="485"/>
      <c r="X36" s="485"/>
      <c r="Y36" s="119"/>
      <c r="Z36" s="119"/>
      <c r="AA36" s="119"/>
      <c r="AB36" s="366">
        <f t="shared" si="17"/>
        <v>0</v>
      </c>
      <c r="AC36" s="367" t="str">
        <f t="shared" si="18"/>
        <v>－</v>
      </c>
      <c r="AD36" s="367" t="str">
        <f t="shared" si="19"/>
        <v/>
      </c>
      <c r="AF36" s="368" t="str">
        <f t="shared" si="1"/>
        <v>0</v>
      </c>
      <c r="AG36" s="369">
        <f t="shared" si="2"/>
        <v>0</v>
      </c>
      <c r="AH36" s="370">
        <f t="shared" si="3"/>
        <v>0</v>
      </c>
      <c r="AI36" s="370">
        <f t="shared" si="4"/>
        <v>0</v>
      </c>
      <c r="AJ36" s="370">
        <f t="shared" si="5"/>
        <v>0</v>
      </c>
      <c r="AK36" s="370">
        <f t="shared" si="6"/>
        <v>0</v>
      </c>
      <c r="AL36" s="370">
        <f t="shared" si="7"/>
        <v>0</v>
      </c>
      <c r="AM36" s="370">
        <f t="shared" si="12"/>
        <v>0</v>
      </c>
      <c r="AN36" s="370">
        <f t="shared" si="8"/>
        <v>0</v>
      </c>
      <c r="AO36" s="370">
        <f t="shared" si="8"/>
        <v>0</v>
      </c>
      <c r="AP36" s="371">
        <f t="shared" si="8"/>
        <v>0</v>
      </c>
      <c r="AQ36" s="372">
        <f t="shared" si="13"/>
        <v>0</v>
      </c>
      <c r="AR36" s="373" t="b">
        <f t="shared" si="9"/>
        <v>0</v>
      </c>
      <c r="AS36" s="219">
        <f t="shared" si="14"/>
        <v>0</v>
      </c>
      <c r="AT36" s="374">
        <f t="shared" si="15"/>
        <v>0</v>
      </c>
      <c r="AU36" s="361" t="str">
        <f t="shared" si="16"/>
        <v>○</v>
      </c>
    </row>
    <row r="37" spans="3:47" ht="19.5" customHeight="1">
      <c r="C37" s="375">
        <v>27</v>
      </c>
      <c r="D37" s="403" t="str">
        <f>IF(【様式６別添１】!D36="","",【様式６別添１】!D36)</f>
        <v/>
      </c>
      <c r="E37" s="404" t="str">
        <f>IF(【様式６別添１】!E36="","",【様式６別添１】!E36)</f>
        <v/>
      </c>
      <c r="F37" s="119"/>
      <c r="G37" s="119"/>
      <c r="H37" s="365"/>
      <c r="I37" s="485"/>
      <c r="J37" s="485"/>
      <c r="K37" s="485"/>
      <c r="L37" s="485"/>
      <c r="M37" s="485"/>
      <c r="N37" s="485"/>
      <c r="O37" s="485"/>
      <c r="P37" s="485"/>
      <c r="Q37" s="485"/>
      <c r="R37" s="485"/>
      <c r="S37" s="485"/>
      <c r="T37" s="485"/>
      <c r="U37" s="485"/>
      <c r="V37" s="485"/>
      <c r="W37" s="485"/>
      <c r="X37" s="485"/>
      <c r="Y37" s="119"/>
      <c r="Z37" s="119"/>
      <c r="AA37" s="119"/>
      <c r="AB37" s="366">
        <f t="shared" si="17"/>
        <v>0</v>
      </c>
      <c r="AC37" s="367" t="str">
        <f t="shared" si="18"/>
        <v>－</v>
      </c>
      <c r="AD37" s="367" t="str">
        <f t="shared" si="19"/>
        <v/>
      </c>
      <c r="AF37" s="368" t="str">
        <f t="shared" si="1"/>
        <v>0</v>
      </c>
      <c r="AG37" s="369">
        <f t="shared" si="2"/>
        <v>0</v>
      </c>
      <c r="AH37" s="370">
        <f t="shared" si="3"/>
        <v>0</v>
      </c>
      <c r="AI37" s="370">
        <f t="shared" si="4"/>
        <v>0</v>
      </c>
      <c r="AJ37" s="370">
        <f t="shared" si="5"/>
        <v>0</v>
      </c>
      <c r="AK37" s="370">
        <f t="shared" si="6"/>
        <v>0</v>
      </c>
      <c r="AL37" s="370">
        <f t="shared" si="7"/>
        <v>0</v>
      </c>
      <c r="AM37" s="370">
        <f t="shared" si="12"/>
        <v>0</v>
      </c>
      <c r="AN37" s="370">
        <f t="shared" si="8"/>
        <v>0</v>
      </c>
      <c r="AO37" s="370">
        <f t="shared" si="8"/>
        <v>0</v>
      </c>
      <c r="AP37" s="371">
        <f t="shared" si="8"/>
        <v>0</v>
      </c>
      <c r="AQ37" s="372">
        <f t="shared" si="13"/>
        <v>0</v>
      </c>
      <c r="AR37" s="373" t="b">
        <f t="shared" si="9"/>
        <v>0</v>
      </c>
      <c r="AS37" s="219">
        <f t="shared" si="14"/>
        <v>0</v>
      </c>
      <c r="AT37" s="374">
        <f t="shared" si="15"/>
        <v>0</v>
      </c>
      <c r="AU37" s="361" t="str">
        <f t="shared" si="16"/>
        <v>○</v>
      </c>
    </row>
    <row r="38" spans="3:47" ht="19.5" customHeight="1">
      <c r="C38" s="375">
        <v>28</v>
      </c>
      <c r="D38" s="403" t="str">
        <f>IF(【様式６別添１】!D37="","",【様式６別添１】!D37)</f>
        <v/>
      </c>
      <c r="E38" s="404" t="str">
        <f>IF(【様式６別添１】!E37="","",【様式６別添１】!E37)</f>
        <v/>
      </c>
      <c r="F38" s="119"/>
      <c r="G38" s="119"/>
      <c r="H38" s="365"/>
      <c r="I38" s="485"/>
      <c r="J38" s="485"/>
      <c r="K38" s="485"/>
      <c r="L38" s="485"/>
      <c r="M38" s="485"/>
      <c r="N38" s="485"/>
      <c r="O38" s="485"/>
      <c r="P38" s="485"/>
      <c r="Q38" s="485"/>
      <c r="R38" s="485"/>
      <c r="S38" s="485"/>
      <c r="T38" s="485"/>
      <c r="U38" s="485"/>
      <c r="V38" s="485"/>
      <c r="W38" s="485"/>
      <c r="X38" s="485"/>
      <c r="Y38" s="119"/>
      <c r="Z38" s="119"/>
      <c r="AA38" s="119"/>
      <c r="AB38" s="366">
        <f t="shared" si="17"/>
        <v>0</v>
      </c>
      <c r="AC38" s="367" t="str">
        <f t="shared" si="18"/>
        <v>－</v>
      </c>
      <c r="AD38" s="367" t="str">
        <f t="shared" si="19"/>
        <v/>
      </c>
      <c r="AF38" s="368" t="str">
        <f t="shared" si="1"/>
        <v>0</v>
      </c>
      <c r="AG38" s="369">
        <f t="shared" si="2"/>
        <v>0</v>
      </c>
      <c r="AH38" s="370">
        <f t="shared" si="3"/>
        <v>0</v>
      </c>
      <c r="AI38" s="370">
        <f t="shared" si="4"/>
        <v>0</v>
      </c>
      <c r="AJ38" s="370">
        <f t="shared" si="5"/>
        <v>0</v>
      </c>
      <c r="AK38" s="370">
        <f t="shared" si="6"/>
        <v>0</v>
      </c>
      <c r="AL38" s="370">
        <f t="shared" si="7"/>
        <v>0</v>
      </c>
      <c r="AM38" s="370">
        <f t="shared" si="12"/>
        <v>0</v>
      </c>
      <c r="AN38" s="370">
        <f t="shared" si="8"/>
        <v>0</v>
      </c>
      <c r="AO38" s="370">
        <f t="shared" si="8"/>
        <v>0</v>
      </c>
      <c r="AP38" s="371">
        <f t="shared" si="8"/>
        <v>0</v>
      </c>
      <c r="AQ38" s="372">
        <f t="shared" si="13"/>
        <v>0</v>
      </c>
      <c r="AR38" s="373" t="b">
        <f t="shared" si="9"/>
        <v>0</v>
      </c>
      <c r="AS38" s="219">
        <f t="shared" si="14"/>
        <v>0</v>
      </c>
      <c r="AT38" s="374">
        <f t="shared" si="15"/>
        <v>0</v>
      </c>
      <c r="AU38" s="361" t="str">
        <f t="shared" si="16"/>
        <v>○</v>
      </c>
    </row>
    <row r="39" spans="3:47" ht="19.5" customHeight="1">
      <c r="C39" s="375">
        <v>29</v>
      </c>
      <c r="D39" s="403" t="str">
        <f>IF(【様式６別添１】!D38="","",【様式６別添１】!D38)</f>
        <v/>
      </c>
      <c r="E39" s="404" t="str">
        <f>IF(【様式６別添１】!E38="","",【様式６別添１】!E38)</f>
        <v/>
      </c>
      <c r="F39" s="119"/>
      <c r="G39" s="119"/>
      <c r="H39" s="365"/>
      <c r="I39" s="485"/>
      <c r="J39" s="485"/>
      <c r="K39" s="485"/>
      <c r="L39" s="485"/>
      <c r="M39" s="485"/>
      <c r="N39" s="485"/>
      <c r="O39" s="485"/>
      <c r="P39" s="485"/>
      <c r="Q39" s="485"/>
      <c r="R39" s="485"/>
      <c r="S39" s="485"/>
      <c r="T39" s="485"/>
      <c r="U39" s="485"/>
      <c r="V39" s="485"/>
      <c r="W39" s="485"/>
      <c r="X39" s="485"/>
      <c r="Y39" s="119"/>
      <c r="Z39" s="119"/>
      <c r="AA39" s="119"/>
      <c r="AB39" s="366">
        <f t="shared" si="17"/>
        <v>0</v>
      </c>
      <c r="AC39" s="367" t="str">
        <f t="shared" si="18"/>
        <v>－</v>
      </c>
      <c r="AD39" s="367" t="str">
        <f t="shared" si="19"/>
        <v/>
      </c>
      <c r="AF39" s="368" t="str">
        <f t="shared" si="1"/>
        <v>0</v>
      </c>
      <c r="AG39" s="369">
        <f t="shared" si="2"/>
        <v>0</v>
      </c>
      <c r="AH39" s="370">
        <f t="shared" si="3"/>
        <v>0</v>
      </c>
      <c r="AI39" s="370">
        <f t="shared" si="4"/>
        <v>0</v>
      </c>
      <c r="AJ39" s="370">
        <f t="shared" si="5"/>
        <v>0</v>
      </c>
      <c r="AK39" s="370">
        <f t="shared" si="6"/>
        <v>0</v>
      </c>
      <c r="AL39" s="370">
        <f t="shared" si="7"/>
        <v>0</v>
      </c>
      <c r="AM39" s="370">
        <f t="shared" si="12"/>
        <v>0</v>
      </c>
      <c r="AN39" s="370">
        <f t="shared" si="8"/>
        <v>0</v>
      </c>
      <c r="AO39" s="370">
        <f t="shared" si="8"/>
        <v>0</v>
      </c>
      <c r="AP39" s="371">
        <f t="shared" si="8"/>
        <v>0</v>
      </c>
      <c r="AQ39" s="372">
        <f t="shared" si="13"/>
        <v>0</v>
      </c>
      <c r="AR39" s="373" t="b">
        <f t="shared" si="9"/>
        <v>0</v>
      </c>
      <c r="AS39" s="219">
        <f t="shared" si="14"/>
        <v>0</v>
      </c>
      <c r="AT39" s="374">
        <f t="shared" si="15"/>
        <v>0</v>
      </c>
      <c r="AU39" s="361" t="str">
        <f t="shared" si="16"/>
        <v>○</v>
      </c>
    </row>
    <row r="40" spans="3:47" ht="19.5" customHeight="1">
      <c r="C40" s="375">
        <v>30</v>
      </c>
      <c r="D40" s="403" t="str">
        <f>IF(【様式６別添１】!D39="","",【様式６別添１】!D39)</f>
        <v/>
      </c>
      <c r="E40" s="404" t="str">
        <f>IF(【様式６別添１】!E39="","",【様式６別添１】!E39)</f>
        <v/>
      </c>
      <c r="F40" s="119"/>
      <c r="G40" s="119"/>
      <c r="H40" s="365"/>
      <c r="I40" s="485"/>
      <c r="J40" s="485"/>
      <c r="K40" s="485"/>
      <c r="L40" s="485"/>
      <c r="M40" s="485"/>
      <c r="N40" s="485"/>
      <c r="O40" s="485"/>
      <c r="P40" s="485"/>
      <c r="Q40" s="485"/>
      <c r="R40" s="485"/>
      <c r="S40" s="485"/>
      <c r="T40" s="485"/>
      <c r="U40" s="485"/>
      <c r="V40" s="485"/>
      <c r="W40" s="485"/>
      <c r="X40" s="485"/>
      <c r="Y40" s="119"/>
      <c r="Z40" s="119"/>
      <c r="AA40" s="119"/>
      <c r="AB40" s="366">
        <f t="shared" si="17"/>
        <v>0</v>
      </c>
      <c r="AC40" s="367" t="str">
        <f t="shared" si="18"/>
        <v>－</v>
      </c>
      <c r="AD40" s="367" t="str">
        <f t="shared" si="19"/>
        <v/>
      </c>
      <c r="AF40" s="368" t="str">
        <f t="shared" si="1"/>
        <v>0</v>
      </c>
      <c r="AG40" s="369">
        <f t="shared" si="2"/>
        <v>0</v>
      </c>
      <c r="AH40" s="370">
        <f t="shared" si="3"/>
        <v>0</v>
      </c>
      <c r="AI40" s="370">
        <f t="shared" si="4"/>
        <v>0</v>
      </c>
      <c r="AJ40" s="370">
        <f t="shared" si="5"/>
        <v>0</v>
      </c>
      <c r="AK40" s="370">
        <f t="shared" si="6"/>
        <v>0</v>
      </c>
      <c r="AL40" s="370">
        <f t="shared" si="7"/>
        <v>0</v>
      </c>
      <c r="AM40" s="370">
        <f t="shared" si="12"/>
        <v>0</v>
      </c>
      <c r="AN40" s="370">
        <f t="shared" si="8"/>
        <v>0</v>
      </c>
      <c r="AO40" s="370">
        <f t="shared" si="8"/>
        <v>0</v>
      </c>
      <c r="AP40" s="371">
        <f t="shared" si="8"/>
        <v>0</v>
      </c>
      <c r="AQ40" s="372">
        <f t="shared" si="13"/>
        <v>0</v>
      </c>
      <c r="AR40" s="373" t="b">
        <f t="shared" si="9"/>
        <v>0</v>
      </c>
      <c r="AS40" s="219">
        <f t="shared" si="14"/>
        <v>0</v>
      </c>
      <c r="AT40" s="374">
        <f t="shared" si="15"/>
        <v>0</v>
      </c>
      <c r="AU40" s="361" t="str">
        <f t="shared" si="16"/>
        <v>○</v>
      </c>
    </row>
    <row r="41" spans="3:47" ht="19.5" customHeight="1">
      <c r="C41" s="375">
        <v>31</v>
      </c>
      <c r="D41" s="403" t="str">
        <f>IF(【様式６別添１】!D40="","",【様式６別添１】!D40)</f>
        <v/>
      </c>
      <c r="E41" s="404" t="str">
        <f>IF(【様式６別添１】!E40="","",【様式６別添１】!E40)</f>
        <v/>
      </c>
      <c r="F41" s="119"/>
      <c r="G41" s="119"/>
      <c r="H41" s="365"/>
      <c r="I41" s="485"/>
      <c r="J41" s="485"/>
      <c r="K41" s="485"/>
      <c r="L41" s="485"/>
      <c r="M41" s="485"/>
      <c r="N41" s="485"/>
      <c r="O41" s="485"/>
      <c r="P41" s="485"/>
      <c r="Q41" s="485"/>
      <c r="R41" s="485"/>
      <c r="S41" s="485"/>
      <c r="T41" s="485"/>
      <c r="U41" s="485"/>
      <c r="V41" s="485"/>
      <c r="W41" s="485"/>
      <c r="X41" s="485"/>
      <c r="Y41" s="119"/>
      <c r="Z41" s="119"/>
      <c r="AA41" s="119"/>
      <c r="AB41" s="366">
        <f t="shared" si="17"/>
        <v>0</v>
      </c>
      <c r="AC41" s="367" t="str">
        <f t="shared" si="18"/>
        <v>－</v>
      </c>
      <c r="AD41" s="367" t="str">
        <f t="shared" si="19"/>
        <v/>
      </c>
      <c r="AF41" s="368" t="str">
        <f t="shared" ref="AF41:AF60" si="20">IF(H41="①",W41,"0")</f>
        <v>0</v>
      </c>
      <c r="AG41" s="369">
        <f t="shared" ref="AG41:AG60" si="21">I41</f>
        <v>0</v>
      </c>
      <c r="AH41" s="370">
        <f t="shared" ref="AH41:AH60" si="22">K41</f>
        <v>0</v>
      </c>
      <c r="AI41" s="370">
        <f t="shared" ref="AI41:AI60" si="23">M41</f>
        <v>0</v>
      </c>
      <c r="AJ41" s="370">
        <f t="shared" ref="AJ41:AJ60" si="24">O41</f>
        <v>0</v>
      </c>
      <c r="AK41" s="370">
        <f t="shared" ref="AK41:AK60" si="25">Q41</f>
        <v>0</v>
      </c>
      <c r="AL41" s="370">
        <f t="shared" ref="AL41:AL60" si="26">S41</f>
        <v>0</v>
      </c>
      <c r="AM41" s="370">
        <f t="shared" ref="AM41:AM60" si="27">AF41*1</f>
        <v>0</v>
      </c>
      <c r="AN41" s="370">
        <f t="shared" ref="AN41:AN60" si="28">Y41</f>
        <v>0</v>
      </c>
      <c r="AO41" s="370">
        <f t="shared" ref="AO41:AO60" si="29">Z41</f>
        <v>0</v>
      </c>
      <c r="AP41" s="371">
        <f t="shared" ref="AP41:AP60" si="30">AA41</f>
        <v>0</v>
      </c>
      <c r="AQ41" s="372">
        <f t="shared" ref="AQ41:AQ60" si="31">SUM(AG41:AP41)</f>
        <v>0</v>
      </c>
      <c r="AR41" s="373" t="b">
        <f t="shared" ref="AR41:AR60" si="32">IF(H41="①",$AS$5,IF(H41="②",$AS$5,IF(H41="③",$AS$6,IF(H41="④","0"))))</f>
        <v>0</v>
      </c>
      <c r="AS41" s="219">
        <f t="shared" ref="AS41:AS60" si="33">AR41*1</f>
        <v>0</v>
      </c>
      <c r="AT41" s="374">
        <f t="shared" ref="AT41:AT60" si="34">AQ41-AS41</f>
        <v>0</v>
      </c>
      <c r="AU41" s="361" t="str">
        <f t="shared" ref="AU41:AU60" si="35">IF(AT41&gt;=0,"○","×")</f>
        <v>○</v>
      </c>
    </row>
    <row r="42" spans="3:47" ht="19.5" customHeight="1">
      <c r="C42" s="375">
        <v>32</v>
      </c>
      <c r="D42" s="403" t="str">
        <f>IF(【様式６別添１】!D41="","",【様式６別添１】!D41)</f>
        <v/>
      </c>
      <c r="E42" s="404" t="str">
        <f>IF(【様式６別添１】!E41="","",【様式６別添１】!E41)</f>
        <v/>
      </c>
      <c r="F42" s="119"/>
      <c r="G42" s="119"/>
      <c r="H42" s="365"/>
      <c r="I42" s="485"/>
      <c r="J42" s="485"/>
      <c r="K42" s="485"/>
      <c r="L42" s="485"/>
      <c r="M42" s="485"/>
      <c r="N42" s="485"/>
      <c r="O42" s="485"/>
      <c r="P42" s="485"/>
      <c r="Q42" s="485"/>
      <c r="R42" s="485"/>
      <c r="S42" s="485"/>
      <c r="T42" s="485"/>
      <c r="U42" s="485"/>
      <c r="V42" s="485"/>
      <c r="W42" s="485"/>
      <c r="X42" s="485"/>
      <c r="Y42" s="119"/>
      <c r="Z42" s="119"/>
      <c r="AA42" s="119"/>
      <c r="AB42" s="366">
        <f t="shared" si="17"/>
        <v>0</v>
      </c>
      <c r="AC42" s="367" t="str">
        <f t="shared" si="18"/>
        <v>－</v>
      </c>
      <c r="AD42" s="367" t="str">
        <f t="shared" si="19"/>
        <v/>
      </c>
      <c r="AF42" s="368" t="str">
        <f t="shared" si="20"/>
        <v>0</v>
      </c>
      <c r="AG42" s="369">
        <f t="shared" si="21"/>
        <v>0</v>
      </c>
      <c r="AH42" s="370">
        <f t="shared" si="22"/>
        <v>0</v>
      </c>
      <c r="AI42" s="370">
        <f t="shared" si="23"/>
        <v>0</v>
      </c>
      <c r="AJ42" s="370">
        <f t="shared" si="24"/>
        <v>0</v>
      </c>
      <c r="AK42" s="370">
        <f t="shared" si="25"/>
        <v>0</v>
      </c>
      <c r="AL42" s="370">
        <f t="shared" si="26"/>
        <v>0</v>
      </c>
      <c r="AM42" s="370">
        <f t="shared" si="27"/>
        <v>0</v>
      </c>
      <c r="AN42" s="370">
        <f t="shared" si="28"/>
        <v>0</v>
      </c>
      <c r="AO42" s="370">
        <f t="shared" si="29"/>
        <v>0</v>
      </c>
      <c r="AP42" s="371">
        <f t="shared" si="30"/>
        <v>0</v>
      </c>
      <c r="AQ42" s="372">
        <f t="shared" si="31"/>
        <v>0</v>
      </c>
      <c r="AR42" s="373" t="b">
        <f t="shared" si="32"/>
        <v>0</v>
      </c>
      <c r="AS42" s="219">
        <f t="shared" si="33"/>
        <v>0</v>
      </c>
      <c r="AT42" s="374">
        <f t="shared" si="34"/>
        <v>0</v>
      </c>
      <c r="AU42" s="361" t="str">
        <f t="shared" si="35"/>
        <v>○</v>
      </c>
    </row>
    <row r="43" spans="3:47" ht="19.5" customHeight="1">
      <c r="C43" s="375">
        <v>33</v>
      </c>
      <c r="D43" s="403" t="str">
        <f>IF(【様式６別添１】!D42="","",【様式６別添１】!D42)</f>
        <v/>
      </c>
      <c r="E43" s="404" t="str">
        <f>IF(【様式６別添１】!E42="","",【様式６別添１】!E42)</f>
        <v/>
      </c>
      <c r="F43" s="119"/>
      <c r="G43" s="119"/>
      <c r="H43" s="365"/>
      <c r="I43" s="485"/>
      <c r="J43" s="485"/>
      <c r="K43" s="485"/>
      <c r="L43" s="485"/>
      <c r="M43" s="485"/>
      <c r="N43" s="485"/>
      <c r="O43" s="485"/>
      <c r="P43" s="485"/>
      <c r="Q43" s="485"/>
      <c r="R43" s="485"/>
      <c r="S43" s="485"/>
      <c r="T43" s="485"/>
      <c r="U43" s="485"/>
      <c r="V43" s="485"/>
      <c r="W43" s="485"/>
      <c r="X43" s="485"/>
      <c r="Y43" s="119"/>
      <c r="Z43" s="119"/>
      <c r="AA43" s="119"/>
      <c r="AB43" s="366">
        <f t="shared" si="17"/>
        <v>0</v>
      </c>
      <c r="AC43" s="367" t="str">
        <f t="shared" si="18"/>
        <v>－</v>
      </c>
      <c r="AD43" s="367" t="str">
        <f t="shared" si="19"/>
        <v/>
      </c>
      <c r="AF43" s="368" t="str">
        <f t="shared" si="20"/>
        <v>0</v>
      </c>
      <c r="AG43" s="369">
        <f t="shared" si="21"/>
        <v>0</v>
      </c>
      <c r="AH43" s="370">
        <f t="shared" si="22"/>
        <v>0</v>
      </c>
      <c r="AI43" s="370">
        <f t="shared" si="23"/>
        <v>0</v>
      </c>
      <c r="AJ43" s="370">
        <f t="shared" si="24"/>
        <v>0</v>
      </c>
      <c r="AK43" s="370">
        <f t="shared" si="25"/>
        <v>0</v>
      </c>
      <c r="AL43" s="370">
        <f t="shared" si="26"/>
        <v>0</v>
      </c>
      <c r="AM43" s="370">
        <f t="shared" si="27"/>
        <v>0</v>
      </c>
      <c r="AN43" s="370">
        <f t="shared" si="28"/>
        <v>0</v>
      </c>
      <c r="AO43" s="370">
        <f t="shared" si="29"/>
        <v>0</v>
      </c>
      <c r="AP43" s="371">
        <f t="shared" si="30"/>
        <v>0</v>
      </c>
      <c r="AQ43" s="372">
        <f t="shared" si="31"/>
        <v>0</v>
      </c>
      <c r="AR43" s="373" t="b">
        <f t="shared" si="32"/>
        <v>0</v>
      </c>
      <c r="AS43" s="219">
        <f t="shared" si="33"/>
        <v>0</v>
      </c>
      <c r="AT43" s="374">
        <f t="shared" si="34"/>
        <v>0</v>
      </c>
      <c r="AU43" s="361" t="str">
        <f t="shared" si="35"/>
        <v>○</v>
      </c>
    </row>
    <row r="44" spans="3:47" ht="19.5" customHeight="1">
      <c r="C44" s="375">
        <v>34</v>
      </c>
      <c r="D44" s="403" t="str">
        <f>IF(【様式６別添１】!D43="","",【様式６別添１】!D43)</f>
        <v/>
      </c>
      <c r="E44" s="404" t="str">
        <f>IF(【様式６別添１】!E43="","",【様式６別添１】!E43)</f>
        <v/>
      </c>
      <c r="F44" s="119"/>
      <c r="G44" s="119"/>
      <c r="H44" s="365"/>
      <c r="I44" s="485"/>
      <c r="J44" s="485"/>
      <c r="K44" s="485"/>
      <c r="L44" s="485"/>
      <c r="M44" s="485"/>
      <c r="N44" s="485"/>
      <c r="O44" s="485"/>
      <c r="P44" s="485"/>
      <c r="Q44" s="485"/>
      <c r="R44" s="485"/>
      <c r="S44" s="485"/>
      <c r="T44" s="485"/>
      <c r="U44" s="485"/>
      <c r="V44" s="485"/>
      <c r="W44" s="485"/>
      <c r="X44" s="485"/>
      <c r="Y44" s="119"/>
      <c r="Z44" s="119"/>
      <c r="AA44" s="119"/>
      <c r="AB44" s="366">
        <f t="shared" si="17"/>
        <v>0</v>
      </c>
      <c r="AC44" s="367" t="str">
        <f t="shared" si="18"/>
        <v>－</v>
      </c>
      <c r="AD44" s="367" t="str">
        <f t="shared" si="19"/>
        <v/>
      </c>
      <c r="AF44" s="368" t="str">
        <f t="shared" si="20"/>
        <v>0</v>
      </c>
      <c r="AG44" s="369">
        <f t="shared" si="21"/>
        <v>0</v>
      </c>
      <c r="AH44" s="370">
        <f t="shared" si="22"/>
        <v>0</v>
      </c>
      <c r="AI44" s="370">
        <f t="shared" si="23"/>
        <v>0</v>
      </c>
      <c r="AJ44" s="370">
        <f t="shared" si="24"/>
        <v>0</v>
      </c>
      <c r="AK44" s="370">
        <f t="shared" si="25"/>
        <v>0</v>
      </c>
      <c r="AL44" s="370">
        <f t="shared" si="26"/>
        <v>0</v>
      </c>
      <c r="AM44" s="370">
        <f t="shared" si="27"/>
        <v>0</v>
      </c>
      <c r="AN44" s="370">
        <f t="shared" si="28"/>
        <v>0</v>
      </c>
      <c r="AO44" s="370">
        <f t="shared" si="29"/>
        <v>0</v>
      </c>
      <c r="AP44" s="371">
        <f t="shared" si="30"/>
        <v>0</v>
      </c>
      <c r="AQ44" s="372">
        <f t="shared" si="31"/>
        <v>0</v>
      </c>
      <c r="AR44" s="373" t="b">
        <f t="shared" si="32"/>
        <v>0</v>
      </c>
      <c r="AS44" s="219">
        <f t="shared" si="33"/>
        <v>0</v>
      </c>
      <c r="AT44" s="374">
        <f t="shared" si="34"/>
        <v>0</v>
      </c>
      <c r="AU44" s="361" t="str">
        <f t="shared" si="35"/>
        <v>○</v>
      </c>
    </row>
    <row r="45" spans="3:47" ht="19.5" customHeight="1">
      <c r="C45" s="375">
        <v>35</v>
      </c>
      <c r="D45" s="403" t="str">
        <f>IF(【様式６別添１】!D44="","",【様式６別添１】!D44)</f>
        <v/>
      </c>
      <c r="E45" s="404" t="str">
        <f>IF(【様式６別添１】!E44="","",【様式６別添１】!E44)</f>
        <v/>
      </c>
      <c r="F45" s="119"/>
      <c r="G45" s="119"/>
      <c r="H45" s="365"/>
      <c r="I45" s="485"/>
      <c r="J45" s="485"/>
      <c r="K45" s="485"/>
      <c r="L45" s="485"/>
      <c r="M45" s="485"/>
      <c r="N45" s="485"/>
      <c r="O45" s="485"/>
      <c r="P45" s="485"/>
      <c r="Q45" s="485"/>
      <c r="R45" s="485"/>
      <c r="S45" s="485"/>
      <c r="T45" s="485"/>
      <c r="U45" s="485"/>
      <c r="V45" s="485"/>
      <c r="W45" s="485"/>
      <c r="X45" s="485"/>
      <c r="Y45" s="119"/>
      <c r="Z45" s="119"/>
      <c r="AA45" s="119"/>
      <c r="AB45" s="366">
        <f t="shared" si="17"/>
        <v>0</v>
      </c>
      <c r="AC45" s="367" t="str">
        <f t="shared" si="18"/>
        <v>－</v>
      </c>
      <c r="AD45" s="367" t="str">
        <f t="shared" si="19"/>
        <v/>
      </c>
      <c r="AF45" s="368" t="str">
        <f t="shared" si="20"/>
        <v>0</v>
      </c>
      <c r="AG45" s="369">
        <f t="shared" si="21"/>
        <v>0</v>
      </c>
      <c r="AH45" s="370">
        <f t="shared" si="22"/>
        <v>0</v>
      </c>
      <c r="AI45" s="370">
        <f t="shared" si="23"/>
        <v>0</v>
      </c>
      <c r="AJ45" s="370">
        <f t="shared" si="24"/>
        <v>0</v>
      </c>
      <c r="AK45" s="370">
        <f t="shared" si="25"/>
        <v>0</v>
      </c>
      <c r="AL45" s="370">
        <f t="shared" si="26"/>
        <v>0</v>
      </c>
      <c r="AM45" s="370">
        <f t="shared" si="27"/>
        <v>0</v>
      </c>
      <c r="AN45" s="370">
        <f t="shared" si="28"/>
        <v>0</v>
      </c>
      <c r="AO45" s="370">
        <f t="shared" si="29"/>
        <v>0</v>
      </c>
      <c r="AP45" s="371">
        <f t="shared" si="30"/>
        <v>0</v>
      </c>
      <c r="AQ45" s="372">
        <f t="shared" si="31"/>
        <v>0</v>
      </c>
      <c r="AR45" s="373" t="b">
        <f t="shared" si="32"/>
        <v>0</v>
      </c>
      <c r="AS45" s="219">
        <f t="shared" si="33"/>
        <v>0</v>
      </c>
      <c r="AT45" s="374">
        <f t="shared" si="34"/>
        <v>0</v>
      </c>
      <c r="AU45" s="361" t="str">
        <f t="shared" si="35"/>
        <v>○</v>
      </c>
    </row>
    <row r="46" spans="3:47" ht="19.5" customHeight="1">
      <c r="C46" s="375">
        <v>36</v>
      </c>
      <c r="D46" s="403" t="str">
        <f>IF(【様式６別添１】!D45="","",【様式６別添１】!D45)</f>
        <v/>
      </c>
      <c r="E46" s="404" t="str">
        <f>IF(【様式６別添１】!E45="","",【様式６別添１】!E45)</f>
        <v/>
      </c>
      <c r="F46" s="119"/>
      <c r="G46" s="119"/>
      <c r="H46" s="365"/>
      <c r="I46" s="485"/>
      <c r="J46" s="485"/>
      <c r="K46" s="485"/>
      <c r="L46" s="485"/>
      <c r="M46" s="485"/>
      <c r="N46" s="485"/>
      <c r="O46" s="485"/>
      <c r="P46" s="485"/>
      <c r="Q46" s="485"/>
      <c r="R46" s="485"/>
      <c r="S46" s="485"/>
      <c r="T46" s="485"/>
      <c r="U46" s="485"/>
      <c r="V46" s="485"/>
      <c r="W46" s="485"/>
      <c r="X46" s="485"/>
      <c r="Y46" s="119"/>
      <c r="Z46" s="119"/>
      <c r="AA46" s="119"/>
      <c r="AB46" s="366">
        <f t="shared" si="17"/>
        <v>0</v>
      </c>
      <c r="AC46" s="367" t="str">
        <f t="shared" si="18"/>
        <v>－</v>
      </c>
      <c r="AD46" s="367" t="str">
        <f t="shared" si="19"/>
        <v/>
      </c>
      <c r="AF46" s="368" t="str">
        <f t="shared" si="20"/>
        <v>0</v>
      </c>
      <c r="AG46" s="369">
        <f t="shared" si="21"/>
        <v>0</v>
      </c>
      <c r="AH46" s="370">
        <f t="shared" si="22"/>
        <v>0</v>
      </c>
      <c r="AI46" s="370">
        <f t="shared" si="23"/>
        <v>0</v>
      </c>
      <c r="AJ46" s="370">
        <f t="shared" si="24"/>
        <v>0</v>
      </c>
      <c r="AK46" s="370">
        <f t="shared" si="25"/>
        <v>0</v>
      </c>
      <c r="AL46" s="370">
        <f t="shared" si="26"/>
        <v>0</v>
      </c>
      <c r="AM46" s="370">
        <f t="shared" si="27"/>
        <v>0</v>
      </c>
      <c r="AN46" s="370">
        <f t="shared" si="28"/>
        <v>0</v>
      </c>
      <c r="AO46" s="370">
        <f t="shared" si="29"/>
        <v>0</v>
      </c>
      <c r="AP46" s="371">
        <f t="shared" si="30"/>
        <v>0</v>
      </c>
      <c r="AQ46" s="372">
        <f t="shared" si="31"/>
        <v>0</v>
      </c>
      <c r="AR46" s="373" t="b">
        <f t="shared" si="32"/>
        <v>0</v>
      </c>
      <c r="AS46" s="219">
        <f t="shared" si="33"/>
        <v>0</v>
      </c>
      <c r="AT46" s="374">
        <f t="shared" si="34"/>
        <v>0</v>
      </c>
      <c r="AU46" s="361" t="str">
        <f t="shared" si="35"/>
        <v>○</v>
      </c>
    </row>
    <row r="47" spans="3:47" ht="19.5" customHeight="1">
      <c r="C47" s="375">
        <v>37</v>
      </c>
      <c r="D47" s="403" t="str">
        <f>IF(【様式６別添１】!D46="","",【様式６別添１】!D46)</f>
        <v/>
      </c>
      <c r="E47" s="404" t="str">
        <f>IF(【様式６別添１】!E46="","",【様式６別添１】!E46)</f>
        <v/>
      </c>
      <c r="F47" s="119"/>
      <c r="G47" s="119"/>
      <c r="H47" s="365"/>
      <c r="I47" s="485"/>
      <c r="J47" s="485"/>
      <c r="K47" s="485"/>
      <c r="L47" s="485"/>
      <c r="M47" s="485"/>
      <c r="N47" s="485"/>
      <c r="O47" s="485"/>
      <c r="P47" s="485"/>
      <c r="Q47" s="485"/>
      <c r="R47" s="485"/>
      <c r="S47" s="485"/>
      <c r="T47" s="485"/>
      <c r="U47" s="485"/>
      <c r="V47" s="485"/>
      <c r="W47" s="485"/>
      <c r="X47" s="485"/>
      <c r="Y47" s="119"/>
      <c r="Z47" s="119"/>
      <c r="AA47" s="119"/>
      <c r="AB47" s="366">
        <f t="shared" si="17"/>
        <v>0</v>
      </c>
      <c r="AC47" s="367" t="str">
        <f t="shared" si="18"/>
        <v>－</v>
      </c>
      <c r="AD47" s="367" t="str">
        <f t="shared" si="19"/>
        <v/>
      </c>
      <c r="AF47" s="368" t="str">
        <f t="shared" si="20"/>
        <v>0</v>
      </c>
      <c r="AG47" s="369">
        <f t="shared" si="21"/>
        <v>0</v>
      </c>
      <c r="AH47" s="370">
        <f t="shared" si="22"/>
        <v>0</v>
      </c>
      <c r="AI47" s="370">
        <f t="shared" si="23"/>
        <v>0</v>
      </c>
      <c r="AJ47" s="370">
        <f t="shared" si="24"/>
        <v>0</v>
      </c>
      <c r="AK47" s="370">
        <f t="shared" si="25"/>
        <v>0</v>
      </c>
      <c r="AL47" s="370">
        <f t="shared" si="26"/>
        <v>0</v>
      </c>
      <c r="AM47" s="370">
        <f t="shared" si="27"/>
        <v>0</v>
      </c>
      <c r="AN47" s="370">
        <f t="shared" si="28"/>
        <v>0</v>
      </c>
      <c r="AO47" s="370">
        <f t="shared" si="29"/>
        <v>0</v>
      </c>
      <c r="AP47" s="371">
        <f t="shared" si="30"/>
        <v>0</v>
      </c>
      <c r="AQ47" s="372">
        <f t="shared" si="31"/>
        <v>0</v>
      </c>
      <c r="AR47" s="373" t="b">
        <f t="shared" si="32"/>
        <v>0</v>
      </c>
      <c r="AS47" s="219">
        <f t="shared" si="33"/>
        <v>0</v>
      </c>
      <c r="AT47" s="374">
        <f t="shared" si="34"/>
        <v>0</v>
      </c>
      <c r="AU47" s="361" t="str">
        <f t="shared" si="35"/>
        <v>○</v>
      </c>
    </row>
    <row r="48" spans="3:47" ht="19.5" customHeight="1">
      <c r="C48" s="375">
        <v>38</v>
      </c>
      <c r="D48" s="403" t="str">
        <f>IF(【様式６別添１】!D47="","",【様式６別添１】!D47)</f>
        <v/>
      </c>
      <c r="E48" s="404" t="str">
        <f>IF(【様式６別添１】!E47="","",【様式６別添１】!E47)</f>
        <v/>
      </c>
      <c r="F48" s="119"/>
      <c r="G48" s="119"/>
      <c r="H48" s="365"/>
      <c r="I48" s="485"/>
      <c r="J48" s="485"/>
      <c r="K48" s="485"/>
      <c r="L48" s="485"/>
      <c r="M48" s="485"/>
      <c r="N48" s="485"/>
      <c r="O48" s="485"/>
      <c r="P48" s="485"/>
      <c r="Q48" s="485"/>
      <c r="R48" s="485"/>
      <c r="S48" s="485"/>
      <c r="T48" s="485"/>
      <c r="U48" s="485"/>
      <c r="V48" s="485"/>
      <c r="W48" s="485"/>
      <c r="X48" s="485"/>
      <c r="Y48" s="119"/>
      <c r="Z48" s="119"/>
      <c r="AA48" s="119"/>
      <c r="AB48" s="366">
        <f t="shared" si="17"/>
        <v>0</v>
      </c>
      <c r="AC48" s="367" t="str">
        <f t="shared" si="18"/>
        <v>－</v>
      </c>
      <c r="AD48" s="367" t="str">
        <f t="shared" si="19"/>
        <v/>
      </c>
      <c r="AF48" s="368" t="str">
        <f t="shared" si="20"/>
        <v>0</v>
      </c>
      <c r="AG48" s="369">
        <f t="shared" si="21"/>
        <v>0</v>
      </c>
      <c r="AH48" s="370">
        <f t="shared" si="22"/>
        <v>0</v>
      </c>
      <c r="AI48" s="370">
        <f t="shared" si="23"/>
        <v>0</v>
      </c>
      <c r="AJ48" s="370">
        <f t="shared" si="24"/>
        <v>0</v>
      </c>
      <c r="AK48" s="370">
        <f t="shared" si="25"/>
        <v>0</v>
      </c>
      <c r="AL48" s="370">
        <f t="shared" si="26"/>
        <v>0</v>
      </c>
      <c r="AM48" s="370">
        <f t="shared" si="27"/>
        <v>0</v>
      </c>
      <c r="AN48" s="370">
        <f t="shared" si="28"/>
        <v>0</v>
      </c>
      <c r="AO48" s="370">
        <f t="shared" si="29"/>
        <v>0</v>
      </c>
      <c r="AP48" s="371">
        <f t="shared" si="30"/>
        <v>0</v>
      </c>
      <c r="AQ48" s="372">
        <f t="shared" si="31"/>
        <v>0</v>
      </c>
      <c r="AR48" s="373" t="b">
        <f t="shared" si="32"/>
        <v>0</v>
      </c>
      <c r="AS48" s="219">
        <f t="shared" si="33"/>
        <v>0</v>
      </c>
      <c r="AT48" s="374">
        <f t="shared" si="34"/>
        <v>0</v>
      </c>
      <c r="AU48" s="361" t="str">
        <f t="shared" si="35"/>
        <v>○</v>
      </c>
    </row>
    <row r="49" spans="3:47" ht="19.5" customHeight="1">
      <c r="C49" s="375">
        <v>39</v>
      </c>
      <c r="D49" s="403" t="str">
        <f>IF(【様式６別添１】!D48="","",【様式６別添１】!D48)</f>
        <v/>
      </c>
      <c r="E49" s="404" t="str">
        <f>IF(【様式６別添１】!E48="","",【様式６別添１】!E48)</f>
        <v/>
      </c>
      <c r="F49" s="119"/>
      <c r="G49" s="119"/>
      <c r="H49" s="365"/>
      <c r="I49" s="485"/>
      <c r="J49" s="485"/>
      <c r="K49" s="485"/>
      <c r="L49" s="485"/>
      <c r="M49" s="485"/>
      <c r="N49" s="485"/>
      <c r="O49" s="485"/>
      <c r="P49" s="485"/>
      <c r="Q49" s="485"/>
      <c r="R49" s="485"/>
      <c r="S49" s="485"/>
      <c r="T49" s="485"/>
      <c r="U49" s="485"/>
      <c r="V49" s="485"/>
      <c r="W49" s="485"/>
      <c r="X49" s="485"/>
      <c r="Y49" s="119"/>
      <c r="Z49" s="119"/>
      <c r="AA49" s="119"/>
      <c r="AB49" s="366">
        <f t="shared" si="17"/>
        <v>0</v>
      </c>
      <c r="AC49" s="367" t="str">
        <f t="shared" si="18"/>
        <v>－</v>
      </c>
      <c r="AD49" s="367" t="str">
        <f t="shared" si="19"/>
        <v/>
      </c>
      <c r="AF49" s="368" t="str">
        <f t="shared" si="20"/>
        <v>0</v>
      </c>
      <c r="AG49" s="369">
        <f t="shared" si="21"/>
        <v>0</v>
      </c>
      <c r="AH49" s="370">
        <f t="shared" si="22"/>
        <v>0</v>
      </c>
      <c r="AI49" s="370">
        <f t="shared" si="23"/>
        <v>0</v>
      </c>
      <c r="AJ49" s="370">
        <f t="shared" si="24"/>
        <v>0</v>
      </c>
      <c r="AK49" s="370">
        <f t="shared" si="25"/>
        <v>0</v>
      </c>
      <c r="AL49" s="370">
        <f t="shared" si="26"/>
        <v>0</v>
      </c>
      <c r="AM49" s="370">
        <f t="shared" si="27"/>
        <v>0</v>
      </c>
      <c r="AN49" s="370">
        <f t="shared" si="28"/>
        <v>0</v>
      </c>
      <c r="AO49" s="370">
        <f t="shared" si="29"/>
        <v>0</v>
      </c>
      <c r="AP49" s="371">
        <f t="shared" si="30"/>
        <v>0</v>
      </c>
      <c r="AQ49" s="372">
        <f t="shared" si="31"/>
        <v>0</v>
      </c>
      <c r="AR49" s="373" t="b">
        <f t="shared" si="32"/>
        <v>0</v>
      </c>
      <c r="AS49" s="219">
        <f t="shared" si="33"/>
        <v>0</v>
      </c>
      <c r="AT49" s="374">
        <f t="shared" si="34"/>
        <v>0</v>
      </c>
      <c r="AU49" s="361" t="str">
        <f t="shared" si="35"/>
        <v>○</v>
      </c>
    </row>
    <row r="50" spans="3:47" ht="19.5" customHeight="1">
      <c r="C50" s="375">
        <v>40</v>
      </c>
      <c r="D50" s="403" t="str">
        <f>IF(【様式６別添１】!D49="","",【様式６別添１】!D49)</f>
        <v/>
      </c>
      <c r="E50" s="404" t="str">
        <f>IF(【様式６別添１】!E49="","",【様式６別添１】!E49)</f>
        <v/>
      </c>
      <c r="F50" s="119"/>
      <c r="G50" s="119"/>
      <c r="H50" s="365"/>
      <c r="I50" s="485"/>
      <c r="J50" s="485"/>
      <c r="K50" s="485"/>
      <c r="L50" s="485"/>
      <c r="M50" s="485"/>
      <c r="N50" s="485"/>
      <c r="O50" s="485"/>
      <c r="P50" s="485"/>
      <c r="Q50" s="485"/>
      <c r="R50" s="485"/>
      <c r="S50" s="485"/>
      <c r="T50" s="485"/>
      <c r="U50" s="485"/>
      <c r="V50" s="485"/>
      <c r="W50" s="485"/>
      <c r="X50" s="485"/>
      <c r="Y50" s="119"/>
      <c r="Z50" s="119"/>
      <c r="AA50" s="119"/>
      <c r="AB50" s="366">
        <f t="shared" si="17"/>
        <v>0</v>
      </c>
      <c r="AC50" s="367" t="str">
        <f t="shared" si="18"/>
        <v>－</v>
      </c>
      <c r="AD50" s="367" t="str">
        <f t="shared" si="19"/>
        <v/>
      </c>
      <c r="AF50" s="368" t="str">
        <f t="shared" si="20"/>
        <v>0</v>
      </c>
      <c r="AG50" s="369">
        <f t="shared" si="21"/>
        <v>0</v>
      </c>
      <c r="AH50" s="370">
        <f t="shared" si="22"/>
        <v>0</v>
      </c>
      <c r="AI50" s="370">
        <f t="shared" si="23"/>
        <v>0</v>
      </c>
      <c r="AJ50" s="370">
        <f t="shared" si="24"/>
        <v>0</v>
      </c>
      <c r="AK50" s="370">
        <f t="shared" si="25"/>
        <v>0</v>
      </c>
      <c r="AL50" s="370">
        <f t="shared" si="26"/>
        <v>0</v>
      </c>
      <c r="AM50" s="370">
        <f t="shared" si="27"/>
        <v>0</v>
      </c>
      <c r="AN50" s="370">
        <f t="shared" si="28"/>
        <v>0</v>
      </c>
      <c r="AO50" s="370">
        <f t="shared" si="29"/>
        <v>0</v>
      </c>
      <c r="AP50" s="371">
        <f t="shared" si="30"/>
        <v>0</v>
      </c>
      <c r="AQ50" s="372">
        <f t="shared" si="31"/>
        <v>0</v>
      </c>
      <c r="AR50" s="373" t="b">
        <f t="shared" si="32"/>
        <v>0</v>
      </c>
      <c r="AS50" s="219">
        <f t="shared" si="33"/>
        <v>0</v>
      </c>
      <c r="AT50" s="374">
        <f t="shared" si="34"/>
        <v>0</v>
      </c>
      <c r="AU50" s="361" t="str">
        <f t="shared" si="35"/>
        <v>○</v>
      </c>
    </row>
    <row r="51" spans="3:47" ht="19.5" customHeight="1">
      <c r="C51" s="375">
        <v>41</v>
      </c>
      <c r="D51" s="403" t="str">
        <f>IF(【様式６別添１】!D50="","",【様式６別添１】!D50)</f>
        <v/>
      </c>
      <c r="E51" s="404" t="str">
        <f>IF(【様式６別添１】!E50="","",【様式６別添１】!E50)</f>
        <v/>
      </c>
      <c r="F51" s="119"/>
      <c r="G51" s="119"/>
      <c r="H51" s="365"/>
      <c r="I51" s="485"/>
      <c r="J51" s="485"/>
      <c r="K51" s="485"/>
      <c r="L51" s="485"/>
      <c r="M51" s="485"/>
      <c r="N51" s="485"/>
      <c r="O51" s="485"/>
      <c r="P51" s="485"/>
      <c r="Q51" s="485"/>
      <c r="R51" s="485"/>
      <c r="S51" s="485"/>
      <c r="T51" s="485"/>
      <c r="U51" s="485"/>
      <c r="V51" s="485"/>
      <c r="W51" s="485"/>
      <c r="X51" s="485"/>
      <c r="Y51" s="119"/>
      <c r="Z51" s="119"/>
      <c r="AA51" s="119"/>
      <c r="AB51" s="366">
        <f t="shared" si="17"/>
        <v>0</v>
      </c>
      <c r="AC51" s="367" t="str">
        <f t="shared" si="18"/>
        <v>－</v>
      </c>
      <c r="AD51" s="367" t="str">
        <f t="shared" si="19"/>
        <v/>
      </c>
      <c r="AF51" s="368" t="str">
        <f t="shared" si="20"/>
        <v>0</v>
      </c>
      <c r="AG51" s="369">
        <f t="shared" si="21"/>
        <v>0</v>
      </c>
      <c r="AH51" s="370">
        <f t="shared" si="22"/>
        <v>0</v>
      </c>
      <c r="AI51" s="370">
        <f t="shared" si="23"/>
        <v>0</v>
      </c>
      <c r="AJ51" s="370">
        <f t="shared" si="24"/>
        <v>0</v>
      </c>
      <c r="AK51" s="370">
        <f t="shared" si="25"/>
        <v>0</v>
      </c>
      <c r="AL51" s="370">
        <f t="shared" si="26"/>
        <v>0</v>
      </c>
      <c r="AM51" s="370">
        <f t="shared" si="27"/>
        <v>0</v>
      </c>
      <c r="AN51" s="370">
        <f t="shared" si="28"/>
        <v>0</v>
      </c>
      <c r="AO51" s="370">
        <f t="shared" si="29"/>
        <v>0</v>
      </c>
      <c r="AP51" s="371">
        <f t="shared" si="30"/>
        <v>0</v>
      </c>
      <c r="AQ51" s="372">
        <f t="shared" si="31"/>
        <v>0</v>
      </c>
      <c r="AR51" s="373" t="b">
        <f t="shared" si="32"/>
        <v>0</v>
      </c>
      <c r="AS51" s="219">
        <f t="shared" si="33"/>
        <v>0</v>
      </c>
      <c r="AT51" s="374">
        <f t="shared" si="34"/>
        <v>0</v>
      </c>
      <c r="AU51" s="361" t="str">
        <f t="shared" si="35"/>
        <v>○</v>
      </c>
    </row>
    <row r="52" spans="3:47" ht="19.5" customHeight="1">
      <c r="C52" s="375">
        <v>42</v>
      </c>
      <c r="D52" s="403" t="str">
        <f>IF(【様式６別添１】!D51="","",【様式６別添１】!D51)</f>
        <v/>
      </c>
      <c r="E52" s="404" t="str">
        <f>IF(【様式６別添１】!E51="","",【様式６別添１】!E51)</f>
        <v/>
      </c>
      <c r="F52" s="119"/>
      <c r="G52" s="119"/>
      <c r="H52" s="365"/>
      <c r="I52" s="485"/>
      <c r="J52" s="485"/>
      <c r="K52" s="485"/>
      <c r="L52" s="485"/>
      <c r="M52" s="485"/>
      <c r="N52" s="485"/>
      <c r="O52" s="485"/>
      <c r="P52" s="485"/>
      <c r="Q52" s="485"/>
      <c r="R52" s="485"/>
      <c r="S52" s="485"/>
      <c r="T52" s="485"/>
      <c r="U52" s="485"/>
      <c r="V52" s="485"/>
      <c r="W52" s="485"/>
      <c r="X52" s="485"/>
      <c r="Y52" s="119"/>
      <c r="Z52" s="119"/>
      <c r="AA52" s="119"/>
      <c r="AB52" s="366">
        <f t="shared" si="17"/>
        <v>0</v>
      </c>
      <c r="AC52" s="367" t="str">
        <f t="shared" si="18"/>
        <v>－</v>
      </c>
      <c r="AD52" s="367" t="str">
        <f t="shared" si="19"/>
        <v/>
      </c>
      <c r="AF52" s="368" t="str">
        <f t="shared" si="20"/>
        <v>0</v>
      </c>
      <c r="AG52" s="369">
        <f t="shared" si="21"/>
        <v>0</v>
      </c>
      <c r="AH52" s="370">
        <f t="shared" si="22"/>
        <v>0</v>
      </c>
      <c r="AI52" s="370">
        <f t="shared" si="23"/>
        <v>0</v>
      </c>
      <c r="AJ52" s="370">
        <f t="shared" si="24"/>
        <v>0</v>
      </c>
      <c r="AK52" s="370">
        <f t="shared" si="25"/>
        <v>0</v>
      </c>
      <c r="AL52" s="370">
        <f t="shared" si="26"/>
        <v>0</v>
      </c>
      <c r="AM52" s="370">
        <f t="shared" si="27"/>
        <v>0</v>
      </c>
      <c r="AN52" s="370">
        <f t="shared" si="28"/>
        <v>0</v>
      </c>
      <c r="AO52" s="370">
        <f t="shared" si="29"/>
        <v>0</v>
      </c>
      <c r="AP52" s="371">
        <f t="shared" si="30"/>
        <v>0</v>
      </c>
      <c r="AQ52" s="372">
        <f t="shared" si="31"/>
        <v>0</v>
      </c>
      <c r="AR52" s="373" t="b">
        <f t="shared" si="32"/>
        <v>0</v>
      </c>
      <c r="AS52" s="219">
        <f t="shared" si="33"/>
        <v>0</v>
      </c>
      <c r="AT52" s="374">
        <f t="shared" si="34"/>
        <v>0</v>
      </c>
      <c r="AU52" s="361" t="str">
        <f t="shared" si="35"/>
        <v>○</v>
      </c>
    </row>
    <row r="53" spans="3:47" ht="19.5" customHeight="1">
      <c r="C53" s="375">
        <v>43</v>
      </c>
      <c r="D53" s="403" t="str">
        <f>IF(【様式６別添１】!D52="","",【様式６別添１】!D52)</f>
        <v/>
      </c>
      <c r="E53" s="404" t="str">
        <f>IF(【様式６別添１】!E52="","",【様式６別添１】!E52)</f>
        <v/>
      </c>
      <c r="F53" s="119"/>
      <c r="G53" s="119"/>
      <c r="H53" s="365"/>
      <c r="I53" s="485"/>
      <c r="J53" s="485"/>
      <c r="K53" s="485"/>
      <c r="L53" s="485"/>
      <c r="M53" s="485"/>
      <c r="N53" s="485"/>
      <c r="O53" s="485"/>
      <c r="P53" s="485"/>
      <c r="Q53" s="485"/>
      <c r="R53" s="485"/>
      <c r="S53" s="485"/>
      <c r="T53" s="485"/>
      <c r="U53" s="485"/>
      <c r="V53" s="485"/>
      <c r="W53" s="485"/>
      <c r="X53" s="485"/>
      <c r="Y53" s="119"/>
      <c r="Z53" s="119"/>
      <c r="AA53" s="119"/>
      <c r="AB53" s="366">
        <f t="shared" si="17"/>
        <v>0</v>
      </c>
      <c r="AC53" s="367" t="str">
        <f t="shared" si="18"/>
        <v>－</v>
      </c>
      <c r="AD53" s="367" t="str">
        <f t="shared" si="19"/>
        <v/>
      </c>
      <c r="AF53" s="368" t="str">
        <f t="shared" si="20"/>
        <v>0</v>
      </c>
      <c r="AG53" s="369">
        <f t="shared" si="21"/>
        <v>0</v>
      </c>
      <c r="AH53" s="370">
        <f t="shared" si="22"/>
        <v>0</v>
      </c>
      <c r="AI53" s="370">
        <f t="shared" si="23"/>
        <v>0</v>
      </c>
      <c r="AJ53" s="370">
        <f t="shared" si="24"/>
        <v>0</v>
      </c>
      <c r="AK53" s="370">
        <f t="shared" si="25"/>
        <v>0</v>
      </c>
      <c r="AL53" s="370">
        <f t="shared" si="26"/>
        <v>0</v>
      </c>
      <c r="AM53" s="370">
        <f t="shared" si="27"/>
        <v>0</v>
      </c>
      <c r="AN53" s="370">
        <f t="shared" si="28"/>
        <v>0</v>
      </c>
      <c r="AO53" s="370">
        <f t="shared" si="29"/>
        <v>0</v>
      </c>
      <c r="AP53" s="371">
        <f t="shared" si="30"/>
        <v>0</v>
      </c>
      <c r="AQ53" s="372">
        <f t="shared" si="31"/>
        <v>0</v>
      </c>
      <c r="AR53" s="373" t="b">
        <f t="shared" si="32"/>
        <v>0</v>
      </c>
      <c r="AS53" s="219">
        <f t="shared" si="33"/>
        <v>0</v>
      </c>
      <c r="AT53" s="374">
        <f t="shared" si="34"/>
        <v>0</v>
      </c>
      <c r="AU53" s="361" t="str">
        <f t="shared" si="35"/>
        <v>○</v>
      </c>
    </row>
    <row r="54" spans="3:47" ht="19.5" customHeight="1">
      <c r="C54" s="375">
        <v>44</v>
      </c>
      <c r="D54" s="403" t="str">
        <f>IF(【様式６別添１】!D53="","",【様式６別添１】!D53)</f>
        <v/>
      </c>
      <c r="E54" s="404" t="str">
        <f>IF(【様式６別添１】!E53="","",【様式６別添１】!E53)</f>
        <v/>
      </c>
      <c r="F54" s="119"/>
      <c r="G54" s="119"/>
      <c r="H54" s="365"/>
      <c r="I54" s="485"/>
      <c r="J54" s="485"/>
      <c r="K54" s="485"/>
      <c r="L54" s="485"/>
      <c r="M54" s="485"/>
      <c r="N54" s="485"/>
      <c r="O54" s="485"/>
      <c r="P54" s="485"/>
      <c r="Q54" s="485"/>
      <c r="R54" s="485"/>
      <c r="S54" s="485"/>
      <c r="T54" s="485"/>
      <c r="U54" s="485"/>
      <c r="V54" s="485"/>
      <c r="W54" s="485"/>
      <c r="X54" s="485"/>
      <c r="Y54" s="119"/>
      <c r="Z54" s="119"/>
      <c r="AA54" s="119"/>
      <c r="AB54" s="366">
        <f t="shared" si="17"/>
        <v>0</v>
      </c>
      <c r="AC54" s="367" t="str">
        <f t="shared" si="18"/>
        <v>－</v>
      </c>
      <c r="AD54" s="367" t="str">
        <f t="shared" si="19"/>
        <v/>
      </c>
      <c r="AF54" s="368" t="str">
        <f t="shared" si="20"/>
        <v>0</v>
      </c>
      <c r="AG54" s="369">
        <f t="shared" si="21"/>
        <v>0</v>
      </c>
      <c r="AH54" s="370">
        <f t="shared" si="22"/>
        <v>0</v>
      </c>
      <c r="AI54" s="370">
        <f t="shared" si="23"/>
        <v>0</v>
      </c>
      <c r="AJ54" s="370">
        <f t="shared" si="24"/>
        <v>0</v>
      </c>
      <c r="AK54" s="370">
        <f t="shared" si="25"/>
        <v>0</v>
      </c>
      <c r="AL54" s="370">
        <f t="shared" si="26"/>
        <v>0</v>
      </c>
      <c r="AM54" s="370">
        <f t="shared" si="27"/>
        <v>0</v>
      </c>
      <c r="AN54" s="370">
        <f t="shared" si="28"/>
        <v>0</v>
      </c>
      <c r="AO54" s="370">
        <f t="shared" si="29"/>
        <v>0</v>
      </c>
      <c r="AP54" s="371">
        <f t="shared" si="30"/>
        <v>0</v>
      </c>
      <c r="AQ54" s="372">
        <f t="shared" si="31"/>
        <v>0</v>
      </c>
      <c r="AR54" s="373" t="b">
        <f t="shared" si="32"/>
        <v>0</v>
      </c>
      <c r="AS54" s="219">
        <f t="shared" si="33"/>
        <v>0</v>
      </c>
      <c r="AT54" s="374">
        <f t="shared" si="34"/>
        <v>0</v>
      </c>
      <c r="AU54" s="361" t="str">
        <f t="shared" si="35"/>
        <v>○</v>
      </c>
    </row>
    <row r="55" spans="3:47" ht="19.5" customHeight="1">
      <c r="C55" s="375">
        <v>45</v>
      </c>
      <c r="D55" s="403" t="str">
        <f>IF(【様式６別添１】!D54="","",【様式６別添１】!D54)</f>
        <v/>
      </c>
      <c r="E55" s="404" t="str">
        <f>IF(【様式６別添１】!E54="","",【様式６別添１】!E54)</f>
        <v/>
      </c>
      <c r="F55" s="119"/>
      <c r="G55" s="119"/>
      <c r="H55" s="365"/>
      <c r="I55" s="485"/>
      <c r="J55" s="485"/>
      <c r="K55" s="485"/>
      <c r="L55" s="485"/>
      <c r="M55" s="485"/>
      <c r="N55" s="485"/>
      <c r="O55" s="485"/>
      <c r="P55" s="485"/>
      <c r="Q55" s="485"/>
      <c r="R55" s="485"/>
      <c r="S55" s="485"/>
      <c r="T55" s="485"/>
      <c r="U55" s="485"/>
      <c r="V55" s="485"/>
      <c r="W55" s="485"/>
      <c r="X55" s="485"/>
      <c r="Y55" s="119"/>
      <c r="Z55" s="119"/>
      <c r="AA55" s="119"/>
      <c r="AB55" s="366">
        <f t="shared" si="17"/>
        <v>0</v>
      </c>
      <c r="AC55" s="367" t="str">
        <f t="shared" si="18"/>
        <v>－</v>
      </c>
      <c r="AD55" s="367" t="str">
        <f t="shared" si="19"/>
        <v/>
      </c>
      <c r="AF55" s="368" t="str">
        <f t="shared" si="20"/>
        <v>0</v>
      </c>
      <c r="AG55" s="369">
        <f t="shared" si="21"/>
        <v>0</v>
      </c>
      <c r="AH55" s="370">
        <f t="shared" si="22"/>
        <v>0</v>
      </c>
      <c r="AI55" s="370">
        <f t="shared" si="23"/>
        <v>0</v>
      </c>
      <c r="AJ55" s="370">
        <f t="shared" si="24"/>
        <v>0</v>
      </c>
      <c r="AK55" s="370">
        <f t="shared" si="25"/>
        <v>0</v>
      </c>
      <c r="AL55" s="370">
        <f t="shared" si="26"/>
        <v>0</v>
      </c>
      <c r="AM55" s="370">
        <f t="shared" si="27"/>
        <v>0</v>
      </c>
      <c r="AN55" s="370">
        <f t="shared" si="28"/>
        <v>0</v>
      </c>
      <c r="AO55" s="370">
        <f t="shared" si="29"/>
        <v>0</v>
      </c>
      <c r="AP55" s="371">
        <f t="shared" si="30"/>
        <v>0</v>
      </c>
      <c r="AQ55" s="372">
        <f t="shared" si="31"/>
        <v>0</v>
      </c>
      <c r="AR55" s="373" t="b">
        <f t="shared" si="32"/>
        <v>0</v>
      </c>
      <c r="AS55" s="219">
        <f t="shared" si="33"/>
        <v>0</v>
      </c>
      <c r="AT55" s="374">
        <f t="shared" si="34"/>
        <v>0</v>
      </c>
      <c r="AU55" s="361" t="str">
        <f t="shared" si="35"/>
        <v>○</v>
      </c>
    </row>
    <row r="56" spans="3:47" ht="19.5" customHeight="1">
      <c r="C56" s="375">
        <v>46</v>
      </c>
      <c r="D56" s="403" t="str">
        <f>IF(【様式６別添１】!D55="","",【様式６別添１】!D55)</f>
        <v/>
      </c>
      <c r="E56" s="404" t="str">
        <f>IF(【様式６別添１】!E55="","",【様式６別添１】!E55)</f>
        <v/>
      </c>
      <c r="F56" s="119"/>
      <c r="G56" s="119"/>
      <c r="H56" s="365"/>
      <c r="I56" s="485"/>
      <c r="J56" s="485"/>
      <c r="K56" s="485"/>
      <c r="L56" s="485"/>
      <c r="M56" s="485"/>
      <c r="N56" s="485"/>
      <c r="O56" s="485"/>
      <c r="P56" s="485"/>
      <c r="Q56" s="485"/>
      <c r="R56" s="485"/>
      <c r="S56" s="485"/>
      <c r="T56" s="485"/>
      <c r="U56" s="485"/>
      <c r="V56" s="485"/>
      <c r="W56" s="485"/>
      <c r="X56" s="485"/>
      <c r="Y56" s="119"/>
      <c r="Z56" s="119"/>
      <c r="AA56" s="119"/>
      <c r="AB56" s="366">
        <f t="shared" si="17"/>
        <v>0</v>
      </c>
      <c r="AC56" s="367" t="str">
        <f t="shared" si="18"/>
        <v>－</v>
      </c>
      <c r="AD56" s="367" t="str">
        <f t="shared" si="19"/>
        <v/>
      </c>
      <c r="AF56" s="368" t="str">
        <f t="shared" si="20"/>
        <v>0</v>
      </c>
      <c r="AG56" s="369">
        <f t="shared" si="21"/>
        <v>0</v>
      </c>
      <c r="AH56" s="370">
        <f t="shared" si="22"/>
        <v>0</v>
      </c>
      <c r="AI56" s="370">
        <f t="shared" si="23"/>
        <v>0</v>
      </c>
      <c r="AJ56" s="370">
        <f t="shared" si="24"/>
        <v>0</v>
      </c>
      <c r="AK56" s="370">
        <f t="shared" si="25"/>
        <v>0</v>
      </c>
      <c r="AL56" s="370">
        <f t="shared" si="26"/>
        <v>0</v>
      </c>
      <c r="AM56" s="370">
        <f t="shared" si="27"/>
        <v>0</v>
      </c>
      <c r="AN56" s="370">
        <f t="shared" si="28"/>
        <v>0</v>
      </c>
      <c r="AO56" s="370">
        <f t="shared" si="29"/>
        <v>0</v>
      </c>
      <c r="AP56" s="371">
        <f t="shared" si="30"/>
        <v>0</v>
      </c>
      <c r="AQ56" s="372">
        <f t="shared" si="31"/>
        <v>0</v>
      </c>
      <c r="AR56" s="373" t="b">
        <f t="shared" si="32"/>
        <v>0</v>
      </c>
      <c r="AS56" s="219">
        <f t="shared" si="33"/>
        <v>0</v>
      </c>
      <c r="AT56" s="374">
        <f t="shared" si="34"/>
        <v>0</v>
      </c>
      <c r="AU56" s="361" t="str">
        <f t="shared" si="35"/>
        <v>○</v>
      </c>
    </row>
    <row r="57" spans="3:47" ht="19.5" customHeight="1">
      <c r="C57" s="375">
        <v>47</v>
      </c>
      <c r="D57" s="403" t="str">
        <f>IF(【様式６別添１】!D56="","",【様式６別添１】!D56)</f>
        <v/>
      </c>
      <c r="E57" s="404" t="str">
        <f>IF(【様式６別添１】!E56="","",【様式６別添１】!E56)</f>
        <v/>
      </c>
      <c r="F57" s="119"/>
      <c r="G57" s="119"/>
      <c r="H57" s="365"/>
      <c r="I57" s="485"/>
      <c r="J57" s="485"/>
      <c r="K57" s="485"/>
      <c r="L57" s="485"/>
      <c r="M57" s="485"/>
      <c r="N57" s="485"/>
      <c r="O57" s="485"/>
      <c r="P57" s="485"/>
      <c r="Q57" s="485"/>
      <c r="R57" s="485"/>
      <c r="S57" s="485"/>
      <c r="T57" s="485"/>
      <c r="U57" s="485"/>
      <c r="V57" s="485"/>
      <c r="W57" s="485"/>
      <c r="X57" s="485"/>
      <c r="Y57" s="119"/>
      <c r="Z57" s="119"/>
      <c r="AA57" s="119"/>
      <c r="AB57" s="366">
        <f t="shared" si="17"/>
        <v>0</v>
      </c>
      <c r="AC57" s="367" t="str">
        <f t="shared" si="18"/>
        <v>－</v>
      </c>
      <c r="AD57" s="367" t="str">
        <f t="shared" si="19"/>
        <v/>
      </c>
      <c r="AF57" s="368" t="str">
        <f t="shared" si="20"/>
        <v>0</v>
      </c>
      <c r="AG57" s="369">
        <f t="shared" si="21"/>
        <v>0</v>
      </c>
      <c r="AH57" s="370">
        <f t="shared" si="22"/>
        <v>0</v>
      </c>
      <c r="AI57" s="370">
        <f t="shared" si="23"/>
        <v>0</v>
      </c>
      <c r="AJ57" s="370">
        <f t="shared" si="24"/>
        <v>0</v>
      </c>
      <c r="AK57" s="370">
        <f t="shared" si="25"/>
        <v>0</v>
      </c>
      <c r="AL57" s="370">
        <f t="shared" si="26"/>
        <v>0</v>
      </c>
      <c r="AM57" s="370">
        <f t="shared" si="27"/>
        <v>0</v>
      </c>
      <c r="AN57" s="370">
        <f t="shared" si="28"/>
        <v>0</v>
      </c>
      <c r="AO57" s="370">
        <f t="shared" si="29"/>
        <v>0</v>
      </c>
      <c r="AP57" s="371">
        <f t="shared" si="30"/>
        <v>0</v>
      </c>
      <c r="AQ57" s="372">
        <f t="shared" si="31"/>
        <v>0</v>
      </c>
      <c r="AR57" s="373" t="b">
        <f t="shared" si="32"/>
        <v>0</v>
      </c>
      <c r="AS57" s="219">
        <f t="shared" si="33"/>
        <v>0</v>
      </c>
      <c r="AT57" s="374">
        <f t="shared" si="34"/>
        <v>0</v>
      </c>
      <c r="AU57" s="361" t="str">
        <f t="shared" si="35"/>
        <v>○</v>
      </c>
    </row>
    <row r="58" spans="3:47" ht="19.5" customHeight="1">
      <c r="C58" s="375">
        <v>48</v>
      </c>
      <c r="D58" s="403" t="str">
        <f>IF(【様式６別添１】!D57="","",【様式６別添１】!D57)</f>
        <v/>
      </c>
      <c r="E58" s="404" t="str">
        <f>IF(【様式６別添１】!E57="","",【様式６別添１】!E57)</f>
        <v/>
      </c>
      <c r="F58" s="119"/>
      <c r="G58" s="119"/>
      <c r="H58" s="365"/>
      <c r="I58" s="485"/>
      <c r="J58" s="485"/>
      <c r="K58" s="485"/>
      <c r="L58" s="485"/>
      <c r="M58" s="485"/>
      <c r="N58" s="485"/>
      <c r="O58" s="485"/>
      <c r="P58" s="485"/>
      <c r="Q58" s="485"/>
      <c r="R58" s="485"/>
      <c r="S58" s="485"/>
      <c r="T58" s="485"/>
      <c r="U58" s="485"/>
      <c r="V58" s="485"/>
      <c r="W58" s="485"/>
      <c r="X58" s="485"/>
      <c r="Y58" s="119"/>
      <c r="Z58" s="119"/>
      <c r="AA58" s="119"/>
      <c r="AB58" s="366">
        <f t="shared" si="17"/>
        <v>0</v>
      </c>
      <c r="AC58" s="367" t="str">
        <f t="shared" si="18"/>
        <v>－</v>
      </c>
      <c r="AD58" s="367" t="str">
        <f t="shared" si="19"/>
        <v/>
      </c>
      <c r="AF58" s="368" t="str">
        <f t="shared" si="20"/>
        <v>0</v>
      </c>
      <c r="AG58" s="369">
        <f t="shared" si="21"/>
        <v>0</v>
      </c>
      <c r="AH58" s="370">
        <f t="shared" si="22"/>
        <v>0</v>
      </c>
      <c r="AI58" s="370">
        <f t="shared" si="23"/>
        <v>0</v>
      </c>
      <c r="AJ58" s="370">
        <f t="shared" si="24"/>
        <v>0</v>
      </c>
      <c r="AK58" s="370">
        <f t="shared" si="25"/>
        <v>0</v>
      </c>
      <c r="AL58" s="370">
        <f t="shared" si="26"/>
        <v>0</v>
      </c>
      <c r="AM58" s="370">
        <f t="shared" si="27"/>
        <v>0</v>
      </c>
      <c r="AN58" s="370">
        <f t="shared" si="28"/>
        <v>0</v>
      </c>
      <c r="AO58" s="370">
        <f t="shared" si="29"/>
        <v>0</v>
      </c>
      <c r="AP58" s="371">
        <f t="shared" si="30"/>
        <v>0</v>
      </c>
      <c r="AQ58" s="372">
        <f t="shared" si="31"/>
        <v>0</v>
      </c>
      <c r="AR58" s="373" t="b">
        <f t="shared" si="32"/>
        <v>0</v>
      </c>
      <c r="AS58" s="219">
        <f t="shared" si="33"/>
        <v>0</v>
      </c>
      <c r="AT58" s="374">
        <f t="shared" si="34"/>
        <v>0</v>
      </c>
      <c r="AU58" s="361" t="str">
        <f t="shared" si="35"/>
        <v>○</v>
      </c>
    </row>
    <row r="59" spans="3:47" ht="19.5" customHeight="1">
      <c r="C59" s="375">
        <v>49</v>
      </c>
      <c r="D59" s="403" t="str">
        <f>IF(【様式６別添１】!D58="","",【様式６別添１】!D58)</f>
        <v/>
      </c>
      <c r="E59" s="404" t="str">
        <f>IF(【様式６別添１】!E58="","",【様式６別添１】!E58)</f>
        <v/>
      </c>
      <c r="F59" s="119"/>
      <c r="G59" s="119"/>
      <c r="H59" s="365"/>
      <c r="I59" s="485"/>
      <c r="J59" s="485"/>
      <c r="K59" s="485"/>
      <c r="L59" s="485"/>
      <c r="M59" s="485"/>
      <c r="N59" s="485"/>
      <c r="O59" s="485"/>
      <c r="P59" s="485"/>
      <c r="Q59" s="485"/>
      <c r="R59" s="485"/>
      <c r="S59" s="485"/>
      <c r="T59" s="485"/>
      <c r="U59" s="485"/>
      <c r="V59" s="485"/>
      <c r="W59" s="485"/>
      <c r="X59" s="485"/>
      <c r="Y59" s="119"/>
      <c r="Z59" s="119"/>
      <c r="AA59" s="119"/>
      <c r="AB59" s="366">
        <f t="shared" si="17"/>
        <v>0</v>
      </c>
      <c r="AC59" s="367" t="str">
        <f t="shared" si="18"/>
        <v>－</v>
      </c>
      <c r="AD59" s="367" t="str">
        <f t="shared" si="19"/>
        <v/>
      </c>
      <c r="AF59" s="368" t="str">
        <f t="shared" si="20"/>
        <v>0</v>
      </c>
      <c r="AG59" s="369">
        <f t="shared" si="21"/>
        <v>0</v>
      </c>
      <c r="AH59" s="370">
        <f t="shared" si="22"/>
        <v>0</v>
      </c>
      <c r="AI59" s="370">
        <f t="shared" si="23"/>
        <v>0</v>
      </c>
      <c r="AJ59" s="370">
        <f t="shared" si="24"/>
        <v>0</v>
      </c>
      <c r="AK59" s="370">
        <f t="shared" si="25"/>
        <v>0</v>
      </c>
      <c r="AL59" s="370">
        <f t="shared" si="26"/>
        <v>0</v>
      </c>
      <c r="AM59" s="370">
        <f t="shared" si="27"/>
        <v>0</v>
      </c>
      <c r="AN59" s="370">
        <f t="shared" si="28"/>
        <v>0</v>
      </c>
      <c r="AO59" s="370">
        <f t="shared" si="29"/>
        <v>0</v>
      </c>
      <c r="AP59" s="371">
        <f t="shared" si="30"/>
        <v>0</v>
      </c>
      <c r="AQ59" s="372">
        <f t="shared" si="31"/>
        <v>0</v>
      </c>
      <c r="AR59" s="373" t="b">
        <f t="shared" si="32"/>
        <v>0</v>
      </c>
      <c r="AS59" s="219">
        <f t="shared" si="33"/>
        <v>0</v>
      </c>
      <c r="AT59" s="374">
        <f t="shared" si="34"/>
        <v>0</v>
      </c>
      <c r="AU59" s="361" t="str">
        <f t="shared" si="35"/>
        <v>○</v>
      </c>
    </row>
    <row r="60" spans="3:47" ht="19.5" customHeight="1" thickBot="1">
      <c r="C60" s="375">
        <v>50</v>
      </c>
      <c r="D60" s="403" t="str">
        <f>IF(【様式６別添１】!D59="","",【様式６別添１】!D59)</f>
        <v/>
      </c>
      <c r="E60" s="404" t="str">
        <f>IF(【様式６別添１】!E59="","",【様式６別添１】!E59)</f>
        <v/>
      </c>
      <c r="F60" s="119"/>
      <c r="G60" s="119"/>
      <c r="H60" s="365"/>
      <c r="I60" s="485"/>
      <c r="J60" s="485"/>
      <c r="K60" s="485"/>
      <c r="L60" s="485"/>
      <c r="M60" s="485"/>
      <c r="N60" s="485"/>
      <c r="O60" s="485"/>
      <c r="P60" s="485"/>
      <c r="Q60" s="485"/>
      <c r="R60" s="485"/>
      <c r="S60" s="485"/>
      <c r="T60" s="485"/>
      <c r="U60" s="485"/>
      <c r="V60" s="485"/>
      <c r="W60" s="485"/>
      <c r="X60" s="485"/>
      <c r="Y60" s="119"/>
      <c r="Z60" s="119"/>
      <c r="AA60" s="119"/>
      <c r="AB60" s="366">
        <f t="shared" si="17"/>
        <v>0</v>
      </c>
      <c r="AC60" s="367" t="str">
        <f t="shared" si="18"/>
        <v>－</v>
      </c>
      <c r="AD60" s="367" t="str">
        <f t="shared" si="19"/>
        <v/>
      </c>
      <c r="AF60" s="368" t="str">
        <f t="shared" si="20"/>
        <v>0</v>
      </c>
      <c r="AG60" s="378">
        <f t="shared" si="21"/>
        <v>0</v>
      </c>
      <c r="AH60" s="379">
        <f t="shared" si="22"/>
        <v>0</v>
      </c>
      <c r="AI60" s="379">
        <f t="shared" si="23"/>
        <v>0</v>
      </c>
      <c r="AJ60" s="379">
        <f t="shared" si="24"/>
        <v>0</v>
      </c>
      <c r="AK60" s="379">
        <f t="shared" si="25"/>
        <v>0</v>
      </c>
      <c r="AL60" s="379">
        <f t="shared" si="26"/>
        <v>0</v>
      </c>
      <c r="AM60" s="379">
        <f t="shared" si="27"/>
        <v>0</v>
      </c>
      <c r="AN60" s="379">
        <f t="shared" si="28"/>
        <v>0</v>
      </c>
      <c r="AO60" s="379">
        <f t="shared" si="29"/>
        <v>0</v>
      </c>
      <c r="AP60" s="380">
        <f t="shared" si="30"/>
        <v>0</v>
      </c>
      <c r="AQ60" s="381">
        <f t="shared" si="31"/>
        <v>0</v>
      </c>
      <c r="AR60" s="382" t="b">
        <f t="shared" si="32"/>
        <v>0</v>
      </c>
      <c r="AS60" s="383">
        <f t="shared" si="33"/>
        <v>0</v>
      </c>
      <c r="AT60" s="384">
        <f t="shared" si="34"/>
        <v>0</v>
      </c>
      <c r="AU60" s="385" t="str">
        <f t="shared" si="35"/>
        <v>○</v>
      </c>
    </row>
    <row r="61" spans="3:47" ht="19.5" customHeight="1"/>
    <row r="62" spans="3:47" ht="15" customHeight="1"/>
    <row r="63" spans="3:47" ht="15" customHeight="1"/>
    <row r="64" spans="3: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I2aGmJUtoZLzoPYy0yhmBAjcJnDQM3Ql73DuAL0x7v0AW/mfRflJ4gVJnsER8AEvBIIfVKG2MkTZJLj05y2IqQ==" saltValue="wr2FJmll/bb11Xpw9+iESQ==" spinCount="100000" sheet="1" objects="1" scenarios="1"/>
  <mergeCells count="27">
    <mergeCell ref="AR9:AU9"/>
    <mergeCell ref="S9:T9"/>
    <mergeCell ref="U9:V9"/>
    <mergeCell ref="W9:X9"/>
    <mergeCell ref="Y9:Y10"/>
    <mergeCell ref="AG9:AQ9"/>
    <mergeCell ref="Z9:Z10"/>
    <mergeCell ref="AA9:AA10"/>
    <mergeCell ref="H8:H10"/>
    <mergeCell ref="I8:X8"/>
    <mergeCell ref="Y8:AA8"/>
    <mergeCell ref="AB8:AB9"/>
    <mergeCell ref="AC8:AD9"/>
    <mergeCell ref="I9:J9"/>
    <mergeCell ref="K9:L9"/>
    <mergeCell ref="M9:N9"/>
    <mergeCell ref="O9:P9"/>
    <mergeCell ref="Q9:R9"/>
    <mergeCell ref="C4:D4"/>
    <mergeCell ref="E4:G4"/>
    <mergeCell ref="C5:D5"/>
    <mergeCell ref="E5:G5"/>
    <mergeCell ref="C8:C10"/>
    <mergeCell ref="D8:D10"/>
    <mergeCell ref="E8:E10"/>
    <mergeCell ref="F8:F10"/>
    <mergeCell ref="G8:G10"/>
  </mergeCells>
  <phoneticPr fontId="4"/>
  <dataValidations count="1">
    <dataValidation type="list" allowBlank="1" showInputMessage="1" showErrorMessage="1" sqref="H11:H60" xr:uid="{F0F2CA0D-5E84-47BB-9618-CEAA8C0D9428}">
      <formula1>"①,②,③,④"</formula1>
    </dataValidation>
  </dataValidations>
  <pageMargins left="0.7" right="0.7" top="0.75" bottom="0.75" header="0.3" footer="0.3"/>
  <pageSetup paperSize="9" scale="5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基礎情報</vt:lpstr>
      <vt:lpstr>算定児童数</vt:lpstr>
      <vt:lpstr>算定児童数 (分園)</vt:lpstr>
      <vt:lpstr>算定対象人数</vt:lpstr>
      <vt:lpstr>【様式３】</vt:lpstr>
      <vt:lpstr>【様式６】</vt:lpstr>
      <vt:lpstr>【様式６別添１】</vt:lpstr>
      <vt:lpstr>【様式６別添２】</vt:lpstr>
      <vt:lpstr>研修要件確認シート</vt:lpstr>
      <vt:lpstr>【記入例】研修要件確認シート</vt:lpstr>
      <vt:lpstr>【市集約】</vt:lpstr>
      <vt:lpstr>【記入例】研修要件確認シート!Print_Area</vt:lpstr>
      <vt:lpstr>【様式３】!Print_Area</vt:lpstr>
      <vt:lpstr>【様式６】!Print_Area</vt:lpstr>
      <vt:lpstr>【様式６別添１】!Print_Area</vt:lpstr>
      <vt:lpstr>【様式６別添２】!Print_Area</vt:lpstr>
      <vt:lpstr>基礎情報!Print_Area</vt:lpstr>
      <vt:lpstr>研修要件確認シート!Print_Area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2021-07-22T08:57:35Z</cp:lastPrinted>
  <dcterms:created xsi:type="dcterms:W3CDTF">2021-06-15T08:52:57Z</dcterms:created>
  <dcterms:modified xsi:type="dcterms:W3CDTF">2023-07-27T06:43:43Z</dcterms:modified>
</cp:coreProperties>
</file>