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1A0624E8-9526-49CD-8E96-ED5B0528667E}" xr6:coauthVersionLast="47" xr6:coauthVersionMax="47" xr10:uidLastSave="{00000000-0000-0000-0000-000000000000}"/>
  <bookViews>
    <workbookView xWindow="-120" yWindow="-120" windowWidth="20730" windowHeight="11310" tabRatio="777" xr2:uid="{00000000-000D-0000-FFFF-FFFF00000000}"/>
  </bookViews>
  <sheets>
    <sheet name="基礎情報" sheetId="56" r:id="rId1"/>
    <sheet name="算定児童数" sheetId="59" r:id="rId2"/>
    <sheet name="算定対象人数" sheetId="60" r:id="rId3"/>
    <sheet name="【様式４】" sheetId="51" r:id="rId4"/>
    <sheet name="【様式９】" sheetId="61" r:id="rId5"/>
    <sheet name="【様式９別添１】" sheetId="45" r:id="rId6"/>
    <sheet name="【様式９別添２】" sheetId="52" r:id="rId7"/>
    <sheet name="【市集約】" sheetId="57" r:id="rId8"/>
  </sheets>
  <definedNames>
    <definedName name="aaaa" localSheetId="4">#REF!</definedName>
    <definedName name="aaaa">#REF!</definedName>
    <definedName name="_xlnm.Print_Area" localSheetId="3">【様式４】!$A$1:$AJ$38</definedName>
    <definedName name="_xlnm.Print_Area" localSheetId="4">【様式９】!$A$1:$AN$29</definedName>
    <definedName name="_xlnm.Print_Area" localSheetId="5">【様式９別添１】!$A$1:$J$98</definedName>
    <definedName name="_xlnm.Print_Area" localSheetId="6">【様式９別添２】!$A$1:$H$17</definedName>
    <definedName name="_xlnm.Print_Area" localSheetId="0">基礎情報!$A$1:$L$41</definedName>
    <definedName name="_xlnm.Print_Area" localSheetId="2">算定対象人数!$A$1:$H$38</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0" l="1"/>
  <c r="F10" i="60"/>
  <c r="K2" i="57" s="1"/>
  <c r="F9" i="60"/>
  <c r="J2" i="57" s="1"/>
  <c r="K7" i="61"/>
  <c r="AI2" i="57"/>
  <c r="AH2" i="57"/>
  <c r="AE2" i="57"/>
  <c r="AD2" i="57"/>
  <c r="AC2" i="57"/>
  <c r="AB2" i="57"/>
  <c r="AA2" i="57"/>
  <c r="Z2" i="57"/>
  <c r="Y2" i="57"/>
  <c r="X2" i="57"/>
  <c r="W2" i="57"/>
  <c r="I2" i="57"/>
  <c r="G2" i="57"/>
  <c r="F2" i="57"/>
  <c r="E2" i="57"/>
  <c r="D2" i="57"/>
  <c r="C2" i="57"/>
  <c r="B2" i="57"/>
  <c r="A2" i="57"/>
  <c r="D1" i="45"/>
  <c r="AA6" i="61"/>
  <c r="AA7" i="61"/>
  <c r="U8" i="51"/>
  <c r="U9" i="51"/>
  <c r="I2" i="45"/>
  <c r="V14" i="61"/>
  <c r="V13" i="61"/>
  <c r="AA5" i="61"/>
  <c r="AV21" i="61"/>
  <c r="E3" i="60" l="1"/>
  <c r="G33" i="60"/>
  <c r="G32" i="60"/>
  <c r="G31" i="60"/>
  <c r="G30" i="60"/>
  <c r="G29" i="60"/>
  <c r="G28" i="60"/>
  <c r="G27" i="60"/>
  <c r="G26" i="60"/>
  <c r="G25" i="60"/>
  <c r="G24" i="60"/>
  <c r="G23" i="60"/>
  <c r="G22" i="60"/>
  <c r="G19" i="60"/>
  <c r="G18" i="60"/>
  <c r="F8" i="60"/>
  <c r="G21" i="60" l="1"/>
  <c r="G17" i="60" s="1"/>
  <c r="G34" i="60" s="1"/>
  <c r="G35" i="60" s="1"/>
  <c r="G38" i="60" l="1"/>
  <c r="AA34" i="51"/>
  <c r="AA10" i="61"/>
  <c r="T2" i="57" s="1"/>
  <c r="M3" i="59"/>
  <c r="E37" i="59"/>
  <c r="Q37" i="59" s="1"/>
  <c r="E36" i="59"/>
  <c r="Q36" i="59" s="1"/>
  <c r="E35" i="59"/>
  <c r="E38" i="59" s="1"/>
  <c r="E26" i="59"/>
  <c r="P25" i="59"/>
  <c r="N25" i="59"/>
  <c r="M25" i="59"/>
  <c r="L25" i="59"/>
  <c r="H25" i="59"/>
  <c r="F25" i="59"/>
  <c r="P24" i="59"/>
  <c r="L24" i="59"/>
  <c r="J24" i="59"/>
  <c r="I24" i="59"/>
  <c r="H24" i="59"/>
  <c r="P23" i="59"/>
  <c r="N23" i="59"/>
  <c r="M23" i="59"/>
  <c r="L23" i="59"/>
  <c r="H23" i="59"/>
  <c r="F23" i="59"/>
  <c r="E17" i="59"/>
  <c r="P16" i="59"/>
  <c r="O16" i="59"/>
  <c r="O25" i="59" s="1"/>
  <c r="N16" i="59"/>
  <c r="M16" i="59"/>
  <c r="L16" i="59"/>
  <c r="K16" i="59"/>
  <c r="K25" i="59" s="1"/>
  <c r="J16" i="59"/>
  <c r="J25" i="59" s="1"/>
  <c r="I16" i="59"/>
  <c r="I25" i="59" s="1"/>
  <c r="H16" i="59"/>
  <c r="G16" i="59"/>
  <c r="G25" i="59" s="1"/>
  <c r="F16" i="59"/>
  <c r="Q15" i="59"/>
  <c r="P14" i="59"/>
  <c r="O14" i="59"/>
  <c r="O24" i="59" s="1"/>
  <c r="N14" i="59"/>
  <c r="N24" i="59" s="1"/>
  <c r="M14" i="59"/>
  <c r="M24" i="59" s="1"/>
  <c r="L14" i="59"/>
  <c r="K14" i="59"/>
  <c r="K24" i="59" s="1"/>
  <c r="J14" i="59"/>
  <c r="I14" i="59"/>
  <c r="H14" i="59"/>
  <c r="G14" i="59"/>
  <c r="G24" i="59" s="1"/>
  <c r="F14" i="59"/>
  <c r="F24" i="59" s="1"/>
  <c r="Q13" i="59"/>
  <c r="Q17" i="59" s="1"/>
  <c r="P12" i="59"/>
  <c r="O12" i="59"/>
  <c r="O23" i="59" s="1"/>
  <c r="N12" i="59"/>
  <c r="M12" i="59"/>
  <c r="L12" i="59"/>
  <c r="K12" i="59"/>
  <c r="K23" i="59" s="1"/>
  <c r="J12" i="59"/>
  <c r="J23" i="59" s="1"/>
  <c r="I12" i="59"/>
  <c r="I23" i="59" s="1"/>
  <c r="H12" i="59"/>
  <c r="G12" i="59"/>
  <c r="G23" i="59" s="1"/>
  <c r="F12" i="59"/>
  <c r="Q11" i="59"/>
  <c r="S2" i="57" l="1"/>
  <c r="V12" i="61"/>
  <c r="Q24" i="59"/>
  <c r="Q25" i="59"/>
  <c r="Q23" i="59"/>
  <c r="Q26" i="59" s="1"/>
  <c r="Q35" i="59"/>
  <c r="Q38" i="59" s="1"/>
  <c r="V2" i="57" l="1"/>
  <c r="V11" i="61"/>
  <c r="H87" i="45"/>
  <c r="G87" i="45"/>
  <c r="F86"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F7" i="45"/>
  <c r="F87" i="45" s="1"/>
  <c r="V20" i="61" s="1"/>
  <c r="V26" i="61" l="1"/>
  <c r="AG2" i="57" s="1"/>
  <c r="U2" i="57"/>
  <c r="AU20" i="61"/>
  <c r="AU21" i="61" s="1"/>
  <c r="V19" i="61"/>
  <c r="V27" i="61" s="1"/>
  <c r="H88" i="45"/>
  <c r="E2" i="52"/>
  <c r="U7" i="51"/>
  <c r="G24" i="61" l="1"/>
  <c r="AF2" i="57" s="1"/>
  <c r="F15" i="52"/>
  <c r="H15" i="52"/>
  <c r="G15" i="52"/>
  <c r="E15" i="52"/>
  <c r="E7" i="52" l="1"/>
  <c r="G7" i="52"/>
  <c r="A8" i="45" l="1"/>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l="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l="1"/>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6FCC8668-18B3-4E25-A6F5-FC8388568D4C}">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A15" authorId="0" shapeId="0" xr:uid="{C79B8B5E-FCCE-45F6-B5ED-9D49ABBEC373}">
      <text>
        <r>
          <rPr>
            <sz val="12"/>
            <color indexed="81"/>
            <rFont val="MS P ゴシック"/>
            <family val="3"/>
            <charset val="128"/>
          </rPr>
          <t>当該年度の４月時点の状況
※（社労士・会計士等の担当者さまへ）申請に基づくものであり、施設で認識・把握されているものです</t>
        </r>
      </text>
    </comment>
    <comment ref="F23" authorId="0" shapeId="0" xr:uid="{4F25A395-0AC3-42C0-A7D3-168B4044A0BF}">
      <text>
        <r>
          <rPr>
            <sz val="12"/>
            <color indexed="81"/>
            <rFont val="MS P ゴシック"/>
            <family val="3"/>
            <charset val="128"/>
          </rPr>
          <t>加算算定上の「加配人数」を入力</t>
        </r>
      </text>
    </comment>
    <comment ref="F25" authorId="0" shapeId="0" xr:uid="{738B78D5-D48E-4A94-9C6E-0CAFED57FD93}">
      <text>
        <r>
          <rPr>
            <sz val="12"/>
            <color indexed="81"/>
            <rFont val="MS P ゴシック"/>
            <family val="3"/>
            <charset val="128"/>
          </rPr>
          <t>適用されている区分を入力</t>
        </r>
      </text>
    </comment>
    <comment ref="F27" authorId="0" shapeId="0" xr:uid="{4D879AE3-AB6C-4D3E-8D15-CE783CAC6F37}">
      <text>
        <r>
          <rPr>
            <sz val="12"/>
            <color indexed="81"/>
            <rFont val="MS P ゴシック"/>
            <family val="3"/>
            <charset val="128"/>
          </rPr>
          <t>Ａ：特別児童扶養手当支給対象児童受入施設
Ｂ：それ以外の障害児受入施設</t>
        </r>
      </text>
    </comment>
    <comment ref="C31" authorId="0" shapeId="0" xr:uid="{D748D122-23B4-458E-BFD5-9C381F3FA87C}">
      <text>
        <r>
          <rPr>
            <sz val="11"/>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F32" authorId="0" shapeId="0" xr:uid="{8B243DFA-7984-4C50-AEE9-F38625715EC4}">
      <text>
        <r>
          <rPr>
            <sz val="12"/>
            <color indexed="81"/>
            <rFont val="MS P ゴシック"/>
            <family val="3"/>
            <charset val="128"/>
          </rPr>
          <t>「必要教員数－配置教員数」の値を入力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31F0C1F-E3ED-4BF1-B1B6-3F0EEEF81374}">
      <text>
        <r>
          <rPr>
            <b/>
            <sz val="20"/>
            <color indexed="81"/>
            <rFont val="MS P ゴシック"/>
            <family val="3"/>
            <charset val="128"/>
          </rPr>
          <t>令和５年度においては、記入の必要なし（Ｈ列も同様）</t>
        </r>
      </text>
    </commen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<sst xmlns="http://schemas.openxmlformats.org/spreadsheetml/2006/main" count="269" uniqueCount="218">
  <si>
    <t>施設・事業所名</t>
    <rPh sb="0" eb="2">
      <t>シセツ</t>
    </rPh>
    <rPh sb="3" eb="6">
      <t>ジギョウショ</t>
    </rPh>
    <rPh sb="6" eb="7">
      <t>メイ</t>
    </rPh>
    <phoneticPr fontId="4"/>
  </si>
  <si>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</si>
  <si>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</si>
  <si>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</si>
  <si>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</si>
  <si>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</si>
  <si>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</si>
  <si>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</si>
  <si>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</si>
  <si>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</si>
  <si>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</si>
  <si>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</si>
  <si>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</si>
  <si>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</si>
  <si>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</si>
  <si>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</si>
  <si>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</si>
  <si>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④加算対象人数の基礎となる職員数</t>
    <rPh sb="1" eb="3">
      <t>カサン</t>
    </rPh>
    <rPh sb="3" eb="5">
      <t>タイショウ</t>
    </rPh>
    <rPh sb="5" eb="7">
      <t>ニンズウ</t>
    </rPh>
    <rPh sb="8" eb="10">
      <t>キソ</t>
    </rPh>
    <rPh sb="13" eb="16">
      <t>ショクインスウ</t>
    </rPh>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</si>
  <si>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</si>
  <si>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</si>
  <si>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</si>
  <si>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</si>
  <si>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</si>
  <si>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</si>
  <si>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</si>
  <si>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</si>
  <si>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</si>
  <si>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</si>
  <si>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</si>
  <si>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</si>
  <si>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</si>
  <si>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</si>
  <si>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</si>
  <si>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</si>
  <si>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</si>
  <si>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</si>
  <si>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</si>
  <si>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</si>
  <si>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</si>
  <si>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</si>
  <si>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</si>
  <si>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</si>
  <si>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</si>
  <si>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</si>
  <si>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</si>
  <si>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</si>
  <si>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</si>
  <si>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</si>
  <si>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</si>
  <si>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</si>
  <si>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</si>
  <si>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</si>
  <si>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</si>
  <si>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</si>
  <si>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</si>
  <si>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</si>
  <si>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</si>
  <si>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</si>
  <si>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7"/>
  </si>
  <si>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</si>
  <si>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</si>
  <si>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</si>
  <si>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</si>
  <si>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</si>
  <si>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</si>
  <si>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</si>
  <si>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7"/>
  </si>
  <si>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</si>
  <si>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</si>
  <si>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</si>
  <si>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</si>
  <si>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</si>
  <si>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</si>
  <si>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記載の回答でないと、給付対象にならないため、あらかじめ記入しています。内容をよく読み必ず実施してください。</t>
    <phoneticPr fontId="4"/>
  </si>
  <si>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</si>
  <si>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</si>
  <si>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</si>
  <si>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</si>
  <si>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</si>
  <si>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</si>
  <si>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</si>
  <si>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7"/>
  </si>
  <si>
    <t>令和５年度　加算算定対象人数等認定申請書（処遇改善等加算Ⅲ）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</si>
  <si>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</si>
  <si>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※確認欄</t>
    <rPh sb="1" eb="3">
      <t>カクニン</t>
    </rPh>
    <rPh sb="3" eb="4">
      <t>ラン</t>
    </rPh>
    <phoneticPr fontId="17"/>
  </si>
  <si>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</si>
  <si>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施設・事業所名</t>
    <rPh sb="0" eb="2">
      <t>シセツ</t>
    </rPh>
    <rPh sb="3" eb="6">
      <t>ジギョウショ</t>
    </rPh>
    <rPh sb="6" eb="7">
      <t>メイ</t>
    </rPh>
    <phoneticPr fontId="17"/>
  </si>
  <si>
    <t>0．基礎情報</t>
    <rPh sb="2" eb="4">
      <t>キソ</t>
    </rPh>
    <rPh sb="4" eb="6">
      <t>ジョウホウ</t>
    </rPh>
    <phoneticPr fontId="17"/>
  </si>
  <si>
    <t>入力項目</t>
    <rPh sb="0" eb="2">
      <t>ニュウリョク</t>
    </rPh>
    <rPh sb="2" eb="4">
      <t>コウモク</t>
    </rPh>
    <phoneticPr fontId="17"/>
  </si>
  <si>
    <t>利用定員数</t>
    <rPh sb="0" eb="2">
      <t>リヨウ</t>
    </rPh>
    <rPh sb="2" eb="4">
      <t>テイイン</t>
    </rPh>
    <rPh sb="4" eb="5">
      <t>スウ</t>
    </rPh>
    <phoneticPr fontId="17"/>
  </si>
  <si>
    <t>４歳児以上児</t>
    <rPh sb="1" eb="3">
      <t>サイジ</t>
    </rPh>
    <rPh sb="3" eb="5">
      <t>イジョウ</t>
    </rPh>
    <rPh sb="5" eb="6">
      <t>ジ</t>
    </rPh>
    <phoneticPr fontId="17"/>
  </si>
  <si>
    <t>※</t>
    <phoneticPr fontId="17"/>
  </si>
  <si>
    <t>１．加算Ⅲの加算算定対象人数（人）</t>
    <rPh sb="2" eb="4">
      <t>カサン</t>
    </rPh>
    <rPh sb="6" eb="8">
      <t>カサン</t>
    </rPh>
    <rPh sb="8" eb="10">
      <t>サンテイ</t>
    </rPh>
    <rPh sb="10" eb="12">
      <t>タイショウ</t>
    </rPh>
    <rPh sb="12" eb="14">
      <t>ニンズウ</t>
    </rPh>
    <rPh sb="15" eb="16">
      <t>ニン</t>
    </rPh>
    <phoneticPr fontId="17"/>
  </si>
  <si>
    <t>選択
項目</t>
    <rPh sb="0" eb="2">
      <t>センタク</t>
    </rPh>
    <rPh sb="3" eb="5">
      <t>コウモク</t>
    </rPh>
    <phoneticPr fontId="17"/>
  </si>
  <si>
    <t>職員数
（自動計算）</t>
    <rPh sb="0" eb="3">
      <t>ショクインスウ</t>
    </rPh>
    <rPh sb="5" eb="7">
      <t>ジドウ</t>
    </rPh>
    <rPh sb="7" eb="9">
      <t>ケイサン</t>
    </rPh>
    <phoneticPr fontId="17"/>
  </si>
  <si>
    <t>ａ</t>
    <phoneticPr fontId="17"/>
  </si>
  <si>
    <t>年齢別配置基準による職員数</t>
    <rPh sb="0" eb="3">
      <t>ネンレイベツ</t>
    </rPh>
    <rPh sb="3" eb="7">
      <t>ハイキ</t>
    </rPh>
    <rPh sb="10" eb="13">
      <t>ショクインスウ</t>
    </rPh>
    <phoneticPr fontId="17"/>
  </si>
  <si>
    <t>ｂ</t>
    <phoneticPr fontId="17"/>
  </si>
  <si>
    <t>ｃ</t>
    <phoneticPr fontId="17"/>
  </si>
  <si>
    <t>ｄ</t>
    <phoneticPr fontId="17"/>
  </si>
  <si>
    <t>療育支援加算</t>
    <rPh sb="0" eb="2">
      <t>リョウイク</t>
    </rPh>
    <rPh sb="2" eb="4">
      <t>シエン</t>
    </rPh>
    <rPh sb="4" eb="6">
      <t>カサン</t>
    </rPh>
    <phoneticPr fontId="17"/>
  </si>
  <si>
    <t>ｅ</t>
    <phoneticPr fontId="17"/>
  </si>
  <si>
    <t>ｆ</t>
    <phoneticPr fontId="17"/>
  </si>
  <si>
    <t>g</t>
    <phoneticPr fontId="17"/>
  </si>
  <si>
    <t>h</t>
    <phoneticPr fontId="17"/>
  </si>
  <si>
    <t>i</t>
    <phoneticPr fontId="17"/>
  </si>
  <si>
    <t>栄養管理加算</t>
    <rPh sb="0" eb="2">
      <t>エイヨウ</t>
    </rPh>
    <rPh sb="2" eb="4">
      <t>カンリ</t>
    </rPh>
    <rPh sb="4" eb="6">
      <t>カサン</t>
    </rPh>
    <phoneticPr fontId="17"/>
  </si>
  <si>
    <t>j</t>
    <phoneticPr fontId="17"/>
  </si>
  <si>
    <t>k</t>
    <phoneticPr fontId="17"/>
  </si>
  <si>
    <t>合計</t>
    <rPh sb="0" eb="2">
      <t>ゴウケイ</t>
    </rPh>
    <phoneticPr fontId="17"/>
  </si>
  <si>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7"/>
  </si>
  <si>
    <t>児童数は、月初日利用児童数を入力すること。</t>
    <rPh sb="0" eb="3">
      <t>ジドウスウ</t>
    </rPh>
    <rPh sb="5" eb="6">
      <t>ツキ</t>
    </rPh>
    <rPh sb="6" eb="8">
      <t>ショニチ</t>
    </rPh>
    <rPh sb="8" eb="10">
      <t>リヨウ</t>
    </rPh>
    <rPh sb="10" eb="13">
      <t>ジドウスウ</t>
    </rPh>
    <rPh sb="14" eb="16">
      <t>ニュウリョク</t>
    </rPh>
    <phoneticPr fontId="17"/>
  </si>
  <si>
    <t>４年度</t>
    <rPh sb="1" eb="3">
      <t>ネンド</t>
    </rPh>
    <phoneticPr fontId="17"/>
  </si>
  <si>
    <t>平均
児童数</t>
    <rPh sb="0" eb="2">
      <t>ヘイキン</t>
    </rPh>
    <rPh sb="3" eb="6">
      <t>ジドウスウ</t>
    </rPh>
    <phoneticPr fontId="17"/>
  </si>
  <si>
    <t>実績</t>
    <rPh sb="0" eb="2">
      <t>ジッセキ</t>
    </rPh>
    <phoneticPr fontId="17"/>
  </si>
  <si>
    <t>４歳以上児</t>
    <rPh sb="1" eb="2">
      <t>サイ</t>
    </rPh>
    <rPh sb="4" eb="5">
      <t>ジ</t>
    </rPh>
    <phoneticPr fontId="17"/>
  </si>
  <si>
    <t>児童数</t>
    <rPh sb="0" eb="3">
      <t>ジドウスウ</t>
    </rPh>
    <phoneticPr fontId="17"/>
  </si>
  <si>
    <t>伸び率</t>
    <rPh sb="0" eb="1">
      <t>ノ</t>
    </rPh>
    <rPh sb="2" eb="3">
      <t>リツ</t>
    </rPh>
    <phoneticPr fontId="17"/>
  </si>
  <si>
    <t xml:space="preserve"> </t>
    <phoneticPr fontId="17"/>
  </si>
  <si>
    <t>３歳児</t>
    <rPh sb="1" eb="3">
      <t>サイジ</t>
    </rPh>
    <phoneticPr fontId="17"/>
  </si>
  <si>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7"/>
  </si>
  <si>
    <t>５年度</t>
    <rPh sb="1" eb="3">
      <t>ネンド</t>
    </rPh>
    <phoneticPr fontId="17"/>
  </si>
  <si>
    <t>見込み（４月実績×（１）で算出された伸び率）</t>
    <phoneticPr fontId="17"/>
  </si>
  <si>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7"/>
  </si>
  <si>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7"/>
  </si>
  <si>
    <t>見込み</t>
    <phoneticPr fontId="17"/>
  </si>
  <si>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7"/>
  </si>
  <si>
    <t>基礎情報及び加算Ⅲ算定対象人数計算表</t>
    <rPh sb="0" eb="4">
      <t>キソジョウホウ</t>
    </rPh>
    <rPh sb="4" eb="5">
      <t>オヨ</t>
    </rPh>
    <rPh sb="6" eb="8">
      <t>カサン</t>
    </rPh>
    <rPh sb="9" eb="11">
      <t>サンテイ</t>
    </rPh>
    <rPh sb="11" eb="13">
      <t>タイショウ</t>
    </rPh>
    <rPh sb="13" eb="15">
      <t>ニンズウ</t>
    </rPh>
    <rPh sb="15" eb="17">
      <t>ケイサン</t>
    </rPh>
    <rPh sb="17" eb="18">
      <t>オモテ</t>
    </rPh>
    <phoneticPr fontId="17"/>
  </si>
  <si>
    <t>○提出日付</t>
    <rPh sb="1" eb="3">
      <t>テイシュツ</t>
    </rPh>
    <rPh sb="3" eb="5">
      <t>ヒヅケ</t>
    </rPh>
    <phoneticPr fontId="4"/>
  </si>
  <si>
    <t>５年４月　～　６年３月</t>
    <rPh sb="1" eb="2">
      <t>ネン</t>
    </rPh>
    <rPh sb="3" eb="4">
      <t>ガツ</t>
    </rPh>
    <rPh sb="8" eb="9">
      <t>ネン</t>
    </rPh>
    <rPh sb="10" eb="11">
      <t>ガツ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</si>
  <si>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</si>
  <si>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</si>
  <si>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</si>
  <si>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</si>
  <si>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</si>
  <si>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</si>
  <si>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平均年齢別児童数計算表（幼稚園）</t>
    <rPh sb="0" eb="2">
      <t>ヘイキン</t>
    </rPh>
    <rPh sb="2" eb="5">
      <t>ネンレイベツ</t>
    </rPh>
    <rPh sb="5" eb="8">
      <t>ジドウスウ</t>
    </rPh>
    <rPh sb="8" eb="11">
      <t>ケイサンヒョウ</t>
    </rPh>
    <rPh sb="12" eb="15">
      <t>ヨウチエン</t>
    </rPh>
    <phoneticPr fontId="17"/>
  </si>
  <si>
    <t>黄緑色セルは入力項目、黄色セルは自動計算。</t>
    <rPh sb="0" eb="2">
      <t>キミドリ</t>
    </rPh>
    <rPh sb="2" eb="3">
      <t>イロ</t>
    </rPh>
    <rPh sb="6" eb="8">
      <t>ニュウリョク</t>
    </rPh>
    <rPh sb="8" eb="10">
      <t>コウモク</t>
    </rPh>
    <rPh sb="11" eb="13">
      <t>キイロ</t>
    </rPh>
    <rPh sb="16" eb="18">
      <t>ジドウ</t>
    </rPh>
    <rPh sb="18" eb="20">
      <t>ケイサン</t>
    </rPh>
    <phoneticPr fontId="17"/>
  </si>
  <si>
    <t>（１）令和４年度実績</t>
    <rPh sb="3" eb="5">
      <t>レイワ</t>
    </rPh>
    <rPh sb="6" eb="8">
      <t>ネンド</t>
    </rPh>
    <rPh sb="8" eb="10">
      <t>ジッセキ</t>
    </rPh>
    <phoneticPr fontId="17"/>
  </si>
  <si>
    <t>うち満３歳児</t>
    <rPh sb="2" eb="3">
      <t>マン</t>
    </rPh>
    <rPh sb="4" eb="5">
      <t>サイ</t>
    </rPh>
    <rPh sb="5" eb="6">
      <t>ジ</t>
    </rPh>
    <phoneticPr fontId="17"/>
  </si>
  <si>
    <t>うち満３歳児</t>
    <rPh sb="2" eb="3">
      <t>マン</t>
    </rPh>
    <rPh sb="4" eb="6">
      <t>サイジ</t>
    </rPh>
    <phoneticPr fontId="17"/>
  </si>
  <si>
    <t>例：近隣の幼稚園が、10月に閉園予定であり、その児童数の○○人を受け入れる予定であるため。</t>
    <rPh sb="0" eb="1">
      <t>レイ</t>
    </rPh>
    <rPh sb="2" eb="4">
      <t>キンリン</t>
    </rPh>
    <rPh sb="5" eb="8">
      <t>ヨ</t>
    </rPh>
    <rPh sb="12" eb="13">
      <t>ガツ</t>
    </rPh>
    <rPh sb="14" eb="16">
      <t>ヘイエン</t>
    </rPh>
    <rPh sb="16" eb="18">
      <t>ヨテイ</t>
    </rPh>
    <rPh sb="24" eb="27">
      <t>ジドウスウ</t>
    </rPh>
    <rPh sb="30" eb="31">
      <t>ジン</t>
    </rPh>
    <rPh sb="32" eb="33">
      <t>ウ</t>
    </rPh>
    <rPh sb="34" eb="35">
      <t>イ</t>
    </rPh>
    <rPh sb="37" eb="39">
      <t>ヨテイ</t>
    </rPh>
    <phoneticPr fontId="17"/>
  </si>
  <si>
    <t>処遇改善等加算Ⅲ　加算Ⅲ算定対象人数計算表（幼稚園）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ヨウチエン</t>
    </rPh>
    <phoneticPr fontId="17"/>
  </si>
  <si>
    <t>在籍園児数</t>
    <rPh sb="0" eb="2">
      <t>ザイセキ</t>
    </rPh>
    <rPh sb="2" eb="4">
      <t>エンジ</t>
    </rPh>
    <rPh sb="4" eb="5">
      <t>スウ</t>
    </rPh>
    <phoneticPr fontId="17"/>
  </si>
  <si>
    <t>３歳児（※満３歳児含む）</t>
    <rPh sb="1" eb="2">
      <t>サイ</t>
    </rPh>
    <rPh sb="2" eb="3">
      <t>ジ</t>
    </rPh>
    <rPh sb="5" eb="6">
      <t>マン</t>
    </rPh>
    <rPh sb="7" eb="8">
      <t>サイ</t>
    </rPh>
    <rPh sb="8" eb="9">
      <t>ジ</t>
    </rPh>
    <rPh sb="9" eb="10">
      <t>フク</t>
    </rPh>
    <phoneticPr fontId="17"/>
  </si>
  <si>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7"/>
  </si>
  <si>
    <t>入力
項目</t>
    <rPh sb="0" eb="2">
      <t>ニュウリョク</t>
    </rPh>
    <rPh sb="3" eb="5">
      <t>コウモク</t>
    </rPh>
    <phoneticPr fontId="17"/>
  </si>
  <si>
    <t>（4歳以上児）</t>
    <rPh sb="2" eb="5">
      <t>サイイジョウ</t>
    </rPh>
    <rPh sb="3" eb="5">
      <t>イジョウ</t>
    </rPh>
    <rPh sb="5" eb="6">
      <t>ジ</t>
    </rPh>
    <phoneticPr fontId="17"/>
  </si>
  <si>
    <t>３歳児配置改善加算</t>
    <phoneticPr fontId="17"/>
  </si>
  <si>
    <t>満３歳児配置改善加算</t>
    <rPh sb="0" eb="1">
      <t>マン</t>
    </rPh>
    <rPh sb="2" eb="3">
      <t>サイ</t>
    </rPh>
    <rPh sb="3" eb="4">
      <t>ジ</t>
    </rPh>
    <rPh sb="4" eb="6">
      <t>ハイチ</t>
    </rPh>
    <rPh sb="6" eb="8">
      <t>カイゼン</t>
    </rPh>
    <rPh sb="8" eb="10">
      <t>カサン</t>
    </rPh>
    <phoneticPr fontId="17"/>
  </si>
  <si>
    <t>小計（小数点第一位四捨五入）</t>
    <rPh sb="0" eb="2">
      <t>ショウケイ</t>
    </rPh>
    <phoneticPr fontId="17"/>
  </si>
  <si>
    <t>講師配置加算</t>
    <rPh sb="0" eb="2">
      <t>コウシ</t>
    </rPh>
    <rPh sb="2" eb="4">
      <t>ハイチ</t>
    </rPh>
    <rPh sb="4" eb="6">
      <t>カサン</t>
    </rPh>
    <phoneticPr fontId="17"/>
  </si>
  <si>
    <t>チーム保育加配加算</t>
    <rPh sb="3" eb="5">
      <t>ホイク</t>
    </rPh>
    <rPh sb="5" eb="7">
      <t>カハイ</t>
    </rPh>
    <rPh sb="7" eb="9">
      <t>カサン</t>
    </rPh>
    <phoneticPr fontId="17"/>
  </si>
  <si>
    <t>通園送迎加算</t>
    <rPh sb="0" eb="2">
      <t>ツウエン</t>
    </rPh>
    <rPh sb="2" eb="4">
      <t>ソウゲイ</t>
    </rPh>
    <rPh sb="4" eb="6">
      <t>カサン</t>
    </rPh>
    <phoneticPr fontId="17"/>
  </si>
  <si>
    <t>給食実施加算</t>
    <rPh sb="0" eb="2">
      <t>キュウショク</t>
    </rPh>
    <rPh sb="2" eb="4">
      <t>ジッシ</t>
    </rPh>
    <rPh sb="4" eb="6">
      <t>カサン</t>
    </rPh>
    <phoneticPr fontId="17"/>
  </si>
  <si>
    <t>主幹教諭等専任加算</t>
    <rPh sb="0" eb="2">
      <t>シュカン</t>
    </rPh>
    <rPh sb="2" eb="4">
      <t>キョウユ</t>
    </rPh>
    <rPh sb="4" eb="5">
      <t>トウ</t>
    </rPh>
    <rPh sb="5" eb="7">
      <t>センニン</t>
    </rPh>
    <rPh sb="7" eb="9">
      <t>カサン</t>
    </rPh>
    <phoneticPr fontId="17"/>
  </si>
  <si>
    <t>事務職員配置加算</t>
    <rPh sb="0" eb="2">
      <t>ジム</t>
    </rPh>
    <rPh sb="2" eb="4">
      <t>ショクイン</t>
    </rPh>
    <rPh sb="4" eb="6">
      <t>ハイチ</t>
    </rPh>
    <rPh sb="6" eb="8">
      <t>カサン</t>
    </rPh>
    <phoneticPr fontId="17"/>
  </si>
  <si>
    <t>指導充実加配加算</t>
    <rPh sb="0" eb="2">
      <t>シドウ</t>
    </rPh>
    <rPh sb="2" eb="4">
      <t>ジュウジツ</t>
    </rPh>
    <rPh sb="4" eb="6">
      <t>カハイ</t>
    </rPh>
    <rPh sb="6" eb="8">
      <t>カサン</t>
    </rPh>
    <phoneticPr fontId="17"/>
  </si>
  <si>
    <t>事務負担対応加配加算</t>
    <rPh sb="0" eb="2">
      <t>ジム</t>
    </rPh>
    <rPh sb="2" eb="4">
      <t>フタン</t>
    </rPh>
    <rPh sb="4" eb="6">
      <t>タイオウ</t>
    </rPh>
    <rPh sb="6" eb="8">
      <t>カハイ</t>
    </rPh>
    <rPh sb="8" eb="10">
      <t>カサン</t>
    </rPh>
    <phoneticPr fontId="17"/>
  </si>
  <si>
    <t>m</t>
    <phoneticPr fontId="17"/>
  </si>
  <si>
    <t>年齢別配置基準</t>
    <rPh sb="0" eb="2">
      <t>ネンレイ</t>
    </rPh>
    <rPh sb="2" eb="3">
      <t>ベツ</t>
    </rPh>
    <rPh sb="3" eb="5">
      <t>ハイチ</t>
    </rPh>
    <rPh sb="5" eb="7">
      <t>キジュン</t>
    </rPh>
    <phoneticPr fontId="17"/>
  </si>
  <si>
    <t>利用定員数に基づく職員数</t>
    <rPh sb="0" eb="2">
      <t>リヨウ</t>
    </rPh>
    <rPh sb="2" eb="5">
      <t>テイインスウ</t>
    </rPh>
    <rPh sb="6" eb="7">
      <t>モト</t>
    </rPh>
    <rPh sb="9" eb="12">
      <t>ショクインスウ</t>
    </rPh>
    <phoneticPr fontId="17"/>
  </si>
  <si>
    <t>（参考）加算見込額（円）</t>
    <rPh sb="1" eb="3">
      <t>サンコウ</t>
    </rPh>
    <rPh sb="4" eb="6">
      <t>カサン</t>
    </rPh>
    <rPh sb="6" eb="8">
      <t>ミコ</t>
    </rPh>
    <rPh sb="8" eb="9">
      <t>ガク</t>
    </rPh>
    <rPh sb="10" eb="11">
      <t>エン</t>
    </rPh>
    <phoneticPr fontId="17"/>
  </si>
  <si>
    <t>×加算Ⅲ算定対象人数</t>
    <rPh sb="1" eb="3">
      <t>カサン</t>
    </rPh>
    <rPh sb="4" eb="6">
      <t>サンテイ</t>
    </rPh>
    <rPh sb="6" eb="8">
      <t>タイショウ</t>
    </rPh>
    <rPh sb="8" eb="10">
      <t>ニンズウ</t>
    </rPh>
    <phoneticPr fontId="17"/>
  </si>
  <si>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</si>
  <si>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</si>
  <si>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</si>
  <si>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</si>
  <si>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</si>
  <si>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⑤</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</si>
  <si>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</si>
  <si>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</si>
  <si>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t>賃金改善等見込総額（②＋③）（千円未満の端数は切り捨て）</t>
    <rPh sb="0" eb="2">
      <t>チンギン</t>
    </rPh>
    <rPh sb="2" eb="4">
      <t>カイゼン</t>
    </rPh>
    <rPh sb="4" eb="5">
      <t>トウ</t>
    </rPh>
    <rPh sb="5" eb="7">
      <t>ミコ</t>
    </rPh>
    <rPh sb="7" eb="9">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</si>
  <si>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</si>
  <si>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</si>
  <si>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③事業主負担増加見込総額</t>
    <rPh sb="8" eb="10">
      <t>ミコ</t>
    </rPh>
    <rPh sb="10" eb="11">
      <t>ソウ</t>
    </rPh>
    <phoneticPr fontId="4"/>
  </si>
  <si>
    <t>①／②×③→</t>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</si>
  <si>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</si>
  <si>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</si>
  <si>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</si>
  <si>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</si>
  <si>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</si>
  <si>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</si>
  <si>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</si>
  <si>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</si>
  <si>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</si>
  <si>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</si>
  <si>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</si>
  <si>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</si>
  <si>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</si>
  <si>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</si>
  <si>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</si>
  <si>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</si>
  <si>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</si>
  <si>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</si>
  <si>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</si>
  <si>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</si>
  <si>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算定対象人数／（参考）加算見込額（円）</t>
    <phoneticPr fontId="4"/>
  </si>
  <si>
    <t>【様式９】／（１）①対象人数</t>
    <phoneticPr fontId="4"/>
  </si>
  <si>
    <t>【様式９】／（１）①加算見込額②＋③＋④</t>
    <phoneticPr fontId="4"/>
  </si>
  <si>
    <t>【様式９】／（１）②処遇Ⅲ加算見込額</t>
    <phoneticPr fontId="4"/>
  </si>
  <si>
    <t>【様式９】／（１）③他施設への拠出見込額</t>
    <phoneticPr fontId="4"/>
  </si>
  <si>
    <t>【様式９】／（１）④他施設からの受入見込額</t>
    <phoneticPr fontId="4"/>
  </si>
  <si>
    <t>【様式９】／（２）①賃金改善等見込総額（②＋③）</t>
    <phoneticPr fontId="4"/>
  </si>
  <si>
    <t>【様式９】／（２）②賃金改善見込総額</t>
    <phoneticPr fontId="4"/>
  </si>
  <si>
    <t>【様式９】／（２）③事業主負担増加見込総額</t>
    <phoneticPr fontId="4"/>
  </si>
  <si>
    <t>【様式９】／＜算式（参考）＞①</t>
    <phoneticPr fontId="4"/>
  </si>
  <si>
    <t>【様式９】／＜算式（参考）＞②</t>
    <phoneticPr fontId="4"/>
  </si>
  <si>
    <t>【様式９】／＜算式（参考）＞③</t>
    <phoneticPr fontId="4"/>
  </si>
  <si>
    <t>【様式９】／＜算式（参考）＞①／②×③→</t>
    <phoneticPr fontId="4"/>
  </si>
  <si>
    <t>【様式９】／※確認欄</t>
    <phoneticPr fontId="4"/>
  </si>
  <si>
    <t>【様式９】／Ａ：加算見込額</t>
    <phoneticPr fontId="4"/>
  </si>
  <si>
    <t>【様式９】／Ｂ：賃金改善等見込総額</t>
    <phoneticPr fontId="4"/>
  </si>
  <si>
    <t>【様式９別添１】／金額チェック</t>
    <rPh sb="9" eb="11">
      <t>キンガク</t>
    </rPh>
    <phoneticPr fontId="4"/>
  </si>
  <si>
    <t>-</t>
    <phoneticPr fontId="4"/>
  </si>
  <si>
    <t>判定欄１</t>
    <rPh sb="0" eb="2">
      <t>ハンテイ</t>
    </rPh>
    <rPh sb="2" eb="3">
      <t>ラン</t>
    </rPh>
    <phoneticPr fontId="4"/>
  </si>
  <si>
    <t>原則判定</t>
    <rPh sb="0" eb="2">
      <t>ゲンソク</t>
    </rPh>
    <rPh sb="2" eb="4">
      <t>ハンテイ</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</si>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</sst>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
    <numFmt numFmtId="178" formatCode="#,##0;&quot;▲ &quot;#,##0"/>
    <numFmt numFmtId="179" formatCode="#,##0&quot;円&quot;"/>
    <numFmt numFmtId="180" formatCode="0.0"/>
    <numFmt numFmtId="181" formatCode="0.0%"/>
    <numFmt numFmtId="182" formatCode="0_);[Red]\(0\)"/>
    <numFmt numFmtId="183" formatCode="0.0_);[Red]\(0.0\)"/>
    <numFmt numFmtId="184" formatCode="0.0_ ;[Red]\-0.0\ "/>
    <numFmt numFmtId="185" formatCode="#,##0&quot;月&quot;\ "/>
    <numFmt numFmtId="186" formatCode="#,##0&quot;人&quot;\ "/>
    <numFmt numFmtId="187" formatCode="0.00_ "/>
    <numFmt numFmtId="188" formatCode="#,##0.0&quot;人&quot;\ "/>
    <numFmt numFmtId="189"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249977111117893"/>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b/>
      <sz val="11"/>
      <name val="HG丸ｺﾞｼｯｸM-PRO"/>
      <family val="3"/>
      <charset val="128"/>
    </font>
    <font>
      <sz val="12"/>
      <color indexed="81"/>
      <name val="MS P ゴシック"/>
      <family val="3"/>
      <charset val="128"/>
    </font>
    <font>
      <b/>
      <sz val="2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b/>
      <sz val="20"/>
      <color indexed="81"/>
      <name val="MS P ゴシック"/>
      <family val="3"/>
      <charset val="128"/>
    </font>
    <font>
      <b/>
      <sz val="11"/>
      <name val="ＭＳ Ｐゴシック"/>
      <family val="3"/>
      <charset val="128"/>
      <scheme val="minor"/>
    </font>
    <font>
      <sz val="11"/>
      <color theme="0" tint="-0.249977111117893"/>
      <name val="HG丸ｺﾞｼｯｸM-PRO"/>
      <family val="3"/>
      <charset val="128"/>
    </font>
    <font>
      <sz val="11"/>
      <color indexed="81"/>
      <name val="MS P ゴシック"/>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s>
  <borders count="14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style="hair">
        <color indexed="64"/>
      </top>
      <bottom/>
      <diagonal style="thin">
        <color indexed="64"/>
      </diagonal>
    </border>
    <border>
      <left style="medium">
        <color indexed="64"/>
      </left>
      <right style="medium">
        <color indexed="64"/>
      </right>
      <top style="hair">
        <color indexed="64"/>
      </top>
      <bottom/>
      <diagonal/>
    </border>
    <border>
      <left/>
      <right style="thin">
        <color indexed="64"/>
      </right>
      <top style="hair">
        <color indexed="64"/>
      </top>
      <bottom style="double">
        <color indexed="64"/>
      </bottom>
      <diagonal/>
    </border>
    <border diagonalUp="1">
      <left style="thin">
        <color indexed="64"/>
      </left>
      <right style="medium">
        <color indexed="64"/>
      </right>
      <top style="hair">
        <color indexed="64"/>
      </top>
      <bottom style="double">
        <color indexed="64"/>
      </bottom>
      <diagonal style="thin">
        <color indexed="64"/>
      </diagonal>
    </border>
    <border>
      <left style="medium">
        <color indexed="64"/>
      </left>
      <right style="medium">
        <color indexed="64"/>
      </right>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diagonal style="thin">
        <color indexed="64"/>
      </diagonal>
    </border>
    <border>
      <left/>
      <right/>
      <top style="thin">
        <color indexed="64"/>
      </top>
      <bottom style="hair">
        <color indexed="64"/>
      </bottom>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thin">
        <color indexed="64"/>
      </left>
      <right/>
      <top/>
      <bottom style="double">
        <color indexed="64"/>
      </bottom>
      <diagonal style="thin">
        <color indexed="64"/>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xf numFmtId="0" fontId="19" fillId="0" borderId="0">
      <alignment vertical="center"/>
    </xf>
    <xf numFmtId="0" fontId="10" fillId="0" borderId="0"/>
    <xf numFmtId="0" fontId="18" fillId="0" borderId="0"/>
    <xf numFmtId="38" fontId="10" fillId="0" borderId="0" applyFont="0" applyFill="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cellStyleXfs>
  <cellXfs count="679">
    <xf numFmtId="0" fontId="0" fillId="0" borderId="0" xfId="0">
      <alignment vertical="center"/>
    </xf>
    <xf numFmtId="0" fontId="5" fillId="0" borderId="0" xfId="0" applyFont="1">
      <alignment vertical="center"/>
    </xf>
    <xf numFmtId="0" fontId="14" fillId="0" borderId="0" xfId="0" applyFont="1">
      <alignment vertical="center"/>
    </xf>
    <xf numFmtId="0" fontId="8" fillId="0" borderId="0" xfId="0" applyFont="1">
      <alignment vertical="center"/>
    </xf>
    <xf numFmtId="0" fontId="11" fillId="0" borderId="0" xfId="0" applyFont="1">
      <alignment vertical="center"/>
    </xf>
    <xf numFmtId="0" fontId="29" fillId="0" borderId="0" xfId="9" applyFont="1"/>
    <xf numFmtId="0" fontId="33" fillId="0" borderId="0" xfId="9" applyFont="1"/>
    <xf numFmtId="0" fontId="35" fillId="0" borderId="0" xfId="9" applyFont="1"/>
    <xf numFmtId="179" fontId="27" fillId="0" borderId="46" xfId="10" applyNumberFormat="1" applyFont="1" applyBorder="1" applyAlignment="1" applyProtection="1">
      <alignment vertical="center" shrinkToFit="1"/>
      <protection locked="0"/>
    </xf>
    <xf numFmtId="179" fontId="27" fillId="0" borderId="21" xfId="10" applyNumberFormat="1" applyFont="1" applyBorder="1" applyAlignment="1" applyProtection="1">
      <alignment vertical="center" shrinkToFit="1"/>
      <protection locked="0"/>
    </xf>
    <xf numFmtId="179" fontId="27" fillId="0" borderId="5" xfId="10" applyNumberFormat="1" applyFont="1" applyBorder="1" applyAlignment="1" applyProtection="1">
      <alignment vertical="center" shrinkToFit="1"/>
      <protection locked="0"/>
    </xf>
    <xf numFmtId="179" fontId="27" fillId="0" borderId="49" xfId="10" applyNumberFormat="1" applyFont="1" applyBorder="1" applyAlignment="1" applyProtection="1">
      <alignment vertical="center" shrinkToFit="1"/>
      <protection locked="0"/>
    </xf>
    <xf numFmtId="179" fontId="27" fillId="0" borderId="58" xfId="10" applyNumberFormat="1" applyFont="1" applyBorder="1" applyAlignment="1" applyProtection="1">
      <alignment vertical="center" shrinkToFit="1"/>
      <protection locked="0"/>
    </xf>
    <xf numFmtId="179" fontId="27" fillId="0" borderId="12" xfId="10" applyNumberFormat="1" applyFont="1" applyBorder="1" applyAlignment="1" applyProtection="1">
      <alignment vertical="center" shrinkToFit="1"/>
      <protection locked="0"/>
    </xf>
    <xf numFmtId="179" fontId="27" fillId="0" borderId="2" xfId="10" applyNumberFormat="1" applyFont="1" applyBorder="1" applyAlignment="1" applyProtection="1">
      <alignment vertical="center" shrinkToFit="1"/>
      <protection locked="0"/>
    </xf>
    <xf numFmtId="179" fontId="27" fillId="0" borderId="24" xfId="10" applyNumberFormat="1" applyFont="1" applyBorder="1" applyAlignment="1" applyProtection="1">
      <alignment vertical="center" shrinkToFit="1"/>
      <protection locked="0"/>
    </xf>
    <xf numFmtId="179" fontId="11" fillId="3" borderId="49" xfId="13" applyNumberFormat="1" applyFont="1" applyFill="1" applyBorder="1" applyAlignment="1" applyProtection="1">
      <alignment horizontal="right" vertical="center"/>
    </xf>
    <xf numFmtId="0" fontId="7" fillId="0" borderId="0" xfId="9" applyFont="1" applyAlignment="1">
      <alignment vertical="center" wrapText="1"/>
    </xf>
    <xf numFmtId="178" fontId="27" fillId="0" borderId="46" xfId="10" applyNumberFormat="1" applyFont="1" applyBorder="1" applyAlignment="1" applyProtection="1">
      <alignment horizontal="left" vertical="center" shrinkToFit="1"/>
      <protection locked="0"/>
    </xf>
    <xf numFmtId="178" fontId="27" fillId="0" borderId="58" xfId="10" applyNumberFormat="1" applyFont="1" applyBorder="1" applyAlignment="1" applyProtection="1">
      <alignment horizontal="left" vertical="center" shrinkToFit="1"/>
      <protection locked="0"/>
    </xf>
    <xf numFmtId="178" fontId="24" fillId="0" borderId="58" xfId="10" applyNumberFormat="1" applyFont="1" applyBorder="1" applyAlignment="1" applyProtection="1">
      <alignment horizontal="center" vertical="center" wrapText="1" shrinkToFit="1"/>
      <protection locked="0"/>
    </xf>
    <xf numFmtId="178" fontId="24" fillId="0" borderId="58" xfId="10" applyNumberFormat="1" applyFont="1" applyBorder="1" applyAlignment="1" applyProtection="1">
      <alignment horizontal="center" vertical="center" shrinkToFit="1"/>
      <protection locked="0"/>
    </xf>
    <xf numFmtId="178" fontId="24" fillId="0" borderId="2" xfId="10" applyNumberFormat="1" applyFont="1" applyBorder="1" applyAlignment="1" applyProtection="1">
      <alignment horizontal="center" vertical="center" shrinkToFit="1"/>
      <protection locked="0"/>
    </xf>
    <xf numFmtId="179" fontId="11" fillId="0" borderId="68"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6" xfId="13" applyNumberFormat="1" applyFont="1" applyFill="1" applyBorder="1" applyAlignment="1" applyProtection="1">
      <alignment horizontal="right" vertical="center"/>
    </xf>
    <xf numFmtId="179" fontId="6" fillId="0" borderId="63" xfId="13" applyNumberFormat="1" applyFont="1" applyFill="1" applyBorder="1" applyAlignment="1" applyProtection="1">
      <alignment horizontal="right" vertical="center"/>
    </xf>
    <xf numFmtId="179" fontId="5" fillId="0" borderId="63" xfId="13" applyNumberFormat="1" applyFont="1" applyFill="1" applyBorder="1" applyAlignment="1" applyProtection="1">
      <alignment horizontal="right" vertical="center"/>
    </xf>
    <xf numFmtId="0" fontId="12" fillId="0" borderId="0" xfId="12" applyFont="1" applyAlignment="1">
      <alignment vertical="top" wrapText="1"/>
    </xf>
    <xf numFmtId="0" fontId="7" fillId="0" borderId="0" xfId="9" applyFont="1" applyAlignment="1">
      <alignment vertical="top" wrapText="1"/>
    </xf>
    <xf numFmtId="0" fontId="10" fillId="0" borderId="0" xfId="0" applyFont="1" applyAlignment="1">
      <alignment vertical="center" wrapText="1"/>
    </xf>
    <xf numFmtId="0" fontId="12" fillId="0" borderId="0" xfId="10" applyFont="1" applyAlignment="1">
      <alignment horizontal="left" vertical="top" shrinkToFit="1"/>
    </xf>
    <xf numFmtId="0" fontId="12" fillId="0" borderId="0" xfId="12" applyFont="1"/>
    <xf numFmtId="182" fontId="44" fillId="0" borderId="0" xfId="8" applyNumberFormat="1" applyFont="1" applyProtection="1">
      <alignment vertical="center"/>
      <protection locked="0"/>
    </xf>
    <xf numFmtId="0" fontId="45" fillId="0" borderId="0" xfId="8" applyFont="1" applyProtection="1">
      <alignment vertical="center"/>
      <protection locked="0"/>
    </xf>
    <xf numFmtId="0" fontId="46" fillId="0" borderId="0" xfId="8" applyFont="1" applyProtection="1">
      <alignment vertical="center"/>
      <protection locked="0"/>
    </xf>
    <xf numFmtId="182" fontId="46" fillId="0" borderId="0" xfId="8" applyNumberFormat="1" applyFont="1" applyProtection="1">
      <alignment vertical="center"/>
      <protection locked="0"/>
    </xf>
    <xf numFmtId="0" fontId="1" fillId="0" borderId="0" xfId="8" applyProtection="1">
      <alignment vertical="center"/>
      <protection locked="0"/>
    </xf>
    <xf numFmtId="0" fontId="46" fillId="0" borderId="0" xfId="8" applyFont="1" applyAlignment="1" applyProtection="1">
      <alignment horizontal="center" vertical="center"/>
      <protection locked="0"/>
    </xf>
    <xf numFmtId="0" fontId="33" fillId="0" borderId="0" xfId="8" applyFont="1" applyProtection="1">
      <alignment vertical="center"/>
      <protection locked="0"/>
    </xf>
    <xf numFmtId="0" fontId="56" fillId="0" borderId="0" xfId="8" applyFont="1" applyProtection="1">
      <alignment vertical="center"/>
      <protection locked="0"/>
    </xf>
    <xf numFmtId="0" fontId="33" fillId="0" borderId="0" xfId="8" applyFont="1" applyAlignment="1" applyProtection="1">
      <alignment horizontal="center" vertical="center"/>
      <protection locked="0"/>
    </xf>
    <xf numFmtId="0" fontId="57" fillId="0" borderId="0" xfId="8" applyFont="1" applyProtection="1">
      <alignment vertical="center"/>
      <protection locked="0"/>
    </xf>
    <xf numFmtId="0" fontId="58" fillId="0" borderId="0" xfId="8" applyFont="1" applyProtection="1">
      <alignment vertical="center"/>
      <protection locked="0"/>
    </xf>
    <xf numFmtId="185" fontId="33" fillId="0" borderId="20" xfId="8" applyNumberFormat="1" applyFont="1" applyBorder="1" applyAlignment="1" applyProtection="1">
      <alignment horizontal="center" vertical="center"/>
      <protection locked="0"/>
    </xf>
    <xf numFmtId="185" fontId="33" fillId="0" borderId="21" xfId="8" applyNumberFormat="1" applyFont="1" applyBorder="1" applyAlignment="1" applyProtection="1">
      <alignment horizontal="center" vertical="center"/>
      <protection locked="0"/>
    </xf>
    <xf numFmtId="185" fontId="33" fillId="0" borderId="22" xfId="8" applyNumberFormat="1" applyFont="1" applyBorder="1" applyAlignment="1" applyProtection="1">
      <alignment horizontal="center" vertical="center"/>
      <protection locked="0"/>
    </xf>
    <xf numFmtId="0" fontId="33" fillId="0" borderId="101" xfId="8" applyFont="1" applyBorder="1" applyProtection="1">
      <alignment vertical="center"/>
      <protection locked="0"/>
    </xf>
    <xf numFmtId="0" fontId="33" fillId="0" borderId="33" xfId="8" applyFont="1" applyBorder="1" applyAlignment="1" applyProtection="1">
      <alignment horizontal="center" vertical="center"/>
      <protection locked="0"/>
    </xf>
    <xf numFmtId="186" fontId="33" fillId="0" borderId="51" xfId="8" applyNumberFormat="1" applyFont="1" applyBorder="1" applyProtection="1">
      <alignment vertical="center"/>
      <protection locked="0"/>
    </xf>
    <xf numFmtId="186" fontId="33" fillId="0" borderId="52" xfId="8" applyNumberFormat="1" applyFont="1" applyBorder="1" applyProtection="1">
      <alignment vertical="center"/>
      <protection locked="0"/>
    </xf>
    <xf numFmtId="187" fontId="33" fillId="0" borderId="0" xfId="8" applyNumberFormat="1" applyFont="1" applyProtection="1">
      <alignment vertical="center"/>
      <protection locked="0"/>
    </xf>
    <xf numFmtId="0" fontId="33" fillId="0" borderId="36" xfId="8" applyFont="1" applyBorder="1" applyAlignment="1" applyProtection="1">
      <alignment horizontal="center" vertical="center"/>
      <protection locked="0"/>
    </xf>
    <xf numFmtId="185" fontId="33" fillId="0" borderId="11" xfId="8" applyNumberFormat="1" applyFont="1" applyBorder="1" applyAlignment="1" applyProtection="1">
      <alignment horizontal="center" vertical="center"/>
      <protection locked="0"/>
    </xf>
    <xf numFmtId="185" fontId="33" fillId="0" borderId="45" xfId="8" applyNumberFormat="1" applyFont="1" applyBorder="1" applyAlignment="1" applyProtection="1">
      <alignment horizontal="center" vertical="center"/>
      <protection locked="0"/>
    </xf>
    <xf numFmtId="185" fontId="33" fillId="0" borderId="46" xfId="8" applyNumberFormat="1" applyFont="1" applyBorder="1" applyAlignment="1" applyProtection="1">
      <alignment horizontal="center" vertical="center"/>
      <protection locked="0"/>
    </xf>
    <xf numFmtId="0" fontId="33" fillId="3" borderId="109" xfId="8" applyFont="1" applyFill="1" applyBorder="1" applyAlignment="1" applyProtection="1">
      <alignment horizontal="center" vertical="center"/>
      <protection locked="0"/>
    </xf>
    <xf numFmtId="0" fontId="33" fillId="0" borderId="98" xfId="8" applyFont="1" applyBorder="1" applyAlignment="1" applyProtection="1">
      <alignment horizontal="center" vertical="center"/>
      <protection locked="0"/>
    </xf>
    <xf numFmtId="0" fontId="33" fillId="0" borderId="17" xfId="8" applyFont="1" applyBorder="1" applyAlignment="1" applyProtection="1">
      <alignment horizontal="center" vertical="center"/>
      <protection locked="0"/>
    </xf>
    <xf numFmtId="0" fontId="33" fillId="0" borderId="112" xfId="8" applyFont="1" applyBorder="1" applyAlignment="1" applyProtection="1">
      <alignment horizontal="center" vertical="center"/>
      <protection locked="0"/>
    </xf>
    <xf numFmtId="0" fontId="33" fillId="0" borderId="52" xfId="8" applyFont="1" applyBorder="1" applyProtection="1">
      <alignment vertical="center"/>
      <protection locked="0"/>
    </xf>
    <xf numFmtId="0" fontId="33" fillId="0" borderId="9" xfId="8" applyFont="1" applyBorder="1" applyProtection="1">
      <alignment vertical="center"/>
      <protection locked="0"/>
    </xf>
    <xf numFmtId="0" fontId="33" fillId="3" borderId="60" xfId="8" applyFont="1" applyFill="1" applyBorder="1" applyAlignment="1" applyProtection="1">
      <alignment horizontal="center" vertical="center"/>
      <protection locked="0"/>
    </xf>
    <xf numFmtId="0" fontId="33" fillId="0" borderId="33" xfId="8" applyFont="1" applyBorder="1" applyProtection="1">
      <alignment vertical="center"/>
      <protection locked="0"/>
    </xf>
    <xf numFmtId="186" fontId="33" fillId="0" borderId="0" xfId="8" applyNumberFormat="1" applyFont="1" applyProtection="1">
      <alignment vertical="center"/>
      <protection locked="0"/>
    </xf>
    <xf numFmtId="0" fontId="60" fillId="0" borderId="9" xfId="8" applyFont="1" applyBorder="1" applyProtection="1">
      <alignment vertical="center"/>
      <protection locked="0"/>
    </xf>
    <xf numFmtId="0" fontId="1" fillId="0" borderId="0" xfId="8" applyFill="1" applyProtection="1">
      <alignment vertical="center"/>
      <protection locked="0"/>
    </xf>
    <xf numFmtId="182" fontId="46" fillId="2" borderId="72" xfId="8" applyNumberFormat="1" applyFont="1" applyFill="1" applyBorder="1" applyAlignment="1" applyProtection="1">
      <alignment horizontal="right" vertical="center"/>
      <protection locked="0"/>
    </xf>
    <xf numFmtId="38" fontId="54" fillId="0" borderId="72" xfId="15" applyFont="1" applyFill="1" applyBorder="1" applyAlignment="1" applyProtection="1">
      <alignment vertical="center"/>
    </xf>
    <xf numFmtId="0" fontId="46" fillId="2" borderId="1" xfId="8" applyFont="1" applyFill="1" applyBorder="1" applyAlignment="1" applyProtection="1">
      <alignment horizontal="center" vertical="center"/>
      <protection locked="0"/>
    </xf>
    <xf numFmtId="0" fontId="46" fillId="2" borderId="58" xfId="8" applyFont="1" applyFill="1" applyBorder="1" applyAlignment="1" applyProtection="1">
      <alignment horizontal="center" vertical="center"/>
      <protection locked="0"/>
    </xf>
    <xf numFmtId="0" fontId="46" fillId="2" borderId="72" xfId="8" applyFont="1" applyFill="1" applyBorder="1" applyAlignment="1" applyProtection="1">
      <alignment horizontal="center" vertical="center"/>
      <protection locked="0"/>
    </xf>
    <xf numFmtId="187" fontId="33" fillId="0" borderId="102" xfId="8" applyNumberFormat="1" applyFont="1" applyFill="1" applyBorder="1">
      <alignment vertical="center"/>
    </xf>
    <xf numFmtId="187" fontId="33" fillId="0" borderId="81" xfId="8" applyNumberFormat="1" applyFont="1" applyFill="1" applyBorder="1">
      <alignment vertical="center"/>
    </xf>
    <xf numFmtId="186" fontId="59" fillId="0" borderId="99" xfId="8" applyNumberFormat="1" applyFont="1" applyFill="1" applyBorder="1">
      <alignment vertical="center"/>
    </xf>
    <xf numFmtId="186" fontId="59" fillId="0" borderId="15" xfId="8" applyNumberFormat="1" applyFont="1" applyFill="1" applyBorder="1">
      <alignment vertical="center"/>
    </xf>
    <xf numFmtId="187" fontId="33" fillId="0" borderId="106" xfId="8" applyNumberFormat="1" applyFont="1" applyFill="1" applyBorder="1">
      <alignment vertical="center"/>
    </xf>
    <xf numFmtId="187" fontId="33" fillId="0" borderId="91" xfId="8" applyNumberFormat="1" applyFont="1" applyFill="1" applyBorder="1">
      <alignment vertical="center"/>
    </xf>
    <xf numFmtId="186" fontId="33" fillId="0" borderId="14" xfId="8" applyNumberFormat="1" applyFont="1" applyFill="1" applyBorder="1">
      <alignment vertical="center"/>
    </xf>
    <xf numFmtId="186" fontId="33" fillId="0" borderId="12" xfId="8" applyNumberFormat="1" applyFont="1" applyFill="1" applyBorder="1">
      <alignment vertical="center"/>
    </xf>
    <xf numFmtId="186" fontId="59" fillId="0" borderId="109" xfId="8" applyNumberFormat="1" applyFont="1" applyFill="1" applyBorder="1">
      <alignment vertical="center"/>
    </xf>
    <xf numFmtId="186" fontId="33" fillId="0" borderId="111" xfId="8" applyNumberFormat="1" applyFont="1" applyFill="1" applyBorder="1">
      <alignment vertical="center"/>
    </xf>
    <xf numFmtId="186" fontId="33" fillId="0" borderId="114" xfId="8" applyNumberFormat="1" applyFont="1" applyFill="1" applyBorder="1">
      <alignment vertical="center"/>
    </xf>
    <xf numFmtId="186" fontId="59" fillId="0" borderId="113" xfId="8" applyNumberFormat="1" applyFont="1" applyFill="1" applyBorder="1">
      <alignment vertical="center"/>
    </xf>
    <xf numFmtId="186" fontId="59" fillId="0" borderId="37" xfId="8" applyNumberFormat="1" applyFont="1" applyFill="1" applyBorder="1">
      <alignment vertical="center"/>
    </xf>
    <xf numFmtId="186" fontId="59" fillId="0" borderId="30" xfId="8" applyNumberFormat="1" applyFont="1" applyFill="1" applyBorder="1">
      <alignment vertical="center"/>
    </xf>
    <xf numFmtId="186" fontId="33" fillId="2" borderId="12" xfId="8" applyNumberFormat="1" applyFont="1" applyFill="1" applyBorder="1" applyProtection="1">
      <alignment vertical="center"/>
      <protection locked="0"/>
    </xf>
    <xf numFmtId="186" fontId="33" fillId="2" borderId="17" xfId="8" applyNumberFormat="1" applyFont="1" applyFill="1" applyBorder="1" applyProtection="1">
      <alignment vertical="center"/>
      <protection locked="0"/>
    </xf>
    <xf numFmtId="186" fontId="33" fillId="2" borderId="114" xfId="8" applyNumberFormat="1" applyFont="1" applyFill="1" applyBorder="1" applyProtection="1">
      <alignment vertical="center"/>
      <protection locked="0"/>
    </xf>
    <xf numFmtId="186" fontId="33" fillId="2" borderId="112" xfId="8" applyNumberFormat="1" applyFont="1" applyFill="1" applyBorder="1" applyProtection="1">
      <alignment vertical="center"/>
      <protection locked="0"/>
    </xf>
    <xf numFmtId="186" fontId="33" fillId="2" borderId="96" xfId="8" applyNumberFormat="1" applyFont="1" applyFill="1" applyBorder="1" applyProtection="1">
      <alignment vertical="center"/>
      <protection locked="0"/>
    </xf>
    <xf numFmtId="186" fontId="33" fillId="2" borderId="97" xfId="8" applyNumberFormat="1" applyFont="1" applyFill="1" applyBorder="1" applyProtection="1">
      <alignment vertical="center"/>
      <protection locked="0"/>
    </xf>
    <xf numFmtId="186" fontId="33" fillId="2" borderId="98" xfId="8" applyNumberFormat="1" applyFont="1" applyFill="1" applyBorder="1" applyProtection="1">
      <alignment vertical="center"/>
      <protection locked="0"/>
    </xf>
    <xf numFmtId="0" fontId="27" fillId="2" borderId="46" xfId="10" applyFont="1" applyFill="1" applyBorder="1" applyAlignment="1" applyProtection="1">
      <alignment vertical="center" shrinkToFit="1"/>
      <protection locked="0"/>
    </xf>
    <xf numFmtId="0" fontId="27" fillId="2" borderId="21" xfId="10" applyFont="1" applyFill="1" applyBorder="1" applyAlignment="1" applyProtection="1">
      <alignment vertical="center" shrinkToFit="1"/>
      <protection locked="0"/>
    </xf>
    <xf numFmtId="180" fontId="27" fillId="2" borderId="44" xfId="10" applyNumberFormat="1" applyFont="1" applyFill="1" applyBorder="1" applyAlignment="1" applyProtection="1">
      <alignment horizontal="center" vertical="center" shrinkToFit="1"/>
      <protection locked="0"/>
    </xf>
    <xf numFmtId="0" fontId="27" fillId="2" borderId="58" xfId="10" applyFont="1" applyFill="1" applyBorder="1" applyAlignment="1" applyProtection="1">
      <alignment vertical="center" shrinkToFit="1"/>
      <protection locked="0"/>
    </xf>
    <xf numFmtId="0" fontId="27" fillId="2" borderId="49" xfId="10" applyFont="1" applyFill="1" applyBorder="1" applyAlignment="1" applyProtection="1">
      <alignment vertical="center" shrinkToFit="1"/>
      <protection locked="0"/>
    </xf>
    <xf numFmtId="180" fontId="27" fillId="2" borderId="1" xfId="10" applyNumberFormat="1" applyFont="1" applyFill="1" applyBorder="1" applyAlignment="1" applyProtection="1">
      <alignment horizontal="center" vertical="center" shrinkToFit="1"/>
      <protection locked="0"/>
    </xf>
    <xf numFmtId="0" fontId="27" fillId="2" borderId="12" xfId="10" applyFont="1" applyFill="1" applyBorder="1" applyAlignment="1" applyProtection="1">
      <alignment vertical="center" shrinkToFit="1"/>
      <protection locked="0"/>
    </xf>
    <xf numFmtId="180" fontId="27" fillId="2" borderId="26" xfId="10" applyNumberFormat="1" applyFont="1" applyFill="1" applyBorder="1" applyAlignment="1" applyProtection="1">
      <alignment horizontal="center" vertical="center" shrinkToFit="1"/>
      <protection locked="0"/>
    </xf>
    <xf numFmtId="0" fontId="27" fillId="2" borderId="41" xfId="10" applyFont="1" applyFill="1" applyBorder="1" applyAlignment="1" applyProtection="1">
      <alignment vertical="center" shrinkToFit="1"/>
      <protection locked="0"/>
    </xf>
    <xf numFmtId="0" fontId="27" fillId="2" borderId="51" xfId="10" applyFont="1" applyFill="1" applyBorder="1" applyAlignment="1" applyProtection="1">
      <alignment vertical="center" shrinkToFit="1"/>
      <protection locked="0"/>
    </xf>
    <xf numFmtId="180" fontId="27" fillId="2" borderId="13" xfId="10" applyNumberFormat="1" applyFont="1" applyFill="1" applyBorder="1" applyAlignment="1" applyProtection="1">
      <alignment horizontal="center" vertical="center" shrinkToFit="1"/>
      <protection locked="0"/>
    </xf>
    <xf numFmtId="0" fontId="11" fillId="2" borderId="12" xfId="9" applyFont="1" applyFill="1" applyBorder="1" applyAlignment="1" applyProtection="1">
      <alignment horizontal="center" vertical="center" shrinkToFit="1"/>
      <protection locked="0"/>
    </xf>
    <xf numFmtId="179" fontId="11" fillId="2" borderId="12" xfId="13" applyNumberFormat="1" applyFont="1" applyFill="1" applyBorder="1" applyAlignment="1" applyProtection="1">
      <alignment horizontal="right" vertical="center" shrinkToFit="1"/>
      <protection locked="0"/>
    </xf>
    <xf numFmtId="179" fontId="5" fillId="2" borderId="58" xfId="13" applyNumberFormat="1" applyFont="1" applyFill="1" applyBorder="1" applyAlignment="1" applyProtection="1">
      <alignment horizontal="right" vertical="center" shrinkToFit="1"/>
      <protection locked="0"/>
    </xf>
    <xf numFmtId="0" fontId="11" fillId="2" borderId="48" xfId="9" applyFont="1" applyFill="1" applyBorder="1" applyAlignment="1" applyProtection="1">
      <alignment horizontal="center" vertical="center" shrinkToFit="1"/>
      <protection locked="0"/>
    </xf>
    <xf numFmtId="179" fontId="11" fillId="2" borderId="48" xfId="13" applyNumberFormat="1" applyFont="1" applyFill="1" applyBorder="1" applyAlignment="1" applyProtection="1">
      <alignment horizontal="right" vertical="center" shrinkToFit="1"/>
      <protection locked="0"/>
    </xf>
    <xf numFmtId="179" fontId="5" fillId="2" borderId="2" xfId="13" applyNumberFormat="1" applyFont="1" applyFill="1" applyBorder="1" applyAlignment="1" applyProtection="1">
      <alignment horizontal="right" vertical="center" shrinkToFit="1"/>
      <protection locked="0"/>
    </xf>
    <xf numFmtId="0" fontId="26" fillId="3" borderId="0" xfId="9" applyFont="1" applyFill="1" applyAlignment="1" applyProtection="1">
      <alignment vertical="center"/>
    </xf>
    <xf numFmtId="0" fontId="11" fillId="3" borderId="0" xfId="9" applyFont="1" applyFill="1" applyAlignment="1" applyProtection="1">
      <alignment vertical="center"/>
    </xf>
    <xf numFmtId="0" fontId="25" fillId="3" borderId="0" xfId="9" applyFont="1" applyFill="1" applyAlignment="1" applyProtection="1">
      <alignment horizontal="center" vertical="center"/>
    </xf>
    <xf numFmtId="0" fontId="37" fillId="0" borderId="2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11" fillId="3" borderId="67" xfId="9" applyFont="1" applyFill="1" applyBorder="1" applyAlignment="1" applyProtection="1">
      <alignment horizontal="center" vertical="center"/>
    </xf>
    <xf numFmtId="0" fontId="11" fillId="3" borderId="49" xfId="9" applyFont="1" applyFill="1" applyBorder="1" applyAlignment="1" applyProtection="1">
      <alignment horizontal="center" vertical="center"/>
    </xf>
    <xf numFmtId="0" fontId="11" fillId="0" borderId="42" xfId="9" applyFont="1" applyFill="1" applyBorder="1" applyAlignment="1" applyProtection="1">
      <alignment horizontal="center" vertical="center" shrinkToFit="1"/>
    </xf>
    <xf numFmtId="0" fontId="11" fillId="0" borderId="12" xfId="9" applyFont="1" applyFill="1" applyBorder="1" applyAlignment="1" applyProtection="1">
      <alignment horizontal="center" vertical="center" shrinkToFit="1"/>
    </xf>
    <xf numFmtId="179" fontId="11" fillId="0" borderId="12" xfId="13" applyNumberFormat="1" applyFont="1" applyFill="1" applyBorder="1" applyAlignment="1" applyProtection="1">
      <alignment horizontal="right" vertical="center" shrinkToFit="1"/>
    </xf>
    <xf numFmtId="179" fontId="6" fillId="0" borderId="58" xfId="13" applyNumberFormat="1" applyFont="1" applyFill="1" applyBorder="1" applyAlignment="1" applyProtection="1">
      <alignment horizontal="right" vertical="center" shrinkToFit="1"/>
    </xf>
    <xf numFmtId="179" fontId="5" fillId="0" borderId="12" xfId="13" applyNumberFormat="1" applyFont="1" applyFill="1" applyBorder="1" applyAlignment="1" applyProtection="1">
      <alignment horizontal="right" vertical="center" shrinkToFit="1"/>
    </xf>
    <xf numFmtId="0" fontId="11" fillId="0" borderId="53" xfId="9" applyFont="1" applyFill="1" applyBorder="1" applyAlignment="1" applyProtection="1">
      <alignment horizontal="center" vertical="center" shrinkToFit="1"/>
    </xf>
    <xf numFmtId="0" fontId="28" fillId="0" borderId="0" xfId="9" applyFont="1" applyAlignment="1" applyProtection="1">
      <alignment vertical="center"/>
    </xf>
    <xf numFmtId="0" fontId="21" fillId="0" borderId="0" xfId="12" applyFont="1" applyProtection="1"/>
    <xf numFmtId="0" fontId="30" fillId="0" borderId="0" xfId="12" applyFont="1" applyAlignment="1" applyProtection="1">
      <alignment vertical="top"/>
    </xf>
    <xf numFmtId="0" fontId="31" fillId="0" borderId="0" xfId="10" applyFont="1" applyAlignment="1" applyProtection="1">
      <alignment horizontal="left" vertical="center"/>
    </xf>
    <xf numFmtId="0" fontId="32" fillId="0" borderId="0" xfId="10" applyFont="1" applyAlignment="1" applyProtection="1">
      <alignment horizontal="left" vertical="center"/>
    </xf>
    <xf numFmtId="0" fontId="27" fillId="0" borderId="0" xfId="12" applyFont="1" applyAlignment="1" applyProtection="1">
      <alignment horizontal="center" vertical="center"/>
    </xf>
    <xf numFmtId="0" fontId="34" fillId="0" borderId="0" xfId="10" applyFont="1" applyAlignment="1" applyProtection="1">
      <alignment horizontal="left" vertical="center"/>
    </xf>
    <xf numFmtId="177" fontId="12" fillId="0" borderId="74" xfId="10" applyNumberFormat="1" applyFont="1" applyBorder="1" applyAlignment="1" applyProtection="1">
      <alignment horizontal="center" vertical="center" wrapText="1" shrinkToFit="1"/>
    </xf>
    <xf numFmtId="177" fontId="5" fillId="0" borderId="24" xfId="10" applyNumberFormat="1" applyFont="1" applyBorder="1" applyAlignment="1" applyProtection="1">
      <alignment horizontal="center" vertical="center" wrapText="1" shrinkToFit="1"/>
    </xf>
    <xf numFmtId="177" fontId="5" fillId="0" borderId="41" xfId="10" applyNumberFormat="1" applyFont="1" applyBorder="1" applyAlignment="1" applyProtection="1">
      <alignment horizontal="center" vertical="center" wrapText="1" shrinkToFit="1"/>
    </xf>
    <xf numFmtId="0" fontId="27" fillId="0" borderId="20" xfId="10" applyFont="1" applyBorder="1" applyAlignment="1" applyProtection="1">
      <alignment horizontal="center" vertical="center" shrinkToFit="1"/>
    </xf>
    <xf numFmtId="179" fontId="27" fillId="0" borderId="65" xfId="10" applyNumberFormat="1" applyFont="1" applyFill="1" applyBorder="1" applyAlignment="1" applyProtection="1">
      <alignment vertical="center" shrinkToFit="1"/>
    </xf>
    <xf numFmtId="0" fontId="27" fillId="0" borderId="67" xfId="10" applyFont="1" applyBorder="1" applyAlignment="1" applyProtection="1">
      <alignment horizontal="center" vertical="center" shrinkToFit="1"/>
    </xf>
    <xf numFmtId="179" fontId="27" fillId="0" borderId="43" xfId="10" applyNumberFormat="1" applyFont="1" applyFill="1" applyBorder="1" applyAlignment="1" applyProtection="1">
      <alignment vertical="center" shrinkToFit="1"/>
    </xf>
    <xf numFmtId="0" fontId="27" fillId="0" borderId="42" xfId="10" applyFont="1" applyBorder="1" applyAlignment="1" applyProtection="1">
      <alignment horizontal="center" vertical="center" shrinkToFit="1"/>
    </xf>
    <xf numFmtId="0" fontId="27" fillId="0" borderId="23" xfId="10" applyFont="1" applyBorder="1" applyAlignment="1" applyProtection="1">
      <alignment horizontal="center" vertical="center" shrinkToFit="1"/>
    </xf>
    <xf numFmtId="179" fontId="27" fillId="0" borderId="61" xfId="10" applyNumberFormat="1" applyFont="1" applyFill="1" applyBorder="1" applyAlignment="1" applyProtection="1">
      <alignment vertical="center" shrinkToFit="1"/>
    </xf>
    <xf numFmtId="0" fontId="27" fillId="0" borderId="74" xfId="10" applyFont="1" applyBorder="1" applyAlignment="1" applyProtection="1">
      <alignment vertical="center" shrinkToFit="1"/>
    </xf>
    <xf numFmtId="179" fontId="27" fillId="0" borderId="69" xfId="10" applyNumberFormat="1" applyFont="1" applyFill="1" applyBorder="1" applyAlignment="1" applyProtection="1">
      <alignment vertical="center" shrinkToFit="1"/>
    </xf>
    <xf numFmtId="179" fontId="27" fillId="0" borderId="68" xfId="10" applyNumberFormat="1" applyFont="1" applyFill="1" applyBorder="1" applyAlignment="1" applyProtection="1">
      <alignment vertical="center" shrinkToFit="1"/>
    </xf>
    <xf numFmtId="0" fontId="21" fillId="0" borderId="63" xfId="12" applyFont="1" applyBorder="1" applyProtection="1"/>
    <xf numFmtId="181" fontId="27" fillId="0" borderId="75" xfId="10" applyNumberFormat="1" applyFont="1" applyFill="1" applyBorder="1" applyAlignment="1" applyProtection="1">
      <alignment vertical="top" shrinkToFit="1"/>
    </xf>
    <xf numFmtId="179" fontId="27" fillId="0" borderId="0" xfId="10" applyNumberFormat="1" applyFont="1" applyAlignment="1" applyProtection="1">
      <alignment vertical="center" shrinkToFit="1"/>
    </xf>
    <xf numFmtId="179" fontId="27" fillId="0" borderId="0" xfId="10" applyNumberFormat="1" applyFont="1" applyAlignment="1" applyProtection="1">
      <alignment vertical="center" wrapText="1" shrinkToFit="1"/>
    </xf>
    <xf numFmtId="0" fontId="22" fillId="0" borderId="0" xfId="0" applyFont="1" applyAlignment="1" applyProtection="1">
      <alignment vertical="center" shrinkToFit="1"/>
    </xf>
    <xf numFmtId="181" fontId="27" fillId="0" borderId="0" xfId="10" applyNumberFormat="1" applyFont="1" applyAlignment="1" applyProtection="1">
      <alignment vertical="center" shrinkToFit="1"/>
    </xf>
    <xf numFmtId="0" fontId="12" fillId="0" borderId="0" xfId="10" applyFont="1" applyAlignment="1" applyProtection="1">
      <alignment horizontal="left" vertical="center"/>
    </xf>
    <xf numFmtId="0" fontId="12" fillId="0" borderId="0" xfId="12" applyFont="1" applyAlignment="1" applyProtection="1">
      <alignment vertical="top"/>
    </xf>
    <xf numFmtId="0" fontId="12" fillId="0" borderId="0" xfId="12" applyFont="1" applyAlignment="1" applyProtection="1">
      <alignment vertical="top" wrapText="1"/>
    </xf>
    <xf numFmtId="0" fontId="29" fillId="0" borderId="0" xfId="9" applyFont="1" applyProtection="1"/>
    <xf numFmtId="179" fontId="27" fillId="0" borderId="68" xfId="10" applyNumberFormat="1" applyFont="1" applyBorder="1" applyAlignment="1" applyProtection="1">
      <alignment vertical="center" shrinkToFit="1"/>
      <protection locked="0"/>
    </xf>
    <xf numFmtId="0" fontId="5" fillId="0" borderId="0" xfId="0" applyFont="1" applyProtection="1">
      <alignment vertical="center"/>
    </xf>
    <xf numFmtId="0" fontId="5" fillId="0" borderId="19" xfId="0" applyFont="1" applyBorder="1" applyProtection="1">
      <alignment vertical="center"/>
    </xf>
    <xf numFmtId="0" fontId="8" fillId="0" borderId="0" xfId="0" applyFont="1" applyProtection="1">
      <alignment vertical="center"/>
    </xf>
    <xf numFmtId="0" fontId="12" fillId="0" borderId="0" xfId="0" applyFont="1" applyAlignment="1" applyProtection="1">
      <alignment horizontal="center" vertical="center"/>
    </xf>
    <xf numFmtId="0" fontId="16"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3" xfId="0" applyFont="1" applyBorder="1" applyAlignment="1" applyProtection="1">
      <alignment horizontal="right" vertical="center"/>
    </xf>
    <xf numFmtId="0" fontId="5" fillId="0" borderId="13"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3" xfId="0" applyFont="1" applyBorder="1" applyAlignment="1" applyProtection="1">
      <alignment horizontal="distributed" vertical="center"/>
    </xf>
    <xf numFmtId="0" fontId="13" fillId="0" borderId="0" xfId="0" applyFont="1" applyProtection="1">
      <alignment vertical="center"/>
    </xf>
    <xf numFmtId="0" fontId="14" fillId="0" borderId="0" xfId="0" applyFont="1" applyProtection="1">
      <alignment vertical="center"/>
    </xf>
    <xf numFmtId="0" fontId="5" fillId="0" borderId="50" xfId="0" applyFont="1" applyBorder="1" applyProtection="1">
      <alignment vertical="center"/>
    </xf>
    <xf numFmtId="0" fontId="5" fillId="0" borderId="19" xfId="0" applyFont="1" applyBorder="1" applyAlignment="1" applyProtection="1">
      <alignment horizontal="distributed" vertical="center"/>
    </xf>
    <xf numFmtId="0" fontId="7" fillId="0" borderId="64" xfId="0" applyFont="1" applyBorder="1" applyProtection="1">
      <alignment vertical="center"/>
    </xf>
    <xf numFmtId="0" fontId="8" fillId="0" borderId="0" xfId="0" applyFont="1" applyAlignment="1" applyProtection="1">
      <alignment horizontal="left" vertical="center"/>
    </xf>
    <xf numFmtId="0" fontId="0" fillId="0" borderId="0" xfId="0" applyAlignment="1">
      <alignment vertical="top" textRotation="255" wrapText="1"/>
    </xf>
    <xf numFmtId="38" fontId="0" fillId="0" borderId="0" xfId="0" applyNumberFormat="1">
      <alignment vertical="center"/>
    </xf>
    <xf numFmtId="179" fontId="6" fillId="0" borderId="2" xfId="13" applyNumberFormat="1" applyFont="1" applyFill="1" applyBorder="1" applyAlignment="1" applyProtection="1">
      <alignment horizontal="right" vertical="center" shrinkToFit="1"/>
    </xf>
    <xf numFmtId="0" fontId="5" fillId="0" borderId="51" xfId="0" applyFont="1" applyFill="1" applyBorder="1" applyAlignment="1" applyProtection="1">
      <alignment horizontal="center" vertical="center" wrapText="1"/>
    </xf>
    <xf numFmtId="0" fontId="33" fillId="0" borderId="89" xfId="8" applyFont="1" applyBorder="1" applyAlignment="1" applyProtection="1">
      <alignment horizontal="center" vertical="center"/>
      <protection locked="0"/>
    </xf>
    <xf numFmtId="0" fontId="33" fillId="0" borderId="81" xfId="8" applyFont="1" applyBorder="1" applyAlignment="1" applyProtection="1">
      <alignment horizontal="center" vertical="center"/>
      <protection locked="0"/>
    </xf>
    <xf numFmtId="0" fontId="33" fillId="0" borderId="29" xfId="8" applyFont="1" applyBorder="1" applyProtection="1">
      <alignment vertical="center"/>
      <protection locked="0"/>
    </xf>
    <xf numFmtId="0" fontId="33" fillId="0" borderId="30" xfId="8" applyFont="1" applyBorder="1" applyProtection="1">
      <alignment vertical="center"/>
      <protection locked="0"/>
    </xf>
    <xf numFmtId="0" fontId="33" fillId="0" borderId="91" xfId="8" applyFont="1" applyBorder="1" applyAlignment="1" applyProtection="1">
      <alignment horizontal="center" vertical="center"/>
      <protection locked="0"/>
    </xf>
    <xf numFmtId="0" fontId="33" fillId="0" borderId="105" xfId="8" applyFont="1" applyBorder="1" applyProtection="1">
      <alignment vertical="center"/>
      <protection locked="0"/>
    </xf>
    <xf numFmtId="188" fontId="33" fillId="0" borderId="0" xfId="8" applyNumberFormat="1" applyFont="1" applyProtection="1">
      <alignment vertical="center"/>
      <protection locked="0"/>
    </xf>
    <xf numFmtId="185" fontId="33" fillId="0" borderId="44" xfId="8" applyNumberFormat="1" applyFont="1" applyBorder="1" applyAlignment="1" applyProtection="1">
      <alignment horizontal="center" vertical="center"/>
      <protection locked="0"/>
    </xf>
    <xf numFmtId="0" fontId="33" fillId="0" borderId="94" xfId="8" applyFont="1" applyBorder="1" applyProtection="1">
      <alignment vertical="center"/>
      <protection locked="0"/>
    </xf>
    <xf numFmtId="0" fontId="33" fillId="0" borderId="114" xfId="8" applyFont="1" applyBorder="1" applyProtection="1">
      <alignment vertical="center"/>
      <protection locked="0"/>
    </xf>
    <xf numFmtId="186" fontId="59" fillId="0" borderId="74" xfId="8" applyNumberFormat="1" applyFont="1" applyBorder="1">
      <alignment vertical="center"/>
    </xf>
    <xf numFmtId="186" fontId="59" fillId="0" borderId="51" xfId="8" applyNumberFormat="1" applyFont="1" applyBorder="1">
      <alignment vertical="center"/>
    </xf>
    <xf numFmtId="186" fontId="59" fillId="0" borderId="33" xfId="8" applyNumberFormat="1" applyFont="1" applyBorder="1">
      <alignment vertical="center"/>
    </xf>
    <xf numFmtId="188" fontId="33" fillId="0" borderId="31" xfId="8" applyNumberFormat="1" applyFont="1" applyBorder="1" applyProtection="1">
      <alignment vertical="center"/>
      <protection locked="0"/>
    </xf>
    <xf numFmtId="188" fontId="33" fillId="0" borderId="51" xfId="8" applyNumberFormat="1" applyFont="1" applyBorder="1" applyProtection="1">
      <alignment vertical="center"/>
      <protection locked="0"/>
    </xf>
    <xf numFmtId="188" fontId="33" fillId="0" borderId="52" xfId="8" applyNumberFormat="1" applyFont="1" applyBorder="1" applyProtection="1">
      <alignment vertical="center"/>
      <protection locked="0"/>
    </xf>
    <xf numFmtId="0" fontId="33" fillId="0" borderId="74" xfId="8" applyFont="1" applyBorder="1" applyProtection="1">
      <alignment vertical="center"/>
      <protection locked="0"/>
    </xf>
    <xf numFmtId="0" fontId="33" fillId="0" borderId="24" xfId="8" applyFont="1" applyBorder="1" applyProtection="1">
      <alignment vertical="center"/>
      <protection locked="0"/>
    </xf>
    <xf numFmtId="186" fontId="33" fillId="0" borderId="31" xfId="8" applyNumberFormat="1" applyFont="1" applyBorder="1" applyProtection="1">
      <alignment vertical="center"/>
      <protection locked="0"/>
    </xf>
    <xf numFmtId="186" fontId="33" fillId="0" borderId="33" xfId="8" applyNumberFormat="1" applyFont="1" applyBorder="1" applyProtection="1">
      <alignment vertical="center"/>
      <protection locked="0"/>
    </xf>
    <xf numFmtId="0" fontId="33" fillId="0" borderId="101" xfId="8" applyFont="1" applyFill="1" applyBorder="1" applyProtection="1">
      <alignment vertical="center"/>
      <protection locked="0"/>
    </xf>
    <xf numFmtId="188" fontId="59" fillId="0" borderId="103" xfId="8" applyNumberFormat="1" applyFont="1" applyFill="1" applyBorder="1" applyProtection="1">
      <alignment vertical="center"/>
      <protection locked="0"/>
    </xf>
    <xf numFmtId="188" fontId="59" fillId="0" borderId="92" xfId="8" applyNumberFormat="1" applyFont="1" applyFill="1" applyBorder="1" applyProtection="1">
      <alignment vertical="center"/>
      <protection locked="0"/>
    </xf>
    <xf numFmtId="186" fontId="59" fillId="0" borderId="116" xfId="8" applyNumberFormat="1" applyFont="1" applyFill="1" applyBorder="1">
      <alignment vertical="center"/>
    </xf>
    <xf numFmtId="186" fontId="33" fillId="0" borderId="42" xfId="8" applyNumberFormat="1" applyFont="1" applyFill="1" applyBorder="1">
      <alignment vertical="center"/>
    </xf>
    <xf numFmtId="186" fontId="33" fillId="0" borderId="26" xfId="8" applyNumberFormat="1" applyFont="1" applyFill="1" applyBorder="1">
      <alignment vertical="center"/>
    </xf>
    <xf numFmtId="186" fontId="33" fillId="0" borderId="59" xfId="8" applyNumberFormat="1" applyFont="1" applyFill="1" applyBorder="1">
      <alignment vertical="center"/>
    </xf>
    <xf numFmtId="186" fontId="33" fillId="0" borderId="115" xfId="8" applyNumberFormat="1" applyFont="1" applyFill="1" applyBorder="1">
      <alignment vertical="center"/>
    </xf>
    <xf numFmtId="186" fontId="33" fillId="0" borderId="117" xfId="8" applyNumberFormat="1" applyFont="1" applyFill="1" applyBorder="1">
      <alignment vertical="center"/>
    </xf>
    <xf numFmtId="186" fontId="33" fillId="0" borderId="118" xfId="8" applyNumberFormat="1" applyFont="1" applyFill="1" applyBorder="1">
      <alignment vertical="center"/>
    </xf>
    <xf numFmtId="186" fontId="67" fillId="2" borderId="60" xfId="8" applyNumberFormat="1" applyFont="1" applyFill="1" applyBorder="1" applyProtection="1">
      <alignment vertical="center"/>
      <protection locked="0"/>
    </xf>
    <xf numFmtId="186" fontId="67" fillId="2" borderId="110" xfId="8" applyNumberFormat="1" applyFont="1" applyFill="1" applyBorder="1" applyProtection="1">
      <alignment vertical="center"/>
      <protection locked="0"/>
    </xf>
    <xf numFmtId="186" fontId="67" fillId="0" borderId="109" xfId="8" applyNumberFormat="1" applyFont="1" applyFill="1" applyBorder="1" applyProtection="1">
      <alignment vertical="center"/>
      <protection locked="0"/>
    </xf>
    <xf numFmtId="186" fontId="67" fillId="0" borderId="113" xfId="8" applyNumberFormat="1" applyFont="1" applyFill="1" applyBorder="1" applyProtection="1">
      <alignment vertical="center"/>
      <protection locked="0"/>
    </xf>
    <xf numFmtId="186" fontId="33" fillId="2" borderId="14" xfId="8" applyNumberFormat="1" applyFont="1" applyFill="1" applyBorder="1" applyProtection="1">
      <alignment vertical="center"/>
      <protection locked="0"/>
    </xf>
    <xf numFmtId="186" fontId="33" fillId="2" borderId="58" xfId="8" applyNumberFormat="1" applyFont="1" applyFill="1" applyBorder="1" applyProtection="1">
      <alignment vertical="center"/>
      <protection locked="0"/>
    </xf>
    <xf numFmtId="186" fontId="33" fillId="2" borderId="111" xfId="8" applyNumberFormat="1" applyFont="1" applyFill="1" applyBorder="1" applyProtection="1">
      <alignment vertical="center"/>
      <protection locked="0"/>
    </xf>
    <xf numFmtId="186" fontId="33" fillId="2" borderId="119" xfId="8" applyNumberFormat="1" applyFont="1" applyFill="1" applyBorder="1" applyProtection="1">
      <alignment vertical="center"/>
      <protection locked="0"/>
    </xf>
    <xf numFmtId="0" fontId="46" fillId="2" borderId="127" xfId="8" applyFont="1" applyFill="1" applyBorder="1" applyAlignment="1" applyProtection="1">
      <alignment horizontal="center" vertical="center"/>
      <protection locked="0"/>
    </xf>
    <xf numFmtId="0" fontId="46" fillId="2" borderId="106" xfId="8" applyFont="1" applyFill="1" applyBorder="1" applyAlignment="1" applyProtection="1">
      <alignment horizontal="center" vertical="center"/>
      <protection locked="0"/>
    </xf>
    <xf numFmtId="0" fontId="46" fillId="2" borderId="12" xfId="8" applyFont="1" applyFill="1" applyBorder="1" applyAlignment="1" applyProtection="1">
      <alignment horizontal="center" vertical="center"/>
      <protection locked="0"/>
    </xf>
    <xf numFmtId="0" fontId="46" fillId="2" borderId="48" xfId="8" applyFont="1" applyFill="1" applyBorder="1" applyAlignment="1" applyProtection="1">
      <alignment horizontal="center" vertical="center"/>
      <protection locked="0"/>
    </xf>
    <xf numFmtId="0" fontId="46" fillId="2" borderId="17" xfId="8" applyFont="1" applyFill="1" applyBorder="1" applyAlignment="1" applyProtection="1">
      <alignment horizontal="center" vertical="center"/>
      <protection locked="0"/>
    </xf>
    <xf numFmtId="0" fontId="46" fillId="2" borderId="100" xfId="8" applyFont="1" applyFill="1" applyBorder="1" applyAlignment="1" applyProtection="1">
      <alignment horizontal="center" vertical="center"/>
      <protection locked="0"/>
    </xf>
    <xf numFmtId="0" fontId="46" fillId="2" borderId="72" xfId="8" applyFont="1" applyFill="1" applyBorder="1" applyAlignment="1" applyProtection="1">
      <alignment horizontal="right" vertical="center"/>
      <protection locked="0"/>
    </xf>
    <xf numFmtId="189" fontId="46" fillId="2" borderId="72" xfId="8" applyNumberFormat="1" applyFont="1" applyFill="1" applyBorder="1" applyAlignment="1" applyProtection="1">
      <alignment horizontal="right" vertical="center"/>
      <protection locked="0"/>
    </xf>
    <xf numFmtId="0" fontId="46" fillId="2" borderId="109" xfId="8" applyFont="1" applyFill="1" applyBorder="1" applyAlignment="1" applyProtection="1">
      <alignment horizontal="right" vertical="center"/>
      <protection locked="0"/>
    </xf>
    <xf numFmtId="0" fontId="5" fillId="0" borderId="1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11" fillId="3" borderId="0" xfId="9" applyFont="1" applyFill="1" applyAlignment="1" applyProtection="1">
      <alignment vertical="top" wrapText="1"/>
    </xf>
    <xf numFmtId="0" fontId="11" fillId="3" borderId="50" xfId="9" applyFont="1" applyFill="1" applyBorder="1" applyAlignment="1" applyProtection="1">
      <alignment horizontal="center" vertical="center"/>
    </xf>
    <xf numFmtId="0" fontId="1" fillId="0" borderId="0" xfId="8" applyProtection="1">
      <alignment vertical="center"/>
    </xf>
    <xf numFmtId="0" fontId="46" fillId="0" borderId="0" xfId="8" applyFont="1" applyProtection="1">
      <alignment vertical="center"/>
    </xf>
    <xf numFmtId="182" fontId="46" fillId="0" borderId="0" xfId="8" applyNumberFormat="1" applyFont="1" applyProtection="1">
      <alignment vertical="center"/>
    </xf>
    <xf numFmtId="0" fontId="44" fillId="0" borderId="0" xfId="8" applyFont="1" applyProtection="1">
      <alignment vertical="center"/>
    </xf>
    <xf numFmtId="182" fontId="44" fillId="0" borderId="0" xfId="8" applyNumberFormat="1" applyFont="1" applyProtection="1">
      <alignment vertical="center"/>
    </xf>
    <xf numFmtId="0" fontId="45" fillId="0" borderId="0" xfId="8" applyFont="1" applyProtection="1">
      <alignment vertical="center"/>
    </xf>
    <xf numFmtId="0" fontId="49" fillId="0" borderId="0" xfId="0" applyFont="1" applyProtection="1">
      <alignment vertical="center"/>
    </xf>
    <xf numFmtId="0" fontId="46" fillId="0" borderId="0" xfId="14" applyFont="1" applyAlignment="1" applyProtection="1">
      <alignment horizontal="left" vertical="center"/>
    </xf>
    <xf numFmtId="0" fontId="61" fillId="0" borderId="0" xfId="14" applyFont="1" applyAlignment="1" applyProtection="1">
      <alignment horizontal="center" vertical="center"/>
    </xf>
    <xf numFmtId="0" fontId="36" fillId="0" borderId="0" xfId="14" applyFont="1" applyAlignment="1" applyProtection="1">
      <alignment horizontal="center" vertical="center"/>
    </xf>
    <xf numFmtId="0" fontId="46" fillId="0" borderId="72" xfId="14" applyFont="1" applyBorder="1" applyAlignment="1" applyProtection="1">
      <alignment horizontal="left" vertical="center"/>
    </xf>
    <xf numFmtId="0" fontId="46" fillId="0" borderId="0" xfId="8" applyFont="1" applyFill="1" applyProtection="1">
      <alignment vertical="center"/>
    </xf>
    <xf numFmtId="0" fontId="46" fillId="0" borderId="0" xfId="14" applyFont="1" applyFill="1" applyBorder="1" applyAlignment="1" applyProtection="1">
      <alignment horizontal="left" vertical="center"/>
    </xf>
    <xf numFmtId="0" fontId="36" fillId="0" borderId="0" xfId="14" applyFont="1" applyFill="1" applyAlignment="1" applyProtection="1">
      <alignment horizontal="center" vertical="center"/>
    </xf>
    <xf numFmtId="0" fontId="1" fillId="0" borderId="0" xfId="8" applyFill="1" applyProtection="1">
      <alignment vertical="center"/>
    </xf>
    <xf numFmtId="0" fontId="33" fillId="0" borderId="0" xfId="14" applyFill="1" applyBorder="1" applyAlignment="1" applyProtection="1">
      <alignment horizontal="left" vertical="center"/>
    </xf>
    <xf numFmtId="0" fontId="33" fillId="0" borderId="0" xfId="14" applyBorder="1" applyAlignment="1" applyProtection="1">
      <alignment horizontal="left" vertical="center"/>
    </xf>
    <xf numFmtId="0" fontId="46" fillId="0" borderId="0" xfId="8" applyFont="1" applyAlignment="1" applyProtection="1">
      <alignment horizontal="center" vertical="center"/>
    </xf>
    <xf numFmtId="0" fontId="46" fillId="0" borderId="0" xfId="8" applyFont="1" applyBorder="1" applyAlignment="1" applyProtection="1">
      <alignment horizontal="center" vertical="center"/>
    </xf>
    <xf numFmtId="0" fontId="46" fillId="2" borderId="72" xfId="14" applyFont="1" applyFill="1" applyBorder="1" applyAlignment="1" applyProtection="1">
      <alignment horizontal="left" vertical="center"/>
      <protection locked="0"/>
    </xf>
    <xf numFmtId="0" fontId="47" fillId="0" borderId="0" xfId="8" applyFont="1" applyProtection="1">
      <alignment vertical="center"/>
    </xf>
    <xf numFmtId="0" fontId="46" fillId="0" borderId="11" xfId="8" applyFont="1" applyBorder="1" applyAlignment="1" applyProtection="1">
      <alignment horizontal="center" vertical="center"/>
    </xf>
    <xf numFmtId="0" fontId="46" fillId="4" borderId="54" xfId="8" applyFont="1" applyFill="1" applyBorder="1" applyAlignment="1" applyProtection="1">
      <alignment horizontal="right" vertical="center"/>
    </xf>
    <xf numFmtId="0" fontId="46" fillId="0" borderId="6" xfId="8" applyFont="1" applyBorder="1" applyAlignment="1" applyProtection="1">
      <alignment horizontal="left" vertical="center"/>
    </xf>
    <xf numFmtId="0" fontId="46" fillId="0" borderId="5" xfId="8" applyFont="1" applyBorder="1" applyAlignment="1" applyProtection="1">
      <alignment horizontal="left" vertical="center"/>
    </xf>
    <xf numFmtId="0" fontId="46" fillId="0" borderId="0" xfId="8" applyFont="1" applyAlignment="1" applyProtection="1">
      <alignment vertical="center" wrapText="1"/>
    </xf>
    <xf numFmtId="0" fontId="49" fillId="0" borderId="0" xfId="8" applyFont="1" applyProtection="1">
      <alignment vertical="center"/>
    </xf>
    <xf numFmtId="182" fontId="50" fillId="0" borderId="0" xfId="8" applyNumberFormat="1" applyFont="1" applyProtection="1">
      <alignment vertical="center"/>
    </xf>
    <xf numFmtId="183" fontId="46" fillId="0" borderId="0" xfId="8" applyNumberFormat="1" applyFont="1" applyProtection="1">
      <alignment vertical="center"/>
    </xf>
    <xf numFmtId="0" fontId="46" fillId="0" borderId="65" xfId="8" applyFont="1" applyBorder="1" applyProtection="1">
      <alignment vertical="center"/>
    </xf>
    <xf numFmtId="0" fontId="46" fillId="0" borderId="21" xfId="8" applyFont="1" applyBorder="1" applyAlignment="1" applyProtection="1">
      <alignment horizontal="center" vertical="center" wrapText="1"/>
    </xf>
    <xf numFmtId="182" fontId="46" fillId="0" borderId="44" xfId="8" applyNumberFormat="1" applyFont="1" applyBorder="1" applyAlignment="1" applyProtection="1">
      <alignment horizontal="center" vertical="center" wrapText="1"/>
    </xf>
    <xf numFmtId="182" fontId="46" fillId="0" borderId="11" xfId="8" applyNumberFormat="1" applyFont="1" applyBorder="1" applyAlignment="1" applyProtection="1">
      <alignment horizontal="center" vertical="center" wrapText="1"/>
    </xf>
    <xf numFmtId="0" fontId="46" fillId="0" borderId="61" xfId="8" applyFont="1" applyBorder="1" applyAlignment="1" applyProtection="1">
      <alignment horizontal="right" vertical="center"/>
    </xf>
    <xf numFmtId="0" fontId="46" fillId="0" borderId="120" xfId="8" applyFont="1" applyBorder="1" applyProtection="1">
      <alignment vertical="center"/>
    </xf>
    <xf numFmtId="0" fontId="46" fillId="0" borderId="121" xfId="8" applyFont="1" applyBorder="1" applyProtection="1">
      <alignment vertical="center"/>
    </xf>
    <xf numFmtId="183" fontId="49" fillId="0" borderId="55" xfId="8" applyNumberFormat="1" applyFont="1" applyFill="1" applyBorder="1" applyProtection="1">
      <alignment vertical="center"/>
    </xf>
    <xf numFmtId="0" fontId="46" fillId="0" borderId="29" xfId="8" applyFont="1" applyBorder="1" applyAlignment="1" applyProtection="1">
      <alignment horizontal="right" vertical="center"/>
    </xf>
    <xf numFmtId="0" fontId="46" fillId="0" borderId="123" xfId="8" applyFont="1" applyBorder="1" applyProtection="1">
      <alignment vertical="center"/>
    </xf>
    <xf numFmtId="0" fontId="46" fillId="0" borderId="124" xfId="8" applyFont="1" applyBorder="1" applyProtection="1">
      <alignment vertical="center"/>
    </xf>
    <xf numFmtId="183" fontId="68" fillId="0" borderId="125" xfId="8" applyNumberFormat="1" applyFont="1" applyFill="1" applyBorder="1" applyProtection="1">
      <alignment vertical="center"/>
    </xf>
    <xf numFmtId="0" fontId="46" fillId="0" borderId="128" xfId="8" applyFont="1" applyBorder="1" applyProtection="1">
      <alignment vertical="center"/>
    </xf>
    <xf numFmtId="0" fontId="51" fillId="0" borderId="0" xfId="8" applyFont="1" applyAlignment="1" applyProtection="1">
      <alignment horizontal="left" vertical="center"/>
    </xf>
    <xf numFmtId="0" fontId="46" fillId="0" borderId="70" xfId="8" applyFont="1" applyBorder="1" applyAlignment="1" applyProtection="1">
      <alignment horizontal="right" vertical="center"/>
    </xf>
    <xf numFmtId="0" fontId="46" fillId="0" borderId="131" xfId="8" applyFont="1" applyBorder="1" applyProtection="1">
      <alignment vertical="center"/>
    </xf>
    <xf numFmtId="0" fontId="46" fillId="0" borderId="67" xfId="8" applyFont="1" applyBorder="1" applyAlignment="1" applyProtection="1">
      <alignment horizontal="right" vertical="center"/>
    </xf>
    <xf numFmtId="0" fontId="46" fillId="0" borderId="16" xfId="8" applyFont="1" applyBorder="1" applyAlignment="1" applyProtection="1">
      <alignment horizontal="center" vertical="center"/>
    </xf>
    <xf numFmtId="0" fontId="46" fillId="0" borderId="133" xfId="8" applyFont="1" applyBorder="1" applyProtection="1">
      <alignment vertical="center"/>
    </xf>
    <xf numFmtId="183" fontId="68" fillId="0" borderId="55" xfId="8" applyNumberFormat="1" applyFont="1" applyFill="1" applyBorder="1" applyAlignment="1" applyProtection="1">
      <alignment horizontal="right" vertical="center"/>
    </xf>
    <xf numFmtId="0" fontId="46" fillId="0" borderId="60" xfId="8" applyFont="1" applyBorder="1" applyAlignment="1" applyProtection="1">
      <alignment horizontal="right" vertical="center"/>
    </xf>
    <xf numFmtId="182" fontId="46" fillId="0" borderId="134" xfId="8" applyNumberFormat="1" applyFont="1" applyBorder="1" applyAlignment="1" applyProtection="1">
      <alignment horizontal="right" vertical="center"/>
    </xf>
    <xf numFmtId="183" fontId="46" fillId="0" borderId="109" xfId="8" applyNumberFormat="1" applyFont="1" applyFill="1" applyBorder="1" applyProtection="1">
      <alignment vertical="center"/>
    </xf>
    <xf numFmtId="0" fontId="46" fillId="0" borderId="135" xfId="8" applyFont="1" applyBorder="1" applyProtection="1">
      <alignment vertical="center"/>
    </xf>
    <xf numFmtId="183" fontId="46" fillId="0" borderId="54" xfId="8" applyNumberFormat="1" applyFont="1" applyFill="1" applyBorder="1" applyProtection="1">
      <alignment vertical="center"/>
    </xf>
    <xf numFmtId="0" fontId="46" fillId="0" borderId="137" xfId="8" applyFont="1" applyBorder="1" applyProtection="1">
      <alignment vertical="center"/>
    </xf>
    <xf numFmtId="0" fontId="46" fillId="0" borderId="138" xfId="8" applyFont="1" applyBorder="1" applyProtection="1">
      <alignment vertical="center"/>
    </xf>
    <xf numFmtId="0" fontId="46" fillId="0" borderId="60" xfId="8" applyFont="1" applyBorder="1" applyAlignment="1" applyProtection="1">
      <alignment horizontal="center" vertical="center"/>
    </xf>
    <xf numFmtId="0" fontId="46" fillId="0" borderId="139" xfId="8" applyFont="1" applyBorder="1" applyProtection="1">
      <alignment vertical="center"/>
    </xf>
    <xf numFmtId="0" fontId="46" fillId="0" borderId="140" xfId="8" applyFont="1" applyBorder="1" applyAlignment="1" applyProtection="1">
      <alignment horizontal="center" vertical="center"/>
    </xf>
    <xf numFmtId="184" fontId="46" fillId="0" borderId="142" xfId="8" applyNumberFormat="1" applyFont="1" applyFill="1" applyBorder="1" applyProtection="1">
      <alignment vertical="center"/>
    </xf>
    <xf numFmtId="0" fontId="46" fillId="0" borderId="143" xfId="8" applyFont="1" applyBorder="1" applyProtection="1">
      <alignment vertical="center"/>
    </xf>
    <xf numFmtId="183" fontId="46" fillId="0" borderId="132" xfId="8" applyNumberFormat="1" applyFont="1" applyFill="1" applyBorder="1" applyProtection="1">
      <alignment vertical="center"/>
    </xf>
    <xf numFmtId="0" fontId="49" fillId="0" borderId="30" xfId="8" applyFont="1" applyBorder="1" applyProtection="1">
      <alignment vertical="center"/>
    </xf>
    <xf numFmtId="0" fontId="46" fillId="0" borderId="13" xfId="8" applyFont="1" applyBorder="1" applyProtection="1">
      <alignment vertical="center"/>
    </xf>
    <xf numFmtId="182" fontId="46" fillId="0" borderId="13" xfId="8" applyNumberFormat="1" applyFont="1" applyBorder="1" applyProtection="1">
      <alignment vertical="center"/>
    </xf>
    <xf numFmtId="183" fontId="49" fillId="0" borderId="37" xfId="8" applyNumberFormat="1" applyFont="1" applyFill="1" applyBorder="1" applyProtection="1">
      <alignment vertical="center"/>
    </xf>
    <xf numFmtId="0" fontId="52" fillId="0" borderId="50" xfId="8" applyFont="1" applyBorder="1" applyProtection="1">
      <alignment vertical="center"/>
    </xf>
    <xf numFmtId="0" fontId="53" fillId="0" borderId="19" xfId="8" applyFont="1" applyBorder="1" applyProtection="1">
      <alignment vertical="center"/>
    </xf>
    <xf numFmtId="182" fontId="53" fillId="0" borderId="19" xfId="8" applyNumberFormat="1" applyFont="1" applyBorder="1" applyProtection="1">
      <alignment vertical="center"/>
    </xf>
    <xf numFmtId="182" fontId="47" fillId="0" borderId="72" xfId="8" applyNumberFormat="1" applyFont="1" applyFill="1" applyBorder="1" applyProtection="1">
      <alignment vertical="center"/>
    </xf>
    <xf numFmtId="0" fontId="47" fillId="0" borderId="50" xfId="8" applyFont="1" applyBorder="1" applyProtection="1">
      <alignment vertical="center"/>
    </xf>
    <xf numFmtId="3" fontId="47" fillId="0" borderId="19" xfId="8" applyNumberFormat="1" applyFont="1" applyBorder="1" applyProtection="1">
      <alignment vertical="center"/>
    </xf>
    <xf numFmtId="0" fontId="47" fillId="0" borderId="19" xfId="8" applyFont="1" applyBorder="1" applyProtection="1">
      <alignment vertical="center"/>
    </xf>
    <xf numFmtId="182" fontId="47" fillId="0" borderId="19" xfId="8" applyNumberFormat="1" applyFont="1" applyBorder="1" applyProtection="1">
      <alignment vertical="center"/>
    </xf>
    <xf numFmtId="0" fontId="11" fillId="0" borderId="0" xfId="0" applyFont="1" applyProtection="1">
      <alignment vertical="center"/>
    </xf>
    <xf numFmtId="0" fontId="26" fillId="0" borderId="0" xfId="9" applyFont="1" applyAlignment="1" applyProtection="1">
      <alignment vertical="center"/>
    </xf>
    <xf numFmtId="0" fontId="11" fillId="0" borderId="0" xfId="9" applyFont="1" applyAlignment="1" applyProtection="1">
      <alignment vertical="center"/>
    </xf>
    <xf numFmtId="0" fontId="27" fillId="0" borderId="0" xfId="9" applyFont="1" applyAlignment="1" applyProtection="1">
      <alignment horizontal="center" vertical="center"/>
    </xf>
    <xf numFmtId="0" fontId="22" fillId="0" borderId="0" xfId="9" applyFont="1" applyAlignment="1" applyProtection="1">
      <alignment vertical="center"/>
    </xf>
    <xf numFmtId="0" fontId="11" fillId="0" borderId="0" xfId="9" applyFont="1" applyAlignment="1" applyProtection="1">
      <alignment horizontal="center" vertical="center"/>
    </xf>
    <xf numFmtId="0" fontId="11" fillId="0" borderId="0" xfId="9" applyFont="1" applyAlignment="1" applyProtection="1">
      <alignment horizontal="right" vertical="center"/>
    </xf>
    <xf numFmtId="0" fontId="23" fillId="0" borderId="0" xfId="9" applyFont="1" applyAlignment="1" applyProtection="1">
      <alignment horizontal="distributed" vertical="center"/>
    </xf>
    <xf numFmtId="0" fontId="11" fillId="0" borderId="0" xfId="9" applyFont="1" applyAlignment="1" applyProtection="1">
      <alignment horizontal="distributed" vertical="center"/>
    </xf>
    <xf numFmtId="0" fontId="11" fillId="0" borderId="13" xfId="9" applyFont="1" applyBorder="1" applyAlignment="1" applyProtection="1">
      <alignment vertical="center"/>
    </xf>
    <xf numFmtId="0" fontId="7" fillId="0" borderId="47" xfId="0" applyFont="1" applyBorder="1" applyProtection="1">
      <alignment vertical="center"/>
    </xf>
    <xf numFmtId="0" fontId="5" fillId="0" borderId="13" xfId="0" applyFont="1" applyBorder="1" applyProtection="1">
      <alignment vertical="center"/>
    </xf>
    <xf numFmtId="0" fontId="5" fillId="0" borderId="64" xfId="0" applyFont="1" applyBorder="1" applyProtection="1">
      <alignment vertical="center"/>
    </xf>
    <xf numFmtId="0" fontId="5" fillId="0" borderId="29" xfId="0" applyFont="1" applyBorder="1" applyAlignment="1" applyProtection="1">
      <alignment vertical="center" wrapText="1"/>
    </xf>
    <xf numFmtId="0" fontId="5" fillId="0" borderId="0" xfId="0" applyFont="1" applyAlignment="1" applyProtection="1">
      <alignment vertical="center" wrapText="1"/>
    </xf>
    <xf numFmtId="0" fontId="5" fillId="0" borderId="7" xfId="0" applyFont="1" applyBorder="1" applyAlignment="1" applyProtection="1">
      <alignment vertical="center" wrapText="1"/>
    </xf>
    <xf numFmtId="0" fontId="7" fillId="0" borderId="7" xfId="0" applyFont="1" applyBorder="1" applyAlignment="1" applyProtection="1">
      <alignment horizontal="right" vertical="center"/>
    </xf>
    <xf numFmtId="0" fontId="5" fillId="0" borderId="29" xfId="0" applyFont="1" applyBorder="1" applyProtection="1">
      <alignment vertical="center"/>
    </xf>
    <xf numFmtId="0" fontId="5" fillId="0" borderId="7" xfId="0" applyFont="1" applyBorder="1" applyProtection="1">
      <alignment vertical="center"/>
    </xf>
    <xf numFmtId="0" fontId="42" fillId="0" borderId="59" xfId="0" applyFont="1" applyBorder="1" applyAlignment="1" applyProtection="1">
      <alignment horizontal="right" vertical="center"/>
    </xf>
    <xf numFmtId="0" fontId="5" fillId="0" borderId="30" xfId="0" applyFont="1" applyBorder="1" applyProtection="1">
      <alignment vertical="center"/>
    </xf>
    <xf numFmtId="0" fontId="5" fillId="0" borderId="15" xfId="0" applyFont="1" applyBorder="1" applyProtection="1">
      <alignment vertical="center"/>
    </xf>
    <xf numFmtId="0" fontId="42" fillId="0" borderId="7" xfId="0" applyFont="1" applyBorder="1" applyAlignment="1" applyProtection="1">
      <alignment horizontal="right" vertical="center"/>
    </xf>
    <xf numFmtId="0" fontId="42" fillId="0" borderId="72"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4"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0" fillId="0" borderId="0" xfId="0" applyFont="1" applyProtection="1">
      <alignment vertical="center"/>
    </xf>
    <xf numFmtId="0" fontId="7" fillId="0" borderId="0" xfId="0" applyFont="1" applyProtection="1">
      <alignment vertical="center"/>
    </xf>
    <xf numFmtId="0" fontId="23" fillId="0" borderId="0" xfId="0" applyFont="1" applyProtection="1">
      <alignment vertical="center"/>
    </xf>
    <xf numFmtId="0" fontId="5" fillId="0" borderId="35" xfId="0" applyFont="1" applyBorder="1" applyAlignment="1" applyProtection="1">
      <alignment horizontal="center" vertical="center" wrapText="1"/>
    </xf>
    <xf numFmtId="0" fontId="7" fillId="0" borderId="34" xfId="0" applyFont="1" applyBorder="1" applyAlignment="1" applyProtection="1">
      <alignment horizontal="right" vertical="center"/>
    </xf>
    <xf numFmtId="0" fontId="5" fillId="0" borderId="36" xfId="0" applyFont="1" applyBorder="1" applyAlignment="1" applyProtection="1">
      <alignment horizontal="center" vertical="center"/>
    </xf>
    <xf numFmtId="0" fontId="7" fillId="0" borderId="10" xfId="0" applyFont="1" applyBorder="1" applyAlignment="1" applyProtection="1">
      <alignment horizontal="right" vertical="center"/>
    </xf>
    <xf numFmtId="0" fontId="5" fillId="0" borderId="37" xfId="0" applyFont="1" applyBorder="1" applyAlignment="1" applyProtection="1">
      <alignment horizontal="center" vertical="center"/>
    </xf>
    <xf numFmtId="0" fontId="7" fillId="0" borderId="57"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42" fillId="0" borderId="0" xfId="0" applyFont="1" applyProtection="1">
      <alignment vertical="center"/>
    </xf>
    <xf numFmtId="0" fontId="7" fillId="0" borderId="0" xfId="9" applyFont="1" applyAlignment="1" applyProtection="1">
      <alignment horizontal="center" vertical="center" wrapText="1"/>
    </xf>
    <xf numFmtId="0" fontId="6" fillId="0" borderId="20" xfId="0" applyFont="1" applyBorder="1" applyProtection="1">
      <alignment vertical="center"/>
    </xf>
    <xf numFmtId="0" fontId="43" fillId="0" borderId="44" xfId="0" applyFont="1" applyBorder="1" applyProtection="1">
      <alignment vertical="center"/>
    </xf>
    <xf numFmtId="0" fontId="43" fillId="0" borderId="47" xfId="0" applyFont="1" applyBorder="1" applyProtection="1">
      <alignment vertical="center"/>
    </xf>
    <xf numFmtId="0" fontId="42" fillId="0" borderId="47" xfId="0" applyFont="1" applyBorder="1" applyAlignment="1" applyProtection="1">
      <alignment horizontal="left" vertical="center"/>
    </xf>
    <xf numFmtId="0" fontId="6" fillId="0" borderId="23" xfId="0" applyFont="1" applyBorder="1" applyProtection="1">
      <alignment vertical="center"/>
    </xf>
    <xf numFmtId="0" fontId="43" fillId="0" borderId="39" xfId="0" applyFont="1" applyBorder="1" applyProtection="1">
      <alignment vertical="center"/>
    </xf>
    <xf numFmtId="0" fontId="43" fillId="0" borderId="57" xfId="0" applyFont="1" applyBorder="1" applyProtection="1">
      <alignment vertical="center"/>
    </xf>
    <xf numFmtId="0" fontId="42" fillId="0" borderId="57" xfId="0" applyFont="1" applyBorder="1" applyAlignment="1" applyProtection="1">
      <alignment horizontal="left" vertical="center"/>
    </xf>
    <xf numFmtId="0" fontId="74" fillId="0" borderId="12" xfId="0" applyFont="1" applyBorder="1" applyAlignment="1">
      <alignment vertical="top" textRotation="255" shrinkToFit="1"/>
    </xf>
    <xf numFmtId="0" fontId="0" fillId="0" borderId="12" xfId="0" applyBorder="1">
      <alignment vertical="center"/>
    </xf>
    <xf numFmtId="38" fontId="0" fillId="0" borderId="12" xfId="0" applyNumberFormat="1" applyBorder="1">
      <alignment vertical="center"/>
    </xf>
    <xf numFmtId="55" fontId="0" fillId="0" borderId="12" xfId="0" applyNumberFormat="1" applyBorder="1">
      <alignment vertical="center"/>
    </xf>
    <xf numFmtId="0" fontId="46" fillId="0" borderId="72" xfId="8" applyFont="1" applyBorder="1" applyAlignment="1" applyProtection="1">
      <alignment horizontal="center" vertical="center"/>
    </xf>
    <xf numFmtId="0" fontId="46" fillId="2" borderId="50" xfId="8" applyFont="1" applyFill="1" applyBorder="1" applyAlignment="1" applyProtection="1">
      <alignment horizontal="center" vertical="center"/>
      <protection locked="0"/>
    </xf>
    <xf numFmtId="0" fontId="46" fillId="2" borderId="19" xfId="8" applyFont="1" applyFill="1" applyBorder="1" applyAlignment="1" applyProtection="1">
      <alignment horizontal="center" vertical="center"/>
      <protection locked="0"/>
    </xf>
    <xf numFmtId="0" fontId="46" fillId="2" borderId="64" xfId="8" applyFont="1" applyFill="1" applyBorder="1" applyAlignment="1" applyProtection="1">
      <alignment horizontal="center" vertical="center"/>
      <protection locked="0"/>
    </xf>
    <xf numFmtId="0" fontId="46" fillId="2" borderId="27" xfId="8" applyFont="1" applyFill="1" applyBorder="1" applyAlignment="1" applyProtection="1">
      <alignment horizontal="left" vertical="center" wrapText="1"/>
    </xf>
    <xf numFmtId="0" fontId="46" fillId="2" borderId="18" xfId="8" applyFont="1" applyFill="1" applyBorder="1" applyAlignment="1" applyProtection="1">
      <alignment horizontal="left" vertical="center" wrapText="1"/>
    </xf>
    <xf numFmtId="0" fontId="46" fillId="2" borderId="34" xfId="8" applyFont="1" applyFill="1" applyBorder="1" applyAlignment="1" applyProtection="1">
      <alignment horizontal="left" vertical="center" wrapText="1"/>
    </xf>
    <xf numFmtId="0" fontId="46" fillId="2" borderId="29" xfId="8" applyFont="1" applyFill="1" applyBorder="1" applyAlignment="1" applyProtection="1">
      <alignment horizontal="left" vertical="center" wrapText="1"/>
    </xf>
    <xf numFmtId="0" fontId="46" fillId="2" borderId="0" xfId="8" applyFont="1" applyFill="1" applyBorder="1" applyAlignment="1" applyProtection="1">
      <alignment horizontal="left" vertical="center" wrapText="1"/>
    </xf>
    <xf numFmtId="0" fontId="46" fillId="2" borderId="7" xfId="8" applyFont="1" applyFill="1" applyBorder="1" applyAlignment="1" applyProtection="1">
      <alignment horizontal="left" vertical="center" wrapText="1"/>
    </xf>
    <xf numFmtId="0" fontId="46" fillId="2" borderId="30" xfId="8" applyFont="1" applyFill="1" applyBorder="1" applyAlignment="1" applyProtection="1">
      <alignment horizontal="left" vertical="center" wrapText="1"/>
    </xf>
    <xf numFmtId="0" fontId="46" fillId="2" borderId="13" xfId="8" applyFont="1" applyFill="1" applyBorder="1" applyAlignment="1" applyProtection="1">
      <alignment horizontal="left" vertical="center" wrapText="1"/>
    </xf>
    <xf numFmtId="0" fontId="46" fillId="2" borderId="15" xfId="8" applyFont="1" applyFill="1" applyBorder="1" applyAlignment="1" applyProtection="1">
      <alignment horizontal="left" vertical="center" wrapText="1"/>
    </xf>
    <xf numFmtId="188" fontId="33" fillId="0" borderId="35" xfId="8" applyNumberFormat="1" applyFont="1" applyBorder="1" applyAlignment="1" applyProtection="1">
      <alignment horizontal="center" vertical="center" wrapText="1"/>
      <protection locked="0"/>
    </xf>
    <xf numFmtId="188" fontId="33" fillId="0" borderId="55" xfId="8" applyNumberFormat="1" applyFont="1" applyBorder="1" applyAlignment="1" applyProtection="1">
      <alignment horizontal="center" vertical="center" wrapText="1"/>
      <protection locked="0"/>
    </xf>
    <xf numFmtId="185" fontId="33" fillId="0" borderId="60" xfId="8" applyNumberFormat="1" applyFont="1" applyBorder="1" applyAlignment="1" applyProtection="1">
      <alignment horizontal="center" vertical="center"/>
      <protection locked="0"/>
    </xf>
    <xf numFmtId="185" fontId="33" fillId="0" borderId="26" xfId="8" applyNumberFormat="1" applyFont="1" applyBorder="1" applyAlignment="1" applyProtection="1">
      <alignment horizontal="center" vertical="center"/>
      <protection locked="0"/>
    </xf>
    <xf numFmtId="185" fontId="33" fillId="0" borderId="59" xfId="8" applyNumberFormat="1" applyFont="1" applyBorder="1" applyAlignment="1" applyProtection="1">
      <alignment horizontal="center" vertical="center"/>
      <protection locked="0"/>
    </xf>
    <xf numFmtId="0" fontId="56" fillId="0" borderId="0" xfId="8" applyFont="1" applyAlignment="1" applyProtection="1">
      <alignment horizontal="center" vertical="center"/>
      <protection locked="0"/>
    </xf>
    <xf numFmtId="0" fontId="57" fillId="0" borderId="50" xfId="8" applyFont="1" applyBorder="1" applyAlignment="1" applyProtection="1">
      <alignment horizontal="center" vertical="center"/>
      <protection locked="0"/>
    </xf>
    <xf numFmtId="0" fontId="57" fillId="0" borderId="19" xfId="8" applyFont="1" applyBorder="1" applyAlignment="1" applyProtection="1">
      <alignment horizontal="center" vertical="center"/>
      <protection locked="0"/>
    </xf>
    <xf numFmtId="0" fontId="57" fillId="0" borderId="64" xfId="8" applyFont="1" applyBorder="1" applyAlignment="1" applyProtection="1">
      <alignment horizontal="center" vertical="center"/>
      <protection locked="0"/>
    </xf>
    <xf numFmtId="0" fontId="59" fillId="0" borderId="20" xfId="8" applyFont="1" applyBorder="1" applyAlignment="1" applyProtection="1">
      <alignment horizontal="center" vertical="center"/>
      <protection locked="0"/>
    </xf>
    <xf numFmtId="0" fontId="59" fillId="0" borderId="21" xfId="8" applyFont="1" applyBorder="1" applyAlignment="1" applyProtection="1">
      <alignment horizontal="center" vertical="center"/>
      <protection locked="0"/>
    </xf>
    <xf numFmtId="0" fontId="59" fillId="0" borderId="22" xfId="8" applyFont="1" applyBorder="1" applyAlignment="1" applyProtection="1">
      <alignment horizontal="center" vertical="center"/>
      <protection locked="0"/>
    </xf>
    <xf numFmtId="0" fontId="59" fillId="0" borderId="42" xfId="8" applyFont="1" applyBorder="1" applyAlignment="1" applyProtection="1">
      <alignment horizontal="center" vertical="center"/>
      <protection locked="0"/>
    </xf>
    <xf numFmtId="0" fontId="59" fillId="0" borderId="12" xfId="8" applyFont="1" applyBorder="1" applyAlignment="1" applyProtection="1">
      <alignment horizontal="center" vertical="center"/>
      <protection locked="0"/>
    </xf>
    <xf numFmtId="0" fontId="59" fillId="0" borderId="17" xfId="8" applyFont="1" applyBorder="1" applyAlignment="1" applyProtection="1">
      <alignment horizontal="center" vertical="center"/>
      <protection locked="0"/>
    </xf>
    <xf numFmtId="0" fontId="33" fillId="0" borderId="34" xfId="8" applyFont="1" applyBorder="1" applyAlignment="1" applyProtection="1">
      <alignment horizontal="center" vertical="center" wrapText="1"/>
      <protection locked="0"/>
    </xf>
    <xf numFmtId="0" fontId="33" fillId="0" borderId="8" xfId="8" applyFont="1" applyBorder="1" applyAlignment="1" applyProtection="1">
      <alignment horizontal="center" vertical="center" wrapText="1"/>
      <protection locked="0"/>
    </xf>
    <xf numFmtId="0" fontId="33" fillId="0" borderId="60" xfId="8" applyFont="1" applyBorder="1" applyAlignment="1" applyProtection="1">
      <alignment horizontal="center" vertical="center"/>
      <protection locked="0"/>
    </xf>
    <xf numFmtId="0" fontId="33" fillId="0" borderId="26" xfId="8" applyFont="1" applyBorder="1" applyAlignment="1" applyProtection="1">
      <alignment horizontal="center" vertical="center"/>
      <protection locked="0"/>
    </xf>
    <xf numFmtId="0" fontId="33" fillId="0" borderId="59" xfId="8" applyFont="1" applyBorder="1" applyAlignment="1" applyProtection="1">
      <alignment horizontal="center" vertical="center"/>
      <protection locked="0"/>
    </xf>
    <xf numFmtId="0" fontId="33" fillId="0" borderId="42" xfId="8" applyFont="1" applyBorder="1" applyAlignment="1" applyProtection="1">
      <alignment horizontal="center" vertical="center"/>
      <protection locked="0"/>
    </xf>
    <xf numFmtId="0" fontId="33" fillId="0" borderId="12" xfId="8" applyFont="1" applyBorder="1" applyAlignment="1" applyProtection="1">
      <alignment horizontal="center" vertical="center"/>
      <protection locked="0"/>
    </xf>
    <xf numFmtId="0" fontId="33" fillId="0" borderId="61" xfId="8" applyFont="1" applyBorder="1" applyAlignment="1" applyProtection="1">
      <alignment horizontal="center" vertical="center"/>
      <protection locked="0"/>
    </xf>
    <xf numFmtId="0" fontId="33" fillId="0" borderId="3" xfId="8" applyFont="1" applyBorder="1" applyAlignment="1" applyProtection="1">
      <alignment horizontal="center" vertical="center"/>
      <protection locked="0"/>
    </xf>
    <xf numFmtId="0" fontId="33" fillId="0" borderId="29" xfId="8" applyFont="1" applyBorder="1" applyAlignment="1" applyProtection="1">
      <alignment horizontal="center" vertical="center"/>
      <protection locked="0"/>
    </xf>
    <xf numFmtId="0" fontId="33" fillId="0" borderId="9" xfId="8" applyFont="1" applyBorder="1" applyAlignment="1" applyProtection="1">
      <alignment horizontal="center" vertical="center"/>
      <protection locked="0"/>
    </xf>
    <xf numFmtId="0" fontId="33" fillId="0" borderId="12" xfId="8" applyFont="1" applyBorder="1" applyAlignment="1" applyProtection="1">
      <alignment horizontal="left" vertical="center"/>
      <protection locked="0"/>
    </xf>
    <xf numFmtId="0" fontId="33" fillId="0" borderId="24" xfId="8" applyFont="1" applyBorder="1" applyAlignment="1" applyProtection="1">
      <alignment horizontal="left" vertical="center"/>
      <protection locked="0"/>
    </xf>
    <xf numFmtId="0" fontId="33" fillId="0" borderId="107" xfId="8" applyFont="1" applyBorder="1" applyAlignment="1" applyProtection="1">
      <alignment horizontal="left" vertical="center"/>
      <protection locked="0"/>
    </xf>
    <xf numFmtId="0" fontId="33" fillId="0" borderId="108" xfId="8" applyFont="1" applyBorder="1" applyAlignment="1" applyProtection="1">
      <alignment horizontal="left" vertical="center"/>
      <protection locked="0"/>
    </xf>
    <xf numFmtId="0" fontId="59" fillId="0" borderId="20" xfId="8" applyFont="1" applyBorder="1" applyAlignment="1" applyProtection="1">
      <alignment horizontal="center" vertical="center" wrapText="1"/>
      <protection locked="0"/>
    </xf>
    <xf numFmtId="0" fontId="59" fillId="0" borderId="21" xfId="8" applyFont="1" applyBorder="1" applyAlignment="1" applyProtection="1">
      <alignment horizontal="center" vertical="center" wrapText="1"/>
      <protection locked="0"/>
    </xf>
    <xf numFmtId="0" fontId="59" fillId="0" borderId="22" xfId="8" applyFont="1" applyBorder="1" applyAlignment="1" applyProtection="1">
      <alignment horizontal="center" vertical="center" wrapText="1"/>
      <protection locked="0"/>
    </xf>
    <xf numFmtId="0" fontId="59" fillId="0" borderId="42" xfId="8" applyFont="1" applyBorder="1" applyAlignment="1" applyProtection="1">
      <alignment horizontal="center" vertical="center" wrapText="1"/>
      <protection locked="0"/>
    </xf>
    <xf numFmtId="0" fontId="59" fillId="0" borderId="12" xfId="8" applyFont="1" applyBorder="1" applyAlignment="1" applyProtection="1">
      <alignment horizontal="center" vertical="center" wrapText="1"/>
      <protection locked="0"/>
    </xf>
    <xf numFmtId="0" fontId="59" fillId="0" borderId="17" xfId="8" applyFont="1" applyBorder="1" applyAlignment="1" applyProtection="1">
      <alignment horizontal="center" vertical="center" wrapText="1"/>
      <protection locked="0"/>
    </xf>
    <xf numFmtId="0" fontId="33" fillId="0" borderId="53" xfId="8" applyFont="1" applyBorder="1" applyAlignment="1" applyProtection="1">
      <alignment horizontal="center" vertical="center"/>
      <protection locked="0"/>
    </xf>
    <xf numFmtId="0" fontId="33" fillId="2" borderId="50" xfId="8" applyFont="1" applyFill="1" applyBorder="1" applyAlignment="1" applyProtection="1">
      <alignment horizontal="left" vertical="top"/>
      <protection locked="0"/>
    </xf>
    <xf numFmtId="0" fontId="33" fillId="2" borderId="19" xfId="8" applyFont="1" applyFill="1" applyBorder="1" applyAlignment="1" applyProtection="1">
      <alignment horizontal="left" vertical="top"/>
      <protection locked="0"/>
    </xf>
    <xf numFmtId="0" fontId="33" fillId="2" borderId="64" xfId="8" applyFont="1" applyFill="1" applyBorder="1" applyAlignment="1" applyProtection="1">
      <alignment horizontal="left" vertical="top"/>
      <protection locked="0"/>
    </xf>
    <xf numFmtId="0" fontId="33" fillId="0" borderId="30" xfId="8" applyFont="1" applyBorder="1" applyAlignment="1" applyProtection="1">
      <alignment horizontal="left" vertical="center"/>
      <protection locked="0"/>
    </xf>
    <xf numFmtId="0" fontId="33" fillId="0" borderId="31" xfId="8" applyFont="1" applyBorder="1" applyAlignment="1" applyProtection="1">
      <alignment horizontal="left" vertical="center"/>
      <protection locked="0"/>
    </xf>
    <xf numFmtId="0" fontId="33" fillId="0" borderId="35" xfId="8" applyFont="1" applyBorder="1" applyAlignment="1" applyProtection="1">
      <alignment horizontal="center" vertical="center" wrapText="1"/>
      <protection locked="0"/>
    </xf>
    <xf numFmtId="0" fontId="33" fillId="0" borderId="55" xfId="8" applyFont="1" applyBorder="1" applyAlignment="1" applyProtection="1">
      <alignment horizontal="center" vertical="center" wrapText="1"/>
      <protection locked="0"/>
    </xf>
    <xf numFmtId="0" fontId="46" fillId="0" borderId="82" xfId="8" applyFont="1" applyBorder="1" applyAlignment="1" applyProtection="1">
      <alignment horizontal="left" vertical="center"/>
    </xf>
    <xf numFmtId="0" fontId="46" fillId="0" borderId="83" xfId="8" applyFont="1" applyBorder="1" applyAlignment="1" applyProtection="1">
      <alignment horizontal="left" vertical="center"/>
    </xf>
    <xf numFmtId="0" fontId="61" fillId="0" borderId="0" xfId="8" applyFont="1" applyAlignment="1" applyProtection="1">
      <alignment horizontal="left" vertical="center"/>
    </xf>
    <xf numFmtId="0" fontId="46" fillId="0" borderId="50" xfId="8" applyFont="1" applyBorder="1" applyAlignment="1" applyProtection="1">
      <alignment horizontal="center" vertical="center"/>
    </xf>
    <xf numFmtId="0" fontId="46" fillId="0" borderId="19" xfId="8" applyFont="1" applyBorder="1" applyAlignment="1" applyProtection="1">
      <alignment horizontal="center" vertical="center"/>
    </xf>
    <xf numFmtId="0" fontId="46" fillId="0" borderId="64" xfId="8" applyFont="1" applyBorder="1" applyAlignment="1" applyProtection="1">
      <alignment horizontal="center" vertical="center"/>
    </xf>
    <xf numFmtId="0" fontId="46" fillId="0" borderId="58" xfId="8" applyFont="1" applyBorder="1" applyAlignment="1" applyProtection="1">
      <alignment horizontal="center" vertical="center"/>
    </xf>
    <xf numFmtId="0" fontId="46" fillId="0" borderId="26" xfId="8" applyFont="1" applyBorder="1" applyAlignment="1" applyProtection="1">
      <alignment horizontal="center" vertical="center"/>
    </xf>
    <xf numFmtId="0" fontId="46" fillId="0" borderId="58" xfId="8" applyFont="1" applyBorder="1" applyAlignment="1" applyProtection="1">
      <alignment horizontal="left" vertical="center"/>
    </xf>
    <xf numFmtId="0" fontId="46" fillId="0" borderId="26" xfId="8" applyFont="1" applyBorder="1" applyAlignment="1" applyProtection="1">
      <alignment horizontal="left" vertical="center"/>
    </xf>
    <xf numFmtId="0" fontId="46" fillId="0" borderId="2" xfId="8" applyFont="1" applyBorder="1" applyAlignment="1" applyProtection="1">
      <alignment horizontal="left" vertical="center"/>
    </xf>
    <xf numFmtId="0" fontId="46" fillId="0" borderId="4" xfId="8" applyFont="1" applyBorder="1" applyAlignment="1" applyProtection="1">
      <alignment horizontal="left" vertical="center"/>
    </xf>
    <xf numFmtId="0" fontId="46" fillId="0" borderId="26" xfId="8" applyFont="1" applyBorder="1" applyProtection="1">
      <alignment vertical="center"/>
    </xf>
    <xf numFmtId="0" fontId="46" fillId="0" borderId="14" xfId="8" applyFont="1" applyBorder="1" applyProtection="1">
      <alignment vertical="center"/>
    </xf>
    <xf numFmtId="0" fontId="46" fillId="0" borderId="85" xfId="8" applyFont="1" applyBorder="1" applyAlignment="1" applyProtection="1">
      <alignment horizontal="left" vertical="center"/>
    </xf>
    <xf numFmtId="0" fontId="46" fillId="0" borderId="86" xfId="8" applyFont="1" applyBorder="1" applyAlignment="1" applyProtection="1">
      <alignment horizontal="left" vertical="center"/>
    </xf>
    <xf numFmtId="0" fontId="46" fillId="0" borderId="0" xfId="8" applyFont="1" applyAlignment="1" applyProtection="1">
      <alignment horizontal="left" vertical="top" wrapText="1"/>
    </xf>
    <xf numFmtId="0" fontId="46" fillId="0" borderId="44" xfId="8" applyFont="1" applyBorder="1" applyAlignment="1" applyProtection="1">
      <alignment horizontal="center" vertical="center"/>
    </xf>
    <xf numFmtId="0" fontId="46" fillId="0" borderId="45" xfId="8" applyFont="1" applyBorder="1" applyAlignment="1" applyProtection="1">
      <alignment horizontal="center" vertical="center"/>
    </xf>
    <xf numFmtId="0" fontId="46" fillId="0" borderId="14" xfId="8" applyFont="1" applyBorder="1" applyAlignment="1" applyProtection="1">
      <alignment horizontal="left" vertical="center"/>
    </xf>
    <xf numFmtId="0" fontId="46" fillId="0" borderId="95" xfId="8" applyFont="1" applyBorder="1" applyProtection="1">
      <alignment vertical="center"/>
    </xf>
    <xf numFmtId="0" fontId="46" fillId="0" borderId="122" xfId="8" applyFont="1" applyBorder="1" applyProtection="1">
      <alignment vertical="center"/>
    </xf>
    <xf numFmtId="0" fontId="46" fillId="0" borderId="90" xfId="8" applyFont="1" applyBorder="1" applyProtection="1">
      <alignment vertical="center"/>
    </xf>
    <xf numFmtId="0" fontId="46" fillId="0" borderId="126" xfId="8" applyFont="1" applyBorder="1" applyProtection="1">
      <alignment vertical="center"/>
    </xf>
    <xf numFmtId="183" fontId="68" fillId="0" borderId="129" xfId="8" applyNumberFormat="1" applyFont="1" applyFill="1" applyBorder="1" applyAlignment="1" applyProtection="1">
      <alignment horizontal="right" vertical="center"/>
    </xf>
    <xf numFmtId="183" fontId="68" fillId="0" borderId="132" xfId="8" applyNumberFormat="1" applyFont="1" applyFill="1" applyBorder="1" applyAlignment="1" applyProtection="1">
      <alignment horizontal="right" vertical="center"/>
    </xf>
    <xf numFmtId="0" fontId="46" fillId="0" borderId="104" xfId="8" applyFont="1" applyBorder="1" applyProtection="1">
      <alignment vertical="center"/>
    </xf>
    <xf numFmtId="0" fontId="46" fillId="0" borderId="130" xfId="8" applyFont="1" applyBorder="1" applyProtection="1">
      <alignment vertical="center"/>
    </xf>
    <xf numFmtId="0" fontId="46" fillId="0" borderId="5" xfId="8" applyFont="1" applyBorder="1" applyAlignment="1" applyProtection="1">
      <alignment horizontal="left" vertical="center"/>
    </xf>
    <xf numFmtId="0" fontId="46" fillId="0" borderId="93" xfId="8" applyFont="1" applyBorder="1" applyAlignment="1" applyProtection="1">
      <alignment horizontal="left" vertical="center"/>
    </xf>
    <xf numFmtId="0" fontId="46" fillId="0" borderId="87" xfId="8" applyFont="1" applyBorder="1" applyProtection="1">
      <alignment vertical="center"/>
    </xf>
    <xf numFmtId="0" fontId="46" fillId="0" borderId="141" xfId="8" applyFont="1" applyBorder="1" applyProtection="1">
      <alignment vertical="center"/>
    </xf>
    <xf numFmtId="0" fontId="49" fillId="0" borderId="110" xfId="8" applyFont="1" applyBorder="1" applyProtection="1">
      <alignment vertical="center"/>
    </xf>
    <xf numFmtId="0" fontId="49" fillId="0" borderId="117" xfId="8" applyFont="1" applyBorder="1" applyProtection="1">
      <alignment vertical="center"/>
    </xf>
    <xf numFmtId="0" fontId="49" fillId="0" borderId="111" xfId="8" applyFont="1" applyBorder="1" applyProtection="1">
      <alignment vertical="center"/>
    </xf>
    <xf numFmtId="0" fontId="46" fillId="0" borderId="136" xfId="8" applyFont="1" applyBorder="1" applyProtection="1">
      <alignment vertical="center"/>
    </xf>
    <xf numFmtId="0" fontId="5" fillId="0" borderId="12" xfId="0" applyFont="1" applyBorder="1" applyAlignment="1">
      <alignment horizontal="left" vertical="center" wrapText="1"/>
    </xf>
    <xf numFmtId="0" fontId="5" fillId="0" borderId="13" xfId="0" applyFont="1" applyFill="1" applyBorder="1" applyAlignment="1" applyProtection="1">
      <alignment horizontal="center" vertical="center"/>
    </xf>
    <xf numFmtId="38" fontId="5" fillId="0" borderId="63"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5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8"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59" xfId="0" applyFont="1" applyFill="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vertical="center" wrapText="1"/>
    </xf>
    <xf numFmtId="0" fontId="0" fillId="0" borderId="13" xfId="0"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1"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shrinkToFit="1"/>
    </xf>
    <xf numFmtId="0" fontId="5" fillId="0" borderId="57" xfId="0" applyFont="1" applyFill="1" applyBorder="1" applyAlignment="1" applyProtection="1">
      <alignment horizontal="left" vertical="center" shrinkToFit="1"/>
    </xf>
    <xf numFmtId="0" fontId="7" fillId="0" borderId="74" xfId="0" applyFont="1" applyBorder="1" applyAlignment="1" applyProtection="1">
      <alignment horizontal="distributed" vertical="center"/>
    </xf>
    <xf numFmtId="0" fontId="7" fillId="0" borderId="51" xfId="0" applyFont="1" applyBorder="1" applyAlignment="1" applyProtection="1">
      <alignment horizontal="distributed" vertical="center"/>
    </xf>
    <xf numFmtId="0" fontId="5" fillId="0" borderId="27" xfId="0" applyFont="1" applyBorder="1" applyAlignment="1" applyProtection="1">
      <alignment vertical="center"/>
    </xf>
    <xf numFmtId="0" fontId="0" fillId="0" borderId="18" xfId="0" applyBorder="1" applyAlignment="1" applyProtection="1">
      <alignment vertical="center"/>
    </xf>
    <xf numFmtId="0" fontId="0" fillId="0" borderId="34" xfId="0" applyBorder="1" applyAlignment="1" applyProtection="1">
      <alignment vertical="center"/>
    </xf>
    <xf numFmtId="0" fontId="5"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5" fillId="0" borderId="7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71"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9"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0" xfId="0" applyFont="1" applyBorder="1" applyAlignment="1" applyProtection="1">
      <alignment horizontal="distributed" vertical="center"/>
    </xf>
    <xf numFmtId="0" fontId="7" fillId="0" borderId="21"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24" fillId="0" borderId="0" xfId="9" applyFont="1" applyAlignment="1" applyProtection="1">
      <alignment horizontal="center" vertical="center"/>
    </xf>
    <xf numFmtId="0" fontId="11" fillId="0" borderId="0" xfId="9" applyFont="1" applyAlignment="1" applyProtection="1">
      <alignment horizontal="center" vertical="center"/>
    </xf>
    <xf numFmtId="0" fontId="11" fillId="0" borderId="20" xfId="9" applyFont="1" applyBorder="1" applyAlignment="1" applyProtection="1">
      <alignment horizontal="distributed" vertical="center"/>
    </xf>
    <xf numFmtId="0" fontId="11" fillId="0" borderId="21" xfId="9" applyFont="1" applyBorder="1" applyAlignment="1" applyProtection="1">
      <alignment horizontal="distributed" vertical="center"/>
    </xf>
    <xf numFmtId="0" fontId="11" fillId="0" borderId="22" xfId="9" applyFont="1" applyBorder="1" applyAlignment="1" applyProtection="1">
      <alignment horizontal="distributed" vertical="center"/>
    </xf>
    <xf numFmtId="0" fontId="11" fillId="0" borderId="65" xfId="9" applyFont="1" applyBorder="1" applyAlignment="1" applyProtection="1">
      <alignment vertical="center" shrinkToFit="1"/>
    </xf>
    <xf numFmtId="0" fontId="11" fillId="0" borderId="44" xfId="9" applyFont="1" applyBorder="1" applyAlignment="1" applyProtection="1">
      <alignment vertical="center" shrinkToFit="1"/>
    </xf>
    <xf numFmtId="0" fontId="11" fillId="0" borderId="47" xfId="9" applyFont="1" applyBorder="1" applyAlignment="1" applyProtection="1">
      <alignment vertical="center" shrinkToFit="1"/>
    </xf>
    <xf numFmtId="0" fontId="11" fillId="0" borderId="42" xfId="9" applyFont="1" applyBorder="1" applyAlignment="1" applyProtection="1">
      <alignment horizontal="distributed" vertical="center"/>
    </xf>
    <xf numFmtId="0" fontId="11" fillId="0" borderId="12" xfId="9" applyFont="1" applyBorder="1" applyAlignment="1" applyProtection="1">
      <alignment horizontal="distributed" vertical="center"/>
    </xf>
    <xf numFmtId="0" fontId="11" fillId="0" borderId="17" xfId="9" applyFont="1" applyBorder="1" applyAlignment="1" applyProtection="1">
      <alignment horizontal="distributed" vertical="center"/>
    </xf>
    <xf numFmtId="0" fontId="11" fillId="0" borderId="60" xfId="9" applyFont="1" applyBorder="1" applyAlignment="1" applyProtection="1">
      <alignment vertical="center" shrinkToFit="1"/>
    </xf>
    <xf numFmtId="0" fontId="11" fillId="0" borderId="26" xfId="9" applyFont="1" applyBorder="1" applyAlignment="1" applyProtection="1">
      <alignment vertical="center" shrinkToFit="1"/>
    </xf>
    <xf numFmtId="0" fontId="11" fillId="0" borderId="59" xfId="9" applyFont="1" applyBorder="1" applyAlignment="1" applyProtection="1">
      <alignment vertical="center" shrinkToFit="1"/>
    </xf>
    <xf numFmtId="0" fontId="5" fillId="0" borderId="12"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2" xfId="0" applyFont="1" applyBorder="1" applyAlignment="1">
      <alignment horizontal="center" vertical="center" wrapText="1"/>
    </xf>
    <xf numFmtId="0" fontId="76" fillId="5" borderId="2" xfId="0" applyFont="1" applyFill="1" applyBorder="1" applyAlignment="1">
      <alignment horizontal="center" vertical="center" wrapText="1"/>
    </xf>
    <xf numFmtId="0" fontId="76" fillId="5" borderId="4" xfId="0" applyFont="1" applyFill="1" applyBorder="1" applyAlignment="1">
      <alignment horizontal="center" vertical="center" wrapText="1"/>
    </xf>
    <xf numFmtId="0" fontId="76" fillId="5" borderId="3" xfId="0" applyFont="1" applyFill="1" applyBorder="1" applyAlignment="1">
      <alignment horizontal="center" vertical="center" wrapText="1"/>
    </xf>
    <xf numFmtId="0" fontId="76" fillId="5" borderId="5" xfId="0" applyFont="1" applyFill="1" applyBorder="1" applyAlignment="1">
      <alignment horizontal="center" vertical="center" wrapText="1"/>
    </xf>
    <xf numFmtId="0" fontId="76" fillId="5" borderId="1" xfId="0" applyFont="1" applyFill="1" applyBorder="1" applyAlignment="1">
      <alignment horizontal="center" vertical="center" wrapText="1"/>
    </xf>
    <xf numFmtId="0" fontId="76" fillId="5" borderId="93" xfId="0" applyFont="1" applyFill="1" applyBorder="1" applyAlignment="1">
      <alignment horizontal="center" vertical="center" wrapText="1"/>
    </xf>
    <xf numFmtId="0" fontId="5" fillId="0" borderId="0" xfId="0" applyFont="1" applyAlignment="1" applyProtection="1">
      <alignment horizontal="left" vertical="top" wrapText="1"/>
    </xf>
    <xf numFmtId="0" fontId="0" fillId="0" borderId="0" xfId="0" applyAlignment="1" applyProtection="1">
      <alignment vertical="center" wrapText="1"/>
    </xf>
    <xf numFmtId="0" fontId="11" fillId="0" borderId="38" xfId="9" applyFont="1" applyBorder="1" applyAlignment="1" applyProtection="1">
      <alignment horizontal="distributed" vertical="center"/>
    </xf>
    <xf numFmtId="0" fontId="11" fillId="0" borderId="39" xfId="9" applyFont="1" applyBorder="1" applyAlignment="1" applyProtection="1">
      <alignment horizontal="distributed" vertical="center"/>
    </xf>
    <xf numFmtId="0" fontId="11" fillId="0" borderId="57" xfId="9" applyFont="1" applyBorder="1" applyAlignment="1" applyProtection="1">
      <alignment horizontal="distributed" vertical="center"/>
    </xf>
    <xf numFmtId="0" fontId="11" fillId="0" borderId="38" xfId="9" applyFont="1" applyBorder="1" applyAlignment="1" applyProtection="1">
      <alignment vertical="center" shrinkToFit="1"/>
    </xf>
    <xf numFmtId="0" fontId="11" fillId="0" borderId="39" xfId="9" applyFont="1" applyBorder="1" applyAlignment="1" applyProtection="1">
      <alignment vertical="center" shrinkToFit="1"/>
    </xf>
    <xf numFmtId="0" fontId="11" fillId="0" borderId="57" xfId="9" applyFont="1" applyBorder="1" applyAlignment="1" applyProtection="1">
      <alignment vertical="center" shrinkToFi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 xfId="0" applyFont="1" applyBorder="1" applyAlignment="1" applyProtection="1">
      <alignment horizontal="left" vertical="center" wrapText="1"/>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38" fontId="7" fillId="0" borderId="44" xfId="0" applyNumberFormat="1" applyFont="1" applyBorder="1" applyProtection="1">
      <alignment vertical="center"/>
    </xf>
    <xf numFmtId="0" fontId="0" fillId="0" borderId="44" xfId="0" applyBorder="1" applyProtection="1">
      <alignment vertical="center"/>
    </xf>
    <xf numFmtId="38" fontId="5" fillId="0" borderId="33" xfId="0" applyNumberFormat="1" applyFont="1" applyBorder="1" applyAlignment="1" applyProtection="1">
      <alignment horizontal="right" vertical="center"/>
    </xf>
    <xf numFmtId="0" fontId="5" fillId="0" borderId="13" xfId="0" applyFont="1" applyBorder="1" applyAlignment="1" applyProtection="1">
      <alignment horizontal="right" vertical="center"/>
    </xf>
    <xf numFmtId="0" fontId="7" fillId="0" borderId="65"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0" fontId="7" fillId="0" borderId="60"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38" fontId="7" fillId="0" borderId="58"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38" fontId="7" fillId="0" borderId="41" xfId="6" applyFont="1" applyFill="1" applyBorder="1" applyAlignment="1" applyProtection="1">
      <alignment horizontal="right" vertical="center"/>
    </xf>
    <xf numFmtId="38" fontId="7" fillId="0" borderId="39" xfId="6" applyFont="1" applyFill="1" applyBorder="1" applyAlignment="1" applyProtection="1">
      <alignment horizontal="right" vertical="center"/>
    </xf>
    <xf numFmtId="0" fontId="5" fillId="0" borderId="50" xfId="0" applyFont="1" applyBorder="1" applyProtection="1">
      <alignment vertical="center"/>
    </xf>
    <xf numFmtId="0" fontId="5" fillId="0" borderId="19" xfId="0" applyFont="1" applyBorder="1" applyProtection="1">
      <alignment vertical="center"/>
    </xf>
    <xf numFmtId="0" fontId="0" fillId="0" borderId="19" xfId="0" applyBorder="1" applyProtection="1">
      <alignment vertical="center"/>
    </xf>
    <xf numFmtId="0" fontId="0" fillId="0" borderId="66" xfId="0" applyBorder="1" applyProtection="1">
      <alignment vertical="center"/>
    </xf>
    <xf numFmtId="0" fontId="7" fillId="0" borderId="63" xfId="0" applyFont="1" applyBorder="1" applyAlignment="1" applyProtection="1">
      <alignment horizontal="center" vertical="center"/>
    </xf>
    <xf numFmtId="0" fontId="0" fillId="0" borderId="19" xfId="0" applyBorder="1" applyAlignment="1" applyProtection="1">
      <alignment horizontal="center" vertical="center"/>
    </xf>
    <xf numFmtId="0" fontId="70" fillId="0" borderId="12" xfId="0" applyFont="1" applyBorder="1" applyAlignment="1" applyProtection="1">
      <alignment vertical="center" shrinkToFit="1"/>
    </xf>
    <xf numFmtId="38" fontId="72" fillId="0" borderId="12" xfId="6" applyFont="1" applyBorder="1" applyAlignment="1" applyProtection="1">
      <alignment vertical="center" shrinkToFit="1"/>
      <protection locked="0"/>
    </xf>
    <xf numFmtId="0" fontId="5" fillId="0" borderId="27" xfId="0" applyFont="1" applyBorder="1" applyAlignment="1" applyProtection="1">
      <alignment vertical="center" wrapText="1"/>
    </xf>
    <xf numFmtId="0" fontId="5" fillId="0" borderId="18" xfId="0" applyFont="1" applyBorder="1" applyAlignment="1" applyProtection="1">
      <alignment vertical="center" wrapText="1"/>
    </xf>
    <xf numFmtId="0" fontId="39" fillId="0" borderId="18" xfId="0" applyFont="1" applyBorder="1" applyProtection="1">
      <alignment vertical="center"/>
    </xf>
    <xf numFmtId="38" fontId="7" fillId="0" borderId="46" xfId="0" applyNumberFormat="1" applyFont="1" applyBorder="1" applyAlignment="1" applyProtection="1">
      <alignment horizontal="right" vertical="center"/>
    </xf>
    <xf numFmtId="38" fontId="7" fillId="0" borderId="44" xfId="0" applyNumberFormat="1" applyFont="1" applyBorder="1" applyAlignment="1" applyProtection="1">
      <alignment horizontal="right" vertical="center"/>
    </xf>
    <xf numFmtId="0" fontId="70" fillId="0" borderId="12" xfId="0" applyFont="1" applyBorder="1" applyProtection="1">
      <alignment vertical="center"/>
    </xf>
    <xf numFmtId="0" fontId="5" fillId="0" borderId="2" xfId="0" applyFont="1" applyBorder="1" applyProtection="1">
      <alignment vertical="center"/>
    </xf>
    <xf numFmtId="0" fontId="5" fillId="0" borderId="4" xfId="0" applyFont="1" applyBorder="1" applyProtection="1">
      <alignment vertical="center"/>
    </xf>
    <xf numFmtId="0" fontId="39" fillId="0" borderId="4" xfId="0" applyFont="1" applyBorder="1" applyProtection="1">
      <alignment vertical="center"/>
    </xf>
    <xf numFmtId="38" fontId="7" fillId="0" borderId="76" xfId="0" applyNumberFormat="1" applyFont="1" applyBorder="1" applyAlignment="1" applyProtection="1">
      <alignment horizontal="right" vertical="center"/>
    </xf>
    <xf numFmtId="38" fontId="7" fillId="0" borderId="77" xfId="0" applyNumberFormat="1" applyFont="1" applyBorder="1" applyAlignment="1" applyProtection="1">
      <alignment horizontal="right" vertical="center"/>
    </xf>
    <xf numFmtId="38" fontId="73" fillId="0" borderId="48" xfId="6" applyFont="1" applyBorder="1" applyAlignment="1" applyProtection="1">
      <alignment vertical="center" shrinkToFit="1"/>
    </xf>
    <xf numFmtId="0" fontId="5" fillId="0" borderId="41" xfId="0" applyFont="1" applyBorder="1" applyProtection="1">
      <alignment vertical="center"/>
    </xf>
    <xf numFmtId="0" fontId="39" fillId="0" borderId="39" xfId="0" applyFont="1" applyBorder="1" applyProtection="1">
      <alignment vertical="center"/>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0" fontId="70" fillId="0" borderId="12" xfId="0" applyFont="1" applyBorder="1" applyAlignment="1" applyProtection="1">
      <alignment horizontal="right" vertical="center"/>
    </xf>
    <xf numFmtId="0" fontId="70" fillId="0" borderId="58" xfId="0" applyFont="1" applyBorder="1" applyAlignment="1" applyProtection="1">
      <alignment horizontal="right" vertical="center"/>
    </xf>
    <xf numFmtId="38" fontId="73" fillId="0" borderId="69" xfId="6" applyFont="1" applyBorder="1" applyAlignment="1" applyProtection="1">
      <alignment vertical="center" shrinkToFit="1"/>
    </xf>
    <xf numFmtId="38" fontId="73" fillId="0" borderId="75" xfId="6" applyFont="1" applyBorder="1" applyAlignment="1" applyProtection="1">
      <alignment vertical="center" shrinkToFit="1"/>
    </xf>
    <xf numFmtId="0" fontId="6" fillId="0" borderId="39" xfId="0" applyFont="1" applyBorder="1" applyAlignment="1" applyProtection="1">
      <alignment vertical="center" wrapText="1"/>
    </xf>
    <xf numFmtId="38" fontId="7" fillId="0" borderId="38" xfId="0" applyNumberFormat="1" applyFont="1" applyBorder="1" applyAlignment="1" applyProtection="1">
      <alignment horizontal="right" vertical="center"/>
    </xf>
    <xf numFmtId="38" fontId="7" fillId="0" borderId="39" xfId="0" applyNumberFormat="1" applyFont="1" applyBorder="1" applyAlignment="1" applyProtection="1">
      <alignment horizontal="right" vertical="center"/>
    </xf>
    <xf numFmtId="0" fontId="6" fillId="0" borderId="18" xfId="0" applyFont="1" applyBorder="1" applyAlignment="1" applyProtection="1">
      <alignment vertical="top" wrapText="1"/>
    </xf>
    <xf numFmtId="0" fontId="15" fillId="0" borderId="18" xfId="0" applyFont="1" applyBorder="1" applyAlignment="1" applyProtection="1">
      <alignment vertical="center" wrapText="1"/>
    </xf>
    <xf numFmtId="0" fontId="12" fillId="0" borderId="50" xfId="9" applyFont="1" applyBorder="1" applyAlignment="1" applyProtection="1">
      <alignment horizontal="center" vertical="center"/>
    </xf>
    <xf numFmtId="0" fontId="12" fillId="0" borderId="19" xfId="9" applyFont="1" applyBorder="1" applyAlignment="1" applyProtection="1">
      <alignment horizontal="center" vertical="center"/>
    </xf>
    <xf numFmtId="0" fontId="12" fillId="0" borderId="64" xfId="9" applyFont="1" applyBorder="1" applyAlignment="1" applyProtection="1">
      <alignment horizontal="center" vertical="center"/>
    </xf>
    <xf numFmtId="0" fontId="65" fillId="5" borderId="50" xfId="9" applyFont="1" applyFill="1" applyBorder="1" applyAlignment="1" applyProtection="1">
      <alignment horizontal="center" vertical="center" wrapText="1"/>
    </xf>
    <xf numFmtId="0" fontId="65" fillId="5" borderId="19" xfId="9" applyFont="1" applyFill="1" applyBorder="1" applyAlignment="1" applyProtection="1">
      <alignment horizontal="center" vertical="center" wrapText="1"/>
    </xf>
    <xf numFmtId="0" fontId="65" fillId="5" borderId="64" xfId="9" applyFont="1" applyFill="1" applyBorder="1" applyAlignment="1" applyProtection="1">
      <alignment horizontal="center" vertical="center" wrapText="1"/>
    </xf>
    <xf numFmtId="0" fontId="6" fillId="0" borderId="44" xfId="0" applyFont="1" applyBorder="1" applyAlignment="1" applyProtection="1">
      <alignment vertical="center" wrapText="1"/>
    </xf>
    <xf numFmtId="38" fontId="7" fillId="0" borderId="20" xfId="0" applyNumberFormat="1" applyFont="1" applyBorder="1" applyAlignment="1" applyProtection="1">
      <alignment horizontal="right" vertical="center"/>
    </xf>
    <xf numFmtId="38" fontId="7" fillId="0" borderId="21" xfId="0" applyNumberFormat="1" applyFont="1" applyBorder="1" applyAlignment="1" applyProtection="1">
      <alignment horizontal="right" vertical="center"/>
    </xf>
    <xf numFmtId="0" fontId="12" fillId="0" borderId="0" xfId="12" applyFont="1" applyAlignment="1" applyProtection="1">
      <alignment horizontal="left" vertical="center" wrapText="1"/>
    </xf>
    <xf numFmtId="0" fontId="12" fillId="0" borderId="0" xfId="10" applyFont="1" applyAlignment="1" applyProtection="1">
      <alignment horizontal="left" vertical="center" wrapText="1" shrinkToFit="1"/>
    </xf>
    <xf numFmtId="179" fontId="21" fillId="0" borderId="78" xfId="12" applyNumberFormat="1" applyFont="1" applyBorder="1" applyAlignment="1" applyProtection="1">
      <alignment horizontal="center"/>
    </xf>
    <xf numFmtId="179" fontId="21" fillId="0" borderId="79" xfId="12" applyNumberFormat="1" applyFont="1" applyBorder="1" applyAlignment="1" applyProtection="1">
      <alignment horizontal="center"/>
    </xf>
    <xf numFmtId="179" fontId="21" fillId="0" borderId="80" xfId="12" applyNumberFormat="1" applyFont="1" applyBorder="1" applyAlignment="1" applyProtection="1">
      <alignment horizontal="center"/>
    </xf>
    <xf numFmtId="179" fontId="12" fillId="0" borderId="50" xfId="10" applyNumberFormat="1" applyFont="1" applyBorder="1" applyAlignment="1" applyProtection="1">
      <alignment vertical="center" wrapText="1" shrinkToFit="1"/>
    </xf>
    <xf numFmtId="0" fontId="10" fillId="0" borderId="19" xfId="0" applyFont="1" applyBorder="1" applyAlignment="1" applyProtection="1">
      <alignment vertical="center" shrinkToFit="1"/>
    </xf>
    <xf numFmtId="0" fontId="12" fillId="0" borderId="0" xfId="10" applyFont="1" applyAlignment="1" applyProtection="1">
      <alignment horizontal="left" vertical="center" wrapText="1"/>
    </xf>
    <xf numFmtId="0" fontId="27" fillId="0" borderId="63" xfId="10" applyFont="1" applyBorder="1" applyAlignment="1" applyProtection="1">
      <alignment horizontal="center" vertical="center" shrinkToFit="1"/>
    </xf>
    <xf numFmtId="0" fontId="27" fillId="0" borderId="19" xfId="10" applyFont="1" applyBorder="1" applyAlignment="1" applyProtection="1">
      <alignment horizontal="center" vertical="center" shrinkToFit="1"/>
    </xf>
    <xf numFmtId="0" fontId="12" fillId="0" borderId="0" xfId="10" applyFont="1" applyAlignment="1" applyProtection="1">
      <alignment horizontal="left" vertical="top" wrapText="1" shrinkToFit="1"/>
    </xf>
    <xf numFmtId="0" fontId="12" fillId="0" borderId="0" xfId="10" applyFont="1" applyAlignment="1" applyProtection="1">
      <alignment horizontal="left" vertical="top" shrinkToFit="1"/>
    </xf>
    <xf numFmtId="0" fontId="27" fillId="0" borderId="62" xfId="10" applyFont="1" applyBorder="1" applyAlignment="1" applyProtection="1">
      <alignment horizontal="center" vertical="center"/>
    </xf>
    <xf numFmtId="0" fontId="27" fillId="0" borderId="74" xfId="10" applyFont="1" applyBorder="1" applyAlignment="1" applyProtection="1">
      <alignment horizontal="center" vertical="center"/>
    </xf>
    <xf numFmtId="0" fontId="27" fillId="0" borderId="32" xfId="10" applyFont="1" applyBorder="1" applyAlignment="1" applyProtection="1">
      <alignment horizontal="center" vertical="center" wrapText="1"/>
    </xf>
    <xf numFmtId="0" fontId="27" fillId="0" borderId="33" xfId="10" applyFont="1" applyBorder="1" applyAlignment="1" applyProtection="1">
      <alignment horizontal="center" vertical="center" wrapText="1"/>
    </xf>
    <xf numFmtId="0" fontId="27" fillId="0" borderId="56" xfId="10" applyFont="1" applyBorder="1" applyAlignment="1" applyProtection="1">
      <alignment horizontal="center" vertical="center" wrapText="1"/>
    </xf>
    <xf numFmtId="0" fontId="27" fillId="0" borderId="51" xfId="10" applyFont="1" applyBorder="1" applyAlignment="1" applyProtection="1">
      <alignment horizontal="center" vertical="center" wrapText="1"/>
    </xf>
    <xf numFmtId="0" fontId="12" fillId="0" borderId="56" xfId="10" applyFont="1" applyBorder="1" applyAlignment="1" applyProtection="1">
      <alignment horizontal="center" vertical="center" wrapText="1"/>
    </xf>
    <xf numFmtId="0" fontId="12" fillId="0" borderId="51" xfId="10" applyFont="1" applyBorder="1" applyAlignment="1" applyProtection="1">
      <alignment horizontal="center" vertical="center" wrapText="1"/>
    </xf>
    <xf numFmtId="0" fontId="12" fillId="0" borderId="73"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75" fillId="0" borderId="0" xfId="12" applyFont="1" applyAlignment="1">
      <alignment horizontal="center" vertical="center"/>
    </xf>
    <xf numFmtId="0" fontId="5" fillId="0" borderId="56" xfId="9" applyFont="1" applyBorder="1" applyAlignment="1" applyProtection="1">
      <alignment horizontal="left" vertical="center" wrapText="1"/>
    </xf>
    <xf numFmtId="0" fontId="40" fillId="0" borderId="51" xfId="0" applyFont="1" applyBorder="1" applyAlignment="1" applyProtection="1">
      <alignment vertical="center" wrapText="1"/>
    </xf>
    <xf numFmtId="0" fontId="12" fillId="0" borderId="32" xfId="10" applyFont="1" applyBorder="1" applyAlignment="1" applyProtection="1">
      <alignment horizontal="center" vertical="center" wrapText="1" shrinkToFit="1"/>
    </xf>
    <xf numFmtId="0" fontId="12" fillId="0" borderId="33" xfId="10" applyFont="1" applyBorder="1" applyAlignment="1" applyProtection="1">
      <alignment horizontal="center" vertical="center" wrapText="1" shrinkToFit="1"/>
    </xf>
    <xf numFmtId="0" fontId="5" fillId="0" borderId="27" xfId="10" applyFont="1" applyBorder="1" applyAlignment="1" applyProtection="1">
      <alignment horizontal="left" vertical="center" wrapText="1"/>
    </xf>
    <xf numFmtId="0" fontId="5" fillId="0" borderId="18" xfId="10" applyFont="1" applyBorder="1" applyAlignment="1" applyProtection="1">
      <alignment horizontal="left" vertical="center" wrapText="1"/>
    </xf>
    <xf numFmtId="0" fontId="27" fillId="0" borderId="19" xfId="12" applyFont="1" applyFill="1" applyBorder="1" applyAlignment="1" applyProtection="1">
      <alignment horizontal="center" vertical="center"/>
    </xf>
    <xf numFmtId="0" fontId="27" fillId="0" borderId="50" xfId="10" applyFont="1" applyBorder="1" applyAlignment="1" applyProtection="1">
      <alignment horizontal="center" vertical="center"/>
    </xf>
    <xf numFmtId="0" fontId="22" fillId="0" borderId="64" xfId="9" applyFont="1" applyBorder="1" applyAlignment="1" applyProtection="1">
      <alignment vertical="center"/>
    </xf>
    <xf numFmtId="0" fontId="11" fillId="3" borderId="18" xfId="9" applyFont="1" applyFill="1" applyBorder="1" applyAlignment="1" applyProtection="1">
      <alignment vertical="top" wrapText="1"/>
    </xf>
    <xf numFmtId="0" fontId="0" fillId="0" borderId="18" xfId="0" applyBorder="1" applyAlignment="1" applyProtection="1">
      <alignment vertical="top" wrapText="1"/>
    </xf>
    <xf numFmtId="0" fontId="11" fillId="3" borderId="0" xfId="9" applyFont="1" applyFill="1" applyAlignment="1" applyProtection="1">
      <alignment vertical="top" wrapText="1"/>
    </xf>
    <xf numFmtId="0" fontId="0" fillId="0" borderId="0" xfId="0" applyAlignment="1" applyProtection="1">
      <alignment vertical="top" wrapText="1"/>
    </xf>
    <xf numFmtId="0" fontId="11" fillId="0" borderId="50" xfId="9" applyFont="1" applyFill="1" applyBorder="1" applyAlignment="1" applyProtection="1">
      <alignment horizontal="center" vertical="center"/>
    </xf>
    <xf numFmtId="0" fontId="11" fillId="0" borderId="19" xfId="9" applyFont="1" applyFill="1" applyBorder="1" applyAlignment="1" applyProtection="1">
      <alignment horizontal="center" vertical="center"/>
    </xf>
    <xf numFmtId="0" fontId="0" fillId="0" borderId="64" xfId="0" applyFill="1" applyBorder="1" applyAlignment="1" applyProtection="1">
      <alignment horizontal="center" vertical="center"/>
    </xf>
    <xf numFmtId="0" fontId="11" fillId="3" borderId="0" xfId="9" applyFont="1" applyFill="1" applyAlignment="1" applyProtection="1">
      <alignment horizontal="center" vertical="center"/>
    </xf>
    <xf numFmtId="0" fontId="0" fillId="0" borderId="0" xfId="0" applyAlignment="1" applyProtection="1">
      <alignment horizontal="center" vertical="center"/>
    </xf>
    <xf numFmtId="0" fontId="11" fillId="3" borderId="50" xfId="9" applyFont="1" applyFill="1" applyBorder="1" applyAlignment="1" applyProtection="1">
      <alignment horizontal="center" vertical="center"/>
    </xf>
    <xf numFmtId="0" fontId="11" fillId="3" borderId="19" xfId="9" applyFont="1" applyFill="1" applyBorder="1" applyAlignment="1" applyProtection="1">
      <alignment horizontal="center" vertical="center"/>
    </xf>
    <xf numFmtId="0" fontId="11" fillId="3" borderId="66" xfId="9" applyFont="1" applyFill="1" applyBorder="1" applyAlignment="1" applyProtection="1">
      <alignment horizontal="center" vertical="center"/>
    </xf>
    <xf numFmtId="0" fontId="5" fillId="0" borderId="62"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46" fillId="6" borderId="84" xfId="8" applyFont="1" applyFill="1" applyBorder="1" applyAlignment="1" applyProtection="1">
      <alignment horizontal="right" vertical="center"/>
      <protection locked="0"/>
    </xf>
    <xf numFmtId="0" fontId="46" fillId="6" borderId="88" xfId="8" applyFont="1" applyFill="1" applyBorder="1" applyAlignment="1" applyProtection="1">
      <alignment horizontal="right" vertical="center"/>
      <protection locked="0"/>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301277</xdr:colOff>
      <xdr:row>17</xdr:row>
      <xdr:rowOff>132232</xdr:rowOff>
    </xdr:from>
    <xdr:to>
      <xdr:col>10</xdr:col>
      <xdr:colOff>228977</xdr:colOff>
      <xdr:row>19</xdr:row>
      <xdr:rowOff>56030</xdr:rowOff>
    </xdr:to>
    <xdr:sp macro="" textlink="">
      <xdr:nvSpPr>
        <xdr:cNvPr id="2" name="下矢印 1">
          <a:extLst>
            <a:ext uri="{FF2B5EF4-FFF2-40B4-BE49-F238E27FC236}">
              <a16:creationId xmlns:a16="http://schemas.microsoft.com/office/drawing/2014/main" id="{24110427-90C4-4B2C-964D-65E16B25CE84}"/>
            </a:ext>
          </a:extLst>
        </xdr:cNvPr>
        <xdr:cNvSpPr/>
      </xdr:nvSpPr>
      <xdr:spPr>
        <a:xfrm>
          <a:off x="4911377" y="4218457"/>
          <a:ext cx="432525" cy="3619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29</xdr:row>
      <xdr:rowOff>161924</xdr:rowOff>
    </xdr:from>
    <xdr:to>
      <xdr:col>10</xdr:col>
      <xdr:colOff>245305</xdr:colOff>
      <xdr:row>30</xdr:row>
      <xdr:rowOff>180094</xdr:rowOff>
    </xdr:to>
    <xdr:sp macro="" textlink="">
      <xdr:nvSpPr>
        <xdr:cNvPr id="3" name="下矢印 2">
          <a:extLst>
            <a:ext uri="{FF2B5EF4-FFF2-40B4-BE49-F238E27FC236}">
              <a16:creationId xmlns:a16="http://schemas.microsoft.com/office/drawing/2014/main" id="{26584214-F95A-4EA7-96CC-B84C7B3249BD}"/>
            </a:ext>
          </a:extLst>
        </xdr:cNvPr>
        <xdr:cNvSpPr/>
      </xdr:nvSpPr>
      <xdr:spPr>
        <a:xfrm>
          <a:off x="4908655" y="68770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27</xdr:row>
      <xdr:rowOff>65312</xdr:rowOff>
    </xdr:from>
    <xdr:to>
      <xdr:col>15</xdr:col>
      <xdr:colOff>304799</xdr:colOff>
      <xdr:row>29</xdr:row>
      <xdr:rowOff>133349</xdr:rowOff>
    </xdr:to>
    <xdr:sp macro="" textlink="">
      <xdr:nvSpPr>
        <xdr:cNvPr id="4" name="テキスト ボックス 3">
          <a:extLst>
            <a:ext uri="{FF2B5EF4-FFF2-40B4-BE49-F238E27FC236}">
              <a16:creationId xmlns:a16="http://schemas.microsoft.com/office/drawing/2014/main" id="{679EF0F2-1518-4501-BD2A-676F9CF6A3B6}"/>
            </a:ext>
          </a:extLst>
        </xdr:cNvPr>
        <xdr:cNvSpPr txBox="1"/>
      </xdr:nvSpPr>
      <xdr:spPr>
        <a:xfrm>
          <a:off x="2243818" y="63422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2" name="矢印: 左 1">
          <a:extLst>
            <a:ext uri="{FF2B5EF4-FFF2-40B4-BE49-F238E27FC236}">
              <a16:creationId xmlns:a16="http://schemas.microsoft.com/office/drawing/2014/main" id="{06590D4C-F503-4108-A57A-C3B0785B3B74}"/>
            </a:ext>
          </a:extLst>
        </xdr:cNvPr>
        <xdr:cNvSpPr/>
      </xdr:nvSpPr>
      <xdr:spPr>
        <a:xfrm>
          <a:off x="9281773" y="4993142"/>
          <a:ext cx="3074873" cy="197983"/>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0</xdr:rowOff>
    </xdr:from>
    <xdr:to>
      <xdr:col>47</xdr:col>
      <xdr:colOff>440532</xdr:colOff>
      <xdr:row>10</xdr:row>
      <xdr:rowOff>273843</xdr:rowOff>
    </xdr:to>
    <xdr:sp macro="" textlink="">
      <xdr:nvSpPr>
        <xdr:cNvPr id="3" name="テキスト ボックス 2">
          <a:extLst>
            <a:ext uri="{FF2B5EF4-FFF2-40B4-BE49-F238E27FC236}">
              <a16:creationId xmlns:a16="http://schemas.microsoft.com/office/drawing/2014/main" id="{5F459953-5854-40F4-A935-6841A4391E95}"/>
            </a:ext>
          </a:extLst>
        </xdr:cNvPr>
        <xdr:cNvSpPr txBox="1"/>
      </xdr:nvSpPr>
      <xdr:spPr>
        <a:xfrm>
          <a:off x="9358313" y="226219"/>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activeCell="I32" sqref="I32"/>
    </sheetView>
  </sheetViews>
  <sheetFormatPr defaultColWidth="9" defaultRowHeight="13.5"/>
  <cols>
    <col min="1" max="1" width="2.875" style="38" customWidth="1"/>
    <col min="2" max="2" width="3" style="36" customWidth="1"/>
    <col min="3" max="3" width="12.125" style="36" customWidth="1"/>
    <col min="4" max="4" width="15.375" style="36" customWidth="1"/>
    <col min="5" max="5" width="11.125" style="36" customWidth="1"/>
    <col min="6" max="6" width="12.625" style="37" customWidth="1"/>
    <col min="7" max="7" width="12.25" style="37" customWidth="1"/>
    <col min="8" max="8" width="13.125" style="37" customWidth="1"/>
    <col min="9" max="9" width="12.375" style="37" customWidth="1"/>
    <col min="10" max="10" width="5.5" style="38" bestFit="1" customWidth="1"/>
    <col min="11" max="11" width="7.75" style="38" customWidth="1"/>
    <col min="12" max="12" width="13.125" style="38" customWidth="1"/>
    <col min="13" max="16384" width="9" style="38"/>
  </cols>
  <sheetData>
    <row r="1" spans="1:12" ht="12" customHeight="1">
      <c r="A1" s="368" t="s">
        <v>135</v>
      </c>
      <c r="B1" s="369"/>
      <c r="C1" s="369"/>
      <c r="D1" s="369"/>
      <c r="E1" s="369"/>
      <c r="F1" s="369"/>
      <c r="G1" s="369"/>
      <c r="H1" s="369"/>
      <c r="I1" s="369"/>
      <c r="J1" s="369"/>
      <c r="K1" s="369"/>
      <c r="L1" s="370"/>
    </row>
    <row r="2" spans="1:12" ht="12" customHeight="1">
      <c r="A2" s="371"/>
      <c r="B2" s="372"/>
      <c r="C2" s="372"/>
      <c r="D2" s="372"/>
      <c r="E2" s="372"/>
      <c r="F2" s="372"/>
      <c r="G2" s="372"/>
      <c r="H2" s="372"/>
      <c r="I2" s="372"/>
      <c r="J2" s="372"/>
      <c r="K2" s="372"/>
      <c r="L2" s="373"/>
    </row>
    <row r="3" spans="1:12" ht="12" customHeight="1">
      <c r="A3" s="371"/>
      <c r="B3" s="372"/>
      <c r="C3" s="372"/>
      <c r="D3" s="372"/>
      <c r="E3" s="372"/>
      <c r="F3" s="372"/>
      <c r="G3" s="372"/>
      <c r="H3" s="372"/>
      <c r="I3" s="372"/>
      <c r="J3" s="372"/>
      <c r="K3" s="372"/>
      <c r="L3" s="373"/>
    </row>
    <row r="4" spans="1:12" ht="12" customHeight="1">
      <c r="A4" s="371"/>
      <c r="B4" s="372"/>
      <c r="C4" s="372"/>
      <c r="D4" s="372"/>
      <c r="E4" s="372"/>
      <c r="F4" s="372"/>
      <c r="G4" s="372"/>
      <c r="H4" s="372"/>
      <c r="I4" s="372"/>
      <c r="J4" s="372"/>
      <c r="K4" s="372"/>
      <c r="L4" s="373"/>
    </row>
    <row r="5" spans="1:12" ht="12" customHeight="1">
      <c r="A5" s="371"/>
      <c r="B5" s="372"/>
      <c r="C5" s="372"/>
      <c r="D5" s="372"/>
      <c r="E5" s="372"/>
      <c r="F5" s="372"/>
      <c r="G5" s="372"/>
      <c r="H5" s="372"/>
      <c r="I5" s="372"/>
      <c r="J5" s="372"/>
      <c r="K5" s="372"/>
      <c r="L5" s="373"/>
    </row>
    <row r="6" spans="1:12" ht="12" customHeight="1">
      <c r="A6" s="371"/>
      <c r="B6" s="372"/>
      <c r="C6" s="372"/>
      <c r="D6" s="372"/>
      <c r="E6" s="372"/>
      <c r="F6" s="372"/>
      <c r="G6" s="372"/>
      <c r="H6" s="372"/>
      <c r="I6" s="372"/>
      <c r="J6" s="372"/>
      <c r="K6" s="372"/>
      <c r="L6" s="373"/>
    </row>
    <row r="7" spans="1:12" ht="12" customHeight="1">
      <c r="A7" s="371"/>
      <c r="B7" s="372"/>
      <c r="C7" s="372"/>
      <c r="D7" s="372"/>
      <c r="E7" s="372"/>
      <c r="F7" s="372"/>
      <c r="G7" s="372"/>
      <c r="H7" s="372"/>
      <c r="I7" s="372"/>
      <c r="J7" s="372"/>
      <c r="K7" s="372"/>
      <c r="L7" s="373"/>
    </row>
    <row r="8" spans="1:12" ht="12" customHeight="1">
      <c r="A8" s="371"/>
      <c r="B8" s="372"/>
      <c r="C8" s="372"/>
      <c r="D8" s="372"/>
      <c r="E8" s="372"/>
      <c r="F8" s="372"/>
      <c r="G8" s="372"/>
      <c r="H8" s="372"/>
      <c r="I8" s="372"/>
      <c r="J8" s="372"/>
      <c r="K8" s="372"/>
      <c r="L8" s="373"/>
    </row>
    <row r="9" spans="1:12" ht="12" customHeight="1">
      <c r="A9" s="371"/>
      <c r="B9" s="372"/>
      <c r="C9" s="372"/>
      <c r="D9" s="372"/>
      <c r="E9" s="372"/>
      <c r="F9" s="372"/>
      <c r="G9" s="372"/>
      <c r="H9" s="372"/>
      <c r="I9" s="372"/>
      <c r="J9" s="372"/>
      <c r="K9" s="372"/>
      <c r="L9" s="373"/>
    </row>
    <row r="10" spans="1:12" ht="12" customHeight="1">
      <c r="A10" s="371"/>
      <c r="B10" s="372"/>
      <c r="C10" s="372"/>
      <c r="D10" s="372"/>
      <c r="E10" s="372"/>
      <c r="F10" s="372"/>
      <c r="G10" s="372"/>
      <c r="H10" s="372"/>
      <c r="I10" s="372"/>
      <c r="J10" s="372"/>
      <c r="K10" s="372"/>
      <c r="L10" s="373"/>
    </row>
    <row r="11" spans="1:12" ht="12" customHeight="1">
      <c r="A11" s="371"/>
      <c r="B11" s="372"/>
      <c r="C11" s="372"/>
      <c r="D11" s="372"/>
      <c r="E11" s="372"/>
      <c r="F11" s="372"/>
      <c r="G11" s="372"/>
      <c r="H11" s="372"/>
      <c r="I11" s="372"/>
      <c r="J11" s="372"/>
      <c r="K11" s="372"/>
      <c r="L11" s="373"/>
    </row>
    <row r="12" spans="1:12" ht="12" customHeight="1">
      <c r="A12" s="371"/>
      <c r="B12" s="372"/>
      <c r="C12" s="372"/>
      <c r="D12" s="372"/>
      <c r="E12" s="372"/>
      <c r="F12" s="372"/>
      <c r="G12" s="372"/>
      <c r="H12" s="372"/>
      <c r="I12" s="372"/>
      <c r="J12" s="372"/>
      <c r="K12" s="372"/>
      <c r="L12" s="373"/>
    </row>
    <row r="13" spans="1:12" ht="12" customHeight="1">
      <c r="A13" s="371"/>
      <c r="B13" s="372"/>
      <c r="C13" s="372"/>
      <c r="D13" s="372"/>
      <c r="E13" s="372"/>
      <c r="F13" s="372"/>
      <c r="G13" s="372"/>
      <c r="H13" s="372"/>
      <c r="I13" s="372"/>
      <c r="J13" s="372"/>
      <c r="K13" s="372"/>
      <c r="L13" s="373"/>
    </row>
    <row r="14" spans="1:12" ht="12" customHeight="1">
      <c r="A14" s="371"/>
      <c r="B14" s="372"/>
      <c r="C14" s="372"/>
      <c r="D14" s="372"/>
      <c r="E14" s="372"/>
      <c r="F14" s="372"/>
      <c r="G14" s="372"/>
      <c r="H14" s="372"/>
      <c r="I14" s="372"/>
      <c r="J14" s="372"/>
      <c r="K14" s="372"/>
      <c r="L14" s="373"/>
    </row>
    <row r="15" spans="1:12" ht="12" customHeight="1">
      <c r="A15" s="371"/>
      <c r="B15" s="372"/>
      <c r="C15" s="372"/>
      <c r="D15" s="372"/>
      <c r="E15" s="372"/>
      <c r="F15" s="372"/>
      <c r="G15" s="372"/>
      <c r="H15" s="372"/>
      <c r="I15" s="372"/>
      <c r="J15" s="372"/>
      <c r="K15" s="372"/>
      <c r="L15" s="373"/>
    </row>
    <row r="16" spans="1:12" ht="12" customHeight="1">
      <c r="A16" s="371"/>
      <c r="B16" s="372"/>
      <c r="C16" s="372"/>
      <c r="D16" s="372"/>
      <c r="E16" s="372"/>
      <c r="F16" s="372"/>
      <c r="G16" s="372"/>
      <c r="H16" s="372"/>
      <c r="I16" s="372"/>
      <c r="J16" s="372"/>
      <c r="K16" s="372"/>
      <c r="L16" s="373"/>
    </row>
    <row r="17" spans="1:12" ht="12" customHeight="1">
      <c r="A17" s="371"/>
      <c r="B17" s="372"/>
      <c r="C17" s="372"/>
      <c r="D17" s="372"/>
      <c r="E17" s="372"/>
      <c r="F17" s="372"/>
      <c r="G17" s="372"/>
      <c r="H17" s="372"/>
      <c r="I17" s="372"/>
      <c r="J17" s="372"/>
      <c r="K17" s="372"/>
      <c r="L17" s="373"/>
    </row>
    <row r="18" spans="1:12" ht="12" customHeight="1">
      <c r="A18" s="371"/>
      <c r="B18" s="372"/>
      <c r="C18" s="372"/>
      <c r="D18" s="372"/>
      <c r="E18" s="372"/>
      <c r="F18" s="372"/>
      <c r="G18" s="372"/>
      <c r="H18" s="372"/>
      <c r="I18" s="372"/>
      <c r="J18" s="372"/>
      <c r="K18" s="372"/>
      <c r="L18" s="373"/>
    </row>
    <row r="19" spans="1:12" ht="12" customHeight="1">
      <c r="A19" s="371"/>
      <c r="B19" s="372"/>
      <c r="C19" s="372"/>
      <c r="D19" s="372"/>
      <c r="E19" s="372"/>
      <c r="F19" s="372"/>
      <c r="G19" s="372"/>
      <c r="H19" s="372"/>
      <c r="I19" s="372"/>
      <c r="J19" s="372"/>
      <c r="K19" s="372"/>
      <c r="L19" s="373"/>
    </row>
    <row r="20" spans="1:12" ht="12" customHeight="1">
      <c r="A20" s="371"/>
      <c r="B20" s="372"/>
      <c r="C20" s="372"/>
      <c r="D20" s="372"/>
      <c r="E20" s="372"/>
      <c r="F20" s="372"/>
      <c r="G20" s="372"/>
      <c r="H20" s="372"/>
      <c r="I20" s="372"/>
      <c r="J20" s="372"/>
      <c r="K20" s="372"/>
      <c r="L20" s="373"/>
    </row>
    <row r="21" spans="1:12" ht="12" customHeight="1" thickBot="1">
      <c r="A21" s="374"/>
      <c r="B21" s="375"/>
      <c r="C21" s="375"/>
      <c r="D21" s="375"/>
      <c r="E21" s="375"/>
      <c r="F21" s="375"/>
      <c r="G21" s="375"/>
      <c r="H21" s="375"/>
      <c r="I21" s="375"/>
      <c r="J21" s="375"/>
      <c r="K21" s="375"/>
      <c r="L21" s="376"/>
    </row>
    <row r="22" spans="1:12">
      <c r="A22" s="236"/>
      <c r="B22" s="237"/>
      <c r="C22" s="237"/>
      <c r="D22" s="237"/>
      <c r="E22" s="237"/>
      <c r="F22" s="238"/>
      <c r="G22" s="238"/>
      <c r="H22" s="238"/>
      <c r="I22" s="238"/>
      <c r="J22" s="236"/>
      <c r="K22" s="236"/>
      <c r="L22" s="236"/>
    </row>
    <row r="23" spans="1:12">
      <c r="A23" s="236"/>
      <c r="B23" s="237"/>
      <c r="C23" s="237"/>
      <c r="D23" s="237"/>
      <c r="E23" s="237"/>
      <c r="F23" s="238"/>
      <c r="G23" s="238"/>
      <c r="H23" s="238"/>
      <c r="I23" s="238"/>
      <c r="J23" s="236"/>
      <c r="K23" s="236"/>
      <c r="L23" s="236"/>
    </row>
    <row r="24" spans="1:12">
      <c r="A24" s="236"/>
      <c r="B24" s="237"/>
      <c r="C24" s="237"/>
      <c r="D24" s="237"/>
      <c r="E24" s="237"/>
      <c r="F24" s="238"/>
      <c r="G24" s="238"/>
      <c r="H24" s="238"/>
      <c r="I24" s="238"/>
      <c r="J24" s="236"/>
      <c r="K24" s="236"/>
      <c r="L24" s="236"/>
    </row>
    <row r="25" spans="1:12">
      <c r="A25" s="236"/>
      <c r="B25" s="237"/>
      <c r="C25" s="237"/>
      <c r="D25" s="237"/>
      <c r="E25" s="237"/>
      <c r="F25" s="238"/>
      <c r="G25" s="238"/>
      <c r="H25" s="238"/>
      <c r="I25" s="238"/>
      <c r="J25" s="236"/>
      <c r="K25" s="236"/>
      <c r="L25" s="236"/>
    </row>
    <row r="26" spans="1:12">
      <c r="A26" s="236"/>
      <c r="B26" s="237"/>
      <c r="C26" s="237"/>
      <c r="D26" s="237"/>
      <c r="E26" s="237"/>
      <c r="F26" s="238"/>
      <c r="G26" s="238"/>
      <c r="H26" s="238"/>
      <c r="I26" s="238"/>
      <c r="J26" s="236"/>
      <c r="K26" s="236"/>
      <c r="L26" s="236"/>
    </row>
    <row r="27" spans="1:12">
      <c r="A27" s="236"/>
      <c r="B27" s="237"/>
      <c r="C27" s="237"/>
      <c r="D27" s="237"/>
      <c r="E27" s="237"/>
      <c r="F27" s="238"/>
      <c r="G27" s="238"/>
      <c r="H27" s="238"/>
      <c r="I27" s="238"/>
      <c r="J27" s="236"/>
      <c r="K27" s="236"/>
      <c r="L27" s="236"/>
    </row>
    <row r="28" spans="1:12">
      <c r="A28" s="236"/>
      <c r="B28" s="237"/>
      <c r="C28" s="237"/>
      <c r="D28" s="237"/>
      <c r="E28" s="237"/>
      <c r="F28" s="238"/>
      <c r="G28" s="238"/>
      <c r="H28" s="238"/>
      <c r="I28" s="238"/>
      <c r="J28" s="236"/>
      <c r="K28" s="236"/>
      <c r="L28" s="236"/>
    </row>
    <row r="29" spans="1:12">
      <c r="A29" s="236"/>
      <c r="B29" s="237"/>
      <c r="C29" s="237"/>
      <c r="D29" s="237"/>
      <c r="E29" s="237"/>
      <c r="F29" s="238"/>
      <c r="G29" s="238"/>
      <c r="H29" s="238"/>
      <c r="I29" s="238"/>
      <c r="J29" s="236"/>
      <c r="K29" s="236"/>
      <c r="L29" s="236"/>
    </row>
    <row r="30" spans="1:12">
      <c r="A30" s="236"/>
      <c r="B30" s="237"/>
      <c r="C30" s="237"/>
      <c r="D30" s="237"/>
      <c r="E30" s="237"/>
      <c r="F30" s="238"/>
      <c r="G30" s="238"/>
      <c r="H30" s="238"/>
      <c r="I30" s="238"/>
      <c r="J30" s="236"/>
      <c r="K30" s="236"/>
      <c r="L30" s="236"/>
    </row>
    <row r="31" spans="1:12" s="35" customFormat="1" ht="23.25" customHeight="1">
      <c r="A31" s="239" t="s">
        <v>127</v>
      </c>
      <c r="B31" s="239"/>
      <c r="C31" s="239"/>
      <c r="D31" s="239"/>
      <c r="E31" s="239"/>
      <c r="F31" s="240"/>
      <c r="G31" s="240"/>
      <c r="H31" s="240"/>
      <c r="I31" s="240"/>
      <c r="J31" s="241"/>
      <c r="K31" s="241"/>
      <c r="L31" s="241"/>
    </row>
    <row r="32" spans="1:12" s="35" customFormat="1" ht="23.25" customHeight="1">
      <c r="A32" s="239"/>
      <c r="B32" s="239"/>
      <c r="C32" s="239"/>
      <c r="D32" s="239"/>
      <c r="E32" s="239"/>
      <c r="F32" s="240"/>
      <c r="G32" s="240"/>
      <c r="H32" s="240"/>
      <c r="I32" s="240"/>
      <c r="J32" s="241"/>
      <c r="K32" s="241"/>
      <c r="L32" s="241"/>
    </row>
    <row r="33" spans="1:12" s="35" customFormat="1" ht="23.25" customHeight="1" thickBot="1">
      <c r="A33" s="239"/>
      <c r="B33" s="239"/>
      <c r="C33" s="242" t="s">
        <v>128</v>
      </c>
      <c r="D33" s="243"/>
      <c r="E33" s="243"/>
      <c r="F33" s="243"/>
      <c r="G33" s="244"/>
      <c r="H33" s="244"/>
      <c r="I33" s="245"/>
      <c r="J33" s="241"/>
      <c r="K33" s="241"/>
      <c r="L33" s="241"/>
    </row>
    <row r="34" spans="1:12" ht="19.5" customHeight="1" thickBot="1">
      <c r="A34" s="237"/>
      <c r="B34" s="237"/>
      <c r="C34" s="255"/>
      <c r="D34" s="246" t="s">
        <v>14</v>
      </c>
      <c r="E34" s="255"/>
      <c r="F34" s="246" t="s">
        <v>51</v>
      </c>
      <c r="G34" s="255"/>
      <c r="H34" s="246" t="s">
        <v>52</v>
      </c>
      <c r="I34" s="245"/>
      <c r="J34" s="236"/>
      <c r="K34" s="236"/>
      <c r="L34" s="236"/>
    </row>
    <row r="35" spans="1:12" s="67" customFormat="1" ht="19.5" customHeight="1">
      <c r="A35" s="247"/>
      <c r="B35" s="247"/>
      <c r="C35" s="248"/>
      <c r="D35" s="248"/>
      <c r="E35" s="248"/>
      <c r="F35" s="248"/>
      <c r="G35" s="248"/>
      <c r="H35" s="248"/>
      <c r="I35" s="249"/>
      <c r="J35" s="250"/>
      <c r="K35" s="250"/>
      <c r="L35" s="250"/>
    </row>
    <row r="36" spans="1:12" ht="19.5" customHeight="1" thickBot="1">
      <c r="A36" s="237"/>
      <c r="B36" s="237"/>
      <c r="C36" s="243" t="s">
        <v>71</v>
      </c>
      <c r="D36" s="251"/>
      <c r="E36" s="251"/>
      <c r="F36" s="251"/>
      <c r="G36" s="251"/>
      <c r="H36" s="252"/>
      <c r="I36" s="245"/>
      <c r="J36" s="236"/>
      <c r="K36" s="236"/>
      <c r="L36" s="236"/>
    </row>
    <row r="37" spans="1:12" ht="19.5" customHeight="1" thickBot="1">
      <c r="A37" s="237"/>
      <c r="B37" s="237"/>
      <c r="C37" s="364" t="s">
        <v>68</v>
      </c>
      <c r="D37" s="364"/>
      <c r="E37" s="365"/>
      <c r="F37" s="366"/>
      <c r="G37" s="366"/>
      <c r="H37" s="367"/>
      <c r="I37" s="238"/>
      <c r="J37" s="236"/>
      <c r="K37" s="236"/>
      <c r="L37" s="236"/>
    </row>
    <row r="38" spans="1:12" ht="19.5" customHeight="1" thickBot="1">
      <c r="A38" s="237"/>
      <c r="B38" s="237"/>
      <c r="C38" s="364" t="s">
        <v>69</v>
      </c>
      <c r="D38" s="364"/>
      <c r="E38" s="365"/>
      <c r="F38" s="366"/>
      <c r="G38" s="366"/>
      <c r="H38" s="367"/>
      <c r="I38" s="238"/>
      <c r="J38" s="236"/>
      <c r="K38" s="236"/>
      <c r="L38" s="236"/>
    </row>
    <row r="39" spans="1:12" ht="19.5" customHeight="1" thickBot="1">
      <c r="A39" s="237"/>
      <c r="B39" s="237"/>
      <c r="C39" s="364" t="s">
        <v>1</v>
      </c>
      <c r="D39" s="364"/>
      <c r="E39" s="365"/>
      <c r="F39" s="366"/>
      <c r="G39" s="366"/>
      <c r="H39" s="367"/>
      <c r="I39" s="238"/>
      <c r="J39" s="236"/>
      <c r="K39" s="236"/>
      <c r="L39" s="236"/>
    </row>
    <row r="40" spans="1:12" ht="19.5" customHeight="1" thickBot="1">
      <c r="A40" s="237"/>
      <c r="B40" s="237"/>
      <c r="C40" s="364" t="s">
        <v>70</v>
      </c>
      <c r="D40" s="364"/>
      <c r="E40" s="365"/>
      <c r="F40" s="366"/>
      <c r="G40" s="366"/>
      <c r="H40" s="367"/>
      <c r="I40" s="238"/>
      <c r="J40" s="236"/>
      <c r="K40" s="236"/>
      <c r="L40" s="236"/>
    </row>
    <row r="41" spans="1:12" ht="19.5" customHeight="1">
      <c r="A41" s="237"/>
      <c r="B41" s="237"/>
      <c r="C41" s="253"/>
      <c r="D41" s="253"/>
      <c r="E41" s="254"/>
      <c r="F41" s="254"/>
      <c r="G41" s="254"/>
      <c r="H41" s="254"/>
      <c r="I41" s="238"/>
      <c r="J41" s="236"/>
      <c r="K41" s="236"/>
      <c r="L41" s="236"/>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Ltr0sN3BJBKUxozvvhSsy5ry9Wdhek0WEMTDT7Ya+4iAGx0KjrTc10j4BUM84+JtZVmDfbyQ16HyhqdG9sEG+Q==" saltValue="39phJ5EvuR4ZYsPWO3mOFg==" spinCount="100000" sheet="1" objects="1" scenarios="1"/>
  <mergeCells count="9">
    <mergeCell ref="C39:D39"/>
    <mergeCell ref="E39:H39"/>
    <mergeCell ref="C40:D40"/>
    <mergeCell ref="E40:H40"/>
    <mergeCell ref="A1:L21"/>
    <mergeCell ref="C37:D37"/>
    <mergeCell ref="E37:H37"/>
    <mergeCell ref="C38:D38"/>
    <mergeCell ref="E38:H38"/>
  </mergeCells>
  <phoneticPr fontId="4"/>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C0908-0735-47B4-BCB2-1805B91B9AFC}">
  <sheetPr>
    <pageSetUpPr fitToPage="1"/>
  </sheetPr>
  <dimension ref="A1:Q81"/>
  <sheetViews>
    <sheetView zoomScale="70" zoomScaleNormal="70" workbookViewId="0">
      <selection activeCell="Q25" sqref="Q25"/>
    </sheetView>
  </sheetViews>
  <sheetFormatPr defaultColWidth="9" defaultRowHeight="13.5"/>
  <cols>
    <col min="1" max="1" width="2.25" style="40" customWidth="1"/>
    <col min="2" max="2" width="4.25" style="40" customWidth="1"/>
    <col min="3" max="3" width="12.25" style="40" customWidth="1"/>
    <col min="4" max="4" width="8.625" style="40" customWidth="1"/>
    <col min="5" max="16" width="6.625" style="40" customWidth="1"/>
    <col min="17" max="17" width="8.625" style="40" customWidth="1"/>
    <col min="18" max="16384" width="9" style="40"/>
  </cols>
  <sheetData>
    <row r="1" spans="1:17" ht="40.5" customHeight="1">
      <c r="A1" s="382" t="s">
        <v>136</v>
      </c>
      <c r="B1" s="382"/>
      <c r="C1" s="382"/>
      <c r="D1" s="382"/>
      <c r="E1" s="382"/>
      <c r="F1" s="382"/>
      <c r="G1" s="382"/>
      <c r="H1" s="382"/>
      <c r="I1" s="382"/>
      <c r="J1" s="382"/>
      <c r="K1" s="382"/>
      <c r="L1" s="382"/>
      <c r="M1" s="382"/>
      <c r="N1" s="382"/>
      <c r="O1" s="382"/>
      <c r="P1" s="382"/>
      <c r="Q1" s="382"/>
    </row>
    <row r="2" spans="1:17" ht="18" customHeight="1" thickBot="1">
      <c r="C2" s="41"/>
    </row>
    <row r="3" spans="1:17" ht="18" customHeight="1" thickBot="1">
      <c r="C3" s="41"/>
      <c r="H3" s="383" t="s">
        <v>86</v>
      </c>
      <c r="I3" s="384"/>
      <c r="J3" s="384"/>
      <c r="K3" s="384"/>
      <c r="L3" s="385"/>
      <c r="M3" s="383" t="str">
        <f>基礎情報!E37&amp;""</f>
        <v/>
      </c>
      <c r="N3" s="384"/>
      <c r="O3" s="384"/>
      <c r="P3" s="384"/>
      <c r="Q3" s="385"/>
    </row>
    <row r="4" spans="1:17" ht="18" customHeight="1">
      <c r="C4" s="41"/>
      <c r="H4" s="42"/>
      <c r="I4" s="42"/>
      <c r="J4" s="42"/>
      <c r="K4" s="42"/>
      <c r="L4" s="42"/>
      <c r="M4" s="42"/>
      <c r="N4" s="42"/>
      <c r="O4" s="42"/>
      <c r="P4" s="42"/>
      <c r="Q4" s="42"/>
    </row>
    <row r="5" spans="1:17" ht="18" customHeight="1">
      <c r="C5" s="40" t="s">
        <v>137</v>
      </c>
      <c r="H5" s="42"/>
      <c r="I5" s="42"/>
      <c r="J5" s="42"/>
      <c r="K5" s="42"/>
      <c r="L5" s="42"/>
      <c r="M5" s="42"/>
      <c r="N5" s="42"/>
      <c r="O5" s="42"/>
      <c r="P5" s="42"/>
      <c r="Q5" s="42"/>
    </row>
    <row r="6" spans="1:17" ht="18" customHeight="1">
      <c r="C6" s="40" t="s">
        <v>111</v>
      </c>
      <c r="H6" s="42"/>
      <c r="I6" s="42"/>
      <c r="J6" s="42"/>
      <c r="K6" s="42"/>
      <c r="L6" s="42"/>
      <c r="M6" s="42"/>
      <c r="N6" s="42"/>
      <c r="O6" s="42"/>
      <c r="P6" s="42"/>
      <c r="Q6" s="42"/>
    </row>
    <row r="7" spans="1:17" ht="18" customHeight="1">
      <c r="C7" s="43"/>
      <c r="H7" s="42"/>
      <c r="I7" s="42"/>
      <c r="J7" s="42"/>
      <c r="K7" s="42"/>
      <c r="L7" s="42"/>
      <c r="M7" s="42"/>
      <c r="N7" s="42"/>
      <c r="O7" s="42"/>
      <c r="P7" s="42"/>
      <c r="Q7" s="42"/>
    </row>
    <row r="8" spans="1:17" ht="18" customHeight="1" thickBot="1">
      <c r="A8" s="44" t="s">
        <v>138</v>
      </c>
      <c r="B8" s="44"/>
    </row>
    <row r="9" spans="1:17" ht="17.25" customHeight="1">
      <c r="B9" s="386" t="s">
        <v>112</v>
      </c>
      <c r="C9" s="387"/>
      <c r="D9" s="388"/>
      <c r="E9" s="45">
        <v>4</v>
      </c>
      <c r="F9" s="46">
        <v>5</v>
      </c>
      <c r="G9" s="46">
        <v>6</v>
      </c>
      <c r="H9" s="46">
        <v>7</v>
      </c>
      <c r="I9" s="46">
        <v>8</v>
      </c>
      <c r="J9" s="46">
        <v>9</v>
      </c>
      <c r="K9" s="46">
        <v>10</v>
      </c>
      <c r="L9" s="46">
        <v>11</v>
      </c>
      <c r="M9" s="46">
        <v>12</v>
      </c>
      <c r="N9" s="46">
        <v>1</v>
      </c>
      <c r="O9" s="46">
        <v>2</v>
      </c>
      <c r="P9" s="47">
        <v>3</v>
      </c>
      <c r="Q9" s="392" t="s">
        <v>113</v>
      </c>
    </row>
    <row r="10" spans="1:17" ht="17.25" customHeight="1">
      <c r="B10" s="389"/>
      <c r="C10" s="390"/>
      <c r="D10" s="391"/>
      <c r="E10" s="394" t="s">
        <v>114</v>
      </c>
      <c r="F10" s="395"/>
      <c r="G10" s="395"/>
      <c r="H10" s="395"/>
      <c r="I10" s="395"/>
      <c r="J10" s="395"/>
      <c r="K10" s="395"/>
      <c r="L10" s="395"/>
      <c r="M10" s="395"/>
      <c r="N10" s="395"/>
      <c r="O10" s="395"/>
      <c r="P10" s="396"/>
      <c r="Q10" s="393"/>
    </row>
    <row r="11" spans="1:17" ht="17.25" customHeight="1">
      <c r="B11" s="397" t="s">
        <v>115</v>
      </c>
      <c r="C11" s="398"/>
      <c r="D11" s="183" t="s">
        <v>116</v>
      </c>
      <c r="E11" s="91"/>
      <c r="F11" s="92"/>
      <c r="G11" s="92"/>
      <c r="H11" s="92"/>
      <c r="I11" s="92"/>
      <c r="J11" s="92"/>
      <c r="K11" s="92"/>
      <c r="L11" s="92"/>
      <c r="M11" s="92"/>
      <c r="N11" s="92"/>
      <c r="O11" s="92"/>
      <c r="P11" s="93"/>
      <c r="Q11" s="75">
        <f>ROUND(SUM(E11:P11)/12,0)</f>
        <v>0</v>
      </c>
    </row>
    <row r="12" spans="1:17" ht="17.25" customHeight="1">
      <c r="B12" s="397"/>
      <c r="C12" s="398"/>
      <c r="D12" s="184" t="s">
        <v>117</v>
      </c>
      <c r="E12" s="203"/>
      <c r="F12" s="73" t="str">
        <f t="shared" ref="F12:P12" si="0">IFERROR(F11/$E$11,"")</f>
        <v/>
      </c>
      <c r="G12" s="73" t="str">
        <f t="shared" si="0"/>
        <v/>
      </c>
      <c r="H12" s="73" t="str">
        <f t="shared" si="0"/>
        <v/>
      </c>
      <c r="I12" s="73" t="str">
        <f t="shared" si="0"/>
        <v/>
      </c>
      <c r="J12" s="73" t="str">
        <f t="shared" si="0"/>
        <v/>
      </c>
      <c r="K12" s="73" t="str">
        <f t="shared" si="0"/>
        <v/>
      </c>
      <c r="L12" s="73" t="str">
        <f t="shared" si="0"/>
        <v/>
      </c>
      <c r="M12" s="73" t="str">
        <f t="shared" si="0"/>
        <v/>
      </c>
      <c r="N12" s="73" t="str">
        <f>IFERROR(N11/$E$11,"")</f>
        <v/>
      </c>
      <c r="O12" s="73" t="str">
        <f t="shared" si="0"/>
        <v/>
      </c>
      <c r="P12" s="74" t="str">
        <f t="shared" si="0"/>
        <v/>
      </c>
      <c r="Q12" s="204" t="s">
        <v>118</v>
      </c>
    </row>
    <row r="13" spans="1:17" ht="17.25" customHeight="1">
      <c r="B13" s="399" t="s">
        <v>119</v>
      </c>
      <c r="C13" s="400"/>
      <c r="D13" s="58" t="s">
        <v>116</v>
      </c>
      <c r="E13" s="91"/>
      <c r="F13" s="92"/>
      <c r="G13" s="92"/>
      <c r="H13" s="92"/>
      <c r="I13" s="92"/>
      <c r="J13" s="92"/>
      <c r="K13" s="92"/>
      <c r="L13" s="92"/>
      <c r="M13" s="92"/>
      <c r="N13" s="92"/>
      <c r="O13" s="92"/>
      <c r="P13" s="93"/>
      <c r="Q13" s="75">
        <f>ROUND(SUM(E13:P13)/12,0)</f>
        <v>0</v>
      </c>
    </row>
    <row r="14" spans="1:17" ht="17.25" customHeight="1">
      <c r="B14" s="401"/>
      <c r="C14" s="402"/>
      <c r="D14" s="184" t="s">
        <v>117</v>
      </c>
      <c r="E14" s="48"/>
      <c r="F14" s="73" t="str">
        <f>IFERROR(F13/$E$13,"")</f>
        <v/>
      </c>
      <c r="G14" s="73" t="str">
        <f t="shared" ref="G14:P14" si="1">IFERROR(G13/$E$13,"")</f>
        <v/>
      </c>
      <c r="H14" s="73" t="str">
        <f t="shared" si="1"/>
        <v/>
      </c>
      <c r="I14" s="73" t="str">
        <f t="shared" si="1"/>
        <v/>
      </c>
      <c r="J14" s="73" t="str">
        <f t="shared" si="1"/>
        <v/>
      </c>
      <c r="K14" s="73" t="str">
        <f t="shared" si="1"/>
        <v/>
      </c>
      <c r="L14" s="73" t="str">
        <f t="shared" si="1"/>
        <v/>
      </c>
      <c r="M14" s="73" t="str">
        <f t="shared" si="1"/>
        <v/>
      </c>
      <c r="N14" s="73" t="str">
        <f t="shared" si="1"/>
        <v/>
      </c>
      <c r="O14" s="73" t="str">
        <f t="shared" si="1"/>
        <v/>
      </c>
      <c r="P14" s="74" t="str">
        <f t="shared" si="1"/>
        <v/>
      </c>
      <c r="Q14" s="204"/>
    </row>
    <row r="15" spans="1:17" ht="17.25" customHeight="1">
      <c r="B15" s="185"/>
      <c r="C15" s="403" t="s">
        <v>139</v>
      </c>
      <c r="D15" s="58" t="s">
        <v>116</v>
      </c>
      <c r="E15" s="91"/>
      <c r="F15" s="92"/>
      <c r="G15" s="92"/>
      <c r="H15" s="92"/>
      <c r="I15" s="92"/>
      <c r="J15" s="92"/>
      <c r="K15" s="92"/>
      <c r="L15" s="92"/>
      <c r="M15" s="92"/>
      <c r="N15" s="92"/>
      <c r="O15" s="92"/>
      <c r="P15" s="93"/>
      <c r="Q15" s="75">
        <f>ROUND(SUM(E15:P15)/12,0)</f>
        <v>0</v>
      </c>
    </row>
    <row r="16" spans="1:17" ht="17.25" customHeight="1" thickBot="1">
      <c r="B16" s="186"/>
      <c r="C16" s="404"/>
      <c r="D16" s="187" t="s">
        <v>117</v>
      </c>
      <c r="E16" s="188"/>
      <c r="F16" s="77" t="str">
        <f>IFERROR(F15/$E$15,"")</f>
        <v/>
      </c>
      <c r="G16" s="77" t="str">
        <f t="shared" ref="G16:P16" si="2">IFERROR(G15/$E$15,"")</f>
        <v/>
      </c>
      <c r="H16" s="77" t="str">
        <f t="shared" si="2"/>
        <v/>
      </c>
      <c r="I16" s="77" t="str">
        <f t="shared" si="2"/>
        <v/>
      </c>
      <c r="J16" s="77" t="str">
        <f t="shared" si="2"/>
        <v/>
      </c>
      <c r="K16" s="77" t="str">
        <f t="shared" si="2"/>
        <v/>
      </c>
      <c r="L16" s="77" t="str">
        <f t="shared" si="2"/>
        <v/>
      </c>
      <c r="M16" s="77" t="str">
        <f t="shared" si="2"/>
        <v/>
      </c>
      <c r="N16" s="77" t="str">
        <f t="shared" si="2"/>
        <v/>
      </c>
      <c r="O16" s="77" t="str">
        <f t="shared" si="2"/>
        <v/>
      </c>
      <c r="P16" s="78" t="str">
        <f t="shared" si="2"/>
        <v/>
      </c>
      <c r="Q16" s="205"/>
    </row>
    <row r="17" spans="1:17" ht="17.25" customHeight="1" thickTop="1" thickBot="1">
      <c r="B17" s="405" t="s">
        <v>109</v>
      </c>
      <c r="C17" s="406"/>
      <c r="D17" s="49"/>
      <c r="E17" s="206">
        <f>SUM(E11,E13)</f>
        <v>0</v>
      </c>
      <c r="F17" s="50"/>
      <c r="G17" s="50"/>
      <c r="H17" s="50"/>
      <c r="I17" s="50"/>
      <c r="J17" s="50"/>
      <c r="K17" s="50"/>
      <c r="L17" s="50"/>
      <c r="M17" s="50"/>
      <c r="N17" s="50"/>
      <c r="O17" s="50"/>
      <c r="P17" s="51"/>
      <c r="Q17" s="76">
        <f>SUM(Q11,Q13)</f>
        <v>0</v>
      </c>
    </row>
    <row r="18" spans="1:17" ht="17.25" customHeight="1">
      <c r="C18" s="42"/>
      <c r="D18" s="42"/>
      <c r="F18" s="52"/>
      <c r="G18" s="52"/>
      <c r="H18" s="52"/>
      <c r="I18" s="52"/>
      <c r="J18" s="52"/>
      <c r="K18" s="52"/>
      <c r="L18" s="52"/>
      <c r="M18" s="52"/>
      <c r="N18" s="52"/>
      <c r="O18" s="52"/>
      <c r="P18" s="52"/>
      <c r="Q18" s="189"/>
    </row>
    <row r="19" spans="1:17" ht="17.25" customHeight="1">
      <c r="C19" s="42"/>
      <c r="D19" s="42"/>
      <c r="F19" s="52"/>
      <c r="G19" s="52"/>
      <c r="H19" s="52"/>
      <c r="I19" s="52"/>
      <c r="J19" s="52"/>
      <c r="K19" s="52"/>
      <c r="L19" s="52"/>
      <c r="M19" s="52"/>
      <c r="N19" s="52"/>
      <c r="O19" s="52"/>
      <c r="P19" s="52"/>
      <c r="Q19" s="189"/>
    </row>
    <row r="20" spans="1:17" ht="17.25" customHeight="1" thickBot="1">
      <c r="A20" s="44" t="s">
        <v>120</v>
      </c>
      <c r="B20" s="44"/>
      <c r="E20" s="53"/>
      <c r="Q20" s="189"/>
    </row>
    <row r="21" spans="1:17" ht="17.25" customHeight="1">
      <c r="B21" s="407" t="s">
        <v>121</v>
      </c>
      <c r="C21" s="408"/>
      <c r="D21" s="409"/>
      <c r="E21" s="190">
        <v>4</v>
      </c>
      <c r="F21" s="45">
        <v>5</v>
      </c>
      <c r="G21" s="46">
        <v>6</v>
      </c>
      <c r="H21" s="56">
        <v>7</v>
      </c>
      <c r="I21" s="46">
        <v>8</v>
      </c>
      <c r="J21" s="46">
        <v>9</v>
      </c>
      <c r="K21" s="56">
        <v>10</v>
      </c>
      <c r="L21" s="46">
        <v>11</v>
      </c>
      <c r="M21" s="46">
        <v>12</v>
      </c>
      <c r="N21" s="46">
        <v>1</v>
      </c>
      <c r="O21" s="46">
        <v>2</v>
      </c>
      <c r="P21" s="47">
        <v>3</v>
      </c>
      <c r="Q21" s="377" t="s">
        <v>113</v>
      </c>
    </row>
    <row r="22" spans="1:17" ht="17.25" customHeight="1">
      <c r="B22" s="410"/>
      <c r="C22" s="411"/>
      <c r="D22" s="412"/>
      <c r="E22" s="63" t="s">
        <v>114</v>
      </c>
      <c r="F22" s="379" t="s">
        <v>122</v>
      </c>
      <c r="G22" s="380"/>
      <c r="H22" s="380"/>
      <c r="I22" s="380"/>
      <c r="J22" s="380"/>
      <c r="K22" s="380"/>
      <c r="L22" s="380"/>
      <c r="M22" s="380"/>
      <c r="N22" s="380"/>
      <c r="O22" s="380"/>
      <c r="P22" s="381"/>
      <c r="Q22" s="378"/>
    </row>
    <row r="23" spans="1:17" ht="17.25" customHeight="1">
      <c r="B23" s="397" t="s">
        <v>115</v>
      </c>
      <c r="C23" s="398"/>
      <c r="D23" s="59" t="s">
        <v>116</v>
      </c>
      <c r="E23" s="213"/>
      <c r="F23" s="207" t="str">
        <f>IFERROR($E$23*F12,"")</f>
        <v/>
      </c>
      <c r="G23" s="79" t="str">
        <f>IFERROR($E$23*G12,"")</f>
        <v/>
      </c>
      <c r="H23" s="79" t="str">
        <f>IFERROR($E$23*H12,"")</f>
        <v/>
      </c>
      <c r="I23" s="79" t="str">
        <f t="shared" ref="I23:K23" si="3">IFERROR($E$23*I12,"")</f>
        <v/>
      </c>
      <c r="J23" s="208" t="str">
        <f t="shared" si="3"/>
        <v/>
      </c>
      <c r="K23" s="80" t="str">
        <f t="shared" si="3"/>
        <v/>
      </c>
      <c r="L23" s="79" t="str">
        <f>IFERROR($E$23*L12,"")</f>
        <v/>
      </c>
      <c r="M23" s="79" t="str">
        <f t="shared" ref="M23:P23" si="4">IFERROR($E$23*M12,"")</f>
        <v/>
      </c>
      <c r="N23" s="79" t="str">
        <f>IFERROR($E$23*N12,"")</f>
        <v/>
      </c>
      <c r="O23" s="79" t="str">
        <f t="shared" si="4"/>
        <v/>
      </c>
      <c r="P23" s="209" t="str">
        <f t="shared" si="4"/>
        <v/>
      </c>
      <c r="Q23" s="81">
        <f>ROUND(SUM(E23:P23)/12,0)</f>
        <v>0</v>
      </c>
    </row>
    <row r="24" spans="1:17" ht="17.25" customHeight="1">
      <c r="B24" s="413" t="s">
        <v>119</v>
      </c>
      <c r="C24" s="398"/>
      <c r="D24" s="59" t="s">
        <v>116</v>
      </c>
      <c r="E24" s="213"/>
      <c r="F24" s="207" t="str">
        <f>IFERROR($E$24*F14,"")</f>
        <v/>
      </c>
      <c r="G24" s="79" t="str">
        <f>IFERROR($E$24*G14,"")</f>
        <v/>
      </c>
      <c r="H24" s="79" t="str">
        <f t="shared" ref="H24:K24" si="5">IFERROR($E$24*H14,"")</f>
        <v/>
      </c>
      <c r="I24" s="79" t="str">
        <f t="shared" si="5"/>
        <v/>
      </c>
      <c r="J24" s="208" t="str">
        <f t="shared" si="5"/>
        <v/>
      </c>
      <c r="K24" s="80" t="str">
        <f t="shared" si="5"/>
        <v/>
      </c>
      <c r="L24" s="79" t="str">
        <f>IFERROR($E$24*L14,"")</f>
        <v/>
      </c>
      <c r="M24" s="79" t="str">
        <f>IFERROR($E$24*M14,"")</f>
        <v/>
      </c>
      <c r="N24" s="79" t="str">
        <f t="shared" ref="N24:P24" si="6">IFERROR($E$24*N14,"")</f>
        <v/>
      </c>
      <c r="O24" s="79" t="str">
        <f t="shared" si="6"/>
        <v/>
      </c>
      <c r="P24" s="209" t="str">
        <f t="shared" si="6"/>
        <v/>
      </c>
      <c r="Q24" s="81">
        <f>ROUND(SUM(E24:P24)/12,0)</f>
        <v>0</v>
      </c>
    </row>
    <row r="25" spans="1:17" ht="17.25" customHeight="1" thickBot="1">
      <c r="B25" s="191"/>
      <c r="C25" s="192" t="s">
        <v>140</v>
      </c>
      <c r="D25" s="60" t="s">
        <v>116</v>
      </c>
      <c r="E25" s="214"/>
      <c r="F25" s="210" t="str">
        <f>IFERROR($E$25*F16,"")</f>
        <v/>
      </c>
      <c r="G25" s="82" t="str">
        <f t="shared" ref="G25:P25" si="7">IFERROR($E$25*G16,"")</f>
        <v/>
      </c>
      <c r="H25" s="82" t="str">
        <f t="shared" si="7"/>
        <v/>
      </c>
      <c r="I25" s="82" t="str">
        <f t="shared" si="7"/>
        <v/>
      </c>
      <c r="J25" s="211" t="str">
        <f t="shared" si="7"/>
        <v/>
      </c>
      <c r="K25" s="83" t="str">
        <f t="shared" si="7"/>
        <v/>
      </c>
      <c r="L25" s="82" t="str">
        <f t="shared" si="7"/>
        <v/>
      </c>
      <c r="M25" s="82" t="str">
        <f t="shared" si="7"/>
        <v/>
      </c>
      <c r="N25" s="82" t="str">
        <f t="shared" si="7"/>
        <v/>
      </c>
      <c r="O25" s="82" t="str">
        <f t="shared" si="7"/>
        <v/>
      </c>
      <c r="P25" s="212" t="str">
        <f t="shared" si="7"/>
        <v/>
      </c>
      <c r="Q25" s="84">
        <f>ROUND(SUM(E25:P25)/12,0)</f>
        <v>0</v>
      </c>
    </row>
    <row r="26" spans="1:17" ht="17.25" customHeight="1" thickTop="1" thickBot="1">
      <c r="B26" s="417" t="s">
        <v>109</v>
      </c>
      <c r="C26" s="418"/>
      <c r="D26" s="61"/>
      <c r="E26" s="86">
        <f>SUM(E23,E24)</f>
        <v>0</v>
      </c>
      <c r="F26" s="193"/>
      <c r="G26" s="194"/>
      <c r="H26" s="195"/>
      <c r="I26" s="194"/>
      <c r="J26" s="195"/>
      <c r="K26" s="194"/>
      <c r="L26" s="196"/>
      <c r="M26" s="197"/>
      <c r="N26" s="197"/>
      <c r="O26" s="197"/>
      <c r="P26" s="198"/>
      <c r="Q26" s="85">
        <f>SUM(Q23,Q24)</f>
        <v>0</v>
      </c>
    </row>
    <row r="27" spans="1:17" ht="17.25" customHeight="1">
      <c r="C27" s="62" t="s">
        <v>123</v>
      </c>
    </row>
    <row r="28" spans="1:17" ht="17.25" customHeight="1"/>
    <row r="29" spans="1:17" ht="17.25" customHeight="1"/>
    <row r="30" spans="1:17" ht="17.25" customHeight="1"/>
    <row r="31" spans="1:17" ht="17.25" customHeight="1"/>
    <row r="32" spans="1:17" ht="17.25" customHeight="1" thickBot="1">
      <c r="A32" s="44" t="s">
        <v>124</v>
      </c>
      <c r="B32" s="44"/>
      <c r="E32" s="53"/>
    </row>
    <row r="33" spans="2:17" ht="17.25" customHeight="1">
      <c r="B33" s="407" t="s">
        <v>121</v>
      </c>
      <c r="C33" s="408"/>
      <c r="D33" s="409"/>
      <c r="E33" s="54">
        <v>4</v>
      </c>
      <c r="F33" s="55">
        <v>5</v>
      </c>
      <c r="G33" s="46">
        <v>6</v>
      </c>
      <c r="H33" s="56">
        <v>7</v>
      </c>
      <c r="I33" s="46">
        <v>8</v>
      </c>
      <c r="J33" s="46">
        <v>9</v>
      </c>
      <c r="K33" s="56">
        <v>10</v>
      </c>
      <c r="L33" s="46">
        <v>11</v>
      </c>
      <c r="M33" s="46">
        <v>12</v>
      </c>
      <c r="N33" s="46">
        <v>1</v>
      </c>
      <c r="O33" s="46">
        <v>2</v>
      </c>
      <c r="P33" s="47">
        <v>3</v>
      </c>
      <c r="Q33" s="419" t="s">
        <v>113</v>
      </c>
    </row>
    <row r="34" spans="2:17" ht="17.25" customHeight="1">
      <c r="B34" s="410"/>
      <c r="C34" s="411"/>
      <c r="D34" s="412"/>
      <c r="E34" s="57" t="s">
        <v>114</v>
      </c>
      <c r="F34" s="380" t="s">
        <v>125</v>
      </c>
      <c r="G34" s="380"/>
      <c r="H34" s="380"/>
      <c r="I34" s="380"/>
      <c r="J34" s="380"/>
      <c r="K34" s="380"/>
      <c r="L34" s="380"/>
      <c r="M34" s="380"/>
      <c r="N34" s="380"/>
      <c r="O34" s="380"/>
      <c r="P34" s="381"/>
      <c r="Q34" s="420"/>
    </row>
    <row r="35" spans="2:17" ht="17.25" customHeight="1">
      <c r="B35" s="397" t="s">
        <v>115</v>
      </c>
      <c r="C35" s="398"/>
      <c r="D35" s="59" t="s">
        <v>116</v>
      </c>
      <c r="E35" s="215">
        <f>E23</f>
        <v>0</v>
      </c>
      <c r="F35" s="217"/>
      <c r="G35" s="87"/>
      <c r="H35" s="87"/>
      <c r="I35" s="87"/>
      <c r="J35" s="218"/>
      <c r="K35" s="87"/>
      <c r="L35" s="217"/>
      <c r="M35" s="87"/>
      <c r="N35" s="87"/>
      <c r="O35" s="87"/>
      <c r="P35" s="88"/>
      <c r="Q35" s="81">
        <f>ROUND(SUM(E35:P35)/12,0)</f>
        <v>0</v>
      </c>
    </row>
    <row r="36" spans="2:17" ht="17.25" customHeight="1">
      <c r="B36" s="413" t="s">
        <v>119</v>
      </c>
      <c r="C36" s="398"/>
      <c r="D36" s="59" t="s">
        <v>116</v>
      </c>
      <c r="E36" s="215">
        <f>E24</f>
        <v>0</v>
      </c>
      <c r="F36" s="217"/>
      <c r="G36" s="87"/>
      <c r="H36" s="87"/>
      <c r="I36" s="87"/>
      <c r="J36" s="218"/>
      <c r="K36" s="87"/>
      <c r="L36" s="217"/>
      <c r="M36" s="87"/>
      <c r="N36" s="87"/>
      <c r="O36" s="87"/>
      <c r="P36" s="88"/>
      <c r="Q36" s="81">
        <f>ROUND(SUM(E36:P36)/12,0)</f>
        <v>0</v>
      </c>
    </row>
    <row r="37" spans="2:17" ht="17.25" customHeight="1" thickBot="1">
      <c r="B37" s="199"/>
      <c r="C37" s="200" t="s">
        <v>140</v>
      </c>
      <c r="D37" s="60" t="s">
        <v>116</v>
      </c>
      <c r="E37" s="216">
        <f>E25</f>
        <v>0</v>
      </c>
      <c r="F37" s="219"/>
      <c r="G37" s="89"/>
      <c r="H37" s="89"/>
      <c r="I37" s="89"/>
      <c r="J37" s="220"/>
      <c r="K37" s="89"/>
      <c r="L37" s="219"/>
      <c r="M37" s="89"/>
      <c r="N37" s="89"/>
      <c r="O37" s="89"/>
      <c r="P37" s="90"/>
      <c r="Q37" s="84">
        <f>ROUND(SUM(E37:P37)/12,0)</f>
        <v>0</v>
      </c>
    </row>
    <row r="38" spans="2:17" ht="17.25" customHeight="1" thickTop="1" thickBot="1">
      <c r="B38" s="405" t="s">
        <v>109</v>
      </c>
      <c r="C38" s="406"/>
      <c r="D38" s="64"/>
      <c r="E38" s="85">
        <f>SUM(E35,E36)</f>
        <v>0</v>
      </c>
      <c r="F38" s="201"/>
      <c r="G38" s="50"/>
      <c r="H38" s="50"/>
      <c r="I38" s="50"/>
      <c r="J38" s="202"/>
      <c r="K38" s="50"/>
      <c r="L38" s="201"/>
      <c r="M38" s="50"/>
      <c r="N38" s="50"/>
      <c r="O38" s="50"/>
      <c r="P38" s="51"/>
      <c r="Q38" s="85">
        <f>SUM(Q35,Q36)</f>
        <v>0</v>
      </c>
    </row>
    <row r="39" spans="2:17" ht="17.25" customHeight="1">
      <c r="C39" s="62" t="s">
        <v>123</v>
      </c>
      <c r="E39" s="65"/>
      <c r="F39" s="65"/>
      <c r="G39" s="65"/>
      <c r="H39" s="65"/>
      <c r="I39" s="65"/>
      <c r="J39" s="65"/>
      <c r="K39" s="65"/>
      <c r="L39" s="65"/>
      <c r="M39" s="65"/>
      <c r="N39" s="65"/>
      <c r="O39" s="65"/>
      <c r="P39" s="65"/>
      <c r="Q39" s="65"/>
    </row>
    <row r="40" spans="2:17" ht="17.25" customHeight="1">
      <c r="E40" s="65"/>
      <c r="F40" s="65"/>
      <c r="G40" s="65"/>
      <c r="H40" s="65"/>
      <c r="I40" s="65"/>
      <c r="J40" s="65"/>
      <c r="K40" s="65"/>
      <c r="L40" s="65"/>
      <c r="M40" s="65"/>
      <c r="N40" s="65"/>
      <c r="O40" s="65"/>
      <c r="P40" s="65"/>
      <c r="Q40" s="65"/>
    </row>
    <row r="41" spans="2:17" ht="17.25" customHeight="1" thickBot="1">
      <c r="C41" s="66" t="s">
        <v>126</v>
      </c>
    </row>
    <row r="42" spans="2:17" ht="94.5" customHeight="1" thickBot="1">
      <c r="C42" s="414" t="s">
        <v>141</v>
      </c>
      <c r="D42" s="415"/>
      <c r="E42" s="415"/>
      <c r="F42" s="415"/>
      <c r="G42" s="415"/>
      <c r="H42" s="415"/>
      <c r="I42" s="415"/>
      <c r="J42" s="415"/>
      <c r="K42" s="415"/>
      <c r="L42" s="415"/>
      <c r="M42" s="415"/>
      <c r="N42" s="415"/>
      <c r="O42" s="415"/>
      <c r="P42" s="415"/>
      <c r="Q42" s="416"/>
    </row>
    <row r="43" spans="2:17" ht="17.25" customHeight="1"/>
    <row r="44" spans="2:17" ht="17.25" customHeight="1"/>
    <row r="45" spans="2:17" ht="17.25" customHeight="1"/>
    <row r="46" spans="2:17" ht="17.25" customHeight="1"/>
    <row r="47" spans="2:17" ht="17.25" customHeight="1"/>
    <row r="48" spans="2: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sheetData>
  <sheetProtection algorithmName="SHA-512" hashValue="ijbdOOzTMfwI7cPDkN0NXj2hv6C9VtIIVpXK2CEex9jRlhmMOQK8xjC+RPNnQ9EMJqwC6zPWjh7Cy8vPWGS2rA==" saltValue="joxynrMPc+RoSKz2uHoStw==" spinCount="100000" sheet="1" objects="1" scenarios="1"/>
  <mergeCells count="23">
    <mergeCell ref="B35:C35"/>
    <mergeCell ref="B36:C36"/>
    <mergeCell ref="B38:C38"/>
    <mergeCell ref="C42:Q42"/>
    <mergeCell ref="B23:C23"/>
    <mergeCell ref="B24:C24"/>
    <mergeCell ref="B26:C26"/>
    <mergeCell ref="B33:D34"/>
    <mergeCell ref="Q33:Q34"/>
    <mergeCell ref="F34:P34"/>
    <mergeCell ref="Q21:Q22"/>
    <mergeCell ref="F22:P22"/>
    <mergeCell ref="A1:Q1"/>
    <mergeCell ref="H3:L3"/>
    <mergeCell ref="M3:Q3"/>
    <mergeCell ref="B9:D10"/>
    <mergeCell ref="Q9:Q10"/>
    <mergeCell ref="E10:P10"/>
    <mergeCell ref="B11:C12"/>
    <mergeCell ref="B13:C14"/>
    <mergeCell ref="C15:C16"/>
    <mergeCell ref="B17:C17"/>
    <mergeCell ref="B21:D22"/>
  </mergeCells>
  <phoneticPr fontId="4"/>
  <pageMargins left="0.61" right="0.27559055118110237" top="0.55118110236220474" bottom="0.19685039370078741" header="0.31496062992125984" footer="0.19685039370078741"/>
  <pageSetup paperSize="9" scale="83" fitToHeight="0"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B6F14-5B99-402A-9BA6-5CFC20BCF634}">
  <sheetPr>
    <tabColor rgb="FFFFC000"/>
    <pageSetUpPr fitToPage="1"/>
  </sheetPr>
  <dimension ref="A1:J113"/>
  <sheetViews>
    <sheetView zoomScale="70" zoomScaleNormal="70" workbookViewId="0">
      <selection activeCell="F11" sqref="F11"/>
    </sheetView>
  </sheetViews>
  <sheetFormatPr defaultColWidth="9" defaultRowHeight="13.5"/>
  <cols>
    <col min="1" max="1" width="2.875" style="38" customWidth="1"/>
    <col min="2" max="2" width="3" style="36" customWidth="1"/>
    <col min="3" max="3" width="14.625" style="36" customWidth="1"/>
    <col min="4" max="4" width="32.625" style="36" customWidth="1"/>
    <col min="5" max="5" width="12" style="36" customWidth="1"/>
    <col min="6" max="6" width="10.25" style="36" customWidth="1"/>
    <col min="7" max="7" width="15.5" style="37" customWidth="1"/>
    <col min="8" max="8" width="14.25" style="37" customWidth="1"/>
    <col min="9" max="9" width="12.125" style="37" customWidth="1"/>
    <col min="10" max="10" width="29" style="37" customWidth="1"/>
    <col min="11" max="16384" width="9" style="38"/>
  </cols>
  <sheetData>
    <row r="1" spans="1:10" s="35" customFormat="1" ht="31.5" customHeight="1">
      <c r="A1" s="423" t="s">
        <v>142</v>
      </c>
      <c r="B1" s="423"/>
      <c r="C1" s="423"/>
      <c r="D1" s="423"/>
      <c r="E1" s="423"/>
      <c r="F1" s="423"/>
      <c r="G1" s="423"/>
      <c r="H1" s="423"/>
      <c r="I1" s="34"/>
      <c r="J1" s="34"/>
    </row>
    <row r="2" spans="1:10" ht="19.5" customHeight="1" thickBot="1">
      <c r="A2" s="237"/>
      <c r="B2" s="237"/>
      <c r="C2" s="237"/>
      <c r="D2" s="237"/>
      <c r="E2" s="237"/>
      <c r="F2" s="237"/>
      <c r="G2" s="238"/>
      <c r="H2" s="238"/>
    </row>
    <row r="3" spans="1:10" ht="19.5" customHeight="1" thickBot="1">
      <c r="A3" s="237"/>
      <c r="B3" s="237"/>
      <c r="C3" s="253" t="s">
        <v>86</v>
      </c>
      <c r="D3" s="253"/>
      <c r="E3" s="424" t="str">
        <f>基礎情報!E37&amp;""</f>
        <v/>
      </c>
      <c r="F3" s="425"/>
      <c r="G3" s="426"/>
      <c r="H3" s="237"/>
      <c r="J3" s="38"/>
    </row>
    <row r="4" spans="1:10" ht="19.5" customHeight="1">
      <c r="A4" s="237"/>
      <c r="B4" s="237"/>
      <c r="C4" s="253"/>
      <c r="D4" s="253"/>
      <c r="E4" s="253"/>
      <c r="F4" s="253"/>
      <c r="G4" s="253"/>
      <c r="H4" s="253"/>
      <c r="J4" s="38"/>
    </row>
    <row r="5" spans="1:10" ht="19.5" customHeight="1" thickBot="1">
      <c r="A5" s="256" t="s">
        <v>87</v>
      </c>
      <c r="B5" s="237"/>
      <c r="C5" s="253"/>
      <c r="D5" s="253"/>
      <c r="E5" s="253"/>
      <c r="F5" s="253"/>
      <c r="G5" s="253"/>
      <c r="H5" s="253"/>
      <c r="J5" s="38"/>
    </row>
    <row r="6" spans="1:10" ht="19.5" customHeight="1">
      <c r="A6" s="256"/>
      <c r="B6" s="427"/>
      <c r="C6" s="428"/>
      <c r="D6" s="428"/>
      <c r="E6" s="428"/>
      <c r="F6" s="257" t="s">
        <v>88</v>
      </c>
      <c r="G6" s="253"/>
      <c r="H6" s="253"/>
      <c r="I6" s="39"/>
    </row>
    <row r="7" spans="1:10" ht="19.5" customHeight="1">
      <c r="A7" s="256"/>
      <c r="B7" s="429" t="s">
        <v>89</v>
      </c>
      <c r="C7" s="430"/>
      <c r="D7" s="430"/>
      <c r="E7" s="430"/>
      <c r="F7" s="229"/>
      <c r="G7" s="253"/>
      <c r="H7" s="253"/>
      <c r="I7" s="39"/>
    </row>
    <row r="8" spans="1:10" ht="19.5" customHeight="1">
      <c r="A8" s="256"/>
      <c r="B8" s="431" t="s">
        <v>143</v>
      </c>
      <c r="C8" s="432"/>
      <c r="D8" s="432"/>
      <c r="E8" s="432"/>
      <c r="F8" s="258">
        <f>F9+F10</f>
        <v>0</v>
      </c>
      <c r="G8" s="253"/>
      <c r="H8" s="253"/>
      <c r="I8" s="39"/>
    </row>
    <row r="9" spans="1:10" ht="19.5" customHeight="1">
      <c r="A9" s="256"/>
      <c r="B9" s="259"/>
      <c r="C9" s="421" t="s">
        <v>90</v>
      </c>
      <c r="D9" s="422"/>
      <c r="E9" s="422"/>
      <c r="F9" s="677">
        <f>算定児童数!Q23</f>
        <v>0</v>
      </c>
      <c r="G9" s="253"/>
      <c r="H9" s="253"/>
      <c r="I9" s="39"/>
    </row>
    <row r="10" spans="1:10" ht="19.5" customHeight="1">
      <c r="A10" s="256"/>
      <c r="B10" s="259"/>
      <c r="C10" s="421" t="s">
        <v>144</v>
      </c>
      <c r="D10" s="422"/>
      <c r="E10" s="422"/>
      <c r="F10" s="677">
        <f>算定児童数!Q24</f>
        <v>0</v>
      </c>
      <c r="G10" s="253"/>
      <c r="H10" s="253"/>
      <c r="I10" s="39"/>
    </row>
    <row r="11" spans="1:10" ht="19.5" customHeight="1" thickBot="1">
      <c r="A11" s="256"/>
      <c r="B11" s="260"/>
      <c r="C11" s="435" t="s">
        <v>139</v>
      </c>
      <c r="D11" s="436"/>
      <c r="E11" s="436"/>
      <c r="F11" s="678">
        <f>算定児童数!Q25</f>
        <v>0</v>
      </c>
      <c r="G11" s="253"/>
      <c r="H11" s="253"/>
      <c r="I11" s="39"/>
    </row>
    <row r="12" spans="1:10" ht="22.5" customHeight="1">
      <c r="A12" s="256"/>
      <c r="B12" s="261" t="s">
        <v>91</v>
      </c>
      <c r="C12" s="437" t="s">
        <v>145</v>
      </c>
      <c r="D12" s="437"/>
      <c r="E12" s="437"/>
      <c r="F12" s="437"/>
      <c r="G12" s="437"/>
      <c r="H12" s="253"/>
      <c r="I12" s="39"/>
    </row>
    <row r="13" spans="1:10" ht="22.5" customHeight="1">
      <c r="A13" s="237"/>
      <c r="B13" s="261"/>
      <c r="C13" s="437"/>
      <c r="D13" s="437"/>
      <c r="E13" s="437"/>
      <c r="F13" s="437"/>
      <c r="G13" s="437"/>
      <c r="H13" s="253"/>
      <c r="J13" s="38"/>
    </row>
    <row r="14" spans="1:10" ht="24" customHeight="1">
      <c r="A14" s="236"/>
      <c r="B14" s="262"/>
      <c r="C14" s="237"/>
      <c r="D14" s="237"/>
      <c r="E14" s="237"/>
      <c r="F14" s="238"/>
      <c r="G14" s="263"/>
      <c r="H14" s="264"/>
      <c r="J14" s="38"/>
    </row>
    <row r="15" spans="1:10" ht="19.5" customHeight="1" thickBot="1">
      <c r="A15" s="256" t="s">
        <v>92</v>
      </c>
      <c r="B15" s="237"/>
      <c r="C15" s="237"/>
      <c r="D15" s="237"/>
      <c r="E15" s="237"/>
      <c r="F15" s="238"/>
      <c r="G15" s="238"/>
      <c r="H15" s="238"/>
      <c r="J15" s="38"/>
    </row>
    <row r="16" spans="1:10" ht="33.75" customHeight="1">
      <c r="A16" s="236"/>
      <c r="B16" s="265"/>
      <c r="C16" s="438"/>
      <c r="D16" s="439"/>
      <c r="E16" s="266" t="s">
        <v>93</v>
      </c>
      <c r="F16" s="267" t="s">
        <v>146</v>
      </c>
      <c r="G16" s="268" t="s">
        <v>94</v>
      </c>
      <c r="H16" s="236"/>
      <c r="I16" s="38"/>
      <c r="J16" s="38"/>
    </row>
    <row r="17" spans="1:10" ht="24" customHeight="1">
      <c r="A17" s="236"/>
      <c r="B17" s="269" t="s">
        <v>95</v>
      </c>
      <c r="C17" s="430" t="s">
        <v>96</v>
      </c>
      <c r="D17" s="440"/>
      <c r="E17" s="270"/>
      <c r="F17" s="271"/>
      <c r="G17" s="272">
        <f>G21*1.1</f>
        <v>0</v>
      </c>
      <c r="H17" s="236"/>
      <c r="I17" s="38"/>
      <c r="J17" s="38"/>
    </row>
    <row r="18" spans="1:10" ht="24" customHeight="1">
      <c r="A18" s="236"/>
      <c r="B18" s="273"/>
      <c r="C18" s="441" t="s">
        <v>147</v>
      </c>
      <c r="D18" s="442"/>
      <c r="E18" s="274"/>
      <c r="F18" s="275"/>
      <c r="G18" s="276">
        <f>ROUNDDOWN($F$9*1/30,1)</f>
        <v>0</v>
      </c>
      <c r="H18" s="236"/>
      <c r="I18" s="38"/>
      <c r="J18" s="38"/>
    </row>
    <row r="19" spans="1:10" ht="24" customHeight="1">
      <c r="A19" s="236"/>
      <c r="B19" s="273"/>
      <c r="C19" s="443" t="s">
        <v>148</v>
      </c>
      <c r="D19" s="444"/>
      <c r="E19" s="221"/>
      <c r="F19" s="277"/>
      <c r="G19" s="445">
        <f>IF($E$19="あり",IF($E$20="あり",ROUNDDOWN(($F$10-$F$11)*1/15,1)+ROUNDDOWN($F$11*1/6,1),ROUNDDOWN($F$10*1/15,1)),IF($E$20="あり",ROUNDDOWN(($F$10-$F$11)*1/20,1)+ROUNDDOWN($F$11*1/6,1),ROUNDDOWN($F$10*1/20,1)))</f>
        <v>0</v>
      </c>
      <c r="H19" s="278"/>
      <c r="I19" s="38"/>
      <c r="J19" s="38"/>
    </row>
    <row r="20" spans="1:10" ht="24" customHeight="1" thickBot="1">
      <c r="A20" s="236"/>
      <c r="B20" s="279"/>
      <c r="C20" s="447" t="s">
        <v>149</v>
      </c>
      <c r="D20" s="448"/>
      <c r="E20" s="222"/>
      <c r="F20" s="280"/>
      <c r="G20" s="446"/>
      <c r="H20" s="278"/>
      <c r="I20" s="38"/>
      <c r="J20" s="38"/>
    </row>
    <row r="21" spans="1:10" ht="24" customHeight="1" thickTop="1">
      <c r="A21" s="236"/>
      <c r="B21" s="281"/>
      <c r="C21" s="449" t="s">
        <v>150</v>
      </c>
      <c r="D21" s="450"/>
      <c r="E21" s="282"/>
      <c r="F21" s="283"/>
      <c r="G21" s="284">
        <f>ROUND(SUM($G$18:$G$20),0)</f>
        <v>0</v>
      </c>
      <c r="H21" s="278"/>
      <c r="I21" s="38"/>
      <c r="J21" s="38"/>
    </row>
    <row r="22" spans="1:10" ht="24" customHeight="1" thickBot="1">
      <c r="A22" s="236"/>
      <c r="B22" s="285" t="s">
        <v>97</v>
      </c>
      <c r="C22" s="433" t="s">
        <v>151</v>
      </c>
      <c r="D22" s="434"/>
      <c r="E22" s="223"/>
      <c r="F22" s="286"/>
      <c r="G22" s="287">
        <f>IF(E22="あり",0.7,0)</f>
        <v>0</v>
      </c>
      <c r="H22" s="278"/>
      <c r="I22" s="38"/>
      <c r="J22" s="38"/>
    </row>
    <row r="23" spans="1:10" ht="24" customHeight="1" thickBot="1">
      <c r="A23" s="236"/>
      <c r="B23" s="285" t="s">
        <v>98</v>
      </c>
      <c r="C23" s="433" t="s">
        <v>152</v>
      </c>
      <c r="D23" s="434"/>
      <c r="E23" s="71"/>
      <c r="F23" s="68"/>
      <c r="G23" s="287">
        <f>IF(E23="あり",F23*1.1,0)</f>
        <v>0</v>
      </c>
      <c r="H23" s="236"/>
      <c r="I23" s="38"/>
      <c r="J23" s="38"/>
    </row>
    <row r="24" spans="1:10" ht="24" customHeight="1" thickBot="1">
      <c r="A24" s="236"/>
      <c r="B24" s="269" t="s">
        <v>99</v>
      </c>
      <c r="C24" s="433" t="s">
        <v>153</v>
      </c>
      <c r="D24" s="434"/>
      <c r="E24" s="224"/>
      <c r="F24" s="288"/>
      <c r="G24" s="289">
        <f>IF(E24="あり",IF(F7&gt;=151,1.3,0.7),0)</f>
        <v>0</v>
      </c>
      <c r="H24" s="236"/>
      <c r="I24" s="38"/>
      <c r="J24" s="38"/>
    </row>
    <row r="25" spans="1:10" ht="24" customHeight="1" thickBot="1">
      <c r="A25" s="236"/>
      <c r="B25" s="269" t="s">
        <v>101</v>
      </c>
      <c r="C25" s="456" t="s">
        <v>154</v>
      </c>
      <c r="D25" s="442"/>
      <c r="E25" s="225"/>
      <c r="F25" s="227"/>
      <c r="G25" s="287">
        <f>IF(E25="あり",IF(F25="自園調理",IF(F7&gt;=151,2.7,1.8),IF(F25="外部搬入",IF(F7&gt;=151,0.5,0.3),0)),0)</f>
        <v>0</v>
      </c>
      <c r="H25" s="236"/>
      <c r="I25" s="38"/>
      <c r="J25" s="38"/>
    </row>
    <row r="26" spans="1:10" ht="24" customHeight="1" thickBot="1">
      <c r="A26" s="236"/>
      <c r="B26" s="285" t="s">
        <v>102</v>
      </c>
      <c r="C26" s="433" t="s">
        <v>155</v>
      </c>
      <c r="D26" s="434"/>
      <c r="E26" s="223"/>
      <c r="F26" s="288"/>
      <c r="G26" s="287">
        <f>IF(E26="あり",0.8,0)</f>
        <v>0</v>
      </c>
      <c r="H26" s="236"/>
      <c r="I26" s="38"/>
      <c r="J26" s="38"/>
    </row>
    <row r="27" spans="1:10" ht="24" customHeight="1" thickBot="1">
      <c r="A27" s="236"/>
      <c r="B27" s="285" t="s">
        <v>103</v>
      </c>
      <c r="C27" s="430" t="s">
        <v>100</v>
      </c>
      <c r="D27" s="440"/>
      <c r="E27" s="70"/>
      <c r="F27" s="72"/>
      <c r="G27" s="287">
        <f>IF(E27="あり",IF(F27="A",0.3,IF(F27="B",0.2,0)),0)</f>
        <v>0</v>
      </c>
      <c r="H27" s="236"/>
      <c r="I27" s="38"/>
      <c r="J27" s="38"/>
    </row>
    <row r="28" spans="1:10" ht="24" customHeight="1">
      <c r="A28" s="236"/>
      <c r="B28" s="285" t="s">
        <v>104</v>
      </c>
      <c r="C28" s="433" t="s">
        <v>156</v>
      </c>
      <c r="D28" s="434"/>
      <c r="E28" s="223"/>
      <c r="F28" s="290"/>
      <c r="G28" s="287">
        <f>IF(E28="あり",0.7,0)</f>
        <v>0</v>
      </c>
      <c r="H28" s="236"/>
      <c r="I28" s="38"/>
      <c r="J28" s="38"/>
    </row>
    <row r="29" spans="1:10" ht="24" customHeight="1">
      <c r="A29" s="236"/>
      <c r="B29" s="285" t="s">
        <v>105</v>
      </c>
      <c r="C29" s="433" t="s">
        <v>157</v>
      </c>
      <c r="D29" s="434"/>
      <c r="E29" s="223"/>
      <c r="F29" s="291"/>
      <c r="G29" s="287">
        <f>IF(E29="あり",0.6,0)</f>
        <v>0</v>
      </c>
      <c r="H29" s="236"/>
      <c r="I29" s="38"/>
      <c r="J29" s="38"/>
    </row>
    <row r="30" spans="1:10" ht="24" customHeight="1">
      <c r="A30" s="236"/>
      <c r="B30" s="292" t="s">
        <v>107</v>
      </c>
      <c r="C30" s="433" t="s">
        <v>158</v>
      </c>
      <c r="D30" s="434"/>
      <c r="E30" s="223"/>
      <c r="F30" s="291"/>
      <c r="G30" s="287">
        <f>IF(E30="あり",0.6,0)</f>
        <v>0</v>
      </c>
      <c r="H30" s="236"/>
      <c r="I30" s="38"/>
      <c r="J30" s="38"/>
    </row>
    <row r="31" spans="1:10" ht="24" customHeight="1" thickBot="1">
      <c r="A31" s="236"/>
      <c r="B31" s="292" t="s">
        <v>108</v>
      </c>
      <c r="C31" s="433" t="s">
        <v>106</v>
      </c>
      <c r="D31" s="434"/>
      <c r="E31" s="223"/>
      <c r="F31" s="293"/>
      <c r="G31" s="287">
        <f>IF(E31="あり",0.5,0)</f>
        <v>0</v>
      </c>
      <c r="H31" s="236"/>
      <c r="I31" s="38"/>
      <c r="J31" s="38"/>
    </row>
    <row r="32" spans="1:10" ht="24" customHeight="1" thickBot="1">
      <c r="A32" s="236"/>
      <c r="B32" s="294" t="s">
        <v>159</v>
      </c>
      <c r="C32" s="451" t="s">
        <v>160</v>
      </c>
      <c r="D32" s="452"/>
      <c r="E32" s="226"/>
      <c r="F32" s="228"/>
      <c r="G32" s="295">
        <f>IF(E32="満たさない",-F32*1.1,0)</f>
        <v>0</v>
      </c>
      <c r="H32" s="236"/>
      <c r="I32" s="38"/>
      <c r="J32" s="38"/>
    </row>
    <row r="33" spans="1:10" ht="24" customHeight="1" thickBot="1">
      <c r="A33" s="236"/>
      <c r="B33" s="453" t="s">
        <v>161</v>
      </c>
      <c r="C33" s="454"/>
      <c r="D33" s="455"/>
      <c r="E33" s="296"/>
      <c r="F33" s="296"/>
      <c r="G33" s="297">
        <f>IF(F7&lt;=35,2.4,IF(F7&lt;=300,3.5,2.4))</f>
        <v>2.4</v>
      </c>
      <c r="H33" s="236"/>
      <c r="I33" s="38"/>
      <c r="J33" s="38"/>
    </row>
    <row r="34" spans="1:10" ht="24" customHeight="1" thickTop="1" thickBot="1">
      <c r="A34" s="236"/>
      <c r="B34" s="298" t="s">
        <v>109</v>
      </c>
      <c r="C34" s="299"/>
      <c r="D34" s="299"/>
      <c r="E34" s="299"/>
      <c r="F34" s="300"/>
      <c r="G34" s="301">
        <f>SUM(G17,G22:G33)</f>
        <v>2.4</v>
      </c>
      <c r="H34" s="236"/>
      <c r="I34" s="38"/>
      <c r="J34" s="38"/>
    </row>
    <row r="35" spans="1:10" ht="24" customHeight="1" thickBot="1">
      <c r="A35" s="236"/>
      <c r="B35" s="302" t="s">
        <v>110</v>
      </c>
      <c r="C35" s="303"/>
      <c r="D35" s="303"/>
      <c r="E35" s="303"/>
      <c r="F35" s="304"/>
      <c r="G35" s="305">
        <f>ROUND(G34,0)</f>
        <v>2</v>
      </c>
      <c r="H35" s="238"/>
      <c r="I35" s="38"/>
      <c r="J35" s="38"/>
    </row>
    <row r="36" spans="1:10" ht="24" customHeight="1">
      <c r="A36" s="236"/>
      <c r="B36" s="256"/>
      <c r="C36" s="256"/>
      <c r="D36" s="256"/>
      <c r="E36" s="256"/>
      <c r="F36" s="256"/>
      <c r="G36" s="238"/>
      <c r="H36" s="238"/>
      <c r="I36" s="38"/>
      <c r="J36" s="38"/>
    </row>
    <row r="37" spans="1:10" ht="27" customHeight="1" thickBot="1">
      <c r="A37" s="256" t="s">
        <v>162</v>
      </c>
      <c r="B37" s="237"/>
      <c r="C37" s="237"/>
      <c r="D37" s="237"/>
      <c r="E37" s="237"/>
      <c r="F37" s="238"/>
      <c r="G37" s="238"/>
      <c r="H37" s="238"/>
      <c r="J37" s="38"/>
    </row>
    <row r="38" spans="1:10" ht="21" customHeight="1" thickBot="1">
      <c r="A38" s="236"/>
      <c r="B38" s="306"/>
      <c r="C38" s="307">
        <v>11560</v>
      </c>
      <c r="D38" s="308" t="s">
        <v>163</v>
      </c>
      <c r="E38" s="308"/>
      <c r="F38" s="309"/>
      <c r="G38" s="69">
        <f>C38*G35</f>
        <v>23120</v>
      </c>
      <c r="H38" s="238"/>
      <c r="I38" s="38"/>
      <c r="J38" s="38"/>
    </row>
    <row r="39" spans="1:10" ht="33.75" customHeight="1"/>
    <row r="40" spans="1:10" ht="33.75" customHeight="1"/>
    <row r="41" spans="1:10" ht="33.75" customHeight="1"/>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sheetProtection algorithmName="SHA-512" hashValue="eJ0edmZTNUCj/FyGZJEZG094EWvmLf0go8oUOEE1U/jaBhDJxKj5PqaYGujsPZrrvf7pNNmp/hh4whlo9p2tdg==" saltValue="PfbmSk7Dmn6aKbbl+y/ATw==" spinCount="100000" sheet="1" objects="1" scenarios="1"/>
  <mergeCells count="28">
    <mergeCell ref="C30:D30"/>
    <mergeCell ref="C31:D31"/>
    <mergeCell ref="C32:D32"/>
    <mergeCell ref="B33:D33"/>
    <mergeCell ref="C24:D24"/>
    <mergeCell ref="C25:D25"/>
    <mergeCell ref="C26:D26"/>
    <mergeCell ref="C27:D27"/>
    <mergeCell ref="C28:D28"/>
    <mergeCell ref="C29:D29"/>
    <mergeCell ref="C23:D23"/>
    <mergeCell ref="C10:E10"/>
    <mergeCell ref="C11:E11"/>
    <mergeCell ref="C12:G13"/>
    <mergeCell ref="C16:D16"/>
    <mergeCell ref="C17:D17"/>
    <mergeCell ref="C18:D18"/>
    <mergeCell ref="C19:D19"/>
    <mergeCell ref="G19:G20"/>
    <mergeCell ref="C20:D20"/>
    <mergeCell ref="C21:D21"/>
    <mergeCell ref="C22:D22"/>
    <mergeCell ref="C9:E9"/>
    <mergeCell ref="A1:H1"/>
    <mergeCell ref="E3:G3"/>
    <mergeCell ref="B6:E6"/>
    <mergeCell ref="B7:E7"/>
    <mergeCell ref="B8:E8"/>
  </mergeCells>
  <phoneticPr fontId="4"/>
  <dataValidations count="4">
    <dataValidation type="list" allowBlank="1" showInputMessage="1" showErrorMessage="1" sqref="F27" xr:uid="{1CF3F9AB-5E70-4499-A8AB-A0D9F44F5B4A}">
      <formula1>"A,B"</formula1>
    </dataValidation>
    <dataValidation type="list" allowBlank="1" showInputMessage="1" showErrorMessage="1" sqref="F25" xr:uid="{5ECAAA16-17E7-4831-AC09-B75319DDE407}">
      <formula1>"自園調理,外部搬入"</formula1>
    </dataValidation>
    <dataValidation type="list" allowBlank="1" showInputMessage="1" showErrorMessage="1" sqref="E19:E20 E22:E31" xr:uid="{258FB97B-0903-45EE-A056-EA90B3209175}">
      <formula1>"　,あり,なし"</formula1>
    </dataValidation>
    <dataValidation type="list" allowBlank="1" showInputMessage="1" showErrorMessage="1" sqref="E32" xr:uid="{8B06E5DF-71CA-4C6A-AB82-3BC92CBD0E2B}">
      <formula1>"　,満たす,満たさない"</formula1>
    </dataValidation>
  </dataValidations>
  <pageMargins left="0.92" right="0.56000000000000005" top="0.75" bottom="0.75" header="0.3" footer="0.3"/>
  <pageSetup paperSize="9" scale="74"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38"/>
  <sheetViews>
    <sheetView showGridLines="0" view="pageBreakPreview" topLeftCell="A4" zoomScale="70" zoomScaleNormal="100" zoomScaleSheetLayoutView="70" workbookViewId="0">
      <selection activeCell="AR7" sqref="AR7"/>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A1" s="156"/>
      <c r="B1" s="156"/>
      <c r="C1" s="156"/>
      <c r="D1" s="156"/>
      <c r="E1" s="156"/>
      <c r="F1" s="156"/>
      <c r="G1" s="156"/>
      <c r="H1" s="156"/>
      <c r="I1" s="156"/>
      <c r="J1" s="156"/>
      <c r="K1" s="156"/>
      <c r="L1" s="156"/>
      <c r="M1" s="156"/>
      <c r="N1" s="156"/>
      <c r="O1" s="156"/>
      <c r="P1" s="156"/>
      <c r="Q1" s="156"/>
      <c r="R1" s="159"/>
      <c r="S1" s="156"/>
      <c r="T1" s="156"/>
      <c r="U1" s="156"/>
      <c r="V1" s="156"/>
      <c r="W1" s="156"/>
      <c r="X1" s="156"/>
      <c r="Y1" s="156"/>
      <c r="Z1" s="156"/>
      <c r="AA1" s="156"/>
      <c r="AB1" s="156"/>
      <c r="AC1" s="156"/>
      <c r="AD1" s="156"/>
      <c r="AE1" s="156"/>
      <c r="AF1" s="156"/>
      <c r="AG1" s="156"/>
      <c r="AH1" s="156"/>
      <c r="AI1" s="156"/>
      <c r="AJ1" s="156"/>
      <c r="AK1" s="1" t="s">
        <v>5</v>
      </c>
      <c r="AL1" s="1" t="s">
        <v>6</v>
      </c>
    </row>
    <row r="2" spans="1:52" ht="18" customHeight="1">
      <c r="A2" s="156"/>
      <c r="B2" s="160" t="s">
        <v>15</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L2" s="1" t="s">
        <v>7</v>
      </c>
    </row>
    <row r="3" spans="1:52" ht="18" customHeight="1">
      <c r="A3" s="156"/>
      <c r="B3" s="512" t="s">
        <v>82</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156"/>
      <c r="AI3" s="156"/>
      <c r="AJ3" s="156"/>
    </row>
    <row r="4" spans="1:52" ht="18" customHeight="1">
      <c r="A4" s="156"/>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56"/>
      <c r="AI4" s="156"/>
      <c r="AJ4" s="156"/>
    </row>
    <row r="5" spans="1:52" ht="17.25" customHeight="1">
      <c r="A5" s="156"/>
      <c r="B5" s="156"/>
      <c r="C5" s="156"/>
      <c r="D5" s="156"/>
      <c r="E5" s="513" t="s">
        <v>67</v>
      </c>
      <c r="F5" s="513"/>
      <c r="G5" s="513"/>
      <c r="H5" s="513"/>
      <c r="I5" s="513"/>
      <c r="J5" s="513"/>
      <c r="K5" s="162"/>
      <c r="L5" s="162"/>
      <c r="M5" s="162"/>
      <c r="N5" s="162"/>
      <c r="O5" s="156"/>
      <c r="P5" s="156"/>
      <c r="Q5" s="156"/>
      <c r="R5" s="156"/>
      <c r="S5" s="156"/>
      <c r="T5" s="156"/>
      <c r="U5" s="156"/>
      <c r="V5" s="156"/>
      <c r="W5" s="156"/>
      <c r="X5" s="156"/>
      <c r="Y5" s="156"/>
      <c r="Z5" s="156"/>
      <c r="AA5" s="156"/>
      <c r="AB5" s="156"/>
      <c r="AC5" s="156"/>
      <c r="AD5" s="156"/>
      <c r="AE5" s="156"/>
      <c r="AF5" s="156"/>
      <c r="AG5" s="156"/>
      <c r="AH5" s="156"/>
      <c r="AI5" s="156"/>
      <c r="AJ5" s="156"/>
    </row>
    <row r="6" spans="1:52" ht="17.25" customHeight="1" thickBot="1">
      <c r="A6" s="156"/>
      <c r="B6" s="156"/>
      <c r="C6" s="156"/>
      <c r="D6" s="156"/>
      <c r="E6" s="162"/>
      <c r="F6" s="162"/>
      <c r="G6" s="162"/>
      <c r="H6" s="162"/>
      <c r="I6" s="162"/>
      <c r="J6" s="162"/>
      <c r="K6" s="162"/>
      <c r="L6" s="162"/>
      <c r="M6" s="162"/>
      <c r="N6" s="162"/>
      <c r="O6" s="162"/>
      <c r="P6" s="156"/>
      <c r="Q6" s="156"/>
      <c r="R6" s="156"/>
      <c r="S6" s="156"/>
      <c r="T6" s="156"/>
      <c r="U6" s="156"/>
      <c r="V6" s="163"/>
      <c r="W6" s="458"/>
      <c r="X6" s="458"/>
      <c r="Y6" s="458"/>
      <c r="Z6" s="458"/>
      <c r="AA6" s="164"/>
      <c r="AB6" s="458"/>
      <c r="AC6" s="458"/>
      <c r="AD6" s="165"/>
      <c r="AE6" s="458"/>
      <c r="AF6" s="458"/>
      <c r="AG6" s="166"/>
      <c r="AH6" s="156"/>
      <c r="AI6" s="156"/>
      <c r="AJ6" s="156"/>
    </row>
    <row r="7" spans="1:52" ht="17.25" customHeight="1">
      <c r="A7" s="156"/>
      <c r="B7" s="156"/>
      <c r="C7" s="156"/>
      <c r="D7" s="156"/>
      <c r="E7" s="162"/>
      <c r="F7" s="162"/>
      <c r="G7" s="156"/>
      <c r="H7" s="156"/>
      <c r="I7" s="156"/>
      <c r="J7" s="156"/>
      <c r="K7" s="156"/>
      <c r="L7" s="156"/>
      <c r="M7" s="156"/>
      <c r="N7" s="162"/>
      <c r="O7" s="514" t="s">
        <v>0</v>
      </c>
      <c r="P7" s="515"/>
      <c r="Q7" s="515"/>
      <c r="R7" s="515"/>
      <c r="S7" s="515"/>
      <c r="T7" s="515"/>
      <c r="U7" s="516" t="str">
        <f>基礎情報!E37&amp;""</f>
        <v/>
      </c>
      <c r="V7" s="517"/>
      <c r="W7" s="517"/>
      <c r="X7" s="517"/>
      <c r="Y7" s="517"/>
      <c r="Z7" s="517"/>
      <c r="AA7" s="517"/>
      <c r="AB7" s="517"/>
      <c r="AC7" s="517"/>
      <c r="AD7" s="517"/>
      <c r="AE7" s="517"/>
      <c r="AF7" s="517"/>
      <c r="AG7" s="518"/>
      <c r="AH7" s="156"/>
      <c r="AI7" s="156"/>
      <c r="AJ7" s="156"/>
    </row>
    <row r="8" spans="1:52" ht="17.25" customHeight="1">
      <c r="A8" s="156"/>
      <c r="B8" s="156"/>
      <c r="C8" s="156"/>
      <c r="D8" s="156"/>
      <c r="E8" s="162"/>
      <c r="F8" s="162"/>
      <c r="G8" s="156"/>
      <c r="H8" s="156"/>
      <c r="I8" s="156"/>
      <c r="J8" s="156"/>
      <c r="K8" s="156"/>
      <c r="L8" s="156"/>
      <c r="M8" s="156"/>
      <c r="N8" s="162"/>
      <c r="O8" s="470" t="s">
        <v>180</v>
      </c>
      <c r="P8" s="471"/>
      <c r="Q8" s="471"/>
      <c r="R8" s="471"/>
      <c r="S8" s="471"/>
      <c r="T8" s="471"/>
      <c r="U8" s="472" t="str">
        <f>基礎情報!E38&amp;""</f>
        <v/>
      </c>
      <c r="V8" s="473"/>
      <c r="W8" s="473"/>
      <c r="X8" s="473"/>
      <c r="Y8" s="473"/>
      <c r="Z8" s="473"/>
      <c r="AA8" s="473"/>
      <c r="AB8" s="473"/>
      <c r="AC8" s="473"/>
      <c r="AD8" s="473"/>
      <c r="AE8" s="473"/>
      <c r="AF8" s="473"/>
      <c r="AG8" s="474"/>
      <c r="AH8" s="156"/>
      <c r="AI8" s="156"/>
      <c r="AJ8" s="156"/>
    </row>
    <row r="9" spans="1:52" ht="18" customHeight="1" thickBot="1">
      <c r="A9" s="156"/>
      <c r="B9" s="156"/>
      <c r="C9" s="156"/>
      <c r="D9" s="156"/>
      <c r="E9" s="156"/>
      <c r="F9" s="156"/>
      <c r="G9" s="156"/>
      <c r="H9" s="156"/>
      <c r="I9" s="156"/>
      <c r="J9" s="156"/>
      <c r="K9" s="156"/>
      <c r="L9" s="156"/>
      <c r="M9" s="156"/>
      <c r="N9" s="156"/>
      <c r="O9" s="498" t="s">
        <v>181</v>
      </c>
      <c r="P9" s="499"/>
      <c r="Q9" s="499"/>
      <c r="R9" s="499"/>
      <c r="S9" s="499"/>
      <c r="T9" s="499"/>
      <c r="U9" s="495" t="str">
        <f>基礎情報!E39&amp;""</f>
        <v/>
      </c>
      <c r="V9" s="496"/>
      <c r="W9" s="496"/>
      <c r="X9" s="496"/>
      <c r="Y9" s="496"/>
      <c r="Z9" s="496"/>
      <c r="AA9" s="496"/>
      <c r="AB9" s="496"/>
      <c r="AC9" s="496"/>
      <c r="AD9" s="496"/>
      <c r="AE9" s="496"/>
      <c r="AF9" s="496"/>
      <c r="AG9" s="497"/>
      <c r="AH9" s="156"/>
      <c r="AI9" s="156"/>
      <c r="AJ9" s="156"/>
    </row>
    <row r="10" spans="1:52" ht="18" customHeight="1">
      <c r="A10" s="156"/>
      <c r="B10" s="156"/>
      <c r="C10" s="156"/>
      <c r="D10" s="156"/>
      <c r="E10" s="156"/>
      <c r="F10" s="156"/>
      <c r="G10" s="156"/>
      <c r="H10" s="156"/>
      <c r="I10" s="156"/>
      <c r="J10" s="156"/>
      <c r="K10" s="156"/>
      <c r="L10" s="156"/>
      <c r="M10" s="156"/>
      <c r="N10" s="156"/>
      <c r="O10" s="167"/>
      <c r="P10" s="167"/>
      <c r="Q10" s="167"/>
      <c r="R10" s="167"/>
      <c r="S10" s="167"/>
      <c r="T10" s="167"/>
      <c r="U10" s="168"/>
      <c r="V10" s="168"/>
      <c r="W10" s="168"/>
      <c r="X10" s="168"/>
      <c r="Y10" s="168"/>
      <c r="Z10" s="168"/>
      <c r="AA10" s="168"/>
      <c r="AB10" s="168"/>
      <c r="AC10" s="168"/>
      <c r="AD10" s="168"/>
      <c r="AE10" s="168"/>
      <c r="AF10" s="168"/>
      <c r="AG10" s="168"/>
      <c r="AH10" s="156"/>
      <c r="AI10" s="156"/>
      <c r="AJ10" s="156"/>
    </row>
    <row r="11" spans="1:52" ht="18" customHeight="1" thickBot="1">
      <c r="A11" s="156"/>
      <c r="B11" s="156" t="s">
        <v>8</v>
      </c>
      <c r="C11" s="156"/>
      <c r="D11" s="156"/>
      <c r="E11" s="156"/>
      <c r="F11" s="156"/>
      <c r="G11" s="156"/>
      <c r="H11" s="156"/>
      <c r="I11" s="156"/>
      <c r="J11" s="156"/>
      <c r="K11" s="156"/>
      <c r="L11" s="156"/>
      <c r="M11" s="156"/>
      <c r="N11" s="156"/>
      <c r="O11" s="156"/>
      <c r="P11" s="156"/>
      <c r="Q11" s="169"/>
      <c r="R11" s="169"/>
      <c r="S11" s="169"/>
      <c r="T11" s="169"/>
      <c r="U11" s="169"/>
      <c r="V11" s="169"/>
      <c r="W11" s="169"/>
      <c r="X11" s="169"/>
      <c r="Y11" s="169"/>
      <c r="Z11" s="156"/>
      <c r="AA11" s="156"/>
      <c r="AB11" s="156"/>
      <c r="AC11" s="156"/>
      <c r="AD11" s="156"/>
      <c r="AE11" s="156"/>
      <c r="AF11" s="156"/>
      <c r="AG11" s="156"/>
      <c r="AH11" s="156"/>
      <c r="AI11" s="156"/>
      <c r="AJ11" s="156"/>
    </row>
    <row r="12" spans="1:52" ht="18" customHeight="1" thickBot="1">
      <c r="A12" s="156"/>
      <c r="B12" s="500" t="s">
        <v>9</v>
      </c>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2"/>
      <c r="AH12" s="156"/>
      <c r="AI12" s="156"/>
      <c r="AJ12" s="156"/>
      <c r="AM12" s="457" t="s">
        <v>73</v>
      </c>
      <c r="AN12" s="457"/>
      <c r="AO12" s="457"/>
      <c r="AP12" s="457"/>
      <c r="AQ12" s="457"/>
      <c r="AR12" s="457"/>
      <c r="AS12" s="457"/>
      <c r="AT12" s="457"/>
      <c r="AU12" s="457"/>
      <c r="AV12" s="457"/>
      <c r="AW12" s="457"/>
      <c r="AX12" s="457"/>
      <c r="AY12" s="457"/>
      <c r="AZ12" s="457"/>
    </row>
    <row r="13" spans="1:52" ht="18" customHeight="1">
      <c r="A13" s="156"/>
      <c r="B13" s="475"/>
      <c r="C13" s="477" t="s">
        <v>16</v>
      </c>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80" t="s">
        <v>72</v>
      </c>
      <c r="AB13" s="481"/>
      <c r="AC13" s="481"/>
      <c r="AD13" s="481"/>
      <c r="AE13" s="481"/>
      <c r="AF13" s="481"/>
      <c r="AG13" s="482"/>
      <c r="AH13" s="156"/>
      <c r="AI13" s="156"/>
      <c r="AJ13" s="156"/>
      <c r="AM13" s="457"/>
      <c r="AN13" s="457"/>
      <c r="AO13" s="457"/>
      <c r="AP13" s="457"/>
      <c r="AQ13" s="457"/>
      <c r="AR13" s="457"/>
      <c r="AS13" s="457"/>
      <c r="AT13" s="457"/>
      <c r="AU13" s="457"/>
      <c r="AV13" s="457"/>
      <c r="AW13" s="457"/>
      <c r="AX13" s="457"/>
      <c r="AY13" s="457"/>
      <c r="AZ13" s="457"/>
    </row>
    <row r="14" spans="1:52" ht="18" customHeight="1" thickBot="1">
      <c r="A14" s="156"/>
      <c r="B14" s="476"/>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83"/>
      <c r="AB14" s="484"/>
      <c r="AC14" s="484"/>
      <c r="AD14" s="484"/>
      <c r="AE14" s="484"/>
      <c r="AF14" s="484"/>
      <c r="AG14" s="485"/>
      <c r="AH14" s="156"/>
      <c r="AI14" s="156"/>
      <c r="AJ14" s="156"/>
      <c r="AM14" s="457"/>
      <c r="AN14" s="457"/>
      <c r="AO14" s="457"/>
      <c r="AP14" s="457"/>
      <c r="AQ14" s="457"/>
      <c r="AR14" s="457"/>
      <c r="AS14" s="457"/>
      <c r="AT14" s="457"/>
      <c r="AU14" s="457"/>
      <c r="AV14" s="457"/>
      <c r="AW14" s="457"/>
      <c r="AX14" s="457"/>
      <c r="AY14" s="457"/>
      <c r="AZ14" s="457"/>
    </row>
    <row r="15" spans="1:52" ht="9" customHeight="1">
      <c r="A15" s="156"/>
      <c r="B15" s="156"/>
      <c r="C15" s="156"/>
      <c r="D15" s="156"/>
      <c r="E15" s="156"/>
      <c r="F15" s="156"/>
      <c r="G15" s="156"/>
      <c r="H15" s="156"/>
      <c r="I15" s="156"/>
      <c r="J15" s="156"/>
      <c r="K15" s="156"/>
      <c r="L15" s="156"/>
      <c r="M15" s="156"/>
      <c r="N15" s="156"/>
      <c r="O15" s="156"/>
      <c r="P15" s="156"/>
      <c r="Q15" s="169"/>
      <c r="R15" s="169"/>
      <c r="S15" s="169"/>
      <c r="T15" s="169"/>
      <c r="U15" s="169"/>
      <c r="V15" s="169"/>
      <c r="W15" s="169"/>
      <c r="X15" s="169"/>
      <c r="Y15" s="169"/>
      <c r="Z15" s="156"/>
      <c r="AA15" s="156"/>
      <c r="AB15" s="156"/>
      <c r="AC15" s="156"/>
      <c r="AD15" s="156"/>
      <c r="AE15" s="156"/>
      <c r="AF15" s="156"/>
      <c r="AG15" s="156"/>
      <c r="AH15" s="156"/>
      <c r="AI15" s="156"/>
      <c r="AJ15" s="156"/>
    </row>
    <row r="16" spans="1:52" ht="21.75" customHeight="1" thickBot="1">
      <c r="A16" s="156"/>
      <c r="B16" s="156" t="s">
        <v>10</v>
      </c>
      <c r="C16" s="170"/>
      <c r="D16" s="170"/>
      <c r="E16" s="170"/>
      <c r="F16" s="170"/>
      <c r="G16" s="169"/>
      <c r="H16" s="169"/>
      <c r="I16" s="169"/>
      <c r="J16" s="171"/>
      <c r="K16" s="171"/>
      <c r="L16" s="171"/>
      <c r="M16" s="231"/>
      <c r="N16" s="231"/>
      <c r="O16" s="231"/>
      <c r="P16" s="231"/>
      <c r="Q16" s="231"/>
      <c r="R16" s="231"/>
      <c r="S16" s="172"/>
      <c r="T16" s="172"/>
      <c r="U16" s="172"/>
      <c r="V16" s="231"/>
      <c r="W16" s="231"/>
      <c r="X16" s="231"/>
      <c r="Y16" s="231"/>
      <c r="Z16" s="231"/>
      <c r="AA16" s="231"/>
      <c r="AB16" s="231"/>
      <c r="AC16" s="231"/>
      <c r="AD16" s="231"/>
      <c r="AE16" s="172"/>
      <c r="AF16" s="172"/>
      <c r="AG16" s="169"/>
      <c r="AH16" s="156"/>
      <c r="AI16" s="156"/>
      <c r="AJ16" s="156"/>
    </row>
    <row r="17" spans="1:36" ht="27.75" customHeight="1" thickBot="1">
      <c r="A17" s="156"/>
      <c r="B17" s="461" t="s">
        <v>11</v>
      </c>
      <c r="C17" s="462"/>
      <c r="D17" s="462"/>
      <c r="E17" s="463"/>
      <c r="F17" s="464" t="s">
        <v>134</v>
      </c>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5"/>
      <c r="AH17" s="156"/>
      <c r="AI17" s="156"/>
      <c r="AJ17" s="156"/>
    </row>
    <row r="18" spans="1:36" s="2" customFormat="1" ht="21" customHeight="1">
      <c r="A18" s="173"/>
      <c r="B18" s="503" t="s">
        <v>12</v>
      </c>
      <c r="C18" s="504"/>
      <c r="D18" s="504"/>
      <c r="E18" s="505"/>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7"/>
      <c r="AH18" s="173"/>
      <c r="AI18" s="174"/>
      <c r="AJ18" s="174"/>
    </row>
    <row r="19" spans="1:36" s="2" customFormat="1" ht="21" customHeight="1">
      <c r="A19" s="173"/>
      <c r="B19" s="506"/>
      <c r="C19" s="507"/>
      <c r="D19" s="507"/>
      <c r="E19" s="508"/>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7"/>
      <c r="AH19" s="173"/>
      <c r="AI19" s="174"/>
      <c r="AJ19" s="174"/>
    </row>
    <row r="20" spans="1:36" s="2" customFormat="1" ht="18" customHeight="1">
      <c r="A20" s="173"/>
      <c r="B20" s="506"/>
      <c r="C20" s="507"/>
      <c r="D20" s="507"/>
      <c r="E20" s="508"/>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7"/>
      <c r="AH20" s="173"/>
      <c r="AI20" s="174"/>
      <c r="AJ20" s="174"/>
    </row>
    <row r="21" spans="1:36" s="2" customFormat="1" ht="21" customHeight="1" thickBot="1">
      <c r="A21" s="173"/>
      <c r="B21" s="509"/>
      <c r="C21" s="510"/>
      <c r="D21" s="510"/>
      <c r="E21" s="511"/>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7"/>
      <c r="AH21" s="173"/>
      <c r="AI21" s="174"/>
      <c r="AJ21" s="174"/>
    </row>
    <row r="22" spans="1:36" ht="28.5" customHeight="1">
      <c r="A22" s="156"/>
      <c r="B22" s="486" t="s">
        <v>13</v>
      </c>
      <c r="C22" s="487"/>
      <c r="D22" s="487"/>
      <c r="E22" s="488"/>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7"/>
      <c r="AH22" s="156"/>
      <c r="AI22" s="156"/>
      <c r="AJ22" s="156"/>
    </row>
    <row r="23" spans="1:36" ht="28.5" customHeight="1">
      <c r="A23" s="156"/>
      <c r="B23" s="489"/>
      <c r="C23" s="490"/>
      <c r="D23" s="490"/>
      <c r="E23" s="491"/>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7"/>
      <c r="AH23" s="156"/>
      <c r="AI23" s="156"/>
      <c r="AJ23" s="156"/>
    </row>
    <row r="24" spans="1:36" ht="28.5" customHeight="1">
      <c r="A24" s="156"/>
      <c r="B24" s="489"/>
      <c r="C24" s="490"/>
      <c r="D24" s="490"/>
      <c r="E24" s="491"/>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7"/>
      <c r="AH24" s="156"/>
      <c r="AI24" s="156"/>
      <c r="AJ24" s="156"/>
    </row>
    <row r="25" spans="1:36" ht="28.5" customHeight="1">
      <c r="A25" s="156"/>
      <c r="B25" s="489"/>
      <c r="C25" s="490"/>
      <c r="D25" s="490"/>
      <c r="E25" s="491"/>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7"/>
      <c r="AH25" s="156"/>
      <c r="AI25" s="156"/>
      <c r="AJ25" s="156"/>
    </row>
    <row r="26" spans="1:36" ht="28.5" customHeight="1">
      <c r="A26" s="156"/>
      <c r="B26" s="489"/>
      <c r="C26" s="490"/>
      <c r="D26" s="490"/>
      <c r="E26" s="491"/>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7"/>
      <c r="AH26" s="156"/>
      <c r="AI26" s="156"/>
      <c r="AJ26" s="156"/>
    </row>
    <row r="27" spans="1:36" ht="28.5" customHeight="1">
      <c r="A27" s="156"/>
      <c r="B27" s="489"/>
      <c r="C27" s="490"/>
      <c r="D27" s="490"/>
      <c r="E27" s="491"/>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7"/>
      <c r="AH27" s="156"/>
      <c r="AI27" s="156"/>
      <c r="AJ27" s="156"/>
    </row>
    <row r="28" spans="1:36" ht="28.5" customHeight="1">
      <c r="A28" s="156"/>
      <c r="B28" s="489"/>
      <c r="C28" s="490"/>
      <c r="D28" s="490"/>
      <c r="E28" s="491"/>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7"/>
      <c r="AH28" s="156"/>
      <c r="AI28" s="156"/>
      <c r="AJ28" s="156"/>
    </row>
    <row r="29" spans="1:36" ht="28.5" customHeight="1">
      <c r="A29" s="156"/>
      <c r="B29" s="489"/>
      <c r="C29" s="490"/>
      <c r="D29" s="490"/>
      <c r="E29" s="491"/>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7"/>
      <c r="AH29" s="156"/>
      <c r="AI29" s="156"/>
      <c r="AJ29" s="156"/>
    </row>
    <row r="30" spans="1:36" ht="28.5" customHeight="1">
      <c r="A30" s="156"/>
      <c r="B30" s="489"/>
      <c r="C30" s="490"/>
      <c r="D30" s="490"/>
      <c r="E30" s="491"/>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7"/>
      <c r="AH30" s="156"/>
      <c r="AI30" s="156"/>
      <c r="AJ30" s="156"/>
    </row>
    <row r="31" spans="1:36" ht="28.5" customHeight="1">
      <c r="A31" s="156"/>
      <c r="B31" s="489"/>
      <c r="C31" s="490"/>
      <c r="D31" s="490"/>
      <c r="E31" s="491"/>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7"/>
      <c r="AH31" s="156"/>
      <c r="AI31" s="156"/>
      <c r="AJ31" s="156"/>
    </row>
    <row r="32" spans="1:36" ht="28.5" customHeight="1">
      <c r="A32" s="156"/>
      <c r="B32" s="489"/>
      <c r="C32" s="490"/>
      <c r="D32" s="490"/>
      <c r="E32" s="491"/>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7"/>
      <c r="AH32" s="156"/>
      <c r="AI32" s="156"/>
      <c r="AJ32" s="156"/>
    </row>
    <row r="33" spans="1:36" ht="28.5" customHeight="1" thickBot="1">
      <c r="A33" s="156"/>
      <c r="B33" s="492"/>
      <c r="C33" s="493"/>
      <c r="D33" s="493"/>
      <c r="E33" s="494"/>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9"/>
      <c r="AH33" s="156"/>
      <c r="AI33" s="156"/>
      <c r="AJ33" s="156"/>
    </row>
    <row r="34" spans="1:36" ht="28.5" customHeight="1" thickBot="1">
      <c r="A34" s="156"/>
      <c r="B34" s="175" t="s">
        <v>17</v>
      </c>
      <c r="C34" s="157"/>
      <c r="D34" s="157"/>
      <c r="E34" s="157"/>
      <c r="F34" s="157"/>
      <c r="G34" s="157"/>
      <c r="H34" s="157"/>
      <c r="I34" s="157"/>
      <c r="J34" s="157"/>
      <c r="K34" s="230"/>
      <c r="L34" s="230"/>
      <c r="M34" s="230"/>
      <c r="N34" s="230"/>
      <c r="O34" s="230"/>
      <c r="P34" s="230"/>
      <c r="Q34" s="230"/>
      <c r="R34" s="230"/>
      <c r="S34" s="176"/>
      <c r="T34" s="176"/>
      <c r="U34" s="176"/>
      <c r="V34" s="230"/>
      <c r="W34" s="230"/>
      <c r="X34" s="230"/>
      <c r="Y34" s="230"/>
      <c r="Z34" s="230"/>
      <c r="AA34" s="459">
        <f>算定対象人数!G35</f>
        <v>2</v>
      </c>
      <c r="AB34" s="460"/>
      <c r="AC34" s="460"/>
      <c r="AD34" s="460"/>
      <c r="AE34" s="460"/>
      <c r="AF34" s="460"/>
      <c r="AG34" s="177" t="s">
        <v>3</v>
      </c>
      <c r="AH34" s="156"/>
      <c r="AI34" s="156"/>
      <c r="AJ34" s="156"/>
    </row>
    <row r="35" spans="1:36" ht="15" customHeight="1">
      <c r="A35" s="156"/>
      <c r="B35" s="178"/>
      <c r="C35" s="170"/>
      <c r="D35" s="170"/>
      <c r="E35" s="170"/>
      <c r="F35" s="170"/>
      <c r="G35" s="169"/>
      <c r="H35" s="169"/>
      <c r="I35" s="169"/>
      <c r="J35" s="171"/>
      <c r="K35" s="171"/>
      <c r="L35" s="171"/>
      <c r="M35" s="171"/>
      <c r="N35" s="171"/>
      <c r="O35" s="171"/>
      <c r="P35" s="171"/>
      <c r="Q35" s="171"/>
      <c r="R35" s="171"/>
      <c r="S35" s="169"/>
      <c r="T35" s="169"/>
      <c r="U35" s="169"/>
      <c r="V35" s="171"/>
      <c r="W35" s="171"/>
      <c r="X35" s="171"/>
      <c r="Y35" s="171"/>
      <c r="Z35" s="171"/>
      <c r="AA35" s="171"/>
      <c r="AB35" s="171"/>
      <c r="AC35" s="171"/>
      <c r="AD35" s="171"/>
      <c r="AE35" s="169"/>
      <c r="AF35" s="169"/>
      <c r="AG35" s="169"/>
      <c r="AH35" s="156"/>
      <c r="AI35" s="156"/>
      <c r="AJ35" s="156"/>
    </row>
    <row r="36" spans="1:36" ht="15" customHeight="1">
      <c r="A36" s="156"/>
      <c r="B36" s="178"/>
      <c r="C36" s="170"/>
      <c r="D36" s="170"/>
      <c r="E36" s="170"/>
      <c r="F36" s="170"/>
      <c r="G36" s="169"/>
      <c r="H36" s="169"/>
      <c r="I36" s="169"/>
      <c r="J36" s="171"/>
      <c r="K36" s="171"/>
      <c r="L36" s="171"/>
      <c r="M36" s="171"/>
      <c r="N36" s="171"/>
      <c r="O36" s="171"/>
      <c r="P36" s="171"/>
      <c r="Q36" s="171"/>
      <c r="R36" s="171"/>
      <c r="S36" s="169"/>
      <c r="T36" s="169"/>
      <c r="U36" s="169"/>
      <c r="V36" s="171"/>
      <c r="W36" s="171"/>
      <c r="X36" s="171"/>
      <c r="Y36" s="171"/>
      <c r="Z36" s="171"/>
      <c r="AA36" s="171"/>
      <c r="AB36" s="171"/>
      <c r="AC36" s="171"/>
      <c r="AD36" s="171"/>
      <c r="AE36" s="169"/>
      <c r="AF36" s="169"/>
      <c r="AG36" s="169"/>
      <c r="AH36" s="156"/>
      <c r="AI36" s="156"/>
      <c r="AJ36" s="156"/>
    </row>
    <row r="37" spans="1:36" ht="15" customHeight="1">
      <c r="A37" s="156"/>
      <c r="B37" s="158"/>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row>
    <row r="38" spans="1:36" ht="15" customHeight="1">
      <c r="A38" s="156"/>
      <c r="B38" s="158"/>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row>
  </sheetData>
  <sheetProtection algorithmName="SHA-512" hashValue="Wiq4bpwAmcCGMAcqHspTSSa/rCw6pxPlHa8b5d++MZYZcLHIJ0pzZHfYsl/2yOfKma7mZLfoeRwKYcGX9YJsFA==" saltValue="PDcUkrJS9hpGXIg90U7GMA==" spinCount="100000" sheet="1" objects="1" scenarios="1"/>
  <dataConsolidate/>
  <mergeCells count="22">
    <mergeCell ref="B3:AG3"/>
    <mergeCell ref="E5:J5"/>
    <mergeCell ref="O7:T7"/>
    <mergeCell ref="U7:AG7"/>
    <mergeCell ref="Y6:Z6"/>
    <mergeCell ref="W6:X6"/>
    <mergeCell ref="AM12:AZ14"/>
    <mergeCell ref="AE6:AF6"/>
    <mergeCell ref="AB6:AC6"/>
    <mergeCell ref="AA34:AF34"/>
    <mergeCell ref="B17:E17"/>
    <mergeCell ref="F17:AG33"/>
    <mergeCell ref="O8:T8"/>
    <mergeCell ref="U8:AG8"/>
    <mergeCell ref="B13:B14"/>
    <mergeCell ref="C13:Z14"/>
    <mergeCell ref="AA13:AG14"/>
    <mergeCell ref="B22:E33"/>
    <mergeCell ref="U9:AG9"/>
    <mergeCell ref="O9:T9"/>
    <mergeCell ref="B12:AG12"/>
    <mergeCell ref="B18:E21"/>
  </mergeCells>
  <phoneticPr fontId="4"/>
  <dataValidations count="1">
    <dataValidation type="list" allowBlank="1" showInputMessage="1" showErrorMessage="1" sqref="AA13:AG14" xr:uid="{00000000-0002-0000-03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8AC64-05A2-432F-A745-B2397354067E}">
  <sheetPr>
    <tabColor theme="9" tint="0.39997558519241921"/>
  </sheetPr>
  <dimension ref="A1:AV29"/>
  <sheetViews>
    <sheetView showGridLines="0" view="pageBreakPreview" zoomScale="80" zoomScaleNormal="85" zoomScaleSheetLayoutView="80" workbookViewId="0">
      <selection activeCell="AE10" sqref="AE10"/>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310"/>
      <c r="B1" s="311" t="s">
        <v>48</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0"/>
      <c r="AO1" s="310"/>
      <c r="AP1" s="310" t="s">
        <v>18</v>
      </c>
      <c r="AQ1" s="310"/>
      <c r="AR1" s="310"/>
      <c r="AS1" s="310"/>
      <c r="AT1" s="310"/>
      <c r="AU1" s="310"/>
      <c r="AV1" s="310"/>
    </row>
    <row r="2" spans="1:48" ht="18" customHeight="1">
      <c r="A2" s="310"/>
      <c r="B2" s="312"/>
      <c r="C2" s="519" t="s">
        <v>83</v>
      </c>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310"/>
      <c r="AO2" s="310"/>
      <c r="AP2" s="310"/>
      <c r="AQ2" s="310"/>
      <c r="AR2" s="310"/>
      <c r="AS2" s="310"/>
      <c r="AT2" s="310"/>
      <c r="AU2" s="310"/>
      <c r="AV2" s="310"/>
    </row>
    <row r="3" spans="1:48" ht="18" customHeight="1">
      <c r="A3" s="310"/>
      <c r="B3" s="312"/>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4"/>
      <c r="AM3" s="312"/>
      <c r="AN3" s="310"/>
      <c r="AO3" s="310"/>
      <c r="AP3" s="310"/>
      <c r="AQ3" s="310"/>
      <c r="AR3" s="310"/>
      <c r="AS3" s="310"/>
      <c r="AT3" s="310"/>
      <c r="AU3" s="310"/>
      <c r="AV3" s="310"/>
    </row>
    <row r="4" spans="1:48" ht="18" customHeight="1" thickBot="1">
      <c r="A4" s="310"/>
      <c r="B4" s="312"/>
      <c r="C4" s="533" t="s">
        <v>215</v>
      </c>
      <c r="D4" s="533"/>
      <c r="E4" s="533"/>
      <c r="F4" s="533"/>
      <c r="G4" s="533"/>
      <c r="H4" s="533"/>
      <c r="I4" s="533"/>
      <c r="J4" s="533"/>
      <c r="K4" s="533"/>
      <c r="L4" s="533"/>
      <c r="M4" s="533"/>
      <c r="N4" s="533"/>
      <c r="O4" s="533"/>
      <c r="P4" s="533"/>
      <c r="Q4" s="315"/>
      <c r="R4" s="315"/>
      <c r="S4" s="315"/>
      <c r="T4" s="315"/>
      <c r="U4" s="315"/>
      <c r="V4" s="315"/>
      <c r="W4" s="315"/>
      <c r="X4" s="315"/>
      <c r="Y4" s="315"/>
      <c r="Z4" s="315"/>
      <c r="AA4" s="315"/>
      <c r="AB4" s="315"/>
      <c r="AC4" s="315"/>
      <c r="AD4" s="315"/>
      <c r="AE4" s="315"/>
      <c r="AF4" s="315"/>
      <c r="AG4" s="315"/>
      <c r="AH4" s="315"/>
      <c r="AI4" s="316"/>
      <c r="AJ4" s="312"/>
      <c r="AK4" s="520"/>
      <c r="AL4" s="520"/>
      <c r="AM4" s="312"/>
      <c r="AN4" s="310"/>
      <c r="AO4" s="310"/>
      <c r="AP4" s="310"/>
      <c r="AQ4" s="310"/>
      <c r="AR4" s="310"/>
      <c r="AS4" s="310"/>
      <c r="AT4" s="310"/>
      <c r="AU4" s="310"/>
      <c r="AV4" s="310"/>
    </row>
    <row r="5" spans="1:48" ht="18" customHeight="1">
      <c r="A5" s="310"/>
      <c r="B5" s="312"/>
      <c r="C5" s="534" t="s">
        <v>217</v>
      </c>
      <c r="D5" s="535"/>
      <c r="E5" s="535"/>
      <c r="F5" s="535"/>
      <c r="G5" s="535"/>
      <c r="H5" s="535"/>
      <c r="I5" s="535"/>
      <c r="J5" s="535"/>
      <c r="K5" s="540" t="s">
        <v>216</v>
      </c>
      <c r="L5" s="540"/>
      <c r="M5" s="540"/>
      <c r="N5" s="540"/>
      <c r="O5" s="540"/>
      <c r="P5" s="540"/>
      <c r="Q5" s="312"/>
      <c r="R5" s="312"/>
      <c r="S5" s="312"/>
      <c r="T5" s="521" t="s">
        <v>0</v>
      </c>
      <c r="U5" s="522"/>
      <c r="V5" s="522"/>
      <c r="W5" s="522"/>
      <c r="X5" s="522"/>
      <c r="Y5" s="522"/>
      <c r="Z5" s="523"/>
      <c r="AA5" s="524" t="str">
        <f>基礎情報!E37&amp;""</f>
        <v/>
      </c>
      <c r="AB5" s="525"/>
      <c r="AC5" s="525"/>
      <c r="AD5" s="525"/>
      <c r="AE5" s="525"/>
      <c r="AF5" s="525"/>
      <c r="AG5" s="525"/>
      <c r="AH5" s="525"/>
      <c r="AI5" s="525"/>
      <c r="AJ5" s="525"/>
      <c r="AK5" s="525"/>
      <c r="AL5" s="525"/>
      <c r="AM5" s="526"/>
      <c r="AN5" s="310"/>
      <c r="AO5" s="310"/>
      <c r="AP5" s="310"/>
      <c r="AQ5" s="310"/>
      <c r="AR5" s="310"/>
      <c r="AS5" s="310"/>
      <c r="AT5" s="310"/>
      <c r="AU5" s="310"/>
      <c r="AV5" s="310"/>
    </row>
    <row r="6" spans="1:48" ht="18" customHeight="1">
      <c r="A6" s="310"/>
      <c r="B6" s="312"/>
      <c r="C6" s="536"/>
      <c r="D6" s="537"/>
      <c r="E6" s="537"/>
      <c r="F6" s="537"/>
      <c r="G6" s="537"/>
      <c r="H6" s="537"/>
      <c r="I6" s="537"/>
      <c r="J6" s="537"/>
      <c r="K6" s="540"/>
      <c r="L6" s="540"/>
      <c r="M6" s="540"/>
      <c r="N6" s="540"/>
      <c r="O6" s="540"/>
      <c r="P6" s="540"/>
      <c r="Q6" s="312"/>
      <c r="R6" s="312"/>
      <c r="S6" s="312"/>
      <c r="T6" s="527" t="s">
        <v>180</v>
      </c>
      <c r="U6" s="528"/>
      <c r="V6" s="528"/>
      <c r="W6" s="528"/>
      <c r="X6" s="528"/>
      <c r="Y6" s="528"/>
      <c r="Z6" s="529"/>
      <c r="AA6" s="530" t="str">
        <f>基礎情報!E38&amp;""</f>
        <v/>
      </c>
      <c r="AB6" s="531"/>
      <c r="AC6" s="531"/>
      <c r="AD6" s="531"/>
      <c r="AE6" s="531"/>
      <c r="AF6" s="531"/>
      <c r="AG6" s="531"/>
      <c r="AH6" s="531"/>
      <c r="AI6" s="531"/>
      <c r="AJ6" s="531"/>
      <c r="AK6" s="531"/>
      <c r="AL6" s="531"/>
      <c r="AM6" s="532"/>
      <c r="AN6" s="310"/>
      <c r="AO6" s="310"/>
      <c r="AP6" s="310"/>
      <c r="AQ6" s="310"/>
      <c r="AR6" s="310"/>
      <c r="AS6" s="310"/>
      <c r="AT6" s="310"/>
      <c r="AU6" s="310"/>
      <c r="AV6" s="310"/>
    </row>
    <row r="7" spans="1:48" ht="18" customHeight="1" thickBot="1">
      <c r="A7" s="310"/>
      <c r="B7" s="312"/>
      <c r="C7" s="536"/>
      <c r="D7" s="537"/>
      <c r="E7" s="537"/>
      <c r="F7" s="537"/>
      <c r="G7" s="537"/>
      <c r="H7" s="537"/>
      <c r="I7" s="537"/>
      <c r="J7" s="537"/>
      <c r="K7" s="541" t="str">
        <f>IFERROR(IF(【様式９別添１】!H88&gt;=(2/3),"OK","NG"),"NG")</f>
        <v>NG</v>
      </c>
      <c r="L7" s="542"/>
      <c r="M7" s="542"/>
      <c r="N7" s="542"/>
      <c r="O7" s="542"/>
      <c r="P7" s="543"/>
      <c r="Q7" s="312"/>
      <c r="R7" s="312"/>
      <c r="S7" s="312"/>
      <c r="T7" s="549" t="s">
        <v>1</v>
      </c>
      <c r="U7" s="550"/>
      <c r="V7" s="550"/>
      <c r="W7" s="550"/>
      <c r="X7" s="550"/>
      <c r="Y7" s="550"/>
      <c r="Z7" s="551"/>
      <c r="AA7" s="552" t="str">
        <f>基礎情報!E39&amp;""</f>
        <v/>
      </c>
      <c r="AB7" s="553"/>
      <c r="AC7" s="553"/>
      <c r="AD7" s="553"/>
      <c r="AE7" s="553"/>
      <c r="AF7" s="553"/>
      <c r="AG7" s="553"/>
      <c r="AH7" s="553"/>
      <c r="AI7" s="553"/>
      <c r="AJ7" s="553"/>
      <c r="AK7" s="553"/>
      <c r="AL7" s="553"/>
      <c r="AM7" s="554"/>
      <c r="AN7" s="310"/>
      <c r="AO7" s="310"/>
      <c r="AP7" s="310"/>
      <c r="AQ7" s="310"/>
      <c r="AR7" s="310"/>
      <c r="AS7" s="310"/>
      <c r="AT7" s="310"/>
      <c r="AU7" s="310"/>
      <c r="AV7" s="310"/>
    </row>
    <row r="8" spans="1:48" ht="18" customHeight="1">
      <c r="A8" s="310"/>
      <c r="B8" s="312"/>
      <c r="C8" s="538"/>
      <c r="D8" s="539"/>
      <c r="E8" s="539"/>
      <c r="F8" s="539"/>
      <c r="G8" s="539"/>
      <c r="H8" s="539"/>
      <c r="I8" s="539"/>
      <c r="J8" s="539"/>
      <c r="K8" s="544"/>
      <c r="L8" s="545"/>
      <c r="M8" s="545"/>
      <c r="N8" s="545"/>
      <c r="O8" s="545"/>
      <c r="P8" s="546"/>
      <c r="Q8" s="316"/>
      <c r="R8" s="316"/>
      <c r="S8" s="316"/>
      <c r="T8" s="316"/>
      <c r="U8" s="317"/>
      <c r="V8" s="317"/>
      <c r="W8" s="317"/>
      <c r="X8" s="317"/>
      <c r="Y8" s="317"/>
      <c r="Z8" s="317"/>
      <c r="AA8" s="318"/>
      <c r="AB8" s="318"/>
      <c r="AC8" s="318"/>
      <c r="AD8" s="318"/>
      <c r="AE8" s="318"/>
      <c r="AF8" s="318"/>
      <c r="AG8" s="318"/>
      <c r="AH8" s="318"/>
      <c r="AI8" s="318"/>
      <c r="AJ8" s="318"/>
      <c r="AK8" s="318"/>
      <c r="AL8" s="312"/>
      <c r="AM8" s="312"/>
      <c r="AN8" s="310"/>
      <c r="AO8" s="310"/>
      <c r="AP8" s="310"/>
      <c r="AQ8" s="310"/>
      <c r="AR8" s="310"/>
      <c r="AS8" s="310"/>
      <c r="AT8" s="310"/>
      <c r="AU8" s="310"/>
      <c r="AV8" s="310"/>
    </row>
    <row r="9" spans="1:48" ht="18" customHeight="1" thickBot="1">
      <c r="A9" s="310"/>
      <c r="B9" s="312" t="s">
        <v>44</v>
      </c>
      <c r="C9" s="312"/>
      <c r="D9" s="312"/>
      <c r="E9" s="312"/>
      <c r="F9" s="312"/>
      <c r="G9" s="312"/>
      <c r="H9" s="312"/>
      <c r="I9" s="312"/>
      <c r="J9" s="312"/>
      <c r="K9" s="312"/>
      <c r="L9" s="312"/>
      <c r="M9" s="312"/>
      <c r="N9" s="312"/>
      <c r="O9" s="312"/>
      <c r="P9" s="312"/>
      <c r="Q9" s="312"/>
      <c r="R9" s="312"/>
      <c r="S9" s="312"/>
      <c r="T9" s="312"/>
      <c r="U9" s="312"/>
      <c r="V9" s="319"/>
      <c r="W9" s="319"/>
      <c r="X9" s="319"/>
      <c r="Y9" s="319"/>
      <c r="Z9" s="319"/>
      <c r="AA9" s="319"/>
      <c r="AB9" s="319"/>
      <c r="AC9" s="319"/>
      <c r="AD9" s="312"/>
      <c r="AE9" s="312"/>
      <c r="AF9" s="312"/>
      <c r="AG9" s="312"/>
      <c r="AH9" s="312"/>
      <c r="AI9" s="310"/>
      <c r="AJ9" s="310"/>
      <c r="AK9" s="312"/>
      <c r="AL9" s="312"/>
      <c r="AM9" s="312"/>
      <c r="AN9" s="310"/>
      <c r="AO9" s="310"/>
      <c r="AP9" s="310"/>
      <c r="AQ9" s="310"/>
      <c r="AR9" s="310"/>
      <c r="AS9" s="310"/>
      <c r="AT9" s="310"/>
      <c r="AU9" s="310"/>
      <c r="AV9" s="310"/>
    </row>
    <row r="10" spans="1:48" s="1" customFormat="1" ht="33.75" customHeight="1" thickBot="1">
      <c r="A10" s="156"/>
      <c r="B10" s="156"/>
      <c r="C10" s="555" t="s">
        <v>4</v>
      </c>
      <c r="D10" s="558" t="s">
        <v>164</v>
      </c>
      <c r="E10" s="559"/>
      <c r="F10" s="559"/>
      <c r="G10" s="559"/>
      <c r="H10" s="559"/>
      <c r="I10" s="559"/>
      <c r="J10" s="559"/>
      <c r="K10" s="559"/>
      <c r="L10" s="559"/>
      <c r="M10" s="559"/>
      <c r="N10" s="559"/>
      <c r="O10" s="559"/>
      <c r="P10" s="559"/>
      <c r="Q10" s="559"/>
      <c r="R10" s="559"/>
      <c r="S10" s="559"/>
      <c r="T10" s="559"/>
      <c r="U10" s="560"/>
      <c r="V10" s="564" t="s">
        <v>165</v>
      </c>
      <c r="W10" s="564"/>
      <c r="X10" s="564"/>
      <c r="Y10" s="564"/>
      <c r="Z10" s="565"/>
      <c r="AA10" s="566">
        <f>算定対象人数!G35</f>
        <v>2</v>
      </c>
      <c r="AB10" s="567"/>
      <c r="AC10" s="320" t="s">
        <v>3</v>
      </c>
      <c r="AD10" s="321"/>
      <c r="AE10" s="321"/>
      <c r="AF10" s="321"/>
      <c r="AG10" s="321"/>
      <c r="AH10" s="321"/>
      <c r="AI10" s="321"/>
      <c r="AJ10" s="321"/>
      <c r="AK10" s="321"/>
      <c r="AL10" s="321"/>
      <c r="AM10" s="321"/>
      <c r="AN10" s="156"/>
      <c r="AO10" s="156"/>
      <c r="AP10" s="156"/>
      <c r="AQ10" s="156"/>
      <c r="AR10" s="156"/>
      <c r="AS10" s="156"/>
      <c r="AT10" s="156"/>
      <c r="AU10" s="156"/>
      <c r="AV10" s="156"/>
    </row>
    <row r="11" spans="1:48" s="1" customFormat="1" ht="23.25" customHeight="1" thickBot="1">
      <c r="A11" s="156"/>
      <c r="B11" s="156"/>
      <c r="C11" s="556"/>
      <c r="D11" s="561"/>
      <c r="E11" s="562"/>
      <c r="F11" s="562"/>
      <c r="G11" s="562"/>
      <c r="H11" s="562"/>
      <c r="I11" s="562"/>
      <c r="J11" s="562"/>
      <c r="K11" s="562"/>
      <c r="L11" s="562"/>
      <c r="M11" s="562"/>
      <c r="N11" s="562"/>
      <c r="O11" s="562"/>
      <c r="P11" s="562"/>
      <c r="Q11" s="562"/>
      <c r="R11" s="562"/>
      <c r="S11" s="562"/>
      <c r="T11" s="562"/>
      <c r="U11" s="563"/>
      <c r="V11" s="568">
        <f>SUM(V12:AL14)</f>
        <v>277000</v>
      </c>
      <c r="W11" s="569"/>
      <c r="X11" s="569"/>
      <c r="Y11" s="569"/>
      <c r="Z11" s="569"/>
      <c r="AA11" s="569"/>
      <c r="AB11" s="569"/>
      <c r="AC11" s="569"/>
      <c r="AD11" s="569"/>
      <c r="AE11" s="569"/>
      <c r="AF11" s="569"/>
      <c r="AG11" s="569"/>
      <c r="AH11" s="569"/>
      <c r="AI11" s="569"/>
      <c r="AJ11" s="569"/>
      <c r="AK11" s="569"/>
      <c r="AL11" s="569"/>
      <c r="AM11" s="322" t="s">
        <v>19</v>
      </c>
      <c r="AN11" s="156"/>
      <c r="AO11" s="156"/>
      <c r="AP11" s="156"/>
      <c r="AQ11" s="156"/>
      <c r="AR11" s="156"/>
      <c r="AS11" s="156"/>
      <c r="AT11" s="156"/>
      <c r="AU11" s="156"/>
      <c r="AV11" s="156"/>
    </row>
    <row r="12" spans="1:48" s="1" customFormat="1" ht="18" customHeight="1">
      <c r="A12" s="156"/>
      <c r="B12" s="156"/>
      <c r="C12" s="556"/>
      <c r="D12" s="323"/>
      <c r="E12" s="324"/>
      <c r="F12" s="324"/>
      <c r="G12" s="324"/>
      <c r="H12" s="324"/>
      <c r="I12" s="325"/>
      <c r="J12" s="570" t="s">
        <v>166</v>
      </c>
      <c r="K12" s="571"/>
      <c r="L12" s="571"/>
      <c r="M12" s="571"/>
      <c r="N12" s="571"/>
      <c r="O12" s="571"/>
      <c r="P12" s="571"/>
      <c r="Q12" s="571"/>
      <c r="R12" s="571"/>
      <c r="S12" s="571"/>
      <c r="T12" s="571"/>
      <c r="U12" s="572"/>
      <c r="V12" s="573">
        <f>ROUNDDOWN(算定対象人数!G38*AJ15,-3)</f>
        <v>277000</v>
      </c>
      <c r="W12" s="574"/>
      <c r="X12" s="574"/>
      <c r="Y12" s="574"/>
      <c r="Z12" s="574"/>
      <c r="AA12" s="574"/>
      <c r="AB12" s="574"/>
      <c r="AC12" s="574"/>
      <c r="AD12" s="574"/>
      <c r="AE12" s="574"/>
      <c r="AF12" s="574"/>
      <c r="AG12" s="574"/>
      <c r="AH12" s="574"/>
      <c r="AI12" s="574"/>
      <c r="AJ12" s="574"/>
      <c r="AK12" s="574"/>
      <c r="AL12" s="574"/>
      <c r="AM12" s="326" t="s">
        <v>19</v>
      </c>
      <c r="AN12" s="156"/>
      <c r="AO12" s="156"/>
      <c r="AP12" s="156"/>
      <c r="AQ12" s="156"/>
      <c r="AR12" s="156"/>
      <c r="AS12" s="156"/>
      <c r="AT12" s="156"/>
      <c r="AU12" s="156"/>
      <c r="AV12" s="156"/>
    </row>
    <row r="13" spans="1:48" s="1" customFormat="1" ht="18" customHeight="1">
      <c r="A13" s="156"/>
      <c r="B13" s="156"/>
      <c r="C13" s="556"/>
      <c r="D13" s="327"/>
      <c r="E13" s="156"/>
      <c r="F13" s="156"/>
      <c r="G13" s="156"/>
      <c r="H13" s="156"/>
      <c r="I13" s="328"/>
      <c r="J13" s="575" t="s">
        <v>167</v>
      </c>
      <c r="K13" s="576"/>
      <c r="L13" s="576"/>
      <c r="M13" s="576"/>
      <c r="N13" s="576"/>
      <c r="O13" s="576"/>
      <c r="P13" s="576"/>
      <c r="Q13" s="576"/>
      <c r="R13" s="576"/>
      <c r="S13" s="576"/>
      <c r="T13" s="576"/>
      <c r="U13" s="577"/>
      <c r="V13" s="578">
        <f>【様式９別添２】!E15</f>
        <v>0</v>
      </c>
      <c r="W13" s="579"/>
      <c r="X13" s="579"/>
      <c r="Y13" s="579"/>
      <c r="Z13" s="579"/>
      <c r="AA13" s="579"/>
      <c r="AB13" s="579"/>
      <c r="AC13" s="579"/>
      <c r="AD13" s="579"/>
      <c r="AE13" s="579"/>
      <c r="AF13" s="579"/>
      <c r="AG13" s="579"/>
      <c r="AH13" s="579"/>
      <c r="AI13" s="579"/>
      <c r="AJ13" s="579"/>
      <c r="AK13" s="579"/>
      <c r="AL13" s="579"/>
      <c r="AM13" s="329" t="s">
        <v>19</v>
      </c>
      <c r="AN13" s="156"/>
      <c r="AO13" s="156"/>
      <c r="AP13" s="156"/>
      <c r="AQ13" s="156"/>
      <c r="AR13" s="156"/>
      <c r="AS13" s="156"/>
      <c r="AT13" s="156"/>
      <c r="AU13" s="156"/>
      <c r="AV13" s="156"/>
    </row>
    <row r="14" spans="1:48" s="1" customFormat="1" ht="18" customHeight="1" thickBot="1">
      <c r="A14" s="156"/>
      <c r="B14" s="156"/>
      <c r="C14" s="557"/>
      <c r="D14" s="330"/>
      <c r="E14" s="321"/>
      <c r="F14" s="321"/>
      <c r="G14" s="321"/>
      <c r="H14" s="321"/>
      <c r="I14" s="331"/>
      <c r="J14" s="580" t="s">
        <v>168</v>
      </c>
      <c r="K14" s="581"/>
      <c r="L14" s="581"/>
      <c r="M14" s="581"/>
      <c r="N14" s="581"/>
      <c r="O14" s="581"/>
      <c r="P14" s="581"/>
      <c r="Q14" s="581"/>
      <c r="R14" s="581"/>
      <c r="S14" s="581"/>
      <c r="T14" s="581"/>
      <c r="U14" s="582"/>
      <c r="V14" s="583">
        <f>【様式９別添２】!G15</f>
        <v>0</v>
      </c>
      <c r="W14" s="584"/>
      <c r="X14" s="584"/>
      <c r="Y14" s="584"/>
      <c r="Z14" s="584"/>
      <c r="AA14" s="584"/>
      <c r="AB14" s="584"/>
      <c r="AC14" s="584"/>
      <c r="AD14" s="584"/>
      <c r="AE14" s="584"/>
      <c r="AF14" s="584"/>
      <c r="AG14" s="584"/>
      <c r="AH14" s="584"/>
      <c r="AI14" s="584"/>
      <c r="AJ14" s="584"/>
      <c r="AK14" s="584"/>
      <c r="AL14" s="584"/>
      <c r="AM14" s="332" t="s">
        <v>19</v>
      </c>
      <c r="AN14" s="156"/>
      <c r="AO14" s="156"/>
      <c r="AP14" s="156"/>
      <c r="AQ14" s="156"/>
      <c r="AR14" s="156"/>
      <c r="AS14" s="156"/>
      <c r="AT14" s="156"/>
      <c r="AU14" s="156"/>
      <c r="AV14" s="156"/>
    </row>
    <row r="15" spans="1:48" s="1" customFormat="1" ht="18" customHeight="1" thickBot="1">
      <c r="A15" s="156"/>
      <c r="B15" s="156"/>
      <c r="C15" s="333" t="s">
        <v>169</v>
      </c>
      <c r="D15" s="585" t="s">
        <v>20</v>
      </c>
      <c r="E15" s="586"/>
      <c r="F15" s="586"/>
      <c r="G15" s="586"/>
      <c r="H15" s="586"/>
      <c r="I15" s="586"/>
      <c r="J15" s="586"/>
      <c r="K15" s="586"/>
      <c r="L15" s="586"/>
      <c r="M15" s="586"/>
      <c r="N15" s="586"/>
      <c r="O15" s="586"/>
      <c r="P15" s="586"/>
      <c r="Q15" s="587"/>
      <c r="R15" s="587"/>
      <c r="S15" s="587"/>
      <c r="T15" s="587"/>
      <c r="U15" s="588"/>
      <c r="V15" s="589" t="s">
        <v>129</v>
      </c>
      <c r="W15" s="590"/>
      <c r="X15" s="590"/>
      <c r="Y15" s="590"/>
      <c r="Z15" s="590"/>
      <c r="AA15" s="590"/>
      <c r="AB15" s="590"/>
      <c r="AC15" s="590"/>
      <c r="AD15" s="590"/>
      <c r="AE15" s="590"/>
      <c r="AF15" s="590"/>
      <c r="AG15" s="590"/>
      <c r="AH15" s="590"/>
      <c r="AI15" s="334" t="s">
        <v>45</v>
      </c>
      <c r="AJ15" s="334">
        <v>12</v>
      </c>
      <c r="AK15" s="157" t="s">
        <v>46</v>
      </c>
      <c r="AL15" s="334"/>
      <c r="AM15" s="335" t="s">
        <v>47</v>
      </c>
      <c r="AN15" s="156"/>
      <c r="AO15" s="156"/>
      <c r="AP15" s="156"/>
      <c r="AQ15" s="156"/>
      <c r="AR15" s="156"/>
      <c r="AS15" s="156"/>
      <c r="AT15" s="156"/>
      <c r="AU15" s="156"/>
      <c r="AV15" s="156"/>
    </row>
    <row r="16" spans="1:48" s="1" customFormat="1" ht="14.25">
      <c r="A16" s="156"/>
      <c r="B16" s="156"/>
      <c r="C16" s="336"/>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8"/>
      <c r="AJ16" s="548"/>
      <c r="AK16" s="548"/>
      <c r="AL16" s="548"/>
      <c r="AM16" s="548"/>
      <c r="AN16" s="156"/>
      <c r="AO16" s="156"/>
      <c r="AP16" s="156"/>
      <c r="AQ16" s="156"/>
      <c r="AR16" s="156"/>
      <c r="AS16" s="156"/>
      <c r="AT16" s="156"/>
      <c r="AU16" s="156"/>
      <c r="AV16" s="156"/>
    </row>
    <row r="17" spans="1:48" ht="18" customHeight="1">
      <c r="A17" s="310"/>
      <c r="B17" s="312"/>
      <c r="C17" s="337"/>
      <c r="D17" s="338"/>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10"/>
      <c r="AO17" s="310"/>
      <c r="AP17" s="310"/>
      <c r="AQ17" s="310"/>
      <c r="AR17" s="339" t="s">
        <v>170</v>
      </c>
      <c r="AS17" s="339"/>
      <c r="AT17" s="339"/>
      <c r="AU17" s="339"/>
      <c r="AV17" s="339"/>
    </row>
    <row r="18" spans="1:48" ht="18" customHeight="1" thickBot="1">
      <c r="A18" s="310"/>
      <c r="B18" s="310" t="s">
        <v>23</v>
      </c>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340"/>
      <c r="AJ18" s="340"/>
      <c r="AK18" s="340"/>
      <c r="AL18" s="340"/>
      <c r="AM18" s="340"/>
      <c r="AN18" s="310"/>
      <c r="AO18" s="310"/>
      <c r="AP18" s="310"/>
      <c r="AQ18" s="310"/>
      <c r="AR18" s="591" t="s">
        <v>171</v>
      </c>
      <c r="AS18" s="591"/>
      <c r="AT18" s="591"/>
      <c r="AU18" s="592"/>
      <c r="AV18" s="592"/>
    </row>
    <row r="19" spans="1:48" ht="31.5" customHeight="1">
      <c r="A19" s="310"/>
      <c r="B19" s="341"/>
      <c r="C19" s="342" t="s">
        <v>49</v>
      </c>
      <c r="D19" s="593" t="s">
        <v>172</v>
      </c>
      <c r="E19" s="594"/>
      <c r="F19" s="594"/>
      <c r="G19" s="594"/>
      <c r="H19" s="594"/>
      <c r="I19" s="594"/>
      <c r="J19" s="594"/>
      <c r="K19" s="594"/>
      <c r="L19" s="594"/>
      <c r="M19" s="594"/>
      <c r="N19" s="594"/>
      <c r="O19" s="594"/>
      <c r="P19" s="594"/>
      <c r="Q19" s="595"/>
      <c r="R19" s="595"/>
      <c r="S19" s="595"/>
      <c r="T19" s="595"/>
      <c r="U19" s="595"/>
      <c r="V19" s="596">
        <f>ROUNDDOWN(V20+V21,-3)</f>
        <v>0</v>
      </c>
      <c r="W19" s="597"/>
      <c r="X19" s="597"/>
      <c r="Y19" s="597"/>
      <c r="Z19" s="597"/>
      <c r="AA19" s="597"/>
      <c r="AB19" s="597"/>
      <c r="AC19" s="597"/>
      <c r="AD19" s="597"/>
      <c r="AE19" s="597"/>
      <c r="AF19" s="597"/>
      <c r="AG19" s="597"/>
      <c r="AH19" s="597"/>
      <c r="AI19" s="597"/>
      <c r="AJ19" s="597"/>
      <c r="AK19" s="597"/>
      <c r="AL19" s="597"/>
      <c r="AM19" s="343" t="s">
        <v>19</v>
      </c>
      <c r="AN19" s="310"/>
      <c r="AO19" s="310"/>
      <c r="AP19" s="310"/>
      <c r="AQ19" s="310"/>
      <c r="AR19" s="598" t="s">
        <v>173</v>
      </c>
      <c r="AS19" s="598"/>
      <c r="AT19" s="598"/>
      <c r="AU19" s="592"/>
      <c r="AV19" s="592"/>
    </row>
    <row r="20" spans="1:48" ht="18" customHeight="1" thickBot="1">
      <c r="A20" s="310"/>
      <c r="B20" s="341"/>
      <c r="C20" s="344"/>
      <c r="D20" s="327"/>
      <c r="E20" s="599" t="s">
        <v>133</v>
      </c>
      <c r="F20" s="600"/>
      <c r="G20" s="600"/>
      <c r="H20" s="600"/>
      <c r="I20" s="600"/>
      <c r="J20" s="600"/>
      <c r="K20" s="600"/>
      <c r="L20" s="600"/>
      <c r="M20" s="600"/>
      <c r="N20" s="600"/>
      <c r="O20" s="600"/>
      <c r="P20" s="600"/>
      <c r="Q20" s="601"/>
      <c r="R20" s="601"/>
      <c r="S20" s="601"/>
      <c r="T20" s="601"/>
      <c r="U20" s="601"/>
      <c r="V20" s="602">
        <f>【様式９別添１】!F87</f>
        <v>0</v>
      </c>
      <c r="W20" s="603"/>
      <c r="X20" s="603"/>
      <c r="Y20" s="603"/>
      <c r="Z20" s="603"/>
      <c r="AA20" s="603"/>
      <c r="AB20" s="603"/>
      <c r="AC20" s="603"/>
      <c r="AD20" s="603"/>
      <c r="AE20" s="603"/>
      <c r="AF20" s="603"/>
      <c r="AG20" s="603"/>
      <c r="AH20" s="603"/>
      <c r="AI20" s="603"/>
      <c r="AJ20" s="603"/>
      <c r="AK20" s="603"/>
      <c r="AL20" s="603"/>
      <c r="AM20" s="345" t="s">
        <v>19</v>
      </c>
      <c r="AN20" s="310"/>
      <c r="AO20" s="310"/>
      <c r="AP20" s="310"/>
      <c r="AQ20" s="310"/>
      <c r="AR20" s="598" t="s">
        <v>174</v>
      </c>
      <c r="AS20" s="598"/>
      <c r="AT20" s="598"/>
      <c r="AU20" s="604">
        <f>V20</f>
        <v>0</v>
      </c>
      <c r="AV20" s="604"/>
    </row>
    <row r="21" spans="1:48" ht="18" customHeight="1" thickBot="1">
      <c r="A21" s="310"/>
      <c r="B21" s="341"/>
      <c r="C21" s="346"/>
      <c r="D21" s="330"/>
      <c r="E21" s="605" t="s">
        <v>175</v>
      </c>
      <c r="F21" s="606"/>
      <c r="G21" s="606"/>
      <c r="H21" s="606"/>
      <c r="I21" s="606"/>
      <c r="J21" s="606"/>
      <c r="K21" s="606"/>
      <c r="L21" s="606"/>
      <c r="M21" s="606"/>
      <c r="N21" s="606"/>
      <c r="O21" s="606"/>
      <c r="P21" s="606"/>
      <c r="Q21" s="606"/>
      <c r="R21" s="606"/>
      <c r="S21" s="606"/>
      <c r="T21" s="606"/>
      <c r="U21" s="606"/>
      <c r="V21" s="607"/>
      <c r="W21" s="608"/>
      <c r="X21" s="608"/>
      <c r="Y21" s="608"/>
      <c r="Z21" s="608"/>
      <c r="AA21" s="608"/>
      <c r="AB21" s="608"/>
      <c r="AC21" s="608"/>
      <c r="AD21" s="608"/>
      <c r="AE21" s="608"/>
      <c r="AF21" s="608"/>
      <c r="AG21" s="608"/>
      <c r="AH21" s="608"/>
      <c r="AI21" s="608"/>
      <c r="AJ21" s="608"/>
      <c r="AK21" s="608"/>
      <c r="AL21" s="608"/>
      <c r="AM21" s="347" t="s">
        <v>19</v>
      </c>
      <c r="AN21" s="310"/>
      <c r="AO21" s="310"/>
      <c r="AP21" s="310"/>
      <c r="AQ21" s="310"/>
      <c r="AR21" s="609" t="s">
        <v>176</v>
      </c>
      <c r="AS21" s="609"/>
      <c r="AT21" s="610"/>
      <c r="AU21" s="611" t="e">
        <f>ROUND(AU18/AU19*AU20,0)</f>
        <v>#DIV/0!</v>
      </c>
      <c r="AV21" s="612" t="e">
        <f>ROUND(AV18/AV19*AV20,0)</f>
        <v>#DIV/0!</v>
      </c>
    </row>
    <row r="22" spans="1:48" ht="14.25">
      <c r="A22" s="310"/>
      <c r="B22" s="341"/>
      <c r="C22" s="348"/>
      <c r="D22" s="616"/>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310"/>
      <c r="AO22" s="310"/>
      <c r="AP22" s="310"/>
      <c r="AQ22" s="310"/>
      <c r="AR22" s="310"/>
      <c r="AS22" s="310"/>
      <c r="AT22" s="310"/>
      <c r="AU22" s="310"/>
      <c r="AV22" s="310"/>
    </row>
    <row r="23" spans="1:48" ht="18" customHeight="1" thickBot="1">
      <c r="A23" s="310"/>
      <c r="B23" s="312"/>
      <c r="C23" s="338"/>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8"/>
      <c r="AN23" s="310"/>
      <c r="AO23" s="310"/>
      <c r="AP23" s="310"/>
      <c r="AQ23" s="310"/>
      <c r="AR23" s="310"/>
      <c r="AS23" s="310"/>
      <c r="AT23" s="310"/>
      <c r="AU23" s="310"/>
      <c r="AV23" s="310"/>
    </row>
    <row r="24" spans="1:48" ht="45" customHeight="1" thickBot="1">
      <c r="A24" s="310"/>
      <c r="B24" s="312"/>
      <c r="C24" s="618" t="s">
        <v>84</v>
      </c>
      <c r="D24" s="619"/>
      <c r="E24" s="619"/>
      <c r="F24" s="620"/>
      <c r="G24" s="621" t="str">
        <f>IF(V27&gt;V26,"OK","NG")</f>
        <v>NG</v>
      </c>
      <c r="H24" s="622"/>
      <c r="I24" s="622"/>
      <c r="J24" s="622"/>
      <c r="K24" s="622"/>
      <c r="L24" s="622"/>
      <c r="M24" s="622"/>
      <c r="N24" s="623"/>
      <c r="O24" s="349"/>
      <c r="P24" s="349"/>
      <c r="Q24" s="349"/>
      <c r="R24" s="349"/>
      <c r="S24" s="349"/>
      <c r="T24" s="349"/>
      <c r="U24" s="349"/>
      <c r="V24" s="337"/>
      <c r="W24" s="337"/>
      <c r="X24" s="337"/>
      <c r="Y24" s="337"/>
      <c r="Z24" s="337"/>
      <c r="AA24" s="337"/>
      <c r="AB24" s="337"/>
      <c r="AC24" s="337"/>
      <c r="AD24" s="337"/>
      <c r="AE24" s="337"/>
      <c r="AF24" s="337"/>
      <c r="AG24" s="337"/>
      <c r="AH24" s="337"/>
      <c r="AI24" s="337"/>
      <c r="AJ24" s="337"/>
      <c r="AK24" s="337"/>
      <c r="AL24" s="337"/>
      <c r="AM24" s="338"/>
      <c r="AN24" s="310"/>
      <c r="AO24" s="310"/>
      <c r="AP24" s="310"/>
      <c r="AQ24" s="310"/>
      <c r="AR24" s="310"/>
      <c r="AS24" s="310"/>
      <c r="AT24" s="310"/>
      <c r="AU24" s="310"/>
      <c r="AV24" s="310"/>
    </row>
    <row r="25" spans="1:48" ht="18" customHeight="1" thickBot="1">
      <c r="A25" s="310"/>
      <c r="B25" s="312"/>
      <c r="C25" s="350" t="s">
        <v>177</v>
      </c>
      <c r="D25" s="349"/>
      <c r="E25" s="349"/>
      <c r="F25" s="349"/>
      <c r="G25" s="349"/>
      <c r="H25" s="349"/>
      <c r="I25" s="349"/>
      <c r="J25" s="349"/>
      <c r="K25" s="349"/>
      <c r="L25" s="349"/>
      <c r="M25" s="349"/>
      <c r="N25" s="349"/>
      <c r="O25" s="349"/>
      <c r="P25" s="349"/>
      <c r="Q25" s="349"/>
      <c r="R25" s="349"/>
      <c r="S25" s="349"/>
      <c r="T25" s="349"/>
      <c r="U25" s="349"/>
      <c r="V25" s="337"/>
      <c r="W25" s="351"/>
      <c r="X25" s="337"/>
      <c r="Y25" s="337"/>
      <c r="Z25" s="337"/>
      <c r="AA25" s="337"/>
      <c r="AB25" s="337"/>
      <c r="AC25" s="337"/>
      <c r="AD25" s="337"/>
      <c r="AE25" s="337"/>
      <c r="AF25" s="337"/>
      <c r="AG25" s="337"/>
      <c r="AH25" s="337"/>
      <c r="AI25" s="337"/>
      <c r="AJ25" s="337"/>
      <c r="AK25" s="337"/>
      <c r="AL25" s="337"/>
      <c r="AM25" s="338"/>
      <c r="AN25" s="310"/>
      <c r="AO25" s="310"/>
      <c r="AP25" s="310"/>
      <c r="AQ25" s="310"/>
      <c r="AR25" s="310"/>
      <c r="AS25" s="310"/>
      <c r="AT25" s="310"/>
      <c r="AU25" s="310"/>
      <c r="AV25" s="310"/>
    </row>
    <row r="26" spans="1:48" s="3" customFormat="1" ht="30.75" customHeight="1">
      <c r="A26" s="158"/>
      <c r="B26" s="158"/>
      <c r="C26" s="352" t="s">
        <v>24</v>
      </c>
      <c r="D26" s="624" t="s">
        <v>178</v>
      </c>
      <c r="E26" s="624"/>
      <c r="F26" s="624"/>
      <c r="G26" s="624"/>
      <c r="H26" s="624"/>
      <c r="I26" s="624"/>
      <c r="J26" s="624"/>
      <c r="K26" s="624"/>
      <c r="L26" s="624"/>
      <c r="M26" s="624"/>
      <c r="N26" s="624"/>
      <c r="O26" s="624"/>
      <c r="P26" s="624"/>
      <c r="Q26" s="353"/>
      <c r="R26" s="353"/>
      <c r="S26" s="353"/>
      <c r="T26" s="353"/>
      <c r="U26" s="354"/>
      <c r="V26" s="625">
        <f>V11</f>
        <v>277000</v>
      </c>
      <c r="W26" s="626"/>
      <c r="X26" s="626"/>
      <c r="Y26" s="626"/>
      <c r="Z26" s="626"/>
      <c r="AA26" s="626"/>
      <c r="AB26" s="626"/>
      <c r="AC26" s="626"/>
      <c r="AD26" s="626"/>
      <c r="AE26" s="626"/>
      <c r="AF26" s="626"/>
      <c r="AG26" s="626"/>
      <c r="AH26" s="626"/>
      <c r="AI26" s="626"/>
      <c r="AJ26" s="626"/>
      <c r="AK26" s="626"/>
      <c r="AL26" s="596"/>
      <c r="AM26" s="355" t="s">
        <v>19</v>
      </c>
      <c r="AN26" s="158"/>
      <c r="AO26" s="158"/>
      <c r="AP26" s="158"/>
      <c r="AQ26" s="158"/>
      <c r="AR26" s="158"/>
      <c r="AS26" s="158"/>
      <c r="AT26" s="158"/>
      <c r="AU26" s="158"/>
      <c r="AV26" s="158"/>
    </row>
    <row r="27" spans="1:48" s="3" customFormat="1" ht="30.75" customHeight="1" thickBot="1">
      <c r="A27" s="158"/>
      <c r="B27" s="158"/>
      <c r="C27" s="356" t="s">
        <v>25</v>
      </c>
      <c r="D27" s="613" t="s">
        <v>179</v>
      </c>
      <c r="E27" s="613"/>
      <c r="F27" s="613"/>
      <c r="G27" s="613"/>
      <c r="H27" s="613"/>
      <c r="I27" s="613"/>
      <c r="J27" s="613"/>
      <c r="K27" s="613"/>
      <c r="L27" s="613"/>
      <c r="M27" s="613"/>
      <c r="N27" s="613"/>
      <c r="O27" s="613"/>
      <c r="P27" s="613"/>
      <c r="Q27" s="357"/>
      <c r="R27" s="357"/>
      <c r="S27" s="357"/>
      <c r="T27" s="357"/>
      <c r="U27" s="358"/>
      <c r="V27" s="614">
        <f>V19</f>
        <v>0</v>
      </c>
      <c r="W27" s="615"/>
      <c r="X27" s="615"/>
      <c r="Y27" s="615"/>
      <c r="Z27" s="615"/>
      <c r="AA27" s="615"/>
      <c r="AB27" s="615"/>
      <c r="AC27" s="615"/>
      <c r="AD27" s="615"/>
      <c r="AE27" s="615"/>
      <c r="AF27" s="615"/>
      <c r="AG27" s="615"/>
      <c r="AH27" s="615"/>
      <c r="AI27" s="615"/>
      <c r="AJ27" s="615"/>
      <c r="AK27" s="615"/>
      <c r="AL27" s="615"/>
      <c r="AM27" s="359" t="s">
        <v>19</v>
      </c>
      <c r="AN27" s="158"/>
      <c r="AO27" s="158"/>
      <c r="AP27" s="158"/>
      <c r="AQ27" s="158"/>
      <c r="AR27" s="158"/>
      <c r="AS27" s="158"/>
      <c r="AT27" s="158"/>
      <c r="AU27" s="158"/>
      <c r="AV27" s="158"/>
    </row>
    <row r="28" spans="1:48" ht="18" customHeight="1">
      <c r="A28" s="310"/>
      <c r="B28" s="312"/>
      <c r="C28" s="338" t="s">
        <v>50</v>
      </c>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10"/>
      <c r="AO28" s="310"/>
      <c r="AP28" s="310"/>
      <c r="AQ28" s="310"/>
      <c r="AR28" s="310"/>
      <c r="AS28" s="310"/>
      <c r="AT28" s="310"/>
      <c r="AU28" s="310"/>
      <c r="AV28" s="310"/>
    </row>
    <row r="29" spans="1:48" ht="18" customHeight="1">
      <c r="A29" s="310"/>
      <c r="B29" s="312"/>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10"/>
      <c r="AO29" s="310"/>
      <c r="AP29" s="310"/>
      <c r="AQ29" s="310"/>
      <c r="AR29" s="310"/>
      <c r="AS29" s="310"/>
      <c r="AT29" s="310"/>
      <c r="AU29" s="310"/>
      <c r="AV29" s="310"/>
    </row>
  </sheetData>
  <sheetProtection algorithmName="SHA-512" hashValue="2TG0zoAMo3RVj40sYZV4ARcO4NXVuJDRVJwKgPn1m1RP5wzzwmM+tnKMQKrudxrveae/fclHFrmCkDPtHsj+Iw==" saltValue="LhEXoLVEKE3sy4H57wetMA==" spinCount="100000" sheet="1" insertRows="0"/>
  <mergeCells count="47">
    <mergeCell ref="D27:P27"/>
    <mergeCell ref="V27:AL27"/>
    <mergeCell ref="D22:AM22"/>
    <mergeCell ref="C24:F24"/>
    <mergeCell ref="G24:N24"/>
    <mergeCell ref="D26:P26"/>
    <mergeCell ref="V26:AL26"/>
    <mergeCell ref="E20:U20"/>
    <mergeCell ref="V20:AL20"/>
    <mergeCell ref="AR20:AT20"/>
    <mergeCell ref="AU20:AV20"/>
    <mergeCell ref="E21:U21"/>
    <mergeCell ref="V21:AL21"/>
    <mergeCell ref="AR21:AT21"/>
    <mergeCell ref="AU21:AV21"/>
    <mergeCell ref="AR18:AT18"/>
    <mergeCell ref="AU18:AV18"/>
    <mergeCell ref="D19:U19"/>
    <mergeCell ref="V19:AL19"/>
    <mergeCell ref="AR19:AT19"/>
    <mergeCell ref="AU19:AV19"/>
    <mergeCell ref="D16:AM16"/>
    <mergeCell ref="T7:Z7"/>
    <mergeCell ref="AA7:AM7"/>
    <mergeCell ref="C10:C14"/>
    <mergeCell ref="D10:U11"/>
    <mergeCell ref="V10:Z10"/>
    <mergeCell ref="AA10:AB10"/>
    <mergeCell ref="V11:AL11"/>
    <mergeCell ref="J12:U12"/>
    <mergeCell ref="V12:AL12"/>
    <mergeCell ref="J13:U13"/>
    <mergeCell ref="V13:AL13"/>
    <mergeCell ref="J14:U14"/>
    <mergeCell ref="V14:AL14"/>
    <mergeCell ref="D15:U15"/>
    <mergeCell ref="V15:AH15"/>
    <mergeCell ref="C2:AM2"/>
    <mergeCell ref="AK4:AL4"/>
    <mergeCell ref="T5:Z5"/>
    <mergeCell ref="AA5:AM5"/>
    <mergeCell ref="T6:Z6"/>
    <mergeCell ref="AA6:AM6"/>
    <mergeCell ref="C4:P4"/>
    <mergeCell ref="C5:J8"/>
    <mergeCell ref="K5:P6"/>
    <mergeCell ref="K7:P8"/>
  </mergeCells>
  <phoneticPr fontId="4"/>
  <dataValidations count="2">
    <dataValidation type="whole" operator="greaterThanOrEqual" allowBlank="1" showInputMessage="1" showErrorMessage="1" sqref="AU18:AV19" xr:uid="{3A6BDED3-87C9-4C3A-9E1F-36936AFF920B}">
      <formula1>0</formula1>
    </dataValidation>
    <dataValidation type="list" allowBlank="1" showInputMessage="1" showErrorMessage="1" sqref="AA26:AM27 W25" xr:uid="{6F648CEC-6994-4E00-9A70-3A52D79C81A9}">
      <formula1>"継続する,継続しない"</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B7" sqref="B7"/>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125" t="s">
        <v>53</v>
      </c>
      <c r="B1" s="126"/>
      <c r="C1" s="126"/>
      <c r="D1" s="649" t="str">
        <f>IF(G7&gt;800000,"NG－要コメント確認","")</f>
        <v/>
      </c>
      <c r="E1" s="649"/>
      <c r="F1" s="126"/>
      <c r="G1" s="126"/>
      <c r="H1" s="126"/>
      <c r="I1" s="126"/>
      <c r="J1" s="126"/>
    </row>
    <row r="2" spans="1:20" ht="33.6" customHeight="1" thickBot="1">
      <c r="A2" s="127"/>
      <c r="B2" s="126"/>
      <c r="C2" s="126"/>
      <c r="D2" s="649"/>
      <c r="E2" s="649"/>
      <c r="F2" s="126"/>
      <c r="G2" s="657" t="s">
        <v>26</v>
      </c>
      <c r="H2" s="658"/>
      <c r="I2" s="656" t="str">
        <f>基礎情報!E37&amp;""</f>
        <v/>
      </c>
      <c r="J2" s="656"/>
    </row>
    <row r="3" spans="1:20" ht="25.5">
      <c r="A3" s="128" t="s">
        <v>54</v>
      </c>
      <c r="B3" s="129"/>
      <c r="C3" s="129"/>
      <c r="D3" s="129"/>
      <c r="E3" s="129"/>
      <c r="F3" s="126"/>
      <c r="G3" s="126"/>
      <c r="H3" s="126"/>
      <c r="I3" s="126"/>
      <c r="J3" s="130"/>
      <c r="K3" s="6"/>
      <c r="L3" s="6"/>
      <c r="M3" s="6"/>
      <c r="N3" s="6"/>
      <c r="O3" s="6"/>
      <c r="P3" s="6"/>
      <c r="Q3" s="6"/>
      <c r="R3" s="6"/>
      <c r="S3" s="6"/>
      <c r="T3" s="6"/>
    </row>
    <row r="4" spans="1:20" ht="12" customHeight="1" thickBot="1">
      <c r="A4" s="131"/>
      <c r="B4" s="131"/>
      <c r="C4" s="131"/>
      <c r="D4" s="131"/>
      <c r="E4" s="131"/>
      <c r="F4" s="131"/>
      <c r="G4" s="131"/>
      <c r="H4" s="131"/>
      <c r="I4" s="131"/>
      <c r="J4" s="126"/>
      <c r="K4" s="6"/>
      <c r="L4" s="6"/>
      <c r="M4" s="6"/>
      <c r="N4" s="6"/>
      <c r="O4" s="6"/>
      <c r="P4" s="6"/>
      <c r="Q4" s="6"/>
      <c r="R4" s="6"/>
      <c r="S4" s="6"/>
      <c r="T4" s="6"/>
    </row>
    <row r="5" spans="1:20" ht="18.75" customHeight="1">
      <c r="A5" s="639" t="s">
        <v>27</v>
      </c>
      <c r="B5" s="641" t="s">
        <v>28</v>
      </c>
      <c r="C5" s="643" t="s">
        <v>2</v>
      </c>
      <c r="D5" s="645" t="s">
        <v>75</v>
      </c>
      <c r="E5" s="647" t="s">
        <v>76</v>
      </c>
      <c r="F5" s="654" t="s">
        <v>77</v>
      </c>
      <c r="G5" s="655"/>
      <c r="H5" s="655"/>
      <c r="I5" s="650" t="s">
        <v>78</v>
      </c>
      <c r="J5" s="652" t="s">
        <v>29</v>
      </c>
      <c r="K5" s="6"/>
      <c r="L5" s="6"/>
      <c r="M5" s="6"/>
      <c r="N5" s="6"/>
      <c r="O5" s="6"/>
      <c r="P5" s="6"/>
      <c r="Q5" s="6"/>
      <c r="R5" s="6"/>
      <c r="S5" s="6"/>
      <c r="T5" s="6"/>
    </row>
    <row r="6" spans="1:20" ht="63" customHeight="1" thickBot="1">
      <c r="A6" s="640"/>
      <c r="B6" s="642"/>
      <c r="C6" s="644"/>
      <c r="D6" s="646"/>
      <c r="E6" s="648"/>
      <c r="F6" s="132"/>
      <c r="G6" s="133" t="s">
        <v>79</v>
      </c>
      <c r="H6" s="134" t="s">
        <v>80</v>
      </c>
      <c r="I6" s="651"/>
      <c r="J6" s="653"/>
      <c r="K6" s="7"/>
      <c r="L6" s="7"/>
      <c r="M6" s="7"/>
      <c r="N6" s="7"/>
      <c r="O6" s="7"/>
      <c r="P6" s="7"/>
      <c r="Q6" s="7"/>
      <c r="R6" s="7"/>
      <c r="S6" s="7"/>
      <c r="T6" s="7"/>
    </row>
    <row r="7" spans="1:20" ht="17.25">
      <c r="A7" s="135">
        <v>1</v>
      </c>
      <c r="B7" s="94"/>
      <c r="C7" s="95"/>
      <c r="D7" s="95"/>
      <c r="E7" s="96"/>
      <c r="F7" s="136">
        <f t="shared" ref="F7:F38" si="0">SUM(G7:H7)</f>
        <v>0</v>
      </c>
      <c r="G7" s="8"/>
      <c r="H7" s="9"/>
      <c r="I7" s="629"/>
      <c r="J7" s="18"/>
    </row>
    <row r="8" spans="1:20" ht="17.25">
      <c r="A8" s="137">
        <f>A7+1</f>
        <v>2</v>
      </c>
      <c r="B8" s="97"/>
      <c r="C8" s="98"/>
      <c r="D8" s="98"/>
      <c r="E8" s="99"/>
      <c r="F8" s="138">
        <f t="shared" si="0"/>
        <v>0</v>
      </c>
      <c r="G8" s="10"/>
      <c r="H8" s="11"/>
      <c r="I8" s="630"/>
      <c r="J8" s="19"/>
    </row>
    <row r="9" spans="1:20" ht="17.25">
      <c r="A9" s="139">
        <f t="shared" ref="A9:A85" si="1">A8+1</f>
        <v>3</v>
      </c>
      <c r="B9" s="97"/>
      <c r="C9" s="100"/>
      <c r="D9" s="100"/>
      <c r="E9" s="101"/>
      <c r="F9" s="138">
        <f t="shared" si="0"/>
        <v>0</v>
      </c>
      <c r="G9" s="12"/>
      <c r="H9" s="13"/>
      <c r="I9" s="630"/>
      <c r="J9" s="20"/>
    </row>
    <row r="10" spans="1:20" ht="17.25">
      <c r="A10" s="139">
        <f t="shared" si="1"/>
        <v>4</v>
      </c>
      <c r="B10" s="97"/>
      <c r="C10" s="100"/>
      <c r="D10" s="100"/>
      <c r="E10" s="101"/>
      <c r="F10" s="138">
        <f t="shared" si="0"/>
        <v>0</v>
      </c>
      <c r="G10" s="12"/>
      <c r="H10" s="13"/>
      <c r="I10" s="630"/>
      <c r="J10" s="21"/>
    </row>
    <row r="11" spans="1:20" ht="17.25">
      <c r="A11" s="139">
        <f t="shared" si="1"/>
        <v>5</v>
      </c>
      <c r="B11" s="97"/>
      <c r="C11" s="100"/>
      <c r="D11" s="100"/>
      <c r="E11" s="101"/>
      <c r="F11" s="138">
        <f t="shared" si="0"/>
        <v>0</v>
      </c>
      <c r="G11" s="12"/>
      <c r="H11" s="13"/>
      <c r="I11" s="630"/>
      <c r="J11" s="19"/>
    </row>
    <row r="12" spans="1:20" ht="17.25">
      <c r="A12" s="139">
        <f t="shared" si="1"/>
        <v>6</v>
      </c>
      <c r="B12" s="97"/>
      <c r="C12" s="98"/>
      <c r="D12" s="98"/>
      <c r="E12" s="99"/>
      <c r="F12" s="138">
        <f t="shared" si="0"/>
        <v>0</v>
      </c>
      <c r="G12" s="12"/>
      <c r="H12" s="13"/>
      <c r="I12" s="630"/>
      <c r="J12" s="21"/>
    </row>
    <row r="13" spans="1:20" ht="17.25">
      <c r="A13" s="139">
        <f t="shared" si="1"/>
        <v>7</v>
      </c>
      <c r="B13" s="97"/>
      <c r="C13" s="100"/>
      <c r="D13" s="100"/>
      <c r="E13" s="101"/>
      <c r="F13" s="138">
        <f t="shared" si="0"/>
        <v>0</v>
      </c>
      <c r="G13" s="12"/>
      <c r="H13" s="13"/>
      <c r="I13" s="630"/>
      <c r="J13" s="21"/>
    </row>
    <row r="14" spans="1:20" ht="17.25">
      <c r="A14" s="139">
        <f t="shared" si="1"/>
        <v>8</v>
      </c>
      <c r="B14" s="97"/>
      <c r="C14" s="100"/>
      <c r="D14" s="100"/>
      <c r="E14" s="101"/>
      <c r="F14" s="138">
        <f t="shared" si="0"/>
        <v>0</v>
      </c>
      <c r="G14" s="12"/>
      <c r="H14" s="13"/>
      <c r="I14" s="630"/>
      <c r="J14" s="21"/>
    </row>
    <row r="15" spans="1:20" ht="17.25">
      <c r="A15" s="139">
        <f t="shared" si="1"/>
        <v>9</v>
      </c>
      <c r="B15" s="97"/>
      <c r="C15" s="100"/>
      <c r="D15" s="100"/>
      <c r="E15" s="101"/>
      <c r="F15" s="138">
        <f t="shared" si="0"/>
        <v>0</v>
      </c>
      <c r="G15" s="12"/>
      <c r="H15" s="13"/>
      <c r="I15" s="630"/>
      <c r="J15" s="21"/>
    </row>
    <row r="16" spans="1:20" ht="17.25">
      <c r="A16" s="139">
        <f t="shared" si="1"/>
        <v>10</v>
      </c>
      <c r="B16" s="97"/>
      <c r="C16" s="100"/>
      <c r="D16" s="100"/>
      <c r="E16" s="101"/>
      <c r="F16" s="138">
        <f t="shared" si="0"/>
        <v>0</v>
      </c>
      <c r="G16" s="12"/>
      <c r="H16" s="13"/>
      <c r="I16" s="630"/>
      <c r="J16" s="21"/>
    </row>
    <row r="17" spans="1:10" ht="17.25">
      <c r="A17" s="139">
        <f t="shared" si="1"/>
        <v>11</v>
      </c>
      <c r="B17" s="97"/>
      <c r="C17" s="100"/>
      <c r="D17" s="100"/>
      <c r="E17" s="101"/>
      <c r="F17" s="138">
        <f t="shared" si="0"/>
        <v>0</v>
      </c>
      <c r="G17" s="12"/>
      <c r="H17" s="13"/>
      <c r="I17" s="630"/>
      <c r="J17" s="21"/>
    </row>
    <row r="18" spans="1:10" ht="17.25">
      <c r="A18" s="139">
        <f t="shared" si="1"/>
        <v>12</v>
      </c>
      <c r="B18" s="97"/>
      <c r="C18" s="100"/>
      <c r="D18" s="100"/>
      <c r="E18" s="101"/>
      <c r="F18" s="138">
        <f t="shared" si="0"/>
        <v>0</v>
      </c>
      <c r="G18" s="12"/>
      <c r="H18" s="13"/>
      <c r="I18" s="630"/>
      <c r="J18" s="21"/>
    </row>
    <row r="19" spans="1:10" ht="17.25">
      <c r="A19" s="139">
        <f t="shared" si="1"/>
        <v>13</v>
      </c>
      <c r="B19" s="97"/>
      <c r="C19" s="100"/>
      <c r="D19" s="100"/>
      <c r="E19" s="101"/>
      <c r="F19" s="138">
        <f t="shared" si="0"/>
        <v>0</v>
      </c>
      <c r="G19" s="12"/>
      <c r="H19" s="13"/>
      <c r="I19" s="630"/>
      <c r="J19" s="21"/>
    </row>
    <row r="20" spans="1:10" ht="17.25">
      <c r="A20" s="139">
        <f t="shared" si="1"/>
        <v>14</v>
      </c>
      <c r="B20" s="97"/>
      <c r="C20" s="100"/>
      <c r="D20" s="100"/>
      <c r="E20" s="101"/>
      <c r="F20" s="138">
        <f t="shared" si="0"/>
        <v>0</v>
      </c>
      <c r="G20" s="12"/>
      <c r="H20" s="13"/>
      <c r="I20" s="630"/>
      <c r="J20" s="21"/>
    </row>
    <row r="21" spans="1:10" ht="17.25">
      <c r="A21" s="139">
        <f t="shared" si="1"/>
        <v>15</v>
      </c>
      <c r="B21" s="97"/>
      <c r="C21" s="100"/>
      <c r="D21" s="100"/>
      <c r="E21" s="101"/>
      <c r="F21" s="138">
        <f t="shared" si="0"/>
        <v>0</v>
      </c>
      <c r="G21" s="12"/>
      <c r="H21" s="13"/>
      <c r="I21" s="630"/>
      <c r="J21" s="21"/>
    </row>
    <row r="22" spans="1:10" ht="17.25">
      <c r="A22" s="139">
        <f t="shared" si="1"/>
        <v>16</v>
      </c>
      <c r="B22" s="97"/>
      <c r="C22" s="100"/>
      <c r="D22" s="100"/>
      <c r="E22" s="101"/>
      <c r="F22" s="138">
        <f t="shared" si="0"/>
        <v>0</v>
      </c>
      <c r="G22" s="12"/>
      <c r="H22" s="13"/>
      <c r="I22" s="630"/>
      <c r="J22" s="21"/>
    </row>
    <row r="23" spans="1:10" ht="17.25">
      <c r="A23" s="139">
        <f t="shared" si="1"/>
        <v>17</v>
      </c>
      <c r="B23" s="97"/>
      <c r="C23" s="100"/>
      <c r="D23" s="100"/>
      <c r="E23" s="101"/>
      <c r="F23" s="138">
        <f t="shared" si="0"/>
        <v>0</v>
      </c>
      <c r="G23" s="12"/>
      <c r="H23" s="13"/>
      <c r="I23" s="630"/>
      <c r="J23" s="21"/>
    </row>
    <row r="24" spans="1:10" ht="17.25">
      <c r="A24" s="139">
        <f t="shared" si="1"/>
        <v>18</v>
      </c>
      <c r="B24" s="97"/>
      <c r="C24" s="100"/>
      <c r="D24" s="100"/>
      <c r="E24" s="101"/>
      <c r="F24" s="138">
        <f t="shared" si="0"/>
        <v>0</v>
      </c>
      <c r="G24" s="12"/>
      <c r="H24" s="13"/>
      <c r="I24" s="630"/>
      <c r="J24" s="21"/>
    </row>
    <row r="25" spans="1:10" ht="17.25">
      <c r="A25" s="139">
        <f t="shared" si="1"/>
        <v>19</v>
      </c>
      <c r="B25" s="97"/>
      <c r="C25" s="100"/>
      <c r="D25" s="100"/>
      <c r="E25" s="101"/>
      <c r="F25" s="138">
        <f t="shared" si="0"/>
        <v>0</v>
      </c>
      <c r="G25" s="12"/>
      <c r="H25" s="13"/>
      <c r="I25" s="630"/>
      <c r="J25" s="21"/>
    </row>
    <row r="26" spans="1:10" ht="17.25">
      <c r="A26" s="139">
        <f t="shared" si="1"/>
        <v>20</v>
      </c>
      <c r="B26" s="97"/>
      <c r="C26" s="100"/>
      <c r="D26" s="100"/>
      <c r="E26" s="101"/>
      <c r="F26" s="138">
        <f t="shared" si="0"/>
        <v>0</v>
      </c>
      <c r="G26" s="12"/>
      <c r="H26" s="13"/>
      <c r="I26" s="630"/>
      <c r="J26" s="21"/>
    </row>
    <row r="27" spans="1:10" ht="17.25">
      <c r="A27" s="139">
        <f t="shared" si="1"/>
        <v>21</v>
      </c>
      <c r="B27" s="97"/>
      <c r="C27" s="100"/>
      <c r="D27" s="100"/>
      <c r="E27" s="101"/>
      <c r="F27" s="138">
        <f t="shared" si="0"/>
        <v>0</v>
      </c>
      <c r="G27" s="12"/>
      <c r="H27" s="13"/>
      <c r="I27" s="630"/>
      <c r="J27" s="21"/>
    </row>
    <row r="28" spans="1:10" ht="17.25">
      <c r="A28" s="139">
        <f t="shared" si="1"/>
        <v>22</v>
      </c>
      <c r="B28" s="97"/>
      <c r="C28" s="100"/>
      <c r="D28" s="100"/>
      <c r="E28" s="101"/>
      <c r="F28" s="138">
        <f t="shared" si="0"/>
        <v>0</v>
      </c>
      <c r="G28" s="12"/>
      <c r="H28" s="13"/>
      <c r="I28" s="630"/>
      <c r="J28" s="21"/>
    </row>
    <row r="29" spans="1:10" ht="17.25">
      <c r="A29" s="139">
        <f t="shared" si="1"/>
        <v>23</v>
      </c>
      <c r="B29" s="97"/>
      <c r="C29" s="100"/>
      <c r="D29" s="100"/>
      <c r="E29" s="101"/>
      <c r="F29" s="138">
        <f t="shared" si="0"/>
        <v>0</v>
      </c>
      <c r="G29" s="12"/>
      <c r="H29" s="13"/>
      <c r="I29" s="630"/>
      <c r="J29" s="21"/>
    </row>
    <row r="30" spans="1:10" ht="17.25">
      <c r="A30" s="139">
        <f t="shared" si="1"/>
        <v>24</v>
      </c>
      <c r="B30" s="97"/>
      <c r="C30" s="100"/>
      <c r="D30" s="100"/>
      <c r="E30" s="101"/>
      <c r="F30" s="138">
        <f t="shared" si="0"/>
        <v>0</v>
      </c>
      <c r="G30" s="12"/>
      <c r="H30" s="13"/>
      <c r="I30" s="630"/>
      <c r="J30" s="21"/>
    </row>
    <row r="31" spans="1:10" ht="17.25">
      <c r="A31" s="139">
        <f t="shared" si="1"/>
        <v>25</v>
      </c>
      <c r="B31" s="97"/>
      <c r="C31" s="100"/>
      <c r="D31" s="100"/>
      <c r="E31" s="101"/>
      <c r="F31" s="138">
        <f t="shared" si="0"/>
        <v>0</v>
      </c>
      <c r="G31" s="12"/>
      <c r="H31" s="13"/>
      <c r="I31" s="630"/>
      <c r="J31" s="21"/>
    </row>
    <row r="32" spans="1:10" ht="17.25">
      <c r="A32" s="139">
        <f t="shared" si="1"/>
        <v>26</v>
      </c>
      <c r="B32" s="97"/>
      <c r="C32" s="100"/>
      <c r="D32" s="100"/>
      <c r="E32" s="101"/>
      <c r="F32" s="138">
        <f t="shared" si="0"/>
        <v>0</v>
      </c>
      <c r="G32" s="12"/>
      <c r="H32" s="13"/>
      <c r="I32" s="630"/>
      <c r="J32" s="21"/>
    </row>
    <row r="33" spans="1:10" ht="17.25">
      <c r="A33" s="139">
        <f t="shared" si="1"/>
        <v>27</v>
      </c>
      <c r="B33" s="97"/>
      <c r="C33" s="100"/>
      <c r="D33" s="100"/>
      <c r="E33" s="101"/>
      <c r="F33" s="138">
        <f t="shared" si="0"/>
        <v>0</v>
      </c>
      <c r="G33" s="12"/>
      <c r="H33" s="13"/>
      <c r="I33" s="630"/>
      <c r="J33" s="21"/>
    </row>
    <row r="34" spans="1:10" ht="17.25">
      <c r="A34" s="139">
        <f t="shared" si="1"/>
        <v>28</v>
      </c>
      <c r="B34" s="97"/>
      <c r="C34" s="100"/>
      <c r="D34" s="100"/>
      <c r="E34" s="101"/>
      <c r="F34" s="138">
        <f t="shared" si="0"/>
        <v>0</v>
      </c>
      <c r="G34" s="12"/>
      <c r="H34" s="13"/>
      <c r="I34" s="630"/>
      <c r="J34" s="21"/>
    </row>
    <row r="35" spans="1:10" ht="17.25">
      <c r="A35" s="139">
        <f t="shared" si="1"/>
        <v>29</v>
      </c>
      <c r="B35" s="97"/>
      <c r="C35" s="100"/>
      <c r="D35" s="100"/>
      <c r="E35" s="101"/>
      <c r="F35" s="138">
        <f t="shared" si="0"/>
        <v>0</v>
      </c>
      <c r="G35" s="12"/>
      <c r="H35" s="13"/>
      <c r="I35" s="630"/>
      <c r="J35" s="21"/>
    </row>
    <row r="36" spans="1:10" ht="17.25">
      <c r="A36" s="139">
        <f t="shared" si="1"/>
        <v>30</v>
      </c>
      <c r="B36" s="97"/>
      <c r="C36" s="100"/>
      <c r="D36" s="100"/>
      <c r="E36" s="101"/>
      <c r="F36" s="138">
        <f t="shared" si="0"/>
        <v>0</v>
      </c>
      <c r="G36" s="12"/>
      <c r="H36" s="13"/>
      <c r="I36" s="630"/>
      <c r="J36" s="21"/>
    </row>
    <row r="37" spans="1:10" ht="17.25">
      <c r="A37" s="139">
        <f t="shared" si="1"/>
        <v>31</v>
      </c>
      <c r="B37" s="97"/>
      <c r="C37" s="100"/>
      <c r="D37" s="100"/>
      <c r="E37" s="101"/>
      <c r="F37" s="138">
        <f t="shared" si="0"/>
        <v>0</v>
      </c>
      <c r="G37" s="12"/>
      <c r="H37" s="13"/>
      <c r="I37" s="630"/>
      <c r="J37" s="21"/>
    </row>
    <row r="38" spans="1:10" ht="17.25">
      <c r="A38" s="139">
        <f t="shared" si="1"/>
        <v>32</v>
      </c>
      <c r="B38" s="97"/>
      <c r="C38" s="100"/>
      <c r="D38" s="100"/>
      <c r="E38" s="101"/>
      <c r="F38" s="138">
        <f t="shared" si="0"/>
        <v>0</v>
      </c>
      <c r="G38" s="12"/>
      <c r="H38" s="13"/>
      <c r="I38" s="630"/>
      <c r="J38" s="21"/>
    </row>
    <row r="39" spans="1:10" ht="17.25">
      <c r="A39" s="139">
        <f t="shared" si="1"/>
        <v>33</v>
      </c>
      <c r="B39" s="97"/>
      <c r="C39" s="100"/>
      <c r="D39" s="100"/>
      <c r="E39" s="101"/>
      <c r="F39" s="138">
        <f t="shared" ref="F39:F70" si="2">SUM(G39:H39)</f>
        <v>0</v>
      </c>
      <c r="G39" s="12"/>
      <c r="H39" s="13"/>
      <c r="I39" s="630"/>
      <c r="J39" s="21"/>
    </row>
    <row r="40" spans="1:10" ht="17.25">
      <c r="A40" s="139">
        <f t="shared" si="1"/>
        <v>34</v>
      </c>
      <c r="B40" s="97"/>
      <c r="C40" s="100"/>
      <c r="D40" s="100"/>
      <c r="E40" s="101"/>
      <c r="F40" s="138">
        <f t="shared" si="2"/>
        <v>0</v>
      </c>
      <c r="G40" s="12"/>
      <c r="H40" s="13"/>
      <c r="I40" s="630"/>
      <c r="J40" s="21"/>
    </row>
    <row r="41" spans="1:10" ht="17.25">
      <c r="A41" s="139">
        <f t="shared" si="1"/>
        <v>35</v>
      </c>
      <c r="B41" s="97"/>
      <c r="C41" s="100"/>
      <c r="D41" s="100"/>
      <c r="E41" s="101"/>
      <c r="F41" s="138">
        <f t="shared" si="2"/>
        <v>0</v>
      </c>
      <c r="G41" s="12"/>
      <c r="H41" s="13"/>
      <c r="I41" s="630"/>
      <c r="J41" s="21"/>
    </row>
    <row r="42" spans="1:10" ht="17.25">
      <c r="A42" s="139">
        <f t="shared" si="1"/>
        <v>36</v>
      </c>
      <c r="B42" s="97"/>
      <c r="C42" s="100"/>
      <c r="D42" s="100"/>
      <c r="E42" s="101"/>
      <c r="F42" s="138">
        <f t="shared" si="2"/>
        <v>0</v>
      </c>
      <c r="G42" s="12"/>
      <c r="H42" s="13"/>
      <c r="I42" s="630"/>
      <c r="J42" s="21"/>
    </row>
    <row r="43" spans="1:10" ht="17.25">
      <c r="A43" s="139">
        <f t="shared" si="1"/>
        <v>37</v>
      </c>
      <c r="B43" s="97"/>
      <c r="C43" s="100"/>
      <c r="D43" s="100"/>
      <c r="E43" s="101"/>
      <c r="F43" s="138">
        <f t="shared" si="2"/>
        <v>0</v>
      </c>
      <c r="G43" s="12"/>
      <c r="H43" s="13"/>
      <c r="I43" s="630"/>
      <c r="J43" s="21"/>
    </row>
    <row r="44" spans="1:10" ht="17.25">
      <c r="A44" s="139">
        <f t="shared" si="1"/>
        <v>38</v>
      </c>
      <c r="B44" s="97"/>
      <c r="C44" s="100"/>
      <c r="D44" s="100"/>
      <c r="E44" s="101"/>
      <c r="F44" s="138">
        <f t="shared" si="2"/>
        <v>0</v>
      </c>
      <c r="G44" s="12"/>
      <c r="H44" s="13"/>
      <c r="I44" s="630"/>
      <c r="J44" s="21"/>
    </row>
    <row r="45" spans="1:10" ht="17.25">
      <c r="A45" s="139">
        <f t="shared" si="1"/>
        <v>39</v>
      </c>
      <c r="B45" s="97"/>
      <c r="C45" s="100"/>
      <c r="D45" s="100"/>
      <c r="E45" s="101"/>
      <c r="F45" s="138">
        <f t="shared" si="2"/>
        <v>0</v>
      </c>
      <c r="G45" s="12"/>
      <c r="H45" s="13"/>
      <c r="I45" s="630"/>
      <c r="J45" s="21"/>
    </row>
    <row r="46" spans="1:10" ht="17.25">
      <c r="A46" s="139">
        <f t="shared" si="1"/>
        <v>40</v>
      </c>
      <c r="B46" s="97"/>
      <c r="C46" s="100"/>
      <c r="D46" s="100"/>
      <c r="E46" s="101"/>
      <c r="F46" s="138">
        <f t="shared" si="2"/>
        <v>0</v>
      </c>
      <c r="G46" s="12"/>
      <c r="H46" s="13"/>
      <c r="I46" s="630"/>
      <c r="J46" s="21"/>
    </row>
    <row r="47" spans="1:10" ht="17.25">
      <c r="A47" s="139">
        <f t="shared" si="1"/>
        <v>41</v>
      </c>
      <c r="B47" s="97"/>
      <c r="C47" s="100"/>
      <c r="D47" s="100"/>
      <c r="E47" s="101"/>
      <c r="F47" s="138">
        <f t="shared" si="2"/>
        <v>0</v>
      </c>
      <c r="G47" s="12"/>
      <c r="H47" s="13"/>
      <c r="I47" s="630"/>
      <c r="J47" s="21"/>
    </row>
    <row r="48" spans="1:10" ht="17.25">
      <c r="A48" s="139">
        <f t="shared" si="1"/>
        <v>42</v>
      </c>
      <c r="B48" s="97"/>
      <c r="C48" s="100"/>
      <c r="D48" s="100"/>
      <c r="E48" s="101"/>
      <c r="F48" s="138">
        <f t="shared" si="2"/>
        <v>0</v>
      </c>
      <c r="G48" s="12"/>
      <c r="H48" s="13"/>
      <c r="I48" s="630"/>
      <c r="J48" s="21"/>
    </row>
    <row r="49" spans="1:10" ht="17.25">
      <c r="A49" s="139">
        <f t="shared" si="1"/>
        <v>43</v>
      </c>
      <c r="B49" s="97"/>
      <c r="C49" s="100"/>
      <c r="D49" s="100"/>
      <c r="E49" s="101"/>
      <c r="F49" s="138">
        <f t="shared" si="2"/>
        <v>0</v>
      </c>
      <c r="G49" s="12"/>
      <c r="H49" s="13"/>
      <c r="I49" s="630"/>
      <c r="J49" s="21"/>
    </row>
    <row r="50" spans="1:10" ht="17.25">
      <c r="A50" s="139">
        <f t="shared" si="1"/>
        <v>44</v>
      </c>
      <c r="B50" s="97"/>
      <c r="C50" s="100"/>
      <c r="D50" s="100"/>
      <c r="E50" s="101"/>
      <c r="F50" s="138">
        <f t="shared" si="2"/>
        <v>0</v>
      </c>
      <c r="G50" s="12"/>
      <c r="H50" s="13"/>
      <c r="I50" s="630"/>
      <c r="J50" s="21"/>
    </row>
    <row r="51" spans="1:10" ht="17.25">
      <c r="A51" s="139">
        <f t="shared" si="1"/>
        <v>45</v>
      </c>
      <c r="B51" s="97"/>
      <c r="C51" s="100"/>
      <c r="D51" s="100"/>
      <c r="E51" s="101"/>
      <c r="F51" s="138">
        <f t="shared" si="2"/>
        <v>0</v>
      </c>
      <c r="G51" s="12"/>
      <c r="H51" s="13"/>
      <c r="I51" s="630"/>
      <c r="J51" s="21"/>
    </row>
    <row r="52" spans="1:10" ht="17.25">
      <c r="A52" s="139">
        <f t="shared" si="1"/>
        <v>46</v>
      </c>
      <c r="B52" s="97"/>
      <c r="C52" s="100"/>
      <c r="D52" s="100"/>
      <c r="E52" s="101"/>
      <c r="F52" s="138">
        <f t="shared" si="2"/>
        <v>0</v>
      </c>
      <c r="G52" s="12"/>
      <c r="H52" s="13"/>
      <c r="I52" s="630"/>
      <c r="J52" s="21"/>
    </row>
    <row r="53" spans="1:10" ht="17.25">
      <c r="A53" s="139">
        <f t="shared" si="1"/>
        <v>47</v>
      </c>
      <c r="B53" s="97"/>
      <c r="C53" s="100"/>
      <c r="D53" s="100"/>
      <c r="E53" s="101"/>
      <c r="F53" s="138">
        <f t="shared" si="2"/>
        <v>0</v>
      </c>
      <c r="G53" s="12"/>
      <c r="H53" s="13"/>
      <c r="I53" s="630"/>
      <c r="J53" s="21"/>
    </row>
    <row r="54" spans="1:10" ht="17.25">
      <c r="A54" s="139">
        <f t="shared" si="1"/>
        <v>48</v>
      </c>
      <c r="B54" s="97"/>
      <c r="C54" s="100"/>
      <c r="D54" s="100"/>
      <c r="E54" s="101"/>
      <c r="F54" s="138">
        <f t="shared" si="2"/>
        <v>0</v>
      </c>
      <c r="G54" s="12"/>
      <c r="H54" s="13"/>
      <c r="I54" s="630"/>
      <c r="J54" s="21"/>
    </row>
    <row r="55" spans="1:10" ht="17.25">
      <c r="A55" s="139">
        <f t="shared" si="1"/>
        <v>49</v>
      </c>
      <c r="B55" s="97"/>
      <c r="C55" s="100"/>
      <c r="D55" s="100"/>
      <c r="E55" s="101"/>
      <c r="F55" s="138">
        <f t="shared" si="2"/>
        <v>0</v>
      </c>
      <c r="G55" s="12"/>
      <c r="H55" s="13"/>
      <c r="I55" s="630"/>
      <c r="J55" s="21"/>
    </row>
    <row r="56" spans="1:10" ht="17.25">
      <c r="A56" s="139">
        <f t="shared" si="1"/>
        <v>50</v>
      </c>
      <c r="B56" s="97"/>
      <c r="C56" s="100"/>
      <c r="D56" s="100"/>
      <c r="E56" s="101"/>
      <c r="F56" s="138">
        <f t="shared" si="2"/>
        <v>0</v>
      </c>
      <c r="G56" s="12"/>
      <c r="H56" s="13"/>
      <c r="I56" s="630"/>
      <c r="J56" s="21"/>
    </row>
    <row r="57" spans="1:10" ht="17.25">
      <c r="A57" s="139">
        <f t="shared" si="1"/>
        <v>51</v>
      </c>
      <c r="B57" s="97"/>
      <c r="C57" s="100"/>
      <c r="D57" s="100"/>
      <c r="E57" s="101"/>
      <c r="F57" s="138">
        <f t="shared" si="2"/>
        <v>0</v>
      </c>
      <c r="G57" s="12"/>
      <c r="H57" s="13"/>
      <c r="I57" s="630"/>
      <c r="J57" s="21"/>
    </row>
    <row r="58" spans="1:10" ht="17.25">
      <c r="A58" s="139">
        <f t="shared" si="1"/>
        <v>52</v>
      </c>
      <c r="B58" s="97"/>
      <c r="C58" s="100"/>
      <c r="D58" s="100"/>
      <c r="E58" s="101"/>
      <c r="F58" s="138">
        <f t="shared" si="2"/>
        <v>0</v>
      </c>
      <c r="G58" s="12"/>
      <c r="H58" s="13"/>
      <c r="I58" s="630"/>
      <c r="J58" s="21"/>
    </row>
    <row r="59" spans="1:10" ht="17.25">
      <c r="A59" s="139">
        <f t="shared" si="1"/>
        <v>53</v>
      </c>
      <c r="B59" s="97"/>
      <c r="C59" s="100"/>
      <c r="D59" s="100"/>
      <c r="E59" s="101"/>
      <c r="F59" s="138">
        <f t="shared" si="2"/>
        <v>0</v>
      </c>
      <c r="G59" s="12"/>
      <c r="H59" s="13"/>
      <c r="I59" s="630"/>
      <c r="J59" s="21"/>
    </row>
    <row r="60" spans="1:10" ht="17.25">
      <c r="A60" s="139">
        <f t="shared" si="1"/>
        <v>54</v>
      </c>
      <c r="B60" s="97"/>
      <c r="C60" s="100"/>
      <c r="D60" s="100"/>
      <c r="E60" s="101"/>
      <c r="F60" s="138">
        <f t="shared" si="2"/>
        <v>0</v>
      </c>
      <c r="G60" s="12"/>
      <c r="H60" s="13"/>
      <c r="I60" s="630"/>
      <c r="J60" s="21"/>
    </row>
    <row r="61" spans="1:10" ht="17.25">
      <c r="A61" s="139">
        <f t="shared" si="1"/>
        <v>55</v>
      </c>
      <c r="B61" s="97"/>
      <c r="C61" s="100"/>
      <c r="D61" s="100"/>
      <c r="E61" s="101"/>
      <c r="F61" s="138">
        <f t="shared" si="2"/>
        <v>0</v>
      </c>
      <c r="G61" s="12"/>
      <c r="H61" s="13"/>
      <c r="I61" s="630"/>
      <c r="J61" s="21"/>
    </row>
    <row r="62" spans="1:10" ht="17.25">
      <c r="A62" s="139">
        <f t="shared" si="1"/>
        <v>56</v>
      </c>
      <c r="B62" s="97"/>
      <c r="C62" s="100"/>
      <c r="D62" s="100"/>
      <c r="E62" s="101"/>
      <c r="F62" s="138">
        <f t="shared" si="2"/>
        <v>0</v>
      </c>
      <c r="G62" s="12"/>
      <c r="H62" s="13"/>
      <c r="I62" s="630"/>
      <c r="J62" s="21"/>
    </row>
    <row r="63" spans="1:10" ht="17.25">
      <c r="A63" s="139">
        <f t="shared" si="1"/>
        <v>57</v>
      </c>
      <c r="B63" s="97"/>
      <c r="C63" s="100"/>
      <c r="D63" s="100"/>
      <c r="E63" s="101"/>
      <c r="F63" s="138">
        <f t="shared" si="2"/>
        <v>0</v>
      </c>
      <c r="G63" s="12"/>
      <c r="H63" s="13"/>
      <c r="I63" s="630"/>
      <c r="J63" s="21"/>
    </row>
    <row r="64" spans="1:10" ht="17.25">
      <c r="A64" s="139">
        <f t="shared" si="1"/>
        <v>58</v>
      </c>
      <c r="B64" s="97"/>
      <c r="C64" s="100"/>
      <c r="D64" s="100"/>
      <c r="E64" s="101"/>
      <c r="F64" s="138">
        <f t="shared" si="2"/>
        <v>0</v>
      </c>
      <c r="G64" s="12"/>
      <c r="H64" s="13"/>
      <c r="I64" s="630"/>
      <c r="J64" s="21"/>
    </row>
    <row r="65" spans="1:10" ht="17.25">
      <c r="A65" s="139">
        <f t="shared" si="1"/>
        <v>59</v>
      </c>
      <c r="B65" s="97"/>
      <c r="C65" s="100"/>
      <c r="D65" s="100"/>
      <c r="E65" s="101"/>
      <c r="F65" s="138">
        <f t="shared" si="2"/>
        <v>0</v>
      </c>
      <c r="G65" s="12"/>
      <c r="H65" s="13"/>
      <c r="I65" s="630"/>
      <c r="J65" s="21"/>
    </row>
    <row r="66" spans="1:10" ht="17.25">
      <c r="A66" s="139">
        <f t="shared" si="1"/>
        <v>60</v>
      </c>
      <c r="B66" s="97"/>
      <c r="C66" s="100"/>
      <c r="D66" s="100"/>
      <c r="E66" s="101"/>
      <c r="F66" s="138">
        <f t="shared" si="2"/>
        <v>0</v>
      </c>
      <c r="G66" s="12"/>
      <c r="H66" s="13"/>
      <c r="I66" s="630"/>
      <c r="J66" s="21"/>
    </row>
    <row r="67" spans="1:10" ht="17.25">
      <c r="A67" s="139">
        <f t="shared" si="1"/>
        <v>61</v>
      </c>
      <c r="B67" s="97"/>
      <c r="C67" s="100"/>
      <c r="D67" s="100"/>
      <c r="E67" s="101"/>
      <c r="F67" s="138">
        <f t="shared" si="2"/>
        <v>0</v>
      </c>
      <c r="G67" s="12"/>
      <c r="H67" s="13"/>
      <c r="I67" s="630"/>
      <c r="J67" s="21"/>
    </row>
    <row r="68" spans="1:10" ht="17.25">
      <c r="A68" s="139">
        <f t="shared" si="1"/>
        <v>62</v>
      </c>
      <c r="B68" s="97"/>
      <c r="C68" s="100"/>
      <c r="D68" s="100"/>
      <c r="E68" s="101"/>
      <c r="F68" s="138">
        <f t="shared" si="2"/>
        <v>0</v>
      </c>
      <c r="G68" s="12"/>
      <c r="H68" s="13"/>
      <c r="I68" s="630"/>
      <c r="J68" s="21"/>
    </row>
    <row r="69" spans="1:10" ht="17.25">
      <c r="A69" s="139">
        <f t="shared" si="1"/>
        <v>63</v>
      </c>
      <c r="B69" s="97"/>
      <c r="C69" s="100"/>
      <c r="D69" s="100"/>
      <c r="E69" s="101"/>
      <c r="F69" s="138">
        <f t="shared" si="2"/>
        <v>0</v>
      </c>
      <c r="G69" s="12"/>
      <c r="H69" s="13"/>
      <c r="I69" s="630"/>
      <c r="J69" s="21"/>
    </row>
    <row r="70" spans="1:10" ht="17.25">
      <c r="A70" s="139">
        <f t="shared" si="1"/>
        <v>64</v>
      </c>
      <c r="B70" s="97"/>
      <c r="C70" s="100"/>
      <c r="D70" s="100"/>
      <c r="E70" s="101"/>
      <c r="F70" s="138">
        <f t="shared" si="2"/>
        <v>0</v>
      </c>
      <c r="G70" s="12"/>
      <c r="H70" s="13"/>
      <c r="I70" s="630"/>
      <c r="J70" s="21"/>
    </row>
    <row r="71" spans="1:10" ht="17.25">
      <c r="A71" s="139">
        <f t="shared" si="1"/>
        <v>65</v>
      </c>
      <c r="B71" s="97"/>
      <c r="C71" s="100"/>
      <c r="D71" s="100"/>
      <c r="E71" s="101"/>
      <c r="F71" s="138">
        <f t="shared" ref="F71:F86" si="3">SUM(G71:H71)</f>
        <v>0</v>
      </c>
      <c r="G71" s="12"/>
      <c r="H71" s="13"/>
      <c r="I71" s="630"/>
      <c r="J71" s="21"/>
    </row>
    <row r="72" spans="1:10" ht="17.25">
      <c r="A72" s="139">
        <f t="shared" si="1"/>
        <v>66</v>
      </c>
      <c r="B72" s="97"/>
      <c r="C72" s="100"/>
      <c r="D72" s="100"/>
      <c r="E72" s="101"/>
      <c r="F72" s="138">
        <f t="shared" si="3"/>
        <v>0</v>
      </c>
      <c r="G72" s="12"/>
      <c r="H72" s="13"/>
      <c r="I72" s="630"/>
      <c r="J72" s="21"/>
    </row>
    <row r="73" spans="1:10" ht="17.25">
      <c r="A73" s="139">
        <f t="shared" si="1"/>
        <v>67</v>
      </c>
      <c r="B73" s="97"/>
      <c r="C73" s="100"/>
      <c r="D73" s="100"/>
      <c r="E73" s="101"/>
      <c r="F73" s="138">
        <f t="shared" si="3"/>
        <v>0</v>
      </c>
      <c r="G73" s="12"/>
      <c r="H73" s="13"/>
      <c r="I73" s="630"/>
      <c r="J73" s="21"/>
    </row>
    <row r="74" spans="1:10" ht="17.25">
      <c r="A74" s="139">
        <f t="shared" si="1"/>
        <v>68</v>
      </c>
      <c r="B74" s="97"/>
      <c r="C74" s="100"/>
      <c r="D74" s="100"/>
      <c r="E74" s="101"/>
      <c r="F74" s="138">
        <f t="shared" si="3"/>
        <v>0</v>
      </c>
      <c r="G74" s="12"/>
      <c r="H74" s="13"/>
      <c r="I74" s="630"/>
      <c r="J74" s="21"/>
    </row>
    <row r="75" spans="1:10" ht="17.25">
      <c r="A75" s="139">
        <f t="shared" si="1"/>
        <v>69</v>
      </c>
      <c r="B75" s="97"/>
      <c r="C75" s="100"/>
      <c r="D75" s="100"/>
      <c r="E75" s="101"/>
      <c r="F75" s="138">
        <f t="shared" si="3"/>
        <v>0</v>
      </c>
      <c r="G75" s="12"/>
      <c r="H75" s="13"/>
      <c r="I75" s="630"/>
      <c r="J75" s="21"/>
    </row>
    <row r="76" spans="1:10" ht="17.25">
      <c r="A76" s="139">
        <f t="shared" si="1"/>
        <v>70</v>
      </c>
      <c r="B76" s="97"/>
      <c r="C76" s="100"/>
      <c r="D76" s="100"/>
      <c r="E76" s="101"/>
      <c r="F76" s="138">
        <f t="shared" si="3"/>
        <v>0</v>
      </c>
      <c r="G76" s="12"/>
      <c r="H76" s="13"/>
      <c r="I76" s="630"/>
      <c r="J76" s="21"/>
    </row>
    <row r="77" spans="1:10" ht="17.25">
      <c r="A77" s="139">
        <f t="shared" si="1"/>
        <v>71</v>
      </c>
      <c r="B77" s="97"/>
      <c r="C77" s="100"/>
      <c r="D77" s="100"/>
      <c r="E77" s="101"/>
      <c r="F77" s="138">
        <f t="shared" si="3"/>
        <v>0</v>
      </c>
      <c r="G77" s="12"/>
      <c r="H77" s="13"/>
      <c r="I77" s="630"/>
      <c r="J77" s="21"/>
    </row>
    <row r="78" spans="1:10" ht="17.25">
      <c r="A78" s="139">
        <f t="shared" si="1"/>
        <v>72</v>
      </c>
      <c r="B78" s="97"/>
      <c r="C78" s="100"/>
      <c r="D78" s="100"/>
      <c r="E78" s="101"/>
      <c r="F78" s="138">
        <f t="shared" si="3"/>
        <v>0</v>
      </c>
      <c r="G78" s="12"/>
      <c r="H78" s="13"/>
      <c r="I78" s="630"/>
      <c r="J78" s="21"/>
    </row>
    <row r="79" spans="1:10" ht="17.25">
      <c r="A79" s="139">
        <f t="shared" si="1"/>
        <v>73</v>
      </c>
      <c r="B79" s="97"/>
      <c r="C79" s="100"/>
      <c r="D79" s="100"/>
      <c r="E79" s="101"/>
      <c r="F79" s="138">
        <f t="shared" si="3"/>
        <v>0</v>
      </c>
      <c r="G79" s="12"/>
      <c r="H79" s="13"/>
      <c r="I79" s="630"/>
      <c r="J79" s="21"/>
    </row>
    <row r="80" spans="1:10" ht="17.25">
      <c r="A80" s="139">
        <f t="shared" si="1"/>
        <v>74</v>
      </c>
      <c r="B80" s="97"/>
      <c r="C80" s="100"/>
      <c r="D80" s="100"/>
      <c r="E80" s="101"/>
      <c r="F80" s="138">
        <f t="shared" si="3"/>
        <v>0</v>
      </c>
      <c r="G80" s="12"/>
      <c r="H80" s="13"/>
      <c r="I80" s="630"/>
      <c r="J80" s="21"/>
    </row>
    <row r="81" spans="1:14" ht="17.25">
      <c r="A81" s="139">
        <f t="shared" si="1"/>
        <v>75</v>
      </c>
      <c r="B81" s="97"/>
      <c r="C81" s="100"/>
      <c r="D81" s="100"/>
      <c r="E81" s="101"/>
      <c r="F81" s="138">
        <f t="shared" si="3"/>
        <v>0</v>
      </c>
      <c r="G81" s="12"/>
      <c r="H81" s="13"/>
      <c r="I81" s="630"/>
      <c r="J81" s="21"/>
    </row>
    <row r="82" spans="1:14" ht="17.25">
      <c r="A82" s="139">
        <f t="shared" si="1"/>
        <v>76</v>
      </c>
      <c r="B82" s="97"/>
      <c r="C82" s="100"/>
      <c r="D82" s="100"/>
      <c r="E82" s="101"/>
      <c r="F82" s="138">
        <f t="shared" si="3"/>
        <v>0</v>
      </c>
      <c r="G82" s="12"/>
      <c r="H82" s="13"/>
      <c r="I82" s="630"/>
      <c r="J82" s="21"/>
    </row>
    <row r="83" spans="1:14" ht="17.25">
      <c r="A83" s="139">
        <f t="shared" si="1"/>
        <v>77</v>
      </c>
      <c r="B83" s="97"/>
      <c r="C83" s="100"/>
      <c r="D83" s="100"/>
      <c r="E83" s="101"/>
      <c r="F83" s="138">
        <f t="shared" si="3"/>
        <v>0</v>
      </c>
      <c r="G83" s="12"/>
      <c r="H83" s="13"/>
      <c r="I83" s="630"/>
      <c r="J83" s="21"/>
    </row>
    <row r="84" spans="1:14" ht="17.25">
      <c r="A84" s="139">
        <f t="shared" si="1"/>
        <v>78</v>
      </c>
      <c r="B84" s="97"/>
      <c r="C84" s="100"/>
      <c r="D84" s="100"/>
      <c r="E84" s="101"/>
      <c r="F84" s="138">
        <f t="shared" si="3"/>
        <v>0</v>
      </c>
      <c r="G84" s="12"/>
      <c r="H84" s="13"/>
      <c r="I84" s="630"/>
      <c r="J84" s="21"/>
    </row>
    <row r="85" spans="1:14" ht="17.25">
      <c r="A85" s="139">
        <f t="shared" si="1"/>
        <v>79</v>
      </c>
      <c r="B85" s="97"/>
      <c r="C85" s="100"/>
      <c r="D85" s="100"/>
      <c r="E85" s="101"/>
      <c r="F85" s="138">
        <f t="shared" si="3"/>
        <v>0</v>
      </c>
      <c r="G85" s="12"/>
      <c r="H85" s="13"/>
      <c r="I85" s="630"/>
      <c r="J85" s="21"/>
    </row>
    <row r="86" spans="1:14" ht="18" thickBot="1">
      <c r="A86" s="140">
        <f>A85+1</f>
        <v>80</v>
      </c>
      <c r="B86" s="102"/>
      <c r="C86" s="103"/>
      <c r="D86" s="103"/>
      <c r="E86" s="104"/>
      <c r="F86" s="141">
        <f t="shared" si="3"/>
        <v>0</v>
      </c>
      <c r="G86" s="14"/>
      <c r="H86" s="15"/>
      <c r="I86" s="631"/>
      <c r="J86" s="22"/>
    </row>
    <row r="87" spans="1:14" ht="18" thickBot="1">
      <c r="A87" s="142"/>
      <c r="B87" s="635" t="s">
        <v>30</v>
      </c>
      <c r="C87" s="636"/>
      <c r="D87" s="636"/>
      <c r="E87" s="636"/>
      <c r="F87" s="143">
        <f>SUM(F7:F86)</f>
        <v>0</v>
      </c>
      <c r="G87" s="144">
        <f>SUM(G7:G86)</f>
        <v>0</v>
      </c>
      <c r="H87" s="144">
        <f>SUM(H7:H86)</f>
        <v>0</v>
      </c>
      <c r="I87" s="155"/>
      <c r="J87" s="145"/>
    </row>
    <row r="88" spans="1:14" ht="36" customHeight="1" thickBot="1">
      <c r="A88" s="632" t="s">
        <v>81</v>
      </c>
      <c r="B88" s="633"/>
      <c r="C88" s="633"/>
      <c r="D88" s="633"/>
      <c r="E88" s="633"/>
      <c r="F88" s="633"/>
      <c r="G88" s="633"/>
      <c r="H88" s="146">
        <f>IFERROR(G87/F87,0)</f>
        <v>0</v>
      </c>
      <c r="I88" s="147"/>
      <c r="J88" s="126"/>
    </row>
    <row r="89" spans="1:14" ht="17.25">
      <c r="A89" s="148"/>
      <c r="B89" s="149"/>
      <c r="C89" s="149"/>
      <c r="D89" s="149"/>
      <c r="E89" s="149"/>
      <c r="F89" s="149"/>
      <c r="G89" s="149"/>
      <c r="H89" s="150"/>
      <c r="I89" s="147"/>
      <c r="J89" s="126"/>
    </row>
    <row r="90" spans="1:14" ht="17.25" customHeight="1">
      <c r="A90" s="637" t="s">
        <v>31</v>
      </c>
      <c r="B90" s="638"/>
      <c r="C90" s="638"/>
      <c r="D90" s="638"/>
      <c r="E90" s="638"/>
      <c r="F90" s="638"/>
      <c r="G90" s="638"/>
      <c r="H90" s="232"/>
      <c r="I90" s="232"/>
      <c r="J90" s="232"/>
      <c r="K90" s="32"/>
      <c r="L90" s="33"/>
      <c r="M90" s="33"/>
      <c r="N90" s="33"/>
    </row>
    <row r="91" spans="1:14" ht="22.5" customHeight="1">
      <c r="A91" s="151" t="s">
        <v>64</v>
      </c>
      <c r="B91" s="232"/>
      <c r="C91" s="232"/>
      <c r="D91" s="232"/>
      <c r="E91" s="232"/>
      <c r="F91" s="232"/>
      <c r="G91" s="232"/>
      <c r="H91" s="232"/>
      <c r="I91" s="232"/>
      <c r="J91" s="232"/>
      <c r="K91" s="32"/>
      <c r="L91" s="33"/>
      <c r="M91" s="33"/>
      <c r="N91" s="33"/>
    </row>
    <row r="92" spans="1:14" ht="38.25" customHeight="1">
      <c r="A92" s="634" t="s">
        <v>65</v>
      </c>
      <c r="B92" s="634"/>
      <c r="C92" s="634"/>
      <c r="D92" s="634"/>
      <c r="E92" s="634"/>
      <c r="F92" s="634"/>
      <c r="G92" s="634"/>
      <c r="H92" s="634"/>
      <c r="I92" s="634"/>
      <c r="J92" s="634"/>
      <c r="K92" s="31"/>
      <c r="L92" s="31"/>
      <c r="M92" s="31"/>
      <c r="N92" s="31"/>
    </row>
    <row r="93" spans="1:14" ht="56.25" customHeight="1">
      <c r="A93" s="152" t="s">
        <v>21</v>
      </c>
      <c r="B93" s="627" t="s">
        <v>85</v>
      </c>
      <c r="C93" s="627"/>
      <c r="D93" s="627"/>
      <c r="E93" s="627"/>
      <c r="F93" s="627"/>
      <c r="G93" s="627"/>
      <c r="H93" s="627"/>
      <c r="I93" s="627"/>
      <c r="J93" s="627"/>
      <c r="K93" s="29"/>
      <c r="L93" s="30"/>
      <c r="M93" s="30"/>
      <c r="N93" s="30"/>
    </row>
    <row r="94" spans="1:14" ht="57" customHeight="1">
      <c r="A94" s="152" t="s">
        <v>22</v>
      </c>
      <c r="B94" s="627" t="s">
        <v>55</v>
      </c>
      <c r="C94" s="627"/>
      <c r="D94" s="627"/>
      <c r="E94" s="627"/>
      <c r="F94" s="627"/>
      <c r="G94" s="627"/>
      <c r="H94" s="627"/>
      <c r="I94" s="627"/>
      <c r="J94" s="627"/>
      <c r="K94" s="29"/>
      <c r="L94" s="30"/>
      <c r="M94" s="30"/>
      <c r="N94" s="30"/>
    </row>
    <row r="95" spans="1:14" ht="17.25" customHeight="1">
      <c r="A95" s="152" t="s">
        <v>32</v>
      </c>
      <c r="B95" s="627" t="s">
        <v>56</v>
      </c>
      <c r="C95" s="627"/>
      <c r="D95" s="627"/>
      <c r="E95" s="627"/>
      <c r="F95" s="627"/>
      <c r="G95" s="627"/>
      <c r="H95" s="627"/>
      <c r="I95" s="627"/>
      <c r="J95" s="627"/>
      <c r="K95" s="30"/>
      <c r="L95" s="30"/>
      <c r="M95" s="30"/>
      <c r="N95" s="30"/>
    </row>
    <row r="96" spans="1:14" ht="58.5" customHeight="1">
      <c r="A96" s="152" t="s">
        <v>33</v>
      </c>
      <c r="B96" s="627" t="s">
        <v>57</v>
      </c>
      <c r="C96" s="627"/>
      <c r="D96" s="627"/>
      <c r="E96" s="627"/>
      <c r="F96" s="627"/>
      <c r="G96" s="627"/>
      <c r="H96" s="627"/>
      <c r="I96" s="627"/>
      <c r="J96" s="627"/>
      <c r="K96" s="29"/>
      <c r="L96" s="17"/>
      <c r="M96" s="17"/>
      <c r="N96" s="17"/>
    </row>
    <row r="97" spans="1:14" ht="40.5" customHeight="1">
      <c r="A97" s="153" t="s">
        <v>66</v>
      </c>
      <c r="B97" s="628" t="s">
        <v>58</v>
      </c>
      <c r="C97" s="628"/>
      <c r="D97" s="628"/>
      <c r="E97" s="628"/>
      <c r="F97" s="628"/>
      <c r="G97" s="628"/>
      <c r="H97" s="628"/>
      <c r="I97" s="628"/>
      <c r="J97" s="628"/>
      <c r="K97" s="31"/>
      <c r="L97" s="31"/>
      <c r="M97" s="31"/>
      <c r="N97" s="31"/>
    </row>
    <row r="98" spans="1:14">
      <c r="A98" s="154"/>
      <c r="B98" s="154"/>
      <c r="C98" s="154"/>
      <c r="D98" s="154"/>
      <c r="E98" s="154"/>
      <c r="F98" s="154"/>
      <c r="G98" s="154"/>
      <c r="H98" s="154"/>
      <c r="I98" s="154"/>
      <c r="J98" s="154"/>
    </row>
  </sheetData>
  <sheetProtection algorithmName="SHA-512" hashValue="R1Ceusfr30iclhaxX0amFKjWfKXSNtgWGMM/bJvpyHSCkxprRlLtE0J2IFF2U7kAbD1Ijo7bEuz/fp8HRa0HwQ==" saltValue="bd9u1FvvERaZ8x1CLG28Og==" spinCount="100000" sheet="1" formatCells="0" insertColumns="0" insertRows="0" selectLockedCells="1"/>
  <mergeCells count="21">
    <mergeCell ref="D1:E2"/>
    <mergeCell ref="I5:I6"/>
    <mergeCell ref="J5:J6"/>
    <mergeCell ref="F5:H5"/>
    <mergeCell ref="I2:J2"/>
    <mergeCell ref="G2:H2"/>
    <mergeCell ref="A5:A6"/>
    <mergeCell ref="B5:B6"/>
    <mergeCell ref="C5:C6"/>
    <mergeCell ref="D5:D6"/>
    <mergeCell ref="E5:E6"/>
    <mergeCell ref="B96:J96"/>
    <mergeCell ref="B97:J97"/>
    <mergeCell ref="I7:I86"/>
    <mergeCell ref="B93:J93"/>
    <mergeCell ref="B94:J94"/>
    <mergeCell ref="B95:J95"/>
    <mergeCell ref="A88:G88"/>
    <mergeCell ref="A92:J92"/>
    <mergeCell ref="B87:E87"/>
    <mergeCell ref="A90:G90"/>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70" zoomScaleNormal="100" zoomScaleSheetLayoutView="70" workbookViewId="0">
      <selection activeCell="K20" sqref="K20"/>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111" t="s">
        <v>59</v>
      </c>
      <c r="B1" s="112"/>
      <c r="C1" s="112"/>
      <c r="D1" s="112"/>
      <c r="E1" s="112"/>
      <c r="F1" s="112"/>
      <c r="G1" s="112"/>
      <c r="H1" s="112"/>
    </row>
    <row r="2" spans="1:8" ht="18" customHeight="1" thickBot="1">
      <c r="A2" s="112"/>
      <c r="B2" s="112"/>
      <c r="C2" s="112"/>
      <c r="D2" s="235" t="s">
        <v>26</v>
      </c>
      <c r="E2" s="663" t="str">
        <f>基礎情報!E37&amp;""</f>
        <v/>
      </c>
      <c r="F2" s="664"/>
      <c r="G2" s="664"/>
      <c r="H2" s="665"/>
    </row>
    <row r="3" spans="1:8" ht="18" customHeight="1">
      <c r="A3" s="112"/>
      <c r="B3" s="112"/>
      <c r="C3" s="112"/>
      <c r="D3" s="112"/>
      <c r="E3" s="112"/>
      <c r="F3" s="112"/>
      <c r="G3" s="112"/>
      <c r="H3" s="112"/>
    </row>
    <row r="4" spans="1:8" ht="18" customHeight="1">
      <c r="A4" s="666" t="s">
        <v>34</v>
      </c>
      <c r="B4" s="666"/>
      <c r="C4" s="666"/>
      <c r="D4" s="666"/>
      <c r="E4" s="666"/>
      <c r="F4" s="666"/>
      <c r="G4" s="666"/>
      <c r="H4" s="667"/>
    </row>
    <row r="5" spans="1:8" ht="18" customHeight="1" thickBot="1">
      <c r="A5" s="113"/>
      <c r="B5" s="113"/>
      <c r="C5" s="113"/>
      <c r="D5" s="113"/>
      <c r="E5" s="113"/>
      <c r="F5" s="113"/>
      <c r="G5" s="113"/>
      <c r="H5" s="113"/>
    </row>
    <row r="6" spans="1:8" s="1" customFormat="1" ht="39.950000000000003" customHeight="1">
      <c r="A6" s="671" t="s">
        <v>35</v>
      </c>
      <c r="B6" s="673" t="s">
        <v>36</v>
      </c>
      <c r="C6" s="673" t="s">
        <v>37</v>
      </c>
      <c r="D6" s="673" t="s">
        <v>38</v>
      </c>
      <c r="E6" s="675" t="s">
        <v>60</v>
      </c>
      <c r="F6" s="676"/>
      <c r="G6" s="675" t="s">
        <v>61</v>
      </c>
      <c r="H6" s="488"/>
    </row>
    <row r="7" spans="1:8" s="1" customFormat="1" ht="56.1" customHeight="1" thickBot="1">
      <c r="A7" s="672"/>
      <c r="B7" s="674"/>
      <c r="C7" s="674"/>
      <c r="D7" s="674"/>
      <c r="E7" s="182" t="str">
        <f>IF(E15&gt;0,"NG－要コメント確認","")</f>
        <v/>
      </c>
      <c r="F7" s="114" t="s">
        <v>63</v>
      </c>
      <c r="G7" s="115" t="str">
        <f>IF(G15&lt;0,"NG","")</f>
        <v/>
      </c>
      <c r="H7" s="116" t="s">
        <v>63</v>
      </c>
    </row>
    <row r="8" spans="1:8" ht="18" customHeight="1">
      <c r="A8" s="117" t="s">
        <v>39</v>
      </c>
      <c r="B8" s="118" t="s">
        <v>40</v>
      </c>
      <c r="C8" s="118" t="s">
        <v>41</v>
      </c>
      <c r="D8" s="118" t="s">
        <v>42</v>
      </c>
      <c r="E8" s="16">
        <v>-200000</v>
      </c>
      <c r="F8" s="24"/>
      <c r="G8" s="25"/>
      <c r="H8" s="26"/>
    </row>
    <row r="9" spans="1:8" ht="18" customHeight="1">
      <c r="A9" s="119" t="s">
        <v>74</v>
      </c>
      <c r="B9" s="120" t="s">
        <v>40</v>
      </c>
      <c r="C9" s="120" t="s">
        <v>41</v>
      </c>
      <c r="D9" s="120" t="s">
        <v>42</v>
      </c>
      <c r="E9" s="121"/>
      <c r="F9" s="122"/>
      <c r="G9" s="123">
        <v>200000</v>
      </c>
      <c r="H9" s="122"/>
    </row>
    <row r="10" spans="1:8" ht="18" customHeight="1">
      <c r="A10" s="119">
        <v>1</v>
      </c>
      <c r="B10" s="105"/>
      <c r="C10" s="105"/>
      <c r="D10" s="105"/>
      <c r="E10" s="106"/>
      <c r="F10" s="122"/>
      <c r="G10" s="107"/>
      <c r="H10" s="122"/>
    </row>
    <row r="11" spans="1:8" ht="18" customHeight="1">
      <c r="A11" s="119">
        <v>2</v>
      </c>
      <c r="B11" s="105"/>
      <c r="C11" s="105"/>
      <c r="D11" s="105"/>
      <c r="E11" s="106"/>
      <c r="F11" s="122"/>
      <c r="G11" s="107"/>
      <c r="H11" s="122"/>
    </row>
    <row r="12" spans="1:8" ht="18" customHeight="1">
      <c r="A12" s="119">
        <v>3</v>
      </c>
      <c r="B12" s="105"/>
      <c r="C12" s="105"/>
      <c r="D12" s="105"/>
      <c r="E12" s="106"/>
      <c r="F12" s="122"/>
      <c r="G12" s="107"/>
      <c r="H12" s="122"/>
    </row>
    <row r="13" spans="1:8" ht="18" customHeight="1">
      <c r="A13" s="119">
        <v>4</v>
      </c>
      <c r="B13" s="105"/>
      <c r="C13" s="105"/>
      <c r="D13" s="105"/>
      <c r="E13" s="106"/>
      <c r="F13" s="122"/>
      <c r="G13" s="107"/>
      <c r="H13" s="122"/>
    </row>
    <row r="14" spans="1:8" ht="18" customHeight="1" thickBot="1">
      <c r="A14" s="124">
        <v>5</v>
      </c>
      <c r="B14" s="108"/>
      <c r="C14" s="108"/>
      <c r="D14" s="108"/>
      <c r="E14" s="109"/>
      <c r="F14" s="181"/>
      <c r="G14" s="110"/>
      <c r="H14" s="181"/>
    </row>
    <row r="15" spans="1:8" ht="18" customHeight="1" thickBot="1">
      <c r="A15" s="668" t="s">
        <v>43</v>
      </c>
      <c r="B15" s="669"/>
      <c r="C15" s="669"/>
      <c r="D15" s="670"/>
      <c r="E15" s="23">
        <f>SUM(E10:E14)</f>
        <v>0</v>
      </c>
      <c r="F15" s="27">
        <f>SUM(F10:F14)</f>
        <v>0</v>
      </c>
      <c r="G15" s="28">
        <f>SUM(G10:G14)</f>
        <v>0</v>
      </c>
      <c r="H15" s="27">
        <f>SUM(H10:H14)</f>
        <v>0</v>
      </c>
    </row>
    <row r="16" spans="1:8" ht="18" customHeight="1">
      <c r="A16" s="233" t="s">
        <v>21</v>
      </c>
      <c r="B16" s="659" t="s">
        <v>62</v>
      </c>
      <c r="C16" s="659"/>
      <c r="D16" s="659"/>
      <c r="E16" s="659"/>
      <c r="F16" s="659"/>
      <c r="G16" s="659"/>
      <c r="H16" s="660"/>
    </row>
    <row r="17" spans="1:8" ht="18" customHeight="1">
      <c r="A17" s="234"/>
      <c r="B17" s="661"/>
      <c r="C17" s="661"/>
      <c r="D17" s="661"/>
      <c r="E17" s="661"/>
      <c r="F17" s="661"/>
      <c r="G17" s="661"/>
      <c r="H17" s="662"/>
    </row>
  </sheetData>
  <sheetProtection algorithmName="SHA-512" hashValue="4DdThXTSw+7fGuGDK3dvchZDyaMD41Ad77MzdsRAzYmDPw9ciTJWehEGMvT60eNJTejK0kSLYEuJLwfOaRh+Lw==" saltValue="lta8qu7UYYBo498ABK8uBw=="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AR2"/>
  <sheetViews>
    <sheetView workbookViewId="0">
      <selection activeCell="AJ5" sqref="AJ5"/>
    </sheetView>
  </sheetViews>
  <sheetFormatPr defaultRowHeight="13.5"/>
  <cols>
    <col min="1" max="35" width="2.375" customWidth="1"/>
    <col min="36" max="36" width="3.125" customWidth="1"/>
    <col min="37" max="37" width="5.375" bestFit="1" customWidth="1"/>
    <col min="38" max="39" width="3.125" bestFit="1" customWidth="1"/>
    <col min="40" max="40" width="10.125" customWidth="1"/>
    <col min="42" max="42" width="5.375" bestFit="1" customWidth="1"/>
    <col min="43" max="43" width="3.125" bestFit="1" customWidth="1"/>
    <col min="44" max="44" width="9.875" customWidth="1"/>
    <col min="45" max="46" width="7.25" customWidth="1"/>
    <col min="47" max="47" width="4.375" customWidth="1"/>
    <col min="48" max="48" width="4.75" customWidth="1"/>
  </cols>
  <sheetData>
    <row r="1" spans="1:44" s="179" customFormat="1" ht="273" customHeight="1">
      <c r="A1" s="360" t="s">
        <v>182</v>
      </c>
      <c r="B1" s="360" t="s">
        <v>183</v>
      </c>
      <c r="C1" s="360" t="s">
        <v>184</v>
      </c>
      <c r="D1" s="360" t="s">
        <v>185</v>
      </c>
      <c r="E1" s="360" t="s">
        <v>130</v>
      </c>
      <c r="F1" s="360" t="s">
        <v>131</v>
      </c>
      <c r="G1" s="360" t="s">
        <v>132</v>
      </c>
      <c r="H1" s="360" t="s">
        <v>186</v>
      </c>
      <c r="I1" s="360" t="s">
        <v>187</v>
      </c>
      <c r="J1" s="360" t="s">
        <v>188</v>
      </c>
      <c r="K1" s="360" t="s">
        <v>189</v>
      </c>
      <c r="L1" s="360" t="s">
        <v>190</v>
      </c>
      <c r="M1" s="360" t="s">
        <v>191</v>
      </c>
      <c r="N1" s="360" t="s">
        <v>192</v>
      </c>
      <c r="O1" s="360" t="s">
        <v>193</v>
      </c>
      <c r="P1" s="360" t="s">
        <v>194</v>
      </c>
      <c r="Q1" s="360" t="s">
        <v>195</v>
      </c>
      <c r="R1" s="360" t="s">
        <v>196</v>
      </c>
      <c r="S1" s="360" t="s">
        <v>197</v>
      </c>
      <c r="T1" s="360" t="s">
        <v>198</v>
      </c>
      <c r="U1" s="360" t="s">
        <v>199</v>
      </c>
      <c r="V1" s="360" t="s">
        <v>200</v>
      </c>
      <c r="W1" s="360" t="s">
        <v>201</v>
      </c>
      <c r="X1" s="360" t="s">
        <v>202</v>
      </c>
      <c r="Y1" s="360" t="s">
        <v>203</v>
      </c>
      <c r="Z1" s="360" t="s">
        <v>204</v>
      </c>
      <c r="AA1" s="360" t="s">
        <v>205</v>
      </c>
      <c r="AB1" s="360" t="s">
        <v>206</v>
      </c>
      <c r="AC1" s="360" t="s">
        <v>207</v>
      </c>
      <c r="AD1" s="360" t="s">
        <v>208</v>
      </c>
      <c r="AE1" s="360" t="s">
        <v>209</v>
      </c>
      <c r="AF1" s="360" t="s">
        <v>210</v>
      </c>
      <c r="AG1" s="360" t="s">
        <v>211</v>
      </c>
      <c r="AH1" s="360" t="s">
        <v>212</v>
      </c>
      <c r="AI1" s="360" t="s">
        <v>213</v>
      </c>
    </row>
    <row r="2" spans="1:44">
      <c r="A2" s="361">
        <f>基礎情報!E40</f>
        <v>0</v>
      </c>
      <c r="B2" s="361">
        <f>基礎情報!E37</f>
        <v>0</v>
      </c>
      <c r="C2" s="361">
        <f>基礎情報!E39</f>
        <v>0</v>
      </c>
      <c r="D2" s="361">
        <f>基礎情報!E38</f>
        <v>0</v>
      </c>
      <c r="E2" s="361">
        <f>基礎情報!C34</f>
        <v>0</v>
      </c>
      <c r="F2" s="361">
        <f>基礎情報!E34</f>
        <v>0</v>
      </c>
      <c r="G2" s="361">
        <f>基礎情報!G34</f>
        <v>0</v>
      </c>
      <c r="H2" s="361" t="s">
        <v>214</v>
      </c>
      <c r="I2" s="361">
        <f>算定対象人数!F7</f>
        <v>0</v>
      </c>
      <c r="J2" s="361">
        <f>算定対象人数!F9</f>
        <v>0</v>
      </c>
      <c r="K2" s="361">
        <f>算定対象人数!F10</f>
        <v>0</v>
      </c>
      <c r="L2" s="361" t="s">
        <v>214</v>
      </c>
      <c r="M2" s="361" t="s">
        <v>214</v>
      </c>
      <c r="N2" s="361" t="s">
        <v>214</v>
      </c>
      <c r="O2" s="361" t="s">
        <v>214</v>
      </c>
      <c r="P2" s="361" t="s">
        <v>214</v>
      </c>
      <c r="Q2" s="361" t="s">
        <v>214</v>
      </c>
      <c r="R2" s="361" t="s">
        <v>214</v>
      </c>
      <c r="S2" s="362">
        <f>算定対象人数!G38</f>
        <v>23120</v>
      </c>
      <c r="T2" s="362">
        <f>【様式９】!AA10</f>
        <v>2</v>
      </c>
      <c r="U2" s="362">
        <f>【様式９】!V11</f>
        <v>277000</v>
      </c>
      <c r="V2" s="362">
        <f>【様式９】!V12</f>
        <v>277000</v>
      </c>
      <c r="W2" s="362">
        <f>【様式９】!V13</f>
        <v>0</v>
      </c>
      <c r="X2" s="362">
        <f>【様式９】!V14</f>
        <v>0</v>
      </c>
      <c r="Y2" s="362">
        <f>【様式９】!V19</f>
        <v>0</v>
      </c>
      <c r="Z2" s="362">
        <f>【様式９】!V20</f>
        <v>0</v>
      </c>
      <c r="AA2" s="363">
        <f>【様式９】!V21</f>
        <v>0</v>
      </c>
      <c r="AB2" s="362">
        <f>【様式９】!AU18</f>
        <v>0</v>
      </c>
      <c r="AC2" s="362">
        <f>【様式９】!AU19</f>
        <v>0</v>
      </c>
      <c r="AD2" s="362">
        <f>【様式９】!AU20</f>
        <v>0</v>
      </c>
      <c r="AE2" s="362" t="e">
        <f>【様式９】!AU21</f>
        <v>#DIV/0!</v>
      </c>
      <c r="AF2" s="362" t="str">
        <f>【様式９】!G24</f>
        <v>NG</v>
      </c>
      <c r="AG2" s="362">
        <f>【様式９】!V26</f>
        <v>277000</v>
      </c>
      <c r="AH2" s="362">
        <f>【様式９】!V27</f>
        <v>0</v>
      </c>
      <c r="AI2" s="362" t="str">
        <f>【様式９別添１】!D1</f>
        <v/>
      </c>
      <c r="AJ2" s="180"/>
      <c r="AK2" s="180"/>
      <c r="AL2" s="180"/>
      <c r="AM2" s="180"/>
      <c r="AN2" s="180"/>
      <c r="AO2" s="180"/>
      <c r="AP2" s="180"/>
      <c r="AQ2" s="180"/>
      <c r="AR2" s="180"/>
    </row>
  </sheetData>
  <sheetProtection algorithmName="SHA-512" hashValue="3qlIrihO2rTNQcLLu94sMxk9k3VWHIExFUhX1fEOHHSNmYCJs74BVTN09bO4W36ir4G/0dVG3QWzhQ1osljTQg==" saltValue="b9qCsVdE2F6b1uznGKRmTA==" spinCount="100000" sheet="1" objects="1" scenario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基礎情報</vt:lpstr>
      <vt:lpstr>算定児童数</vt:lpstr>
      <vt:lpstr>算定対象人数</vt:lpstr>
      <vt:lpstr>【様式４】</vt:lpstr>
      <vt:lpstr>【様式９】</vt:lpstr>
      <vt:lpstr>【様式９別添１】</vt:lpstr>
      <vt:lpstr>【様式９別添２】</vt:lpstr>
      <vt:lpstr>【市集約】</vt:lpstr>
      <vt:lpstr>【様式４】!Print_Area</vt:lpstr>
      <vt:lpstr>【様式９】!Print_Area</vt:lpstr>
      <vt:lpstr>【様式９別添１】!Print_Area</vt:lpstr>
      <vt:lpstr>【様式９別添２】!Print_Area</vt:lpstr>
      <vt:lpstr>基礎情報!Print_Area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2023-07-19T02:59:21Z</dcterms:modified>
</cp:coreProperties>
</file>