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F1C7E349-4A14-40E0-9C11-A0B5D2153CE0}" xr6:coauthVersionLast="47" xr6:coauthVersionMax="47" xr10:uidLastSave="{00000000-0000-0000-0000-000000000000}"/>
  <bookViews>
    <workbookView xWindow="-120" yWindow="-120" windowWidth="20730" windowHeight="11310" tabRatio="862" xr2:uid="{00000000-000D-0000-FFFF-FFFF00000000}"/>
  </bookViews>
  <sheets>
    <sheet name="基礎情報" sheetId="56" r:id="rId1"/>
    <sheet name="【1号】算定児童数" sheetId="55" r:id="rId2"/>
    <sheet name="【2・3号】算定児童数" sheetId="60" r:id="rId3"/>
    <sheet name="【2・3号】算定児童数 (分園) " sheetId="61" r:id="rId4"/>
    <sheet name="算定対象人数" sheetId="59" r:id="rId5"/>
    <sheet name="【様式４】" sheetId="51" r:id="rId6"/>
    <sheet name="【様式９】" sheetId="62" r:id="rId7"/>
    <sheet name="【様式９別添１】" sheetId="45" r:id="rId8"/>
    <sheet name="【様式９別添２】" sheetId="52" r:id="rId9"/>
    <sheet name="【市集約】" sheetId="57" r:id="rId10"/>
  </sheets>
  <definedNames>
    <definedName name="aaaa" localSheetId="6">#REF!</definedName>
    <definedName name="aaaa">#REF!</definedName>
    <definedName name="_xlnm.Print_Area" localSheetId="5">【様式４】!$A$1:$AL$38</definedName>
    <definedName name="_xlnm.Print_Area" localSheetId="6">【様式９】!$A$1:$AN$29</definedName>
    <definedName name="_xlnm.Print_Area" localSheetId="7">【様式９別添１】!$A$1:$J$98</definedName>
    <definedName name="_xlnm.Print_Area" localSheetId="8">【様式９別添２】!$A$1:$H$17</definedName>
    <definedName name="_xlnm.Print_Area" localSheetId="0">基礎情報!$A$1:$L$41</definedName>
    <definedName name="_xlnm.Print_Area" localSheetId="4">算定対象人数!$A$1:$L$63</definedName>
    <definedName name="保育所別民改費担当者一覧">#REF!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59" l="1"/>
  <c r="H19" i="59"/>
  <c r="H18" i="59"/>
  <c r="H17" i="59"/>
  <c r="H16" i="59"/>
  <c r="F20" i="59"/>
  <c r="F19" i="59"/>
  <c r="F18" i="59"/>
  <c r="F17" i="59"/>
  <c r="F16" i="59"/>
  <c r="F14" i="59"/>
  <c r="F13" i="59"/>
  <c r="F12" i="59"/>
  <c r="K7" i="62" l="1"/>
  <c r="H2" i="57"/>
  <c r="G2" i="57"/>
  <c r="F2" i="57"/>
  <c r="E2" i="57"/>
  <c r="D2" i="57"/>
  <c r="C2" i="57"/>
  <c r="B2" i="57"/>
  <c r="A2" i="57"/>
  <c r="AH2" i="57"/>
  <c r="AE2" i="57"/>
  <c r="AD2" i="57"/>
  <c r="AC2" i="57"/>
  <c r="AB2" i="57"/>
  <c r="AA2" i="57"/>
  <c r="Z2" i="57"/>
  <c r="Y2" i="57"/>
  <c r="X2" i="57"/>
  <c r="W2" i="57"/>
  <c r="N3" i="57"/>
  <c r="N2" i="57"/>
  <c r="I3" i="57"/>
  <c r="I2" i="57"/>
  <c r="AI2" i="57"/>
  <c r="D1" i="45"/>
  <c r="AA6" i="62"/>
  <c r="AA7" i="62"/>
  <c r="U9" i="51"/>
  <c r="U8" i="51"/>
  <c r="U7" i="51"/>
  <c r="M3" i="61"/>
  <c r="M3" i="60"/>
  <c r="M3" i="55"/>
  <c r="I2" i="45"/>
  <c r="AA5" i="62"/>
  <c r="V14" i="62"/>
  <c r="V13" i="62"/>
  <c r="AV21" i="62"/>
  <c r="E46" i="61"/>
  <c r="Q46" i="61" s="1"/>
  <c r="E45" i="61"/>
  <c r="Q45" i="61" s="1"/>
  <c r="E44" i="61"/>
  <c r="Q44" i="61" s="1"/>
  <c r="Q43" i="61"/>
  <c r="E43" i="61"/>
  <c r="Q42" i="61"/>
  <c r="E42" i="61"/>
  <c r="E47" i="61" s="1"/>
  <c r="E33" i="61"/>
  <c r="P32" i="61"/>
  <c r="O32" i="61"/>
  <c r="J32" i="61"/>
  <c r="H32" i="61"/>
  <c r="G32" i="61"/>
  <c r="N31" i="61"/>
  <c r="L31" i="61"/>
  <c r="K31" i="61"/>
  <c r="F31" i="61"/>
  <c r="P30" i="61"/>
  <c r="O30" i="61"/>
  <c r="J30" i="61"/>
  <c r="H30" i="61"/>
  <c r="G30" i="61"/>
  <c r="N29" i="61"/>
  <c r="L29" i="61"/>
  <c r="K29" i="61"/>
  <c r="F29" i="61"/>
  <c r="P28" i="61"/>
  <c r="O28" i="61"/>
  <c r="J28" i="61"/>
  <c r="H28" i="61"/>
  <c r="G28" i="61"/>
  <c r="E22" i="61"/>
  <c r="P21" i="61"/>
  <c r="O21" i="61"/>
  <c r="N21" i="61"/>
  <c r="N32" i="61" s="1"/>
  <c r="M21" i="61"/>
  <c r="M32" i="61" s="1"/>
  <c r="L21" i="61"/>
  <c r="L32" i="61" s="1"/>
  <c r="K21" i="61"/>
  <c r="K32" i="61" s="1"/>
  <c r="J21" i="61"/>
  <c r="I21" i="61"/>
  <c r="I32" i="61" s="1"/>
  <c r="H21" i="61"/>
  <c r="G21" i="61"/>
  <c r="F21" i="61"/>
  <c r="F32" i="61" s="1"/>
  <c r="Q20" i="61"/>
  <c r="P19" i="61"/>
  <c r="P31" i="61" s="1"/>
  <c r="O19" i="61"/>
  <c r="O31" i="61" s="1"/>
  <c r="N19" i="61"/>
  <c r="M19" i="61"/>
  <c r="M31" i="61" s="1"/>
  <c r="L19" i="61"/>
  <c r="K19" i="61"/>
  <c r="J19" i="61"/>
  <c r="J31" i="61" s="1"/>
  <c r="I19" i="61"/>
  <c r="I31" i="61" s="1"/>
  <c r="H19" i="61"/>
  <c r="H31" i="61" s="1"/>
  <c r="G19" i="61"/>
  <c r="G31" i="61" s="1"/>
  <c r="F19" i="61"/>
  <c r="Q18" i="61"/>
  <c r="P17" i="61"/>
  <c r="O17" i="61"/>
  <c r="N17" i="61"/>
  <c r="N30" i="61" s="1"/>
  <c r="M17" i="61"/>
  <c r="M30" i="61" s="1"/>
  <c r="L17" i="61"/>
  <c r="L30" i="61" s="1"/>
  <c r="K17" i="61"/>
  <c r="K30" i="61" s="1"/>
  <c r="J17" i="61"/>
  <c r="I17" i="61"/>
  <c r="I30" i="61" s="1"/>
  <c r="H17" i="61"/>
  <c r="G17" i="61"/>
  <c r="F17" i="61"/>
  <c r="F30" i="61" s="1"/>
  <c r="Q30" i="61" s="1"/>
  <c r="Q16" i="61"/>
  <c r="P15" i="61"/>
  <c r="P29" i="61" s="1"/>
  <c r="O15" i="61"/>
  <c r="O29" i="61" s="1"/>
  <c r="N15" i="61"/>
  <c r="M15" i="61"/>
  <c r="M29" i="61" s="1"/>
  <c r="L15" i="61"/>
  <c r="K15" i="61"/>
  <c r="J15" i="61"/>
  <c r="J29" i="61" s="1"/>
  <c r="I15" i="61"/>
  <c r="I29" i="61" s="1"/>
  <c r="H15" i="61"/>
  <c r="H29" i="61" s="1"/>
  <c r="G15" i="61"/>
  <c r="G29" i="61" s="1"/>
  <c r="F15" i="61"/>
  <c r="Q14" i="61"/>
  <c r="P13" i="61"/>
  <c r="O13" i="61"/>
  <c r="N13" i="61"/>
  <c r="N28" i="61" s="1"/>
  <c r="M13" i="61"/>
  <c r="M28" i="61" s="1"/>
  <c r="L13" i="61"/>
  <c r="L28" i="61" s="1"/>
  <c r="K13" i="61"/>
  <c r="K28" i="61" s="1"/>
  <c r="J13" i="61"/>
  <c r="I13" i="61"/>
  <c r="I28" i="61" s="1"/>
  <c r="H13" i="61"/>
  <c r="G13" i="61"/>
  <c r="F13" i="61"/>
  <c r="F28" i="61" s="1"/>
  <c r="Q28" i="61" s="1"/>
  <c r="Q12" i="61"/>
  <c r="Q22" i="61" s="1"/>
  <c r="E46" i="60"/>
  <c r="Q46" i="60" s="1"/>
  <c r="E45" i="60"/>
  <c r="Q45" i="60" s="1"/>
  <c r="E44" i="60"/>
  <c r="Q44" i="60" s="1"/>
  <c r="E43" i="60"/>
  <c r="Q43" i="60" s="1"/>
  <c r="E42" i="60"/>
  <c r="E47" i="60" s="1"/>
  <c r="E33" i="60"/>
  <c r="P32" i="60"/>
  <c r="H32" i="60"/>
  <c r="L31" i="60"/>
  <c r="P30" i="60"/>
  <c r="H30" i="60"/>
  <c r="L29" i="60"/>
  <c r="P28" i="60"/>
  <c r="H28" i="60"/>
  <c r="E22" i="60"/>
  <c r="P21" i="60"/>
  <c r="O21" i="60"/>
  <c r="O32" i="60" s="1"/>
  <c r="N21" i="60"/>
  <c r="N32" i="60" s="1"/>
  <c r="M21" i="60"/>
  <c r="M32" i="60" s="1"/>
  <c r="L21" i="60"/>
  <c r="L32" i="60" s="1"/>
  <c r="K21" i="60"/>
  <c r="K32" i="60" s="1"/>
  <c r="J21" i="60"/>
  <c r="J32" i="60" s="1"/>
  <c r="I21" i="60"/>
  <c r="I32" i="60" s="1"/>
  <c r="H21" i="60"/>
  <c r="G21" i="60"/>
  <c r="G32" i="60" s="1"/>
  <c r="F21" i="60"/>
  <c r="F32" i="60" s="1"/>
  <c r="Q32" i="60" s="1"/>
  <c r="Q20" i="60"/>
  <c r="P19" i="60"/>
  <c r="P31" i="60" s="1"/>
  <c r="O19" i="60"/>
  <c r="O31" i="60" s="1"/>
  <c r="N19" i="60"/>
  <c r="N31" i="60" s="1"/>
  <c r="M19" i="60"/>
  <c r="M31" i="60" s="1"/>
  <c r="L19" i="60"/>
  <c r="K19" i="60"/>
  <c r="K31" i="60" s="1"/>
  <c r="J19" i="60"/>
  <c r="J31" i="60" s="1"/>
  <c r="I19" i="60"/>
  <c r="I31" i="60" s="1"/>
  <c r="H19" i="60"/>
  <c r="H31" i="60" s="1"/>
  <c r="G19" i="60"/>
  <c r="G31" i="60" s="1"/>
  <c r="F19" i="60"/>
  <c r="F31" i="60" s="1"/>
  <c r="Q18" i="60"/>
  <c r="P17" i="60"/>
  <c r="O17" i="60"/>
  <c r="O30" i="60" s="1"/>
  <c r="N17" i="60"/>
  <c r="N30" i="60" s="1"/>
  <c r="M17" i="60"/>
  <c r="M30" i="60" s="1"/>
  <c r="L17" i="60"/>
  <c r="L30" i="60" s="1"/>
  <c r="K17" i="60"/>
  <c r="K30" i="60" s="1"/>
  <c r="J17" i="60"/>
  <c r="J30" i="60" s="1"/>
  <c r="I17" i="60"/>
  <c r="I30" i="60" s="1"/>
  <c r="H17" i="60"/>
  <c r="G17" i="60"/>
  <c r="G30" i="60" s="1"/>
  <c r="F17" i="60"/>
  <c r="F30" i="60" s="1"/>
  <c r="Q16" i="60"/>
  <c r="P15" i="60"/>
  <c r="P29" i="60" s="1"/>
  <c r="O15" i="60"/>
  <c r="O29" i="60" s="1"/>
  <c r="N15" i="60"/>
  <c r="N29" i="60" s="1"/>
  <c r="M15" i="60"/>
  <c r="M29" i="60" s="1"/>
  <c r="L15" i="60"/>
  <c r="K15" i="60"/>
  <c r="K29" i="60" s="1"/>
  <c r="J15" i="60"/>
  <c r="J29" i="60" s="1"/>
  <c r="I15" i="60"/>
  <c r="I29" i="60" s="1"/>
  <c r="H15" i="60"/>
  <c r="H29" i="60" s="1"/>
  <c r="G15" i="60"/>
  <c r="G29" i="60" s="1"/>
  <c r="F15" i="60"/>
  <c r="F29" i="60" s="1"/>
  <c r="Q14" i="60"/>
  <c r="P13" i="60"/>
  <c r="O13" i="60"/>
  <c r="O28" i="60" s="1"/>
  <c r="N13" i="60"/>
  <c r="N28" i="60" s="1"/>
  <c r="M13" i="60"/>
  <c r="M28" i="60" s="1"/>
  <c r="L13" i="60"/>
  <c r="L28" i="60" s="1"/>
  <c r="K13" i="60"/>
  <c r="K28" i="60" s="1"/>
  <c r="J13" i="60"/>
  <c r="J28" i="60" s="1"/>
  <c r="I13" i="60"/>
  <c r="I28" i="60" s="1"/>
  <c r="H13" i="60"/>
  <c r="G13" i="60"/>
  <c r="G28" i="60" s="1"/>
  <c r="F13" i="60"/>
  <c r="F28" i="60" s="1"/>
  <c r="Q12" i="60"/>
  <c r="Q22" i="60" s="1"/>
  <c r="Q32" i="61" l="1"/>
  <c r="Q31" i="61"/>
  <c r="Q47" i="61"/>
  <c r="Q29" i="61"/>
  <c r="Q33" i="61" s="1"/>
  <c r="Q28" i="60"/>
  <c r="Q33" i="60" s="1"/>
  <c r="Q29" i="60"/>
  <c r="Q31" i="60"/>
  <c r="Q30" i="60"/>
  <c r="Q42" i="60"/>
  <c r="Q47" i="60" s="1"/>
  <c r="D2" i="59" l="1"/>
  <c r="K58" i="59" l="1"/>
  <c r="L58" i="59" s="1"/>
  <c r="G58" i="59"/>
  <c r="H58" i="59" s="1"/>
  <c r="I57" i="59"/>
  <c r="G57" i="59"/>
  <c r="H57" i="59" s="1"/>
  <c r="L56" i="59"/>
  <c r="E56" i="59"/>
  <c r="H55" i="59"/>
  <c r="I54" i="59"/>
  <c r="H54" i="59"/>
  <c r="I53" i="59"/>
  <c r="H53" i="59"/>
  <c r="H52" i="59"/>
  <c r="I51" i="59"/>
  <c r="H51" i="59"/>
  <c r="I50" i="59"/>
  <c r="H50" i="59"/>
  <c r="I49" i="59"/>
  <c r="H49" i="59"/>
  <c r="I48" i="59"/>
  <c r="H48" i="59"/>
  <c r="I47" i="59"/>
  <c r="H47" i="59"/>
  <c r="I46" i="59"/>
  <c r="G46" i="59"/>
  <c r="H46" i="59" s="1"/>
  <c r="I45" i="59"/>
  <c r="H45" i="59"/>
  <c r="I44" i="59"/>
  <c r="H44" i="59"/>
  <c r="I43" i="59"/>
  <c r="H43" i="59"/>
  <c r="I42" i="59"/>
  <c r="H42" i="59"/>
  <c r="I41" i="59"/>
  <c r="H41" i="59"/>
  <c r="L40" i="59"/>
  <c r="H40" i="59"/>
  <c r="L39" i="59"/>
  <c r="H39" i="59"/>
  <c r="L38" i="59"/>
  <c r="H38" i="59"/>
  <c r="I36" i="59"/>
  <c r="G36" i="59"/>
  <c r="H36" i="59" s="1"/>
  <c r="F36" i="59"/>
  <c r="J35" i="59"/>
  <c r="K35" i="59" s="1"/>
  <c r="L35" i="59" s="1"/>
  <c r="F35" i="59"/>
  <c r="G35" i="59" s="1"/>
  <c r="H35" i="59" s="1"/>
  <c r="J34" i="59"/>
  <c r="K34" i="59" s="1"/>
  <c r="L34" i="59" s="1"/>
  <c r="F34" i="59"/>
  <c r="G34" i="59" s="1"/>
  <c r="H34" i="59" s="1"/>
  <c r="J33" i="59"/>
  <c r="K33" i="59" s="1"/>
  <c r="L33" i="59" s="1"/>
  <c r="F33" i="59"/>
  <c r="G33" i="59" s="1"/>
  <c r="H33" i="59" s="1"/>
  <c r="J32" i="59"/>
  <c r="K32" i="59" s="1"/>
  <c r="L32" i="59" s="1"/>
  <c r="F32" i="59"/>
  <c r="G32" i="59" s="1"/>
  <c r="H32" i="59" s="1"/>
  <c r="I30" i="59"/>
  <c r="F30" i="59"/>
  <c r="I29" i="59"/>
  <c r="F29" i="59"/>
  <c r="I28" i="59"/>
  <c r="F28" i="59"/>
  <c r="G28" i="59" s="1"/>
  <c r="H28" i="59" s="1"/>
  <c r="I27" i="59"/>
  <c r="F27" i="59"/>
  <c r="G27" i="59" s="1"/>
  <c r="H27" i="59" s="1"/>
  <c r="I24" i="59"/>
  <c r="H15" i="59"/>
  <c r="F15" i="59"/>
  <c r="H11" i="59"/>
  <c r="F11" i="59"/>
  <c r="H7" i="59"/>
  <c r="F7" i="59"/>
  <c r="H6" i="59"/>
  <c r="G29" i="59" l="1"/>
  <c r="H29" i="59" s="1"/>
  <c r="H31" i="59" s="1"/>
  <c r="H10" i="59"/>
  <c r="F10" i="59"/>
  <c r="H37" i="59"/>
  <c r="L37" i="59"/>
  <c r="L26" i="59" s="1"/>
  <c r="L60" i="59" s="1"/>
  <c r="L59" i="59" l="1"/>
  <c r="H26" i="59"/>
  <c r="H59" i="59" s="1"/>
  <c r="H60" i="59" s="1"/>
  <c r="H63" i="59" l="1"/>
  <c r="AA34" i="51"/>
  <c r="AA10" i="62" s="1"/>
  <c r="T2" i="57" s="1"/>
  <c r="H87" i="45"/>
  <c r="G87" i="45"/>
  <c r="F86" i="45"/>
  <c r="F9" i="45"/>
  <c r="F10" i="45"/>
  <c r="F11" i="45"/>
  <c r="F12" i="45"/>
  <c r="F13" i="45"/>
  <c r="F14" i="45"/>
  <c r="F15" i="45"/>
  <c r="F16" i="45"/>
  <c r="F17" i="45"/>
  <c r="F18" i="45"/>
  <c r="F19" i="45"/>
  <c r="F20" i="45"/>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78" i="45"/>
  <c r="F79" i="45"/>
  <c r="F80" i="45"/>
  <c r="F81" i="45"/>
  <c r="F82" i="45"/>
  <c r="F83" i="45"/>
  <c r="F84" i="45"/>
  <c r="F85" i="45"/>
  <c r="F8" i="45"/>
  <c r="F7" i="45"/>
  <c r="F87" i="45" s="1"/>
  <c r="V12" i="62" l="1"/>
  <c r="S2" i="57"/>
  <c r="V20" i="62"/>
  <c r="H88" i="45"/>
  <c r="E2" i="52"/>
  <c r="E44" i="55"/>
  <c r="F28" i="55"/>
  <c r="I13" i="55"/>
  <c r="I28" i="55" s="1"/>
  <c r="F13" i="55"/>
  <c r="E46" i="55"/>
  <c r="Q46" i="55" s="1"/>
  <c r="E45" i="55"/>
  <c r="Q45" i="55" s="1"/>
  <c r="Q44" i="55"/>
  <c r="E43" i="55"/>
  <c r="Q43" i="55" s="1"/>
  <c r="E42" i="55"/>
  <c r="E47" i="55" s="1"/>
  <c r="E33" i="55"/>
  <c r="P32" i="55"/>
  <c r="J32" i="55"/>
  <c r="H32" i="55"/>
  <c r="N31" i="55"/>
  <c r="L31" i="55"/>
  <c r="F31" i="55"/>
  <c r="P30" i="55"/>
  <c r="J30" i="55"/>
  <c r="H30" i="55"/>
  <c r="N29" i="55"/>
  <c r="L29" i="55"/>
  <c r="F29" i="55"/>
  <c r="P28" i="55"/>
  <c r="J28" i="55"/>
  <c r="H28" i="55"/>
  <c r="E22" i="55"/>
  <c r="P21" i="55"/>
  <c r="O21" i="55"/>
  <c r="O32" i="55" s="1"/>
  <c r="N21" i="55"/>
  <c r="N32" i="55" s="1"/>
  <c r="M21" i="55"/>
  <c r="M32" i="55" s="1"/>
  <c r="L21" i="55"/>
  <c r="L32" i="55" s="1"/>
  <c r="K21" i="55"/>
  <c r="K32" i="55" s="1"/>
  <c r="J21" i="55"/>
  <c r="I21" i="55"/>
  <c r="I32" i="55" s="1"/>
  <c r="H21" i="55"/>
  <c r="G21" i="55"/>
  <c r="G32" i="55" s="1"/>
  <c r="F21" i="55"/>
  <c r="F32" i="55" s="1"/>
  <c r="Q20" i="55"/>
  <c r="P19" i="55"/>
  <c r="P31" i="55" s="1"/>
  <c r="O19" i="55"/>
  <c r="O31" i="55" s="1"/>
  <c r="N19" i="55"/>
  <c r="M19" i="55"/>
  <c r="M31" i="55" s="1"/>
  <c r="L19" i="55"/>
  <c r="K19" i="55"/>
  <c r="K31" i="55" s="1"/>
  <c r="J19" i="55"/>
  <c r="J31" i="55" s="1"/>
  <c r="I19" i="55"/>
  <c r="I31" i="55" s="1"/>
  <c r="H19" i="55"/>
  <c r="H31" i="55" s="1"/>
  <c r="G19" i="55"/>
  <c r="G31" i="55" s="1"/>
  <c r="F19" i="55"/>
  <c r="Q18" i="55"/>
  <c r="P17" i="55"/>
  <c r="O17" i="55"/>
  <c r="O30" i="55" s="1"/>
  <c r="N17" i="55"/>
  <c r="N30" i="55" s="1"/>
  <c r="M17" i="55"/>
  <c r="M30" i="55" s="1"/>
  <c r="L17" i="55"/>
  <c r="L30" i="55" s="1"/>
  <c r="K17" i="55"/>
  <c r="K30" i="55" s="1"/>
  <c r="J17" i="55"/>
  <c r="I17" i="55"/>
  <c r="I30" i="55" s="1"/>
  <c r="H17" i="55"/>
  <c r="G17" i="55"/>
  <c r="G30" i="55" s="1"/>
  <c r="F17" i="55"/>
  <c r="F30" i="55" s="1"/>
  <c r="Q16" i="55"/>
  <c r="P15" i="55"/>
  <c r="P29" i="55" s="1"/>
  <c r="O15" i="55"/>
  <c r="O29" i="55" s="1"/>
  <c r="N15" i="55"/>
  <c r="M15" i="55"/>
  <c r="M29" i="55" s="1"/>
  <c r="L15" i="55"/>
  <c r="K15" i="55"/>
  <c r="K29" i="55" s="1"/>
  <c r="J15" i="55"/>
  <c r="J29" i="55" s="1"/>
  <c r="I15" i="55"/>
  <c r="I29" i="55" s="1"/>
  <c r="H15" i="55"/>
  <c r="H29" i="55" s="1"/>
  <c r="G15" i="55"/>
  <c r="G29" i="55" s="1"/>
  <c r="F15" i="55"/>
  <c r="Q14" i="55"/>
  <c r="P13" i="55"/>
  <c r="O13" i="55"/>
  <c r="O28" i="55" s="1"/>
  <c r="N13" i="55"/>
  <c r="N28" i="55" s="1"/>
  <c r="M13" i="55"/>
  <c r="M28" i="55" s="1"/>
  <c r="L13" i="55"/>
  <c r="L28" i="55" s="1"/>
  <c r="K13" i="55"/>
  <c r="K28" i="55" s="1"/>
  <c r="J13" i="55"/>
  <c r="H13" i="55"/>
  <c r="G13" i="55"/>
  <c r="G28" i="55" s="1"/>
  <c r="Q12" i="55"/>
  <c r="Q22" i="55" s="1"/>
  <c r="V2" i="57" l="1"/>
  <c r="V11" i="62"/>
  <c r="AU20" i="62"/>
  <c r="AU21" i="62" s="1"/>
  <c r="V19" i="62"/>
  <c r="V27" i="62" s="1"/>
  <c r="Q31" i="55"/>
  <c r="Q29" i="55"/>
  <c r="Q28" i="55"/>
  <c r="Q33" i="55" s="1"/>
  <c r="Q30" i="55"/>
  <c r="Q32" i="55"/>
  <c r="Q42" i="55"/>
  <c r="V26" i="62" l="1"/>
  <c r="AG2" i="57" s="1"/>
  <c r="U2" i="57"/>
  <c r="Q47" i="55"/>
  <c r="G24" i="62" l="1"/>
  <c r="AF2" i="57" s="1"/>
  <c r="F15" i="52"/>
  <c r="H15" i="52"/>
  <c r="G15" i="52"/>
  <c r="E15" i="52"/>
  <c r="E7" i="52" l="1"/>
  <c r="G7" i="52"/>
  <c r="A8" i="45" l="1"/>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l="1"/>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l="1"/>
  <c r="A76" i="45" s="1"/>
  <c r="A77" i="45" s="1"/>
  <c r="A78" i="45" s="1"/>
  <c r="A79" i="45" s="1"/>
  <c r="A80" i="45" s="1"/>
  <c r="A81" i="45" s="1"/>
  <c r="A82" i="45" s="1"/>
  <c r="A83" i="45" s="1"/>
  <c r="A84" i="45" s="1"/>
  <c r="A85" i="45" s="1"/>
  <c r="A86"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2" authorId="0" shapeId="0" xr:uid="{BDFFFE73-EC44-4B11-94B8-40AED427956B}">
      <text>
        <r>
          <rPr>
            <sz val="11"/>
            <color indexed="81"/>
            <rFont val="MS P ゴシック"/>
            <family val="3"/>
            <charset val="128"/>
          </rPr>
          <t>シート「算定児童数」の（２）平均児童数の数字を組み込んでいます。
※
シート「算定児童数」の（３）を活用されている場合は、（３）平均児童数の数字を転記ください。</t>
        </r>
      </text>
    </comment>
    <comment ref="A23" authorId="0" shapeId="0" xr:uid="{DB7FADA8-6F88-4B87-9532-42278894D9B3}">
      <text>
        <r>
          <rPr>
            <sz val="12"/>
            <color indexed="81"/>
            <rFont val="MS P ゴシック"/>
            <family val="3"/>
            <charset val="128"/>
          </rPr>
          <t>当該年度の４月時点の状況
※（社労士・会計士等の担当者さまへ）申請に基づくものであり、施設で認識・把握されているものです</t>
        </r>
      </text>
    </comment>
    <comment ref="F43" authorId="0" shapeId="0" xr:uid="{710D5123-744C-47AA-9560-B80F25531E45}">
      <text>
        <r>
          <rPr>
            <sz val="12"/>
            <color indexed="81"/>
            <rFont val="ＭＳ Ｐゴシック"/>
            <family val="3"/>
            <charset val="128"/>
          </rPr>
          <t>加算算定上の「加配人数」を入力</t>
        </r>
      </text>
    </comment>
    <comment ref="F46" authorId="0" shapeId="0" xr:uid="{6B36CC06-F4EB-4295-8BD9-285145ED6633}">
      <text>
        <r>
          <rPr>
            <sz val="12"/>
            <color indexed="81"/>
            <rFont val="ＭＳ Ｐゴシック"/>
            <family val="3"/>
            <charset val="128"/>
          </rPr>
          <t>休日保育の年間延べ利用子ども数を入力</t>
        </r>
      </text>
    </comment>
    <comment ref="F48" authorId="0" shapeId="0" xr:uid="{887CE811-5D67-48FC-AFF8-7F934010C8C3}">
      <text>
        <r>
          <rPr>
            <sz val="12"/>
            <color indexed="81"/>
            <rFont val="MS P ゴシック"/>
            <family val="3"/>
            <charset val="128"/>
          </rPr>
          <t>Ａ：特別児童扶養手当支給対象児童受入施設
Ｂ：それ以外の障害児受入施設</t>
        </r>
      </text>
    </comment>
    <comment ref="C52" authorId="0" shapeId="0" xr:uid="{9DB3F6C9-39F2-49D5-BDD4-7E3CA296A3AD}">
      <text>
        <r>
          <rPr>
            <sz val="12"/>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 ref="F53" authorId="0" shapeId="0" xr:uid="{6027D0C0-CEEA-459A-968C-882410CE572E}">
      <text>
        <r>
          <rPr>
            <sz val="12"/>
            <color indexed="81"/>
            <rFont val="MS P ゴシック"/>
            <family val="3"/>
            <charset val="128"/>
          </rPr>
          <t>適用を受ける区分を入力</t>
        </r>
      </text>
    </comment>
    <comment ref="F54" authorId="0" shapeId="0" xr:uid="{9F1377E7-A5BE-4A4A-B5DC-E2DEF9D695B8}">
      <text>
        <r>
          <rPr>
            <sz val="12"/>
            <color indexed="81"/>
            <rFont val="MS P ゴシック"/>
            <family val="3"/>
            <charset val="128"/>
          </rPr>
          <t>「必要保育教諭等数－配置保育教諭等数」
の値を入力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83434FD8-F45D-4F30-8B41-B5FEDFA900F2}">
      <text>
        <r>
          <rPr>
            <sz val="14"/>
            <color indexed="81"/>
            <rFont val="MS P ゴシック"/>
            <family val="3"/>
            <charset val="128"/>
          </rPr>
          <t>【例（あくまで9,000は例示）】
職員Ａに対して、「9,000円／月」の改善の場合、「108,000」という金額を記載
（計算過程）
9,000×12＝108,000</t>
        </r>
      </text>
    </comment>
    <comment ref="H6" authorId="0" shapeId="0" xr:uid="{0053E2EE-EB5E-4031-B855-48A329B89939}">
      <text>
        <r>
          <rPr>
            <sz val="14"/>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そのうえで、３分の１未満を支払う場合、Ｈ列には「36,000円」という金額を記載
（計算過程）
9,000×1/3×12＝36,000
※なお、上記の支払いの場合は、Ｇ列への入力金額は、下記なる
9,000×2/3×12＝72,000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E31F0C1F-E3ED-4BF1-B1B6-3F0EEEF81374}">
      <text>
        <r>
          <rPr>
            <b/>
            <sz val="20"/>
            <color indexed="81"/>
            <rFont val="MS P ゴシック"/>
            <family val="3"/>
            <charset val="128"/>
          </rPr>
          <t>令和５年度においては、記入の必要なし（Ｈ列も同様）</t>
        </r>
      </text>
    </comment>
    <comment ref="E8" authorId="0" shapeId="0" xr:uid="{8000586D-B4F0-491E-A7D1-542E9CC1071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<sst xmlns="http://schemas.openxmlformats.org/spreadsheetml/2006/main" count="467" uniqueCount="265">
  <si>
    <t>施設・事業所類型</t>
    <rPh sb="0" eb="2">
      <t>シセツ</t>
    </rPh>
    <rPh sb="3" eb="6">
      <t>ジギョウショ</t>
    </rPh>
    <rPh sb="6" eb="8">
      <t>ルイケイ</t>
    </rPh>
    <phoneticPr fontId="4"/>
  </si>
  <si>
    <t>職種</t>
    <rPh sb="0" eb="2">
      <t>ショクシュ</t>
    </rPh>
    <phoneticPr fontId="4"/>
  </si>
  <si>
    <t>人</t>
    <rPh sb="0" eb="1">
      <t>ニン</t>
    </rPh>
    <phoneticPr fontId="4"/>
  </si>
  <si>
    <t>①</t>
    <phoneticPr fontId="4"/>
  </si>
  <si>
    <t>〇</t>
    <phoneticPr fontId="4"/>
  </si>
  <si>
    <t>有</t>
    <rPh sb="0" eb="1">
      <t>ア</t>
    </rPh>
    <phoneticPr fontId="4"/>
  </si>
  <si>
    <t>無</t>
    <rPh sb="0" eb="1">
      <t>ナシ</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</si>
  <si>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</si>
  <si>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</si>
  <si>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</si>
  <si>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</si>
  <si>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</si>
  <si>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</si>
  <si>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年</t>
    <rPh sb="0" eb="1">
      <t>ネン</t>
    </rPh>
    <phoneticPr fontId="4"/>
  </si>
  <si>
    <t>別紙様式４</t>
    <rPh sb="0" eb="2">
      <t>ベッシ</t>
    </rPh>
    <rPh sb="2" eb="4">
      <t>ヨウシキ</t>
    </rPh>
    <phoneticPr fontId="4"/>
  </si>
  <si>
    <t>処遇改善等加算Ⅲによる賃金改善に係る計画の具体的内容を職員に周知している</t>
    <phoneticPr fontId="4"/>
  </si>
  <si>
    <t>④加算対象人数の基礎となる職員数</t>
    <rPh sb="1" eb="3">
      <t>カサン</t>
    </rPh>
    <rPh sb="3" eb="5">
      <t>タイショウ</t>
    </rPh>
    <rPh sb="5" eb="7">
      <t>ニンズウ</t>
    </rPh>
    <rPh sb="8" eb="10">
      <t>キソ</t>
    </rPh>
    <rPh sb="13" eb="16">
      <t>ショクインスウ</t>
    </rPh>
    <phoneticPr fontId="4"/>
  </si>
  <si>
    <t>○</t>
    <phoneticPr fontId="4"/>
  </si>
  <si>
    <t>円</t>
    <rPh sb="0" eb="1">
      <t>エン</t>
    </rPh>
    <phoneticPr fontId="4"/>
  </si>
  <si>
    <t>賃金改善実施期間</t>
    <rPh sb="0" eb="2">
      <t>チンギン</t>
    </rPh>
    <rPh sb="2" eb="4">
      <t>カイゼン</t>
    </rPh>
    <rPh sb="4" eb="6">
      <t>ジッシ</t>
    </rPh>
    <rPh sb="6" eb="8">
      <t>キカン</t>
    </rPh>
    <phoneticPr fontId="4"/>
  </si>
  <si>
    <t>※1</t>
    <phoneticPr fontId="4"/>
  </si>
  <si>
    <t>※2</t>
    <phoneticPr fontId="4"/>
  </si>
  <si>
    <t>（２）賃金改善等見込総額</t>
    <rPh sb="3" eb="5">
      <t>チンギン</t>
    </rPh>
    <rPh sb="5" eb="7">
      <t>カイゼン</t>
    </rPh>
    <rPh sb="7" eb="8">
      <t>トウ</t>
    </rPh>
    <rPh sb="8" eb="10">
      <t>ミコ</t>
    </rPh>
    <rPh sb="10" eb="12">
      <t>ソウガク</t>
    </rPh>
    <phoneticPr fontId="4"/>
  </si>
  <si>
    <t>Ａ</t>
    <phoneticPr fontId="4"/>
  </si>
  <si>
    <t>Ｂ</t>
    <phoneticPr fontId="4"/>
  </si>
  <si>
    <t>施設・事業所名</t>
    <phoneticPr fontId="4"/>
  </si>
  <si>
    <t>No</t>
    <phoneticPr fontId="4"/>
  </si>
  <si>
    <t>職員名</t>
    <phoneticPr fontId="4"/>
  </si>
  <si>
    <t>備考</t>
    <rPh sb="0" eb="2">
      <t>ビコウ</t>
    </rPh>
    <phoneticPr fontId="4"/>
  </si>
  <si>
    <t>総額</t>
    <rPh sb="0" eb="2">
      <t>ソウガク</t>
    </rPh>
    <phoneticPr fontId="4"/>
  </si>
  <si>
    <t>【記入における留意事項】</t>
    <phoneticPr fontId="4"/>
  </si>
  <si>
    <t>※3</t>
    <phoneticPr fontId="4"/>
  </si>
  <si>
    <t>※4</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</si>
  <si>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</si>
  <si>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</si>
  <si>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</si>
  <si>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</si>
  <si>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</si>
  <si>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</si>
  <si>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</si>
  <si>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</si>
  <si>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</si>
  <si>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</si>
  <si>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（１）賃金改善について</t>
    <rPh sb="3" eb="5">
      <t>チンギン</t>
    </rPh>
    <rPh sb="5" eb="7">
      <t>カイゼン</t>
    </rPh>
    <phoneticPr fontId="4"/>
  </si>
  <si>
    <t>（</t>
    <phoneticPr fontId="4"/>
  </si>
  <si>
    <t>ヶ月</t>
  </si>
  <si>
    <t>）</t>
    <phoneticPr fontId="4"/>
  </si>
  <si>
    <t>別紙様式９</t>
    <rPh sb="0" eb="2">
      <t>ベッシ</t>
    </rPh>
    <rPh sb="2" eb="4">
      <t>ヨウシキ</t>
    </rPh>
    <phoneticPr fontId="4"/>
  </si>
  <si>
    <t xml:space="preserve">①
</t>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</si>
  <si>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</si>
  <si>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</si>
  <si>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</si>
  <si>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別紙様式９別添１</t>
    <rPh sb="0" eb="2">
      <t>ベッシ</t>
    </rPh>
    <rPh sb="2" eb="4">
      <t>ヨウシキ</t>
    </rPh>
    <rPh sb="5" eb="7">
      <t>ベッテン</t>
    </rPh>
    <phoneticPr fontId="4"/>
  </si>
  <si>
    <t>賃金改善内訳(職員別内訳)</t>
    <rPh sb="4" eb="6">
      <t>ウチワケ</t>
    </rPh>
    <rPh sb="7" eb="9">
      <t>ショクイン</t>
    </rPh>
    <rPh sb="9" eb="10">
      <t>ベツ</t>
    </rPh>
    <rPh sb="10" eb="12">
      <t>ウチワケ</t>
    </rPh>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</si>
  <si>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</si>
  <si>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</si>
  <si>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6" eb="58">
      <t>カサン</t>
    </rPh>
    <rPh sb="58" eb="59">
      <t>ゼン</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4" eb="85">
      <t>ゼン</t>
    </rPh>
    <rPh sb="85" eb="87">
      <t>ネンド</t>
    </rPh>
    <rPh sb="91" eb="93">
      <t>チンギン</t>
    </rPh>
    <rPh sb="94" eb="96">
      <t>ソウガク</t>
    </rPh>
    <rPh sb="97" eb="99">
      <t>チンギン</t>
    </rPh>
    <rPh sb="99" eb="101">
      <t>カイゼン</t>
    </rPh>
    <rPh sb="101" eb="102">
      <t>ガク</t>
    </rPh>
    <phoneticPr fontId="4"/>
  </si>
  <si>
    <t>「加算Ⅲによる賃金改善見込額」に占める「基本給及び決まって毎月支払う手当による金額」の割合が３分の２以上であることが必要。法定福利費等の事業主負担額を除く。</t>
    <rPh sb="1" eb="3">
      <t>カサン</t>
    </rPh>
    <rPh sb="16" eb="17">
      <t>シ</t>
    </rPh>
    <rPh sb="43" eb="45">
      <t>ワリアイ</t>
    </rPh>
    <rPh sb="46" eb="48">
      <t>サンブン</t>
    </rPh>
    <rPh sb="50" eb="52">
      <t>イジョウ</t>
    </rPh>
    <rPh sb="58" eb="60">
      <t>ヒツヨウ</t>
    </rPh>
    <phoneticPr fontId="17"/>
  </si>
  <si>
    <t>別紙様式９別添２</t>
    <rPh sb="0" eb="2">
      <t>ベッシ</t>
    </rPh>
    <rPh sb="2" eb="4">
      <t>ヨウシキ</t>
    </rPh>
    <rPh sb="5" eb="7">
      <t>ベッテン</t>
    </rPh>
    <phoneticPr fontId="4"/>
  </si>
  <si>
    <t>他事業所への拠出額</t>
    <rPh sb="0" eb="1">
      <t>ホカ</t>
    </rPh>
    <rPh sb="1" eb="4">
      <t>ジギョウショ</t>
    </rPh>
    <rPh sb="6" eb="8">
      <t>キョシュツ</t>
    </rPh>
    <rPh sb="8" eb="9">
      <t>ガク</t>
    </rPh>
    <phoneticPr fontId="4"/>
  </si>
  <si>
    <t>他事業所からの受入額</t>
    <rPh sb="0" eb="1">
      <t>ホカ</t>
    </rPh>
    <rPh sb="1" eb="4">
      <t>ジギョウショ</t>
    </rPh>
    <rPh sb="7" eb="9">
      <t>ウケイレ</t>
    </rPh>
    <rPh sb="9" eb="10">
      <t>ガク</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</si>
  <si>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</si>
  <si>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うち基準年度からの増減額</t>
    <rPh sb="2" eb="4">
      <t>キジュン</t>
    </rPh>
    <phoneticPr fontId="4"/>
  </si>
  <si>
    <t>施設・事業所に現に勤務している職員全員(職種を問わず、非常勤を含む。)を記入すること。</t>
  </si>
  <si>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</si>
  <si>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※5</t>
    <phoneticPr fontId="17"/>
  </si>
  <si>
    <t>京都市長　殿</t>
    <rPh sb="0" eb="4">
      <t>キョウトシチョウ</t>
    </rPh>
    <rPh sb="5" eb="6">
      <t>ドノ</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</si>
  <si>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</si>
  <si>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</si>
  <si>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</si>
  <si>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○施設情報等</t>
    <rPh sb="1" eb="5">
      <t>シセツジョウホウ</t>
    </rPh>
    <rPh sb="5" eb="6">
      <t>ナド</t>
    </rPh>
    <phoneticPr fontId="4"/>
  </si>
  <si>
    <t>〇</t>
  </si>
  <si>
    <t>記載の回答でないと、給付対象にならないため、あらかじめ記入しています。内容をよく読み必ず実施してください。</t>
    <phoneticPr fontId="4"/>
  </si>
  <si>
    <t>例２</t>
    <rPh sb="0" eb="1">
      <t>レイ</t>
    </rPh>
    <phoneticPr fontId="4"/>
  </si>
  <si>
    <r>
      <t xml:space="preserve">常勤・非常勤の別
</t>
    </r>
    <r>
      <rPr>
        <u/>
        <sz val="14"/>
        <rFont val="HGｺﾞｼｯｸM"/>
        <family val="3"/>
        <charset val="128"/>
      </rPr>
      <t>※1</t>
    </r>
    <rPh sb="0" eb="2">
      <t>ジョウキン</t>
    </rPh>
    <rPh sb="3" eb="6">
      <t>ヒジョウキン</t>
    </rPh>
    <rPh sb="7" eb="8">
      <t>ベツ</t>
    </rPh>
    <phoneticPr fontId="4"/>
  </si>
  <si>
    <r>
      <t xml:space="preserve">常勤換算値
</t>
    </r>
    <r>
      <rPr>
        <u/>
        <sz val="14"/>
        <rFont val="HGｺﾞｼｯｸM"/>
        <family val="3"/>
        <charset val="128"/>
      </rPr>
      <t>※2</t>
    </r>
    <rPh sb="0" eb="2">
      <t>ジョウキン</t>
    </rPh>
    <rPh sb="2" eb="4">
      <t>カンサン</t>
    </rPh>
    <rPh sb="4" eb="5">
      <t>チ</t>
    </rPh>
    <phoneticPr fontId="4"/>
  </si>
  <si>
    <r>
      <t>加算Ⅲによる賃金改善見込額　</t>
    </r>
    <r>
      <rPr>
        <u/>
        <sz val="12"/>
        <rFont val="HGｺﾞｼｯｸM"/>
        <family val="3"/>
        <charset val="128"/>
      </rPr>
      <t>※3</t>
    </r>
    <rPh sb="0" eb="2">
      <t>カサン</t>
    </rPh>
    <rPh sb="6" eb="8">
      <t>チンギン</t>
    </rPh>
    <rPh sb="8" eb="10">
      <t>カイゼン</t>
    </rPh>
    <rPh sb="10" eb="12">
      <t>ミコ</t>
    </rPh>
    <rPh sb="12" eb="13">
      <t>ガク</t>
    </rPh>
    <phoneticPr fontId="4"/>
  </si>
  <si>
    <r>
      <t>賃金改善に伴い増加する法定福利費等の事業主負担分　</t>
    </r>
    <r>
      <rPr>
        <u/>
        <sz val="12"/>
        <rFont val="HGｺﾞｼｯｸM"/>
        <family val="3"/>
        <charset val="128"/>
      </rPr>
      <t>※4</t>
    </r>
    <phoneticPr fontId="4"/>
  </si>
  <si>
    <t>基本給及び決まって
毎月支払う手当
【処遇Ⅲに係る賃金改善分の年間合計額分のみ】</t>
    <rPh sb="19" eb="21">
      <t>ショグウ</t>
    </rPh>
    <rPh sb="23" eb="24">
      <t>カカ</t>
    </rPh>
    <rPh sb="25" eb="30">
      <t>チンギンカイゼンブン</t>
    </rPh>
    <rPh sb="31" eb="33">
      <t>ネンカン</t>
    </rPh>
    <rPh sb="33" eb="35">
      <t>ゴウケイ</t>
    </rPh>
    <rPh sb="35" eb="36">
      <t>ガク</t>
    </rPh>
    <rPh sb="36" eb="37">
      <t>ブン</t>
    </rPh>
    <phoneticPr fontId="4"/>
  </si>
  <si>
    <t>その他
【３分の１未満に当たる賃金改善分の年間合計額分のみ】</t>
    <rPh sb="6" eb="7">
      <t>ブン</t>
    </rPh>
    <rPh sb="9" eb="11">
      <t>ミマン</t>
    </rPh>
    <rPh sb="12" eb="13">
      <t>ア</t>
    </rPh>
    <rPh sb="15" eb="20">
      <t>チンギンカイゼンブン</t>
    </rPh>
    <rPh sb="21" eb="23">
      <t>ネンカン</t>
    </rPh>
    <rPh sb="23" eb="25">
      <t>ゴウケイ</t>
    </rPh>
    <rPh sb="25" eb="26">
      <t>ガク</t>
    </rPh>
    <rPh sb="26" eb="27">
      <t>ブン</t>
    </rPh>
    <phoneticPr fontId="4"/>
  </si>
  <si>
    <r>
      <t>加算による賃金改善のうち、基本給及び決まって毎月支払う手当によるものの割合</t>
    </r>
    <r>
      <rPr>
        <u/>
        <sz val="14"/>
        <rFont val="HGｺﾞｼｯｸM"/>
        <family val="3"/>
        <charset val="128"/>
      </rPr>
      <t>※5</t>
    </r>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17"/>
  </si>
  <si>
    <t>令和５年度　加算算定対象人数等認定申請書（処遇改善等加算Ⅲ）</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</si>
  <si>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令和５年度賃金改善計画書（処遇改善等加算Ⅲ）</t>
    <rPh sb="0" eb="2">
      <t>レイワ</t>
    </rPh>
    <rPh sb="3" eb="5">
      <t>ネンド</t>
    </rPh>
    <rPh sb="5" eb="7">
      <t>チンギン</t>
    </rPh>
    <rPh sb="7" eb="9">
      <t>カイゼン</t>
    </rPh>
    <rPh sb="9" eb="12">
      <t>ケイカクショ</t>
    </rPh>
    <rPh sb="13" eb="15">
      <t>ショグウ</t>
    </rPh>
    <rPh sb="15" eb="17">
      <t>カイゼン</t>
    </rPh>
    <rPh sb="17" eb="18">
      <t>トウ</t>
    </rPh>
    <rPh sb="18" eb="20">
      <t>カサン</t>
    </rPh>
    <phoneticPr fontId="4"/>
  </si>
  <si>
    <t>※確認欄</t>
    <rPh sb="1" eb="3">
      <t>カクニン</t>
    </rPh>
    <rPh sb="3" eb="4">
      <t>ラン</t>
    </rPh>
    <phoneticPr fontId="17"/>
  </si>
  <si>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</si>
  <si>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施設・事業所名</t>
    <rPh sb="0" eb="2">
      <t>シセツ</t>
    </rPh>
    <rPh sb="3" eb="6">
      <t>ジギョウショ</t>
    </rPh>
    <rPh sb="6" eb="7">
      <t>メイ</t>
    </rPh>
    <phoneticPr fontId="17"/>
  </si>
  <si>
    <t>0．基礎情報</t>
    <rPh sb="2" eb="4">
      <t>キソ</t>
    </rPh>
    <rPh sb="4" eb="6">
      <t>ジョウホウ</t>
    </rPh>
    <phoneticPr fontId="17"/>
  </si>
  <si>
    <t>分園の有無</t>
    <rPh sb="0" eb="2">
      <t>ブンエン</t>
    </rPh>
    <rPh sb="3" eb="5">
      <t>ウム</t>
    </rPh>
    <phoneticPr fontId="17"/>
  </si>
  <si>
    <t>本園分を
記入</t>
    <rPh sb="0" eb="1">
      <t>ホン</t>
    </rPh>
    <rPh sb="1" eb="2">
      <t>エン</t>
    </rPh>
    <rPh sb="2" eb="3">
      <t>ブン</t>
    </rPh>
    <rPh sb="5" eb="7">
      <t>キニュウ</t>
    </rPh>
    <phoneticPr fontId="17"/>
  </si>
  <si>
    <t>利用定員数</t>
    <rPh sb="0" eb="2">
      <t>リヨウ</t>
    </rPh>
    <rPh sb="2" eb="4">
      <t>テイイン</t>
    </rPh>
    <rPh sb="4" eb="5">
      <t>スウ</t>
    </rPh>
    <phoneticPr fontId="17"/>
  </si>
  <si>
    <t>年齢別児童数</t>
    <rPh sb="0" eb="3">
      <t>ネンレイベツ</t>
    </rPh>
    <rPh sb="3" eb="6">
      <t>ジドウスウ</t>
    </rPh>
    <phoneticPr fontId="17"/>
  </si>
  <si>
    <t>１，２歳児</t>
    <rPh sb="3" eb="5">
      <t>サイジ</t>
    </rPh>
    <phoneticPr fontId="17"/>
  </si>
  <si>
    <t>０歳児</t>
    <rPh sb="1" eb="3">
      <t>サイジ</t>
    </rPh>
    <phoneticPr fontId="17"/>
  </si>
  <si>
    <t>※</t>
    <phoneticPr fontId="17"/>
  </si>
  <si>
    <t>１．加算Ⅲの加算算定対象人数（人）</t>
    <rPh sb="2" eb="4">
      <t>カサン</t>
    </rPh>
    <rPh sb="6" eb="8">
      <t>カサン</t>
    </rPh>
    <rPh sb="8" eb="10">
      <t>サンテイ</t>
    </rPh>
    <rPh sb="10" eb="12">
      <t>タイショウ</t>
    </rPh>
    <rPh sb="12" eb="14">
      <t>ニンズウ</t>
    </rPh>
    <rPh sb="15" eb="16">
      <t>ニン</t>
    </rPh>
    <phoneticPr fontId="17"/>
  </si>
  <si>
    <t>本園分</t>
    <rPh sb="0" eb="1">
      <t>ホン</t>
    </rPh>
    <rPh sb="1" eb="2">
      <t>エン</t>
    </rPh>
    <rPh sb="2" eb="3">
      <t>ブン</t>
    </rPh>
    <phoneticPr fontId="17"/>
  </si>
  <si>
    <t>選択
項目</t>
    <rPh sb="0" eb="2">
      <t>センタク</t>
    </rPh>
    <rPh sb="3" eb="5">
      <t>コウモク</t>
    </rPh>
    <phoneticPr fontId="17"/>
  </si>
  <si>
    <t>職員数
（自動計算）</t>
    <rPh sb="0" eb="3">
      <t>ショクインスウ</t>
    </rPh>
    <rPh sb="5" eb="7">
      <t>ジドウ</t>
    </rPh>
    <rPh sb="7" eb="9">
      <t>ケイサン</t>
    </rPh>
    <phoneticPr fontId="17"/>
  </si>
  <si>
    <t>ａ</t>
    <phoneticPr fontId="17"/>
  </si>
  <si>
    <t>年齢別配置基準による職員数</t>
    <rPh sb="0" eb="3">
      <t>ネンレイベツ</t>
    </rPh>
    <rPh sb="3" eb="7">
      <t>ハイキ</t>
    </rPh>
    <rPh sb="10" eb="13">
      <t>ショクインスウ</t>
    </rPh>
    <phoneticPr fontId="17"/>
  </si>
  <si>
    <t>4歳以上児</t>
    <rPh sb="1" eb="4">
      <t>サイイジョウ</t>
    </rPh>
    <rPh sb="2" eb="4">
      <t>イジョウ</t>
    </rPh>
    <rPh sb="4" eb="5">
      <t>ジ</t>
    </rPh>
    <phoneticPr fontId="17"/>
  </si>
  <si>
    <t>3歳児</t>
    <rPh sb="1" eb="3">
      <t>サイジ</t>
    </rPh>
    <phoneticPr fontId="17"/>
  </si>
  <si>
    <t>小計（小数点第一位四捨五入）</t>
    <rPh sb="0" eb="2">
      <t>ショウケイ</t>
    </rPh>
    <rPh sb="3" eb="6">
      <t>ショウスウテン</t>
    </rPh>
    <rPh sb="6" eb="7">
      <t>ダイ</t>
    </rPh>
    <rPh sb="7" eb="9">
      <t>イチイ</t>
    </rPh>
    <rPh sb="9" eb="13">
      <t>シシャゴニュウ</t>
    </rPh>
    <phoneticPr fontId="17"/>
  </si>
  <si>
    <t>保育標準時間認定の児童</t>
    <rPh sb="0" eb="2">
      <t>ホイク</t>
    </rPh>
    <rPh sb="2" eb="4">
      <t>ヒョウジュン</t>
    </rPh>
    <rPh sb="4" eb="6">
      <t>ジカン</t>
    </rPh>
    <rPh sb="6" eb="8">
      <t>ニンテイ</t>
    </rPh>
    <rPh sb="9" eb="11">
      <t>ジドウ</t>
    </rPh>
    <phoneticPr fontId="17"/>
  </si>
  <si>
    <t>ｃ</t>
    <phoneticPr fontId="17"/>
  </si>
  <si>
    <t>療育支援加算</t>
    <rPh sb="0" eb="2">
      <t>リョウイク</t>
    </rPh>
    <rPh sb="2" eb="4">
      <t>シエン</t>
    </rPh>
    <rPh sb="4" eb="6">
      <t>カサン</t>
    </rPh>
    <phoneticPr fontId="17"/>
  </si>
  <si>
    <t>休日保育加算</t>
    <rPh sb="0" eb="2">
      <t>キュウジツ</t>
    </rPh>
    <rPh sb="2" eb="4">
      <t>ホイク</t>
    </rPh>
    <rPh sb="4" eb="6">
      <t>カサン</t>
    </rPh>
    <phoneticPr fontId="17"/>
  </si>
  <si>
    <t>～210人</t>
    <rPh sb="4" eb="5">
      <t>ニン</t>
    </rPh>
    <phoneticPr fontId="17"/>
  </si>
  <si>
    <t>g</t>
    <phoneticPr fontId="17"/>
  </si>
  <si>
    <t>h</t>
    <phoneticPr fontId="17"/>
  </si>
  <si>
    <t>i</t>
    <phoneticPr fontId="17"/>
  </si>
  <si>
    <t>栄養管理加算</t>
    <rPh sb="0" eb="2">
      <t>エイヨウ</t>
    </rPh>
    <rPh sb="2" eb="4">
      <t>カンリ</t>
    </rPh>
    <rPh sb="4" eb="6">
      <t>カサン</t>
    </rPh>
    <phoneticPr fontId="17"/>
  </si>
  <si>
    <t>分園の場合</t>
    <rPh sb="0" eb="1">
      <t>ブン</t>
    </rPh>
    <rPh sb="1" eb="2">
      <t>エン</t>
    </rPh>
    <rPh sb="3" eb="5">
      <t>バアイ</t>
    </rPh>
    <phoneticPr fontId="17"/>
  </si>
  <si>
    <t>k</t>
    <phoneticPr fontId="17"/>
  </si>
  <si>
    <t>合計</t>
    <rPh sb="0" eb="2">
      <t>ゴウケイ</t>
    </rPh>
    <phoneticPr fontId="17"/>
  </si>
  <si>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7"/>
  </si>
  <si>
    <t>円　×　加算Ⅲ算定対象人数</t>
    <rPh sb="0" eb="1">
      <t>エン</t>
    </rPh>
    <rPh sb="4" eb="6">
      <t>カサン</t>
    </rPh>
    <rPh sb="7" eb="9">
      <t>サンテイ</t>
    </rPh>
    <rPh sb="9" eb="11">
      <t>タイショウ</t>
    </rPh>
    <rPh sb="11" eb="13">
      <t>ニンズウ</t>
    </rPh>
    <phoneticPr fontId="17"/>
  </si>
  <si>
    <t>休日保育加算を受けている場合</t>
    <rPh sb="0" eb="2">
      <t>キュウジツ</t>
    </rPh>
    <rPh sb="2" eb="4">
      <t>ホイク</t>
    </rPh>
    <rPh sb="4" eb="6">
      <t>カサン</t>
    </rPh>
    <rPh sb="7" eb="8">
      <t>ウ</t>
    </rPh>
    <rPh sb="12" eb="14">
      <t>バアイ</t>
    </rPh>
    <phoneticPr fontId="17"/>
  </si>
  <si>
    <t>211人～279人</t>
    <rPh sb="3" eb="4">
      <t>ニン</t>
    </rPh>
    <rPh sb="8" eb="9">
      <t>ニン</t>
    </rPh>
    <phoneticPr fontId="17"/>
  </si>
  <si>
    <t>280人～349人</t>
    <rPh sb="3" eb="4">
      <t>ニン</t>
    </rPh>
    <rPh sb="8" eb="9">
      <t>ニン</t>
    </rPh>
    <phoneticPr fontId="17"/>
  </si>
  <si>
    <t>350人～419人</t>
    <rPh sb="3" eb="4">
      <t>ニン</t>
    </rPh>
    <rPh sb="8" eb="9">
      <t>ニン</t>
    </rPh>
    <phoneticPr fontId="17"/>
  </si>
  <si>
    <t>420人～489人</t>
    <rPh sb="3" eb="4">
      <t>ニン</t>
    </rPh>
    <rPh sb="8" eb="9">
      <t>ニン</t>
    </rPh>
    <phoneticPr fontId="17"/>
  </si>
  <si>
    <t>490人～559人</t>
    <rPh sb="3" eb="4">
      <t>ニン</t>
    </rPh>
    <rPh sb="8" eb="9">
      <t>ニン</t>
    </rPh>
    <phoneticPr fontId="17"/>
  </si>
  <si>
    <t>560人～629人</t>
    <rPh sb="3" eb="4">
      <t>ニン</t>
    </rPh>
    <rPh sb="8" eb="9">
      <t>ニン</t>
    </rPh>
    <phoneticPr fontId="17"/>
  </si>
  <si>
    <t>630人～699人</t>
    <rPh sb="3" eb="4">
      <t>ニン</t>
    </rPh>
    <rPh sb="8" eb="9">
      <t>ニン</t>
    </rPh>
    <phoneticPr fontId="17"/>
  </si>
  <si>
    <t>700人～769人</t>
    <rPh sb="3" eb="4">
      <t>ニン</t>
    </rPh>
    <rPh sb="8" eb="9">
      <t>ニン</t>
    </rPh>
    <phoneticPr fontId="17"/>
  </si>
  <si>
    <t>770人～839人</t>
    <rPh sb="3" eb="4">
      <t>ニン</t>
    </rPh>
    <rPh sb="8" eb="9">
      <t>ニン</t>
    </rPh>
    <phoneticPr fontId="17"/>
  </si>
  <si>
    <t>840人～909人</t>
    <rPh sb="3" eb="4">
      <t>ニン</t>
    </rPh>
    <rPh sb="8" eb="9">
      <t>ニン</t>
    </rPh>
    <phoneticPr fontId="17"/>
  </si>
  <si>
    <t>910人～979人</t>
    <rPh sb="3" eb="4">
      <t>ニン</t>
    </rPh>
    <rPh sb="8" eb="9">
      <t>ニン</t>
    </rPh>
    <phoneticPr fontId="17"/>
  </si>
  <si>
    <t>980人～1,049人</t>
    <rPh sb="3" eb="4">
      <t>ニン</t>
    </rPh>
    <rPh sb="10" eb="11">
      <t>ニン</t>
    </rPh>
    <phoneticPr fontId="17"/>
  </si>
  <si>
    <t>1,050人～</t>
    <rPh sb="5" eb="6">
      <t>ニン</t>
    </rPh>
    <phoneticPr fontId="17"/>
  </si>
  <si>
    <t>児童数は、月初日利用児童数を入力すること。</t>
    <rPh sb="0" eb="3">
      <t>ジドウスウ</t>
    </rPh>
    <rPh sb="5" eb="6">
      <t>ツキ</t>
    </rPh>
    <rPh sb="6" eb="8">
      <t>ショニチ</t>
    </rPh>
    <rPh sb="8" eb="10">
      <t>リヨウ</t>
    </rPh>
    <rPh sb="10" eb="13">
      <t>ジドウスウ</t>
    </rPh>
    <rPh sb="14" eb="16">
      <t>ニュウリョク</t>
    </rPh>
    <phoneticPr fontId="17"/>
  </si>
  <si>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17"/>
  </si>
  <si>
    <t>（１）令和４年度実績</t>
    <phoneticPr fontId="17"/>
  </si>
  <si>
    <t>４年度</t>
    <rPh sb="1" eb="3">
      <t>ネンド</t>
    </rPh>
    <phoneticPr fontId="17"/>
  </si>
  <si>
    <t>平均
児童数</t>
    <rPh sb="0" eb="2">
      <t>ヘイキン</t>
    </rPh>
    <rPh sb="3" eb="6">
      <t>ジドウスウ</t>
    </rPh>
    <phoneticPr fontId="17"/>
  </si>
  <si>
    <t>実績</t>
    <rPh sb="0" eb="2">
      <t>ジッセキ</t>
    </rPh>
    <phoneticPr fontId="17"/>
  </si>
  <si>
    <t>４歳以上児</t>
    <rPh sb="1" eb="2">
      <t>サイ</t>
    </rPh>
    <rPh sb="4" eb="5">
      <t>ジ</t>
    </rPh>
    <phoneticPr fontId="17"/>
  </si>
  <si>
    <t>児童数</t>
    <rPh sb="0" eb="3">
      <t>ジドウスウ</t>
    </rPh>
    <phoneticPr fontId="17"/>
  </si>
  <si>
    <t>伸び率</t>
    <rPh sb="0" eb="1">
      <t>ノ</t>
    </rPh>
    <rPh sb="2" eb="3">
      <t>リツ</t>
    </rPh>
    <phoneticPr fontId="17"/>
  </si>
  <si>
    <t xml:space="preserve"> </t>
    <phoneticPr fontId="17"/>
  </si>
  <si>
    <t>３歳児</t>
    <rPh sb="1" eb="3">
      <t>サイジ</t>
    </rPh>
    <phoneticPr fontId="17"/>
  </si>
  <si>
    <r>
      <t xml:space="preserve">うち満３歳児
</t>
    </r>
    <r>
      <rPr>
        <sz val="8"/>
        <color theme="1"/>
        <rFont val="ＭＳ Ｐゴシック"/>
        <family val="3"/>
        <charset val="128"/>
        <scheme val="minor"/>
      </rPr>
      <t>（認定こども園のみ）</t>
    </r>
    <rPh sb="2" eb="3">
      <t>マン</t>
    </rPh>
    <rPh sb="4" eb="6">
      <t>サイジ</t>
    </rPh>
    <rPh sb="8" eb="10">
      <t>ニン</t>
    </rPh>
    <phoneticPr fontId="17"/>
  </si>
  <si>
    <t>（２）前年実績による令和５年度見込み年齢別平均児童数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17"/>
  </si>
  <si>
    <t>５年度</t>
    <rPh sb="1" eb="3">
      <t>ネンド</t>
    </rPh>
    <phoneticPr fontId="17"/>
  </si>
  <si>
    <t>見込み（４月実績×（１）で算出された伸び率）</t>
    <phoneticPr fontId="17"/>
  </si>
  <si>
    <r>
      <t xml:space="preserve">うち満３歳児
</t>
    </r>
    <r>
      <rPr>
        <sz val="8"/>
        <color theme="1"/>
        <rFont val="ＭＳ Ｐゴシック"/>
        <family val="3"/>
        <charset val="128"/>
        <scheme val="minor"/>
      </rPr>
      <t>（認定こども園のみ）</t>
    </r>
    <rPh sb="2" eb="3">
      <t>マン</t>
    </rPh>
    <rPh sb="4" eb="6">
      <t>サイジ</t>
    </rPh>
    <phoneticPr fontId="17"/>
  </si>
  <si>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7"/>
  </si>
  <si>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17"/>
  </si>
  <si>
    <t>見込み</t>
    <phoneticPr fontId="17"/>
  </si>
  <si>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17"/>
  </si>
  <si>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17"/>
  </si>
  <si>
    <t>基礎情報及び加算Ⅲ算定対象人数計算表</t>
    <rPh sb="0" eb="4">
      <t>キソジョウホウ</t>
    </rPh>
    <rPh sb="4" eb="5">
      <t>オヨ</t>
    </rPh>
    <rPh sb="6" eb="8">
      <t>カサン</t>
    </rPh>
    <rPh sb="9" eb="11">
      <t>サンテイ</t>
    </rPh>
    <rPh sb="11" eb="13">
      <t>タイショウ</t>
    </rPh>
    <rPh sb="13" eb="15">
      <t>ニンズウ</t>
    </rPh>
    <rPh sb="15" eb="17">
      <t>ケイサン</t>
    </rPh>
    <rPh sb="17" eb="18">
      <t>オモテ</t>
    </rPh>
    <phoneticPr fontId="17"/>
  </si>
  <si>
    <t>○提出日付</t>
    <rPh sb="1" eb="3">
      <t>テイシュツ</t>
    </rPh>
    <rPh sb="3" eb="5">
      <t>ヒヅケ</t>
    </rPh>
    <phoneticPr fontId="4"/>
  </si>
  <si>
    <t>　</t>
  </si>
  <si>
    <t>黄色セルは入力項目</t>
    <rPh sb="0" eb="2">
      <t>キイロ</t>
    </rPh>
    <rPh sb="1" eb="2">
      <t>イロ</t>
    </rPh>
    <rPh sb="5" eb="7">
      <t>ニュウリョク</t>
    </rPh>
    <rPh sb="7" eb="9">
      <t>コウモク</t>
    </rPh>
    <phoneticPr fontId="17"/>
  </si>
  <si>
    <t>５年４月　～　６年３月</t>
    <rPh sb="1" eb="2">
      <t>ネン</t>
    </rPh>
    <rPh sb="3" eb="4">
      <t>ガツ</t>
    </rPh>
    <rPh sb="8" eb="9">
      <t>ネン</t>
    </rPh>
    <rPh sb="10" eb="11">
      <t>ガツ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</si>
  <si>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</si>
  <si>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</si>
  <si>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</si>
  <si>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②賃金改善見込総額</t>
    <phoneticPr fontId="4"/>
  </si>
  <si>
    <t>別紙（平均年齢別児童数・算定職員人数にて算出）</t>
    <rPh sb="0" eb="2">
      <t>ベッシ</t>
    </rPh>
    <rPh sb="3" eb="5">
      <t>ヘイキン</t>
    </rPh>
    <rPh sb="5" eb="7">
      <t>ネンレイ</t>
    </rPh>
    <rPh sb="7" eb="8">
      <t>ベツ</t>
    </rPh>
    <rPh sb="8" eb="10">
      <t>ジドウ</t>
    </rPh>
    <rPh sb="10" eb="11">
      <t>スウ</t>
    </rPh>
    <rPh sb="12" eb="14">
      <t>サンテイ</t>
    </rPh>
    <rPh sb="14" eb="16">
      <t>ショクイン</t>
    </rPh>
    <rPh sb="16" eb="18">
      <t>ニンズウ</t>
    </rPh>
    <rPh sb="20" eb="22">
      <t>サンシュツ</t>
    </rPh>
    <phoneticPr fontId="4"/>
  </si>
  <si>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</si>
  <si>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処遇改善等加算Ⅲ　加算Ⅲ算定対象人数計算表（認定こども園）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4">
      <t>ニン</t>
    </rPh>
    <phoneticPr fontId="17"/>
  </si>
  <si>
    <t>入力
項目</t>
    <rPh sb="0" eb="2">
      <t>ニュウリョク</t>
    </rPh>
    <rPh sb="3" eb="5">
      <t>コウモク</t>
    </rPh>
    <phoneticPr fontId="17"/>
  </si>
  <si>
    <t>１号</t>
    <rPh sb="1" eb="2">
      <t>ゴウ</t>
    </rPh>
    <phoneticPr fontId="17"/>
  </si>
  <si>
    <t>２・３号</t>
    <rPh sb="3" eb="4">
      <t>ゴウ</t>
    </rPh>
    <phoneticPr fontId="17"/>
  </si>
  <si>
    <t>　４歳児以上児</t>
    <rPh sb="2" eb="4">
      <t>サイジ</t>
    </rPh>
    <rPh sb="4" eb="6">
      <t>イジョウ</t>
    </rPh>
    <rPh sb="6" eb="7">
      <t>ジ</t>
    </rPh>
    <phoneticPr fontId="17"/>
  </si>
  <si>
    <t>　３歳児</t>
    <rPh sb="2" eb="3">
      <t>サイ</t>
    </rPh>
    <rPh sb="3" eb="4">
      <t>ジ</t>
    </rPh>
    <phoneticPr fontId="17"/>
  </si>
  <si>
    <t>　　うち満３歳児</t>
    <rPh sb="4" eb="5">
      <t>マン</t>
    </rPh>
    <rPh sb="6" eb="8">
      <t>サイジ</t>
    </rPh>
    <phoneticPr fontId="17"/>
  </si>
  <si>
    <t>　１，２歳児</t>
    <rPh sb="4" eb="6">
      <t>サイジ</t>
    </rPh>
    <phoneticPr fontId="17"/>
  </si>
  <si>
    <t>　０歳児</t>
    <rPh sb="2" eb="4">
      <t>サイジ</t>
    </rPh>
    <phoneticPr fontId="17"/>
  </si>
  <si>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7"/>
  </si>
  <si>
    <t>3歳児（満３歳児含む）</t>
    <rPh sb="1" eb="3">
      <t>サイジ</t>
    </rPh>
    <rPh sb="4" eb="5">
      <t>マン</t>
    </rPh>
    <rPh sb="6" eb="8">
      <t>サイジ</t>
    </rPh>
    <rPh sb="8" eb="9">
      <t>フク</t>
    </rPh>
    <phoneticPr fontId="17"/>
  </si>
  <si>
    <t>　３歳児配置改善加算</t>
    <phoneticPr fontId="17"/>
  </si>
  <si>
    <t>　満３歳児対応加配加算</t>
    <rPh sb="1" eb="2">
      <t>マン</t>
    </rPh>
    <rPh sb="3" eb="4">
      <t>サイ</t>
    </rPh>
    <rPh sb="4" eb="5">
      <t>ジ</t>
    </rPh>
    <rPh sb="5" eb="7">
      <t>タイオウ</t>
    </rPh>
    <rPh sb="7" eb="9">
      <t>カハイ</t>
    </rPh>
    <rPh sb="9" eb="11">
      <t>カサン</t>
    </rPh>
    <phoneticPr fontId="17"/>
  </si>
  <si>
    <t>b</t>
    <phoneticPr fontId="17"/>
  </si>
  <si>
    <t>休けい保育教諭</t>
    <rPh sb="0" eb="1">
      <t>キュウ</t>
    </rPh>
    <rPh sb="3" eb="5">
      <t>ホイク</t>
    </rPh>
    <rPh sb="5" eb="7">
      <t>キョウユ</t>
    </rPh>
    <phoneticPr fontId="17"/>
  </si>
  <si>
    <t>調理員</t>
    <rPh sb="0" eb="3">
      <t>チョウリイン</t>
    </rPh>
    <phoneticPr fontId="17"/>
  </si>
  <si>
    <t>d</t>
    <phoneticPr fontId="17"/>
  </si>
  <si>
    <t>e</t>
    <phoneticPr fontId="17"/>
  </si>
  <si>
    <t>学級編制調整加配加算</t>
    <rPh sb="0" eb="2">
      <t>ガッキュウ</t>
    </rPh>
    <rPh sb="2" eb="4">
      <t>ヘンセイ</t>
    </rPh>
    <rPh sb="4" eb="6">
      <t>チョウセイ</t>
    </rPh>
    <rPh sb="6" eb="8">
      <t>カハイ</t>
    </rPh>
    <rPh sb="8" eb="10">
      <t>カサン</t>
    </rPh>
    <phoneticPr fontId="17"/>
  </si>
  <si>
    <t>f</t>
    <phoneticPr fontId="17"/>
  </si>
  <si>
    <t>講師配置加算</t>
    <rPh sb="0" eb="2">
      <t>コウシ</t>
    </rPh>
    <rPh sb="2" eb="4">
      <t>ハイチ</t>
    </rPh>
    <rPh sb="4" eb="6">
      <t>カサン</t>
    </rPh>
    <phoneticPr fontId="17"/>
  </si>
  <si>
    <t>チーム保育加配加算</t>
    <rPh sb="3" eb="5">
      <t>ホイク</t>
    </rPh>
    <rPh sb="5" eb="7">
      <t>カハイ</t>
    </rPh>
    <rPh sb="7" eb="9">
      <t>カサン</t>
    </rPh>
    <phoneticPr fontId="17"/>
  </si>
  <si>
    <t>通園送迎加算</t>
    <rPh sb="0" eb="2">
      <t>ツウエン</t>
    </rPh>
    <rPh sb="2" eb="4">
      <t>ソウゲイ</t>
    </rPh>
    <rPh sb="4" eb="6">
      <t>カサン</t>
    </rPh>
    <phoneticPr fontId="17"/>
  </si>
  <si>
    <t>給食実施加算</t>
    <rPh sb="0" eb="2">
      <t>キュウショク</t>
    </rPh>
    <rPh sb="2" eb="4">
      <t>ジッシ</t>
    </rPh>
    <rPh sb="4" eb="6">
      <t>カサン</t>
    </rPh>
    <phoneticPr fontId="17"/>
  </si>
  <si>
    <t>j</t>
  </si>
  <si>
    <t>夜間保育加算</t>
    <rPh sb="0" eb="4">
      <t>ヤカンホイク</t>
    </rPh>
    <rPh sb="4" eb="6">
      <t>カサン</t>
    </rPh>
    <phoneticPr fontId="17"/>
  </si>
  <si>
    <t>l</t>
    <phoneticPr fontId="17"/>
  </si>
  <si>
    <t>m</t>
    <phoneticPr fontId="17"/>
  </si>
  <si>
    <t>事務職員配置加算</t>
    <rPh sb="0" eb="2">
      <t>ジム</t>
    </rPh>
    <rPh sb="2" eb="4">
      <t>ショクイン</t>
    </rPh>
    <rPh sb="4" eb="6">
      <t>ハイチ</t>
    </rPh>
    <rPh sb="6" eb="8">
      <t>カサン</t>
    </rPh>
    <phoneticPr fontId="17"/>
  </si>
  <si>
    <t>n</t>
    <phoneticPr fontId="17"/>
  </si>
  <si>
    <t>指導充実加配加算</t>
    <rPh sb="0" eb="2">
      <t>シドウ</t>
    </rPh>
    <rPh sb="2" eb="4">
      <t>ジュウジツ</t>
    </rPh>
    <rPh sb="4" eb="6">
      <t>カハイ</t>
    </rPh>
    <rPh sb="6" eb="8">
      <t>カサン</t>
    </rPh>
    <phoneticPr fontId="17"/>
  </si>
  <si>
    <t>o</t>
    <phoneticPr fontId="17"/>
  </si>
  <si>
    <t>事務負担対応加配加算</t>
    <rPh sb="0" eb="2">
      <t>ジム</t>
    </rPh>
    <rPh sb="2" eb="4">
      <t>フタン</t>
    </rPh>
    <rPh sb="4" eb="6">
      <t>タイオウ</t>
    </rPh>
    <rPh sb="6" eb="8">
      <t>カハイ</t>
    </rPh>
    <rPh sb="8" eb="10">
      <t>カサン</t>
    </rPh>
    <phoneticPr fontId="17"/>
  </si>
  <si>
    <t>p</t>
    <phoneticPr fontId="17"/>
  </si>
  <si>
    <t>q</t>
    <phoneticPr fontId="17"/>
  </si>
  <si>
    <t>主任保育教諭等の専任化により子育て支援の取組を実施していない場合であって、代替保育教諭等を配置していない場合</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7"/>
  </si>
  <si>
    <t>r</t>
    <phoneticPr fontId="17"/>
  </si>
  <si>
    <t>年齢別配置基準を下回る場合</t>
    <rPh sb="0" eb="3">
      <t>ネンレイベツ</t>
    </rPh>
    <rPh sb="3" eb="7">
      <t>ハイキ</t>
    </rPh>
    <rPh sb="8" eb="10">
      <t>シタマワ</t>
    </rPh>
    <rPh sb="11" eb="13">
      <t>バアイ</t>
    </rPh>
    <phoneticPr fontId="17"/>
  </si>
  <si>
    <t>s</t>
    <phoneticPr fontId="17"/>
  </si>
  <si>
    <t>１号認定こどもの利用定員を設定しない場合</t>
    <rPh sb="1" eb="2">
      <t>ゴウ</t>
    </rPh>
    <rPh sb="2" eb="4">
      <t>ニンテイ</t>
    </rPh>
    <rPh sb="8" eb="12">
      <t>リヨウテイイン</t>
    </rPh>
    <rPh sb="13" eb="15">
      <t>セッテイ</t>
    </rPh>
    <rPh sb="18" eb="20">
      <t>バアイ</t>
    </rPh>
    <phoneticPr fontId="17"/>
  </si>
  <si>
    <t>t</t>
    <phoneticPr fontId="17"/>
  </si>
  <si>
    <t>利用定員数に基づく職員数（１号）</t>
    <rPh sb="0" eb="2">
      <t>リヨウ</t>
    </rPh>
    <rPh sb="2" eb="4">
      <t>テイイン</t>
    </rPh>
    <rPh sb="4" eb="5">
      <t>スウ</t>
    </rPh>
    <rPh sb="6" eb="7">
      <t>モト</t>
    </rPh>
    <rPh sb="9" eb="11">
      <t>ショクイン</t>
    </rPh>
    <rPh sb="11" eb="12">
      <t>スウ</t>
    </rPh>
    <rPh sb="14" eb="15">
      <t>ゴウ</t>
    </rPh>
    <phoneticPr fontId="17"/>
  </si>
  <si>
    <t>利用定員数に基づく職員数（２・３号）</t>
    <rPh sb="0" eb="2">
      <t>リヨウ</t>
    </rPh>
    <rPh sb="2" eb="4">
      <t>テイイン</t>
    </rPh>
    <rPh sb="4" eb="5">
      <t>スウ</t>
    </rPh>
    <rPh sb="6" eb="7">
      <t>モト</t>
    </rPh>
    <rPh sb="9" eb="12">
      <t>ショクインスウ</t>
    </rPh>
    <rPh sb="16" eb="17">
      <t>ゴウ</t>
    </rPh>
    <phoneticPr fontId="17"/>
  </si>
  <si>
    <t>（参考）加算見込額（円）</t>
    <rPh sb="1" eb="3">
      <t>サンコウ</t>
    </rPh>
    <rPh sb="4" eb="6">
      <t>カサン</t>
    </rPh>
    <rPh sb="6" eb="8">
      <t>ミコ</t>
    </rPh>
    <rPh sb="8" eb="9">
      <t>ガク</t>
    </rPh>
    <rPh sb="10" eb="11">
      <t>エン</t>
    </rPh>
    <phoneticPr fontId="17"/>
  </si>
  <si>
    <t>平均年齢別児童数計算表【1号】</t>
    <rPh sb="0" eb="2">
      <t>ヘイキン</t>
    </rPh>
    <rPh sb="2" eb="5">
      <t>ネンレイベツ</t>
    </rPh>
    <rPh sb="5" eb="8">
      <t>ジドウスウ</t>
    </rPh>
    <rPh sb="8" eb="11">
      <t>ケイサンヒョウ</t>
    </rPh>
    <rPh sb="13" eb="14">
      <t>ゴウ</t>
    </rPh>
    <phoneticPr fontId="17"/>
  </si>
  <si>
    <t>平均年齢別児童数計算表【２・３号】</t>
    <rPh sb="0" eb="2">
      <t>ヘイキン</t>
    </rPh>
    <rPh sb="2" eb="5">
      <t>ネンレイベツ</t>
    </rPh>
    <rPh sb="5" eb="8">
      <t>ジドウスウ</t>
    </rPh>
    <rPh sb="8" eb="11">
      <t>ケイサンヒョウ</t>
    </rPh>
    <rPh sb="15" eb="16">
      <t>ゴウ</t>
    </rPh>
    <phoneticPr fontId="17"/>
  </si>
  <si>
    <t>平均年齢別児童数計算表（分園用）【２・３号】</t>
    <rPh sb="0" eb="2">
      <t>ヘイキン</t>
    </rPh>
    <rPh sb="2" eb="5">
      <t>ネンレイベツ</t>
    </rPh>
    <rPh sb="5" eb="8">
      <t>ジドウスウ</t>
    </rPh>
    <rPh sb="8" eb="11">
      <t>ケイサンヒョウ</t>
    </rPh>
    <rPh sb="12" eb="14">
      <t>ブンエン</t>
    </rPh>
    <rPh sb="14" eb="15">
      <t>ヨウ</t>
    </rPh>
    <rPh sb="20" eb="21">
      <t>ゴウ</t>
    </rPh>
    <phoneticPr fontId="17"/>
  </si>
  <si>
    <t>加算見込額（千円未満の端数は切り捨て）
②＋③＋④</t>
    <rPh sb="0" eb="2">
      <t>カサン</t>
    </rPh>
    <rPh sb="2" eb="4">
      <t>ミコミ</t>
    </rPh>
    <rPh sb="4" eb="5">
      <t>ガク</t>
    </rPh>
    <rPh sb="6" eb="8">
      <t>センエン</t>
    </rPh>
    <rPh sb="8" eb="10">
      <t>ミマン</t>
    </rPh>
    <rPh sb="11" eb="13">
      <t>ハスウ</t>
    </rPh>
    <rPh sb="14" eb="15">
      <t>キ</t>
    </rPh>
    <rPh sb="16" eb="17">
      <t>ス</t>
    </rPh>
    <phoneticPr fontId="4"/>
  </si>
  <si>
    <t>対象人数</t>
    <rPh sb="0" eb="4">
      <t>タイショウニンズウ</t>
    </rPh>
    <phoneticPr fontId="4"/>
  </si>
  <si>
    <t>②処遇Ⅲ加算見込額</t>
    <rPh sb="1" eb="3">
      <t>ショグウ</t>
    </rPh>
    <rPh sb="4" eb="6">
      <t>カサン</t>
    </rPh>
    <rPh sb="6" eb="8">
      <t>ミコミ</t>
    </rPh>
    <rPh sb="8" eb="9">
      <t>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</si>
  <si>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</si>
  <si>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</si>
  <si>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⑤</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</si>
  <si>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</si>
  <si>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</si>
  <si>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t>賃金改善等見込総額（②＋③）（千円未満の端数は切り捨て）</t>
    <rPh sb="0" eb="2">
      <t>チンギン</t>
    </rPh>
    <rPh sb="2" eb="4">
      <t>カイゼン</t>
    </rPh>
    <rPh sb="4" eb="5">
      <t>トウ</t>
    </rPh>
    <rPh sb="5" eb="7">
      <t>ミコ</t>
    </rPh>
    <rPh sb="7" eb="9">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</si>
  <si>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</si>
  <si>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</si>
  <si>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③事業主負担増加見込総額</t>
    <rPh sb="8" eb="10">
      <t>ミコ</t>
    </rPh>
    <rPh sb="10" eb="11">
      <t>ソウ</t>
    </rPh>
    <phoneticPr fontId="4"/>
  </si>
  <si>
    <t>①／②×③→</t>
    <phoneticPr fontId="4"/>
  </si>
  <si>
    <t>以下のＢの額がＡの額以上であること</t>
    <phoneticPr fontId="4"/>
  </si>
  <si>
    <t>加算見込額</t>
    <rPh sb="0" eb="2">
      <t>カサン</t>
    </rPh>
    <rPh sb="2" eb="4">
      <t>ミコ</t>
    </rPh>
    <rPh sb="4" eb="5">
      <t>ガク</t>
    </rPh>
    <phoneticPr fontId="4"/>
  </si>
  <si>
    <t>賃金改善等見込総額</t>
    <rPh sb="0" eb="2">
      <t>チンギン</t>
    </rPh>
    <rPh sb="2" eb="4">
      <t>カイゼン</t>
    </rPh>
    <rPh sb="8" eb="9">
      <t>ガク</t>
    </rPh>
    <phoneticPr fontId="4"/>
  </si>
  <si>
    <t>施設・事業所名</t>
    <phoneticPr fontId="4"/>
  </si>
  <si>
    <t>施設長・管理者名</t>
    <phoneticPr fontId="4"/>
  </si>
  <si>
    <t>施設・事業所類型</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</si>
  <si>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</si>
  <si>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</si>
  <si>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</si>
  <si>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</si>
  <si>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</si>
  <si>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</si>
  <si>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</si>
  <si>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</si>
  <si>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</si>
  <si>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</si>
  <si>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</si>
  <si>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</si>
  <si>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</si>
  <si>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</si>
  <si>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</si>
  <si>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算定対象人数／（参考）加算見込額（円）</t>
    <phoneticPr fontId="4"/>
  </si>
  <si>
    <t>【様式９】／（１）①対象人数</t>
    <phoneticPr fontId="4"/>
  </si>
  <si>
    <t>【様式９】／（１）①加算見込額②＋③＋④</t>
    <phoneticPr fontId="4"/>
  </si>
  <si>
    <t>【様式９】／（１）②処遇Ⅲ加算見込額</t>
    <phoneticPr fontId="4"/>
  </si>
  <si>
    <t>【様式９】／（１）③他施設への拠出見込額</t>
    <phoneticPr fontId="4"/>
  </si>
  <si>
    <t>【様式９】／（１）④他施設からの受入見込額</t>
    <phoneticPr fontId="4"/>
  </si>
  <si>
    <t>【様式９】／（２）①賃金改善等見込総額（②＋③）</t>
    <phoneticPr fontId="4"/>
  </si>
  <si>
    <t>【様式９】／（２）②賃金改善見込総額</t>
    <phoneticPr fontId="4"/>
  </si>
  <si>
    <t>【様式９】／（２）③事業主負担増加見込総額</t>
    <phoneticPr fontId="4"/>
  </si>
  <si>
    <t>【様式９】／＜算式（参考）＞①</t>
    <phoneticPr fontId="4"/>
  </si>
  <si>
    <t>【様式９】／＜算式（参考）＞②</t>
    <phoneticPr fontId="4"/>
  </si>
  <si>
    <t>【様式９】／＜算式（参考）＞③</t>
    <phoneticPr fontId="4"/>
  </si>
  <si>
    <t>【様式９】／＜算式（参考）＞①／②×③→</t>
    <phoneticPr fontId="4"/>
  </si>
  <si>
    <t>【様式９】／※確認欄</t>
    <phoneticPr fontId="4"/>
  </si>
  <si>
    <t>【様式９】／Ａ：加算見込額</t>
    <phoneticPr fontId="4"/>
  </si>
  <si>
    <t>【様式９】／Ｂ：賃金改善等見込総額</t>
    <phoneticPr fontId="4"/>
  </si>
  <si>
    <t>【様式９別添１】／金額チェック</t>
    <rPh sb="9" eb="11">
      <t>キンガク</t>
    </rPh>
    <phoneticPr fontId="4"/>
  </si>
  <si>
    <t>-</t>
    <phoneticPr fontId="4"/>
  </si>
  <si>
    <t>判定欄１</t>
    <rPh sb="0" eb="2">
      <t>ハンテイ</t>
    </rPh>
    <rPh sb="2" eb="3">
      <t>ラン</t>
    </rPh>
    <phoneticPr fontId="4"/>
  </si>
  <si>
    <t>原則判定</t>
    <rPh sb="0" eb="2">
      <t>ゲンソク</t>
    </rPh>
    <rPh sb="2" eb="4">
      <t>ハンテイ</t>
    </rPh>
    <phoneticPr fontId="4"/>
  </si>
  <si>
    <t>　賃金改善見込額のうち、２／３以上は、基本給又は毎月決まって支払われる手当になっている。</t>
    <rPh sb="1" eb="5">
      <t>チンギンカイゼン</t>
    </rPh>
    <rPh sb="5" eb="7">
      <t>ミコ</t>
    </rPh>
    <rPh sb="7" eb="8">
      <t>ガク</t>
    </rPh>
    <rPh sb="15" eb="17">
      <t>イジョウ</t>
    </rPh>
    <rPh sb="19" eb="22">
      <t>キホンキュウ</t>
    </rPh>
    <rPh sb="22" eb="23">
      <t>マタ</t>
    </rPh>
    <rPh sb="24" eb="26">
      <t>マイツキ</t>
    </rPh>
    <rPh sb="26" eb="27">
      <t>キ</t>
    </rPh>
    <rPh sb="30" eb="32">
      <t>シハラ</t>
    </rPh>
    <rPh sb="35" eb="37">
      <t>テアテ</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</si>
</sst>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
    <numFmt numFmtId="178" formatCode="#,##0;&quot;▲ &quot;#,##0"/>
    <numFmt numFmtId="179" formatCode="#,##0&quot;円&quot;"/>
    <numFmt numFmtId="180" formatCode="0.0"/>
    <numFmt numFmtId="181" formatCode="0.0%"/>
    <numFmt numFmtId="182" formatCode="0_);[Red]\(0\)"/>
    <numFmt numFmtId="183" formatCode="0.0_);[Red]\(0.0\)"/>
    <numFmt numFmtId="184" formatCode="0.00_);[Red]\(0.00\)"/>
    <numFmt numFmtId="185" formatCode="0.000_);[Red]\(0.000\)"/>
    <numFmt numFmtId="186" formatCode="0.0_ ;[Red]\-0.0\ "/>
    <numFmt numFmtId="187" formatCode="#,##0&quot;月&quot;\ "/>
    <numFmt numFmtId="188" formatCode="#,##0&quot;人&quot;\ "/>
    <numFmt numFmtId="189" formatCode="0.00_ "/>
    <numFmt numFmtId="190" formatCode="#,##0.0&quot;人&quot;\ "/>
    <numFmt numFmtId="191" formatCode="#,##0_);[Red]\(#,##0\)"/>
  </numFmts>
  <fonts count="8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11"/>
      <name val="ＭＳ Ｐゴシック"/>
      <family val="3"/>
      <charset val="128"/>
    </font>
    <font>
      <sz val="12"/>
      <color theme="1"/>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sz val="10"/>
      <name val="ＭＳ Ｐゴシック"/>
      <family val="3"/>
      <charset val="128"/>
    </font>
    <font>
      <sz val="11"/>
      <color indexed="8"/>
      <name val="ＭＳ Ｐゴシック"/>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1"/>
      <color theme="1"/>
      <name val="HGｺﾞｼｯｸM"/>
      <family val="3"/>
      <charset val="128"/>
    </font>
    <font>
      <b/>
      <sz val="14"/>
      <color theme="1"/>
      <name val="HGｺﾞｼｯｸM"/>
      <family val="3"/>
      <charset val="128"/>
    </font>
    <font>
      <u/>
      <sz val="12"/>
      <color theme="1"/>
      <name val="HGｺﾞｼｯｸM"/>
      <family val="3"/>
      <charset val="128"/>
    </font>
    <font>
      <b/>
      <sz val="12"/>
      <color theme="1"/>
      <name val="HGｺﾞｼｯｸM"/>
      <family val="3"/>
      <charset val="128"/>
    </font>
    <font>
      <sz val="14"/>
      <color theme="1"/>
      <name val="HGｺﾞｼｯｸM"/>
      <family val="3"/>
      <charset val="128"/>
    </font>
    <font>
      <b/>
      <sz val="16"/>
      <color theme="1"/>
      <name val="HGｺﾞｼｯｸM"/>
      <family val="3"/>
      <charset val="128"/>
    </font>
    <font>
      <sz val="10"/>
      <color theme="1"/>
      <name val="ＭＳ Ｐ明朝"/>
      <family val="1"/>
      <charset val="128"/>
    </font>
    <font>
      <sz val="18"/>
      <color theme="1"/>
      <name val="HGｺﾞｼｯｸM"/>
      <family val="3"/>
      <charset val="128"/>
    </font>
    <font>
      <b/>
      <sz val="18"/>
      <color theme="1"/>
      <name val="HGｺﾞｼｯｸM"/>
      <family val="3"/>
      <charset val="128"/>
    </font>
    <font>
      <sz val="22"/>
      <color theme="1"/>
      <name val="HGｺﾞｼｯｸM"/>
      <family val="3"/>
      <charset val="128"/>
    </font>
    <font>
      <sz val="11"/>
      <color theme="1"/>
      <name val="ＭＳ Ｐゴシック"/>
      <family val="3"/>
      <charset val="128"/>
      <scheme val="minor"/>
    </font>
    <font>
      <sz val="16"/>
      <color theme="1"/>
      <name val="HGｺﾞｼｯｸM"/>
      <family val="3"/>
      <charset val="128"/>
    </font>
    <font>
      <sz val="10"/>
      <color theme="1"/>
      <name val="ＭＳ Ｐゴシック"/>
      <family val="3"/>
      <charset val="128"/>
      <scheme val="minor"/>
    </font>
    <font>
      <sz val="16"/>
      <color theme="1"/>
      <name val="ＭＳ Ｐゴシック"/>
      <family val="3"/>
      <charset val="128"/>
      <scheme val="minor"/>
    </font>
    <font>
      <u/>
      <sz val="9"/>
      <name val="HGｺﾞｼｯｸM"/>
      <family val="3"/>
      <charset val="128"/>
    </font>
    <font>
      <u/>
      <sz val="14"/>
      <name val="HGｺﾞｼｯｸM"/>
      <family val="3"/>
      <charset val="128"/>
    </font>
    <font>
      <sz val="12"/>
      <name val="ＭＳ Ｐゴシック"/>
      <family val="2"/>
      <charset val="128"/>
      <scheme val="minor"/>
    </font>
    <font>
      <sz val="11"/>
      <name val="ＭＳ Ｐゴシック"/>
      <family val="2"/>
      <charset val="128"/>
      <scheme val="minor"/>
    </font>
    <font>
      <sz val="14"/>
      <color indexed="81"/>
      <name val="MS P ゴシック"/>
      <family val="3"/>
      <charset val="128"/>
    </font>
    <font>
      <u/>
      <sz val="11"/>
      <name val="HGｺﾞｼｯｸM"/>
      <family val="3"/>
      <charset val="128"/>
    </font>
    <font>
      <u/>
      <sz val="10"/>
      <name val="HGｺﾞｼｯｸM"/>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color rgb="FFFF0000"/>
      <name val="HG丸ｺﾞｼｯｸM-PRO"/>
      <family val="3"/>
      <charset val="128"/>
    </font>
    <font>
      <sz val="11"/>
      <name val="HG丸ｺﾞｼｯｸM-PRO"/>
      <family val="3"/>
      <charset val="128"/>
    </font>
    <font>
      <sz val="11"/>
      <color theme="2" tint="-0.499984740745262"/>
      <name val="HG丸ｺﾞｼｯｸM-PRO"/>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name val="HG丸ｺﾞｼｯｸM-PRO"/>
      <family val="3"/>
      <charset val="128"/>
    </font>
    <font>
      <sz val="12"/>
      <color indexed="81"/>
      <name val="ＭＳ Ｐゴシック"/>
      <family val="3"/>
      <charset val="128"/>
    </font>
    <font>
      <sz val="12"/>
      <color indexed="81"/>
      <name val="MS P ゴシック"/>
      <family val="3"/>
      <charset val="128"/>
    </font>
    <font>
      <b/>
      <sz val="2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6"/>
      <color theme="1"/>
      <name val="HG丸ｺﾞｼｯｸM-PRO"/>
      <family val="3"/>
      <charset val="128"/>
    </font>
    <font>
      <b/>
      <sz val="24"/>
      <color indexed="81"/>
      <name val="ＭＳ Ｐゴシック"/>
      <family val="3"/>
      <charset val="128"/>
      <scheme val="major"/>
    </font>
    <font>
      <b/>
      <sz val="24"/>
      <color indexed="10"/>
      <name val="ＭＳ Ｐゴシック"/>
      <family val="3"/>
      <charset val="128"/>
      <scheme val="major"/>
    </font>
    <font>
      <b/>
      <sz val="16"/>
      <name val="HG丸ｺﾞｼｯｸM-PRO"/>
      <family val="3"/>
      <charset val="128"/>
    </font>
    <font>
      <sz val="28"/>
      <color theme="0"/>
      <name val="HGｺﾞｼｯｸM"/>
      <family val="3"/>
      <charset val="128"/>
    </font>
    <font>
      <b/>
      <sz val="20"/>
      <color indexed="81"/>
      <name val="MS P ゴシック"/>
      <family val="3"/>
      <charset val="128"/>
    </font>
    <font>
      <sz val="8"/>
      <color theme="1"/>
      <name val="ＭＳ Ｐゴシック"/>
      <family val="2"/>
      <charset val="128"/>
      <scheme val="minor"/>
    </font>
    <font>
      <b/>
      <sz val="11"/>
      <color theme="1"/>
      <name val="HG丸ｺﾞｼｯｸM-PRO"/>
      <family val="3"/>
      <charset val="128"/>
    </font>
    <font>
      <sz val="12"/>
      <name val="ＭＳ Ｐゴシック"/>
      <family val="3"/>
      <charset val="128"/>
      <scheme val="minor"/>
    </font>
    <font>
      <sz val="12"/>
      <color rgb="FFFF0000"/>
      <name val="ＭＳ Ｐゴシック"/>
      <family val="3"/>
      <charset val="128"/>
      <scheme val="minor"/>
    </font>
    <font>
      <sz val="12"/>
      <name val="Century Gothic"/>
      <family val="2"/>
    </font>
    <font>
      <sz val="12"/>
      <color rgb="FFC00000"/>
      <name val="Century Gothic"/>
      <family val="2"/>
    </font>
    <font>
      <sz val="8"/>
      <name val="ＭＳ Ｐゴシック"/>
      <family val="3"/>
      <charset val="128"/>
    </font>
    <font>
      <b/>
      <u val="double"/>
      <sz val="16"/>
      <color theme="1"/>
      <name val="HGｺﾞｼｯｸM"/>
      <family val="3"/>
      <charset val="128"/>
    </font>
    <font>
      <sz val="26"/>
      <color theme="0"/>
      <name val="HGｺﾞｼｯｸM"/>
      <family val="3"/>
      <charset val="128"/>
    </font>
    <font>
      <sz val="11"/>
      <color indexed="81"/>
      <name val="MS P 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C000"/>
        <bgColor indexed="64"/>
      </patternFill>
    </fill>
  </fills>
  <borders count="14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hair">
        <color indexed="64"/>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style="double">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8" fillId="0" borderId="0"/>
    <xf numFmtId="0" fontId="19" fillId="0" borderId="0">
      <alignment vertical="center"/>
    </xf>
    <xf numFmtId="0" fontId="10" fillId="0" borderId="0"/>
    <xf numFmtId="0" fontId="18" fillId="0" borderId="0"/>
    <xf numFmtId="38" fontId="10" fillId="0" borderId="0" applyFont="0" applyFill="0" applyBorder="0" applyAlignment="0" applyProtection="0">
      <alignment vertical="center"/>
    </xf>
    <xf numFmtId="0" fontId="33" fillId="0" borderId="0">
      <alignment vertical="center"/>
    </xf>
    <xf numFmtId="38" fontId="1" fillId="0" borderId="0" applyFont="0" applyFill="0" applyBorder="0" applyAlignment="0" applyProtection="0">
      <alignment vertical="center"/>
    </xf>
  </cellStyleXfs>
  <cellXfs count="782">
    <xf numFmtId="0" fontId="0" fillId="0" borderId="0" xfId="0">
      <alignment vertical="center"/>
    </xf>
    <xf numFmtId="0" fontId="5" fillId="0" borderId="0" xfId="0" applyFont="1">
      <alignment vertical="center"/>
    </xf>
    <xf numFmtId="0" fontId="14" fillId="0" borderId="0" xfId="0" applyFont="1">
      <alignment vertical="center"/>
    </xf>
    <xf numFmtId="0" fontId="8" fillId="0" borderId="0" xfId="0" applyFont="1">
      <alignment vertical="center"/>
    </xf>
    <xf numFmtId="0" fontId="11" fillId="0" borderId="0" xfId="0" applyFont="1">
      <alignment vertical="center"/>
    </xf>
    <xf numFmtId="0" fontId="29" fillId="0" borderId="0" xfId="9" applyFont="1"/>
    <xf numFmtId="0" fontId="33" fillId="0" borderId="0" xfId="9" applyFont="1"/>
    <xf numFmtId="0" fontId="35" fillId="0" borderId="0" xfId="9" applyFont="1"/>
    <xf numFmtId="179" fontId="27" fillId="0" borderId="46" xfId="10" applyNumberFormat="1" applyFont="1" applyBorder="1" applyAlignment="1" applyProtection="1">
      <alignment vertical="center" shrinkToFit="1"/>
      <protection locked="0"/>
    </xf>
    <xf numFmtId="179" fontId="27" fillId="0" borderId="21" xfId="10" applyNumberFormat="1" applyFont="1" applyBorder="1" applyAlignment="1" applyProtection="1">
      <alignment vertical="center" shrinkToFit="1"/>
      <protection locked="0"/>
    </xf>
    <xf numFmtId="179" fontId="27" fillId="0" borderId="5" xfId="10" applyNumberFormat="1" applyFont="1" applyBorder="1" applyAlignment="1" applyProtection="1">
      <alignment vertical="center" shrinkToFit="1"/>
      <protection locked="0"/>
    </xf>
    <xf numFmtId="179" fontId="27" fillId="0" borderId="49" xfId="10" applyNumberFormat="1" applyFont="1" applyBorder="1" applyAlignment="1" applyProtection="1">
      <alignment vertical="center" shrinkToFit="1"/>
      <protection locked="0"/>
    </xf>
    <xf numFmtId="179" fontId="27" fillId="0" borderId="57" xfId="10" applyNumberFormat="1" applyFont="1" applyBorder="1" applyAlignment="1" applyProtection="1">
      <alignment vertical="center" shrinkToFit="1"/>
      <protection locked="0"/>
    </xf>
    <xf numFmtId="179" fontId="27" fillId="0" borderId="12" xfId="10" applyNumberFormat="1" applyFont="1" applyBorder="1" applyAlignment="1" applyProtection="1">
      <alignment vertical="center" shrinkToFit="1"/>
      <protection locked="0"/>
    </xf>
    <xf numFmtId="179" fontId="27" fillId="0" borderId="2" xfId="10" applyNumberFormat="1" applyFont="1" applyBorder="1" applyAlignment="1" applyProtection="1">
      <alignment vertical="center" shrinkToFit="1"/>
      <protection locked="0"/>
    </xf>
    <xf numFmtId="179" fontId="27" fillId="0" borderId="24" xfId="10" applyNumberFormat="1" applyFont="1" applyBorder="1" applyAlignment="1" applyProtection="1">
      <alignment vertical="center" shrinkToFit="1"/>
      <protection locked="0"/>
    </xf>
    <xf numFmtId="179" fontId="11" fillId="3" borderId="49" xfId="13" applyNumberFormat="1" applyFont="1" applyFill="1" applyBorder="1" applyAlignment="1" applyProtection="1">
      <alignment horizontal="right" vertical="center"/>
    </xf>
    <xf numFmtId="0" fontId="7" fillId="0" borderId="0" xfId="9" applyFont="1" applyAlignment="1">
      <alignment vertical="center" wrapText="1"/>
    </xf>
    <xf numFmtId="178" fontId="27" fillId="0" borderId="46" xfId="10" applyNumberFormat="1" applyFont="1" applyBorder="1" applyAlignment="1" applyProtection="1">
      <alignment horizontal="left" vertical="center" shrinkToFit="1"/>
      <protection locked="0"/>
    </xf>
    <xf numFmtId="178" fontId="27" fillId="0" borderId="57" xfId="10" applyNumberFormat="1" applyFont="1" applyBorder="1" applyAlignment="1" applyProtection="1">
      <alignment horizontal="left" vertical="center" shrinkToFit="1"/>
      <protection locked="0"/>
    </xf>
    <xf numFmtId="178" fontId="24" fillId="0" borderId="57" xfId="10" applyNumberFormat="1" applyFont="1" applyBorder="1" applyAlignment="1" applyProtection="1">
      <alignment horizontal="center" vertical="center" wrapText="1" shrinkToFit="1"/>
      <protection locked="0"/>
    </xf>
    <xf numFmtId="178" fontId="24" fillId="0" borderId="57" xfId="10" applyNumberFormat="1" applyFont="1" applyBorder="1" applyAlignment="1" applyProtection="1">
      <alignment horizontal="center" vertical="center" shrinkToFit="1"/>
      <protection locked="0"/>
    </xf>
    <xf numFmtId="178" fontId="24" fillId="0" borderId="2" xfId="10" applyNumberFormat="1" applyFont="1" applyBorder="1" applyAlignment="1" applyProtection="1">
      <alignment horizontal="center" vertical="center" shrinkToFit="1"/>
      <protection locked="0"/>
    </xf>
    <xf numFmtId="179" fontId="11" fillId="0" borderId="67" xfId="13" applyNumberFormat="1" applyFont="1" applyFill="1" applyBorder="1" applyAlignment="1" applyProtection="1">
      <alignment horizontal="right" vertical="center"/>
    </xf>
    <xf numFmtId="179" fontId="6" fillId="3" borderId="5" xfId="13" applyNumberFormat="1" applyFont="1" applyFill="1" applyBorder="1" applyAlignment="1" applyProtection="1">
      <alignment horizontal="right" vertical="center"/>
    </xf>
    <xf numFmtId="179" fontId="5" fillId="3" borderId="5" xfId="13" applyNumberFormat="1" applyFont="1" applyFill="1" applyBorder="1" applyAlignment="1" applyProtection="1">
      <alignment horizontal="right" vertical="center"/>
    </xf>
    <xf numFmtId="179" fontId="6" fillId="3" borderId="46" xfId="13" applyNumberFormat="1" applyFont="1" applyFill="1" applyBorder="1" applyAlignment="1" applyProtection="1">
      <alignment horizontal="right" vertical="center"/>
    </xf>
    <xf numFmtId="179" fontId="6" fillId="0" borderId="62" xfId="13" applyNumberFormat="1" applyFont="1" applyFill="1" applyBorder="1" applyAlignment="1" applyProtection="1">
      <alignment horizontal="right" vertical="center"/>
    </xf>
    <xf numFmtId="179" fontId="5" fillId="0" borderId="62" xfId="13" applyNumberFormat="1" applyFont="1" applyFill="1" applyBorder="1" applyAlignment="1" applyProtection="1">
      <alignment horizontal="right" vertical="center"/>
    </xf>
    <xf numFmtId="0" fontId="12" fillId="0" borderId="0" xfId="12" applyFont="1" applyAlignment="1">
      <alignment vertical="top" wrapText="1"/>
    </xf>
    <xf numFmtId="0" fontId="7" fillId="0" borderId="0" xfId="9" applyFont="1" applyAlignment="1">
      <alignment vertical="top" wrapText="1"/>
    </xf>
    <xf numFmtId="0" fontId="10" fillId="0" borderId="0" xfId="0" applyFont="1" applyAlignment="1">
      <alignment vertical="center" wrapText="1"/>
    </xf>
    <xf numFmtId="0" fontId="12" fillId="0" borderId="0" xfId="10" applyFont="1" applyAlignment="1">
      <alignment horizontal="left" vertical="top" shrinkToFit="1"/>
    </xf>
    <xf numFmtId="0" fontId="12" fillId="0" borderId="0" xfId="12" applyFont="1"/>
    <xf numFmtId="0" fontId="45" fillId="0" borderId="0" xfId="8" applyFont="1" applyProtection="1">
      <alignment vertical="center"/>
      <protection locked="0"/>
    </xf>
    <xf numFmtId="0" fontId="46" fillId="0" borderId="0" xfId="8" applyFont="1" applyProtection="1">
      <alignment vertical="center"/>
      <protection locked="0"/>
    </xf>
    <xf numFmtId="182" fontId="46" fillId="0" borderId="0" xfId="8" applyNumberFormat="1" applyFont="1" applyProtection="1">
      <alignment vertical="center"/>
      <protection locked="0"/>
    </xf>
    <xf numFmtId="0" fontId="1" fillId="0" borderId="0" xfId="8" applyProtection="1">
      <alignment vertical="center"/>
      <protection locked="0"/>
    </xf>
    <xf numFmtId="0" fontId="33" fillId="0" borderId="0" xfId="8" applyFont="1" applyProtection="1">
      <alignment vertical="center"/>
      <protection locked="0"/>
    </xf>
    <xf numFmtId="0" fontId="60" fillId="0" borderId="0" xfId="8" applyFont="1" applyProtection="1">
      <alignment vertical="center"/>
      <protection locked="0"/>
    </xf>
    <xf numFmtId="0" fontId="33" fillId="0" borderId="0" xfId="8" applyFont="1" applyAlignment="1" applyProtection="1">
      <alignment horizontal="center" vertical="center"/>
      <protection locked="0"/>
    </xf>
    <xf numFmtId="0" fontId="61" fillId="0" borderId="0" xfId="8" applyFont="1" applyProtection="1">
      <alignment vertical="center"/>
      <protection locked="0"/>
    </xf>
    <xf numFmtId="0" fontId="62" fillId="0" borderId="0" xfId="8" applyFont="1" applyProtection="1">
      <alignment vertical="center"/>
      <protection locked="0"/>
    </xf>
    <xf numFmtId="187" fontId="33" fillId="0" borderId="20" xfId="8" applyNumberFormat="1" applyFont="1" applyBorder="1" applyAlignment="1" applyProtection="1">
      <alignment horizontal="center" vertical="center"/>
      <protection locked="0"/>
    </xf>
    <xf numFmtId="187" fontId="33" fillId="0" borderId="21" xfId="8" applyNumberFormat="1" applyFont="1" applyBorder="1" applyAlignment="1" applyProtection="1">
      <alignment horizontal="center" vertical="center"/>
      <protection locked="0"/>
    </xf>
    <xf numFmtId="187" fontId="33" fillId="0" borderId="22" xfId="8" applyNumberFormat="1" applyFont="1" applyBorder="1" applyAlignment="1" applyProtection="1">
      <alignment horizontal="center" vertical="center"/>
      <protection locked="0"/>
    </xf>
    <xf numFmtId="0" fontId="33" fillId="0" borderId="106" xfId="8" applyFont="1" applyBorder="1" applyAlignment="1" applyProtection="1">
      <alignment horizontal="center" vertical="center"/>
      <protection locked="0"/>
    </xf>
    <xf numFmtId="0" fontId="33" fillId="0" borderId="111" xfId="8" applyFont="1" applyBorder="1" applyAlignment="1" applyProtection="1">
      <alignment horizontal="center" vertical="center"/>
      <protection locked="0"/>
    </xf>
    <xf numFmtId="0" fontId="33" fillId="0" borderId="112" xfId="8" applyFont="1" applyBorder="1" applyProtection="1">
      <alignment vertical="center"/>
      <protection locked="0"/>
    </xf>
    <xf numFmtId="0" fontId="33" fillId="0" borderId="116" xfId="8" applyFont="1" applyBorder="1" applyAlignment="1" applyProtection="1">
      <alignment horizontal="center" vertical="center"/>
      <protection locked="0"/>
    </xf>
    <xf numFmtId="0" fontId="33" fillId="0" borderId="33" xfId="8" applyFont="1" applyBorder="1" applyAlignment="1" applyProtection="1">
      <alignment horizontal="center" vertical="center"/>
      <protection locked="0"/>
    </xf>
    <xf numFmtId="188" fontId="33" fillId="0" borderId="51" xfId="8" applyNumberFormat="1" applyFont="1" applyBorder="1" applyProtection="1">
      <alignment vertical="center"/>
      <protection locked="0"/>
    </xf>
    <xf numFmtId="188" fontId="33" fillId="0" borderId="52" xfId="8" applyNumberFormat="1" applyFont="1" applyBorder="1" applyProtection="1">
      <alignment vertical="center"/>
      <protection locked="0"/>
    </xf>
    <xf numFmtId="189" fontId="33" fillId="0" borderId="0" xfId="8" applyNumberFormat="1" applyFont="1" applyProtection="1">
      <alignment vertical="center"/>
      <protection locked="0"/>
    </xf>
    <xf numFmtId="0" fontId="33" fillId="0" borderId="36" xfId="8" applyFont="1" applyBorder="1" applyAlignment="1" applyProtection="1">
      <alignment horizontal="center" vertical="center"/>
      <protection locked="0"/>
    </xf>
    <xf numFmtId="187" fontId="33" fillId="0" borderId="11" xfId="8" applyNumberFormat="1" applyFont="1" applyBorder="1" applyAlignment="1" applyProtection="1">
      <alignment horizontal="center" vertical="center"/>
      <protection locked="0"/>
    </xf>
    <xf numFmtId="187" fontId="33" fillId="0" borderId="45" xfId="8" applyNumberFormat="1" applyFont="1" applyBorder="1" applyAlignment="1" applyProtection="1">
      <alignment horizontal="center" vertical="center"/>
      <protection locked="0"/>
    </xf>
    <xf numFmtId="187" fontId="33" fillId="0" borderId="46" xfId="8" applyNumberFormat="1" applyFont="1" applyBorder="1" applyAlignment="1" applyProtection="1">
      <alignment horizontal="center" vertical="center"/>
      <protection locked="0"/>
    </xf>
    <xf numFmtId="0" fontId="33" fillId="3" borderId="121" xfId="8" applyFont="1" applyFill="1" applyBorder="1" applyAlignment="1" applyProtection="1">
      <alignment horizontal="center" vertical="center"/>
      <protection locked="0"/>
    </xf>
    <xf numFmtId="0" fontId="33" fillId="0" borderId="109" xfId="8" applyFont="1" applyBorder="1" applyAlignment="1" applyProtection="1">
      <alignment horizontal="center" vertical="center"/>
      <protection locked="0"/>
    </xf>
    <xf numFmtId="0" fontId="33" fillId="0" borderId="17" xfId="8" applyFont="1" applyBorder="1" applyAlignment="1" applyProtection="1">
      <alignment horizontal="center" vertical="center"/>
      <protection locked="0"/>
    </xf>
    <xf numFmtId="0" fontId="33" fillId="0" borderId="66" xfId="8" applyFont="1" applyBorder="1" applyProtection="1">
      <alignment vertical="center"/>
      <protection locked="0"/>
    </xf>
    <xf numFmtId="0" fontId="33" fillId="0" borderId="12" xfId="8" applyFont="1" applyBorder="1" applyAlignment="1" applyProtection="1">
      <alignment vertical="top" wrapText="1"/>
      <protection locked="0"/>
    </xf>
    <xf numFmtId="0" fontId="33" fillId="0" borderId="124" xfId="8" applyFont="1" applyBorder="1" applyAlignment="1" applyProtection="1">
      <alignment horizontal="center" vertical="center"/>
      <protection locked="0"/>
    </xf>
    <xf numFmtId="0" fontId="33" fillId="0" borderId="52" xfId="8" applyFont="1" applyBorder="1" applyProtection="1">
      <alignment vertical="center"/>
      <protection locked="0"/>
    </xf>
    <xf numFmtId="0" fontId="33" fillId="0" borderId="9" xfId="8" applyFont="1" applyBorder="1" applyProtection="1">
      <alignment vertical="center"/>
      <protection locked="0"/>
    </xf>
    <xf numFmtId="187" fontId="33" fillId="0" borderId="64" xfId="8" applyNumberFormat="1" applyFont="1" applyBorder="1" applyAlignment="1" applyProtection="1">
      <alignment horizontal="center" vertical="center"/>
      <protection locked="0"/>
    </xf>
    <xf numFmtId="0" fontId="33" fillId="3" borderId="59" xfId="8" applyFont="1" applyFill="1" applyBorder="1" applyAlignment="1" applyProtection="1">
      <alignment horizontal="center" vertical="center"/>
      <protection locked="0"/>
    </xf>
    <xf numFmtId="0" fontId="33" fillId="0" borderId="108" xfId="8" applyFont="1" applyBorder="1" applyAlignment="1" applyProtection="1">
      <alignment horizontal="center" vertical="center"/>
      <protection locked="0"/>
    </xf>
    <xf numFmtId="0" fontId="33" fillId="0" borderId="126" xfId="8" applyFont="1" applyBorder="1" applyAlignment="1" applyProtection="1">
      <alignment horizontal="center" vertical="center"/>
      <protection locked="0"/>
    </xf>
    <xf numFmtId="0" fontId="33" fillId="0" borderId="33" xfId="8" applyFont="1" applyBorder="1" applyProtection="1">
      <alignment vertical="center"/>
      <protection locked="0"/>
    </xf>
    <xf numFmtId="188" fontId="33" fillId="0" borderId="73" xfId="8" applyNumberFormat="1" applyFont="1" applyBorder="1" applyProtection="1">
      <alignment vertical="center"/>
      <protection locked="0"/>
    </xf>
    <xf numFmtId="188" fontId="33" fillId="0" borderId="0" xfId="8" applyNumberFormat="1" applyFont="1" applyProtection="1">
      <alignment vertical="center"/>
      <protection locked="0"/>
    </xf>
    <xf numFmtId="0" fontId="66" fillId="0" borderId="9" xfId="8" applyFont="1" applyBorder="1" applyProtection="1">
      <alignment vertical="center"/>
      <protection locked="0"/>
    </xf>
    <xf numFmtId="0" fontId="66" fillId="0" borderId="0" xfId="8" applyFont="1" applyProtection="1">
      <alignment vertical="center"/>
      <protection locked="0"/>
    </xf>
    <xf numFmtId="0" fontId="1" fillId="0" borderId="0" xfId="8" applyFill="1" applyProtection="1">
      <alignment vertical="center"/>
      <protection locked="0"/>
    </xf>
    <xf numFmtId="182" fontId="46" fillId="2" borderId="71" xfId="8" applyNumberFormat="1" applyFont="1" applyFill="1" applyBorder="1" applyAlignment="1" applyProtection="1">
      <alignment horizontal="right" vertical="center"/>
      <protection locked="0"/>
    </xf>
    <xf numFmtId="38" fontId="57" fillId="0" borderId="71" xfId="15" applyFont="1" applyFill="1" applyBorder="1" applyAlignment="1" applyProtection="1">
      <alignment vertical="center"/>
    </xf>
    <xf numFmtId="0" fontId="46" fillId="2" borderId="1" xfId="8" applyFont="1" applyFill="1" applyBorder="1" applyAlignment="1" applyProtection="1">
      <alignment horizontal="center" vertical="center"/>
      <protection locked="0"/>
    </xf>
    <xf numFmtId="0" fontId="46" fillId="2" borderId="59" xfId="8" applyFont="1" applyFill="1" applyBorder="1" applyAlignment="1" applyProtection="1">
      <alignment horizontal="center" vertical="center"/>
      <protection locked="0"/>
    </xf>
    <xf numFmtId="0" fontId="46" fillId="2" borderId="42" xfId="8" applyFont="1" applyFill="1" applyBorder="1" applyAlignment="1" applyProtection="1">
      <alignment horizontal="center" vertical="center"/>
      <protection locked="0"/>
    </xf>
    <xf numFmtId="0" fontId="46" fillId="2" borderId="71" xfId="8" applyFont="1" applyFill="1" applyBorder="1" applyAlignment="1" applyProtection="1">
      <alignment horizontal="center" vertical="center"/>
      <protection locked="0"/>
    </xf>
    <xf numFmtId="182" fontId="46" fillId="2" borderId="71" xfId="8" applyNumberFormat="1" applyFont="1" applyFill="1" applyBorder="1" applyAlignment="1" applyProtection="1">
      <alignment horizontal="right" vertical="center" wrapText="1"/>
      <protection locked="0"/>
    </xf>
    <xf numFmtId="189" fontId="33" fillId="0" borderId="113" xfId="8" applyNumberFormat="1" applyFont="1" applyFill="1" applyBorder="1">
      <alignment vertical="center"/>
    </xf>
    <xf numFmtId="189" fontId="33" fillId="0" borderId="80" xfId="8" applyNumberFormat="1" applyFont="1" applyFill="1" applyBorder="1">
      <alignment vertical="center"/>
    </xf>
    <xf numFmtId="188" fontId="63" fillId="0" borderId="110" xfId="8" applyNumberFormat="1" applyFont="1" applyFill="1" applyBorder="1">
      <alignment vertical="center"/>
    </xf>
    <xf numFmtId="188" fontId="63" fillId="0" borderId="114" xfId="8" applyNumberFormat="1" applyFont="1" applyFill="1" applyBorder="1" applyProtection="1">
      <alignment vertical="center"/>
      <protection locked="0"/>
    </xf>
    <xf numFmtId="188" fontId="63" fillId="0" borderId="100" xfId="8" applyNumberFormat="1" applyFont="1" applyFill="1" applyBorder="1" applyProtection="1">
      <alignment vertical="center"/>
      <protection locked="0"/>
    </xf>
    <xf numFmtId="188" fontId="63" fillId="0" borderId="15" xfId="8" applyNumberFormat="1" applyFont="1" applyFill="1" applyBorder="1">
      <alignment vertical="center"/>
    </xf>
    <xf numFmtId="0" fontId="33" fillId="0" borderId="117" xfId="8" applyFont="1" applyFill="1" applyBorder="1" applyProtection="1">
      <alignment vertical="center"/>
      <protection locked="0"/>
    </xf>
    <xf numFmtId="189" fontId="33" fillId="0" borderId="118" xfId="8" applyNumberFormat="1" applyFont="1" applyFill="1" applyBorder="1">
      <alignment vertical="center"/>
    </xf>
    <xf numFmtId="189" fontId="33" fillId="0" borderId="99" xfId="8" applyNumberFormat="1" applyFont="1" applyFill="1" applyBorder="1">
      <alignment vertical="center"/>
    </xf>
    <xf numFmtId="188" fontId="33" fillId="0" borderId="73" xfId="8" applyNumberFormat="1" applyFont="1" applyFill="1" applyBorder="1">
      <alignment vertical="center"/>
    </xf>
    <xf numFmtId="188" fontId="33" fillId="0" borderId="51" xfId="8" applyNumberFormat="1" applyFont="1" applyFill="1" applyBorder="1" applyProtection="1">
      <alignment vertical="center"/>
      <protection locked="0"/>
    </xf>
    <xf numFmtId="188" fontId="33" fillId="0" borderId="52" xfId="8" applyNumberFormat="1" applyFont="1" applyFill="1" applyBorder="1" applyProtection="1">
      <alignment vertical="center"/>
      <protection locked="0"/>
    </xf>
    <xf numFmtId="188" fontId="33" fillId="0" borderId="14" xfId="8" applyNumberFormat="1" applyFont="1" applyFill="1" applyBorder="1">
      <alignment vertical="center"/>
    </xf>
    <xf numFmtId="188" fontId="33" fillId="0" borderId="12" xfId="8" applyNumberFormat="1" applyFont="1" applyFill="1" applyBorder="1">
      <alignment vertical="center"/>
    </xf>
    <xf numFmtId="188" fontId="33" fillId="0" borderId="17" xfId="8" applyNumberFormat="1" applyFont="1" applyFill="1" applyBorder="1">
      <alignment vertical="center"/>
    </xf>
    <xf numFmtId="188" fontId="63" fillId="0" borderId="121" xfId="8" applyNumberFormat="1" applyFont="1" applyFill="1" applyBorder="1">
      <alignment vertical="center"/>
    </xf>
    <xf numFmtId="188" fontId="33" fillId="0" borderId="123" xfId="8" applyNumberFormat="1" applyFont="1" applyFill="1" applyBorder="1">
      <alignment vertical="center"/>
    </xf>
    <xf numFmtId="188" fontId="33" fillId="0" borderId="126" xfId="8" applyNumberFormat="1" applyFont="1" applyFill="1" applyBorder="1">
      <alignment vertical="center"/>
    </xf>
    <xf numFmtId="188" fontId="33" fillId="0" borderId="124" xfId="8" applyNumberFormat="1" applyFont="1" applyFill="1" applyBorder="1">
      <alignment vertical="center"/>
    </xf>
    <xf numFmtId="188" fontId="63" fillId="0" borderId="125" xfId="8" applyNumberFormat="1" applyFont="1" applyFill="1" applyBorder="1">
      <alignment vertical="center"/>
    </xf>
    <xf numFmtId="190" fontId="33" fillId="0" borderId="31" xfId="8" applyNumberFormat="1" applyFont="1" applyFill="1" applyBorder="1" applyProtection="1">
      <alignment vertical="center"/>
      <protection locked="0"/>
    </xf>
    <xf numFmtId="190" fontId="33" fillId="0" borderId="51" xfId="8" applyNumberFormat="1" applyFont="1" applyFill="1" applyBorder="1" applyProtection="1">
      <alignment vertical="center"/>
      <protection locked="0"/>
    </xf>
    <xf numFmtId="190" fontId="33" fillId="0" borderId="52" xfId="8" applyNumberFormat="1" applyFont="1" applyFill="1" applyBorder="1" applyProtection="1">
      <alignment vertical="center"/>
      <protection locked="0"/>
    </xf>
    <xf numFmtId="188" fontId="63" fillId="0" borderId="37" xfId="8" applyNumberFormat="1" applyFont="1" applyFill="1" applyBorder="1">
      <alignment vertical="center"/>
    </xf>
    <xf numFmtId="188" fontId="33" fillId="0" borderId="127" xfId="8" applyNumberFormat="1" applyFont="1" applyFill="1" applyBorder="1">
      <alignment vertical="center"/>
    </xf>
    <xf numFmtId="188" fontId="63" fillId="0" borderId="59" xfId="8" applyNumberFormat="1" applyFont="1" applyFill="1" applyBorder="1">
      <alignment vertical="center"/>
    </xf>
    <xf numFmtId="188" fontId="63" fillId="0" borderId="122" xfId="8" applyNumberFormat="1" applyFont="1" applyFill="1" applyBorder="1">
      <alignment vertical="center"/>
    </xf>
    <xf numFmtId="188" fontId="63" fillId="0" borderId="30" xfId="8" applyNumberFormat="1" applyFont="1" applyFill="1" applyBorder="1">
      <alignment vertical="center"/>
    </xf>
    <xf numFmtId="188" fontId="33" fillId="2" borderId="42" xfId="8" applyNumberFormat="1" applyFont="1" applyFill="1" applyBorder="1" applyProtection="1">
      <alignment vertical="center"/>
      <protection locked="0"/>
    </xf>
    <xf numFmtId="188" fontId="33" fillId="2" borderId="12" xfId="8" applyNumberFormat="1" applyFont="1" applyFill="1" applyBorder="1" applyProtection="1">
      <alignment vertical="center"/>
      <protection locked="0"/>
    </xf>
    <xf numFmtId="188" fontId="33" fillId="2" borderId="17" xfId="8" applyNumberFormat="1" applyFont="1" applyFill="1" applyBorder="1" applyProtection="1">
      <alignment vertical="center"/>
      <protection locked="0"/>
    </xf>
    <xf numFmtId="188" fontId="33" fillId="2" borderId="128" xfId="8" applyNumberFormat="1" applyFont="1" applyFill="1" applyBorder="1" applyProtection="1">
      <alignment vertical="center"/>
      <protection locked="0"/>
    </xf>
    <xf numFmtId="188" fontId="33" fillId="2" borderId="126" xfId="8" applyNumberFormat="1" applyFont="1" applyFill="1" applyBorder="1" applyProtection="1">
      <alignment vertical="center"/>
      <protection locked="0"/>
    </xf>
    <xf numFmtId="188" fontId="33" fillId="2" borderId="124" xfId="8" applyNumberFormat="1" applyFont="1" applyFill="1" applyBorder="1" applyProtection="1">
      <alignment vertical="center"/>
      <protection locked="0"/>
    </xf>
    <xf numFmtId="188" fontId="65" fillId="2" borderId="121" xfId="8" applyNumberFormat="1" applyFont="1" applyFill="1" applyBorder="1" applyProtection="1">
      <alignment vertical="center"/>
      <protection locked="0"/>
    </xf>
    <xf numFmtId="188" fontId="65" fillId="2" borderId="125" xfId="8" applyNumberFormat="1" applyFont="1" applyFill="1" applyBorder="1" applyProtection="1">
      <alignment vertical="center"/>
      <protection locked="0"/>
    </xf>
    <xf numFmtId="188" fontId="33" fillId="2" borderId="107" xfId="8" applyNumberFormat="1" applyFont="1" applyFill="1" applyBorder="1" applyProtection="1">
      <alignment vertical="center"/>
      <protection locked="0"/>
    </xf>
    <xf numFmtId="188" fontId="33" fillId="2" borderId="108" xfId="8" applyNumberFormat="1" applyFont="1" applyFill="1" applyBorder="1" applyProtection="1">
      <alignment vertical="center"/>
      <protection locked="0"/>
    </xf>
    <xf numFmtId="188" fontId="33" fillId="2" borderId="109" xfId="8" applyNumberFormat="1" applyFont="1" applyFill="1" applyBorder="1" applyProtection="1">
      <alignment vertical="center"/>
      <protection locked="0"/>
    </xf>
    <xf numFmtId="0" fontId="27" fillId="2" borderId="46" xfId="10" applyFont="1" applyFill="1" applyBorder="1" applyAlignment="1" applyProtection="1">
      <alignment vertical="center" shrinkToFit="1"/>
      <protection locked="0"/>
    </xf>
    <xf numFmtId="0" fontId="27" fillId="2" borderId="21" xfId="10" applyFont="1" applyFill="1" applyBorder="1" applyAlignment="1" applyProtection="1">
      <alignment vertical="center" shrinkToFit="1"/>
      <protection locked="0"/>
    </xf>
    <xf numFmtId="180" fontId="27" fillId="2" borderId="44" xfId="10" applyNumberFormat="1" applyFont="1" applyFill="1" applyBorder="1" applyAlignment="1" applyProtection="1">
      <alignment horizontal="center" vertical="center" shrinkToFit="1"/>
      <protection locked="0"/>
    </xf>
    <xf numFmtId="0" fontId="27" fillId="2" borderId="57" xfId="10" applyFont="1" applyFill="1" applyBorder="1" applyAlignment="1" applyProtection="1">
      <alignment vertical="center" shrinkToFit="1"/>
      <protection locked="0"/>
    </xf>
    <xf numFmtId="0" fontId="27" fillId="2" borderId="49" xfId="10" applyFont="1" applyFill="1" applyBorder="1" applyAlignment="1" applyProtection="1">
      <alignment vertical="center" shrinkToFit="1"/>
      <protection locked="0"/>
    </xf>
    <xf numFmtId="180" fontId="27" fillId="2" borderId="1" xfId="10" applyNumberFormat="1" applyFont="1" applyFill="1" applyBorder="1" applyAlignment="1" applyProtection="1">
      <alignment horizontal="center" vertical="center" shrinkToFit="1"/>
      <protection locked="0"/>
    </xf>
    <xf numFmtId="0" fontId="27" fillId="2" borderId="12" xfId="10" applyFont="1" applyFill="1" applyBorder="1" applyAlignment="1" applyProtection="1">
      <alignment vertical="center" shrinkToFit="1"/>
      <protection locked="0"/>
    </xf>
    <xf numFmtId="180" fontId="27" fillId="2" borderId="26" xfId="10" applyNumberFormat="1" applyFont="1" applyFill="1" applyBorder="1" applyAlignment="1" applyProtection="1">
      <alignment horizontal="center" vertical="center" shrinkToFit="1"/>
      <protection locked="0"/>
    </xf>
    <xf numFmtId="0" fontId="27" fillId="2" borderId="41" xfId="10" applyFont="1" applyFill="1" applyBorder="1" applyAlignment="1" applyProtection="1">
      <alignment vertical="center" shrinkToFit="1"/>
      <protection locked="0"/>
    </xf>
    <xf numFmtId="0" fontId="27" fillId="2" borderId="51" xfId="10" applyFont="1" applyFill="1" applyBorder="1" applyAlignment="1" applyProtection="1">
      <alignment vertical="center" shrinkToFit="1"/>
      <protection locked="0"/>
    </xf>
    <xf numFmtId="180" fontId="27" fillId="2" borderId="13" xfId="10" applyNumberFormat="1" applyFont="1" applyFill="1" applyBorder="1" applyAlignment="1" applyProtection="1">
      <alignment horizontal="center" vertical="center" shrinkToFit="1"/>
      <protection locked="0"/>
    </xf>
    <xf numFmtId="0" fontId="11" fillId="2" borderId="12" xfId="9" applyFont="1" applyFill="1" applyBorder="1" applyAlignment="1" applyProtection="1">
      <alignment horizontal="center" vertical="center" shrinkToFit="1"/>
      <protection locked="0"/>
    </xf>
    <xf numFmtId="179" fontId="11" fillId="2" borderId="12" xfId="13" applyNumberFormat="1" applyFont="1" applyFill="1" applyBorder="1" applyAlignment="1" applyProtection="1">
      <alignment horizontal="right" vertical="center" shrinkToFit="1"/>
      <protection locked="0"/>
    </xf>
    <xf numFmtId="179" fontId="5" fillId="2" borderId="57" xfId="13" applyNumberFormat="1" applyFont="1" applyFill="1" applyBorder="1" applyAlignment="1" applyProtection="1">
      <alignment horizontal="right" vertical="center" shrinkToFit="1"/>
      <protection locked="0"/>
    </xf>
    <xf numFmtId="0" fontId="11" fillId="2" borderId="48" xfId="9" applyFont="1" applyFill="1" applyBorder="1" applyAlignment="1" applyProtection="1">
      <alignment horizontal="center" vertical="center" shrinkToFit="1"/>
      <protection locked="0"/>
    </xf>
    <xf numFmtId="179" fontId="11" fillId="2" borderId="48" xfId="13" applyNumberFormat="1" applyFont="1" applyFill="1" applyBorder="1" applyAlignment="1" applyProtection="1">
      <alignment horizontal="right" vertical="center" shrinkToFit="1"/>
      <protection locked="0"/>
    </xf>
    <xf numFmtId="179" fontId="5" fillId="2" borderId="2" xfId="13" applyNumberFormat="1" applyFont="1" applyFill="1" applyBorder="1" applyAlignment="1" applyProtection="1">
      <alignment horizontal="right" vertical="center" shrinkToFit="1"/>
      <protection locked="0"/>
    </xf>
    <xf numFmtId="0" fontId="26" fillId="3" borderId="0" xfId="9" applyFont="1" applyFill="1" applyAlignment="1" applyProtection="1">
      <alignment vertical="center"/>
    </xf>
    <xf numFmtId="0" fontId="11" fillId="3" borderId="0" xfId="9" applyFont="1" applyFill="1" applyAlignment="1" applyProtection="1">
      <alignment vertical="center"/>
    </xf>
    <xf numFmtId="0" fontId="25" fillId="3" borderId="0" xfId="9" applyFont="1" applyFill="1" applyAlignment="1" applyProtection="1">
      <alignment horizontal="center" vertical="center"/>
    </xf>
    <xf numFmtId="0" fontId="37" fillId="0" borderId="24"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11" fillId="3" borderId="66" xfId="9" applyFont="1" applyFill="1" applyBorder="1" applyAlignment="1" applyProtection="1">
      <alignment horizontal="center" vertical="center"/>
    </xf>
    <xf numFmtId="0" fontId="11" fillId="3" borderId="49" xfId="9" applyFont="1" applyFill="1" applyBorder="1" applyAlignment="1" applyProtection="1">
      <alignment horizontal="center" vertical="center"/>
    </xf>
    <xf numFmtId="0" fontId="11" fillId="0" borderId="42" xfId="9" applyFont="1" applyFill="1" applyBorder="1" applyAlignment="1" applyProtection="1">
      <alignment horizontal="center" vertical="center" shrinkToFit="1"/>
    </xf>
    <xf numFmtId="0" fontId="11" fillId="0" borderId="12" xfId="9" applyFont="1" applyFill="1" applyBorder="1" applyAlignment="1" applyProtection="1">
      <alignment horizontal="center" vertical="center" shrinkToFit="1"/>
    </xf>
    <xf numFmtId="179" fontId="11" fillId="0" borderId="12" xfId="13" applyNumberFormat="1" applyFont="1" applyFill="1" applyBorder="1" applyAlignment="1" applyProtection="1">
      <alignment horizontal="right" vertical="center" shrinkToFit="1"/>
    </xf>
    <xf numFmtId="179" fontId="6" fillId="0" borderId="57" xfId="13" applyNumberFormat="1" applyFont="1" applyFill="1" applyBorder="1" applyAlignment="1" applyProtection="1">
      <alignment horizontal="right" vertical="center" shrinkToFit="1"/>
    </xf>
    <xf numFmtId="179" fontId="5" fillId="0" borderId="12" xfId="13" applyNumberFormat="1" applyFont="1" applyFill="1" applyBorder="1" applyAlignment="1" applyProtection="1">
      <alignment horizontal="right" vertical="center" shrinkToFit="1"/>
    </xf>
    <xf numFmtId="0" fontId="11" fillId="0" borderId="53" xfId="9" applyFont="1" applyFill="1" applyBorder="1" applyAlignment="1" applyProtection="1">
      <alignment horizontal="center" vertical="center" shrinkToFit="1"/>
    </xf>
    <xf numFmtId="0" fontId="28" fillId="0" borderId="0" xfId="9" applyFont="1" applyAlignment="1" applyProtection="1">
      <alignment vertical="center"/>
    </xf>
    <xf numFmtId="0" fontId="21" fillId="0" borderId="0" xfId="12" applyFont="1" applyProtection="1"/>
    <xf numFmtId="0" fontId="30" fillId="0" borderId="0" xfId="12" applyFont="1" applyAlignment="1" applyProtection="1">
      <alignment vertical="top"/>
    </xf>
    <xf numFmtId="0" fontId="31" fillId="0" borderId="0" xfId="10" applyFont="1" applyAlignment="1" applyProtection="1">
      <alignment horizontal="left" vertical="center"/>
    </xf>
    <xf numFmtId="0" fontId="32" fillId="0" borderId="0" xfId="10" applyFont="1" applyAlignment="1" applyProtection="1">
      <alignment horizontal="left" vertical="center"/>
    </xf>
    <xf numFmtId="0" fontId="27" fillId="0" borderId="0" xfId="12" applyFont="1" applyAlignment="1" applyProtection="1">
      <alignment horizontal="center" vertical="center"/>
    </xf>
    <xf numFmtId="0" fontId="34" fillId="0" borderId="0" xfId="10" applyFont="1" applyAlignment="1" applyProtection="1">
      <alignment horizontal="left" vertical="center"/>
    </xf>
    <xf numFmtId="177" fontId="12" fillId="0" borderId="73" xfId="10" applyNumberFormat="1" applyFont="1" applyBorder="1" applyAlignment="1" applyProtection="1">
      <alignment horizontal="center" vertical="center" wrapText="1" shrinkToFit="1"/>
    </xf>
    <xf numFmtId="177" fontId="5" fillId="0" borderId="24" xfId="10" applyNumberFormat="1" applyFont="1" applyBorder="1" applyAlignment="1" applyProtection="1">
      <alignment horizontal="center" vertical="center" wrapText="1" shrinkToFit="1"/>
    </xf>
    <xf numFmtId="177" fontId="5" fillId="0" borderId="41" xfId="10" applyNumberFormat="1" applyFont="1" applyBorder="1" applyAlignment="1" applyProtection="1">
      <alignment horizontal="center" vertical="center" wrapText="1" shrinkToFit="1"/>
    </xf>
    <xf numFmtId="0" fontId="27" fillId="0" borderId="20" xfId="10" applyFont="1" applyBorder="1" applyAlignment="1" applyProtection="1">
      <alignment horizontal="center" vertical="center" shrinkToFit="1"/>
    </xf>
    <xf numFmtId="179" fontId="27" fillId="0" borderId="64" xfId="10" applyNumberFormat="1" applyFont="1" applyFill="1" applyBorder="1" applyAlignment="1" applyProtection="1">
      <alignment vertical="center" shrinkToFit="1"/>
    </xf>
    <xf numFmtId="0" fontId="27" fillId="0" borderId="66" xfId="10" applyFont="1" applyBorder="1" applyAlignment="1" applyProtection="1">
      <alignment horizontal="center" vertical="center" shrinkToFit="1"/>
    </xf>
    <xf numFmtId="179" fontId="27" fillId="0" borderId="43" xfId="10" applyNumberFormat="1" applyFont="1" applyFill="1" applyBorder="1" applyAlignment="1" applyProtection="1">
      <alignment vertical="center" shrinkToFit="1"/>
    </xf>
    <xf numFmtId="0" fontId="27" fillId="0" borderId="42" xfId="10" applyFont="1" applyBorder="1" applyAlignment="1" applyProtection="1">
      <alignment horizontal="center" vertical="center" shrinkToFit="1"/>
    </xf>
    <xf numFmtId="0" fontId="27" fillId="0" borderId="23" xfId="10" applyFont="1" applyBorder="1" applyAlignment="1" applyProtection="1">
      <alignment horizontal="center" vertical="center" shrinkToFit="1"/>
    </xf>
    <xf numFmtId="179" fontId="27" fillId="0" borderId="60" xfId="10" applyNumberFormat="1" applyFont="1" applyFill="1" applyBorder="1" applyAlignment="1" applyProtection="1">
      <alignment vertical="center" shrinkToFit="1"/>
    </xf>
    <xf numFmtId="0" fontId="27" fillId="0" borderId="73" xfId="10" applyFont="1" applyBorder="1" applyAlignment="1" applyProtection="1">
      <alignment vertical="center" shrinkToFit="1"/>
    </xf>
    <xf numFmtId="179" fontId="27" fillId="0" borderId="68" xfId="10" applyNumberFormat="1" applyFont="1" applyFill="1" applyBorder="1" applyAlignment="1" applyProtection="1">
      <alignment vertical="center" shrinkToFit="1"/>
    </xf>
    <xf numFmtId="179" fontId="27" fillId="0" borderId="67" xfId="10" applyNumberFormat="1" applyFont="1" applyFill="1" applyBorder="1" applyAlignment="1" applyProtection="1">
      <alignment vertical="center" shrinkToFit="1"/>
    </xf>
    <xf numFmtId="0" fontId="21" fillId="0" borderId="62" xfId="12" applyFont="1" applyBorder="1" applyProtection="1"/>
    <xf numFmtId="181" fontId="27" fillId="0" borderId="74" xfId="10" applyNumberFormat="1" applyFont="1" applyFill="1" applyBorder="1" applyAlignment="1" applyProtection="1">
      <alignment vertical="top" shrinkToFit="1"/>
    </xf>
    <xf numFmtId="179" fontId="27" fillId="0" borderId="0" xfId="10" applyNumberFormat="1" applyFont="1" applyAlignment="1" applyProtection="1">
      <alignment vertical="center" shrinkToFit="1"/>
    </xf>
    <xf numFmtId="179" fontId="27" fillId="0" borderId="0" xfId="10" applyNumberFormat="1" applyFont="1" applyAlignment="1" applyProtection="1">
      <alignment vertical="center" wrapText="1" shrinkToFit="1"/>
    </xf>
    <xf numFmtId="0" fontId="22" fillId="0" borderId="0" xfId="0" applyFont="1" applyAlignment="1" applyProtection="1">
      <alignment vertical="center" shrinkToFit="1"/>
    </xf>
    <xf numFmtId="181" fontId="27" fillId="0" borderId="0" xfId="10" applyNumberFormat="1" applyFont="1" applyAlignment="1" applyProtection="1">
      <alignment vertical="center" shrinkToFit="1"/>
    </xf>
    <xf numFmtId="0" fontId="12" fillId="0" borderId="0" xfId="10" applyFont="1" applyAlignment="1" applyProtection="1">
      <alignment horizontal="left" vertical="center"/>
    </xf>
    <xf numFmtId="0" fontId="12" fillId="0" borderId="0" xfId="12" applyFont="1" applyAlignment="1" applyProtection="1">
      <alignment vertical="top"/>
    </xf>
    <xf numFmtId="0" fontId="12" fillId="0" borderId="0" xfId="12" applyFont="1" applyAlignment="1" applyProtection="1">
      <alignment vertical="top" wrapText="1"/>
    </xf>
    <xf numFmtId="0" fontId="29" fillId="0" borderId="0" xfId="9" applyFont="1" applyProtection="1"/>
    <xf numFmtId="179" fontId="27" fillId="0" borderId="67" xfId="10" applyNumberFormat="1" applyFont="1" applyBorder="1" applyAlignment="1" applyProtection="1">
      <alignment vertical="center" shrinkToFit="1"/>
      <protection locked="0"/>
    </xf>
    <xf numFmtId="0" fontId="5" fillId="0" borderId="0" xfId="0" applyFont="1" applyProtection="1">
      <alignment vertical="center"/>
    </xf>
    <xf numFmtId="0" fontId="5" fillId="0" borderId="19" xfId="0" applyFont="1" applyBorder="1" applyProtection="1">
      <alignment vertical="center"/>
    </xf>
    <xf numFmtId="0" fontId="8" fillId="0" borderId="0" xfId="0" applyFont="1" applyProtection="1">
      <alignment vertical="center"/>
    </xf>
    <xf numFmtId="0" fontId="12" fillId="0" borderId="0" xfId="0" applyFont="1" applyAlignment="1" applyProtection="1">
      <alignment horizontal="center" vertical="center"/>
    </xf>
    <xf numFmtId="0" fontId="16"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58" fontId="5" fillId="0" borderId="0" xfId="0" applyNumberFormat="1" applyFont="1" applyFill="1" applyAlignment="1" applyProtection="1">
      <alignment vertical="center"/>
    </xf>
    <xf numFmtId="0" fontId="5" fillId="0" borderId="13" xfId="0" applyFont="1" applyBorder="1" applyAlignment="1" applyProtection="1">
      <alignment horizontal="right" vertical="center"/>
    </xf>
    <xf numFmtId="0" fontId="5" fillId="0" borderId="13" xfId="0" applyFont="1" applyFill="1" applyBorder="1" applyProtection="1">
      <alignment vertical="center"/>
    </xf>
    <xf numFmtId="0" fontId="5" fillId="0" borderId="0" xfId="0" applyFont="1" applyFill="1" applyAlignment="1" applyProtection="1">
      <alignment vertical="center"/>
    </xf>
    <xf numFmtId="0" fontId="7" fillId="0" borderId="0" xfId="0" applyFont="1" applyAlignment="1" applyProtection="1">
      <alignment horizontal="distributed" vertical="center"/>
    </xf>
    <xf numFmtId="0" fontId="5" fillId="0" borderId="0" xfId="0" applyFont="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distributed" vertical="center" wrapText="1"/>
    </xf>
    <xf numFmtId="0" fontId="5" fillId="0" borderId="0" xfId="0" applyFont="1" applyAlignment="1" applyProtection="1">
      <alignment horizontal="center" vertical="center" wrapText="1"/>
    </xf>
    <xf numFmtId="0" fontId="5" fillId="0" borderId="13" xfId="0" applyFont="1" applyBorder="1" applyAlignment="1" applyProtection="1">
      <alignment horizontal="distributed" vertical="center"/>
    </xf>
    <xf numFmtId="0" fontId="13" fillId="0" borderId="0" xfId="0" applyFont="1" applyProtection="1">
      <alignment vertical="center"/>
    </xf>
    <xf numFmtId="0" fontId="14" fillId="0" borderId="0" xfId="0" applyFont="1" applyProtection="1">
      <alignment vertical="center"/>
    </xf>
    <xf numFmtId="0" fontId="5" fillId="0" borderId="50" xfId="0" applyFont="1" applyBorder="1" applyProtection="1">
      <alignment vertical="center"/>
    </xf>
    <xf numFmtId="0" fontId="5" fillId="0" borderId="19" xfId="0" applyFont="1" applyBorder="1" applyAlignment="1" applyProtection="1">
      <alignment horizontal="distributed" vertical="center"/>
    </xf>
    <xf numFmtId="0" fontId="7" fillId="0" borderId="63" xfId="0" applyFont="1" applyBorder="1" applyProtection="1">
      <alignment vertical="center"/>
    </xf>
    <xf numFmtId="0" fontId="8" fillId="0" borderId="0" xfId="0" applyFont="1" applyAlignment="1" applyProtection="1">
      <alignment horizontal="left" vertical="center"/>
    </xf>
    <xf numFmtId="0" fontId="0" fillId="0" borderId="0" xfId="0" applyAlignment="1">
      <alignment vertical="top" textRotation="255" wrapText="1"/>
    </xf>
    <xf numFmtId="38" fontId="0" fillId="0" borderId="0" xfId="0" applyNumberFormat="1">
      <alignment vertical="center"/>
    </xf>
    <xf numFmtId="179" fontId="6" fillId="0" borderId="2" xfId="13" applyNumberFormat="1" applyFont="1" applyFill="1" applyBorder="1" applyAlignment="1" applyProtection="1">
      <alignment horizontal="right" vertical="center" shrinkToFit="1"/>
    </xf>
    <xf numFmtId="0" fontId="5" fillId="0" borderId="51" xfId="0" applyFont="1" applyFill="1" applyBorder="1" applyAlignment="1" applyProtection="1">
      <alignment horizontal="center" vertical="center" wrapText="1"/>
    </xf>
    <xf numFmtId="0" fontId="73" fillId="0" borderId="0" xfId="8" applyFont="1" applyProtection="1">
      <alignment vertical="center"/>
      <protection locked="0"/>
    </xf>
    <xf numFmtId="0" fontId="46" fillId="2" borderId="17" xfId="8" applyFont="1" applyFill="1" applyBorder="1" applyAlignment="1" applyProtection="1">
      <alignment horizontal="center" vertical="center"/>
      <protection locked="0"/>
    </xf>
    <xf numFmtId="0" fontId="46" fillId="2" borderId="130" xfId="8" applyFont="1" applyFill="1" applyBorder="1" applyAlignment="1" applyProtection="1">
      <alignment horizontal="center" vertical="center"/>
      <protection locked="0"/>
    </xf>
    <xf numFmtId="0" fontId="46" fillId="2" borderId="98" xfId="8" applyFont="1" applyFill="1" applyBorder="1" applyAlignment="1" applyProtection="1">
      <alignment horizontal="center" vertical="center"/>
      <protection locked="0"/>
    </xf>
    <xf numFmtId="0" fontId="46" fillId="2" borderId="122" xfId="8" applyFont="1" applyFill="1" applyBorder="1" applyAlignment="1" applyProtection="1">
      <alignment horizontal="center" vertical="center"/>
      <protection locked="0"/>
    </xf>
    <xf numFmtId="0" fontId="46" fillId="2" borderId="53" xfId="8" applyFont="1" applyFill="1" applyBorder="1" applyAlignment="1" applyProtection="1">
      <alignment horizontal="center" vertical="center"/>
      <protection locked="0"/>
    </xf>
    <xf numFmtId="0" fontId="46" fillId="2" borderId="43" xfId="8" applyFont="1" applyFill="1" applyBorder="1" applyAlignment="1" applyProtection="1">
      <alignment horizontal="center" vertical="center"/>
      <protection locked="0"/>
    </xf>
    <xf numFmtId="0" fontId="46" fillId="2" borderId="94" xfId="8" applyFont="1" applyFill="1" applyBorder="1" applyAlignment="1" applyProtection="1">
      <alignment horizontal="center" vertical="center"/>
      <protection locked="0"/>
    </xf>
    <xf numFmtId="0" fontId="46" fillId="2" borderId="59" xfId="8" applyFont="1" applyFill="1" applyBorder="1" applyAlignment="1" applyProtection="1">
      <alignment horizontal="center" vertical="center" shrinkToFit="1"/>
      <protection locked="0"/>
    </xf>
    <xf numFmtId="191" fontId="46" fillId="2" borderId="71" xfId="8" applyNumberFormat="1" applyFont="1" applyFill="1" applyBorder="1" applyAlignment="1" applyProtection="1">
      <alignment horizontal="right" vertical="center" wrapText="1"/>
      <protection locked="0"/>
    </xf>
    <xf numFmtId="191" fontId="46" fillId="2" borderId="71" xfId="8" applyNumberFormat="1" applyFont="1" applyFill="1" applyBorder="1" applyAlignment="1" applyProtection="1">
      <alignment horizontal="right" vertical="center"/>
      <protection locked="0"/>
    </xf>
    <xf numFmtId="0" fontId="5" fillId="0" borderId="19"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2" fillId="0" borderId="0" xfId="10" applyFont="1" applyAlignment="1" applyProtection="1">
      <alignment horizontal="left" vertical="top" shrinkToFit="1"/>
    </xf>
    <xf numFmtId="0" fontId="11" fillId="3" borderId="18" xfId="9" applyFont="1" applyFill="1" applyBorder="1" applyAlignment="1" applyProtection="1">
      <alignment vertical="top" wrapText="1"/>
    </xf>
    <xf numFmtId="0" fontId="11" fillId="3" borderId="0" xfId="9" applyFont="1" applyFill="1" applyAlignment="1" applyProtection="1">
      <alignment vertical="top" wrapText="1"/>
    </xf>
    <xf numFmtId="0" fontId="11" fillId="3" borderId="50" xfId="9" applyFont="1" applyFill="1" applyBorder="1" applyAlignment="1" applyProtection="1">
      <alignment horizontal="center" vertical="center"/>
    </xf>
    <xf numFmtId="0" fontId="1" fillId="0" borderId="0" xfId="8" applyProtection="1">
      <alignment vertical="center"/>
    </xf>
    <xf numFmtId="0" fontId="46" fillId="0" borderId="0" xfId="8" applyFont="1" applyProtection="1">
      <alignment vertical="center"/>
    </xf>
    <xf numFmtId="182" fontId="46" fillId="0" borderId="0" xfId="8" applyNumberFormat="1" applyFont="1" applyProtection="1">
      <alignment vertical="center"/>
    </xf>
    <xf numFmtId="0" fontId="44" fillId="0" borderId="0" xfId="8" applyFont="1" applyProtection="1">
      <alignment vertical="center"/>
    </xf>
    <xf numFmtId="182" fontId="44" fillId="0" borderId="0" xfId="8" applyNumberFormat="1" applyFont="1" applyProtection="1">
      <alignment vertical="center"/>
    </xf>
    <xf numFmtId="0" fontId="45" fillId="0" borderId="0" xfId="8" applyFont="1" applyProtection="1">
      <alignment vertical="center"/>
    </xf>
    <xf numFmtId="0" fontId="49" fillId="0" borderId="0" xfId="0" applyFont="1" applyProtection="1">
      <alignment vertical="center"/>
    </xf>
    <xf numFmtId="0" fontId="46" fillId="0" borderId="0" xfId="14" applyFont="1" applyAlignment="1" applyProtection="1">
      <alignment horizontal="left" vertical="center"/>
    </xf>
    <xf numFmtId="0" fontId="67" fillId="0" borderId="0" xfId="14" applyFont="1" applyAlignment="1" applyProtection="1">
      <alignment horizontal="center" vertical="center"/>
    </xf>
    <xf numFmtId="0" fontId="36" fillId="0" borderId="0" xfId="14" applyFont="1" applyAlignment="1" applyProtection="1">
      <alignment horizontal="center" vertical="center"/>
    </xf>
    <xf numFmtId="0" fontId="46" fillId="0" borderId="71" xfId="14" applyFont="1" applyBorder="1" applyAlignment="1" applyProtection="1">
      <alignment horizontal="left" vertical="center"/>
    </xf>
    <xf numFmtId="0" fontId="46" fillId="0" borderId="0" xfId="8" applyFont="1" applyFill="1" applyProtection="1">
      <alignment vertical="center"/>
    </xf>
    <xf numFmtId="0" fontId="46" fillId="0" borderId="0" xfId="14" applyFont="1" applyFill="1" applyBorder="1" applyAlignment="1" applyProtection="1">
      <alignment horizontal="left" vertical="center"/>
    </xf>
    <xf numFmtId="0" fontId="36" fillId="0" borderId="0" xfId="14" applyFont="1" applyFill="1" applyAlignment="1" applyProtection="1">
      <alignment horizontal="center" vertical="center"/>
    </xf>
    <xf numFmtId="0" fontId="1" fillId="0" borderId="0" xfId="8" applyFill="1" applyProtection="1">
      <alignment vertical="center"/>
    </xf>
    <xf numFmtId="0" fontId="33" fillId="0" borderId="0" xfId="14" applyFill="1" applyBorder="1" applyAlignment="1" applyProtection="1">
      <alignment horizontal="left" vertical="center"/>
    </xf>
    <xf numFmtId="0" fontId="33" fillId="0" borderId="0" xfId="14" applyBorder="1" applyAlignment="1" applyProtection="1">
      <alignment horizontal="left" vertical="center"/>
    </xf>
    <xf numFmtId="0" fontId="46" fillId="0" borderId="0" xfId="8" applyFont="1" applyAlignment="1" applyProtection="1">
      <alignment horizontal="center" vertical="center"/>
    </xf>
    <xf numFmtId="0" fontId="46" fillId="0" borderId="0" xfId="8" applyFont="1" applyBorder="1" applyAlignment="1" applyProtection="1">
      <alignment horizontal="center" vertical="center"/>
    </xf>
    <xf numFmtId="0" fontId="46" fillId="2" borderId="71" xfId="14" applyFont="1" applyFill="1" applyBorder="1" applyAlignment="1" applyProtection="1">
      <alignment horizontal="left" vertical="center"/>
      <protection locked="0"/>
    </xf>
    <xf numFmtId="0" fontId="67" fillId="0" borderId="0" xfId="8" applyFont="1" applyProtection="1">
      <alignment vertical="center"/>
    </xf>
    <xf numFmtId="0" fontId="73" fillId="0" borderId="0" xfId="8" applyFont="1" applyProtection="1">
      <alignment vertical="center"/>
    </xf>
    <xf numFmtId="0" fontId="47" fillId="0" borderId="0" xfId="8" applyFont="1" applyProtection="1">
      <alignment vertical="center"/>
    </xf>
    <xf numFmtId="0" fontId="46" fillId="0" borderId="57" xfId="8" applyFont="1" applyBorder="1" applyAlignment="1" applyProtection="1">
      <alignment horizontal="center" vertical="center" wrapText="1"/>
    </xf>
    <xf numFmtId="0" fontId="46" fillId="0" borderId="71" xfId="8" applyFont="1" applyBorder="1" applyAlignment="1" applyProtection="1">
      <alignment horizontal="center" vertical="center" wrapText="1"/>
    </xf>
    <xf numFmtId="0" fontId="46" fillId="0" borderId="35" xfId="8" applyFont="1" applyBorder="1" applyAlignment="1" applyProtection="1">
      <alignment horizontal="center" vertical="center" wrapText="1"/>
    </xf>
    <xf numFmtId="182" fontId="46" fillId="4" borderId="67" xfId="8" applyNumberFormat="1" applyFont="1" applyFill="1" applyBorder="1" applyAlignment="1" applyProtection="1">
      <alignment horizontal="right" vertical="center"/>
    </xf>
    <xf numFmtId="0" fontId="46" fillId="0" borderId="2" xfId="8" applyFont="1" applyBorder="1" applyAlignment="1" applyProtection="1">
      <alignment horizontal="left" vertical="center"/>
    </xf>
    <xf numFmtId="0" fontId="46" fillId="0" borderId="55" xfId="8" applyFont="1" applyFill="1" applyBorder="1" applyAlignment="1" applyProtection="1">
      <alignment horizontal="right" vertical="center"/>
    </xf>
    <xf numFmtId="0" fontId="46" fillId="0" borderId="0" xfId="8" applyFont="1" applyFill="1" applyAlignment="1" applyProtection="1">
      <alignment horizontal="center" vertical="center"/>
    </xf>
    <xf numFmtId="0" fontId="46" fillId="0" borderId="6" xfId="8" applyFont="1" applyBorder="1" applyAlignment="1" applyProtection="1">
      <alignment horizontal="left" vertical="center"/>
    </xf>
    <xf numFmtId="0" fontId="46" fillId="0" borderId="0" xfId="8" applyFont="1" applyAlignment="1" applyProtection="1">
      <alignment horizontal="left" vertical="center"/>
    </xf>
    <xf numFmtId="0" fontId="46" fillId="0" borderId="24" xfId="8" applyFont="1" applyFill="1" applyBorder="1" applyAlignment="1" applyProtection="1">
      <alignment horizontal="right" vertical="center"/>
    </xf>
    <xf numFmtId="0" fontId="46" fillId="0" borderId="83" xfId="8" applyFont="1" applyBorder="1" applyProtection="1">
      <alignment vertical="center"/>
    </xf>
    <xf numFmtId="0" fontId="46" fillId="0" borderId="84" xfId="8" applyFont="1" applyFill="1" applyBorder="1" applyAlignment="1" applyProtection="1">
      <alignment horizontal="right" vertical="center"/>
    </xf>
    <xf numFmtId="0" fontId="46" fillId="0" borderId="85" xfId="8" applyFont="1" applyFill="1" applyBorder="1" applyAlignment="1" applyProtection="1">
      <alignment horizontal="right" vertical="center"/>
    </xf>
    <xf numFmtId="0" fontId="46" fillId="0" borderId="82" xfId="8" applyFont="1" applyBorder="1" applyAlignment="1" applyProtection="1">
      <alignment horizontal="left" vertical="center"/>
    </xf>
    <xf numFmtId="0" fontId="46" fillId="0" borderId="83" xfId="8" applyFont="1" applyBorder="1" applyAlignment="1" applyProtection="1">
      <alignment horizontal="left" vertical="center"/>
    </xf>
    <xf numFmtId="0" fontId="46" fillId="0" borderId="67" xfId="8" applyFont="1" applyFill="1" applyBorder="1" applyAlignment="1" applyProtection="1">
      <alignment horizontal="right" vertical="center"/>
    </xf>
    <xf numFmtId="0" fontId="46" fillId="0" borderId="5" xfId="8" applyFont="1" applyBorder="1" applyProtection="1">
      <alignment vertical="center"/>
    </xf>
    <xf numFmtId="0" fontId="46" fillId="0" borderId="88" xfId="8" applyFont="1" applyBorder="1" applyProtection="1">
      <alignment vertical="center"/>
    </xf>
    <xf numFmtId="0" fontId="46" fillId="0" borderId="0" xfId="8" applyFont="1" applyAlignment="1" applyProtection="1">
      <alignment vertical="top" wrapText="1"/>
    </xf>
    <xf numFmtId="0" fontId="46" fillId="0" borderId="0" xfId="8" applyFont="1" applyAlignment="1" applyProtection="1">
      <alignment vertical="center" wrapText="1"/>
    </xf>
    <xf numFmtId="0" fontId="46" fillId="0" borderId="0" xfId="8" applyFont="1" applyAlignment="1" applyProtection="1">
      <alignment vertical="top"/>
    </xf>
    <xf numFmtId="0" fontId="46" fillId="0" borderId="57" xfId="8" applyFont="1" applyBorder="1" applyProtection="1">
      <alignment vertical="center"/>
    </xf>
    <xf numFmtId="0" fontId="46" fillId="0" borderId="26" xfId="8" applyFont="1" applyBorder="1" applyProtection="1">
      <alignment vertical="center"/>
    </xf>
    <xf numFmtId="0" fontId="46" fillId="0" borderId="66" xfId="8" applyFont="1" applyBorder="1" applyAlignment="1" applyProtection="1">
      <alignment horizontal="center" vertical="center" wrapText="1"/>
    </xf>
    <xf numFmtId="182" fontId="46" fillId="0" borderId="8" xfId="8" applyNumberFormat="1" applyFont="1" applyBorder="1" applyAlignment="1" applyProtection="1">
      <alignment horizontal="center" vertical="center" wrapText="1"/>
    </xf>
    <xf numFmtId="0" fontId="46" fillId="0" borderId="49" xfId="8" applyFont="1" applyBorder="1" applyAlignment="1" applyProtection="1">
      <alignment horizontal="center" vertical="center" wrapText="1"/>
    </xf>
    <xf numFmtId="0" fontId="46" fillId="0" borderId="2" xfId="8" applyFont="1" applyBorder="1" applyAlignment="1" applyProtection="1">
      <alignment horizontal="center" vertical="center"/>
    </xf>
    <xf numFmtId="0" fontId="46" fillId="0" borderId="4" xfId="8" applyFont="1" applyBorder="1" applyProtection="1">
      <alignment vertical="center"/>
    </xf>
    <xf numFmtId="0" fontId="46" fillId="0" borderId="53" xfId="8" applyFont="1" applyBorder="1" applyProtection="1">
      <alignment vertical="center"/>
    </xf>
    <xf numFmtId="182" fontId="46" fillId="0" borderId="10" xfId="8" applyNumberFormat="1" applyFont="1" applyBorder="1" applyProtection="1">
      <alignment vertical="center"/>
    </xf>
    <xf numFmtId="182" fontId="46" fillId="0" borderId="60" xfId="8" applyNumberFormat="1" applyFont="1" applyBorder="1" applyProtection="1">
      <alignment vertical="center"/>
    </xf>
    <xf numFmtId="183" fontId="49" fillId="0" borderId="10" xfId="8" applyNumberFormat="1" applyFont="1" applyFill="1" applyBorder="1" applyProtection="1">
      <alignment vertical="center"/>
    </xf>
    <xf numFmtId="0" fontId="46" fillId="0" borderId="48" xfId="8" applyFont="1" applyBorder="1" applyProtection="1">
      <alignment vertical="center"/>
    </xf>
    <xf numFmtId="0" fontId="46" fillId="0" borderId="129" xfId="8" applyFont="1" applyBorder="1" applyProtection="1">
      <alignment vertical="center"/>
    </xf>
    <xf numFmtId="0" fontId="46" fillId="0" borderId="110" xfId="8" applyFont="1" applyBorder="1" applyProtection="1">
      <alignment vertical="center"/>
    </xf>
    <xf numFmtId="0" fontId="46" fillId="0" borderId="130" xfId="8" applyFont="1" applyBorder="1" applyProtection="1">
      <alignment vertical="center"/>
    </xf>
    <xf numFmtId="182" fontId="50" fillId="0" borderId="109" xfId="8" applyNumberFormat="1" applyFont="1" applyFill="1" applyBorder="1" applyAlignment="1" applyProtection="1">
      <alignment horizontal="right" vertical="center"/>
    </xf>
    <xf numFmtId="184" fontId="51" fillId="0" borderId="130" xfId="8" applyNumberFormat="1" applyFont="1" applyFill="1" applyBorder="1" applyProtection="1">
      <alignment vertical="center"/>
    </xf>
    <xf numFmtId="183" fontId="52" fillId="0" borderId="110" xfId="8" applyNumberFormat="1" applyFont="1" applyFill="1" applyBorder="1" applyProtection="1">
      <alignment vertical="center"/>
    </xf>
    <xf numFmtId="0" fontId="46" fillId="0" borderId="82" xfId="8" applyFont="1" applyBorder="1" applyProtection="1">
      <alignment vertical="center"/>
    </xf>
    <xf numFmtId="0" fontId="46" fillId="0" borderId="97" xfId="8" applyFont="1" applyBorder="1" applyProtection="1">
      <alignment vertical="center"/>
    </xf>
    <xf numFmtId="182" fontId="46" fillId="0" borderId="96" xfId="8" applyNumberFormat="1" applyFont="1" applyBorder="1" applyProtection="1">
      <alignment vertical="center"/>
    </xf>
    <xf numFmtId="182" fontId="50" fillId="0" borderId="95" xfId="8" applyNumberFormat="1" applyFont="1" applyFill="1" applyBorder="1" applyAlignment="1" applyProtection="1">
      <alignment horizontal="right" vertical="center"/>
    </xf>
    <xf numFmtId="184" fontId="51" fillId="0" borderId="96" xfId="8" applyNumberFormat="1" applyFont="1" applyFill="1" applyBorder="1" applyProtection="1">
      <alignment vertical="center"/>
    </xf>
    <xf numFmtId="183" fontId="52" fillId="0" borderId="97" xfId="8" applyNumberFormat="1" applyFont="1" applyFill="1" applyBorder="1" applyProtection="1">
      <alignment vertical="center"/>
    </xf>
    <xf numFmtId="0" fontId="46" fillId="0" borderId="131" xfId="8" applyFont="1" applyBorder="1" applyProtection="1">
      <alignment vertical="center"/>
    </xf>
    <xf numFmtId="0" fontId="46" fillId="0" borderId="132" xfId="8" applyFont="1" applyBorder="1" applyProtection="1">
      <alignment vertical="center"/>
    </xf>
    <xf numFmtId="0" fontId="46" fillId="0" borderId="100" xfId="8" applyFont="1" applyBorder="1" applyProtection="1">
      <alignment vertical="center"/>
    </xf>
    <xf numFmtId="182" fontId="50" fillId="0" borderId="99" xfId="8" applyNumberFormat="1" applyFont="1" applyFill="1" applyBorder="1" applyAlignment="1" applyProtection="1">
      <alignment horizontal="right" vertical="center"/>
    </xf>
    <xf numFmtId="184" fontId="51" fillId="0" borderId="98" xfId="8" applyNumberFormat="1" applyFont="1" applyFill="1" applyBorder="1" applyProtection="1">
      <alignment vertical="center"/>
    </xf>
    <xf numFmtId="183" fontId="52" fillId="0" borderId="100" xfId="8" applyNumberFormat="1" applyFont="1" applyFill="1" applyBorder="1" applyProtection="1">
      <alignment vertical="center"/>
    </xf>
    <xf numFmtId="0" fontId="46" fillId="0" borderId="133" xfId="8" applyFont="1" applyBorder="1" applyProtection="1">
      <alignment vertical="center"/>
    </xf>
    <xf numFmtId="0" fontId="46" fillId="0" borderId="8" xfId="8" applyFont="1" applyBorder="1" applyProtection="1">
      <alignment vertical="center"/>
    </xf>
    <xf numFmtId="182" fontId="46" fillId="0" borderId="66" xfId="8" applyNumberFormat="1" applyFont="1" applyBorder="1" applyAlignment="1" applyProtection="1">
      <alignment horizontal="right" vertical="center"/>
    </xf>
    <xf numFmtId="182" fontId="46" fillId="0" borderId="8" xfId="8" applyNumberFormat="1" applyFont="1" applyFill="1" applyBorder="1" applyAlignment="1" applyProtection="1">
      <alignment horizontal="right" vertical="center"/>
    </xf>
    <xf numFmtId="185" fontId="51" fillId="0" borderId="43" xfId="8" applyNumberFormat="1" applyFont="1" applyFill="1" applyBorder="1" applyProtection="1">
      <alignment vertical="center"/>
    </xf>
    <xf numFmtId="183" fontId="49" fillId="0" borderId="8" xfId="8" applyNumberFormat="1" applyFont="1" applyFill="1" applyBorder="1" applyProtection="1">
      <alignment vertical="center"/>
    </xf>
    <xf numFmtId="182" fontId="46" fillId="0" borderId="49" xfId="8" applyNumberFormat="1" applyFont="1" applyFill="1" applyBorder="1" applyAlignment="1" applyProtection="1">
      <alignment horizontal="right" vertical="center"/>
    </xf>
    <xf numFmtId="0" fontId="46" fillId="0" borderId="134" xfId="8" applyFont="1" applyBorder="1" applyProtection="1">
      <alignment vertical="center"/>
    </xf>
    <xf numFmtId="0" fontId="46" fillId="0" borderId="106" xfId="8" applyFont="1" applyFill="1" applyBorder="1" applyProtection="1">
      <alignment vertical="center"/>
    </xf>
    <xf numFmtId="182" fontId="50" fillId="0" borderId="135" xfId="8" applyNumberFormat="1" applyFont="1" applyFill="1" applyBorder="1" applyAlignment="1" applyProtection="1">
      <alignment horizontal="right" vertical="center"/>
    </xf>
    <xf numFmtId="182" fontId="46" fillId="0" borderId="83" xfId="8" applyNumberFormat="1" applyFont="1" applyFill="1" applyBorder="1" applyProtection="1">
      <alignment vertical="center"/>
    </xf>
    <xf numFmtId="0" fontId="46" fillId="0" borderId="136" xfId="8" applyFont="1" applyBorder="1" applyProtection="1">
      <alignment vertical="center"/>
    </xf>
    <xf numFmtId="0" fontId="46" fillId="0" borderId="90" xfId="8" applyFont="1" applyBorder="1" applyProtection="1">
      <alignment vertical="center"/>
    </xf>
    <xf numFmtId="0" fontId="46" fillId="0" borderId="91" xfId="8" applyFont="1" applyBorder="1" applyProtection="1">
      <alignment vertical="center"/>
    </xf>
    <xf numFmtId="182" fontId="50" fillId="0" borderId="92" xfId="8" applyNumberFormat="1" applyFont="1" applyFill="1" applyBorder="1" applyAlignment="1" applyProtection="1">
      <alignment horizontal="right" vertical="center"/>
    </xf>
    <xf numFmtId="184" fontId="51" fillId="0" borderId="91" xfId="8" applyNumberFormat="1" applyFont="1" applyFill="1" applyBorder="1" applyProtection="1">
      <alignment vertical="center"/>
    </xf>
    <xf numFmtId="183" fontId="52" fillId="0" borderId="93" xfId="8" applyNumberFormat="1" applyFont="1" applyFill="1" applyBorder="1" applyProtection="1">
      <alignment vertical="center"/>
    </xf>
    <xf numFmtId="0" fontId="46" fillId="0" borderId="91" xfId="8" applyFont="1" applyFill="1" applyBorder="1" applyProtection="1">
      <alignment vertical="center"/>
    </xf>
    <xf numFmtId="0" fontId="46" fillId="0" borderId="137" xfId="8" applyFont="1" applyBorder="1" applyProtection="1">
      <alignment vertical="center"/>
    </xf>
    <xf numFmtId="0" fontId="46" fillId="0" borderId="138" xfId="8" applyFont="1" applyBorder="1" applyProtection="1">
      <alignment vertical="center"/>
    </xf>
    <xf numFmtId="0" fontId="46" fillId="0" borderId="139" xfId="8" applyFont="1" applyBorder="1" applyProtection="1">
      <alignment vertical="center"/>
    </xf>
    <xf numFmtId="182" fontId="50" fillId="0" borderId="140" xfId="8" applyNumberFormat="1" applyFont="1" applyFill="1" applyBorder="1" applyAlignment="1" applyProtection="1">
      <alignment horizontal="right" vertical="center"/>
    </xf>
    <xf numFmtId="184" fontId="51" fillId="0" borderId="139" xfId="8" applyNumberFormat="1" applyFont="1" applyFill="1" applyBorder="1" applyProtection="1">
      <alignment vertical="center"/>
    </xf>
    <xf numFmtId="183" fontId="52" fillId="0" borderId="141" xfId="8" applyNumberFormat="1" applyFont="1" applyFill="1" applyBorder="1" applyProtection="1">
      <alignment vertical="center"/>
    </xf>
    <xf numFmtId="0" fontId="46" fillId="0" borderId="139" xfId="8" applyFont="1" applyFill="1" applyBorder="1" applyProtection="1">
      <alignment vertical="center"/>
    </xf>
    <xf numFmtId="182" fontId="50" fillId="0" borderId="70" xfId="8" applyNumberFormat="1" applyFont="1" applyFill="1" applyBorder="1" applyAlignment="1" applyProtection="1">
      <alignment horizontal="right" vertical="center"/>
    </xf>
    <xf numFmtId="0" fontId="46" fillId="0" borderId="142" xfId="8" applyFont="1" applyBorder="1" applyProtection="1">
      <alignment vertical="center"/>
    </xf>
    <xf numFmtId="0" fontId="46" fillId="0" borderId="143" xfId="8" applyFont="1" applyBorder="1" applyProtection="1">
      <alignment vertical="center"/>
    </xf>
    <xf numFmtId="182" fontId="50" fillId="0" borderId="124" xfId="8" applyNumberFormat="1" applyFont="1" applyFill="1" applyBorder="1" applyAlignment="1" applyProtection="1">
      <alignment horizontal="right" vertical="center"/>
    </xf>
    <xf numFmtId="184" fontId="51" fillId="0" borderId="122" xfId="8" applyNumberFormat="1" applyFont="1" applyFill="1" applyBorder="1" applyProtection="1">
      <alignment vertical="center"/>
    </xf>
    <xf numFmtId="183" fontId="52" fillId="0" borderId="144" xfId="8" applyNumberFormat="1" applyFont="1" applyFill="1" applyBorder="1" applyProtection="1">
      <alignment vertical="center"/>
    </xf>
    <xf numFmtId="0" fontId="46" fillId="0" borderId="1" xfId="8" applyFont="1" applyBorder="1" applyProtection="1">
      <alignment vertical="center"/>
    </xf>
    <xf numFmtId="0" fontId="46" fillId="0" borderId="57" xfId="8" applyFont="1" applyBorder="1" applyAlignment="1" applyProtection="1">
      <alignment horizontal="center" vertical="center"/>
    </xf>
    <xf numFmtId="0" fontId="46" fillId="0" borderId="26" xfId="8" applyFont="1" applyBorder="1" applyAlignment="1" applyProtection="1">
      <alignment horizontal="left" vertical="center"/>
    </xf>
    <xf numFmtId="182" fontId="53" fillId="0" borderId="42" xfId="8" applyNumberFormat="1" applyFont="1" applyBorder="1" applyProtection="1">
      <alignment vertical="center"/>
    </xf>
    <xf numFmtId="182" fontId="53" fillId="0" borderId="58" xfId="8" applyNumberFormat="1" applyFont="1" applyBorder="1" applyProtection="1">
      <alignment vertical="center"/>
    </xf>
    <xf numFmtId="182" fontId="51" fillId="0" borderId="59" xfId="8" applyNumberFormat="1" applyFont="1" applyBorder="1" applyProtection="1">
      <alignment vertical="center"/>
    </xf>
    <xf numFmtId="183" fontId="46" fillId="0" borderId="58" xfId="8" applyNumberFormat="1" applyFont="1" applyFill="1" applyBorder="1" applyProtection="1">
      <alignment vertical="center"/>
    </xf>
    <xf numFmtId="182" fontId="53" fillId="0" borderId="12" xfId="8" applyNumberFormat="1" applyFont="1" applyBorder="1" applyProtection="1">
      <alignment vertical="center"/>
    </xf>
    <xf numFmtId="0" fontId="46" fillId="0" borderId="17" xfId="8" applyFont="1" applyBorder="1" applyProtection="1">
      <alignment vertical="center"/>
    </xf>
    <xf numFmtId="182" fontId="53" fillId="0" borderId="10" xfId="8" applyNumberFormat="1" applyFont="1" applyBorder="1" applyProtection="1">
      <alignment vertical="center"/>
    </xf>
    <xf numFmtId="182" fontId="53" fillId="0" borderId="7" xfId="8" applyNumberFormat="1" applyFont="1" applyBorder="1" applyProtection="1">
      <alignment vertical="center"/>
    </xf>
    <xf numFmtId="183" fontId="49" fillId="0" borderId="58" xfId="8" applyNumberFormat="1" applyFont="1" applyFill="1" applyBorder="1" applyProtection="1">
      <alignment vertical="center"/>
    </xf>
    <xf numFmtId="0" fontId="46" fillId="0" borderId="134" xfId="8" applyFont="1" applyBorder="1" applyAlignment="1" applyProtection="1">
      <alignment horizontal="left" vertical="center"/>
    </xf>
    <xf numFmtId="0" fontId="46" fillId="0" borderId="110" xfId="8" applyFont="1" applyBorder="1" applyAlignment="1" applyProtection="1">
      <alignment horizontal="left" vertical="center"/>
    </xf>
    <xf numFmtId="182" fontId="51" fillId="0" borderId="60" xfId="8" applyNumberFormat="1" applyFont="1" applyBorder="1" applyProtection="1">
      <alignment vertical="center"/>
    </xf>
    <xf numFmtId="183" fontId="46" fillId="0" borderId="10" xfId="8" applyNumberFormat="1" applyFont="1" applyFill="1" applyBorder="1" applyProtection="1">
      <alignment vertical="center"/>
    </xf>
    <xf numFmtId="183" fontId="51" fillId="6" borderId="59" xfId="8" applyNumberFormat="1" applyFont="1" applyFill="1" applyBorder="1" applyProtection="1">
      <alignment vertical="center"/>
    </xf>
    <xf numFmtId="182" fontId="46" fillId="0" borderId="72" xfId="8" applyNumberFormat="1" applyFont="1" applyBorder="1" applyAlignment="1" applyProtection="1">
      <alignment horizontal="right" vertical="center" wrapText="1"/>
    </xf>
    <xf numFmtId="183" fontId="51" fillId="0" borderId="59" xfId="8" applyNumberFormat="1" applyFont="1" applyBorder="1" applyProtection="1">
      <alignment vertical="center"/>
    </xf>
    <xf numFmtId="0" fontId="46" fillId="0" borderId="12" xfId="8" applyFont="1" applyBorder="1" applyAlignment="1" applyProtection="1">
      <alignment horizontal="center" vertical="center"/>
    </xf>
    <xf numFmtId="0" fontId="1" fillId="0" borderId="59" xfId="8" applyBorder="1" applyProtection="1">
      <alignment vertical="center"/>
    </xf>
    <xf numFmtId="0" fontId="1" fillId="0" borderId="58" xfId="8" applyFill="1" applyBorder="1" applyProtection="1">
      <alignment vertical="center"/>
    </xf>
    <xf numFmtId="182" fontId="53" fillId="0" borderId="8" xfId="8" applyNumberFormat="1" applyFont="1" applyBorder="1" applyProtection="1">
      <alignment vertical="center"/>
    </xf>
    <xf numFmtId="0" fontId="46" fillId="0" borderId="43" xfId="8" applyFont="1" applyBorder="1" applyAlignment="1" applyProtection="1">
      <alignment horizontal="center" vertical="center" wrapText="1"/>
    </xf>
    <xf numFmtId="0" fontId="46" fillId="0" borderId="8" xfId="8" applyFont="1" applyBorder="1" applyAlignment="1" applyProtection="1">
      <alignment horizontal="center" vertical="center" wrapText="1"/>
    </xf>
    <xf numFmtId="182" fontId="46" fillId="0" borderId="59" xfId="8" applyNumberFormat="1" applyFont="1" applyBorder="1" applyProtection="1">
      <alignment vertical="center"/>
    </xf>
    <xf numFmtId="186" fontId="46" fillId="0" borderId="58" xfId="8" applyNumberFormat="1" applyFont="1" applyFill="1" applyBorder="1" applyProtection="1">
      <alignment vertical="center"/>
    </xf>
    <xf numFmtId="0" fontId="46" fillId="0" borderId="2" xfId="8" applyFont="1" applyBorder="1" applyProtection="1">
      <alignment vertical="center"/>
    </xf>
    <xf numFmtId="0" fontId="46" fillId="0" borderId="10" xfId="8" applyFont="1" applyBorder="1" applyProtection="1">
      <alignment vertical="center"/>
    </xf>
    <xf numFmtId="191" fontId="46" fillId="0" borderId="47" xfId="8" applyNumberFormat="1" applyFont="1" applyBorder="1" applyAlignment="1" applyProtection="1">
      <alignment horizontal="right" vertical="center"/>
    </xf>
    <xf numFmtId="186" fontId="46" fillId="0" borderId="4" xfId="8" applyNumberFormat="1" applyFont="1" applyFill="1" applyBorder="1" applyProtection="1">
      <alignment vertical="center"/>
    </xf>
    <xf numFmtId="0" fontId="46" fillId="0" borderId="59" xfId="8" applyFont="1" applyBorder="1" applyAlignment="1" applyProtection="1">
      <alignment horizontal="center" vertical="center" wrapText="1"/>
    </xf>
    <xf numFmtId="0" fontId="46" fillId="0" borderId="58" xfId="8" applyFont="1" applyBorder="1" applyAlignment="1" applyProtection="1">
      <alignment horizontal="center" vertical="center" wrapText="1"/>
    </xf>
    <xf numFmtId="182" fontId="46" fillId="0" borderId="4" xfId="8" applyNumberFormat="1" applyFont="1" applyBorder="1" applyProtection="1">
      <alignment vertical="center"/>
    </xf>
    <xf numFmtId="186" fontId="46" fillId="0" borderId="10" xfId="8" applyNumberFormat="1" applyFont="1" applyFill="1" applyBorder="1" applyProtection="1">
      <alignment vertical="center"/>
    </xf>
    <xf numFmtId="186" fontId="46" fillId="0" borderId="60" xfId="8" applyNumberFormat="1" applyFont="1" applyBorder="1" applyProtection="1">
      <alignment vertical="center"/>
    </xf>
    <xf numFmtId="186" fontId="46" fillId="0" borderId="4" xfId="8" applyNumberFormat="1" applyFont="1" applyBorder="1" applyProtection="1">
      <alignment vertical="center"/>
    </xf>
    <xf numFmtId="0" fontId="46" fillId="0" borderId="57" xfId="8" applyFont="1" applyBorder="1" applyAlignment="1" applyProtection="1">
      <alignment horizontal="left" vertical="center"/>
    </xf>
    <xf numFmtId="0" fontId="46" fillId="0" borderId="59" xfId="8" applyFont="1" applyBorder="1" applyAlignment="1" applyProtection="1">
      <alignment horizontal="center" vertical="center"/>
    </xf>
    <xf numFmtId="182" fontId="50" fillId="4" borderId="59" xfId="8" applyNumberFormat="1" applyFont="1" applyFill="1" applyBorder="1" applyAlignment="1" applyProtection="1">
      <alignment horizontal="right" vertical="center"/>
    </xf>
    <xf numFmtId="182" fontId="50" fillId="0" borderId="59" xfId="8" applyNumberFormat="1" applyFont="1" applyBorder="1" applyAlignment="1" applyProtection="1">
      <alignment horizontal="right" vertical="center"/>
    </xf>
    <xf numFmtId="0" fontId="46" fillId="0" borderId="102" xfId="8" applyFont="1" applyBorder="1" applyAlignment="1" applyProtection="1">
      <alignment horizontal="left" vertical="center"/>
    </xf>
    <xf numFmtId="0" fontId="46" fillId="0" borderId="103" xfId="8" applyFont="1" applyBorder="1" applyAlignment="1" applyProtection="1">
      <alignment horizontal="left" vertical="center"/>
    </xf>
    <xf numFmtId="0" fontId="46" fillId="0" borderId="105" xfId="8" applyFont="1" applyBorder="1" applyAlignment="1" applyProtection="1">
      <alignment horizontal="center" vertical="center"/>
    </xf>
    <xf numFmtId="182" fontId="53" fillId="0" borderId="104" xfId="8" applyNumberFormat="1" applyFont="1" applyBorder="1" applyProtection="1">
      <alignment vertical="center"/>
    </xf>
    <xf numFmtId="182" fontId="50" fillId="4" borderId="105" xfId="8" applyNumberFormat="1" applyFont="1" applyFill="1" applyBorder="1" applyAlignment="1" applyProtection="1">
      <alignment horizontal="right" vertical="center"/>
    </xf>
    <xf numFmtId="183" fontId="46" fillId="0" borderId="104" xfId="8" applyNumberFormat="1" applyFont="1" applyFill="1" applyBorder="1" applyProtection="1">
      <alignment vertical="center"/>
    </xf>
    <xf numFmtId="0" fontId="46" fillId="0" borderId="103" xfId="8" applyFont="1" applyBorder="1" applyAlignment="1" applyProtection="1">
      <alignment horizontal="center" vertical="center"/>
    </xf>
    <xf numFmtId="0" fontId="49" fillId="0" borderId="6" xfId="8" applyFont="1" applyBorder="1" applyProtection="1">
      <alignment vertical="center"/>
    </xf>
    <xf numFmtId="0" fontId="46" fillId="0" borderId="29" xfId="8" applyFont="1" applyBorder="1" applyProtection="1">
      <alignment vertical="center"/>
    </xf>
    <xf numFmtId="182" fontId="46" fillId="0" borderId="7" xfId="8" applyNumberFormat="1" applyFont="1" applyBorder="1" applyProtection="1">
      <alignment vertical="center"/>
    </xf>
    <xf numFmtId="182" fontId="51" fillId="0" borderId="29" xfId="8" applyNumberFormat="1" applyFont="1" applyBorder="1" applyProtection="1">
      <alignment vertical="center"/>
    </xf>
    <xf numFmtId="183" fontId="49" fillId="0" borderId="7" xfId="8" applyNumberFormat="1" applyFont="1" applyFill="1" applyBorder="1" applyProtection="1">
      <alignment vertical="center"/>
    </xf>
    <xf numFmtId="0" fontId="54" fillId="0" borderId="50" xfId="8" applyFont="1" applyBorder="1" applyProtection="1">
      <alignment vertical="center"/>
    </xf>
    <xf numFmtId="0" fontId="55" fillId="0" borderId="19" xfId="8" applyFont="1" applyBorder="1" applyProtection="1">
      <alignment vertical="center"/>
    </xf>
    <xf numFmtId="0" fontId="55" fillId="0" borderId="50" xfId="8" applyFont="1" applyBorder="1" applyProtection="1">
      <alignment vertical="center"/>
    </xf>
    <xf numFmtId="182" fontId="55" fillId="0" borderId="63" xfId="8" applyNumberFormat="1" applyFont="1" applyBorder="1" applyProtection="1">
      <alignment vertical="center"/>
    </xf>
    <xf numFmtId="182" fontId="56" fillId="0" borderId="50" xfId="8" applyNumberFormat="1" applyFont="1" applyBorder="1" applyProtection="1">
      <alignment vertical="center"/>
    </xf>
    <xf numFmtId="182" fontId="47" fillId="0" borderId="63" xfId="8" applyNumberFormat="1" applyFont="1" applyFill="1" applyBorder="1" applyProtection="1">
      <alignment vertical="center"/>
    </xf>
    <xf numFmtId="183" fontId="46" fillId="0" borderId="0" xfId="8" applyNumberFormat="1" applyFont="1" applyProtection="1">
      <alignment vertical="center"/>
    </xf>
    <xf numFmtId="38" fontId="47" fillId="0" borderId="50" xfId="15" applyFont="1" applyBorder="1" applyProtection="1">
      <alignment vertical="center"/>
    </xf>
    <xf numFmtId="38" fontId="47" fillId="0" borderId="19" xfId="15" applyFont="1" applyBorder="1" applyProtection="1">
      <alignment vertical="center"/>
    </xf>
    <xf numFmtId="38" fontId="47" fillId="0" borderId="19" xfId="15" applyFont="1" applyFill="1" applyBorder="1" applyProtection="1">
      <alignment vertical="center"/>
    </xf>
    <xf numFmtId="38" fontId="74" fillId="0" borderId="19" xfId="15" applyFont="1" applyBorder="1" applyProtection="1">
      <alignment vertical="center"/>
    </xf>
    <xf numFmtId="0" fontId="11" fillId="0" borderId="0" xfId="0" applyFont="1" applyProtection="1">
      <alignment vertical="center"/>
    </xf>
    <xf numFmtId="0" fontId="26" fillId="0" borderId="0" xfId="9" applyFont="1" applyAlignment="1" applyProtection="1">
      <alignment vertical="center"/>
    </xf>
    <xf numFmtId="0" fontId="11" fillId="0" borderId="0" xfId="9" applyFont="1" applyAlignment="1" applyProtection="1">
      <alignment vertical="center"/>
    </xf>
    <xf numFmtId="0" fontId="27" fillId="0" borderId="0" xfId="9" applyFont="1" applyAlignment="1" applyProtection="1">
      <alignment horizontal="center" vertical="center"/>
    </xf>
    <xf numFmtId="0" fontId="22" fillId="0" borderId="0" xfId="9" applyFont="1" applyAlignment="1" applyProtection="1">
      <alignment vertical="center"/>
    </xf>
    <xf numFmtId="0" fontId="11" fillId="0" borderId="0" xfId="9" applyFont="1" applyAlignment="1" applyProtection="1">
      <alignment horizontal="center" vertical="center"/>
    </xf>
    <xf numFmtId="0" fontId="11" fillId="0" borderId="0" xfId="9" applyFont="1" applyAlignment="1" applyProtection="1">
      <alignment horizontal="right" vertical="center"/>
    </xf>
    <xf numFmtId="0" fontId="23" fillId="0" borderId="0" xfId="9" applyFont="1" applyAlignment="1" applyProtection="1">
      <alignment horizontal="distributed" vertical="center"/>
    </xf>
    <xf numFmtId="0" fontId="11" fillId="0" borderId="0" xfId="9" applyFont="1" applyAlignment="1" applyProtection="1">
      <alignment horizontal="distributed" vertical="center"/>
    </xf>
    <xf numFmtId="0" fontId="11" fillId="0" borderId="13" xfId="9" applyFont="1" applyBorder="1" applyAlignment="1" applyProtection="1">
      <alignment vertical="center"/>
    </xf>
    <xf numFmtId="0" fontId="7" fillId="0" borderId="47" xfId="0" applyFont="1" applyBorder="1" applyProtection="1">
      <alignment vertical="center"/>
    </xf>
    <xf numFmtId="0" fontId="5" fillId="0" borderId="13" xfId="0" applyFont="1" applyBorder="1" applyProtection="1">
      <alignment vertical="center"/>
    </xf>
    <xf numFmtId="0" fontId="5" fillId="0" borderId="63" xfId="0" applyFont="1" applyBorder="1" applyProtection="1">
      <alignment vertical="center"/>
    </xf>
    <xf numFmtId="0" fontId="5" fillId="0" borderId="29" xfId="0" applyFont="1" applyBorder="1" applyAlignment="1" applyProtection="1">
      <alignment vertical="center" wrapText="1"/>
    </xf>
    <xf numFmtId="0" fontId="5" fillId="0" borderId="0" xfId="0" applyFont="1" applyAlignment="1" applyProtection="1">
      <alignment vertical="center" wrapText="1"/>
    </xf>
    <xf numFmtId="0" fontId="5" fillId="0" borderId="7" xfId="0" applyFont="1" applyBorder="1" applyAlignment="1" applyProtection="1">
      <alignment vertical="center" wrapText="1"/>
    </xf>
    <xf numFmtId="0" fontId="7" fillId="0" borderId="7" xfId="0" applyFont="1" applyBorder="1" applyAlignment="1" applyProtection="1">
      <alignment horizontal="right" vertical="center"/>
    </xf>
    <xf numFmtId="0" fontId="5" fillId="0" borderId="29" xfId="0" applyFont="1" applyBorder="1" applyProtection="1">
      <alignment vertical="center"/>
    </xf>
    <xf numFmtId="0" fontId="5" fillId="0" borderId="7" xfId="0" applyFont="1" applyBorder="1" applyProtection="1">
      <alignment vertical="center"/>
    </xf>
    <xf numFmtId="0" fontId="42" fillId="0" borderId="58" xfId="0" applyFont="1" applyBorder="1" applyAlignment="1" applyProtection="1">
      <alignment horizontal="right" vertical="center"/>
    </xf>
    <xf numFmtId="0" fontId="5" fillId="0" borderId="30" xfId="0" applyFont="1" applyBorder="1" applyProtection="1">
      <alignment vertical="center"/>
    </xf>
    <xf numFmtId="0" fontId="5" fillId="0" borderId="15" xfId="0" applyFont="1" applyBorder="1" applyProtection="1">
      <alignment vertical="center"/>
    </xf>
    <xf numFmtId="0" fontId="42" fillId="0" borderId="7" xfId="0" applyFont="1" applyBorder="1" applyAlignment="1" applyProtection="1">
      <alignment horizontal="right" vertical="center"/>
    </xf>
    <xf numFmtId="0" fontId="42" fillId="0" borderId="71"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3" xfId="0" applyFont="1" applyBorder="1" applyAlignment="1" applyProtection="1">
      <alignment horizontal="center" vertical="center"/>
    </xf>
    <xf numFmtId="176" fontId="7" fillId="0" borderId="0" xfId="0" applyNumberFormat="1" applyFont="1" applyAlignment="1" applyProtection="1">
      <alignment vertical="top" shrinkToFit="1"/>
    </xf>
    <xf numFmtId="0" fontId="0" fillId="0" borderId="0" xfId="9" applyFont="1" applyAlignment="1" applyProtection="1">
      <alignment vertical="center"/>
    </xf>
    <xf numFmtId="0" fontId="5" fillId="0" borderId="0" xfId="9" applyFont="1" applyAlignment="1" applyProtection="1">
      <alignment vertical="center"/>
    </xf>
    <xf numFmtId="0" fontId="75" fillId="0" borderId="0" xfId="0" applyFont="1" applyProtection="1">
      <alignment vertical="center"/>
    </xf>
    <xf numFmtId="0" fontId="7" fillId="0" borderId="0" xfId="0" applyFont="1" applyProtection="1">
      <alignment vertical="center"/>
    </xf>
    <xf numFmtId="0" fontId="23" fillId="0" borderId="0" xfId="0" applyFont="1" applyProtection="1">
      <alignment vertical="center"/>
    </xf>
    <xf numFmtId="0" fontId="5" fillId="0" borderId="35" xfId="0" applyFont="1" applyBorder="1" applyAlignment="1" applyProtection="1">
      <alignment horizontal="center" vertical="center" wrapText="1"/>
    </xf>
    <xf numFmtId="0" fontId="7" fillId="0" borderId="34" xfId="0" applyFont="1" applyBorder="1" applyAlignment="1" applyProtection="1">
      <alignment horizontal="right" vertical="center"/>
    </xf>
    <xf numFmtId="0" fontId="5" fillId="0" borderId="36" xfId="0" applyFont="1" applyBorder="1" applyAlignment="1" applyProtection="1">
      <alignment horizontal="center" vertical="center"/>
    </xf>
    <xf numFmtId="0" fontId="7" fillId="0" borderId="10" xfId="0" applyFont="1" applyBorder="1" applyAlignment="1" applyProtection="1">
      <alignment horizontal="right" vertical="center"/>
    </xf>
    <xf numFmtId="0" fontId="5" fillId="0" borderId="37" xfId="0" applyFont="1" applyBorder="1" applyAlignment="1" applyProtection="1">
      <alignment horizontal="center" vertical="center"/>
    </xf>
    <xf numFmtId="0" fontId="7" fillId="0" borderId="56" xfId="0" applyFont="1" applyBorder="1" applyAlignment="1" applyProtection="1">
      <alignment horizontal="right" vertical="center"/>
    </xf>
    <xf numFmtId="0" fontId="6" fillId="0" borderId="0" xfId="0" applyFont="1" applyAlignment="1" applyProtection="1">
      <alignment vertical="top"/>
    </xf>
    <xf numFmtId="0" fontId="7" fillId="0" borderId="0" xfId="9" applyFont="1" applyAlignment="1" applyProtection="1">
      <alignment vertical="center" wrapText="1"/>
    </xf>
    <xf numFmtId="0" fontId="42" fillId="0" borderId="0" xfId="0" applyFont="1" applyProtection="1">
      <alignment vertical="center"/>
    </xf>
    <xf numFmtId="0" fontId="7" fillId="0" borderId="0" xfId="9" applyFont="1" applyAlignment="1" applyProtection="1">
      <alignment horizontal="center" vertical="center" wrapText="1"/>
    </xf>
    <xf numFmtId="0" fontId="6" fillId="0" borderId="20" xfId="0" applyFont="1" applyBorder="1" applyProtection="1">
      <alignment vertical="center"/>
    </xf>
    <xf numFmtId="0" fontId="43" fillId="0" borderId="44" xfId="0" applyFont="1" applyBorder="1" applyProtection="1">
      <alignment vertical="center"/>
    </xf>
    <xf numFmtId="0" fontId="43" fillId="0" borderId="47" xfId="0" applyFont="1" applyBorder="1" applyProtection="1">
      <alignment vertical="center"/>
    </xf>
    <xf numFmtId="0" fontId="42" fillId="0" borderId="47" xfId="0" applyFont="1" applyBorder="1" applyAlignment="1" applyProtection="1">
      <alignment horizontal="left" vertical="center"/>
    </xf>
    <xf numFmtId="0" fontId="6" fillId="0" borderId="23" xfId="0" applyFont="1" applyBorder="1" applyProtection="1">
      <alignment vertical="center"/>
    </xf>
    <xf numFmtId="0" fontId="43" fillId="0" borderId="39" xfId="0" applyFont="1" applyBorder="1" applyProtection="1">
      <alignment vertical="center"/>
    </xf>
    <xf numFmtId="0" fontId="43" fillId="0" borderId="56" xfId="0" applyFont="1" applyBorder="1" applyProtection="1">
      <alignment vertical="center"/>
    </xf>
    <xf numFmtId="0" fontId="42" fillId="0" borderId="56" xfId="0" applyFont="1" applyBorder="1" applyAlignment="1" applyProtection="1">
      <alignment horizontal="left" vertical="center"/>
    </xf>
    <xf numFmtId="0" fontId="79" fillId="0" borderId="12" xfId="0" applyFont="1" applyBorder="1" applyAlignment="1">
      <alignment vertical="top" textRotation="255" shrinkToFit="1"/>
    </xf>
    <xf numFmtId="0" fontId="0" fillId="0" borderId="12" xfId="0" applyBorder="1">
      <alignment vertical="center"/>
    </xf>
    <xf numFmtId="38" fontId="0" fillId="0" borderId="12" xfId="0" applyNumberFormat="1" applyBorder="1">
      <alignment vertical="center"/>
    </xf>
    <xf numFmtId="55" fontId="0" fillId="0" borderId="12" xfId="0" applyNumberFormat="1" applyBorder="1">
      <alignment vertical="center"/>
    </xf>
    <xf numFmtId="0" fontId="46" fillId="0" borderId="0" xfId="8" applyFont="1" applyFill="1" applyAlignment="1" applyProtection="1">
      <alignment horizontal="center" vertical="center"/>
      <protection locked="0"/>
    </xf>
    <xf numFmtId="182" fontId="46" fillId="0" borderId="71" xfId="8" applyNumberFormat="1" applyFont="1" applyFill="1" applyBorder="1" applyAlignment="1" applyProtection="1">
      <alignment horizontal="right" vertical="center"/>
    </xf>
    <xf numFmtId="0" fontId="46" fillId="0" borderId="71" xfId="8" applyFont="1" applyBorder="1" applyAlignment="1" applyProtection="1">
      <alignment horizontal="center" vertical="center"/>
    </xf>
    <xf numFmtId="0" fontId="46" fillId="2" borderId="50" xfId="8" applyFont="1" applyFill="1" applyBorder="1" applyAlignment="1" applyProtection="1">
      <alignment horizontal="center" vertical="center"/>
      <protection locked="0"/>
    </xf>
    <xf numFmtId="0" fontId="46" fillId="2" borderId="19" xfId="8" applyFont="1" applyFill="1" applyBorder="1" applyAlignment="1" applyProtection="1">
      <alignment horizontal="center" vertical="center"/>
      <protection locked="0"/>
    </xf>
    <xf numFmtId="0" fontId="46" fillId="2" borderId="63" xfId="8" applyFont="1" applyFill="1" applyBorder="1" applyAlignment="1" applyProtection="1">
      <alignment horizontal="center" vertical="center"/>
      <protection locked="0"/>
    </xf>
    <xf numFmtId="0" fontId="46" fillId="2" borderId="27" xfId="8" applyFont="1" applyFill="1" applyBorder="1" applyAlignment="1" applyProtection="1">
      <alignment horizontal="left" vertical="center" wrapText="1"/>
    </xf>
    <xf numFmtId="0" fontId="46" fillId="2" borderId="18" xfId="8" applyFont="1" applyFill="1" applyBorder="1" applyAlignment="1" applyProtection="1">
      <alignment horizontal="left" vertical="center" wrapText="1"/>
    </xf>
    <xf numFmtId="0" fontId="46" fillId="2" borderId="34" xfId="8" applyFont="1" applyFill="1" applyBorder="1" applyAlignment="1" applyProtection="1">
      <alignment horizontal="left" vertical="center" wrapText="1"/>
    </xf>
    <xf numFmtId="0" fontId="46" fillId="2" borderId="29" xfId="8" applyFont="1" applyFill="1" applyBorder="1" applyAlignment="1" applyProtection="1">
      <alignment horizontal="left" vertical="center" wrapText="1"/>
    </xf>
    <xf numFmtId="0" fontId="46" fillId="2" borderId="0" xfId="8" applyFont="1" applyFill="1" applyBorder="1" applyAlignment="1" applyProtection="1">
      <alignment horizontal="left" vertical="center" wrapText="1"/>
    </xf>
    <xf numFmtId="0" fontId="46" fillId="2" borderId="7" xfId="8" applyFont="1" applyFill="1" applyBorder="1" applyAlignment="1" applyProtection="1">
      <alignment horizontal="left" vertical="center" wrapText="1"/>
    </xf>
    <xf numFmtId="0" fontId="46" fillId="2" borderId="30" xfId="8" applyFont="1" applyFill="1" applyBorder="1" applyAlignment="1" applyProtection="1">
      <alignment horizontal="left" vertical="center" wrapText="1"/>
    </xf>
    <xf numFmtId="0" fontId="46" fillId="2" borderId="13" xfId="8" applyFont="1" applyFill="1" applyBorder="1" applyAlignment="1" applyProtection="1">
      <alignment horizontal="left" vertical="center" wrapText="1"/>
    </xf>
    <xf numFmtId="0" fontId="46" fillId="2" borderId="15" xfId="8" applyFont="1" applyFill="1" applyBorder="1" applyAlignment="1" applyProtection="1">
      <alignment horizontal="left" vertical="center" wrapText="1"/>
    </xf>
    <xf numFmtId="0" fontId="33" fillId="0" borderId="60" xfId="8" applyFont="1" applyBorder="1" applyAlignment="1" applyProtection="1">
      <alignment horizontal="left" vertical="center"/>
      <protection locked="0"/>
    </xf>
    <xf numFmtId="0" fontId="33" fillId="0" borderId="3" xfId="8" applyFont="1" applyBorder="1" applyAlignment="1" applyProtection="1">
      <alignment horizontal="left" vertical="center"/>
      <protection locked="0"/>
    </xf>
    <xf numFmtId="0" fontId="33" fillId="0" borderId="105" xfId="8" applyFont="1" applyBorder="1" applyAlignment="1" applyProtection="1">
      <alignment horizontal="left" vertical="center"/>
      <protection locked="0"/>
    </xf>
    <xf numFmtId="0" fontId="33" fillId="0" borderId="115" xfId="8" applyFont="1" applyBorder="1" applyAlignment="1" applyProtection="1">
      <alignment horizontal="left" vertical="center"/>
      <protection locked="0"/>
    </xf>
    <xf numFmtId="0" fontId="33" fillId="0" borderId="119" xfId="8" applyFont="1" applyBorder="1" applyAlignment="1" applyProtection="1">
      <alignment horizontal="left" vertical="center"/>
      <protection locked="0"/>
    </xf>
    <xf numFmtId="0" fontId="33" fillId="0" borderId="120" xfId="8" applyFont="1" applyBorder="1" applyAlignment="1" applyProtection="1">
      <alignment horizontal="left" vertical="center"/>
      <protection locked="0"/>
    </xf>
    <xf numFmtId="0" fontId="63" fillId="0" borderId="27" xfId="8" applyFont="1" applyBorder="1" applyAlignment="1" applyProtection="1">
      <alignment horizontal="center" vertical="center" wrapText="1"/>
      <protection locked="0"/>
    </xf>
    <xf numFmtId="0" fontId="63" fillId="0" borderId="18" xfId="8" applyFont="1" applyBorder="1" applyAlignment="1" applyProtection="1">
      <alignment horizontal="center" vertical="center" wrapText="1"/>
      <protection locked="0"/>
    </xf>
    <xf numFmtId="0" fontId="63" fillId="0" borderId="34" xfId="8" applyFont="1" applyBorder="1" applyAlignment="1" applyProtection="1">
      <alignment horizontal="center" vertical="center" wrapText="1"/>
      <protection locked="0"/>
    </xf>
    <xf numFmtId="0" fontId="63" fillId="0" borderId="43" xfId="8" applyFont="1" applyBorder="1" applyAlignment="1" applyProtection="1">
      <alignment horizontal="center" vertical="center" wrapText="1"/>
      <protection locked="0"/>
    </xf>
    <xf numFmtId="0" fontId="63" fillId="0" borderId="1" xfId="8" applyFont="1" applyBorder="1" applyAlignment="1" applyProtection="1">
      <alignment horizontal="center" vertical="center" wrapText="1"/>
      <protection locked="0"/>
    </xf>
    <xf numFmtId="0" fontId="63" fillId="0" borderId="8" xfId="8" applyFont="1" applyBorder="1" applyAlignment="1" applyProtection="1">
      <alignment horizontal="center" vertical="center" wrapText="1"/>
      <protection locked="0"/>
    </xf>
    <xf numFmtId="0" fontId="60" fillId="0" borderId="0" xfId="8" applyFont="1" applyAlignment="1" applyProtection="1">
      <alignment horizontal="center" vertical="center"/>
      <protection locked="0"/>
    </xf>
    <xf numFmtId="0" fontId="61" fillId="0" borderId="50" xfId="8" applyFont="1" applyBorder="1" applyAlignment="1" applyProtection="1">
      <alignment horizontal="center" vertical="center"/>
      <protection locked="0"/>
    </xf>
    <xf numFmtId="0" fontId="61" fillId="0" borderId="19" xfId="8" applyFont="1" applyBorder="1" applyAlignment="1" applyProtection="1">
      <alignment horizontal="center" vertical="center"/>
      <protection locked="0"/>
    </xf>
    <xf numFmtId="0" fontId="61" fillId="0" borderId="63" xfId="8" applyFont="1" applyBorder="1" applyAlignment="1" applyProtection="1">
      <alignment horizontal="center" vertical="center"/>
      <protection locked="0"/>
    </xf>
    <xf numFmtId="0" fontId="63" fillId="0" borderId="27" xfId="8" applyFont="1" applyBorder="1" applyAlignment="1" applyProtection="1">
      <alignment horizontal="center" vertical="center"/>
      <protection locked="0"/>
    </xf>
    <xf numFmtId="0" fontId="63" fillId="0" borderId="18" xfId="8" applyFont="1" applyBorder="1" applyAlignment="1" applyProtection="1">
      <alignment horizontal="center" vertical="center"/>
      <protection locked="0"/>
    </xf>
    <xf numFmtId="0" fontId="63" fillId="0" borderId="43" xfId="8" applyFont="1" applyBorder="1" applyAlignment="1" applyProtection="1">
      <alignment horizontal="center" vertical="center"/>
      <protection locked="0"/>
    </xf>
    <xf numFmtId="0" fontId="63" fillId="0" borderId="1" xfId="8" applyFont="1" applyBorder="1" applyAlignment="1" applyProtection="1">
      <alignment horizontal="center" vertical="center"/>
      <protection locked="0"/>
    </xf>
    <xf numFmtId="0" fontId="33" fillId="0" borderId="34" xfId="8" applyFont="1" applyBorder="1" applyAlignment="1" applyProtection="1">
      <alignment horizontal="center" vertical="center" wrapText="1"/>
      <protection locked="0"/>
    </xf>
    <xf numFmtId="0" fontId="33" fillId="0" borderId="8" xfId="8" applyFont="1" applyBorder="1" applyAlignment="1" applyProtection="1">
      <alignment horizontal="center" vertical="center" wrapText="1"/>
      <protection locked="0"/>
    </xf>
    <xf numFmtId="0" fontId="33" fillId="0" borderId="59" xfId="8" applyFont="1" applyBorder="1" applyAlignment="1" applyProtection="1">
      <alignment horizontal="center" vertical="center"/>
      <protection locked="0"/>
    </xf>
    <xf numFmtId="0" fontId="33" fillId="0" borderId="26" xfId="8" applyFont="1" applyBorder="1" applyAlignment="1" applyProtection="1">
      <alignment horizontal="center" vertical="center"/>
      <protection locked="0"/>
    </xf>
    <xf numFmtId="0" fontId="33" fillId="0" borderId="58" xfId="8" applyFont="1" applyBorder="1" applyAlignment="1" applyProtection="1">
      <alignment horizontal="center" vertical="center"/>
      <protection locked="0"/>
    </xf>
    <xf numFmtId="0" fontId="33" fillId="0" borderId="4" xfId="8" applyFont="1" applyBorder="1" applyAlignment="1" applyProtection="1">
      <alignment horizontal="left" vertical="center"/>
      <protection locked="0"/>
    </xf>
    <xf numFmtId="0" fontId="33" fillId="0" borderId="43" xfId="8" applyFont="1" applyBorder="1" applyAlignment="1" applyProtection="1">
      <alignment horizontal="left" vertical="center"/>
      <protection locked="0"/>
    </xf>
    <xf numFmtId="0" fontId="33" fillId="0" borderId="1" xfId="8" applyFont="1" applyBorder="1" applyAlignment="1" applyProtection="1">
      <alignment horizontal="left" vertical="center"/>
      <protection locked="0"/>
    </xf>
    <xf numFmtId="0" fontId="33" fillId="0" borderId="29" xfId="8" applyFont="1" applyBorder="1" applyAlignment="1" applyProtection="1">
      <alignment horizontal="left" vertical="center"/>
      <protection locked="0"/>
    </xf>
    <xf numFmtId="0" fontId="33" fillId="0" borderId="0" xfId="8" applyFont="1" applyAlignment="1" applyProtection="1">
      <alignment horizontal="left" vertical="center"/>
      <protection locked="0"/>
    </xf>
    <xf numFmtId="0" fontId="33" fillId="0" borderId="69" xfId="8" applyFont="1" applyBorder="1" applyAlignment="1" applyProtection="1">
      <alignment horizontal="left" vertical="center"/>
      <protection locked="0"/>
    </xf>
    <xf numFmtId="0" fontId="33" fillId="0" borderId="66" xfId="8" applyFont="1" applyBorder="1" applyAlignment="1" applyProtection="1">
      <alignment horizontal="left" vertical="center"/>
      <protection locked="0"/>
    </xf>
    <xf numFmtId="0" fontId="33" fillId="0" borderId="2" xfId="8" applyFont="1" applyBorder="1" applyAlignment="1" applyProtection="1">
      <alignment horizontal="left" vertical="center" wrapText="1"/>
      <protection locked="0"/>
    </xf>
    <xf numFmtId="0" fontId="33" fillId="0" borderId="5" xfId="8" applyFont="1" applyBorder="1" applyAlignment="1" applyProtection="1">
      <alignment horizontal="left" vertical="center"/>
      <protection locked="0"/>
    </xf>
    <xf numFmtId="0" fontId="33" fillId="0" borderId="101" xfId="8" applyFont="1" applyBorder="1" applyAlignment="1" applyProtection="1">
      <alignment horizontal="left" vertical="center"/>
      <protection locked="0"/>
    </xf>
    <xf numFmtId="0" fontId="33" fillId="0" borderId="35" xfId="8" applyFont="1" applyBorder="1" applyAlignment="1" applyProtection="1">
      <alignment horizontal="center" vertical="center" wrapText="1"/>
      <protection locked="0"/>
    </xf>
    <xf numFmtId="0" fontId="33" fillId="0" borderId="54" xfId="8" applyFont="1" applyBorder="1" applyAlignment="1" applyProtection="1">
      <alignment horizontal="center" vertical="center" wrapText="1"/>
      <protection locked="0"/>
    </xf>
    <xf numFmtId="187" fontId="33" fillId="0" borderId="26" xfId="8" applyNumberFormat="1" applyFont="1" applyBorder="1" applyAlignment="1" applyProtection="1">
      <alignment horizontal="center" vertical="center"/>
      <protection locked="0"/>
    </xf>
    <xf numFmtId="187" fontId="33" fillId="0" borderId="58" xfId="8" applyNumberFormat="1" applyFont="1" applyBorder="1" applyAlignment="1" applyProtection="1">
      <alignment horizontal="center" vertical="center"/>
      <protection locked="0"/>
    </xf>
    <xf numFmtId="0" fontId="33" fillId="0" borderId="59" xfId="8" applyFont="1" applyBorder="1" applyAlignment="1" applyProtection="1">
      <alignment horizontal="left" vertical="center"/>
      <protection locked="0"/>
    </xf>
    <xf numFmtId="0" fontId="33" fillId="0" borderId="14" xfId="8" applyFont="1" applyBorder="1" applyAlignment="1" applyProtection="1">
      <alignment horizontal="left" vertical="center"/>
      <protection locked="0"/>
    </xf>
    <xf numFmtId="0" fontId="33" fillId="2" borderId="50" xfId="8" applyFont="1" applyFill="1" applyBorder="1" applyAlignment="1" applyProtection="1">
      <alignment horizontal="left" vertical="top"/>
      <protection locked="0"/>
    </xf>
    <xf numFmtId="0" fontId="33" fillId="2" borderId="19" xfId="8" applyFont="1" applyFill="1" applyBorder="1" applyAlignment="1" applyProtection="1">
      <alignment horizontal="left" vertical="top"/>
      <protection locked="0"/>
    </xf>
    <xf numFmtId="0" fontId="33" fillId="2" borderId="63" xfId="8" applyFont="1" applyFill="1" applyBorder="1" applyAlignment="1" applyProtection="1">
      <alignment horizontal="left" vertical="top"/>
      <protection locked="0"/>
    </xf>
    <xf numFmtId="0" fontId="33" fillId="0" borderId="122" xfId="8" applyFont="1" applyBorder="1" applyAlignment="1" applyProtection="1">
      <alignment horizontal="left" vertical="center"/>
      <protection locked="0"/>
    </xf>
    <xf numFmtId="0" fontId="33" fillId="0" borderId="123" xfId="8" applyFont="1" applyBorder="1" applyAlignment="1" applyProtection="1">
      <alignment horizontal="left" vertical="center"/>
      <protection locked="0"/>
    </xf>
    <xf numFmtId="0" fontId="33" fillId="0" borderId="30" xfId="8" applyFont="1" applyBorder="1" applyAlignment="1" applyProtection="1">
      <alignment horizontal="left" vertical="center"/>
      <protection locked="0"/>
    </xf>
    <xf numFmtId="0" fontId="33" fillId="0" borderId="31" xfId="8" applyFont="1" applyBorder="1" applyAlignment="1" applyProtection="1">
      <alignment horizontal="left" vertical="center"/>
      <protection locked="0"/>
    </xf>
    <xf numFmtId="187" fontId="33" fillId="0" borderId="59" xfId="8" applyNumberFormat="1" applyFont="1" applyBorder="1" applyAlignment="1" applyProtection="1">
      <alignment horizontal="center" vertical="center"/>
      <protection locked="0"/>
    </xf>
    <xf numFmtId="0" fontId="46" fillId="0" borderId="26" xfId="8" applyFont="1" applyBorder="1" applyAlignment="1" applyProtection="1">
      <alignment horizontal="left" vertical="center"/>
    </xf>
    <xf numFmtId="0" fontId="46" fillId="0" borderId="0" xfId="8" applyFont="1" applyAlignment="1" applyProtection="1">
      <alignment horizontal="center" vertical="center"/>
    </xf>
    <xf numFmtId="0" fontId="46" fillId="0" borderId="7" xfId="8" applyFont="1" applyBorder="1" applyAlignment="1" applyProtection="1">
      <alignment horizontal="center" vertical="center"/>
    </xf>
    <xf numFmtId="0" fontId="46" fillId="0" borderId="50" xfId="8" applyFont="1" applyBorder="1" applyAlignment="1" applyProtection="1">
      <alignment horizontal="center" vertical="center"/>
    </xf>
    <xf numFmtId="0" fontId="46" fillId="0" borderId="19" xfId="8" applyFont="1" applyBorder="1" applyAlignment="1" applyProtection="1">
      <alignment horizontal="center" vertical="center"/>
    </xf>
    <xf numFmtId="0" fontId="46" fillId="0" borderId="63" xfId="8" applyFont="1" applyBorder="1" applyAlignment="1" applyProtection="1">
      <alignment horizontal="center" vertical="center"/>
    </xf>
    <xf numFmtId="0" fontId="46" fillId="0" borderId="57" xfId="8" applyFont="1" applyBorder="1" applyAlignment="1" applyProtection="1">
      <alignment horizontal="center" vertical="center"/>
    </xf>
    <xf numFmtId="0" fontId="46" fillId="0" borderId="26" xfId="8" applyFont="1" applyBorder="1" applyAlignment="1" applyProtection="1">
      <alignment horizontal="center" vertical="center"/>
    </xf>
    <xf numFmtId="0" fontId="46" fillId="0" borderId="57" xfId="8" applyFont="1" applyBorder="1" applyAlignment="1" applyProtection="1">
      <alignment horizontal="left" vertical="center"/>
    </xf>
    <xf numFmtId="182" fontId="46" fillId="0" borderId="43" xfId="8" applyNumberFormat="1" applyFont="1" applyBorder="1" applyAlignment="1" applyProtection="1">
      <alignment horizontal="center" vertical="center" wrapText="1"/>
    </xf>
    <xf numFmtId="182" fontId="46" fillId="0" borderId="8" xfId="8" applyNumberFormat="1" applyFont="1" applyBorder="1" applyAlignment="1" applyProtection="1">
      <alignment horizontal="center" vertical="center"/>
    </xf>
    <xf numFmtId="0" fontId="46" fillId="0" borderId="2" xfId="8" applyFont="1" applyBorder="1" applyAlignment="1" applyProtection="1">
      <alignment horizontal="left" vertical="center"/>
    </xf>
    <xf numFmtId="0" fontId="46" fillId="0" borderId="4" xfId="8" applyFont="1" applyBorder="1" applyAlignment="1" applyProtection="1">
      <alignment horizontal="left" vertical="center"/>
    </xf>
    <xf numFmtId="0" fontId="46" fillId="0" borderId="82" xfId="8" applyFont="1" applyBorder="1" applyAlignment="1" applyProtection="1">
      <alignment horizontal="left" vertical="center"/>
    </xf>
    <xf numFmtId="0" fontId="46" fillId="0" borderId="83" xfId="8" applyFont="1" applyBorder="1" applyAlignment="1" applyProtection="1">
      <alignment horizontal="left" vertical="center"/>
    </xf>
    <xf numFmtId="0" fontId="46" fillId="0" borderId="81" xfId="8" applyFont="1" applyBorder="1" applyAlignment="1" applyProtection="1">
      <alignment horizontal="left" vertical="center"/>
    </xf>
    <xf numFmtId="0" fontId="46" fillId="0" borderId="86" xfId="8" applyFont="1" applyBorder="1" applyAlignment="1" applyProtection="1">
      <alignment horizontal="left" vertical="center"/>
    </xf>
    <xf numFmtId="0" fontId="46" fillId="0" borderId="87" xfId="8" applyFont="1" applyBorder="1" applyAlignment="1" applyProtection="1">
      <alignment horizontal="left" vertical="center"/>
    </xf>
    <xf numFmtId="0" fontId="46" fillId="0" borderId="0" xfId="8" applyFont="1" applyAlignment="1" applyProtection="1">
      <alignment horizontal="left" vertical="top" wrapText="1"/>
    </xf>
    <xf numFmtId="182" fontId="46" fillId="0" borderId="50" xfId="8" applyNumberFormat="1" applyFont="1" applyBorder="1" applyAlignment="1" applyProtection="1">
      <alignment horizontal="center" vertical="center"/>
    </xf>
    <xf numFmtId="182" fontId="46" fillId="0" borderId="19" xfId="8" applyNumberFormat="1" applyFont="1" applyBorder="1" applyAlignment="1" applyProtection="1">
      <alignment horizontal="center" vertical="center"/>
    </xf>
    <xf numFmtId="182" fontId="46" fillId="0" borderId="63" xfId="8" applyNumberFormat="1" applyFont="1" applyBorder="1" applyAlignment="1" applyProtection="1">
      <alignment horizontal="center" vertical="center"/>
    </xf>
    <xf numFmtId="0" fontId="46" fillId="0" borderId="58" xfId="8" applyFont="1" applyBorder="1" applyAlignment="1" applyProtection="1">
      <alignment horizontal="left" vertical="center"/>
    </xf>
    <xf numFmtId="0" fontId="46" fillId="0" borderId="59" xfId="8" applyFont="1" applyBorder="1" applyAlignment="1" applyProtection="1">
      <alignment horizontal="center" vertical="center" wrapText="1"/>
    </xf>
    <xf numFmtId="0" fontId="46" fillId="0" borderId="58" xfId="8" applyFont="1" applyBorder="1" applyAlignment="1" applyProtection="1">
      <alignment horizontal="center" vertical="center" wrapText="1"/>
    </xf>
    <xf numFmtId="0" fontId="46" fillId="0" borderId="2" xfId="8" applyFont="1" applyBorder="1" applyAlignment="1" applyProtection="1">
      <alignment horizontal="center" vertical="center" wrapText="1"/>
    </xf>
    <xf numFmtId="0" fontId="46" fillId="0" borderId="6" xfId="8" applyFont="1" applyBorder="1" applyAlignment="1" applyProtection="1">
      <alignment horizontal="center" vertical="center" wrapText="1"/>
    </xf>
    <xf numFmtId="0" fontId="46" fillId="0" borderId="5" xfId="8" applyFont="1" applyBorder="1" applyAlignment="1" applyProtection="1">
      <alignment horizontal="center" vertical="center" wrapText="1"/>
    </xf>
    <xf numFmtId="0" fontId="46" fillId="0" borderId="60" xfId="8" applyFont="1" applyFill="1" applyBorder="1" applyAlignment="1" applyProtection="1">
      <alignment horizontal="center" vertical="center" wrapText="1"/>
    </xf>
    <xf numFmtId="0" fontId="46" fillId="0" borderId="10" xfId="8" applyFont="1" applyFill="1" applyBorder="1" applyAlignment="1" applyProtection="1">
      <alignment horizontal="center" vertical="center" wrapText="1"/>
    </xf>
    <xf numFmtId="0" fontId="46" fillId="0" borderId="96" xfId="8" applyFont="1" applyFill="1" applyBorder="1" applyAlignment="1" applyProtection="1">
      <alignment horizontal="center" vertical="center" wrapText="1"/>
    </xf>
    <xf numFmtId="0" fontId="46" fillId="0" borderId="97" xfId="8" applyFont="1" applyFill="1" applyBorder="1" applyAlignment="1" applyProtection="1">
      <alignment horizontal="center" vertical="center" wrapText="1"/>
    </xf>
    <xf numFmtId="0" fontId="46" fillId="0" borderId="98" xfId="8" applyFont="1" applyFill="1" applyBorder="1" applyAlignment="1" applyProtection="1">
      <alignment horizontal="center" vertical="center" wrapText="1"/>
    </xf>
    <xf numFmtId="0" fontId="46" fillId="0" borderId="100" xfId="8" applyFont="1" applyFill="1" applyBorder="1" applyAlignment="1" applyProtection="1">
      <alignment horizontal="center" vertical="center" wrapText="1"/>
    </xf>
    <xf numFmtId="0" fontId="46" fillId="0" borderId="122" xfId="8" applyFont="1" applyFill="1" applyBorder="1" applyAlignment="1" applyProtection="1">
      <alignment horizontal="center" vertical="center" wrapText="1"/>
    </xf>
    <xf numFmtId="0" fontId="46" fillId="0" borderId="144" xfId="8" applyFont="1" applyFill="1" applyBorder="1" applyAlignment="1" applyProtection="1">
      <alignment horizontal="center" vertical="center" wrapText="1"/>
    </xf>
    <xf numFmtId="0" fontId="46" fillId="0" borderId="43" xfId="8" applyFont="1" applyBorder="1" applyAlignment="1" applyProtection="1">
      <alignment horizontal="center" vertical="center" wrapText="1"/>
    </xf>
    <xf numFmtId="0" fontId="46" fillId="0" borderId="8" xfId="8" applyFont="1" applyBorder="1" applyAlignment="1" applyProtection="1">
      <alignment horizontal="center" vertical="center" wrapText="1"/>
    </xf>
    <xf numFmtId="0" fontId="46" fillId="0" borderId="60" xfId="8" applyFont="1" applyBorder="1" applyAlignment="1" applyProtection="1">
      <alignment horizontal="center" vertical="center" wrapText="1"/>
    </xf>
    <xf numFmtId="0" fontId="46" fillId="0" borderId="10" xfId="8" applyFont="1" applyBorder="1" applyAlignment="1" applyProtection="1">
      <alignment horizontal="center" vertical="center" wrapText="1"/>
    </xf>
    <xf numFmtId="0" fontId="46" fillId="0" borderId="26" xfId="8" applyFont="1" applyBorder="1" applyAlignment="1" applyProtection="1">
      <alignment horizontal="left" vertical="center" wrapText="1"/>
    </xf>
    <xf numFmtId="0" fontId="46" fillId="0" borderId="29" xfId="8" applyFont="1" applyBorder="1" applyAlignment="1" applyProtection="1">
      <alignment horizontal="center" vertical="center" wrapText="1"/>
    </xf>
    <xf numFmtId="0" fontId="46" fillId="0" borderId="7" xfId="8" applyFont="1" applyBorder="1" applyAlignment="1" applyProtection="1">
      <alignment horizontal="center" vertical="center" wrapText="1"/>
    </xf>
    <xf numFmtId="0" fontId="5" fillId="0" borderId="12" xfId="0" applyFont="1" applyBorder="1" applyAlignment="1">
      <alignment horizontal="left" vertical="center" wrapText="1"/>
    </xf>
    <xf numFmtId="0" fontId="5" fillId="0" borderId="13" xfId="0" applyFont="1" applyFill="1" applyBorder="1" applyAlignment="1" applyProtection="1">
      <alignment horizontal="center" vertical="center"/>
    </xf>
    <xf numFmtId="38" fontId="5" fillId="0" borderId="62" xfId="0" applyNumberFormat="1"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50"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65" xfId="0" applyFont="1" applyBorder="1" applyAlignment="1" applyProtection="1">
      <alignment horizontal="center" vertical="center" wrapText="1"/>
    </xf>
    <xf numFmtId="0" fontId="7" fillId="0" borderId="18"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42"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7"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58" xfId="0" applyFont="1" applyFill="1" applyBorder="1" applyAlignment="1" applyProtection="1">
      <alignment vertical="center" shrinkToFit="1"/>
    </xf>
    <xf numFmtId="0" fontId="0" fillId="0" borderId="36" xfId="0" applyBorder="1" applyAlignment="1" applyProtection="1">
      <alignment vertical="center"/>
    </xf>
    <xf numFmtId="0" fontId="0" fillId="0" borderId="37" xfId="0" applyBorder="1" applyAlignment="1" applyProtection="1">
      <alignment vertical="center"/>
    </xf>
    <xf numFmtId="0" fontId="8" fillId="0" borderId="18" xfId="0" applyFont="1" applyBorder="1" applyAlignment="1" applyProtection="1">
      <alignment vertical="center" wrapText="1"/>
    </xf>
    <xf numFmtId="0" fontId="0" fillId="0" borderId="18" xfId="0" applyBorder="1" applyAlignment="1" applyProtection="1">
      <alignment vertical="center" wrapText="1"/>
    </xf>
    <xf numFmtId="0" fontId="0" fillId="0" borderId="13" xfId="0" applyBorder="1" applyAlignment="1" applyProtection="1">
      <alignment vertical="center" wrapText="1"/>
    </xf>
    <xf numFmtId="0" fontId="7" fillId="0" borderId="2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5" fillId="0" borderId="2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41" xfId="0" applyFont="1" applyFill="1" applyBorder="1" applyAlignment="1" applyProtection="1">
      <alignment horizontal="left" vertical="center" shrinkToFit="1"/>
    </xf>
    <xf numFmtId="0" fontId="5" fillId="0" borderId="39" xfId="0" applyFont="1" applyFill="1" applyBorder="1" applyAlignment="1" applyProtection="1">
      <alignment horizontal="left" vertical="center" shrinkToFit="1"/>
    </xf>
    <xf numFmtId="0" fontId="5" fillId="0" borderId="56" xfId="0" applyFont="1" applyFill="1" applyBorder="1" applyAlignment="1" applyProtection="1">
      <alignment horizontal="left" vertical="center" shrinkToFit="1"/>
    </xf>
    <xf numFmtId="0" fontId="7" fillId="0" borderId="73" xfId="0" applyFont="1" applyBorder="1" applyAlignment="1" applyProtection="1">
      <alignment horizontal="distributed" vertical="center"/>
    </xf>
    <xf numFmtId="0" fontId="7" fillId="0" borderId="51" xfId="0" applyFont="1" applyBorder="1" applyAlignment="1" applyProtection="1">
      <alignment horizontal="distributed" vertical="center"/>
    </xf>
    <xf numFmtId="0" fontId="5" fillId="0" borderId="27" xfId="0" applyFont="1" applyBorder="1" applyAlignment="1" applyProtection="1">
      <alignment vertical="center"/>
    </xf>
    <xf numFmtId="0" fontId="0" fillId="0" borderId="18" xfId="0" applyBorder="1" applyAlignment="1" applyProtection="1">
      <alignment vertical="center"/>
    </xf>
    <xf numFmtId="0" fontId="0" fillId="0" borderId="34" xfId="0" applyBorder="1" applyAlignment="1" applyProtection="1">
      <alignment vertical="center"/>
    </xf>
    <xf numFmtId="0" fontId="5"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5" fillId="0" borderId="69"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70"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9"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shrinkToFit="1"/>
    </xf>
    <xf numFmtId="0" fontId="7" fillId="0" borderId="20" xfId="0" applyFont="1" applyBorder="1" applyAlignment="1" applyProtection="1">
      <alignment horizontal="distributed" vertical="center"/>
    </xf>
    <xf numFmtId="0" fontId="7" fillId="0" borderId="21" xfId="0" applyFont="1" applyBorder="1" applyAlignment="1" applyProtection="1">
      <alignment horizontal="distributed" vertical="center"/>
    </xf>
    <xf numFmtId="0" fontId="5" fillId="0" borderId="46"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47" xfId="0" applyFont="1" applyFill="1" applyBorder="1" applyAlignment="1" applyProtection="1">
      <alignment vertical="center" shrinkToFit="1"/>
    </xf>
    <xf numFmtId="0" fontId="24" fillId="0" borderId="0" xfId="9" applyFont="1" applyAlignment="1" applyProtection="1">
      <alignment horizontal="center" vertical="center"/>
    </xf>
    <xf numFmtId="0" fontId="11" fillId="0" borderId="0" xfId="9" applyFont="1" applyAlignment="1" applyProtection="1">
      <alignment horizontal="center" vertical="center"/>
    </xf>
    <xf numFmtId="0" fontId="11" fillId="0" borderId="20" xfId="9" applyFont="1" applyBorder="1" applyAlignment="1" applyProtection="1">
      <alignment horizontal="distributed" vertical="center"/>
    </xf>
    <xf numFmtId="0" fontId="11" fillId="0" borderId="21" xfId="9" applyFont="1" applyBorder="1" applyAlignment="1" applyProtection="1">
      <alignment horizontal="distributed" vertical="center"/>
    </xf>
    <xf numFmtId="0" fontId="11" fillId="0" borderId="22" xfId="9" applyFont="1" applyBorder="1" applyAlignment="1" applyProtection="1">
      <alignment horizontal="distributed" vertical="center"/>
    </xf>
    <xf numFmtId="0" fontId="11" fillId="0" borderId="64" xfId="9" applyFont="1" applyBorder="1" applyAlignment="1" applyProtection="1">
      <alignment vertical="center" shrinkToFit="1"/>
    </xf>
    <xf numFmtId="0" fontId="11" fillId="0" borderId="44" xfId="9" applyFont="1" applyBorder="1" applyAlignment="1" applyProtection="1">
      <alignment vertical="center" shrinkToFit="1"/>
    </xf>
    <xf numFmtId="0" fontId="11" fillId="0" borderId="47" xfId="9" applyFont="1" applyBorder="1" applyAlignment="1" applyProtection="1">
      <alignment vertical="center" shrinkToFit="1"/>
    </xf>
    <xf numFmtId="0" fontId="11" fillId="0" borderId="42" xfId="9" applyFont="1" applyBorder="1" applyAlignment="1" applyProtection="1">
      <alignment horizontal="distributed" vertical="center"/>
    </xf>
    <xf numFmtId="0" fontId="11" fillId="0" borderId="12" xfId="9" applyFont="1" applyBorder="1" applyAlignment="1" applyProtection="1">
      <alignment horizontal="distributed" vertical="center"/>
    </xf>
    <xf numFmtId="0" fontId="11" fillId="0" borderId="17" xfId="9" applyFont="1" applyBorder="1" applyAlignment="1" applyProtection="1">
      <alignment horizontal="distributed" vertical="center"/>
    </xf>
    <xf numFmtId="0" fontId="11" fillId="0" borderId="59" xfId="9" applyFont="1" applyBorder="1" applyAlignment="1" applyProtection="1">
      <alignment vertical="center" shrinkToFit="1"/>
    </xf>
    <xf numFmtId="0" fontId="11" fillId="0" borderId="26" xfId="9" applyFont="1" applyBorder="1" applyAlignment="1" applyProtection="1">
      <alignment vertical="center" shrinkToFit="1"/>
    </xf>
    <xf numFmtId="0" fontId="11" fillId="0" borderId="58" xfId="9" applyFont="1" applyBorder="1" applyAlignment="1" applyProtection="1">
      <alignment vertical="center" shrinkToFit="1"/>
    </xf>
    <xf numFmtId="0" fontId="5" fillId="0" borderId="12" xfId="0" applyFont="1" applyBorder="1" applyAlignment="1">
      <alignment horizontal="center" vertical="center"/>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5" fillId="0" borderId="12" xfId="0" applyFont="1" applyBorder="1" applyAlignment="1">
      <alignment horizontal="center" vertical="center" wrapText="1"/>
    </xf>
    <xf numFmtId="0" fontId="81" fillId="5" borderId="2" xfId="0" applyFont="1" applyFill="1" applyBorder="1" applyAlignment="1">
      <alignment horizontal="center" vertical="center" wrapText="1"/>
    </xf>
    <xf numFmtId="0" fontId="81" fillId="5" borderId="4" xfId="0" applyFont="1" applyFill="1" applyBorder="1" applyAlignment="1">
      <alignment horizontal="center" vertical="center" wrapText="1"/>
    </xf>
    <xf numFmtId="0" fontId="81" fillId="5" borderId="3" xfId="0" applyFont="1" applyFill="1" applyBorder="1" applyAlignment="1">
      <alignment horizontal="center" vertical="center" wrapText="1"/>
    </xf>
    <xf numFmtId="0" fontId="81" fillId="5" borderId="5" xfId="0" applyFont="1" applyFill="1" applyBorder="1" applyAlignment="1">
      <alignment horizontal="center" vertical="center" wrapText="1"/>
    </xf>
    <xf numFmtId="0" fontId="81" fillId="5" borderId="1" xfId="0" applyFont="1" applyFill="1" applyBorder="1" applyAlignment="1">
      <alignment horizontal="center" vertical="center" wrapText="1"/>
    </xf>
    <xf numFmtId="0" fontId="81" fillId="5" borderId="101" xfId="0" applyFont="1" applyFill="1" applyBorder="1" applyAlignment="1">
      <alignment horizontal="center" vertical="center" wrapText="1"/>
    </xf>
    <xf numFmtId="0" fontId="5" fillId="0" borderId="0" xfId="0" applyFont="1" applyAlignment="1" applyProtection="1">
      <alignment horizontal="left" vertical="top" wrapText="1"/>
    </xf>
    <xf numFmtId="0" fontId="0" fillId="0" borderId="0" xfId="0" applyAlignment="1" applyProtection="1">
      <alignment vertical="center" wrapText="1"/>
    </xf>
    <xf numFmtId="0" fontId="11" fillId="0" borderId="23" xfId="9" applyFont="1" applyBorder="1" applyAlignment="1" applyProtection="1">
      <alignment horizontal="distributed" vertical="center"/>
    </xf>
    <xf numFmtId="0" fontId="11" fillId="0" borderId="24" xfId="9" applyFont="1" applyBorder="1" applyAlignment="1" applyProtection="1">
      <alignment horizontal="distributed" vertical="center"/>
    </xf>
    <xf numFmtId="0" fontId="11" fillId="0" borderId="25" xfId="9" applyFont="1" applyBorder="1" applyAlignment="1" applyProtection="1">
      <alignment horizontal="distributed" vertical="center"/>
    </xf>
    <xf numFmtId="0" fontId="11" fillId="0" borderId="38" xfId="9" applyFont="1" applyBorder="1" applyAlignment="1" applyProtection="1">
      <alignment vertical="center" shrinkToFit="1"/>
    </xf>
    <xf numFmtId="0" fontId="11" fillId="0" borderId="39" xfId="9" applyFont="1" applyBorder="1" applyAlignment="1" applyProtection="1">
      <alignment vertical="center" shrinkToFit="1"/>
    </xf>
    <xf numFmtId="0" fontId="11" fillId="0" borderId="56" xfId="9" applyFont="1" applyBorder="1" applyAlignment="1" applyProtection="1">
      <alignment vertical="center" shrinkToFit="1"/>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2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9" xfId="0" applyFont="1" applyBorder="1" applyAlignment="1" applyProtection="1">
      <alignment horizontal="left" vertical="center" wrapText="1"/>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38" fontId="7" fillId="0" borderId="44" xfId="0" applyNumberFormat="1" applyFont="1" applyBorder="1" applyProtection="1">
      <alignment vertical="center"/>
    </xf>
    <xf numFmtId="0" fontId="0" fillId="0" borderId="44" xfId="0" applyBorder="1" applyProtection="1">
      <alignment vertical="center"/>
    </xf>
    <xf numFmtId="38" fontId="5" fillId="0" borderId="33" xfId="0" applyNumberFormat="1" applyFont="1" applyBorder="1" applyAlignment="1" applyProtection="1">
      <alignment horizontal="right" vertical="center"/>
    </xf>
    <xf numFmtId="0" fontId="5" fillId="0" borderId="13" xfId="0" applyFont="1" applyBorder="1" applyAlignment="1" applyProtection="1">
      <alignment horizontal="right" vertical="center"/>
    </xf>
    <xf numFmtId="0" fontId="7" fillId="0" borderId="64"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38" fontId="7" fillId="0" borderId="6" xfId="6" applyFont="1" applyFill="1" applyBorder="1" applyAlignment="1" applyProtection="1">
      <alignment horizontal="right" vertical="center"/>
    </xf>
    <xf numFmtId="38" fontId="7" fillId="0" borderId="0" xfId="6" applyFont="1" applyFill="1" applyBorder="1" applyAlignment="1" applyProtection="1">
      <alignment horizontal="right" vertical="center"/>
    </xf>
    <xf numFmtId="0" fontId="7" fillId="0" borderId="59"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38" fontId="7" fillId="0" borderId="57" xfId="6" applyFont="1" applyFill="1" applyBorder="1" applyAlignment="1" applyProtection="1">
      <alignment horizontal="right" vertical="center"/>
    </xf>
    <xf numFmtId="38" fontId="7" fillId="0" borderId="26" xfId="6" applyFont="1" applyFill="1" applyBorder="1" applyAlignment="1" applyProtection="1">
      <alignment horizontal="right" vertical="center"/>
    </xf>
    <xf numFmtId="0" fontId="7" fillId="0" borderId="38"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38" fontId="7" fillId="0" borderId="41" xfId="6" applyFont="1" applyFill="1" applyBorder="1" applyAlignment="1" applyProtection="1">
      <alignment horizontal="right" vertical="center"/>
    </xf>
    <xf numFmtId="38" fontId="7" fillId="0" borderId="39" xfId="6" applyFont="1" applyFill="1" applyBorder="1" applyAlignment="1" applyProtection="1">
      <alignment horizontal="right" vertical="center"/>
    </xf>
    <xf numFmtId="0" fontId="5" fillId="0" borderId="50" xfId="0" applyFont="1" applyBorder="1" applyProtection="1">
      <alignment vertical="center"/>
    </xf>
    <xf numFmtId="0" fontId="5" fillId="0" borderId="19" xfId="0" applyFont="1" applyBorder="1" applyProtection="1">
      <alignment vertical="center"/>
    </xf>
    <xf numFmtId="0" fontId="0" fillId="0" borderId="19" xfId="0" applyBorder="1" applyProtection="1">
      <alignment vertical="center"/>
    </xf>
    <xf numFmtId="0" fontId="0" fillId="0" borderId="65" xfId="0" applyBorder="1" applyProtection="1">
      <alignment vertical="center"/>
    </xf>
    <xf numFmtId="0" fontId="7" fillId="0" borderId="62" xfId="0" applyFont="1" applyBorder="1" applyAlignment="1" applyProtection="1">
      <alignment horizontal="center" vertical="center"/>
    </xf>
    <xf numFmtId="0" fontId="0" fillId="0" borderId="19" xfId="0" applyBorder="1" applyAlignment="1" applyProtection="1">
      <alignment horizontal="center" vertical="center"/>
    </xf>
    <xf numFmtId="0" fontId="75" fillId="0" borderId="12" xfId="0" applyFont="1" applyBorder="1" applyAlignment="1" applyProtection="1">
      <alignment vertical="center" shrinkToFit="1"/>
    </xf>
    <xf numFmtId="38" fontId="77" fillId="0" borderId="12" xfId="6" applyFont="1" applyBorder="1" applyAlignment="1" applyProtection="1">
      <alignment vertical="center" shrinkToFit="1"/>
      <protection locked="0"/>
    </xf>
    <xf numFmtId="0" fontId="5" fillId="0" borderId="27" xfId="0" applyFont="1" applyBorder="1" applyAlignment="1" applyProtection="1">
      <alignment vertical="center" wrapText="1"/>
    </xf>
    <xf numFmtId="0" fontId="5" fillId="0" borderId="18" xfId="0" applyFont="1" applyBorder="1" applyAlignment="1" applyProtection="1">
      <alignment vertical="center" wrapText="1"/>
    </xf>
    <xf numFmtId="0" fontId="39" fillId="0" borderId="18" xfId="0" applyFont="1" applyBorder="1" applyProtection="1">
      <alignment vertical="center"/>
    </xf>
    <xf numFmtId="38" fontId="7" fillId="0" borderId="46" xfId="0" applyNumberFormat="1" applyFont="1" applyBorder="1" applyAlignment="1" applyProtection="1">
      <alignment horizontal="right" vertical="center"/>
    </xf>
    <xf numFmtId="38" fontId="7" fillId="0" borderId="44" xfId="0" applyNumberFormat="1" applyFont="1" applyBorder="1" applyAlignment="1" applyProtection="1">
      <alignment horizontal="right" vertical="center"/>
    </xf>
    <xf numFmtId="0" fontId="75" fillId="0" borderId="12" xfId="0" applyFont="1" applyBorder="1" applyProtection="1">
      <alignment vertical="center"/>
    </xf>
    <xf numFmtId="0" fontId="5" fillId="0" borderId="2" xfId="0" applyFont="1" applyBorder="1" applyProtection="1">
      <alignment vertical="center"/>
    </xf>
    <xf numFmtId="0" fontId="5" fillId="0" borderId="4" xfId="0" applyFont="1" applyBorder="1" applyProtection="1">
      <alignment vertical="center"/>
    </xf>
    <xf numFmtId="0" fontId="39" fillId="0" borderId="4" xfId="0" applyFont="1" applyBorder="1" applyProtection="1">
      <alignment vertical="center"/>
    </xf>
    <xf numFmtId="38" fontId="7" fillId="0" borderId="75" xfId="0" applyNumberFormat="1" applyFont="1" applyBorder="1" applyAlignment="1" applyProtection="1">
      <alignment horizontal="right" vertical="center"/>
    </xf>
    <xf numFmtId="38" fontId="7" fillId="0" borderId="76" xfId="0" applyNumberFormat="1" applyFont="1" applyBorder="1" applyAlignment="1" applyProtection="1">
      <alignment horizontal="right" vertical="center"/>
    </xf>
    <xf numFmtId="38" fontId="78" fillId="0" borderId="48" xfId="6" applyFont="1" applyBorder="1" applyAlignment="1" applyProtection="1">
      <alignment vertical="center" shrinkToFit="1"/>
    </xf>
    <xf numFmtId="0" fontId="5" fillId="0" borderId="41" xfId="0" applyFont="1" applyBorder="1" applyProtection="1">
      <alignment vertical="center"/>
    </xf>
    <xf numFmtId="0" fontId="39" fillId="0" borderId="39" xfId="0" applyFont="1" applyBorder="1" applyProtection="1">
      <alignment vertical="center"/>
    </xf>
    <xf numFmtId="38" fontId="7" fillId="2" borderId="41" xfId="0" applyNumberFormat="1" applyFont="1" applyFill="1" applyBorder="1" applyAlignment="1" applyProtection="1">
      <alignment horizontal="right" vertical="center"/>
      <protection locked="0"/>
    </xf>
    <xf numFmtId="38" fontId="7" fillId="2" borderId="39" xfId="0" applyNumberFormat="1" applyFont="1" applyFill="1" applyBorder="1" applyAlignment="1" applyProtection="1">
      <alignment horizontal="right" vertical="center"/>
      <protection locked="0"/>
    </xf>
    <xf numFmtId="0" fontId="75" fillId="0" borderId="12" xfId="0" applyFont="1" applyBorder="1" applyAlignment="1" applyProtection="1">
      <alignment horizontal="right" vertical="center"/>
    </xf>
    <xf numFmtId="0" fontId="75" fillId="0" borderId="57" xfId="0" applyFont="1" applyBorder="1" applyAlignment="1" applyProtection="1">
      <alignment horizontal="right" vertical="center"/>
    </xf>
    <xf numFmtId="38" fontId="78" fillId="0" borderId="68" xfId="6" applyFont="1" applyBorder="1" applyAlignment="1" applyProtection="1">
      <alignment vertical="center" shrinkToFit="1"/>
    </xf>
    <xf numFmtId="38" fontId="78" fillId="0" borderId="74" xfId="6" applyFont="1" applyBorder="1" applyAlignment="1" applyProtection="1">
      <alignment vertical="center" shrinkToFit="1"/>
    </xf>
    <xf numFmtId="0" fontId="6" fillId="0" borderId="39" xfId="0" applyFont="1" applyBorder="1" applyAlignment="1" applyProtection="1">
      <alignment vertical="center" wrapText="1"/>
    </xf>
    <xf numFmtId="38" fontId="7" fillId="0" borderId="38" xfId="0" applyNumberFormat="1" applyFont="1" applyBorder="1" applyAlignment="1" applyProtection="1">
      <alignment horizontal="right" vertical="center"/>
    </xf>
    <xf numFmtId="38" fontId="7" fillId="0" borderId="39" xfId="0" applyNumberFormat="1" applyFont="1" applyBorder="1" applyAlignment="1" applyProtection="1">
      <alignment horizontal="right" vertical="center"/>
    </xf>
    <xf numFmtId="0" fontId="6" fillId="0" borderId="18" xfId="0" applyFont="1" applyBorder="1" applyAlignment="1" applyProtection="1">
      <alignment vertical="top" wrapText="1"/>
    </xf>
    <xf numFmtId="0" fontId="15" fillId="0" borderId="18" xfId="0" applyFont="1" applyBorder="1" applyAlignment="1" applyProtection="1">
      <alignment vertical="center" wrapText="1"/>
    </xf>
    <xf numFmtId="0" fontId="12" fillId="0" borderId="50" xfId="9" applyFont="1" applyBorder="1" applyAlignment="1" applyProtection="1">
      <alignment horizontal="center" vertical="center"/>
    </xf>
    <xf numFmtId="0" fontId="12" fillId="0" borderId="19" xfId="9" applyFont="1" applyBorder="1" applyAlignment="1" applyProtection="1">
      <alignment horizontal="center" vertical="center"/>
    </xf>
    <xf numFmtId="0" fontId="12" fillId="0" borderId="63" xfId="9" applyFont="1" applyBorder="1" applyAlignment="1" applyProtection="1">
      <alignment horizontal="center" vertical="center"/>
    </xf>
    <xf numFmtId="0" fontId="71" fillId="5" borderId="50" xfId="9" applyFont="1" applyFill="1" applyBorder="1" applyAlignment="1" applyProtection="1">
      <alignment horizontal="center" vertical="center" wrapText="1"/>
    </xf>
    <xf numFmtId="0" fontId="71" fillId="5" borderId="19" xfId="9" applyFont="1" applyFill="1" applyBorder="1" applyAlignment="1" applyProtection="1">
      <alignment horizontal="center" vertical="center" wrapText="1"/>
    </xf>
    <xf numFmtId="0" fontId="71" fillId="5" borderId="63" xfId="9" applyFont="1" applyFill="1" applyBorder="1" applyAlignment="1" applyProtection="1">
      <alignment horizontal="center" vertical="center" wrapText="1"/>
    </xf>
    <xf numFmtId="0" fontId="6" fillId="0" borderId="44" xfId="0" applyFont="1" applyBorder="1" applyAlignment="1" applyProtection="1">
      <alignment vertical="center" wrapText="1"/>
    </xf>
    <xf numFmtId="38" fontId="7" fillId="0" borderId="20" xfId="0" applyNumberFormat="1" applyFont="1" applyBorder="1" applyAlignment="1" applyProtection="1">
      <alignment horizontal="right" vertical="center"/>
    </xf>
    <xf numFmtId="38" fontId="7" fillId="0" borderId="21" xfId="0" applyNumberFormat="1" applyFont="1" applyBorder="1" applyAlignment="1" applyProtection="1">
      <alignment horizontal="right" vertical="center"/>
    </xf>
    <xf numFmtId="0" fontId="12" fillId="0" borderId="0" xfId="12" applyFont="1" applyAlignment="1" applyProtection="1">
      <alignment horizontal="left" vertical="center" wrapText="1"/>
    </xf>
    <xf numFmtId="0" fontId="12" fillId="0" borderId="0" xfId="10" applyFont="1" applyAlignment="1" applyProtection="1">
      <alignment horizontal="left" vertical="center" wrapText="1" shrinkToFit="1"/>
    </xf>
    <xf numFmtId="179" fontId="21" fillId="0" borderId="77" xfId="12" applyNumberFormat="1" applyFont="1" applyBorder="1" applyAlignment="1" applyProtection="1">
      <alignment horizontal="center"/>
    </xf>
    <xf numFmtId="179" fontId="21" fillId="0" borderId="78" xfId="12" applyNumberFormat="1" applyFont="1" applyBorder="1" applyAlignment="1" applyProtection="1">
      <alignment horizontal="center"/>
    </xf>
    <xf numFmtId="179" fontId="21" fillId="0" borderId="79" xfId="12" applyNumberFormat="1" applyFont="1" applyBorder="1" applyAlignment="1" applyProtection="1">
      <alignment horizontal="center"/>
    </xf>
    <xf numFmtId="179" fontId="12" fillId="0" borderId="50" xfId="10" applyNumberFormat="1" applyFont="1" applyBorder="1" applyAlignment="1" applyProtection="1">
      <alignment vertical="center" wrapText="1" shrinkToFit="1"/>
    </xf>
    <xf numFmtId="0" fontId="10" fillId="0" borderId="19" xfId="0" applyFont="1" applyBorder="1" applyAlignment="1" applyProtection="1">
      <alignment vertical="center" shrinkToFit="1"/>
    </xf>
    <xf numFmtId="0" fontId="12" fillId="0" borderId="0" xfId="10" applyFont="1" applyAlignment="1" applyProtection="1">
      <alignment horizontal="left" vertical="center" wrapText="1"/>
    </xf>
    <xf numFmtId="0" fontId="27" fillId="0" borderId="62" xfId="10" applyFont="1" applyBorder="1" applyAlignment="1" applyProtection="1">
      <alignment horizontal="center" vertical="center" shrinkToFit="1"/>
    </xf>
    <xf numFmtId="0" fontId="27" fillId="0" borderId="19" xfId="10" applyFont="1" applyBorder="1" applyAlignment="1" applyProtection="1">
      <alignment horizontal="center" vertical="center" shrinkToFit="1"/>
    </xf>
    <xf numFmtId="0" fontId="12" fillId="0" borderId="0" xfId="10" applyFont="1" applyAlignment="1" applyProtection="1">
      <alignment horizontal="left" vertical="top" wrapText="1" shrinkToFit="1"/>
    </xf>
    <xf numFmtId="0" fontId="12" fillId="0" borderId="0" xfId="10" applyFont="1" applyAlignment="1" applyProtection="1">
      <alignment horizontal="left" vertical="top" shrinkToFit="1"/>
    </xf>
    <xf numFmtId="0" fontId="27" fillId="0" borderId="61" xfId="10" applyFont="1" applyBorder="1" applyAlignment="1" applyProtection="1">
      <alignment horizontal="center" vertical="center"/>
    </xf>
    <xf numFmtId="0" fontId="27" fillId="0" borderId="73" xfId="10" applyFont="1" applyBorder="1" applyAlignment="1" applyProtection="1">
      <alignment horizontal="center" vertical="center"/>
    </xf>
    <xf numFmtId="0" fontId="27" fillId="0" borderId="32" xfId="10" applyFont="1" applyBorder="1" applyAlignment="1" applyProtection="1">
      <alignment horizontal="center" vertical="center" wrapText="1"/>
    </xf>
    <xf numFmtId="0" fontId="27" fillId="0" borderId="33" xfId="10" applyFont="1" applyBorder="1" applyAlignment="1" applyProtection="1">
      <alignment horizontal="center" vertical="center" wrapText="1"/>
    </xf>
    <xf numFmtId="0" fontId="27" fillId="0" borderId="55" xfId="10" applyFont="1" applyBorder="1" applyAlignment="1" applyProtection="1">
      <alignment horizontal="center" vertical="center" wrapText="1"/>
    </xf>
    <xf numFmtId="0" fontId="27" fillId="0" borderId="51" xfId="10" applyFont="1" applyBorder="1" applyAlignment="1" applyProtection="1">
      <alignment horizontal="center" vertical="center" wrapText="1"/>
    </xf>
    <xf numFmtId="0" fontId="12" fillId="0" borderId="55" xfId="10" applyFont="1" applyBorder="1" applyAlignment="1" applyProtection="1">
      <alignment horizontal="center" vertical="center" wrapText="1"/>
    </xf>
    <xf numFmtId="0" fontId="12" fillId="0" borderId="51" xfId="10" applyFont="1" applyBorder="1" applyAlignment="1" applyProtection="1">
      <alignment horizontal="center" vertical="center" wrapText="1"/>
    </xf>
    <xf numFmtId="0" fontId="12" fillId="0" borderId="72" xfId="10" applyFont="1" applyBorder="1" applyAlignment="1" applyProtection="1">
      <alignment horizontal="center" vertical="center" wrapText="1"/>
    </xf>
    <xf numFmtId="0" fontId="12" fillId="0" borderId="52" xfId="10" applyFont="1" applyBorder="1" applyAlignment="1" applyProtection="1">
      <alignment horizontal="center" vertical="center" wrapText="1"/>
    </xf>
    <xf numFmtId="0" fontId="80" fillId="0" borderId="0" xfId="12" applyFont="1" applyAlignment="1">
      <alignment horizontal="center" vertical="center"/>
    </xf>
    <xf numFmtId="0" fontId="5" fillId="0" borderId="55" xfId="9" applyFont="1" applyBorder="1" applyAlignment="1" applyProtection="1">
      <alignment horizontal="left" vertical="center" wrapText="1"/>
    </xf>
    <xf numFmtId="0" fontId="40" fillId="0" borderId="51" xfId="0" applyFont="1" applyBorder="1" applyAlignment="1" applyProtection="1">
      <alignment vertical="center" wrapText="1"/>
    </xf>
    <xf numFmtId="0" fontId="12" fillId="0" borderId="32" xfId="10" applyFont="1" applyBorder="1" applyAlignment="1" applyProtection="1">
      <alignment horizontal="center" vertical="center" wrapText="1" shrinkToFit="1"/>
    </xf>
    <xf numFmtId="0" fontId="12" fillId="0" borderId="33" xfId="10" applyFont="1" applyBorder="1" applyAlignment="1" applyProtection="1">
      <alignment horizontal="center" vertical="center" wrapText="1" shrinkToFit="1"/>
    </xf>
    <xf numFmtId="0" fontId="5" fillId="0" borderId="27" xfId="10" applyFont="1" applyBorder="1" applyAlignment="1" applyProtection="1">
      <alignment horizontal="left" vertical="center" wrapText="1"/>
    </xf>
    <xf numFmtId="0" fontId="5" fillId="0" borderId="18" xfId="10" applyFont="1" applyBorder="1" applyAlignment="1" applyProtection="1">
      <alignment horizontal="left" vertical="center" wrapText="1"/>
    </xf>
    <xf numFmtId="0" fontId="27" fillId="0" borderId="19" xfId="12" applyFont="1" applyFill="1" applyBorder="1" applyAlignment="1" applyProtection="1">
      <alignment horizontal="center" vertical="center"/>
    </xf>
    <xf numFmtId="0" fontId="27" fillId="0" borderId="50" xfId="10" applyFont="1" applyBorder="1" applyAlignment="1" applyProtection="1">
      <alignment horizontal="center" vertical="center"/>
    </xf>
    <xf numFmtId="0" fontId="22" fillId="0" borderId="63" xfId="9" applyFont="1" applyBorder="1" applyAlignment="1" applyProtection="1">
      <alignment vertical="center"/>
    </xf>
    <xf numFmtId="0" fontId="11" fillId="3" borderId="18" xfId="9" applyFont="1" applyFill="1" applyBorder="1" applyAlignment="1" applyProtection="1">
      <alignment vertical="top" wrapText="1"/>
    </xf>
    <xf numFmtId="0" fontId="0" fillId="0" borderId="18" xfId="0" applyBorder="1" applyAlignment="1" applyProtection="1">
      <alignment vertical="top" wrapText="1"/>
    </xf>
    <xf numFmtId="0" fontId="11" fillId="3" borderId="0" xfId="9" applyFont="1" applyFill="1" applyAlignment="1" applyProtection="1">
      <alignment vertical="top" wrapText="1"/>
    </xf>
    <xf numFmtId="0" fontId="0" fillId="0" borderId="0" xfId="0" applyAlignment="1" applyProtection="1">
      <alignment vertical="top" wrapText="1"/>
    </xf>
    <xf numFmtId="0" fontId="11" fillId="0" borderId="50" xfId="9" applyFont="1" applyFill="1" applyBorder="1" applyAlignment="1" applyProtection="1">
      <alignment horizontal="center" vertical="center"/>
    </xf>
    <xf numFmtId="0" fontId="11" fillId="0" borderId="19" xfId="9" applyFont="1" applyFill="1" applyBorder="1" applyAlignment="1" applyProtection="1">
      <alignment horizontal="center" vertical="center"/>
    </xf>
    <xf numFmtId="0" fontId="0" fillId="0" borderId="63" xfId="0" applyFill="1" applyBorder="1" applyAlignment="1" applyProtection="1">
      <alignment horizontal="center" vertical="center"/>
    </xf>
    <xf numFmtId="0" fontId="11" fillId="3" borderId="0" xfId="9" applyFont="1" applyFill="1" applyAlignment="1" applyProtection="1">
      <alignment horizontal="center" vertical="center"/>
    </xf>
    <xf numFmtId="0" fontId="0" fillId="0" borderId="0" xfId="0" applyAlignment="1" applyProtection="1">
      <alignment horizontal="center" vertical="center"/>
    </xf>
    <xf numFmtId="0" fontId="11" fillId="3" borderId="50" xfId="9" applyFont="1" applyFill="1" applyBorder="1" applyAlignment="1" applyProtection="1">
      <alignment horizontal="center" vertical="center"/>
    </xf>
    <xf numFmtId="0" fontId="11" fillId="3" borderId="19" xfId="9" applyFont="1" applyFill="1" applyBorder="1" applyAlignment="1" applyProtection="1">
      <alignment horizontal="center" vertical="center"/>
    </xf>
    <xf numFmtId="0" fontId="11" fillId="3" borderId="65" xfId="9" applyFont="1" applyFill="1" applyBorder="1" applyAlignment="1" applyProtection="1">
      <alignment horizontal="center" vertical="center"/>
    </xf>
    <xf numFmtId="0" fontId="5" fillId="0" borderId="61"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32" xfId="0" applyFont="1" applyBorder="1" applyAlignment="1" applyProtection="1">
      <alignment horizontal="center" vertical="center" wrapText="1"/>
    </xf>
    <xf numFmtId="0" fontId="5" fillId="0" borderId="28" xfId="0" applyFont="1" applyBorder="1" applyAlignment="1" applyProtection="1">
      <alignment horizontal="center" vertical="center" wrapText="1"/>
    </xf>
    <xf numFmtId="0" fontId="46" fillId="7" borderId="0" xfId="8" applyFont="1" applyFill="1" applyAlignment="1" applyProtection="1">
      <alignment horizontal="center" vertical="center"/>
    </xf>
    <xf numFmtId="0" fontId="46" fillId="7" borderId="84" xfId="8" applyFont="1" applyFill="1" applyBorder="1" applyAlignment="1" applyProtection="1">
      <alignment horizontal="right" vertical="center"/>
      <protection locked="0"/>
    </xf>
    <xf numFmtId="0" fontId="46" fillId="7" borderId="85" xfId="8" applyFont="1" applyFill="1" applyBorder="1" applyAlignment="1" applyProtection="1">
      <alignment horizontal="right" vertical="center"/>
      <protection locked="0"/>
    </xf>
    <xf numFmtId="0" fontId="46" fillId="7" borderId="89" xfId="8" applyFont="1" applyFill="1" applyBorder="1" applyAlignment="1" applyProtection="1">
      <alignment horizontal="right" vertical="center"/>
      <protection locked="0"/>
    </xf>
  </cellXfs>
  <cellStyles count="16">
    <cellStyle name="桁区切り" xfId="6" builtinId="6"/>
    <cellStyle name="桁区切り 2" xfId="15" xr:uid="{E1A983E4-E92C-4F63-9BEF-AB586B96C5EC}"/>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 4" xfId="14" xr:uid="{2D9494D5-F90C-4B82-83CE-E454616152AB}"/>
    <cellStyle name="標準_賃金改善内訳表" xfId="10" xr:uid="{00000000-0005-0000-0000-00000D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E8A07A03-B75F-4C24-BCEB-31AE67276778}"/>
            </a:ext>
          </a:extLst>
        </xdr:cNvPr>
        <xdr:cNvSpPr/>
      </xdr:nvSpPr>
      <xdr:spPr>
        <a:xfrm>
          <a:off x="1643062" y="3524250"/>
          <a:ext cx="666750" cy="1000125"/>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2A2DF31C-C326-4B48-9483-1FFCD7FAAB62}"/>
            </a:ext>
          </a:extLst>
        </xdr:cNvPr>
        <xdr:cNvSpPr/>
      </xdr:nvSpPr>
      <xdr:spPr>
        <a:xfrm>
          <a:off x="3345656" y="3464719"/>
          <a:ext cx="2583656" cy="940594"/>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0D1DA921-AEFB-46F4-A057-DE2C544E0590}"/>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DFEA44BF-C45E-4F2C-B050-D52638A53B71}"/>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4DD750F0-C60E-4717-8273-29F9307783D7}"/>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26</xdr:col>
      <xdr:colOff>340178</xdr:colOff>
      <xdr:row>15</xdr:row>
      <xdr:rowOff>149678</xdr:rowOff>
    </xdr:to>
    <xdr:sp macro="" textlink="">
      <xdr:nvSpPr>
        <xdr:cNvPr id="5" name="テキスト ボックス 4">
          <a:extLst>
            <a:ext uri="{FF2B5EF4-FFF2-40B4-BE49-F238E27FC236}">
              <a16:creationId xmlns:a16="http://schemas.microsoft.com/office/drawing/2014/main" id="{7D706BCF-EEE3-4C0A-A738-88C0E2FD4969}"/>
            </a:ext>
          </a:extLst>
        </xdr:cNvPr>
        <xdr:cNvSpPr txBox="1"/>
      </xdr:nvSpPr>
      <xdr:spPr>
        <a:xfrm>
          <a:off x="9198429" y="517071"/>
          <a:ext cx="5783035" cy="3306536"/>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a:t>
          </a:r>
          <a:r>
            <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rPr>
            <a:t>1</a:t>
          </a: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号のみの児童数を入力！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0CA529E9-B767-4FFB-8EBE-CD68EE9F2BF1}"/>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BC5EBAE6-7EF7-4058-B5D4-EC00A2DE7FB4}"/>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54548CD3-334A-44F2-AC73-FF3507B6D0F6}"/>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149678</xdr:colOff>
      <xdr:row>15</xdr:row>
      <xdr:rowOff>149678</xdr:rowOff>
    </xdr:to>
    <xdr:sp macro="" textlink="">
      <xdr:nvSpPr>
        <xdr:cNvPr id="5" name="テキスト ボックス 4">
          <a:extLst>
            <a:ext uri="{FF2B5EF4-FFF2-40B4-BE49-F238E27FC236}">
              <a16:creationId xmlns:a16="http://schemas.microsoft.com/office/drawing/2014/main" id="{7D68F1F7-3B2B-47D9-A02D-28C173F403D8}"/>
            </a:ext>
          </a:extLst>
        </xdr:cNvPr>
        <xdr:cNvSpPr txBox="1"/>
      </xdr:nvSpPr>
      <xdr:spPr>
        <a:xfrm>
          <a:off x="9198429" y="517071"/>
          <a:ext cx="6272892" cy="3306536"/>
        </a:xfrm>
        <a:prstGeom prst="rect">
          <a:avLst/>
        </a:prstGeom>
        <a:solidFill>
          <a:schemeClr val="accent5">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本園、２・３号のみの児童数を入力！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分園無しの施設は放念ください</a:t>
          </a:r>
          <a:endParaRPr kumimoji="1" lang="en-US" altLang="ja-JP" sz="2800" u="sng">
            <a:solidFill>
              <a:schemeClr val="bg1"/>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809EA1B5-DAD4-4065-BF01-24D4D9FE8806}"/>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E96B2AC5-4F35-48BC-858C-AAEB26CB6388}"/>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B0E13AD3-2DA4-4DE4-89CA-72477DD89C88}"/>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twoCellAnchor>
    <xdr:from>
      <xdr:col>18</xdr:col>
      <xdr:colOff>0</xdr:colOff>
      <xdr:row>1</xdr:row>
      <xdr:rowOff>0</xdr:rowOff>
    </xdr:from>
    <xdr:to>
      <xdr:col>27</xdr:col>
      <xdr:colOff>149678</xdr:colOff>
      <xdr:row>15</xdr:row>
      <xdr:rowOff>149678</xdr:rowOff>
    </xdr:to>
    <xdr:sp macro="" textlink="">
      <xdr:nvSpPr>
        <xdr:cNvPr id="6" name="テキスト ボックス 5">
          <a:extLst>
            <a:ext uri="{FF2B5EF4-FFF2-40B4-BE49-F238E27FC236}">
              <a16:creationId xmlns:a16="http://schemas.microsoft.com/office/drawing/2014/main" id="{E4AA5D4B-AD5B-462E-8F64-0CB9F4BDD282}"/>
            </a:ext>
          </a:extLst>
        </xdr:cNvPr>
        <xdr:cNvSpPr txBox="1"/>
      </xdr:nvSpPr>
      <xdr:spPr>
        <a:xfrm>
          <a:off x="9198429" y="517071"/>
          <a:ext cx="6272892" cy="330653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u="sng">
              <a:solidFill>
                <a:schemeClr val="bg1"/>
              </a:solidFill>
              <a:latin typeface="HGP創英角ﾎﾟｯﾌﾟ体" panose="040B0A00000000000000" pitchFamily="50" charset="-128"/>
              <a:ea typeface="HGP創英角ﾎﾟｯﾌﾟ体" panose="040B0A00000000000000" pitchFamily="50" charset="-128"/>
            </a:rPr>
            <a:t>分園、２・３号のみの児童数を入力！</a:t>
          </a:r>
          <a:endParaRPr kumimoji="1" lang="en-US" altLang="ja-JP" sz="6000" u="sng">
            <a:solidFill>
              <a:schemeClr val="bg1"/>
            </a:solidFill>
            <a:latin typeface="HGP創英角ﾎﾟｯﾌﾟ体" panose="040B0A00000000000000" pitchFamily="50" charset="-128"/>
            <a:ea typeface="HGP創英角ﾎﾟｯﾌﾟ体" panose="040B0A00000000000000" pitchFamily="50" charset="-128"/>
          </a:endParaRPr>
        </a:p>
        <a:p>
          <a:pPr algn="ctr"/>
          <a:r>
            <a:rPr kumimoji="1" lang="en-US" altLang="ja-JP" sz="2800" u="sng">
              <a:solidFill>
                <a:schemeClr val="bg1"/>
              </a:solidFill>
              <a:latin typeface="+mj-ea"/>
              <a:ea typeface="+mj-ea"/>
            </a:rPr>
            <a:t>※</a:t>
          </a:r>
          <a:r>
            <a:rPr kumimoji="1" lang="ja-JP" altLang="en-US" sz="2800" u="sng">
              <a:solidFill>
                <a:schemeClr val="bg1"/>
              </a:solidFill>
              <a:latin typeface="+mj-ea"/>
              <a:ea typeface="+mj-ea"/>
            </a:rPr>
            <a:t>分園無しの施設は入力不要！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90148</xdr:colOff>
      <xdr:row>20</xdr:row>
      <xdr:rowOff>30617</xdr:rowOff>
    </xdr:from>
    <xdr:to>
      <xdr:col>43</xdr:col>
      <xdr:colOff>2707821</xdr:colOff>
      <xdr:row>21</xdr:row>
      <xdr:rowOff>0</xdr:rowOff>
    </xdr:to>
    <xdr:sp macro="" textlink="">
      <xdr:nvSpPr>
        <xdr:cNvPr id="2" name="矢印: 左 1">
          <a:extLst>
            <a:ext uri="{FF2B5EF4-FFF2-40B4-BE49-F238E27FC236}">
              <a16:creationId xmlns:a16="http://schemas.microsoft.com/office/drawing/2014/main" id="{CBA59893-C586-4B6B-A879-CC66EC34699C}"/>
            </a:ext>
          </a:extLst>
        </xdr:cNvPr>
        <xdr:cNvSpPr/>
      </xdr:nvSpPr>
      <xdr:spPr>
        <a:xfrm>
          <a:off x="9281773" y="4993142"/>
          <a:ext cx="3074873" cy="197983"/>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xdr:row>
      <xdr:rowOff>0</xdr:rowOff>
    </xdr:from>
    <xdr:to>
      <xdr:col>47</xdr:col>
      <xdr:colOff>440532</xdr:colOff>
      <xdr:row>10</xdr:row>
      <xdr:rowOff>273843</xdr:rowOff>
    </xdr:to>
    <xdr:sp macro="" textlink="">
      <xdr:nvSpPr>
        <xdr:cNvPr id="3" name="テキスト ボックス 2">
          <a:extLst>
            <a:ext uri="{FF2B5EF4-FFF2-40B4-BE49-F238E27FC236}">
              <a16:creationId xmlns:a16="http://schemas.microsoft.com/office/drawing/2014/main" id="{99200955-DFEA-472B-8630-88127DC14EF2}"/>
            </a:ext>
          </a:extLst>
        </xdr:cNvPr>
        <xdr:cNvSpPr txBox="1"/>
      </xdr:nvSpPr>
      <xdr:spPr>
        <a:xfrm>
          <a:off x="9358313" y="226219"/>
          <a:ext cx="4655344" cy="2512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j-ea"/>
              <a:ea typeface="+mj-ea"/>
            </a:rPr>
            <a:t>判定欄１について</a:t>
          </a:r>
          <a:endParaRPr kumimoji="1" lang="en-US" altLang="ja-JP" sz="1200">
            <a:latin typeface="+mj-ea"/>
            <a:ea typeface="+mj-ea"/>
          </a:endParaRPr>
        </a:p>
        <a:p>
          <a:r>
            <a:rPr kumimoji="1" lang="ja-JP" altLang="en-US" sz="1200">
              <a:latin typeface="+mj-ea"/>
              <a:ea typeface="+mj-ea"/>
            </a:rPr>
            <a:t>・　　「賃金改善額のうち２／３以上は、基本給又は毎月決まって</a:t>
          </a:r>
          <a:endParaRPr kumimoji="1" lang="en-US" altLang="ja-JP" sz="1200">
            <a:latin typeface="+mj-ea"/>
            <a:ea typeface="+mj-ea"/>
          </a:endParaRPr>
        </a:p>
        <a:p>
          <a:r>
            <a:rPr kumimoji="1" lang="ja-JP" altLang="en-US" sz="1200">
              <a:latin typeface="+mj-ea"/>
              <a:ea typeface="+mj-ea"/>
            </a:rPr>
            <a:t>　支払われる手当になっている。」ことは、原則の条件です。</a:t>
          </a:r>
          <a:endParaRPr kumimoji="1" lang="en-US" altLang="ja-JP" sz="1200">
            <a:latin typeface="+mj-ea"/>
            <a:ea typeface="+mj-ea"/>
          </a:endParaRPr>
        </a:p>
        <a:p>
          <a:r>
            <a:rPr kumimoji="1" lang="ja-JP" altLang="en-US" sz="1200">
              <a:latin typeface="+mj-ea"/>
              <a:ea typeface="+mj-ea"/>
            </a:rPr>
            <a:t>・　</a:t>
          </a:r>
          <a:r>
            <a:rPr kumimoji="1" lang="ja-JP" altLang="ja-JP" sz="1200">
              <a:solidFill>
                <a:schemeClr val="dk1"/>
              </a:solidFill>
              <a:effectLst/>
              <a:latin typeface="+mn-lt"/>
              <a:ea typeface="+mn-ea"/>
              <a:cs typeface="+mn-cs"/>
            </a:rPr>
            <a:t>国ＦＡＱより</a:t>
          </a:r>
          <a:r>
            <a:rPr kumimoji="1" lang="ja-JP" altLang="en-US" sz="1200">
              <a:solidFill>
                <a:schemeClr val="dk1"/>
              </a:solidFill>
              <a:effectLst/>
              <a:latin typeface="+mn-lt"/>
              <a:ea typeface="+mn-ea"/>
              <a:cs typeface="+mn-cs"/>
            </a:rPr>
            <a:t>、年度途中に職員が急に休業を取得した場合等、</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計画策定時に想定していなかった事情が発生した影響により、</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２／３を下回った場合は条件を書くことにはなりません。</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ただし、計画策定時に２／３を下回るものは、当初から要件を欠く</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ため、加算対象外です。</a:t>
          </a:r>
          <a:endParaRPr kumimoji="1" lang="en-US" altLang="ja-JP" sz="1200">
            <a:solidFill>
              <a:schemeClr val="dk1"/>
            </a:solidFill>
            <a:effectLst/>
            <a:latin typeface="+mn-lt"/>
            <a:ea typeface="+mn-ea"/>
            <a:cs typeface="+mn-cs"/>
          </a:endParaRPr>
        </a:p>
        <a:p>
          <a:r>
            <a:rPr kumimoji="1" lang="ja-JP" altLang="en-US" sz="1200">
              <a:latin typeface="+mj-ea"/>
              <a:ea typeface="+mj-ea"/>
            </a:rPr>
            <a:t>・　</a:t>
          </a:r>
          <a:r>
            <a:rPr kumimoji="1" lang="ja-JP" altLang="en-US" sz="1200" u="sng">
              <a:latin typeface="+mj-ea"/>
              <a:ea typeface="+mj-ea"/>
            </a:rPr>
            <a:t>なお、原則判定がＮＧになる原因として、</a:t>
          </a:r>
          <a:r>
            <a:rPr kumimoji="1" lang="en-US" altLang="ja-JP" sz="1200" u="sng">
              <a:latin typeface="+mj-ea"/>
              <a:ea typeface="+mj-ea"/>
            </a:rPr>
            <a:t>【</a:t>
          </a:r>
          <a:r>
            <a:rPr kumimoji="1" lang="ja-JP" altLang="en-US" sz="1200" u="sng">
              <a:latin typeface="+mj-ea"/>
              <a:ea typeface="+mj-ea"/>
            </a:rPr>
            <a:t>様式９別添１</a:t>
          </a:r>
          <a:r>
            <a:rPr kumimoji="1" lang="en-US" altLang="ja-JP" sz="1200" u="sng">
              <a:latin typeface="+mj-ea"/>
              <a:ea typeface="+mj-ea"/>
            </a:rPr>
            <a:t>】</a:t>
          </a:r>
          <a:r>
            <a:rPr kumimoji="1" lang="ja-JP" altLang="en-US" sz="1200" u="sng">
              <a:latin typeface="+mj-ea"/>
              <a:ea typeface="+mj-ea"/>
            </a:rPr>
            <a:t>の入力内容が関係しておりますので、ＮＧの場合は入力内容を御確認ください。</a:t>
          </a:r>
          <a:endParaRPr kumimoji="1" lang="en-US" altLang="ja-JP" sz="1200" u="sng">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0630-0F45-4447-8BFA-7477525CCCC8}">
  <sheetPr>
    <tabColor rgb="FFFFFF00"/>
  </sheetPr>
  <dimension ref="A1:L68"/>
  <sheetViews>
    <sheetView tabSelected="1" view="pageBreakPreview" zoomScale="80" zoomScaleNormal="80" zoomScaleSheetLayoutView="80" workbookViewId="0">
      <selection activeCell="I22" sqref="I22"/>
    </sheetView>
  </sheetViews>
  <sheetFormatPr defaultColWidth="9" defaultRowHeight="13.5"/>
  <cols>
    <col min="1" max="1" width="2.875" style="37" customWidth="1"/>
    <col min="2" max="2" width="3" style="35" customWidth="1"/>
    <col min="3" max="3" width="12.125" style="35" customWidth="1"/>
    <col min="4" max="4" width="15.375" style="35" customWidth="1"/>
    <col min="5" max="5" width="11.125" style="35" customWidth="1"/>
    <col min="6" max="6" width="12.625" style="36" customWidth="1"/>
    <col min="7" max="7" width="12.25" style="36" customWidth="1"/>
    <col min="8" max="8" width="13.125" style="36" customWidth="1"/>
    <col min="9" max="9" width="12.375" style="36" customWidth="1"/>
    <col min="10" max="10" width="5.5" style="37" bestFit="1" customWidth="1"/>
    <col min="11" max="11" width="7.75" style="37" customWidth="1"/>
    <col min="12" max="12" width="13.125" style="37" customWidth="1"/>
    <col min="13" max="16384" width="9" style="37"/>
  </cols>
  <sheetData>
    <row r="1" spans="1:12" ht="12" customHeight="1">
      <c r="A1" s="457" t="s">
        <v>162</v>
      </c>
      <c r="B1" s="458"/>
      <c r="C1" s="458"/>
      <c r="D1" s="458"/>
      <c r="E1" s="458"/>
      <c r="F1" s="458"/>
      <c r="G1" s="458"/>
      <c r="H1" s="458"/>
      <c r="I1" s="458"/>
      <c r="J1" s="458"/>
      <c r="K1" s="458"/>
      <c r="L1" s="459"/>
    </row>
    <row r="2" spans="1:12" ht="12" customHeight="1">
      <c r="A2" s="460"/>
      <c r="B2" s="461"/>
      <c r="C2" s="461"/>
      <c r="D2" s="461"/>
      <c r="E2" s="461"/>
      <c r="F2" s="461"/>
      <c r="G2" s="461"/>
      <c r="H2" s="461"/>
      <c r="I2" s="461"/>
      <c r="J2" s="461"/>
      <c r="K2" s="461"/>
      <c r="L2" s="462"/>
    </row>
    <row r="3" spans="1:12" ht="12" customHeight="1">
      <c r="A3" s="460"/>
      <c r="B3" s="461"/>
      <c r="C3" s="461"/>
      <c r="D3" s="461"/>
      <c r="E3" s="461"/>
      <c r="F3" s="461"/>
      <c r="G3" s="461"/>
      <c r="H3" s="461"/>
      <c r="I3" s="461"/>
      <c r="J3" s="461"/>
      <c r="K3" s="461"/>
      <c r="L3" s="462"/>
    </row>
    <row r="4" spans="1:12" ht="12" customHeight="1">
      <c r="A4" s="460"/>
      <c r="B4" s="461"/>
      <c r="C4" s="461"/>
      <c r="D4" s="461"/>
      <c r="E4" s="461"/>
      <c r="F4" s="461"/>
      <c r="G4" s="461"/>
      <c r="H4" s="461"/>
      <c r="I4" s="461"/>
      <c r="J4" s="461"/>
      <c r="K4" s="461"/>
      <c r="L4" s="462"/>
    </row>
    <row r="5" spans="1:12" ht="12" customHeight="1">
      <c r="A5" s="460"/>
      <c r="B5" s="461"/>
      <c r="C5" s="461"/>
      <c r="D5" s="461"/>
      <c r="E5" s="461"/>
      <c r="F5" s="461"/>
      <c r="G5" s="461"/>
      <c r="H5" s="461"/>
      <c r="I5" s="461"/>
      <c r="J5" s="461"/>
      <c r="K5" s="461"/>
      <c r="L5" s="462"/>
    </row>
    <row r="6" spans="1:12" ht="12" customHeight="1">
      <c r="A6" s="460"/>
      <c r="B6" s="461"/>
      <c r="C6" s="461"/>
      <c r="D6" s="461"/>
      <c r="E6" s="461"/>
      <c r="F6" s="461"/>
      <c r="G6" s="461"/>
      <c r="H6" s="461"/>
      <c r="I6" s="461"/>
      <c r="J6" s="461"/>
      <c r="K6" s="461"/>
      <c r="L6" s="462"/>
    </row>
    <row r="7" spans="1:12" ht="12" customHeight="1">
      <c r="A7" s="460"/>
      <c r="B7" s="461"/>
      <c r="C7" s="461"/>
      <c r="D7" s="461"/>
      <c r="E7" s="461"/>
      <c r="F7" s="461"/>
      <c r="G7" s="461"/>
      <c r="H7" s="461"/>
      <c r="I7" s="461"/>
      <c r="J7" s="461"/>
      <c r="K7" s="461"/>
      <c r="L7" s="462"/>
    </row>
    <row r="8" spans="1:12" ht="12" customHeight="1">
      <c r="A8" s="460"/>
      <c r="B8" s="461"/>
      <c r="C8" s="461"/>
      <c r="D8" s="461"/>
      <c r="E8" s="461"/>
      <c r="F8" s="461"/>
      <c r="G8" s="461"/>
      <c r="H8" s="461"/>
      <c r="I8" s="461"/>
      <c r="J8" s="461"/>
      <c r="K8" s="461"/>
      <c r="L8" s="462"/>
    </row>
    <row r="9" spans="1:12" ht="12" customHeight="1">
      <c r="A9" s="460"/>
      <c r="B9" s="461"/>
      <c r="C9" s="461"/>
      <c r="D9" s="461"/>
      <c r="E9" s="461"/>
      <c r="F9" s="461"/>
      <c r="G9" s="461"/>
      <c r="H9" s="461"/>
      <c r="I9" s="461"/>
      <c r="J9" s="461"/>
      <c r="K9" s="461"/>
      <c r="L9" s="462"/>
    </row>
    <row r="10" spans="1:12" ht="12" customHeight="1">
      <c r="A10" s="460"/>
      <c r="B10" s="461"/>
      <c r="C10" s="461"/>
      <c r="D10" s="461"/>
      <c r="E10" s="461"/>
      <c r="F10" s="461"/>
      <c r="G10" s="461"/>
      <c r="H10" s="461"/>
      <c r="I10" s="461"/>
      <c r="J10" s="461"/>
      <c r="K10" s="461"/>
      <c r="L10" s="462"/>
    </row>
    <row r="11" spans="1:12" ht="12" customHeight="1">
      <c r="A11" s="460"/>
      <c r="B11" s="461"/>
      <c r="C11" s="461"/>
      <c r="D11" s="461"/>
      <c r="E11" s="461"/>
      <c r="F11" s="461"/>
      <c r="G11" s="461"/>
      <c r="H11" s="461"/>
      <c r="I11" s="461"/>
      <c r="J11" s="461"/>
      <c r="K11" s="461"/>
      <c r="L11" s="462"/>
    </row>
    <row r="12" spans="1:12" ht="12" customHeight="1">
      <c r="A12" s="460"/>
      <c r="B12" s="461"/>
      <c r="C12" s="461"/>
      <c r="D12" s="461"/>
      <c r="E12" s="461"/>
      <c r="F12" s="461"/>
      <c r="G12" s="461"/>
      <c r="H12" s="461"/>
      <c r="I12" s="461"/>
      <c r="J12" s="461"/>
      <c r="K12" s="461"/>
      <c r="L12" s="462"/>
    </row>
    <row r="13" spans="1:12" ht="12" customHeight="1">
      <c r="A13" s="460"/>
      <c r="B13" s="461"/>
      <c r="C13" s="461"/>
      <c r="D13" s="461"/>
      <c r="E13" s="461"/>
      <c r="F13" s="461"/>
      <c r="G13" s="461"/>
      <c r="H13" s="461"/>
      <c r="I13" s="461"/>
      <c r="J13" s="461"/>
      <c r="K13" s="461"/>
      <c r="L13" s="462"/>
    </row>
    <row r="14" spans="1:12" ht="12" customHeight="1">
      <c r="A14" s="460"/>
      <c r="B14" s="461"/>
      <c r="C14" s="461"/>
      <c r="D14" s="461"/>
      <c r="E14" s="461"/>
      <c r="F14" s="461"/>
      <c r="G14" s="461"/>
      <c r="H14" s="461"/>
      <c r="I14" s="461"/>
      <c r="J14" s="461"/>
      <c r="K14" s="461"/>
      <c r="L14" s="462"/>
    </row>
    <row r="15" spans="1:12" ht="12" customHeight="1">
      <c r="A15" s="460"/>
      <c r="B15" s="461"/>
      <c r="C15" s="461"/>
      <c r="D15" s="461"/>
      <c r="E15" s="461"/>
      <c r="F15" s="461"/>
      <c r="G15" s="461"/>
      <c r="H15" s="461"/>
      <c r="I15" s="461"/>
      <c r="J15" s="461"/>
      <c r="K15" s="461"/>
      <c r="L15" s="462"/>
    </row>
    <row r="16" spans="1:12" ht="12" customHeight="1">
      <c r="A16" s="460"/>
      <c r="B16" s="461"/>
      <c r="C16" s="461"/>
      <c r="D16" s="461"/>
      <c r="E16" s="461"/>
      <c r="F16" s="461"/>
      <c r="G16" s="461"/>
      <c r="H16" s="461"/>
      <c r="I16" s="461"/>
      <c r="J16" s="461"/>
      <c r="K16" s="461"/>
      <c r="L16" s="462"/>
    </row>
    <row r="17" spans="1:12" ht="12" customHeight="1">
      <c r="A17" s="460"/>
      <c r="B17" s="461"/>
      <c r="C17" s="461"/>
      <c r="D17" s="461"/>
      <c r="E17" s="461"/>
      <c r="F17" s="461"/>
      <c r="G17" s="461"/>
      <c r="H17" s="461"/>
      <c r="I17" s="461"/>
      <c r="J17" s="461"/>
      <c r="K17" s="461"/>
      <c r="L17" s="462"/>
    </row>
    <row r="18" spans="1:12" ht="12" customHeight="1">
      <c r="A18" s="460"/>
      <c r="B18" s="461"/>
      <c r="C18" s="461"/>
      <c r="D18" s="461"/>
      <c r="E18" s="461"/>
      <c r="F18" s="461"/>
      <c r="G18" s="461"/>
      <c r="H18" s="461"/>
      <c r="I18" s="461"/>
      <c r="J18" s="461"/>
      <c r="K18" s="461"/>
      <c r="L18" s="462"/>
    </row>
    <row r="19" spans="1:12" ht="12" customHeight="1">
      <c r="A19" s="460"/>
      <c r="B19" s="461"/>
      <c r="C19" s="461"/>
      <c r="D19" s="461"/>
      <c r="E19" s="461"/>
      <c r="F19" s="461"/>
      <c r="G19" s="461"/>
      <c r="H19" s="461"/>
      <c r="I19" s="461"/>
      <c r="J19" s="461"/>
      <c r="K19" s="461"/>
      <c r="L19" s="462"/>
    </row>
    <row r="20" spans="1:12" ht="12" customHeight="1">
      <c r="A20" s="460"/>
      <c r="B20" s="461"/>
      <c r="C20" s="461"/>
      <c r="D20" s="461"/>
      <c r="E20" s="461"/>
      <c r="F20" s="461"/>
      <c r="G20" s="461"/>
      <c r="H20" s="461"/>
      <c r="I20" s="461"/>
      <c r="J20" s="461"/>
      <c r="K20" s="461"/>
      <c r="L20" s="462"/>
    </row>
    <row r="21" spans="1:12" ht="12" customHeight="1" thickBot="1">
      <c r="A21" s="463"/>
      <c r="B21" s="464"/>
      <c r="C21" s="464"/>
      <c r="D21" s="464"/>
      <c r="E21" s="464"/>
      <c r="F21" s="464"/>
      <c r="G21" s="464"/>
      <c r="H21" s="464"/>
      <c r="I21" s="464"/>
      <c r="J21" s="464"/>
      <c r="K21" s="464"/>
      <c r="L21" s="465"/>
    </row>
    <row r="22" spans="1:12">
      <c r="A22" s="228"/>
      <c r="B22" s="229"/>
      <c r="C22" s="229"/>
      <c r="D22" s="229"/>
      <c r="E22" s="229"/>
      <c r="F22" s="230"/>
      <c r="G22" s="230"/>
      <c r="H22" s="230"/>
      <c r="I22" s="230"/>
      <c r="J22" s="228"/>
      <c r="K22" s="228"/>
      <c r="L22" s="228"/>
    </row>
    <row r="23" spans="1:12">
      <c r="A23" s="228"/>
      <c r="B23" s="229"/>
      <c r="C23" s="229"/>
      <c r="D23" s="229"/>
      <c r="E23" s="229"/>
      <c r="F23" s="230"/>
      <c r="G23" s="230"/>
      <c r="H23" s="230"/>
      <c r="I23" s="230"/>
      <c r="J23" s="228"/>
      <c r="K23" s="228"/>
      <c r="L23" s="228"/>
    </row>
    <row r="24" spans="1:12">
      <c r="A24" s="228"/>
      <c r="B24" s="229"/>
      <c r="C24" s="229"/>
      <c r="D24" s="229"/>
      <c r="E24" s="229"/>
      <c r="F24" s="230"/>
      <c r="G24" s="230"/>
      <c r="H24" s="230"/>
      <c r="I24" s="230"/>
      <c r="J24" s="228"/>
      <c r="K24" s="228"/>
      <c r="L24" s="228"/>
    </row>
    <row r="25" spans="1:12">
      <c r="A25" s="228"/>
      <c r="B25" s="229"/>
      <c r="C25" s="229"/>
      <c r="D25" s="229"/>
      <c r="E25" s="229"/>
      <c r="F25" s="230"/>
      <c r="G25" s="230"/>
      <c r="H25" s="230"/>
      <c r="I25" s="230"/>
      <c r="J25" s="228"/>
      <c r="K25" s="228"/>
      <c r="L25" s="228"/>
    </row>
    <row r="26" spans="1:12">
      <c r="A26" s="228"/>
      <c r="B26" s="229"/>
      <c r="C26" s="229"/>
      <c r="D26" s="229"/>
      <c r="E26" s="229"/>
      <c r="F26" s="230"/>
      <c r="G26" s="230"/>
      <c r="H26" s="230"/>
      <c r="I26" s="230"/>
      <c r="J26" s="228"/>
      <c r="K26" s="228"/>
      <c r="L26" s="228"/>
    </row>
    <row r="27" spans="1:12">
      <c r="A27" s="228"/>
      <c r="B27" s="229"/>
      <c r="C27" s="229"/>
      <c r="D27" s="229"/>
      <c r="E27" s="229"/>
      <c r="F27" s="230"/>
      <c r="G27" s="230"/>
      <c r="H27" s="230"/>
      <c r="I27" s="230"/>
      <c r="J27" s="228"/>
      <c r="K27" s="228"/>
      <c r="L27" s="228"/>
    </row>
    <row r="28" spans="1:12">
      <c r="A28" s="228"/>
      <c r="B28" s="229"/>
      <c r="C28" s="229"/>
      <c r="D28" s="229"/>
      <c r="E28" s="229"/>
      <c r="F28" s="230"/>
      <c r="G28" s="230"/>
      <c r="H28" s="230"/>
      <c r="I28" s="230"/>
      <c r="J28" s="228"/>
      <c r="K28" s="228"/>
      <c r="L28" s="228"/>
    </row>
    <row r="29" spans="1:12">
      <c r="A29" s="228"/>
      <c r="B29" s="229"/>
      <c r="C29" s="229"/>
      <c r="D29" s="229"/>
      <c r="E29" s="229"/>
      <c r="F29" s="230"/>
      <c r="G29" s="230"/>
      <c r="H29" s="230"/>
      <c r="I29" s="230"/>
      <c r="J29" s="228"/>
      <c r="K29" s="228"/>
      <c r="L29" s="228"/>
    </row>
    <row r="30" spans="1:12">
      <c r="A30" s="228"/>
      <c r="B30" s="229"/>
      <c r="C30" s="229"/>
      <c r="D30" s="229"/>
      <c r="E30" s="229"/>
      <c r="F30" s="230"/>
      <c r="G30" s="230"/>
      <c r="H30" s="230"/>
      <c r="I30" s="230"/>
      <c r="J30" s="228"/>
      <c r="K30" s="228"/>
      <c r="L30" s="228"/>
    </row>
    <row r="31" spans="1:12" s="34" customFormat="1" ht="23.25" customHeight="1">
      <c r="A31" s="231" t="s">
        <v>152</v>
      </c>
      <c r="B31" s="231"/>
      <c r="C31" s="231"/>
      <c r="D31" s="231"/>
      <c r="E31" s="231"/>
      <c r="F31" s="232"/>
      <c r="G31" s="232"/>
      <c r="H31" s="232"/>
      <c r="I31" s="232"/>
      <c r="J31" s="233"/>
      <c r="K31" s="233"/>
      <c r="L31" s="233"/>
    </row>
    <row r="32" spans="1:12" s="34" customFormat="1" ht="23.25" customHeight="1">
      <c r="A32" s="231"/>
      <c r="B32" s="231"/>
      <c r="C32" s="231"/>
      <c r="D32" s="231"/>
      <c r="E32" s="231"/>
      <c r="F32" s="232"/>
      <c r="G32" s="232"/>
      <c r="H32" s="232"/>
      <c r="I32" s="232"/>
      <c r="J32" s="233"/>
      <c r="K32" s="233"/>
      <c r="L32" s="233"/>
    </row>
    <row r="33" spans="1:12" s="34" customFormat="1" ht="23.25" customHeight="1" thickBot="1">
      <c r="A33" s="231"/>
      <c r="B33" s="231"/>
      <c r="C33" s="234" t="s">
        <v>153</v>
      </c>
      <c r="D33" s="235"/>
      <c r="E33" s="235"/>
      <c r="F33" s="235"/>
      <c r="G33" s="236"/>
      <c r="H33" s="236"/>
      <c r="I33" s="237"/>
      <c r="J33" s="233"/>
      <c r="K33" s="233"/>
      <c r="L33" s="233"/>
    </row>
    <row r="34" spans="1:12" ht="19.5" customHeight="1" thickBot="1">
      <c r="A34" s="229"/>
      <c r="B34" s="229"/>
      <c r="C34" s="247"/>
      <c r="D34" s="238" t="s">
        <v>13</v>
      </c>
      <c r="E34" s="247"/>
      <c r="F34" s="238" t="s">
        <v>50</v>
      </c>
      <c r="G34" s="247"/>
      <c r="H34" s="238" t="s">
        <v>51</v>
      </c>
      <c r="I34" s="237"/>
      <c r="J34" s="228"/>
      <c r="K34" s="228"/>
      <c r="L34" s="228"/>
    </row>
    <row r="35" spans="1:12" s="75" customFormat="1" ht="19.5" customHeight="1">
      <c r="A35" s="239"/>
      <c r="B35" s="239"/>
      <c r="C35" s="240"/>
      <c r="D35" s="240"/>
      <c r="E35" s="240"/>
      <c r="F35" s="240"/>
      <c r="G35" s="240"/>
      <c r="H35" s="240"/>
      <c r="I35" s="241"/>
      <c r="J35" s="242"/>
      <c r="K35" s="242"/>
      <c r="L35" s="242"/>
    </row>
    <row r="36" spans="1:12" ht="19.5" customHeight="1" thickBot="1">
      <c r="A36" s="229"/>
      <c r="B36" s="229"/>
      <c r="C36" s="235" t="s">
        <v>70</v>
      </c>
      <c r="D36" s="243"/>
      <c r="E36" s="243"/>
      <c r="F36" s="243"/>
      <c r="G36" s="243"/>
      <c r="H36" s="244"/>
      <c r="I36" s="237"/>
      <c r="J36" s="228"/>
      <c r="K36" s="228"/>
      <c r="L36" s="228"/>
    </row>
    <row r="37" spans="1:12" ht="19.5" customHeight="1" thickBot="1">
      <c r="A37" s="229"/>
      <c r="B37" s="229"/>
      <c r="C37" s="453" t="s">
        <v>67</v>
      </c>
      <c r="D37" s="453"/>
      <c r="E37" s="454"/>
      <c r="F37" s="455"/>
      <c r="G37" s="455"/>
      <c r="H37" s="456"/>
      <c r="I37" s="230"/>
      <c r="J37" s="228"/>
      <c r="K37" s="228"/>
      <c r="L37" s="228"/>
    </row>
    <row r="38" spans="1:12" ht="19.5" customHeight="1" thickBot="1">
      <c r="A38" s="229"/>
      <c r="B38" s="229"/>
      <c r="C38" s="453" t="s">
        <v>68</v>
      </c>
      <c r="D38" s="453"/>
      <c r="E38" s="454"/>
      <c r="F38" s="455"/>
      <c r="G38" s="455"/>
      <c r="H38" s="456"/>
      <c r="I38" s="230"/>
      <c r="J38" s="228"/>
      <c r="K38" s="228"/>
      <c r="L38" s="228"/>
    </row>
    <row r="39" spans="1:12" ht="19.5" customHeight="1" thickBot="1">
      <c r="A39" s="229"/>
      <c r="B39" s="229"/>
      <c r="C39" s="453" t="s">
        <v>0</v>
      </c>
      <c r="D39" s="453"/>
      <c r="E39" s="454"/>
      <c r="F39" s="455"/>
      <c r="G39" s="455"/>
      <c r="H39" s="456"/>
      <c r="I39" s="230"/>
      <c r="J39" s="228"/>
      <c r="K39" s="228"/>
      <c r="L39" s="228"/>
    </row>
    <row r="40" spans="1:12" ht="19.5" customHeight="1" thickBot="1">
      <c r="A40" s="229"/>
      <c r="B40" s="229"/>
      <c r="C40" s="453" t="s">
        <v>69</v>
      </c>
      <c r="D40" s="453"/>
      <c r="E40" s="454"/>
      <c r="F40" s="455"/>
      <c r="G40" s="455"/>
      <c r="H40" s="456"/>
      <c r="I40" s="230"/>
      <c r="J40" s="228"/>
      <c r="K40" s="228"/>
      <c r="L40" s="228"/>
    </row>
    <row r="41" spans="1:12" ht="19.5" customHeight="1">
      <c r="A41" s="229"/>
      <c r="B41" s="229"/>
      <c r="C41" s="245"/>
      <c r="D41" s="245"/>
      <c r="E41" s="246"/>
      <c r="F41" s="246"/>
      <c r="G41" s="246"/>
      <c r="H41" s="246"/>
      <c r="I41" s="230"/>
      <c r="J41" s="228"/>
      <c r="K41" s="228"/>
      <c r="L41" s="228"/>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hpMut5Lbljt/t4VvExYGQlG5JSQez47vaVXpM5vS8F0d1stsGBPlaLr0xtMtH7+Q4I+a4yOv1Z3dLQBMIvsUIw==" saltValue="GF9faFCMnjnIRgLNJc5eog==" spinCount="100000" sheet="1" objects="1" scenarios="1"/>
  <mergeCells count="9">
    <mergeCell ref="C39:D39"/>
    <mergeCell ref="E39:H39"/>
    <mergeCell ref="C40:D40"/>
    <mergeCell ref="E40:H40"/>
    <mergeCell ref="A1:L21"/>
    <mergeCell ref="C37:D37"/>
    <mergeCell ref="E37:H37"/>
    <mergeCell ref="C38:D38"/>
    <mergeCell ref="E38:H38"/>
  </mergeCells>
  <phoneticPr fontId="4"/>
  <pageMargins left="0.92" right="0.56000000000000005" top="0.75" bottom="0.37" header="0.3" footer="0.3"/>
  <pageSetup paperSize="9" scale="67"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5A36-AFCC-4476-9008-985F71D6D0AF}">
  <dimension ref="A1:AR3"/>
  <sheetViews>
    <sheetView workbookViewId="0">
      <selection activeCell="U2" sqref="U2"/>
    </sheetView>
  </sheetViews>
  <sheetFormatPr defaultRowHeight="13.5"/>
  <cols>
    <col min="1" max="35" width="2.375" customWidth="1"/>
    <col min="36" max="36" width="3.125" customWidth="1"/>
    <col min="37" max="37" width="5.375" bestFit="1" customWidth="1"/>
    <col min="38" max="39" width="3.125" bestFit="1" customWidth="1"/>
    <col min="40" max="40" width="10.125" customWidth="1"/>
    <col min="42" max="42" width="5.375" bestFit="1" customWidth="1"/>
    <col min="43" max="43" width="3.125" bestFit="1" customWidth="1"/>
    <col min="44" max="44" width="9.875" customWidth="1"/>
    <col min="45" max="46" width="7.25" customWidth="1"/>
    <col min="47" max="47" width="4.375" customWidth="1"/>
    <col min="48" max="48" width="4.75" customWidth="1"/>
  </cols>
  <sheetData>
    <row r="1" spans="1:44" s="207" customFormat="1" ht="273" customHeight="1">
      <c r="A1" s="447" t="s">
        <v>229</v>
      </c>
      <c r="B1" s="447" t="s">
        <v>230</v>
      </c>
      <c r="C1" s="447" t="s">
        <v>231</v>
      </c>
      <c r="D1" s="447" t="s">
        <v>232</v>
      </c>
      <c r="E1" s="447" t="s">
        <v>157</v>
      </c>
      <c r="F1" s="447" t="s">
        <v>158</v>
      </c>
      <c r="G1" s="447" t="s">
        <v>159</v>
      </c>
      <c r="H1" s="447" t="s">
        <v>233</v>
      </c>
      <c r="I1" s="447" t="s">
        <v>234</v>
      </c>
      <c r="J1" s="447" t="s">
        <v>235</v>
      </c>
      <c r="K1" s="447" t="s">
        <v>236</v>
      </c>
      <c r="L1" s="447" t="s">
        <v>237</v>
      </c>
      <c r="M1" s="447" t="s">
        <v>238</v>
      </c>
      <c r="N1" s="447" t="s">
        <v>239</v>
      </c>
      <c r="O1" s="447" t="s">
        <v>240</v>
      </c>
      <c r="P1" s="447" t="s">
        <v>241</v>
      </c>
      <c r="Q1" s="447" t="s">
        <v>242</v>
      </c>
      <c r="R1" s="447" t="s">
        <v>243</v>
      </c>
      <c r="S1" s="447" t="s">
        <v>244</v>
      </c>
      <c r="T1" s="447" t="s">
        <v>245</v>
      </c>
      <c r="U1" s="447" t="s">
        <v>246</v>
      </c>
      <c r="V1" s="447" t="s">
        <v>247</v>
      </c>
      <c r="W1" s="447" t="s">
        <v>248</v>
      </c>
      <c r="X1" s="447" t="s">
        <v>249</v>
      </c>
      <c r="Y1" s="447" t="s">
        <v>250</v>
      </c>
      <c r="Z1" s="447" t="s">
        <v>251</v>
      </c>
      <c r="AA1" s="447" t="s">
        <v>252</v>
      </c>
      <c r="AB1" s="447" t="s">
        <v>253</v>
      </c>
      <c r="AC1" s="447" t="s">
        <v>254</v>
      </c>
      <c r="AD1" s="447" t="s">
        <v>255</v>
      </c>
      <c r="AE1" s="447" t="s">
        <v>256</v>
      </c>
      <c r="AF1" s="447" t="s">
        <v>257</v>
      </c>
      <c r="AG1" s="447" t="s">
        <v>258</v>
      </c>
      <c r="AH1" s="447" t="s">
        <v>259</v>
      </c>
      <c r="AI1" s="447" t="s">
        <v>260</v>
      </c>
    </row>
    <row r="2" spans="1:44">
      <c r="A2" s="448">
        <f>基礎情報!E40</f>
        <v>0</v>
      </c>
      <c r="B2" s="448">
        <f>基礎情報!E37</f>
        <v>0</v>
      </c>
      <c r="C2" s="448">
        <f>基礎情報!E39</f>
        <v>0</v>
      </c>
      <c r="D2" s="448">
        <f>基礎情報!E38</f>
        <v>0</v>
      </c>
      <c r="E2" s="448">
        <f>基礎情報!C34</f>
        <v>0</v>
      </c>
      <c r="F2" s="448">
        <f>基礎情報!E34</f>
        <v>0</v>
      </c>
      <c r="G2" s="448">
        <f>基礎情報!G34</f>
        <v>0</v>
      </c>
      <c r="H2" s="448">
        <f>算定対象人数!E6</f>
        <v>0</v>
      </c>
      <c r="I2" s="448">
        <f>算定対象人数!F8</f>
        <v>0</v>
      </c>
      <c r="J2" s="448" t="s">
        <v>261</v>
      </c>
      <c r="K2" s="448" t="s">
        <v>261</v>
      </c>
      <c r="L2" s="448" t="s">
        <v>261</v>
      </c>
      <c r="M2" s="448" t="s">
        <v>261</v>
      </c>
      <c r="N2" s="448">
        <f>算定対象人数!H8</f>
        <v>0</v>
      </c>
      <c r="O2" s="448" t="s">
        <v>261</v>
      </c>
      <c r="P2" s="448" t="s">
        <v>261</v>
      </c>
      <c r="Q2" s="448" t="s">
        <v>261</v>
      </c>
      <c r="R2" s="448" t="s">
        <v>261</v>
      </c>
      <c r="S2" s="449">
        <f>算定対象人数!H63</f>
        <v>78960</v>
      </c>
      <c r="T2" s="449">
        <f>【様式９】!AA10</f>
        <v>7</v>
      </c>
      <c r="U2" s="449">
        <f>【様式９】!V11</f>
        <v>947000</v>
      </c>
      <c r="V2" s="449">
        <f>【様式９】!V12</f>
        <v>947000</v>
      </c>
      <c r="W2" s="449">
        <f>【様式９】!V13</f>
        <v>0</v>
      </c>
      <c r="X2" s="449">
        <f>【様式９】!V14</f>
        <v>0</v>
      </c>
      <c r="Y2" s="449">
        <f>【様式９】!V19</f>
        <v>0</v>
      </c>
      <c r="Z2" s="449">
        <f>【様式９】!V20</f>
        <v>0</v>
      </c>
      <c r="AA2" s="450">
        <f>【様式９】!V21</f>
        <v>0</v>
      </c>
      <c r="AB2" s="449">
        <f>【様式９】!AU18</f>
        <v>0</v>
      </c>
      <c r="AC2" s="449">
        <f>【様式９】!AU19</f>
        <v>0</v>
      </c>
      <c r="AD2" s="449">
        <f>【様式９】!AU20</f>
        <v>0</v>
      </c>
      <c r="AE2" s="449" t="e">
        <f>【様式９】!AU21</f>
        <v>#DIV/0!</v>
      </c>
      <c r="AF2" s="449" t="str">
        <f>【様式９】!G24</f>
        <v>NG</v>
      </c>
      <c r="AG2" s="449">
        <f>【様式９】!V26</f>
        <v>947000</v>
      </c>
      <c r="AH2" s="449">
        <f>【様式９】!V27</f>
        <v>0</v>
      </c>
      <c r="AI2" s="449" t="str">
        <f>【様式９別添１】!D1</f>
        <v/>
      </c>
      <c r="AJ2" s="208"/>
      <c r="AK2" s="208"/>
      <c r="AL2" s="208"/>
      <c r="AM2" s="208"/>
      <c r="AN2" s="208"/>
      <c r="AO2" s="208"/>
      <c r="AP2" s="208"/>
      <c r="AQ2" s="208"/>
      <c r="AR2" s="208"/>
    </row>
    <row r="3" spans="1:44">
      <c r="I3">
        <f>算定対象人数!F9</f>
        <v>0</v>
      </c>
      <c r="N3">
        <f>算定対象人数!H9</f>
        <v>0</v>
      </c>
    </row>
  </sheetData>
  <sheetProtection algorithmName="SHA-512" hashValue="LqFCKMrb4FY2/T786+FYVuHmJ3eP/Xa8z3JoDdWkSmVp1a2ix2i4M/EMtMbKkyY9NvrZP0TKaVeQTdY4x2hAqw==" saltValue="cJxEZbb4GFWwqhEHA1toUQ==" spinCount="100000" sheet="1" objects="1" scenarios="1"/>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64EA-6236-4863-9F41-510AAB12CE18}">
  <dimension ref="A1:Q90"/>
  <sheetViews>
    <sheetView topLeftCell="A22" zoomScale="70" zoomScaleNormal="70" workbookViewId="0">
      <selection activeCell="U48" sqref="U48"/>
    </sheetView>
  </sheetViews>
  <sheetFormatPr defaultColWidth="9" defaultRowHeight="13.5"/>
  <cols>
    <col min="1" max="1" width="2.25" style="38" customWidth="1"/>
    <col min="2" max="2" width="1.625" style="38" customWidth="1"/>
    <col min="3" max="3" width="14.125" style="38" customWidth="1"/>
    <col min="4" max="4" width="6.875" style="38" customWidth="1"/>
    <col min="5" max="16" width="6.625" style="38" customWidth="1"/>
    <col min="17" max="17" width="7.5" style="38" customWidth="1"/>
    <col min="18" max="16384" width="9" style="38"/>
  </cols>
  <sheetData>
    <row r="1" spans="1:17" ht="40.5" customHeight="1">
      <c r="A1" s="478" t="s">
        <v>207</v>
      </c>
      <c r="B1" s="478"/>
      <c r="C1" s="478"/>
      <c r="D1" s="478"/>
      <c r="E1" s="478"/>
      <c r="F1" s="478"/>
      <c r="G1" s="478"/>
      <c r="H1" s="478"/>
      <c r="I1" s="478"/>
      <c r="J1" s="478"/>
      <c r="K1" s="478"/>
      <c r="L1" s="478"/>
      <c r="M1" s="478"/>
      <c r="N1" s="478"/>
      <c r="O1" s="478"/>
      <c r="P1" s="478"/>
      <c r="Q1" s="478"/>
    </row>
    <row r="2" spans="1:17" ht="18" customHeight="1" thickBot="1">
      <c r="B2" s="39"/>
      <c r="C2" s="39"/>
    </row>
    <row r="3" spans="1:17" ht="18" customHeight="1" thickBot="1">
      <c r="B3" s="39"/>
      <c r="C3" s="39"/>
      <c r="H3" s="479" t="s">
        <v>85</v>
      </c>
      <c r="I3" s="480"/>
      <c r="J3" s="480"/>
      <c r="K3" s="480"/>
      <c r="L3" s="481"/>
      <c r="M3" s="479" t="str">
        <f>基礎情報!E37&amp;""</f>
        <v/>
      </c>
      <c r="N3" s="480"/>
      <c r="O3" s="480"/>
      <c r="P3" s="480"/>
      <c r="Q3" s="481"/>
    </row>
    <row r="4" spans="1:17" ht="18" customHeight="1">
      <c r="B4" s="39"/>
      <c r="C4" s="39"/>
      <c r="H4" s="40"/>
      <c r="I4" s="40"/>
      <c r="J4" s="40"/>
      <c r="K4" s="40"/>
      <c r="L4" s="40"/>
      <c r="M4" s="40"/>
      <c r="N4" s="40"/>
      <c r="O4" s="40"/>
      <c r="P4" s="40"/>
      <c r="Q4" s="40"/>
    </row>
    <row r="5" spans="1:17" ht="18" customHeight="1">
      <c r="B5" s="38" t="s">
        <v>155</v>
      </c>
      <c r="H5" s="40"/>
      <c r="I5" s="40"/>
      <c r="J5" s="40"/>
      <c r="K5" s="40"/>
      <c r="L5" s="40"/>
      <c r="M5" s="40"/>
      <c r="N5" s="40"/>
      <c r="O5" s="40"/>
      <c r="P5" s="40"/>
      <c r="Q5" s="40"/>
    </row>
    <row r="6" spans="1:17" ht="18" customHeight="1">
      <c r="B6" s="38" t="s">
        <v>131</v>
      </c>
      <c r="H6" s="40"/>
      <c r="I6" s="40"/>
      <c r="J6" s="40"/>
      <c r="K6" s="40"/>
      <c r="L6" s="40"/>
      <c r="M6" s="40"/>
      <c r="N6" s="40"/>
      <c r="O6" s="40"/>
      <c r="P6" s="40"/>
      <c r="Q6" s="40"/>
    </row>
    <row r="7" spans="1:17" ht="18" customHeight="1">
      <c r="B7" s="38" t="s">
        <v>132</v>
      </c>
      <c r="C7" s="41"/>
      <c r="H7" s="40"/>
      <c r="I7" s="40"/>
      <c r="J7" s="40"/>
      <c r="K7" s="40"/>
      <c r="L7" s="40"/>
      <c r="M7" s="40"/>
      <c r="N7" s="40"/>
      <c r="O7" s="40"/>
      <c r="P7" s="40"/>
      <c r="Q7" s="40"/>
    </row>
    <row r="8" spans="1:17" ht="18" customHeight="1">
      <c r="B8" s="41"/>
      <c r="C8" s="41"/>
      <c r="H8" s="40"/>
      <c r="I8" s="40"/>
      <c r="J8" s="40"/>
      <c r="K8" s="40"/>
      <c r="L8" s="40"/>
      <c r="M8" s="40"/>
      <c r="N8" s="40"/>
      <c r="O8" s="40"/>
      <c r="P8" s="40"/>
      <c r="Q8" s="40"/>
    </row>
    <row r="9" spans="1:17" ht="18" customHeight="1" thickBot="1">
      <c r="A9" s="42" t="s">
        <v>133</v>
      </c>
    </row>
    <row r="10" spans="1:17" ht="17.25" customHeight="1">
      <c r="B10" s="482" t="s">
        <v>134</v>
      </c>
      <c r="C10" s="483"/>
      <c r="D10" s="483"/>
      <c r="E10" s="43">
        <v>4</v>
      </c>
      <c r="F10" s="44">
        <v>5</v>
      </c>
      <c r="G10" s="44">
        <v>6</v>
      </c>
      <c r="H10" s="44">
        <v>7</v>
      </c>
      <c r="I10" s="44">
        <v>8</v>
      </c>
      <c r="J10" s="44">
        <v>9</v>
      </c>
      <c r="K10" s="44">
        <v>10</v>
      </c>
      <c r="L10" s="44">
        <v>11</v>
      </c>
      <c r="M10" s="44">
        <v>12</v>
      </c>
      <c r="N10" s="44">
        <v>1</v>
      </c>
      <c r="O10" s="44">
        <v>2</v>
      </c>
      <c r="P10" s="45">
        <v>3</v>
      </c>
      <c r="Q10" s="486" t="s">
        <v>135</v>
      </c>
    </row>
    <row r="11" spans="1:17" ht="17.25" customHeight="1">
      <c r="B11" s="484"/>
      <c r="C11" s="485"/>
      <c r="D11" s="485"/>
      <c r="E11" s="488" t="s">
        <v>136</v>
      </c>
      <c r="F11" s="489"/>
      <c r="G11" s="489"/>
      <c r="H11" s="489"/>
      <c r="I11" s="489"/>
      <c r="J11" s="489"/>
      <c r="K11" s="489"/>
      <c r="L11" s="489"/>
      <c r="M11" s="489"/>
      <c r="N11" s="489"/>
      <c r="O11" s="489"/>
      <c r="P11" s="490"/>
      <c r="Q11" s="487"/>
    </row>
    <row r="12" spans="1:17" ht="17.25" customHeight="1">
      <c r="B12" s="466" t="s">
        <v>137</v>
      </c>
      <c r="C12" s="491"/>
      <c r="D12" s="46" t="s">
        <v>138</v>
      </c>
      <c r="E12" s="119"/>
      <c r="F12" s="120"/>
      <c r="G12" s="120"/>
      <c r="H12" s="120"/>
      <c r="I12" s="120"/>
      <c r="J12" s="120"/>
      <c r="K12" s="120"/>
      <c r="L12" s="120"/>
      <c r="M12" s="120"/>
      <c r="N12" s="120"/>
      <c r="O12" s="120"/>
      <c r="P12" s="121"/>
      <c r="Q12" s="85">
        <f>ROUND(SUM(E12:P12)/12,0)</f>
        <v>0</v>
      </c>
    </row>
    <row r="13" spans="1:17" ht="17.25" customHeight="1">
      <c r="B13" s="492"/>
      <c r="C13" s="493"/>
      <c r="D13" s="47" t="s">
        <v>139</v>
      </c>
      <c r="E13" s="48"/>
      <c r="F13" s="83" t="str">
        <f>IFERROR(F12/$E$12,"")</f>
        <v/>
      </c>
      <c r="G13" s="83" t="str">
        <f t="shared" ref="G13:P13" si="0">IFERROR(G12/$E$12,"")</f>
        <v/>
      </c>
      <c r="H13" s="83" t="str">
        <f t="shared" si="0"/>
        <v/>
      </c>
      <c r="I13" s="83" t="str">
        <f>IFERROR(I12/$E$12,"")</f>
        <v/>
      </c>
      <c r="J13" s="83" t="str">
        <f t="shared" si="0"/>
        <v/>
      </c>
      <c r="K13" s="83" t="str">
        <f t="shared" si="0"/>
        <v/>
      </c>
      <c r="L13" s="83" t="str">
        <f t="shared" si="0"/>
        <v/>
      </c>
      <c r="M13" s="83" t="str">
        <f t="shared" si="0"/>
        <v/>
      </c>
      <c r="N13" s="83" t="str">
        <f t="shared" si="0"/>
        <v/>
      </c>
      <c r="O13" s="83" t="str">
        <f t="shared" si="0"/>
        <v/>
      </c>
      <c r="P13" s="84" t="str">
        <f t="shared" si="0"/>
        <v/>
      </c>
      <c r="Q13" s="86" t="s">
        <v>140</v>
      </c>
    </row>
    <row r="14" spans="1:17" ht="17.25" customHeight="1">
      <c r="B14" s="494" t="s">
        <v>141</v>
      </c>
      <c r="C14" s="495"/>
      <c r="D14" s="46" t="s">
        <v>138</v>
      </c>
      <c r="E14" s="119"/>
      <c r="F14" s="120"/>
      <c r="G14" s="120"/>
      <c r="H14" s="120"/>
      <c r="I14" s="120"/>
      <c r="J14" s="120"/>
      <c r="K14" s="120"/>
      <c r="L14" s="120"/>
      <c r="M14" s="120"/>
      <c r="N14" s="120"/>
      <c r="O14" s="120"/>
      <c r="P14" s="121"/>
      <c r="Q14" s="85">
        <f>ROUND(SUM(E14:P14)/12,0)</f>
        <v>0</v>
      </c>
    </row>
    <row r="15" spans="1:17" ht="17.25" customHeight="1">
      <c r="B15" s="494"/>
      <c r="C15" s="495"/>
      <c r="D15" s="47" t="s">
        <v>139</v>
      </c>
      <c r="E15" s="48"/>
      <c r="F15" s="83" t="str">
        <f>IFERROR(F14/$E$14,"")</f>
        <v/>
      </c>
      <c r="G15" s="83" t="str">
        <f t="shared" ref="G15:P15" si="1">IFERROR(G14/$E$14,"")</f>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4" t="str">
        <f t="shared" si="1"/>
        <v/>
      </c>
      <c r="Q15" s="86"/>
    </row>
    <row r="16" spans="1:17" ht="17.25" customHeight="1">
      <c r="B16" s="496"/>
      <c r="C16" s="498" t="s">
        <v>142</v>
      </c>
      <c r="D16" s="46" t="s">
        <v>138</v>
      </c>
      <c r="E16" s="119"/>
      <c r="F16" s="120"/>
      <c r="G16" s="120"/>
      <c r="H16" s="120"/>
      <c r="I16" s="120"/>
      <c r="J16" s="120"/>
      <c r="K16" s="120"/>
      <c r="L16" s="120"/>
      <c r="M16" s="120"/>
      <c r="N16" s="120"/>
      <c r="O16" s="120"/>
      <c r="P16" s="121"/>
      <c r="Q16" s="85">
        <f>ROUND(SUM(E16:P16)/12,0)</f>
        <v>0</v>
      </c>
    </row>
    <row r="17" spans="1:17" ht="17.25" customHeight="1">
      <c r="B17" s="497"/>
      <c r="C17" s="499"/>
      <c r="D17" s="47" t="s">
        <v>139</v>
      </c>
      <c r="E17" s="48"/>
      <c r="F17" s="83" t="str">
        <f>IFERROR(F16/$E$16,"")</f>
        <v/>
      </c>
      <c r="G17" s="83" t="str">
        <f t="shared" ref="G17:P17" si="2">IFERROR(G16/$E$16,"")</f>
        <v/>
      </c>
      <c r="H17" s="83" t="str">
        <f t="shared" si="2"/>
        <v/>
      </c>
      <c r="I17" s="83" t="str">
        <f t="shared" si="2"/>
        <v/>
      </c>
      <c r="J17" s="83" t="str">
        <f t="shared" si="2"/>
        <v/>
      </c>
      <c r="K17" s="83" t="str">
        <f t="shared" si="2"/>
        <v/>
      </c>
      <c r="L17" s="83" t="str">
        <f t="shared" si="2"/>
        <v/>
      </c>
      <c r="M17" s="83" t="str">
        <f t="shared" si="2"/>
        <v/>
      </c>
      <c r="N17" s="83" t="str">
        <f t="shared" si="2"/>
        <v/>
      </c>
      <c r="O17" s="83" t="str">
        <f t="shared" si="2"/>
        <v/>
      </c>
      <c r="P17" s="84" t="str">
        <f t="shared" si="2"/>
        <v/>
      </c>
      <c r="Q17" s="86"/>
    </row>
    <row r="18" spans="1:17" ht="17.25" customHeight="1">
      <c r="B18" s="466" t="s">
        <v>91</v>
      </c>
      <c r="C18" s="491"/>
      <c r="D18" s="46" t="s">
        <v>138</v>
      </c>
      <c r="E18" s="119"/>
      <c r="F18" s="120"/>
      <c r="G18" s="120"/>
      <c r="H18" s="120"/>
      <c r="I18" s="120"/>
      <c r="J18" s="120"/>
      <c r="K18" s="120"/>
      <c r="L18" s="120"/>
      <c r="M18" s="120"/>
      <c r="N18" s="120"/>
      <c r="O18" s="120"/>
      <c r="P18" s="121"/>
      <c r="Q18" s="85">
        <f>ROUND(SUM(E18:P18)/12,0)</f>
        <v>0</v>
      </c>
    </row>
    <row r="19" spans="1:17" ht="17.25" customHeight="1">
      <c r="B19" s="492"/>
      <c r="C19" s="500"/>
      <c r="D19" s="47" t="s">
        <v>139</v>
      </c>
      <c r="E19" s="48"/>
      <c r="F19" s="83" t="str">
        <f>IFERROR(F18/$E$18,"")</f>
        <v/>
      </c>
      <c r="G19" s="83" t="str">
        <f t="shared" ref="G19:P19" si="3">IFERROR(G18/$E$18,"")</f>
        <v/>
      </c>
      <c r="H19" s="83" t="str">
        <f t="shared" si="3"/>
        <v/>
      </c>
      <c r="I19" s="83" t="str">
        <f t="shared" si="3"/>
        <v/>
      </c>
      <c r="J19" s="83" t="str">
        <f t="shared" si="3"/>
        <v/>
      </c>
      <c r="K19" s="83" t="str">
        <f t="shared" si="3"/>
        <v/>
      </c>
      <c r="L19" s="83" t="str">
        <f t="shared" si="3"/>
        <v/>
      </c>
      <c r="M19" s="83" t="str">
        <f t="shared" si="3"/>
        <v/>
      </c>
      <c r="N19" s="83" t="str">
        <f t="shared" si="3"/>
        <v/>
      </c>
      <c r="O19" s="83" t="str">
        <f t="shared" si="3"/>
        <v/>
      </c>
      <c r="P19" s="84" t="str">
        <f t="shared" si="3"/>
        <v/>
      </c>
      <c r="Q19" s="86"/>
    </row>
    <row r="20" spans="1:17" ht="17.25" customHeight="1">
      <c r="B20" s="466" t="s">
        <v>92</v>
      </c>
      <c r="C20" s="467"/>
      <c r="D20" s="46" t="s">
        <v>138</v>
      </c>
      <c r="E20" s="119"/>
      <c r="F20" s="120"/>
      <c r="G20" s="120"/>
      <c r="H20" s="120"/>
      <c r="I20" s="120"/>
      <c r="J20" s="120"/>
      <c r="K20" s="120"/>
      <c r="L20" s="120"/>
      <c r="M20" s="120"/>
      <c r="N20" s="120"/>
      <c r="O20" s="120"/>
      <c r="P20" s="121"/>
      <c r="Q20" s="85">
        <f>ROUND(SUM(E20:P20)/12,0)</f>
        <v>0</v>
      </c>
    </row>
    <row r="21" spans="1:17" ht="17.25" customHeight="1" thickBot="1">
      <c r="B21" s="468"/>
      <c r="C21" s="469"/>
      <c r="D21" s="49" t="s">
        <v>139</v>
      </c>
      <c r="E21" s="89"/>
      <c r="F21" s="90" t="str">
        <f>IFERROR(F20/$E$20,"")</f>
        <v/>
      </c>
      <c r="G21" s="90" t="str">
        <f t="shared" ref="G21:P21" si="4">IFERROR(G20/$E$20,"")</f>
        <v/>
      </c>
      <c r="H21" s="90" t="str">
        <f t="shared" si="4"/>
        <v/>
      </c>
      <c r="I21" s="90" t="str">
        <f t="shared" si="4"/>
        <v/>
      </c>
      <c r="J21" s="90" t="str">
        <f t="shared" si="4"/>
        <v/>
      </c>
      <c r="K21" s="90" t="str">
        <f t="shared" si="4"/>
        <v/>
      </c>
      <c r="L21" s="90" t="str">
        <f t="shared" si="4"/>
        <v/>
      </c>
      <c r="M21" s="90" t="str">
        <f t="shared" si="4"/>
        <v/>
      </c>
      <c r="N21" s="90" t="str">
        <f t="shared" si="4"/>
        <v/>
      </c>
      <c r="O21" s="90" t="str">
        <f t="shared" si="4"/>
        <v/>
      </c>
      <c r="P21" s="91" t="str">
        <f t="shared" si="4"/>
        <v/>
      </c>
      <c r="Q21" s="87"/>
    </row>
    <row r="22" spans="1:17" ht="17.25" customHeight="1" thickTop="1" thickBot="1">
      <c r="B22" s="470" t="s">
        <v>114</v>
      </c>
      <c r="C22" s="471"/>
      <c r="D22" s="50"/>
      <c r="E22" s="92">
        <f>SUM(E12,E14,E18,E20)</f>
        <v>0</v>
      </c>
      <c r="F22" s="93"/>
      <c r="G22" s="93"/>
      <c r="H22" s="93"/>
      <c r="I22" s="93"/>
      <c r="J22" s="93"/>
      <c r="K22" s="93"/>
      <c r="L22" s="93"/>
      <c r="M22" s="93"/>
      <c r="N22" s="93"/>
      <c r="O22" s="93"/>
      <c r="P22" s="94"/>
      <c r="Q22" s="88">
        <f>SUM(Q12,Q14,Q18,Q20)</f>
        <v>0</v>
      </c>
    </row>
    <row r="23" spans="1:17" ht="17.25" customHeight="1">
      <c r="B23" s="40"/>
      <c r="C23" s="40"/>
      <c r="D23" s="40"/>
      <c r="F23" s="53"/>
      <c r="G23" s="53"/>
      <c r="H23" s="53"/>
      <c r="I23" s="53"/>
      <c r="J23" s="53"/>
      <c r="K23" s="53"/>
      <c r="L23" s="53"/>
      <c r="M23" s="53"/>
      <c r="N23" s="53"/>
      <c r="O23" s="53"/>
      <c r="P23" s="53"/>
    </row>
    <row r="24" spans="1:17" ht="17.25" customHeight="1">
      <c r="B24" s="40"/>
      <c r="C24" s="40"/>
      <c r="D24" s="40"/>
      <c r="F24" s="53"/>
      <c r="G24" s="53"/>
      <c r="H24" s="53"/>
      <c r="I24" s="53"/>
      <c r="J24" s="53"/>
      <c r="K24" s="53"/>
      <c r="L24" s="53"/>
      <c r="M24" s="53"/>
      <c r="N24" s="53"/>
      <c r="O24" s="53"/>
      <c r="P24" s="53"/>
    </row>
    <row r="25" spans="1:17" ht="17.25" customHeight="1" thickBot="1">
      <c r="A25" s="42" t="s">
        <v>143</v>
      </c>
      <c r="E25" s="54"/>
    </row>
    <row r="26" spans="1:17" ht="17.25" customHeight="1">
      <c r="B26" s="472" t="s">
        <v>144</v>
      </c>
      <c r="C26" s="473"/>
      <c r="D26" s="474"/>
      <c r="E26" s="55">
        <v>4</v>
      </c>
      <c r="F26" s="56">
        <v>5</v>
      </c>
      <c r="G26" s="44">
        <v>6</v>
      </c>
      <c r="H26" s="57">
        <v>7</v>
      </c>
      <c r="I26" s="44">
        <v>8</v>
      </c>
      <c r="J26" s="44">
        <v>9</v>
      </c>
      <c r="K26" s="57">
        <v>10</v>
      </c>
      <c r="L26" s="44">
        <v>11</v>
      </c>
      <c r="M26" s="44">
        <v>12</v>
      </c>
      <c r="N26" s="44">
        <v>1</v>
      </c>
      <c r="O26" s="44">
        <v>2</v>
      </c>
      <c r="P26" s="45">
        <v>3</v>
      </c>
      <c r="Q26" s="501" t="s">
        <v>135</v>
      </c>
    </row>
    <row r="27" spans="1:17" ht="17.25" customHeight="1">
      <c r="B27" s="475"/>
      <c r="C27" s="476"/>
      <c r="D27" s="477"/>
      <c r="E27" s="58" t="s">
        <v>136</v>
      </c>
      <c r="F27" s="503" t="s">
        <v>145</v>
      </c>
      <c r="G27" s="503"/>
      <c r="H27" s="503"/>
      <c r="I27" s="503"/>
      <c r="J27" s="503"/>
      <c r="K27" s="503"/>
      <c r="L27" s="503"/>
      <c r="M27" s="503"/>
      <c r="N27" s="503"/>
      <c r="O27" s="503"/>
      <c r="P27" s="504"/>
      <c r="Q27" s="502"/>
    </row>
    <row r="28" spans="1:17" ht="17.25" customHeight="1">
      <c r="B28" s="505" t="s">
        <v>137</v>
      </c>
      <c r="C28" s="506"/>
      <c r="D28" s="59" t="s">
        <v>138</v>
      </c>
      <c r="E28" s="117"/>
      <c r="F28" s="95" t="str">
        <f>IFERROR($E$28*F13,"")</f>
        <v/>
      </c>
      <c r="G28" s="96" t="str">
        <f t="shared" ref="G28:P28" si="5">IFERROR($E$28*G13,"")</f>
        <v/>
      </c>
      <c r="H28" s="96" t="str">
        <f t="shared" si="5"/>
        <v/>
      </c>
      <c r="I28" s="96" t="str">
        <f t="shared" si="5"/>
        <v/>
      </c>
      <c r="J28" s="96" t="str">
        <f t="shared" si="5"/>
        <v/>
      </c>
      <c r="K28" s="96" t="str">
        <f t="shared" si="5"/>
        <v/>
      </c>
      <c r="L28" s="96" t="str">
        <f t="shared" si="5"/>
        <v/>
      </c>
      <c r="M28" s="96" t="str">
        <f t="shared" si="5"/>
        <v/>
      </c>
      <c r="N28" s="96" t="str">
        <f t="shared" si="5"/>
        <v/>
      </c>
      <c r="O28" s="96" t="str">
        <f t="shared" si="5"/>
        <v/>
      </c>
      <c r="P28" s="97" t="str">
        <f t="shared" si="5"/>
        <v/>
      </c>
      <c r="Q28" s="98">
        <f>ROUND(SUM(E28:P28)/12,0)</f>
        <v>0</v>
      </c>
    </row>
    <row r="29" spans="1:17" ht="17.25" customHeight="1">
      <c r="B29" s="494" t="s">
        <v>141</v>
      </c>
      <c r="C29" s="495"/>
      <c r="D29" s="60" t="s">
        <v>138</v>
      </c>
      <c r="E29" s="117"/>
      <c r="F29" s="95" t="str">
        <f>IFERROR($E$29*F15,"")</f>
        <v/>
      </c>
      <c r="G29" s="96" t="str">
        <f t="shared" ref="G29:P29" si="6">IFERROR($E$29*G15,"")</f>
        <v/>
      </c>
      <c r="H29" s="96" t="str">
        <f t="shared" si="6"/>
        <v/>
      </c>
      <c r="I29" s="96" t="str">
        <f t="shared" si="6"/>
        <v/>
      </c>
      <c r="J29" s="96" t="str">
        <f t="shared" si="6"/>
        <v/>
      </c>
      <c r="K29" s="96" t="str">
        <f t="shared" si="6"/>
        <v/>
      </c>
      <c r="L29" s="96" t="str">
        <f t="shared" si="6"/>
        <v/>
      </c>
      <c r="M29" s="96" t="str">
        <f t="shared" si="6"/>
        <v/>
      </c>
      <c r="N29" s="96" t="str">
        <f t="shared" si="6"/>
        <v/>
      </c>
      <c r="O29" s="96" t="str">
        <f t="shared" si="6"/>
        <v/>
      </c>
      <c r="P29" s="97" t="str">
        <f t="shared" si="6"/>
        <v/>
      </c>
      <c r="Q29" s="98">
        <f>ROUND(SUM(E29:P29)/12,0)</f>
        <v>0</v>
      </c>
    </row>
    <row r="30" spans="1:17" ht="25.5" customHeight="1">
      <c r="B30" s="61"/>
      <c r="C30" s="62" t="s">
        <v>146</v>
      </c>
      <c r="D30" s="59" t="s">
        <v>138</v>
      </c>
      <c r="E30" s="117"/>
      <c r="F30" s="95" t="str">
        <f>IFERROR($E$30*F17,"")</f>
        <v/>
      </c>
      <c r="G30" s="96" t="str">
        <f t="shared" ref="G30:P30" si="7">IFERROR($E$30*G17,"")</f>
        <v/>
      </c>
      <c r="H30" s="96" t="str">
        <f t="shared" si="7"/>
        <v/>
      </c>
      <c r="I30" s="96" t="str">
        <f t="shared" si="7"/>
        <v/>
      </c>
      <c r="J30" s="96" t="str">
        <f t="shared" si="7"/>
        <v/>
      </c>
      <c r="K30" s="96" t="str">
        <f t="shared" si="7"/>
        <v/>
      </c>
      <c r="L30" s="96" t="str">
        <f t="shared" si="7"/>
        <v/>
      </c>
      <c r="M30" s="96" t="str">
        <f t="shared" si="7"/>
        <v/>
      </c>
      <c r="N30" s="96" t="str">
        <f t="shared" si="7"/>
        <v/>
      </c>
      <c r="O30" s="96" t="str">
        <f t="shared" si="7"/>
        <v/>
      </c>
      <c r="P30" s="97" t="str">
        <f t="shared" si="7"/>
        <v/>
      </c>
      <c r="Q30" s="98">
        <f>ROUND(SUM(E30:P30)/12,0)</f>
        <v>0</v>
      </c>
    </row>
    <row r="31" spans="1:17" ht="17.25" customHeight="1">
      <c r="B31" s="505" t="s">
        <v>91</v>
      </c>
      <c r="C31" s="506"/>
      <c r="D31" s="59" t="s">
        <v>138</v>
      </c>
      <c r="E31" s="117"/>
      <c r="F31" s="95" t="str">
        <f t="shared" ref="F31:P31" si="8">IFERROR($E$31*F19,"")</f>
        <v/>
      </c>
      <c r="G31" s="96" t="str">
        <f t="shared" si="8"/>
        <v/>
      </c>
      <c r="H31" s="96" t="str">
        <f t="shared" si="8"/>
        <v/>
      </c>
      <c r="I31" s="96" t="str">
        <f t="shared" si="8"/>
        <v/>
      </c>
      <c r="J31" s="96" t="str">
        <f t="shared" si="8"/>
        <v/>
      </c>
      <c r="K31" s="96" t="str">
        <f t="shared" si="8"/>
        <v/>
      </c>
      <c r="L31" s="96" t="str">
        <f t="shared" si="8"/>
        <v/>
      </c>
      <c r="M31" s="96" t="str">
        <f t="shared" si="8"/>
        <v/>
      </c>
      <c r="N31" s="96" t="str">
        <f t="shared" si="8"/>
        <v/>
      </c>
      <c r="O31" s="96" t="str">
        <f t="shared" si="8"/>
        <v/>
      </c>
      <c r="P31" s="97" t="str">
        <f t="shared" si="8"/>
        <v/>
      </c>
      <c r="Q31" s="98">
        <f>ROUND(SUM(E31:P31)/12,0)</f>
        <v>0</v>
      </c>
    </row>
    <row r="32" spans="1:17" ht="17.25" customHeight="1" thickBot="1">
      <c r="B32" s="510" t="s">
        <v>92</v>
      </c>
      <c r="C32" s="511"/>
      <c r="D32" s="63" t="s">
        <v>138</v>
      </c>
      <c r="E32" s="118"/>
      <c r="F32" s="99" t="str">
        <f>IFERROR($E$32*F21,"")</f>
        <v/>
      </c>
      <c r="G32" s="100" t="str">
        <f t="shared" ref="G32:P32" si="9">IFERROR($E$32*G21,"")</f>
        <v/>
      </c>
      <c r="H32" s="100" t="str">
        <f t="shared" si="9"/>
        <v/>
      </c>
      <c r="I32" s="100" t="str">
        <f t="shared" si="9"/>
        <v/>
      </c>
      <c r="J32" s="100" t="str">
        <f t="shared" si="9"/>
        <v/>
      </c>
      <c r="K32" s="100" t="str">
        <f t="shared" si="9"/>
        <v/>
      </c>
      <c r="L32" s="100" t="str">
        <f t="shared" si="9"/>
        <v/>
      </c>
      <c r="M32" s="100" t="str">
        <f t="shared" si="9"/>
        <v/>
      </c>
      <c r="N32" s="100" t="str">
        <f t="shared" si="9"/>
        <v/>
      </c>
      <c r="O32" s="100" t="str">
        <f t="shared" si="9"/>
        <v/>
      </c>
      <c r="P32" s="101" t="str">
        <f t="shared" si="9"/>
        <v/>
      </c>
      <c r="Q32" s="102">
        <f>ROUND(SUM(E32:P32)/12,0)</f>
        <v>0</v>
      </c>
    </row>
    <row r="33" spans="1:17" ht="17.25" customHeight="1" thickTop="1" thickBot="1">
      <c r="B33" s="512" t="s">
        <v>114</v>
      </c>
      <c r="C33" s="513"/>
      <c r="D33" s="64"/>
      <c r="E33" s="107">
        <f>SUM(E28,E29,E31,E32)</f>
        <v>0</v>
      </c>
      <c r="F33" s="103"/>
      <c r="G33" s="104"/>
      <c r="H33" s="104"/>
      <c r="I33" s="104"/>
      <c r="J33" s="104"/>
      <c r="K33" s="104"/>
      <c r="L33" s="104"/>
      <c r="M33" s="104"/>
      <c r="N33" s="104"/>
      <c r="O33" s="104"/>
      <c r="P33" s="105"/>
      <c r="Q33" s="106">
        <f>SUM(Q28,Q29,Q31,Q32)</f>
        <v>0</v>
      </c>
    </row>
    <row r="34" spans="1:17" ht="17.25" customHeight="1">
      <c r="B34" s="65" t="s">
        <v>147</v>
      </c>
    </row>
    <row r="35" spans="1:17" ht="17.25" customHeight="1"/>
    <row r="36" spans="1:17" ht="17.25" customHeight="1"/>
    <row r="37" spans="1:17" ht="17.25" customHeight="1"/>
    <row r="38" spans="1:17" ht="17.25" customHeight="1"/>
    <row r="39" spans="1:17" ht="17.25" customHeight="1" thickBot="1">
      <c r="A39" s="42" t="s">
        <v>148</v>
      </c>
      <c r="E39" s="54"/>
    </row>
    <row r="40" spans="1:17" ht="17.25" customHeight="1">
      <c r="B40" s="472" t="s">
        <v>144</v>
      </c>
      <c r="C40" s="473"/>
      <c r="D40" s="474"/>
      <c r="E40" s="66">
        <v>4</v>
      </c>
      <c r="F40" s="43">
        <v>5</v>
      </c>
      <c r="G40" s="44">
        <v>6</v>
      </c>
      <c r="H40" s="57">
        <v>7</v>
      </c>
      <c r="I40" s="44">
        <v>8</v>
      </c>
      <c r="J40" s="44">
        <v>9</v>
      </c>
      <c r="K40" s="57">
        <v>10</v>
      </c>
      <c r="L40" s="44">
        <v>11</v>
      </c>
      <c r="M40" s="44">
        <v>12</v>
      </c>
      <c r="N40" s="44">
        <v>1</v>
      </c>
      <c r="O40" s="44">
        <v>2</v>
      </c>
      <c r="P40" s="45">
        <v>3</v>
      </c>
      <c r="Q40" s="501" t="s">
        <v>135</v>
      </c>
    </row>
    <row r="41" spans="1:17" ht="17.25" customHeight="1">
      <c r="B41" s="475"/>
      <c r="C41" s="476"/>
      <c r="D41" s="477"/>
      <c r="E41" s="67" t="s">
        <v>136</v>
      </c>
      <c r="F41" s="514" t="s">
        <v>149</v>
      </c>
      <c r="G41" s="503"/>
      <c r="H41" s="503"/>
      <c r="I41" s="503"/>
      <c r="J41" s="503"/>
      <c r="K41" s="503"/>
      <c r="L41" s="503"/>
      <c r="M41" s="503"/>
      <c r="N41" s="503"/>
      <c r="O41" s="503"/>
      <c r="P41" s="504"/>
      <c r="Q41" s="502"/>
    </row>
    <row r="42" spans="1:17" ht="17.25" customHeight="1">
      <c r="B42" s="505" t="s">
        <v>137</v>
      </c>
      <c r="C42" s="506"/>
      <c r="D42" s="68" t="s">
        <v>138</v>
      </c>
      <c r="E42" s="108">
        <f>E28</f>
        <v>0</v>
      </c>
      <c r="F42" s="111"/>
      <c r="G42" s="112"/>
      <c r="H42" s="112"/>
      <c r="I42" s="112"/>
      <c r="J42" s="112"/>
      <c r="K42" s="112"/>
      <c r="L42" s="112"/>
      <c r="M42" s="112"/>
      <c r="N42" s="112"/>
      <c r="O42" s="112"/>
      <c r="P42" s="113"/>
      <c r="Q42" s="98">
        <f>ROUND(SUM(E42:P42)/12,0)</f>
        <v>0</v>
      </c>
    </row>
    <row r="43" spans="1:17" ht="17.25" customHeight="1">
      <c r="B43" s="494" t="s">
        <v>141</v>
      </c>
      <c r="C43" s="495"/>
      <c r="D43" s="68" t="s">
        <v>138</v>
      </c>
      <c r="E43" s="108">
        <f>E29</f>
        <v>0</v>
      </c>
      <c r="F43" s="111"/>
      <c r="G43" s="112"/>
      <c r="H43" s="112"/>
      <c r="I43" s="112"/>
      <c r="J43" s="112"/>
      <c r="K43" s="112"/>
      <c r="L43" s="112"/>
      <c r="M43" s="112"/>
      <c r="N43" s="112"/>
      <c r="O43" s="112"/>
      <c r="P43" s="113"/>
      <c r="Q43" s="98">
        <f>ROUND(SUM(E43:P43)/12,0)</f>
        <v>0</v>
      </c>
    </row>
    <row r="44" spans="1:17" ht="25.5" customHeight="1">
      <c r="B44" s="61"/>
      <c r="C44" s="62" t="s">
        <v>146</v>
      </c>
      <c r="D44" s="68" t="s">
        <v>138</v>
      </c>
      <c r="E44" s="108">
        <f>E30</f>
        <v>0</v>
      </c>
      <c r="F44" s="111"/>
      <c r="G44" s="112"/>
      <c r="H44" s="112"/>
      <c r="I44" s="112"/>
      <c r="J44" s="112"/>
      <c r="K44" s="112"/>
      <c r="L44" s="112"/>
      <c r="M44" s="112"/>
      <c r="N44" s="112"/>
      <c r="O44" s="112"/>
      <c r="P44" s="113"/>
      <c r="Q44" s="98">
        <f>ROUND(SUM(E44:P44)/12,0)</f>
        <v>0</v>
      </c>
    </row>
    <row r="45" spans="1:17" ht="17.25" customHeight="1">
      <c r="B45" s="505" t="s">
        <v>91</v>
      </c>
      <c r="C45" s="506"/>
      <c r="D45" s="68" t="s">
        <v>138</v>
      </c>
      <c r="E45" s="108">
        <f>E31</f>
        <v>0</v>
      </c>
      <c r="F45" s="111"/>
      <c r="G45" s="112"/>
      <c r="H45" s="112"/>
      <c r="I45" s="112"/>
      <c r="J45" s="112"/>
      <c r="K45" s="112"/>
      <c r="L45" s="112"/>
      <c r="M45" s="112"/>
      <c r="N45" s="112"/>
      <c r="O45" s="112"/>
      <c r="P45" s="113"/>
      <c r="Q45" s="98">
        <f>ROUND(SUM(E45:P45)/12,0)</f>
        <v>0</v>
      </c>
    </row>
    <row r="46" spans="1:17" ht="17.25" customHeight="1" thickBot="1">
      <c r="B46" s="510" t="s">
        <v>92</v>
      </c>
      <c r="C46" s="511"/>
      <c r="D46" s="69" t="s">
        <v>138</v>
      </c>
      <c r="E46" s="109">
        <f>E32</f>
        <v>0</v>
      </c>
      <c r="F46" s="114"/>
      <c r="G46" s="115"/>
      <c r="H46" s="115"/>
      <c r="I46" s="115"/>
      <c r="J46" s="115"/>
      <c r="K46" s="115"/>
      <c r="L46" s="115"/>
      <c r="M46" s="115"/>
      <c r="N46" s="115"/>
      <c r="O46" s="115"/>
      <c r="P46" s="116"/>
      <c r="Q46" s="102">
        <f>ROUND(SUM(E46:P46)/12,0)</f>
        <v>0</v>
      </c>
    </row>
    <row r="47" spans="1:17" ht="17.25" customHeight="1" thickTop="1" thickBot="1">
      <c r="B47" s="470" t="s">
        <v>114</v>
      </c>
      <c r="C47" s="471"/>
      <c r="D47" s="70"/>
      <c r="E47" s="110">
        <f>SUM(E42,E43,E45,E46)</f>
        <v>0</v>
      </c>
      <c r="F47" s="71"/>
      <c r="G47" s="51"/>
      <c r="H47" s="51"/>
      <c r="I47" s="51"/>
      <c r="J47" s="51"/>
      <c r="K47" s="51"/>
      <c r="L47" s="51"/>
      <c r="M47" s="51"/>
      <c r="N47" s="51"/>
      <c r="O47" s="51"/>
      <c r="P47" s="52"/>
      <c r="Q47" s="106">
        <f>SUM(Q42,Q43,Q45,Q46)</f>
        <v>0</v>
      </c>
    </row>
    <row r="48" spans="1:17" ht="17.25" customHeight="1">
      <c r="B48" s="65" t="s">
        <v>147</v>
      </c>
      <c r="E48" s="72"/>
      <c r="F48" s="72"/>
      <c r="G48" s="72"/>
      <c r="H48" s="72"/>
      <c r="I48" s="72"/>
      <c r="J48" s="72"/>
      <c r="K48" s="72"/>
      <c r="L48" s="72"/>
      <c r="M48" s="72"/>
      <c r="N48" s="72"/>
      <c r="O48" s="72"/>
      <c r="P48" s="72"/>
      <c r="Q48" s="72"/>
    </row>
    <row r="49" spans="2:17" ht="17.25" customHeight="1">
      <c r="E49" s="72"/>
      <c r="F49" s="72"/>
      <c r="G49" s="72"/>
      <c r="H49" s="72"/>
      <c r="I49" s="72"/>
      <c r="J49" s="72"/>
      <c r="K49" s="72"/>
      <c r="L49" s="72"/>
      <c r="M49" s="72"/>
      <c r="N49" s="72"/>
      <c r="O49" s="72"/>
      <c r="P49" s="72"/>
      <c r="Q49" s="72"/>
    </row>
    <row r="50" spans="2:17" ht="17.25" customHeight="1" thickBot="1">
      <c r="B50" s="73" t="s">
        <v>150</v>
      </c>
      <c r="C50" s="74"/>
    </row>
    <row r="51" spans="2:17" ht="94.5" customHeight="1" thickBot="1">
      <c r="B51" s="507" t="s">
        <v>151</v>
      </c>
      <c r="C51" s="508"/>
      <c r="D51" s="508"/>
      <c r="E51" s="508"/>
      <c r="F51" s="508"/>
      <c r="G51" s="508"/>
      <c r="H51" s="508"/>
      <c r="I51" s="508"/>
      <c r="J51" s="508"/>
      <c r="K51" s="508"/>
      <c r="L51" s="508"/>
      <c r="M51" s="508"/>
      <c r="N51" s="508"/>
      <c r="O51" s="508"/>
      <c r="P51" s="508"/>
      <c r="Q51" s="509"/>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U2TgbHHvSQTMwHTs2ruALmUvPTOK3YMVtlO2a66Ie2UalnZOR0WHYfpnzrctpBLLmv3hp9jSs1rGBNkz8vYc7g==" saltValue="cJMxyfVQiaK5GDZQdxstow=="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4"/>
  <pageMargins left="0.61" right="0.2" top="0.55118110236220474" bottom="0.19685039370078741" header="0.31496062992125984" footer="0.19685039370078741"/>
  <pageSetup paperSize="9" scale="85"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35E68-335E-4197-A976-546881856FBE}">
  <dimension ref="A1:Q90"/>
  <sheetViews>
    <sheetView topLeftCell="A13" zoomScale="70" zoomScaleNormal="70" workbookViewId="0">
      <selection activeCell="T22" sqref="T22"/>
    </sheetView>
  </sheetViews>
  <sheetFormatPr defaultColWidth="9" defaultRowHeight="13.5"/>
  <cols>
    <col min="1" max="1" width="2.25" style="38" customWidth="1"/>
    <col min="2" max="2" width="1.625" style="38" customWidth="1"/>
    <col min="3" max="3" width="14.125" style="38" customWidth="1"/>
    <col min="4" max="4" width="6.875" style="38" customWidth="1"/>
    <col min="5" max="16" width="6.625" style="38" customWidth="1"/>
    <col min="17" max="17" width="7.5" style="38" customWidth="1"/>
    <col min="18" max="16384" width="9" style="38"/>
  </cols>
  <sheetData>
    <row r="1" spans="1:17" ht="40.5" customHeight="1">
      <c r="A1" s="478" t="s">
        <v>208</v>
      </c>
      <c r="B1" s="478"/>
      <c r="C1" s="478"/>
      <c r="D1" s="478"/>
      <c r="E1" s="478"/>
      <c r="F1" s="478"/>
      <c r="G1" s="478"/>
      <c r="H1" s="478"/>
      <c r="I1" s="478"/>
      <c r="J1" s="478"/>
      <c r="K1" s="478"/>
      <c r="L1" s="478"/>
      <c r="M1" s="478"/>
      <c r="N1" s="478"/>
      <c r="O1" s="478"/>
      <c r="P1" s="478"/>
      <c r="Q1" s="478"/>
    </row>
    <row r="2" spans="1:17" ht="18" customHeight="1" thickBot="1">
      <c r="B2" s="39"/>
      <c r="C2" s="39"/>
    </row>
    <row r="3" spans="1:17" ht="18" customHeight="1" thickBot="1">
      <c r="B3" s="39"/>
      <c r="C3" s="39"/>
      <c r="H3" s="479" t="s">
        <v>85</v>
      </c>
      <c r="I3" s="480"/>
      <c r="J3" s="480"/>
      <c r="K3" s="480"/>
      <c r="L3" s="481"/>
      <c r="M3" s="479" t="str">
        <f>基礎情報!E37&amp;""</f>
        <v/>
      </c>
      <c r="N3" s="480"/>
      <c r="O3" s="480"/>
      <c r="P3" s="480"/>
      <c r="Q3" s="481"/>
    </row>
    <row r="4" spans="1:17" ht="18" customHeight="1">
      <c r="B4" s="39"/>
      <c r="C4" s="39"/>
      <c r="H4" s="40"/>
      <c r="I4" s="40"/>
      <c r="J4" s="40"/>
      <c r="K4" s="40"/>
      <c r="L4" s="40"/>
      <c r="M4" s="40"/>
      <c r="N4" s="40"/>
      <c r="O4" s="40"/>
      <c r="P4" s="40"/>
      <c r="Q4" s="40"/>
    </row>
    <row r="5" spans="1:17" ht="18" customHeight="1">
      <c r="B5" s="38" t="s">
        <v>155</v>
      </c>
      <c r="H5" s="40"/>
      <c r="I5" s="40"/>
      <c r="J5" s="40"/>
      <c r="K5" s="40"/>
      <c r="L5" s="40"/>
      <c r="M5" s="40"/>
      <c r="N5" s="40"/>
      <c r="O5" s="40"/>
      <c r="P5" s="40"/>
      <c r="Q5" s="40"/>
    </row>
    <row r="6" spans="1:17" ht="18" customHeight="1">
      <c r="B6" s="38" t="s">
        <v>131</v>
      </c>
      <c r="H6" s="40"/>
      <c r="I6" s="40"/>
      <c r="J6" s="40"/>
      <c r="K6" s="40"/>
      <c r="L6" s="40"/>
      <c r="M6" s="40"/>
      <c r="N6" s="40"/>
      <c r="O6" s="40"/>
      <c r="P6" s="40"/>
      <c r="Q6" s="40"/>
    </row>
    <row r="7" spans="1:17" ht="18" customHeight="1">
      <c r="B7" s="38" t="s">
        <v>132</v>
      </c>
      <c r="C7" s="41"/>
      <c r="H7" s="40"/>
      <c r="I7" s="40"/>
      <c r="J7" s="40"/>
      <c r="K7" s="40"/>
      <c r="L7" s="40"/>
      <c r="M7" s="40"/>
      <c r="N7" s="40"/>
      <c r="O7" s="40"/>
      <c r="P7" s="40"/>
      <c r="Q7" s="40"/>
    </row>
    <row r="8" spans="1:17" ht="18" customHeight="1">
      <c r="B8" s="41"/>
      <c r="C8" s="41"/>
      <c r="H8" s="40"/>
      <c r="I8" s="40"/>
      <c r="J8" s="40"/>
      <c r="K8" s="40"/>
      <c r="L8" s="40"/>
      <c r="M8" s="40"/>
      <c r="N8" s="40"/>
      <c r="O8" s="40"/>
      <c r="P8" s="40"/>
      <c r="Q8" s="40"/>
    </row>
    <row r="9" spans="1:17" ht="18" customHeight="1" thickBot="1">
      <c r="A9" s="42" t="s">
        <v>133</v>
      </c>
    </row>
    <row r="10" spans="1:17" ht="17.25" customHeight="1">
      <c r="B10" s="482" t="s">
        <v>134</v>
      </c>
      <c r="C10" s="483"/>
      <c r="D10" s="483"/>
      <c r="E10" s="43">
        <v>4</v>
      </c>
      <c r="F10" s="44">
        <v>5</v>
      </c>
      <c r="G10" s="44">
        <v>6</v>
      </c>
      <c r="H10" s="44">
        <v>7</v>
      </c>
      <c r="I10" s="44">
        <v>8</v>
      </c>
      <c r="J10" s="44">
        <v>9</v>
      </c>
      <c r="K10" s="44">
        <v>10</v>
      </c>
      <c r="L10" s="44">
        <v>11</v>
      </c>
      <c r="M10" s="44">
        <v>12</v>
      </c>
      <c r="N10" s="44">
        <v>1</v>
      </c>
      <c r="O10" s="44">
        <v>2</v>
      </c>
      <c r="P10" s="45">
        <v>3</v>
      </c>
      <c r="Q10" s="486" t="s">
        <v>135</v>
      </c>
    </row>
    <row r="11" spans="1:17" ht="17.25" customHeight="1">
      <c r="B11" s="484"/>
      <c r="C11" s="485"/>
      <c r="D11" s="485"/>
      <c r="E11" s="488" t="s">
        <v>136</v>
      </c>
      <c r="F11" s="489"/>
      <c r="G11" s="489"/>
      <c r="H11" s="489"/>
      <c r="I11" s="489"/>
      <c r="J11" s="489"/>
      <c r="K11" s="489"/>
      <c r="L11" s="489"/>
      <c r="M11" s="489"/>
      <c r="N11" s="489"/>
      <c r="O11" s="489"/>
      <c r="P11" s="490"/>
      <c r="Q11" s="487"/>
    </row>
    <row r="12" spans="1:17" ht="17.25" customHeight="1">
      <c r="B12" s="466" t="s">
        <v>137</v>
      </c>
      <c r="C12" s="491"/>
      <c r="D12" s="46" t="s">
        <v>138</v>
      </c>
      <c r="E12" s="119"/>
      <c r="F12" s="120"/>
      <c r="G12" s="120"/>
      <c r="H12" s="120"/>
      <c r="I12" s="120"/>
      <c r="J12" s="120"/>
      <c r="K12" s="120"/>
      <c r="L12" s="120"/>
      <c r="M12" s="120"/>
      <c r="N12" s="120"/>
      <c r="O12" s="120"/>
      <c r="P12" s="121"/>
      <c r="Q12" s="85">
        <f>ROUND(SUM(E12:P12)/12,0)</f>
        <v>0</v>
      </c>
    </row>
    <row r="13" spans="1:17" ht="17.25" customHeight="1">
      <c r="B13" s="492"/>
      <c r="C13" s="493"/>
      <c r="D13" s="47" t="s">
        <v>139</v>
      </c>
      <c r="E13" s="48"/>
      <c r="F13" s="83" t="str">
        <f>IFERROR(F12/$E$12,"")</f>
        <v/>
      </c>
      <c r="G13" s="83" t="str">
        <f t="shared" ref="G13:P13" si="0">IFERROR(G12/$E$12,"")</f>
        <v/>
      </c>
      <c r="H13" s="83" t="str">
        <f t="shared" si="0"/>
        <v/>
      </c>
      <c r="I13" s="83" t="str">
        <f>IFERROR(I12/$E$12,"")</f>
        <v/>
      </c>
      <c r="J13" s="83" t="str">
        <f t="shared" si="0"/>
        <v/>
      </c>
      <c r="K13" s="83" t="str">
        <f t="shared" si="0"/>
        <v/>
      </c>
      <c r="L13" s="83" t="str">
        <f t="shared" si="0"/>
        <v/>
      </c>
      <c r="M13" s="83" t="str">
        <f t="shared" si="0"/>
        <v/>
      </c>
      <c r="N13" s="83" t="str">
        <f t="shared" si="0"/>
        <v/>
      </c>
      <c r="O13" s="83" t="str">
        <f t="shared" si="0"/>
        <v/>
      </c>
      <c r="P13" s="84" t="str">
        <f t="shared" si="0"/>
        <v/>
      </c>
      <c r="Q13" s="86" t="s">
        <v>140</v>
      </c>
    </row>
    <row r="14" spans="1:17" ht="17.25" customHeight="1">
      <c r="B14" s="494" t="s">
        <v>141</v>
      </c>
      <c r="C14" s="495"/>
      <c r="D14" s="46" t="s">
        <v>138</v>
      </c>
      <c r="E14" s="119"/>
      <c r="F14" s="120"/>
      <c r="G14" s="120"/>
      <c r="H14" s="120"/>
      <c r="I14" s="120"/>
      <c r="J14" s="120"/>
      <c r="K14" s="120"/>
      <c r="L14" s="120"/>
      <c r="M14" s="120"/>
      <c r="N14" s="120"/>
      <c r="O14" s="120"/>
      <c r="P14" s="121"/>
      <c r="Q14" s="85">
        <f>ROUND(SUM(E14:P14)/12,0)</f>
        <v>0</v>
      </c>
    </row>
    <row r="15" spans="1:17" ht="17.25" customHeight="1">
      <c r="B15" s="494"/>
      <c r="C15" s="495"/>
      <c r="D15" s="47" t="s">
        <v>139</v>
      </c>
      <c r="E15" s="48"/>
      <c r="F15" s="83" t="str">
        <f>IFERROR(F14/$E$14,"")</f>
        <v/>
      </c>
      <c r="G15" s="83" t="str">
        <f t="shared" ref="G15:P15" si="1">IFERROR(G14/$E$14,"")</f>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4" t="str">
        <f t="shared" si="1"/>
        <v/>
      </c>
      <c r="Q15" s="86"/>
    </row>
    <row r="16" spans="1:17" ht="17.25" customHeight="1">
      <c r="B16" s="496"/>
      <c r="C16" s="498" t="s">
        <v>142</v>
      </c>
      <c r="D16" s="46" t="s">
        <v>138</v>
      </c>
      <c r="E16" s="119"/>
      <c r="F16" s="120"/>
      <c r="G16" s="120"/>
      <c r="H16" s="120"/>
      <c r="I16" s="120"/>
      <c r="J16" s="120"/>
      <c r="K16" s="120"/>
      <c r="L16" s="120"/>
      <c r="M16" s="120"/>
      <c r="N16" s="120"/>
      <c r="O16" s="120"/>
      <c r="P16" s="121"/>
      <c r="Q16" s="85">
        <f>ROUND(SUM(E16:P16)/12,0)</f>
        <v>0</v>
      </c>
    </row>
    <row r="17" spans="1:17" ht="17.25" customHeight="1">
      <c r="B17" s="497"/>
      <c r="C17" s="499"/>
      <c r="D17" s="47" t="s">
        <v>139</v>
      </c>
      <c r="E17" s="48"/>
      <c r="F17" s="83" t="str">
        <f>IFERROR(F16/$E$16,"")</f>
        <v/>
      </c>
      <c r="G17" s="83" t="str">
        <f t="shared" ref="G17:P17" si="2">IFERROR(G16/$E$16,"")</f>
        <v/>
      </c>
      <c r="H17" s="83" t="str">
        <f t="shared" si="2"/>
        <v/>
      </c>
      <c r="I17" s="83" t="str">
        <f t="shared" si="2"/>
        <v/>
      </c>
      <c r="J17" s="83" t="str">
        <f t="shared" si="2"/>
        <v/>
      </c>
      <c r="K17" s="83" t="str">
        <f t="shared" si="2"/>
        <v/>
      </c>
      <c r="L17" s="83" t="str">
        <f t="shared" si="2"/>
        <v/>
      </c>
      <c r="M17" s="83" t="str">
        <f t="shared" si="2"/>
        <v/>
      </c>
      <c r="N17" s="83" t="str">
        <f t="shared" si="2"/>
        <v/>
      </c>
      <c r="O17" s="83" t="str">
        <f t="shared" si="2"/>
        <v/>
      </c>
      <c r="P17" s="84" t="str">
        <f t="shared" si="2"/>
        <v/>
      </c>
      <c r="Q17" s="86"/>
    </row>
    <row r="18" spans="1:17" ht="17.25" customHeight="1">
      <c r="B18" s="466" t="s">
        <v>91</v>
      </c>
      <c r="C18" s="491"/>
      <c r="D18" s="46" t="s">
        <v>138</v>
      </c>
      <c r="E18" s="119"/>
      <c r="F18" s="120"/>
      <c r="G18" s="120"/>
      <c r="H18" s="120"/>
      <c r="I18" s="120"/>
      <c r="J18" s="120"/>
      <c r="K18" s="120"/>
      <c r="L18" s="120"/>
      <c r="M18" s="120"/>
      <c r="N18" s="120"/>
      <c r="O18" s="120"/>
      <c r="P18" s="121"/>
      <c r="Q18" s="85">
        <f>ROUND(SUM(E18:P18)/12,0)</f>
        <v>0</v>
      </c>
    </row>
    <row r="19" spans="1:17" ht="17.25" customHeight="1">
      <c r="B19" s="492"/>
      <c r="C19" s="500"/>
      <c r="D19" s="47" t="s">
        <v>139</v>
      </c>
      <c r="E19" s="48"/>
      <c r="F19" s="83" t="str">
        <f>IFERROR(F18/$E$18,"")</f>
        <v/>
      </c>
      <c r="G19" s="83" t="str">
        <f t="shared" ref="G19:P19" si="3">IFERROR(G18/$E$18,"")</f>
        <v/>
      </c>
      <c r="H19" s="83" t="str">
        <f t="shared" si="3"/>
        <v/>
      </c>
      <c r="I19" s="83" t="str">
        <f t="shared" si="3"/>
        <v/>
      </c>
      <c r="J19" s="83" t="str">
        <f t="shared" si="3"/>
        <v/>
      </c>
      <c r="K19" s="83" t="str">
        <f t="shared" si="3"/>
        <v/>
      </c>
      <c r="L19" s="83" t="str">
        <f t="shared" si="3"/>
        <v/>
      </c>
      <c r="M19" s="83" t="str">
        <f t="shared" si="3"/>
        <v/>
      </c>
      <c r="N19" s="83" t="str">
        <f t="shared" si="3"/>
        <v/>
      </c>
      <c r="O19" s="83" t="str">
        <f t="shared" si="3"/>
        <v/>
      </c>
      <c r="P19" s="84" t="str">
        <f t="shared" si="3"/>
        <v/>
      </c>
      <c r="Q19" s="86"/>
    </row>
    <row r="20" spans="1:17" ht="17.25" customHeight="1">
      <c r="B20" s="466" t="s">
        <v>92</v>
      </c>
      <c r="C20" s="467"/>
      <c r="D20" s="46" t="s">
        <v>138</v>
      </c>
      <c r="E20" s="119"/>
      <c r="F20" s="120"/>
      <c r="G20" s="120"/>
      <c r="H20" s="120"/>
      <c r="I20" s="120"/>
      <c r="J20" s="120"/>
      <c r="K20" s="120"/>
      <c r="L20" s="120"/>
      <c r="M20" s="120"/>
      <c r="N20" s="120"/>
      <c r="O20" s="120"/>
      <c r="P20" s="121"/>
      <c r="Q20" s="85">
        <f>ROUND(SUM(E20:P20)/12,0)</f>
        <v>0</v>
      </c>
    </row>
    <row r="21" spans="1:17" ht="17.25" customHeight="1" thickBot="1">
      <c r="B21" s="468"/>
      <c r="C21" s="469"/>
      <c r="D21" s="49" t="s">
        <v>139</v>
      </c>
      <c r="E21" s="89"/>
      <c r="F21" s="90" t="str">
        <f>IFERROR(F20/$E$20,"")</f>
        <v/>
      </c>
      <c r="G21" s="90" t="str">
        <f t="shared" ref="G21:P21" si="4">IFERROR(G20/$E$20,"")</f>
        <v/>
      </c>
      <c r="H21" s="90" t="str">
        <f t="shared" si="4"/>
        <v/>
      </c>
      <c r="I21" s="90" t="str">
        <f t="shared" si="4"/>
        <v/>
      </c>
      <c r="J21" s="90" t="str">
        <f t="shared" si="4"/>
        <v/>
      </c>
      <c r="K21" s="90" t="str">
        <f t="shared" si="4"/>
        <v/>
      </c>
      <c r="L21" s="90" t="str">
        <f t="shared" si="4"/>
        <v/>
      </c>
      <c r="M21" s="90" t="str">
        <f t="shared" si="4"/>
        <v/>
      </c>
      <c r="N21" s="90" t="str">
        <f t="shared" si="4"/>
        <v/>
      </c>
      <c r="O21" s="90" t="str">
        <f t="shared" si="4"/>
        <v/>
      </c>
      <c r="P21" s="91" t="str">
        <f t="shared" si="4"/>
        <v/>
      </c>
      <c r="Q21" s="87"/>
    </row>
    <row r="22" spans="1:17" ht="17.25" customHeight="1" thickTop="1" thickBot="1">
      <c r="B22" s="470" t="s">
        <v>114</v>
      </c>
      <c r="C22" s="471"/>
      <c r="D22" s="50"/>
      <c r="E22" s="92">
        <f>SUM(E12,E14,E18,E20)</f>
        <v>0</v>
      </c>
      <c r="F22" s="93"/>
      <c r="G22" s="93"/>
      <c r="H22" s="93"/>
      <c r="I22" s="93"/>
      <c r="J22" s="93"/>
      <c r="K22" s="93"/>
      <c r="L22" s="93"/>
      <c r="M22" s="93"/>
      <c r="N22" s="93"/>
      <c r="O22" s="93"/>
      <c r="P22" s="94"/>
      <c r="Q22" s="88">
        <f>SUM(Q12,Q14,Q18,Q20)</f>
        <v>0</v>
      </c>
    </row>
    <row r="23" spans="1:17" ht="17.25" customHeight="1">
      <c r="B23" s="40"/>
      <c r="C23" s="40"/>
      <c r="D23" s="40"/>
      <c r="F23" s="53"/>
      <c r="G23" s="53"/>
      <c r="H23" s="53"/>
      <c r="I23" s="53"/>
      <c r="J23" s="53"/>
      <c r="K23" s="53"/>
      <c r="L23" s="53"/>
      <c r="M23" s="53"/>
      <c r="N23" s="53"/>
      <c r="O23" s="53"/>
      <c r="P23" s="53"/>
    </row>
    <row r="24" spans="1:17" ht="17.25" customHeight="1">
      <c r="B24" s="40"/>
      <c r="C24" s="40"/>
      <c r="D24" s="40"/>
      <c r="F24" s="53"/>
      <c r="G24" s="53"/>
      <c r="H24" s="53"/>
      <c r="I24" s="53"/>
      <c r="J24" s="53"/>
      <c r="K24" s="53"/>
      <c r="L24" s="53"/>
      <c r="M24" s="53"/>
      <c r="N24" s="53"/>
      <c r="O24" s="53"/>
      <c r="P24" s="53"/>
    </row>
    <row r="25" spans="1:17" ht="17.25" customHeight="1" thickBot="1">
      <c r="A25" s="42" t="s">
        <v>143</v>
      </c>
      <c r="E25" s="54"/>
    </row>
    <row r="26" spans="1:17" ht="17.25" customHeight="1">
      <c r="B26" s="472" t="s">
        <v>144</v>
      </c>
      <c r="C26" s="473"/>
      <c r="D26" s="474"/>
      <c r="E26" s="55">
        <v>4</v>
      </c>
      <c r="F26" s="56">
        <v>5</v>
      </c>
      <c r="G26" s="44">
        <v>6</v>
      </c>
      <c r="H26" s="57">
        <v>7</v>
      </c>
      <c r="I26" s="44">
        <v>8</v>
      </c>
      <c r="J26" s="44">
        <v>9</v>
      </c>
      <c r="K26" s="57">
        <v>10</v>
      </c>
      <c r="L26" s="44">
        <v>11</v>
      </c>
      <c r="M26" s="44">
        <v>12</v>
      </c>
      <c r="N26" s="44">
        <v>1</v>
      </c>
      <c r="O26" s="44">
        <v>2</v>
      </c>
      <c r="P26" s="45">
        <v>3</v>
      </c>
      <c r="Q26" s="501" t="s">
        <v>135</v>
      </c>
    </row>
    <row r="27" spans="1:17" ht="17.25" customHeight="1">
      <c r="B27" s="475"/>
      <c r="C27" s="476"/>
      <c r="D27" s="477"/>
      <c r="E27" s="58" t="s">
        <v>136</v>
      </c>
      <c r="F27" s="503" t="s">
        <v>145</v>
      </c>
      <c r="G27" s="503"/>
      <c r="H27" s="503"/>
      <c r="I27" s="503"/>
      <c r="J27" s="503"/>
      <c r="K27" s="503"/>
      <c r="L27" s="503"/>
      <c r="M27" s="503"/>
      <c r="N27" s="503"/>
      <c r="O27" s="503"/>
      <c r="P27" s="504"/>
      <c r="Q27" s="502"/>
    </row>
    <row r="28" spans="1:17" ht="17.25" customHeight="1">
      <c r="B28" s="505" t="s">
        <v>137</v>
      </c>
      <c r="C28" s="506"/>
      <c r="D28" s="59" t="s">
        <v>138</v>
      </c>
      <c r="E28" s="117"/>
      <c r="F28" s="95" t="str">
        <f>IFERROR($E$28*F13,"")</f>
        <v/>
      </c>
      <c r="G28" s="96" t="str">
        <f t="shared" ref="G28:P28" si="5">IFERROR($E$28*G13,"")</f>
        <v/>
      </c>
      <c r="H28" s="96" t="str">
        <f t="shared" si="5"/>
        <v/>
      </c>
      <c r="I28" s="96" t="str">
        <f t="shared" si="5"/>
        <v/>
      </c>
      <c r="J28" s="96" t="str">
        <f t="shared" si="5"/>
        <v/>
      </c>
      <c r="K28" s="96" t="str">
        <f t="shared" si="5"/>
        <v/>
      </c>
      <c r="L28" s="96" t="str">
        <f t="shared" si="5"/>
        <v/>
      </c>
      <c r="M28" s="96" t="str">
        <f t="shared" si="5"/>
        <v/>
      </c>
      <c r="N28" s="96" t="str">
        <f t="shared" si="5"/>
        <v/>
      </c>
      <c r="O28" s="96" t="str">
        <f t="shared" si="5"/>
        <v/>
      </c>
      <c r="P28" s="97" t="str">
        <f t="shared" si="5"/>
        <v/>
      </c>
      <c r="Q28" s="98">
        <f>ROUND(SUM(E28:P28)/12,0)</f>
        <v>0</v>
      </c>
    </row>
    <row r="29" spans="1:17" ht="17.25" customHeight="1">
      <c r="B29" s="494" t="s">
        <v>141</v>
      </c>
      <c r="C29" s="495"/>
      <c r="D29" s="60" t="s">
        <v>138</v>
      </c>
      <c r="E29" s="117"/>
      <c r="F29" s="95" t="str">
        <f>IFERROR($E$29*F15,"")</f>
        <v/>
      </c>
      <c r="G29" s="96" t="str">
        <f t="shared" ref="G29:P29" si="6">IFERROR($E$29*G15,"")</f>
        <v/>
      </c>
      <c r="H29" s="96" t="str">
        <f t="shared" si="6"/>
        <v/>
      </c>
      <c r="I29" s="96" t="str">
        <f t="shared" si="6"/>
        <v/>
      </c>
      <c r="J29" s="96" t="str">
        <f t="shared" si="6"/>
        <v/>
      </c>
      <c r="K29" s="96" t="str">
        <f t="shared" si="6"/>
        <v/>
      </c>
      <c r="L29" s="96" t="str">
        <f t="shared" si="6"/>
        <v/>
      </c>
      <c r="M29" s="96" t="str">
        <f t="shared" si="6"/>
        <v/>
      </c>
      <c r="N29" s="96" t="str">
        <f t="shared" si="6"/>
        <v/>
      </c>
      <c r="O29" s="96" t="str">
        <f t="shared" si="6"/>
        <v/>
      </c>
      <c r="P29" s="97" t="str">
        <f t="shared" si="6"/>
        <v/>
      </c>
      <c r="Q29" s="98">
        <f>ROUND(SUM(E29:P29)/12,0)</f>
        <v>0</v>
      </c>
    </row>
    <row r="30" spans="1:17" ht="25.5" customHeight="1">
      <c r="B30" s="61"/>
      <c r="C30" s="62" t="s">
        <v>146</v>
      </c>
      <c r="D30" s="59" t="s">
        <v>138</v>
      </c>
      <c r="E30" s="117"/>
      <c r="F30" s="95" t="str">
        <f>IFERROR($E$30*F17,"")</f>
        <v/>
      </c>
      <c r="G30" s="96" t="str">
        <f t="shared" ref="G30:P30" si="7">IFERROR($E$30*G17,"")</f>
        <v/>
      </c>
      <c r="H30" s="96" t="str">
        <f t="shared" si="7"/>
        <v/>
      </c>
      <c r="I30" s="96" t="str">
        <f t="shared" si="7"/>
        <v/>
      </c>
      <c r="J30" s="96" t="str">
        <f t="shared" si="7"/>
        <v/>
      </c>
      <c r="K30" s="96" t="str">
        <f t="shared" si="7"/>
        <v/>
      </c>
      <c r="L30" s="96" t="str">
        <f t="shared" si="7"/>
        <v/>
      </c>
      <c r="M30" s="96" t="str">
        <f t="shared" si="7"/>
        <v/>
      </c>
      <c r="N30" s="96" t="str">
        <f t="shared" si="7"/>
        <v/>
      </c>
      <c r="O30" s="96" t="str">
        <f t="shared" si="7"/>
        <v/>
      </c>
      <c r="P30" s="97" t="str">
        <f t="shared" si="7"/>
        <v/>
      </c>
      <c r="Q30" s="98">
        <f>ROUND(SUM(E30:P30)/12,0)</f>
        <v>0</v>
      </c>
    </row>
    <row r="31" spans="1:17" ht="17.25" customHeight="1">
      <c r="B31" s="505" t="s">
        <v>91</v>
      </c>
      <c r="C31" s="506"/>
      <c r="D31" s="59" t="s">
        <v>138</v>
      </c>
      <c r="E31" s="117"/>
      <c r="F31" s="95" t="str">
        <f t="shared" ref="F31:P31" si="8">IFERROR($E$31*F19,"")</f>
        <v/>
      </c>
      <c r="G31" s="96" t="str">
        <f t="shared" si="8"/>
        <v/>
      </c>
      <c r="H31" s="96" t="str">
        <f t="shared" si="8"/>
        <v/>
      </c>
      <c r="I31" s="96" t="str">
        <f t="shared" si="8"/>
        <v/>
      </c>
      <c r="J31" s="96" t="str">
        <f t="shared" si="8"/>
        <v/>
      </c>
      <c r="K31" s="96" t="str">
        <f t="shared" si="8"/>
        <v/>
      </c>
      <c r="L31" s="96" t="str">
        <f t="shared" si="8"/>
        <v/>
      </c>
      <c r="M31" s="96" t="str">
        <f t="shared" si="8"/>
        <v/>
      </c>
      <c r="N31" s="96" t="str">
        <f t="shared" si="8"/>
        <v/>
      </c>
      <c r="O31" s="96" t="str">
        <f t="shared" si="8"/>
        <v/>
      </c>
      <c r="P31" s="97" t="str">
        <f t="shared" si="8"/>
        <v/>
      </c>
      <c r="Q31" s="98">
        <f>ROUND(SUM(E31:P31)/12,0)</f>
        <v>0</v>
      </c>
    </row>
    <row r="32" spans="1:17" ht="17.25" customHeight="1" thickBot="1">
      <c r="B32" s="510" t="s">
        <v>92</v>
      </c>
      <c r="C32" s="511"/>
      <c r="D32" s="63" t="s">
        <v>138</v>
      </c>
      <c r="E32" s="118"/>
      <c r="F32" s="99" t="str">
        <f>IFERROR($E$32*F21,"")</f>
        <v/>
      </c>
      <c r="G32" s="100" t="str">
        <f t="shared" ref="G32:P32" si="9">IFERROR($E$32*G21,"")</f>
        <v/>
      </c>
      <c r="H32" s="100" t="str">
        <f t="shared" si="9"/>
        <v/>
      </c>
      <c r="I32" s="100" t="str">
        <f t="shared" si="9"/>
        <v/>
      </c>
      <c r="J32" s="100" t="str">
        <f t="shared" si="9"/>
        <v/>
      </c>
      <c r="K32" s="100" t="str">
        <f t="shared" si="9"/>
        <v/>
      </c>
      <c r="L32" s="100" t="str">
        <f t="shared" si="9"/>
        <v/>
      </c>
      <c r="M32" s="100" t="str">
        <f t="shared" si="9"/>
        <v/>
      </c>
      <c r="N32" s="100" t="str">
        <f t="shared" si="9"/>
        <v/>
      </c>
      <c r="O32" s="100" t="str">
        <f t="shared" si="9"/>
        <v/>
      </c>
      <c r="P32" s="101" t="str">
        <f t="shared" si="9"/>
        <v/>
      </c>
      <c r="Q32" s="102">
        <f>ROUND(SUM(E32:P32)/12,0)</f>
        <v>0</v>
      </c>
    </row>
    <row r="33" spans="1:17" ht="17.25" customHeight="1" thickTop="1" thickBot="1">
      <c r="B33" s="512" t="s">
        <v>114</v>
      </c>
      <c r="C33" s="513"/>
      <c r="D33" s="64"/>
      <c r="E33" s="107">
        <f>SUM(E28,E29,E31,E32)</f>
        <v>0</v>
      </c>
      <c r="F33" s="103"/>
      <c r="G33" s="104"/>
      <c r="H33" s="104"/>
      <c r="I33" s="104"/>
      <c r="J33" s="104"/>
      <c r="K33" s="104"/>
      <c r="L33" s="104"/>
      <c r="M33" s="104"/>
      <c r="N33" s="104"/>
      <c r="O33" s="104"/>
      <c r="P33" s="105"/>
      <c r="Q33" s="106">
        <f>SUM(Q28,Q29,Q31,Q32)</f>
        <v>0</v>
      </c>
    </row>
    <row r="34" spans="1:17" ht="17.25" customHeight="1">
      <c r="B34" s="65" t="s">
        <v>147</v>
      </c>
    </row>
    <row r="35" spans="1:17" ht="17.25" customHeight="1"/>
    <row r="36" spans="1:17" ht="17.25" customHeight="1"/>
    <row r="37" spans="1:17" ht="17.25" customHeight="1"/>
    <row r="38" spans="1:17" ht="17.25" customHeight="1"/>
    <row r="39" spans="1:17" ht="17.25" customHeight="1" thickBot="1">
      <c r="A39" s="42" t="s">
        <v>148</v>
      </c>
      <c r="E39" s="54"/>
    </row>
    <row r="40" spans="1:17" ht="17.25" customHeight="1">
      <c r="B40" s="472" t="s">
        <v>144</v>
      </c>
      <c r="C40" s="473"/>
      <c r="D40" s="474"/>
      <c r="E40" s="66">
        <v>4</v>
      </c>
      <c r="F40" s="43">
        <v>5</v>
      </c>
      <c r="G40" s="44">
        <v>6</v>
      </c>
      <c r="H40" s="57">
        <v>7</v>
      </c>
      <c r="I40" s="44">
        <v>8</v>
      </c>
      <c r="J40" s="44">
        <v>9</v>
      </c>
      <c r="K40" s="57">
        <v>10</v>
      </c>
      <c r="L40" s="44">
        <v>11</v>
      </c>
      <c r="M40" s="44">
        <v>12</v>
      </c>
      <c r="N40" s="44">
        <v>1</v>
      </c>
      <c r="O40" s="44">
        <v>2</v>
      </c>
      <c r="P40" s="45">
        <v>3</v>
      </c>
      <c r="Q40" s="501" t="s">
        <v>135</v>
      </c>
    </row>
    <row r="41" spans="1:17" ht="17.25" customHeight="1">
      <c r="B41" s="475"/>
      <c r="C41" s="476"/>
      <c r="D41" s="477"/>
      <c r="E41" s="67" t="s">
        <v>136</v>
      </c>
      <c r="F41" s="514" t="s">
        <v>149</v>
      </c>
      <c r="G41" s="503"/>
      <c r="H41" s="503"/>
      <c r="I41" s="503"/>
      <c r="J41" s="503"/>
      <c r="K41" s="503"/>
      <c r="L41" s="503"/>
      <c r="M41" s="503"/>
      <c r="N41" s="503"/>
      <c r="O41" s="503"/>
      <c r="P41" s="504"/>
      <c r="Q41" s="502"/>
    </row>
    <row r="42" spans="1:17" ht="17.25" customHeight="1">
      <c r="B42" s="505" t="s">
        <v>137</v>
      </c>
      <c r="C42" s="506"/>
      <c r="D42" s="68" t="s">
        <v>138</v>
      </c>
      <c r="E42" s="108">
        <f>E28</f>
        <v>0</v>
      </c>
      <c r="F42" s="111"/>
      <c r="G42" s="112"/>
      <c r="H42" s="112"/>
      <c r="I42" s="112"/>
      <c r="J42" s="112"/>
      <c r="K42" s="112"/>
      <c r="L42" s="112"/>
      <c r="M42" s="112"/>
      <c r="N42" s="112"/>
      <c r="O42" s="112"/>
      <c r="P42" s="113"/>
      <c r="Q42" s="98">
        <f>ROUND(SUM(E42:P42)/12,0)</f>
        <v>0</v>
      </c>
    </row>
    <row r="43" spans="1:17" ht="17.25" customHeight="1">
      <c r="B43" s="494" t="s">
        <v>141</v>
      </c>
      <c r="C43" s="495"/>
      <c r="D43" s="68" t="s">
        <v>138</v>
      </c>
      <c r="E43" s="108">
        <f>E29</f>
        <v>0</v>
      </c>
      <c r="F43" s="111"/>
      <c r="G43" s="112"/>
      <c r="H43" s="112"/>
      <c r="I43" s="112"/>
      <c r="J43" s="112"/>
      <c r="K43" s="112"/>
      <c r="L43" s="112"/>
      <c r="M43" s="112"/>
      <c r="N43" s="112"/>
      <c r="O43" s="112"/>
      <c r="P43" s="113"/>
      <c r="Q43" s="98">
        <f>ROUND(SUM(E43:P43)/12,0)</f>
        <v>0</v>
      </c>
    </row>
    <row r="44" spans="1:17" ht="25.5" customHeight="1">
      <c r="B44" s="61"/>
      <c r="C44" s="62" t="s">
        <v>146</v>
      </c>
      <c r="D44" s="68" t="s">
        <v>138</v>
      </c>
      <c r="E44" s="108">
        <f>E30</f>
        <v>0</v>
      </c>
      <c r="F44" s="111"/>
      <c r="G44" s="112"/>
      <c r="H44" s="112"/>
      <c r="I44" s="112"/>
      <c r="J44" s="112"/>
      <c r="K44" s="112"/>
      <c r="L44" s="112"/>
      <c r="M44" s="112"/>
      <c r="N44" s="112"/>
      <c r="O44" s="112"/>
      <c r="P44" s="113"/>
      <c r="Q44" s="98">
        <f>ROUND(SUM(E44:P44)/12,0)</f>
        <v>0</v>
      </c>
    </row>
    <row r="45" spans="1:17" ht="17.25" customHeight="1">
      <c r="B45" s="505" t="s">
        <v>91</v>
      </c>
      <c r="C45" s="506"/>
      <c r="D45" s="68" t="s">
        <v>138</v>
      </c>
      <c r="E45" s="108">
        <f>E31</f>
        <v>0</v>
      </c>
      <c r="F45" s="111"/>
      <c r="G45" s="112"/>
      <c r="H45" s="112"/>
      <c r="I45" s="112"/>
      <c r="J45" s="112"/>
      <c r="K45" s="112"/>
      <c r="L45" s="112"/>
      <c r="M45" s="112"/>
      <c r="N45" s="112"/>
      <c r="O45" s="112"/>
      <c r="P45" s="113"/>
      <c r="Q45" s="98">
        <f>ROUND(SUM(E45:P45)/12,0)</f>
        <v>0</v>
      </c>
    </row>
    <row r="46" spans="1:17" ht="17.25" customHeight="1" thickBot="1">
      <c r="B46" s="510" t="s">
        <v>92</v>
      </c>
      <c r="C46" s="511"/>
      <c r="D46" s="69" t="s">
        <v>138</v>
      </c>
      <c r="E46" s="109">
        <f>E32</f>
        <v>0</v>
      </c>
      <c r="F46" s="114"/>
      <c r="G46" s="115"/>
      <c r="H46" s="115"/>
      <c r="I46" s="115"/>
      <c r="J46" s="115"/>
      <c r="K46" s="115"/>
      <c r="L46" s="115"/>
      <c r="M46" s="115"/>
      <c r="N46" s="115"/>
      <c r="O46" s="115"/>
      <c r="P46" s="116"/>
      <c r="Q46" s="102">
        <f>ROUND(SUM(E46:P46)/12,0)</f>
        <v>0</v>
      </c>
    </row>
    <row r="47" spans="1:17" ht="17.25" customHeight="1" thickTop="1" thickBot="1">
      <c r="B47" s="470" t="s">
        <v>114</v>
      </c>
      <c r="C47" s="471"/>
      <c r="D47" s="70"/>
      <c r="E47" s="110">
        <f>SUM(E42,E43,E45,E46)</f>
        <v>0</v>
      </c>
      <c r="F47" s="71"/>
      <c r="G47" s="51"/>
      <c r="H47" s="51"/>
      <c r="I47" s="51"/>
      <c r="J47" s="51"/>
      <c r="K47" s="51"/>
      <c r="L47" s="51"/>
      <c r="M47" s="51"/>
      <c r="N47" s="51"/>
      <c r="O47" s="51"/>
      <c r="P47" s="52"/>
      <c r="Q47" s="106">
        <f>SUM(Q42,Q43,Q45,Q46)</f>
        <v>0</v>
      </c>
    </row>
    <row r="48" spans="1:17" ht="17.25" customHeight="1">
      <c r="B48" s="65" t="s">
        <v>147</v>
      </c>
      <c r="E48" s="72"/>
      <c r="F48" s="72"/>
      <c r="G48" s="72"/>
      <c r="H48" s="72"/>
      <c r="I48" s="72"/>
      <c r="J48" s="72"/>
      <c r="K48" s="72"/>
      <c r="L48" s="72"/>
      <c r="M48" s="72"/>
      <c r="N48" s="72"/>
      <c r="O48" s="72"/>
      <c r="P48" s="72"/>
      <c r="Q48" s="72"/>
    </row>
    <row r="49" spans="2:17" ht="17.25" customHeight="1">
      <c r="E49" s="72"/>
      <c r="F49" s="72"/>
      <c r="G49" s="72"/>
      <c r="H49" s="72"/>
      <c r="I49" s="72"/>
      <c r="J49" s="72"/>
      <c r="K49" s="72"/>
      <c r="L49" s="72"/>
      <c r="M49" s="72"/>
      <c r="N49" s="72"/>
      <c r="O49" s="72"/>
      <c r="P49" s="72"/>
      <c r="Q49" s="72"/>
    </row>
    <row r="50" spans="2:17" ht="17.25" customHeight="1" thickBot="1">
      <c r="B50" s="73" t="s">
        <v>150</v>
      </c>
      <c r="C50" s="74"/>
    </row>
    <row r="51" spans="2:17" ht="94.5" customHeight="1" thickBot="1">
      <c r="B51" s="507" t="s">
        <v>151</v>
      </c>
      <c r="C51" s="508"/>
      <c r="D51" s="508"/>
      <c r="E51" s="508"/>
      <c r="F51" s="508"/>
      <c r="G51" s="508"/>
      <c r="H51" s="508"/>
      <c r="I51" s="508"/>
      <c r="J51" s="508"/>
      <c r="K51" s="508"/>
      <c r="L51" s="508"/>
      <c r="M51" s="508"/>
      <c r="N51" s="508"/>
      <c r="O51" s="508"/>
      <c r="P51" s="508"/>
      <c r="Q51" s="509"/>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SF/J9MYax4v4nRfSDX5KP+hr2Qf9eJDyXMrNMP7WeqxLyRVieGN7V1N2+os7w59xdfmrvrXQttySdqsXWsdHAw==" saltValue="sNXkgf13AqiRnjugHTh4kw=="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4"/>
  <pageMargins left="0.61" right="0.2" top="0.55118110236220474" bottom="0.19685039370078741" header="0.31496062992125984" footer="0.19685039370078741"/>
  <pageSetup paperSize="9" scale="85"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3662B-452D-4292-B368-C1EA63D5F22C}">
  <dimension ref="A1:Q90"/>
  <sheetViews>
    <sheetView topLeftCell="A13" zoomScale="70" zoomScaleNormal="70" workbookViewId="0">
      <selection activeCell="O6" sqref="O6"/>
    </sheetView>
  </sheetViews>
  <sheetFormatPr defaultColWidth="9" defaultRowHeight="13.5"/>
  <cols>
    <col min="1" max="1" width="2.25" style="38" customWidth="1"/>
    <col min="2" max="2" width="1.625" style="38" customWidth="1"/>
    <col min="3" max="3" width="14.125" style="38" customWidth="1"/>
    <col min="4" max="4" width="6.875" style="38" customWidth="1"/>
    <col min="5" max="16" width="6.625" style="38" customWidth="1"/>
    <col min="17" max="17" width="7.5" style="38" customWidth="1"/>
    <col min="18" max="16384" width="9" style="38"/>
  </cols>
  <sheetData>
    <row r="1" spans="1:17" ht="40.5" customHeight="1">
      <c r="A1" s="478" t="s">
        <v>209</v>
      </c>
      <c r="B1" s="478"/>
      <c r="C1" s="478"/>
      <c r="D1" s="478"/>
      <c r="E1" s="478"/>
      <c r="F1" s="478"/>
      <c r="G1" s="478"/>
      <c r="H1" s="478"/>
      <c r="I1" s="478"/>
      <c r="J1" s="478"/>
      <c r="K1" s="478"/>
      <c r="L1" s="478"/>
      <c r="M1" s="478"/>
      <c r="N1" s="478"/>
      <c r="O1" s="478"/>
      <c r="P1" s="478"/>
      <c r="Q1" s="478"/>
    </row>
    <row r="2" spans="1:17" ht="18" customHeight="1" thickBot="1">
      <c r="B2" s="39"/>
      <c r="C2" s="39"/>
    </row>
    <row r="3" spans="1:17" ht="18" customHeight="1" thickBot="1">
      <c r="B3" s="39"/>
      <c r="C3" s="39"/>
      <c r="H3" s="479" t="s">
        <v>85</v>
      </c>
      <c r="I3" s="480"/>
      <c r="J3" s="480"/>
      <c r="K3" s="480"/>
      <c r="L3" s="481"/>
      <c r="M3" s="479" t="str">
        <f>基礎情報!E37&amp;""</f>
        <v/>
      </c>
      <c r="N3" s="480"/>
      <c r="O3" s="480"/>
      <c r="P3" s="480"/>
      <c r="Q3" s="481"/>
    </row>
    <row r="4" spans="1:17" ht="18" customHeight="1">
      <c r="B4" s="39"/>
      <c r="C4" s="39"/>
      <c r="H4" s="40"/>
      <c r="I4" s="40"/>
      <c r="J4" s="40"/>
      <c r="K4" s="40"/>
      <c r="L4" s="40"/>
      <c r="M4" s="40"/>
      <c r="N4" s="40"/>
      <c r="O4" s="40"/>
      <c r="P4" s="40"/>
      <c r="Q4" s="40"/>
    </row>
    <row r="5" spans="1:17" ht="18" customHeight="1">
      <c r="B5" s="38" t="s">
        <v>155</v>
      </c>
      <c r="H5" s="40"/>
      <c r="I5" s="40"/>
      <c r="J5" s="40"/>
      <c r="K5" s="40"/>
      <c r="L5" s="40"/>
      <c r="M5" s="40"/>
      <c r="N5" s="40"/>
      <c r="O5" s="40"/>
      <c r="P5" s="40"/>
      <c r="Q5" s="40"/>
    </row>
    <row r="6" spans="1:17" ht="18" customHeight="1">
      <c r="B6" s="38" t="s">
        <v>131</v>
      </c>
      <c r="H6" s="40"/>
      <c r="I6" s="40"/>
      <c r="J6" s="40"/>
      <c r="K6" s="40"/>
      <c r="L6" s="40"/>
      <c r="M6" s="40"/>
      <c r="N6" s="40"/>
      <c r="O6" s="40"/>
      <c r="P6" s="40"/>
      <c r="Q6" s="40"/>
    </row>
    <row r="7" spans="1:17" ht="18" customHeight="1">
      <c r="B7" s="38" t="s">
        <v>132</v>
      </c>
      <c r="C7" s="41"/>
      <c r="H7" s="40"/>
      <c r="I7" s="40"/>
      <c r="J7" s="40"/>
      <c r="K7" s="40"/>
      <c r="L7" s="40"/>
      <c r="M7" s="40"/>
      <c r="N7" s="40"/>
      <c r="O7" s="40"/>
      <c r="P7" s="40"/>
      <c r="Q7" s="40"/>
    </row>
    <row r="8" spans="1:17" ht="18" customHeight="1">
      <c r="B8" s="41"/>
      <c r="C8" s="41"/>
      <c r="H8" s="40"/>
      <c r="I8" s="40"/>
      <c r="J8" s="40"/>
      <c r="K8" s="40"/>
      <c r="L8" s="40"/>
      <c r="M8" s="40"/>
      <c r="N8" s="40"/>
      <c r="O8" s="40"/>
      <c r="P8" s="40"/>
      <c r="Q8" s="40"/>
    </row>
    <row r="9" spans="1:17" ht="18" customHeight="1" thickBot="1">
      <c r="A9" s="42" t="s">
        <v>133</v>
      </c>
    </row>
    <row r="10" spans="1:17" ht="17.25" customHeight="1">
      <c r="B10" s="482" t="s">
        <v>134</v>
      </c>
      <c r="C10" s="483"/>
      <c r="D10" s="483"/>
      <c r="E10" s="43">
        <v>4</v>
      </c>
      <c r="F10" s="44">
        <v>5</v>
      </c>
      <c r="G10" s="44">
        <v>6</v>
      </c>
      <c r="H10" s="44">
        <v>7</v>
      </c>
      <c r="I10" s="44">
        <v>8</v>
      </c>
      <c r="J10" s="44">
        <v>9</v>
      </c>
      <c r="K10" s="44">
        <v>10</v>
      </c>
      <c r="L10" s="44">
        <v>11</v>
      </c>
      <c r="M10" s="44">
        <v>12</v>
      </c>
      <c r="N10" s="44">
        <v>1</v>
      </c>
      <c r="O10" s="44">
        <v>2</v>
      </c>
      <c r="P10" s="45">
        <v>3</v>
      </c>
      <c r="Q10" s="486" t="s">
        <v>135</v>
      </c>
    </row>
    <row r="11" spans="1:17" ht="17.25" customHeight="1">
      <c r="B11" s="484"/>
      <c r="C11" s="485"/>
      <c r="D11" s="485"/>
      <c r="E11" s="488" t="s">
        <v>136</v>
      </c>
      <c r="F11" s="489"/>
      <c r="G11" s="489"/>
      <c r="H11" s="489"/>
      <c r="I11" s="489"/>
      <c r="J11" s="489"/>
      <c r="K11" s="489"/>
      <c r="L11" s="489"/>
      <c r="M11" s="489"/>
      <c r="N11" s="489"/>
      <c r="O11" s="489"/>
      <c r="P11" s="490"/>
      <c r="Q11" s="487"/>
    </row>
    <row r="12" spans="1:17" ht="17.25" customHeight="1">
      <c r="B12" s="466" t="s">
        <v>137</v>
      </c>
      <c r="C12" s="491"/>
      <c r="D12" s="46" t="s">
        <v>138</v>
      </c>
      <c r="E12" s="119"/>
      <c r="F12" s="120"/>
      <c r="G12" s="120"/>
      <c r="H12" s="120"/>
      <c r="I12" s="120"/>
      <c r="J12" s="120"/>
      <c r="K12" s="120"/>
      <c r="L12" s="120"/>
      <c r="M12" s="120"/>
      <c r="N12" s="120"/>
      <c r="O12" s="120"/>
      <c r="P12" s="121"/>
      <c r="Q12" s="85">
        <f>ROUND(SUM(E12:P12)/12,0)</f>
        <v>0</v>
      </c>
    </row>
    <row r="13" spans="1:17" ht="17.25" customHeight="1">
      <c r="B13" s="492"/>
      <c r="C13" s="493"/>
      <c r="D13" s="47" t="s">
        <v>139</v>
      </c>
      <c r="E13" s="48"/>
      <c r="F13" s="83" t="str">
        <f>IFERROR(F12/$E$12,"")</f>
        <v/>
      </c>
      <c r="G13" s="83" t="str">
        <f t="shared" ref="G13:P13" si="0">IFERROR(G12/$E$12,"")</f>
        <v/>
      </c>
      <c r="H13" s="83" t="str">
        <f t="shared" si="0"/>
        <v/>
      </c>
      <c r="I13" s="83" t="str">
        <f>IFERROR(I12/$E$12,"")</f>
        <v/>
      </c>
      <c r="J13" s="83" t="str">
        <f t="shared" si="0"/>
        <v/>
      </c>
      <c r="K13" s="83" t="str">
        <f t="shared" si="0"/>
        <v/>
      </c>
      <c r="L13" s="83" t="str">
        <f t="shared" si="0"/>
        <v/>
      </c>
      <c r="M13" s="83" t="str">
        <f t="shared" si="0"/>
        <v/>
      </c>
      <c r="N13" s="83" t="str">
        <f t="shared" si="0"/>
        <v/>
      </c>
      <c r="O13" s="83" t="str">
        <f t="shared" si="0"/>
        <v/>
      </c>
      <c r="P13" s="84" t="str">
        <f t="shared" si="0"/>
        <v/>
      </c>
      <c r="Q13" s="86" t="s">
        <v>140</v>
      </c>
    </row>
    <row r="14" spans="1:17" ht="17.25" customHeight="1">
      <c r="B14" s="494" t="s">
        <v>141</v>
      </c>
      <c r="C14" s="495"/>
      <c r="D14" s="46" t="s">
        <v>138</v>
      </c>
      <c r="E14" s="119"/>
      <c r="F14" s="120"/>
      <c r="G14" s="120"/>
      <c r="H14" s="120"/>
      <c r="I14" s="120"/>
      <c r="J14" s="120"/>
      <c r="K14" s="120"/>
      <c r="L14" s="120"/>
      <c r="M14" s="120"/>
      <c r="N14" s="120"/>
      <c r="O14" s="120"/>
      <c r="P14" s="121"/>
      <c r="Q14" s="85">
        <f>ROUND(SUM(E14:P14)/12,0)</f>
        <v>0</v>
      </c>
    </row>
    <row r="15" spans="1:17" ht="17.25" customHeight="1">
      <c r="B15" s="494"/>
      <c r="C15" s="495"/>
      <c r="D15" s="47" t="s">
        <v>139</v>
      </c>
      <c r="E15" s="48"/>
      <c r="F15" s="83" t="str">
        <f>IFERROR(F14/$E$14,"")</f>
        <v/>
      </c>
      <c r="G15" s="83" t="str">
        <f t="shared" ref="G15:P15" si="1">IFERROR(G14/$E$14,"")</f>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4" t="str">
        <f t="shared" si="1"/>
        <v/>
      </c>
      <c r="Q15" s="86"/>
    </row>
    <row r="16" spans="1:17" ht="17.25" customHeight="1">
      <c r="B16" s="496"/>
      <c r="C16" s="498" t="s">
        <v>142</v>
      </c>
      <c r="D16" s="46" t="s">
        <v>138</v>
      </c>
      <c r="E16" s="119"/>
      <c r="F16" s="120"/>
      <c r="G16" s="120"/>
      <c r="H16" s="120"/>
      <c r="I16" s="120"/>
      <c r="J16" s="120"/>
      <c r="K16" s="120"/>
      <c r="L16" s="120"/>
      <c r="M16" s="120"/>
      <c r="N16" s="120"/>
      <c r="O16" s="120"/>
      <c r="P16" s="121"/>
      <c r="Q16" s="85">
        <f>ROUND(SUM(E16:P16)/12,0)</f>
        <v>0</v>
      </c>
    </row>
    <row r="17" spans="1:17" ht="17.25" customHeight="1">
      <c r="B17" s="497"/>
      <c r="C17" s="499"/>
      <c r="D17" s="47" t="s">
        <v>139</v>
      </c>
      <c r="E17" s="48"/>
      <c r="F17" s="83" t="str">
        <f>IFERROR(F16/$E$16,"")</f>
        <v/>
      </c>
      <c r="G17" s="83" t="str">
        <f t="shared" ref="G17:P17" si="2">IFERROR(G16/$E$16,"")</f>
        <v/>
      </c>
      <c r="H17" s="83" t="str">
        <f t="shared" si="2"/>
        <v/>
      </c>
      <c r="I17" s="83" t="str">
        <f t="shared" si="2"/>
        <v/>
      </c>
      <c r="J17" s="83" t="str">
        <f t="shared" si="2"/>
        <v/>
      </c>
      <c r="K17" s="83" t="str">
        <f t="shared" si="2"/>
        <v/>
      </c>
      <c r="L17" s="83" t="str">
        <f t="shared" si="2"/>
        <v/>
      </c>
      <c r="M17" s="83" t="str">
        <f t="shared" si="2"/>
        <v/>
      </c>
      <c r="N17" s="83" t="str">
        <f t="shared" si="2"/>
        <v/>
      </c>
      <c r="O17" s="83" t="str">
        <f t="shared" si="2"/>
        <v/>
      </c>
      <c r="P17" s="84" t="str">
        <f t="shared" si="2"/>
        <v/>
      </c>
      <c r="Q17" s="86"/>
    </row>
    <row r="18" spans="1:17" ht="17.25" customHeight="1">
      <c r="B18" s="466" t="s">
        <v>91</v>
      </c>
      <c r="C18" s="491"/>
      <c r="D18" s="46" t="s">
        <v>138</v>
      </c>
      <c r="E18" s="119"/>
      <c r="F18" s="120"/>
      <c r="G18" s="120"/>
      <c r="H18" s="120"/>
      <c r="I18" s="120"/>
      <c r="J18" s="120"/>
      <c r="K18" s="120"/>
      <c r="L18" s="120"/>
      <c r="M18" s="120"/>
      <c r="N18" s="120"/>
      <c r="O18" s="120"/>
      <c r="P18" s="121"/>
      <c r="Q18" s="85">
        <f>ROUND(SUM(E18:P18)/12,0)</f>
        <v>0</v>
      </c>
    </row>
    <row r="19" spans="1:17" ht="17.25" customHeight="1">
      <c r="B19" s="492"/>
      <c r="C19" s="500"/>
      <c r="D19" s="47" t="s">
        <v>139</v>
      </c>
      <c r="E19" s="48"/>
      <c r="F19" s="83" t="str">
        <f>IFERROR(F18/$E$18,"")</f>
        <v/>
      </c>
      <c r="G19" s="83" t="str">
        <f t="shared" ref="G19:P19" si="3">IFERROR(G18/$E$18,"")</f>
        <v/>
      </c>
      <c r="H19" s="83" t="str">
        <f t="shared" si="3"/>
        <v/>
      </c>
      <c r="I19" s="83" t="str">
        <f t="shared" si="3"/>
        <v/>
      </c>
      <c r="J19" s="83" t="str">
        <f t="shared" si="3"/>
        <v/>
      </c>
      <c r="K19" s="83" t="str">
        <f t="shared" si="3"/>
        <v/>
      </c>
      <c r="L19" s="83" t="str">
        <f t="shared" si="3"/>
        <v/>
      </c>
      <c r="M19" s="83" t="str">
        <f t="shared" si="3"/>
        <v/>
      </c>
      <c r="N19" s="83" t="str">
        <f t="shared" si="3"/>
        <v/>
      </c>
      <c r="O19" s="83" t="str">
        <f t="shared" si="3"/>
        <v/>
      </c>
      <c r="P19" s="84" t="str">
        <f t="shared" si="3"/>
        <v/>
      </c>
      <c r="Q19" s="86"/>
    </row>
    <row r="20" spans="1:17" ht="17.25" customHeight="1">
      <c r="B20" s="466" t="s">
        <v>92</v>
      </c>
      <c r="C20" s="467"/>
      <c r="D20" s="46" t="s">
        <v>138</v>
      </c>
      <c r="E20" s="119"/>
      <c r="F20" s="120"/>
      <c r="G20" s="120"/>
      <c r="H20" s="120"/>
      <c r="I20" s="120"/>
      <c r="J20" s="120"/>
      <c r="K20" s="120"/>
      <c r="L20" s="120"/>
      <c r="M20" s="120"/>
      <c r="N20" s="120"/>
      <c r="O20" s="120"/>
      <c r="P20" s="121"/>
      <c r="Q20" s="85">
        <f>ROUND(SUM(E20:P20)/12,0)</f>
        <v>0</v>
      </c>
    </row>
    <row r="21" spans="1:17" ht="17.25" customHeight="1" thickBot="1">
      <c r="B21" s="468"/>
      <c r="C21" s="469"/>
      <c r="D21" s="49" t="s">
        <v>139</v>
      </c>
      <c r="E21" s="89"/>
      <c r="F21" s="90" t="str">
        <f>IFERROR(F20/$E$20,"")</f>
        <v/>
      </c>
      <c r="G21" s="90" t="str">
        <f t="shared" ref="G21:P21" si="4">IFERROR(G20/$E$20,"")</f>
        <v/>
      </c>
      <c r="H21" s="90" t="str">
        <f t="shared" si="4"/>
        <v/>
      </c>
      <c r="I21" s="90" t="str">
        <f t="shared" si="4"/>
        <v/>
      </c>
      <c r="J21" s="90" t="str">
        <f t="shared" si="4"/>
        <v/>
      </c>
      <c r="K21" s="90" t="str">
        <f t="shared" si="4"/>
        <v/>
      </c>
      <c r="L21" s="90" t="str">
        <f t="shared" si="4"/>
        <v/>
      </c>
      <c r="M21" s="90" t="str">
        <f t="shared" si="4"/>
        <v/>
      </c>
      <c r="N21" s="90" t="str">
        <f t="shared" si="4"/>
        <v/>
      </c>
      <c r="O21" s="90" t="str">
        <f t="shared" si="4"/>
        <v/>
      </c>
      <c r="P21" s="91" t="str">
        <f t="shared" si="4"/>
        <v/>
      </c>
      <c r="Q21" s="87"/>
    </row>
    <row r="22" spans="1:17" ht="17.25" customHeight="1" thickTop="1" thickBot="1">
      <c r="B22" s="470" t="s">
        <v>114</v>
      </c>
      <c r="C22" s="471"/>
      <c r="D22" s="50"/>
      <c r="E22" s="92">
        <f>SUM(E12,E14,E18,E20)</f>
        <v>0</v>
      </c>
      <c r="F22" s="93"/>
      <c r="G22" s="93"/>
      <c r="H22" s="93"/>
      <c r="I22" s="93"/>
      <c r="J22" s="93"/>
      <c r="K22" s="93"/>
      <c r="L22" s="93"/>
      <c r="M22" s="93"/>
      <c r="N22" s="93"/>
      <c r="O22" s="93"/>
      <c r="P22" s="94"/>
      <c r="Q22" s="88">
        <f>SUM(Q12,Q14,Q18,Q20)</f>
        <v>0</v>
      </c>
    </row>
    <row r="23" spans="1:17" ht="17.25" customHeight="1">
      <c r="B23" s="40"/>
      <c r="C23" s="40"/>
      <c r="D23" s="40"/>
      <c r="F23" s="53"/>
      <c r="G23" s="53"/>
      <c r="H23" s="53"/>
      <c r="I23" s="53"/>
      <c r="J23" s="53"/>
      <c r="K23" s="53"/>
      <c r="L23" s="53"/>
      <c r="M23" s="53"/>
      <c r="N23" s="53"/>
      <c r="O23" s="53"/>
      <c r="P23" s="53"/>
    </row>
    <row r="24" spans="1:17" ht="17.25" customHeight="1">
      <c r="B24" s="40"/>
      <c r="C24" s="40"/>
      <c r="D24" s="40"/>
      <c r="F24" s="53"/>
      <c r="G24" s="53"/>
      <c r="H24" s="53"/>
      <c r="I24" s="53"/>
      <c r="J24" s="53"/>
      <c r="K24" s="53"/>
      <c r="L24" s="53"/>
      <c r="M24" s="53"/>
      <c r="N24" s="53"/>
      <c r="O24" s="53"/>
      <c r="P24" s="53"/>
    </row>
    <row r="25" spans="1:17" ht="17.25" customHeight="1" thickBot="1">
      <c r="A25" s="42" t="s">
        <v>143</v>
      </c>
      <c r="E25" s="54"/>
    </row>
    <row r="26" spans="1:17" ht="17.25" customHeight="1">
      <c r="B26" s="472" t="s">
        <v>144</v>
      </c>
      <c r="C26" s="473"/>
      <c r="D26" s="474"/>
      <c r="E26" s="55">
        <v>4</v>
      </c>
      <c r="F26" s="56">
        <v>5</v>
      </c>
      <c r="G26" s="44">
        <v>6</v>
      </c>
      <c r="H26" s="57">
        <v>7</v>
      </c>
      <c r="I26" s="44">
        <v>8</v>
      </c>
      <c r="J26" s="44">
        <v>9</v>
      </c>
      <c r="K26" s="57">
        <v>10</v>
      </c>
      <c r="L26" s="44">
        <v>11</v>
      </c>
      <c r="M26" s="44">
        <v>12</v>
      </c>
      <c r="N26" s="44">
        <v>1</v>
      </c>
      <c r="O26" s="44">
        <v>2</v>
      </c>
      <c r="P26" s="45">
        <v>3</v>
      </c>
      <c r="Q26" s="501" t="s">
        <v>135</v>
      </c>
    </row>
    <row r="27" spans="1:17" ht="17.25" customHeight="1">
      <c r="B27" s="475"/>
      <c r="C27" s="476"/>
      <c r="D27" s="477"/>
      <c r="E27" s="58" t="s">
        <v>136</v>
      </c>
      <c r="F27" s="503" t="s">
        <v>145</v>
      </c>
      <c r="G27" s="503"/>
      <c r="H27" s="503"/>
      <c r="I27" s="503"/>
      <c r="J27" s="503"/>
      <c r="K27" s="503"/>
      <c r="L27" s="503"/>
      <c r="M27" s="503"/>
      <c r="N27" s="503"/>
      <c r="O27" s="503"/>
      <c r="P27" s="504"/>
      <c r="Q27" s="502"/>
    </row>
    <row r="28" spans="1:17" ht="17.25" customHeight="1">
      <c r="B28" s="505" t="s">
        <v>137</v>
      </c>
      <c r="C28" s="506"/>
      <c r="D28" s="59" t="s">
        <v>138</v>
      </c>
      <c r="E28" s="117"/>
      <c r="F28" s="95" t="str">
        <f>IFERROR($E$28*F13,"")</f>
        <v/>
      </c>
      <c r="G28" s="96" t="str">
        <f t="shared" ref="G28:P28" si="5">IFERROR($E$28*G13,"")</f>
        <v/>
      </c>
      <c r="H28" s="96" t="str">
        <f t="shared" si="5"/>
        <v/>
      </c>
      <c r="I28" s="96" t="str">
        <f t="shared" si="5"/>
        <v/>
      </c>
      <c r="J28" s="96" t="str">
        <f t="shared" si="5"/>
        <v/>
      </c>
      <c r="K28" s="96" t="str">
        <f t="shared" si="5"/>
        <v/>
      </c>
      <c r="L28" s="96" t="str">
        <f t="shared" si="5"/>
        <v/>
      </c>
      <c r="M28" s="96" t="str">
        <f t="shared" si="5"/>
        <v/>
      </c>
      <c r="N28" s="96" t="str">
        <f t="shared" si="5"/>
        <v/>
      </c>
      <c r="O28" s="96" t="str">
        <f t="shared" si="5"/>
        <v/>
      </c>
      <c r="P28" s="97" t="str">
        <f t="shared" si="5"/>
        <v/>
      </c>
      <c r="Q28" s="98">
        <f>ROUND(SUM(E28:P28)/12,0)</f>
        <v>0</v>
      </c>
    </row>
    <row r="29" spans="1:17" ht="17.25" customHeight="1">
      <c r="B29" s="494" t="s">
        <v>141</v>
      </c>
      <c r="C29" s="495"/>
      <c r="D29" s="60" t="s">
        <v>138</v>
      </c>
      <c r="E29" s="117"/>
      <c r="F29" s="95" t="str">
        <f>IFERROR($E$29*F15,"")</f>
        <v/>
      </c>
      <c r="G29" s="96" t="str">
        <f t="shared" ref="G29:P29" si="6">IFERROR($E$29*G15,"")</f>
        <v/>
      </c>
      <c r="H29" s="96" t="str">
        <f t="shared" si="6"/>
        <v/>
      </c>
      <c r="I29" s="96" t="str">
        <f t="shared" si="6"/>
        <v/>
      </c>
      <c r="J29" s="96" t="str">
        <f t="shared" si="6"/>
        <v/>
      </c>
      <c r="K29" s="96" t="str">
        <f t="shared" si="6"/>
        <v/>
      </c>
      <c r="L29" s="96" t="str">
        <f t="shared" si="6"/>
        <v/>
      </c>
      <c r="M29" s="96" t="str">
        <f t="shared" si="6"/>
        <v/>
      </c>
      <c r="N29" s="96" t="str">
        <f t="shared" si="6"/>
        <v/>
      </c>
      <c r="O29" s="96" t="str">
        <f t="shared" si="6"/>
        <v/>
      </c>
      <c r="P29" s="97" t="str">
        <f t="shared" si="6"/>
        <v/>
      </c>
      <c r="Q29" s="98">
        <f>ROUND(SUM(E29:P29)/12,0)</f>
        <v>0</v>
      </c>
    </row>
    <row r="30" spans="1:17" ht="25.5" customHeight="1">
      <c r="B30" s="61"/>
      <c r="C30" s="62" t="s">
        <v>146</v>
      </c>
      <c r="D30" s="59" t="s">
        <v>138</v>
      </c>
      <c r="E30" s="117"/>
      <c r="F30" s="95" t="str">
        <f>IFERROR($E$30*F17,"")</f>
        <v/>
      </c>
      <c r="G30" s="96" t="str">
        <f t="shared" ref="G30:P30" si="7">IFERROR($E$30*G17,"")</f>
        <v/>
      </c>
      <c r="H30" s="96" t="str">
        <f t="shared" si="7"/>
        <v/>
      </c>
      <c r="I30" s="96" t="str">
        <f t="shared" si="7"/>
        <v/>
      </c>
      <c r="J30" s="96" t="str">
        <f t="shared" si="7"/>
        <v/>
      </c>
      <c r="K30" s="96" t="str">
        <f t="shared" si="7"/>
        <v/>
      </c>
      <c r="L30" s="96" t="str">
        <f t="shared" si="7"/>
        <v/>
      </c>
      <c r="M30" s="96" t="str">
        <f t="shared" si="7"/>
        <v/>
      </c>
      <c r="N30" s="96" t="str">
        <f t="shared" si="7"/>
        <v/>
      </c>
      <c r="O30" s="96" t="str">
        <f t="shared" si="7"/>
        <v/>
      </c>
      <c r="P30" s="97" t="str">
        <f t="shared" si="7"/>
        <v/>
      </c>
      <c r="Q30" s="98">
        <f>ROUND(SUM(E30:P30)/12,0)</f>
        <v>0</v>
      </c>
    </row>
    <row r="31" spans="1:17" ht="17.25" customHeight="1">
      <c r="B31" s="505" t="s">
        <v>91</v>
      </c>
      <c r="C31" s="506"/>
      <c r="D31" s="59" t="s">
        <v>138</v>
      </c>
      <c r="E31" s="117"/>
      <c r="F31" s="95" t="str">
        <f t="shared" ref="F31:P31" si="8">IFERROR($E$31*F19,"")</f>
        <v/>
      </c>
      <c r="G31" s="96" t="str">
        <f t="shared" si="8"/>
        <v/>
      </c>
      <c r="H31" s="96" t="str">
        <f t="shared" si="8"/>
        <v/>
      </c>
      <c r="I31" s="96" t="str">
        <f t="shared" si="8"/>
        <v/>
      </c>
      <c r="J31" s="96" t="str">
        <f t="shared" si="8"/>
        <v/>
      </c>
      <c r="K31" s="96" t="str">
        <f t="shared" si="8"/>
        <v/>
      </c>
      <c r="L31" s="96" t="str">
        <f t="shared" si="8"/>
        <v/>
      </c>
      <c r="M31" s="96" t="str">
        <f t="shared" si="8"/>
        <v/>
      </c>
      <c r="N31" s="96" t="str">
        <f t="shared" si="8"/>
        <v/>
      </c>
      <c r="O31" s="96" t="str">
        <f t="shared" si="8"/>
        <v/>
      </c>
      <c r="P31" s="97" t="str">
        <f t="shared" si="8"/>
        <v/>
      </c>
      <c r="Q31" s="98">
        <f>ROUND(SUM(E31:P31)/12,0)</f>
        <v>0</v>
      </c>
    </row>
    <row r="32" spans="1:17" ht="17.25" customHeight="1" thickBot="1">
      <c r="B32" s="510" t="s">
        <v>92</v>
      </c>
      <c r="C32" s="511"/>
      <c r="D32" s="63" t="s">
        <v>138</v>
      </c>
      <c r="E32" s="118"/>
      <c r="F32" s="99" t="str">
        <f>IFERROR($E$32*F21,"")</f>
        <v/>
      </c>
      <c r="G32" s="100" t="str">
        <f t="shared" ref="G32:P32" si="9">IFERROR($E$32*G21,"")</f>
        <v/>
      </c>
      <c r="H32" s="100" t="str">
        <f t="shared" si="9"/>
        <v/>
      </c>
      <c r="I32" s="100" t="str">
        <f t="shared" si="9"/>
        <v/>
      </c>
      <c r="J32" s="100" t="str">
        <f t="shared" si="9"/>
        <v/>
      </c>
      <c r="K32" s="100" t="str">
        <f t="shared" si="9"/>
        <v/>
      </c>
      <c r="L32" s="100" t="str">
        <f t="shared" si="9"/>
        <v/>
      </c>
      <c r="M32" s="100" t="str">
        <f t="shared" si="9"/>
        <v/>
      </c>
      <c r="N32" s="100" t="str">
        <f t="shared" si="9"/>
        <v/>
      </c>
      <c r="O32" s="100" t="str">
        <f t="shared" si="9"/>
        <v/>
      </c>
      <c r="P32" s="101" t="str">
        <f t="shared" si="9"/>
        <v/>
      </c>
      <c r="Q32" s="102">
        <f>ROUND(SUM(E32:P32)/12,0)</f>
        <v>0</v>
      </c>
    </row>
    <row r="33" spans="1:17" ht="17.25" customHeight="1" thickTop="1" thickBot="1">
      <c r="B33" s="512" t="s">
        <v>114</v>
      </c>
      <c r="C33" s="513"/>
      <c r="D33" s="64"/>
      <c r="E33" s="107">
        <f>SUM(E28,E29,E31,E32)</f>
        <v>0</v>
      </c>
      <c r="F33" s="103"/>
      <c r="G33" s="104"/>
      <c r="H33" s="104"/>
      <c r="I33" s="104"/>
      <c r="J33" s="104"/>
      <c r="K33" s="104"/>
      <c r="L33" s="104"/>
      <c r="M33" s="104"/>
      <c r="N33" s="104"/>
      <c r="O33" s="104"/>
      <c r="P33" s="105"/>
      <c r="Q33" s="106">
        <f>SUM(Q28,Q29,Q31,Q32)</f>
        <v>0</v>
      </c>
    </row>
    <row r="34" spans="1:17" ht="17.25" customHeight="1">
      <c r="B34" s="65" t="s">
        <v>147</v>
      </c>
    </row>
    <row r="35" spans="1:17" ht="17.25" customHeight="1"/>
    <row r="36" spans="1:17" ht="17.25" customHeight="1"/>
    <row r="37" spans="1:17" ht="17.25" customHeight="1"/>
    <row r="38" spans="1:17" ht="17.25" customHeight="1"/>
    <row r="39" spans="1:17" ht="17.25" customHeight="1" thickBot="1">
      <c r="A39" s="42" t="s">
        <v>148</v>
      </c>
      <c r="E39" s="54"/>
    </row>
    <row r="40" spans="1:17" ht="17.25" customHeight="1">
      <c r="B40" s="472" t="s">
        <v>144</v>
      </c>
      <c r="C40" s="473"/>
      <c r="D40" s="474"/>
      <c r="E40" s="66">
        <v>4</v>
      </c>
      <c r="F40" s="43">
        <v>5</v>
      </c>
      <c r="G40" s="44">
        <v>6</v>
      </c>
      <c r="H40" s="57">
        <v>7</v>
      </c>
      <c r="I40" s="44">
        <v>8</v>
      </c>
      <c r="J40" s="44">
        <v>9</v>
      </c>
      <c r="K40" s="57">
        <v>10</v>
      </c>
      <c r="L40" s="44">
        <v>11</v>
      </c>
      <c r="M40" s="44">
        <v>12</v>
      </c>
      <c r="N40" s="44">
        <v>1</v>
      </c>
      <c r="O40" s="44">
        <v>2</v>
      </c>
      <c r="P40" s="45">
        <v>3</v>
      </c>
      <c r="Q40" s="501" t="s">
        <v>135</v>
      </c>
    </row>
    <row r="41" spans="1:17" ht="17.25" customHeight="1">
      <c r="B41" s="475"/>
      <c r="C41" s="476"/>
      <c r="D41" s="477"/>
      <c r="E41" s="67" t="s">
        <v>136</v>
      </c>
      <c r="F41" s="514" t="s">
        <v>149</v>
      </c>
      <c r="G41" s="503"/>
      <c r="H41" s="503"/>
      <c r="I41" s="503"/>
      <c r="J41" s="503"/>
      <c r="K41" s="503"/>
      <c r="L41" s="503"/>
      <c r="M41" s="503"/>
      <c r="N41" s="503"/>
      <c r="O41" s="503"/>
      <c r="P41" s="504"/>
      <c r="Q41" s="502"/>
    </row>
    <row r="42" spans="1:17" ht="17.25" customHeight="1">
      <c r="B42" s="505" t="s">
        <v>137</v>
      </c>
      <c r="C42" s="506"/>
      <c r="D42" s="68" t="s">
        <v>138</v>
      </c>
      <c r="E42" s="108">
        <f>E28</f>
        <v>0</v>
      </c>
      <c r="F42" s="111"/>
      <c r="G42" s="112"/>
      <c r="H42" s="112"/>
      <c r="I42" s="112"/>
      <c r="J42" s="112"/>
      <c r="K42" s="112"/>
      <c r="L42" s="112"/>
      <c r="M42" s="112"/>
      <c r="N42" s="112"/>
      <c r="O42" s="112"/>
      <c r="P42" s="113"/>
      <c r="Q42" s="98">
        <f>ROUND(SUM(E42:P42)/12,0)</f>
        <v>0</v>
      </c>
    </row>
    <row r="43" spans="1:17" ht="17.25" customHeight="1">
      <c r="B43" s="494" t="s">
        <v>141</v>
      </c>
      <c r="C43" s="495"/>
      <c r="D43" s="68" t="s">
        <v>138</v>
      </c>
      <c r="E43" s="108">
        <f>E29</f>
        <v>0</v>
      </c>
      <c r="F43" s="111"/>
      <c r="G43" s="112"/>
      <c r="H43" s="112"/>
      <c r="I43" s="112"/>
      <c r="J43" s="112"/>
      <c r="K43" s="112"/>
      <c r="L43" s="112"/>
      <c r="M43" s="112"/>
      <c r="N43" s="112"/>
      <c r="O43" s="112"/>
      <c r="P43" s="113"/>
      <c r="Q43" s="98">
        <f>ROUND(SUM(E43:P43)/12,0)</f>
        <v>0</v>
      </c>
    </row>
    <row r="44" spans="1:17" ht="25.5" customHeight="1">
      <c r="B44" s="61"/>
      <c r="C44" s="62" t="s">
        <v>146</v>
      </c>
      <c r="D44" s="68" t="s">
        <v>138</v>
      </c>
      <c r="E44" s="108">
        <f>E30</f>
        <v>0</v>
      </c>
      <c r="F44" s="111"/>
      <c r="G44" s="112"/>
      <c r="H44" s="112"/>
      <c r="I44" s="112"/>
      <c r="J44" s="112"/>
      <c r="K44" s="112"/>
      <c r="L44" s="112"/>
      <c r="M44" s="112"/>
      <c r="N44" s="112"/>
      <c r="O44" s="112"/>
      <c r="P44" s="113"/>
      <c r="Q44" s="98">
        <f>ROUND(SUM(E44:P44)/12,0)</f>
        <v>0</v>
      </c>
    </row>
    <row r="45" spans="1:17" ht="17.25" customHeight="1">
      <c r="B45" s="505" t="s">
        <v>91</v>
      </c>
      <c r="C45" s="506"/>
      <c r="D45" s="68" t="s">
        <v>138</v>
      </c>
      <c r="E45" s="108">
        <f>E31</f>
        <v>0</v>
      </c>
      <c r="F45" s="111"/>
      <c r="G45" s="112"/>
      <c r="H45" s="112"/>
      <c r="I45" s="112"/>
      <c r="J45" s="112"/>
      <c r="K45" s="112"/>
      <c r="L45" s="112"/>
      <c r="M45" s="112"/>
      <c r="N45" s="112"/>
      <c r="O45" s="112"/>
      <c r="P45" s="113"/>
      <c r="Q45" s="98">
        <f>ROUND(SUM(E45:P45)/12,0)</f>
        <v>0</v>
      </c>
    </row>
    <row r="46" spans="1:17" ht="17.25" customHeight="1" thickBot="1">
      <c r="B46" s="510" t="s">
        <v>92</v>
      </c>
      <c r="C46" s="511"/>
      <c r="D46" s="69" t="s">
        <v>138</v>
      </c>
      <c r="E46" s="109">
        <f>E32</f>
        <v>0</v>
      </c>
      <c r="F46" s="114"/>
      <c r="G46" s="115"/>
      <c r="H46" s="115"/>
      <c r="I46" s="115"/>
      <c r="J46" s="115"/>
      <c r="K46" s="115"/>
      <c r="L46" s="115"/>
      <c r="M46" s="115"/>
      <c r="N46" s="115"/>
      <c r="O46" s="115"/>
      <c r="P46" s="116"/>
      <c r="Q46" s="102">
        <f>ROUND(SUM(E46:P46)/12,0)</f>
        <v>0</v>
      </c>
    </row>
    <row r="47" spans="1:17" ht="17.25" customHeight="1" thickTop="1" thickBot="1">
      <c r="B47" s="470" t="s">
        <v>114</v>
      </c>
      <c r="C47" s="471"/>
      <c r="D47" s="70"/>
      <c r="E47" s="110">
        <f>SUM(E42,E43,E45,E46)</f>
        <v>0</v>
      </c>
      <c r="F47" s="71"/>
      <c r="G47" s="51"/>
      <c r="H47" s="51"/>
      <c r="I47" s="51"/>
      <c r="J47" s="51"/>
      <c r="K47" s="51"/>
      <c r="L47" s="51"/>
      <c r="M47" s="51"/>
      <c r="N47" s="51"/>
      <c r="O47" s="51"/>
      <c r="P47" s="52"/>
      <c r="Q47" s="106">
        <f>SUM(Q42,Q43,Q45,Q46)</f>
        <v>0</v>
      </c>
    </row>
    <row r="48" spans="1:17" ht="17.25" customHeight="1">
      <c r="B48" s="65" t="s">
        <v>147</v>
      </c>
      <c r="E48" s="72"/>
      <c r="F48" s="72"/>
      <c r="G48" s="72"/>
      <c r="H48" s="72"/>
      <c r="I48" s="72"/>
      <c r="J48" s="72"/>
      <c r="K48" s="72"/>
      <c r="L48" s="72"/>
      <c r="M48" s="72"/>
      <c r="N48" s="72"/>
      <c r="O48" s="72"/>
      <c r="P48" s="72"/>
      <c r="Q48" s="72"/>
    </row>
    <row r="49" spans="2:17" ht="17.25" customHeight="1">
      <c r="E49" s="72"/>
      <c r="F49" s="72"/>
      <c r="G49" s="72"/>
      <c r="H49" s="72"/>
      <c r="I49" s="72"/>
      <c r="J49" s="72"/>
      <c r="K49" s="72"/>
      <c r="L49" s="72"/>
      <c r="M49" s="72"/>
      <c r="N49" s="72"/>
      <c r="O49" s="72"/>
      <c r="P49" s="72"/>
      <c r="Q49" s="72"/>
    </row>
    <row r="50" spans="2:17" ht="17.25" customHeight="1" thickBot="1">
      <c r="B50" s="73" t="s">
        <v>150</v>
      </c>
      <c r="C50" s="74"/>
    </row>
    <row r="51" spans="2:17" ht="94.5" customHeight="1" thickBot="1">
      <c r="B51" s="507" t="s">
        <v>151</v>
      </c>
      <c r="C51" s="508"/>
      <c r="D51" s="508"/>
      <c r="E51" s="508"/>
      <c r="F51" s="508"/>
      <c r="G51" s="508"/>
      <c r="H51" s="508"/>
      <c r="I51" s="508"/>
      <c r="J51" s="508"/>
      <c r="K51" s="508"/>
      <c r="L51" s="508"/>
      <c r="M51" s="508"/>
      <c r="N51" s="508"/>
      <c r="O51" s="508"/>
      <c r="P51" s="508"/>
      <c r="Q51" s="509"/>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pEWGqpppIxeKUNvYoxApOu1NgyBKVJ8I6kR4kJy3qBHTyN32aTeqoWX9SYreVsD5BefFkhbmIANyHtglrTxjLw==" saltValue="Cr0UBTtVX0XLhQ3ZeXNpUA==" spinCount="100000" sheet="1" objects="1" scenarios="1"/>
  <mergeCells count="30">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s>
  <phoneticPr fontId="4"/>
  <pageMargins left="0.61" right="0.2" top="0.55118110236220474" bottom="0.19685039370078741" header="0.31496062992125984" footer="0.19685039370078741"/>
  <pageSetup paperSize="9" scale="85" orientation="portrait"/>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72B92-342C-4CB3-9E28-C5A13348BECC}">
  <sheetPr>
    <tabColor rgb="FF92D050"/>
  </sheetPr>
  <dimension ref="A1:L134"/>
  <sheetViews>
    <sheetView zoomScale="80" zoomScaleNormal="80" zoomScaleSheetLayoutView="70" workbookViewId="0">
      <selection activeCell="L6" sqref="L6"/>
    </sheetView>
  </sheetViews>
  <sheetFormatPr defaultColWidth="9" defaultRowHeight="13.5"/>
  <cols>
    <col min="1" max="1" width="2.875" style="37" customWidth="1"/>
    <col min="2" max="2" width="3" style="35" customWidth="1"/>
    <col min="3" max="3" width="14.75" style="35" customWidth="1"/>
    <col min="4" max="4" width="28.25" style="35" customWidth="1"/>
    <col min="5" max="5" width="10" style="36" customWidth="1"/>
    <col min="6" max="6" width="13.125" style="36" customWidth="1"/>
    <col min="7" max="7" width="6.5" style="36" hidden="1" customWidth="1"/>
    <col min="8" max="8" width="13.125" style="36" customWidth="1"/>
    <col min="9" max="9" width="8.125" style="211" customWidth="1"/>
    <col min="10" max="10" width="5.25" style="37" bestFit="1" customWidth="1"/>
    <col min="11" max="11" width="6.5" style="37" hidden="1" customWidth="1"/>
    <col min="12" max="12" width="13.125" style="37" customWidth="1"/>
    <col min="13" max="16384" width="9" style="37"/>
  </cols>
  <sheetData>
    <row r="1" spans="1:12" s="34" customFormat="1" ht="31.5" customHeight="1" thickBot="1">
      <c r="A1" s="248" t="s">
        <v>163</v>
      </c>
      <c r="B1" s="231"/>
      <c r="C1" s="231"/>
      <c r="D1" s="231"/>
      <c r="E1" s="232"/>
      <c r="F1" s="232"/>
      <c r="G1" s="232"/>
      <c r="H1" s="232"/>
      <c r="I1" s="249"/>
      <c r="J1" s="233"/>
      <c r="K1" s="233"/>
      <c r="L1" s="233"/>
    </row>
    <row r="2" spans="1:12" ht="19.5" customHeight="1" thickBot="1">
      <c r="A2" s="229"/>
      <c r="B2" s="516" t="s">
        <v>85</v>
      </c>
      <c r="C2" s="517"/>
      <c r="D2" s="518" t="str">
        <f>基礎情報!E37&amp;""</f>
        <v/>
      </c>
      <c r="E2" s="519"/>
      <c r="F2" s="519"/>
      <c r="G2" s="519"/>
      <c r="H2" s="520"/>
      <c r="I2" s="249"/>
      <c r="J2" s="228"/>
      <c r="K2" s="228"/>
      <c r="L2" s="228"/>
    </row>
    <row r="3" spans="1:12" ht="19.5" customHeight="1">
      <c r="A3" s="229"/>
      <c r="B3" s="229"/>
      <c r="C3" s="245"/>
      <c r="D3" s="245"/>
      <c r="E3" s="245"/>
      <c r="F3" s="245"/>
      <c r="G3" s="245"/>
      <c r="H3" s="230"/>
      <c r="I3" s="249"/>
      <c r="J3" s="228"/>
      <c r="K3" s="228"/>
      <c r="L3" s="228"/>
    </row>
    <row r="4" spans="1:12" ht="19.5" customHeight="1" thickBot="1">
      <c r="A4" s="250" t="s">
        <v>86</v>
      </c>
      <c r="B4" s="229"/>
      <c r="C4" s="229"/>
      <c r="D4" s="229"/>
      <c r="E4" s="245"/>
      <c r="F4" s="245"/>
      <c r="G4" s="245"/>
      <c r="H4" s="230"/>
      <c r="I4" s="249"/>
      <c r="J4" s="228"/>
      <c r="K4" s="228"/>
      <c r="L4" s="228"/>
    </row>
    <row r="5" spans="1:12" ht="33" customHeight="1" thickBot="1">
      <c r="A5" s="250"/>
      <c r="B5" s="521"/>
      <c r="C5" s="522"/>
      <c r="D5" s="522"/>
      <c r="E5" s="251" t="s">
        <v>96</v>
      </c>
      <c r="F5" s="252" t="s">
        <v>164</v>
      </c>
      <c r="G5" s="245"/>
      <c r="H5" s="252" t="s">
        <v>164</v>
      </c>
      <c r="I5" s="249"/>
      <c r="J5" s="228"/>
      <c r="K5" s="228"/>
      <c r="L5" s="228"/>
    </row>
    <row r="6" spans="1:12" ht="37.5" customHeight="1" thickBot="1">
      <c r="A6" s="250"/>
      <c r="B6" s="523" t="s">
        <v>87</v>
      </c>
      <c r="C6" s="515"/>
      <c r="D6" s="515"/>
      <c r="E6" s="212"/>
      <c r="F6" s="252" t="s">
        <v>88</v>
      </c>
      <c r="G6" s="245"/>
      <c r="H6" s="253" t="str">
        <f>IF(E6="あり","分園分を記入","入力不要")</f>
        <v>入力不要</v>
      </c>
      <c r="I6" s="249"/>
      <c r="J6" s="228"/>
      <c r="K6" s="228"/>
      <c r="L6" s="228"/>
    </row>
    <row r="7" spans="1:12" ht="19.5" customHeight="1" thickBot="1">
      <c r="A7" s="250"/>
      <c r="B7" s="523" t="s">
        <v>89</v>
      </c>
      <c r="C7" s="515"/>
      <c r="D7" s="515"/>
      <c r="E7" s="515"/>
      <c r="F7" s="254">
        <f>F8+F9</f>
        <v>0</v>
      </c>
      <c r="G7" s="245"/>
      <c r="H7" s="254">
        <f>H8+H9</f>
        <v>0</v>
      </c>
      <c r="I7" s="249"/>
      <c r="J7" s="228"/>
      <c r="K7" s="228"/>
      <c r="L7" s="228"/>
    </row>
    <row r="8" spans="1:12" ht="19.5" customHeight="1" thickBot="1">
      <c r="A8" s="250"/>
      <c r="B8" s="255"/>
      <c r="C8" s="515" t="s">
        <v>165</v>
      </c>
      <c r="D8" s="515"/>
      <c r="E8" s="515"/>
      <c r="F8" s="76"/>
      <c r="G8" s="451"/>
      <c r="H8" s="452">
        <v>0</v>
      </c>
      <c r="I8" s="249"/>
      <c r="J8" s="228"/>
      <c r="K8" s="228"/>
      <c r="L8" s="228"/>
    </row>
    <row r="9" spans="1:12" ht="19.5" customHeight="1" thickBot="1">
      <c r="A9" s="250"/>
      <c r="B9" s="255"/>
      <c r="C9" s="515" t="s">
        <v>166</v>
      </c>
      <c r="D9" s="515"/>
      <c r="E9" s="515"/>
      <c r="F9" s="76"/>
      <c r="G9" s="451"/>
      <c r="H9" s="76"/>
      <c r="I9" s="249"/>
      <c r="J9" s="228"/>
      <c r="K9" s="228"/>
      <c r="L9" s="228"/>
    </row>
    <row r="10" spans="1:12" ht="19.5" customHeight="1">
      <c r="A10" s="250"/>
      <c r="B10" s="526" t="s">
        <v>90</v>
      </c>
      <c r="C10" s="527"/>
      <c r="D10" s="527"/>
      <c r="E10" s="527"/>
      <c r="F10" s="256">
        <f>F11+F15</f>
        <v>0</v>
      </c>
      <c r="G10" s="257"/>
      <c r="H10" s="256">
        <f>H11+H15</f>
        <v>0</v>
      </c>
      <c r="I10" s="249"/>
      <c r="J10" s="228"/>
      <c r="K10" s="228"/>
      <c r="L10" s="228"/>
    </row>
    <row r="11" spans="1:12" ht="19.5" customHeight="1" thickBot="1">
      <c r="A11" s="250"/>
      <c r="B11" s="258"/>
      <c r="C11" s="259" t="s">
        <v>165</v>
      </c>
      <c r="D11" s="259"/>
      <c r="E11" s="259"/>
      <c r="F11" s="260">
        <f>F12+F13</f>
        <v>0</v>
      </c>
      <c r="G11" s="257"/>
      <c r="H11" s="260">
        <f>H12+H13</f>
        <v>0</v>
      </c>
      <c r="I11" s="249"/>
      <c r="J11" s="228"/>
      <c r="K11" s="228"/>
      <c r="L11" s="228"/>
    </row>
    <row r="12" spans="1:12" ht="19.5" customHeight="1">
      <c r="A12" s="250"/>
      <c r="B12" s="258"/>
      <c r="C12" s="528" t="s">
        <v>167</v>
      </c>
      <c r="D12" s="529"/>
      <c r="E12" s="261"/>
      <c r="F12" s="779">
        <f>【1号】算定児童数!Q28</f>
        <v>0</v>
      </c>
      <c r="G12" s="778"/>
      <c r="H12" s="262">
        <v>0</v>
      </c>
      <c r="I12" s="249"/>
      <c r="J12" s="228"/>
      <c r="K12" s="228"/>
      <c r="L12" s="228"/>
    </row>
    <row r="13" spans="1:12" ht="19.5" customHeight="1">
      <c r="A13" s="250"/>
      <c r="B13" s="258"/>
      <c r="C13" s="528" t="s">
        <v>168</v>
      </c>
      <c r="D13" s="529"/>
      <c r="E13" s="261"/>
      <c r="F13" s="780">
        <f>【1号】算定児童数!Q29</f>
        <v>0</v>
      </c>
      <c r="G13" s="778"/>
      <c r="H13" s="263">
        <v>0</v>
      </c>
      <c r="I13" s="249"/>
      <c r="J13" s="228"/>
      <c r="K13" s="228"/>
      <c r="L13" s="228"/>
    </row>
    <row r="14" spans="1:12" ht="19.5" customHeight="1" thickBot="1">
      <c r="A14" s="250"/>
      <c r="B14" s="258"/>
      <c r="C14" s="264" t="s">
        <v>169</v>
      </c>
      <c r="D14" s="265"/>
      <c r="E14" s="261"/>
      <c r="F14" s="780">
        <f>【1号】算定児童数!Q30</f>
        <v>0</v>
      </c>
      <c r="G14" s="778"/>
      <c r="H14" s="263">
        <v>0</v>
      </c>
      <c r="I14" s="249"/>
      <c r="J14" s="228"/>
      <c r="K14" s="228"/>
      <c r="L14" s="228"/>
    </row>
    <row r="15" spans="1:12" ht="19.5" customHeight="1" thickBot="1">
      <c r="A15" s="250"/>
      <c r="B15" s="258"/>
      <c r="C15" s="259" t="s">
        <v>166</v>
      </c>
      <c r="D15" s="259"/>
      <c r="E15" s="259"/>
      <c r="F15" s="266">
        <f>F16+F17+F19+F20</f>
        <v>0</v>
      </c>
      <c r="G15" s="257"/>
      <c r="H15" s="266">
        <f>H16+H17+H19+H20</f>
        <v>0</v>
      </c>
      <c r="I15" s="249"/>
      <c r="J15" s="228"/>
      <c r="K15" s="228"/>
      <c r="L15" s="228"/>
    </row>
    <row r="16" spans="1:12" ht="19.5" customHeight="1">
      <c r="A16" s="250"/>
      <c r="B16" s="258"/>
      <c r="C16" s="530" t="s">
        <v>167</v>
      </c>
      <c r="D16" s="528"/>
      <c r="E16" s="261"/>
      <c r="F16" s="779">
        <f>【2・3号】算定児童数!Q28</f>
        <v>0</v>
      </c>
      <c r="G16" s="257"/>
      <c r="H16" s="779">
        <f>'【2・3号】算定児童数 (分園) '!Q28</f>
        <v>0</v>
      </c>
      <c r="I16" s="249"/>
      <c r="J16" s="228"/>
      <c r="K16" s="228"/>
      <c r="L16" s="228"/>
    </row>
    <row r="17" spans="1:12" ht="19.5" customHeight="1">
      <c r="A17" s="250"/>
      <c r="B17" s="258"/>
      <c r="C17" s="530" t="s">
        <v>168</v>
      </c>
      <c r="D17" s="528"/>
      <c r="E17" s="261"/>
      <c r="F17" s="780">
        <f>【2・3号】算定児童数!Q29</f>
        <v>0</v>
      </c>
      <c r="G17" s="257"/>
      <c r="H17" s="780">
        <f>'【2・3号】算定児童数 (分園) '!Q29</f>
        <v>0</v>
      </c>
      <c r="I17" s="249"/>
      <c r="J17" s="228"/>
      <c r="K17" s="228"/>
      <c r="L17" s="228"/>
    </row>
    <row r="18" spans="1:12" ht="19.5" customHeight="1">
      <c r="A18" s="250"/>
      <c r="B18" s="258"/>
      <c r="C18" s="264" t="s">
        <v>169</v>
      </c>
      <c r="D18" s="265"/>
      <c r="E18" s="261"/>
      <c r="F18" s="780">
        <f>【2・3号】算定児童数!Q30</f>
        <v>0</v>
      </c>
      <c r="G18" s="257"/>
      <c r="H18" s="780">
        <f>'【2・3号】算定児童数 (分園) '!Q30</f>
        <v>0</v>
      </c>
      <c r="I18" s="249"/>
      <c r="J18" s="228"/>
      <c r="K18" s="228"/>
      <c r="L18" s="228"/>
    </row>
    <row r="19" spans="1:12" ht="19.5" customHeight="1">
      <c r="A19" s="250"/>
      <c r="B19" s="258"/>
      <c r="C19" s="528" t="s">
        <v>170</v>
      </c>
      <c r="D19" s="529"/>
      <c r="E19" s="261"/>
      <c r="F19" s="780">
        <f>【2・3号】算定児童数!Q31</f>
        <v>0</v>
      </c>
      <c r="G19" s="257"/>
      <c r="H19" s="780">
        <f>'【2・3号】算定児童数 (分園) '!Q31</f>
        <v>0</v>
      </c>
      <c r="I19" s="249"/>
      <c r="J19" s="228"/>
      <c r="K19" s="228"/>
      <c r="L19" s="228"/>
    </row>
    <row r="20" spans="1:12" ht="19.5" customHeight="1" thickBot="1">
      <c r="A20" s="229"/>
      <c r="B20" s="267"/>
      <c r="C20" s="531" t="s">
        <v>171</v>
      </c>
      <c r="D20" s="532"/>
      <c r="E20" s="268"/>
      <c r="F20" s="781">
        <f>【2・3号】算定児童数!Q32</f>
        <v>0</v>
      </c>
      <c r="G20" s="257"/>
      <c r="H20" s="781">
        <f>'【2・3号】算定児童数 (分園) '!Q32</f>
        <v>0</v>
      </c>
      <c r="I20" s="249"/>
      <c r="J20" s="228"/>
      <c r="K20" s="228"/>
      <c r="L20" s="228"/>
    </row>
    <row r="21" spans="1:12" ht="42" customHeight="1">
      <c r="A21" s="229"/>
      <c r="B21" s="269" t="s">
        <v>93</v>
      </c>
      <c r="C21" s="533" t="s">
        <v>172</v>
      </c>
      <c r="D21" s="533"/>
      <c r="E21" s="533"/>
      <c r="F21" s="533"/>
      <c r="G21" s="533"/>
      <c r="H21" s="533"/>
      <c r="I21" s="533"/>
      <c r="J21" s="533"/>
      <c r="K21" s="533"/>
      <c r="L21" s="533"/>
    </row>
    <row r="22" spans="1:12" ht="19.5" customHeight="1">
      <c r="A22" s="229"/>
      <c r="B22" s="270"/>
      <c r="C22" s="271"/>
      <c r="D22" s="271"/>
      <c r="E22" s="271"/>
      <c r="F22" s="271"/>
      <c r="G22" s="271"/>
      <c r="H22" s="271"/>
      <c r="I22" s="249"/>
      <c r="J22" s="228"/>
      <c r="K22" s="228"/>
      <c r="L22" s="228"/>
    </row>
    <row r="23" spans="1:12" ht="19.5" customHeight="1" thickBot="1">
      <c r="A23" s="250" t="s">
        <v>94</v>
      </c>
      <c r="B23" s="229"/>
      <c r="C23" s="229"/>
      <c r="D23" s="229"/>
      <c r="E23" s="229"/>
      <c r="F23" s="230"/>
      <c r="G23" s="230"/>
      <c r="H23" s="230"/>
      <c r="I23" s="230"/>
      <c r="J23" s="228"/>
      <c r="K23" s="228"/>
      <c r="L23" s="228"/>
    </row>
    <row r="24" spans="1:12" ht="19.5" customHeight="1" thickBot="1">
      <c r="A24" s="250"/>
      <c r="B24" s="229"/>
      <c r="C24" s="229"/>
      <c r="D24" s="229"/>
      <c r="E24" s="534" t="s">
        <v>95</v>
      </c>
      <c r="F24" s="535"/>
      <c r="G24" s="535"/>
      <c r="H24" s="536"/>
      <c r="I24" s="534" t="str">
        <f>IF(E7="あり","分園分","選択不要")</f>
        <v>選択不要</v>
      </c>
      <c r="J24" s="535"/>
      <c r="K24" s="535"/>
      <c r="L24" s="536"/>
    </row>
    <row r="25" spans="1:12" ht="31.5" customHeight="1">
      <c r="A25" s="228"/>
      <c r="B25" s="272"/>
      <c r="C25" s="273"/>
      <c r="D25" s="273"/>
      <c r="E25" s="274" t="s">
        <v>96</v>
      </c>
      <c r="F25" s="275" t="s">
        <v>164</v>
      </c>
      <c r="G25" s="524" t="s">
        <v>97</v>
      </c>
      <c r="H25" s="525"/>
      <c r="I25" s="276" t="s">
        <v>96</v>
      </c>
      <c r="J25" s="275" t="s">
        <v>164</v>
      </c>
      <c r="K25" s="524" t="s">
        <v>97</v>
      </c>
      <c r="L25" s="525"/>
    </row>
    <row r="26" spans="1:12" ht="17.25" customHeight="1">
      <c r="A26" s="228"/>
      <c r="B26" s="277" t="s">
        <v>98</v>
      </c>
      <c r="C26" s="278" t="s">
        <v>99</v>
      </c>
      <c r="D26" s="278"/>
      <c r="E26" s="279"/>
      <c r="F26" s="280"/>
      <c r="G26" s="281"/>
      <c r="H26" s="282">
        <f>H31*1.1+H37*1.3</f>
        <v>0</v>
      </c>
      <c r="I26" s="283"/>
      <c r="J26" s="280"/>
      <c r="K26" s="281"/>
      <c r="L26" s="282">
        <f>L37*1.3</f>
        <v>0</v>
      </c>
    </row>
    <row r="27" spans="1:12" ht="17.25" customHeight="1">
      <c r="A27" s="228"/>
      <c r="B27" s="540" t="s">
        <v>165</v>
      </c>
      <c r="C27" s="284" t="s">
        <v>100</v>
      </c>
      <c r="D27" s="285"/>
      <c r="E27" s="286"/>
      <c r="F27" s="287">
        <f>IF($E$6="あり",F12+H12,F12)</f>
        <v>0</v>
      </c>
      <c r="G27" s="288">
        <f>F27*1/30</f>
        <v>0</v>
      </c>
      <c r="H27" s="289">
        <f>ROUNDDOWN(G27,1)</f>
        <v>0</v>
      </c>
      <c r="I27" s="543" t="str">
        <f>IF($E$6="あり","本園と合算","－")</f>
        <v>－</v>
      </c>
      <c r="J27" s="544"/>
      <c r="K27" s="288"/>
      <c r="L27" s="289"/>
    </row>
    <row r="28" spans="1:12" ht="17.25" customHeight="1">
      <c r="A28" s="228"/>
      <c r="B28" s="541"/>
      <c r="C28" s="290" t="s">
        <v>173</v>
      </c>
      <c r="D28" s="291"/>
      <c r="E28" s="292"/>
      <c r="F28" s="293">
        <f>IF($E$6="あり",F13+H13,F13)</f>
        <v>0</v>
      </c>
      <c r="G28" s="294">
        <f>IF($E$29="あり",0,IF(E30="あり",0,ROUNDDOWN(F28*1/20,1)))</f>
        <v>0</v>
      </c>
      <c r="H28" s="295" t="str">
        <f>IF(G28=0,"-",ROUNDDOWN(G28,1))</f>
        <v>-</v>
      </c>
      <c r="I28" s="545" t="str">
        <f>IF($E$6="あり","本園と合算","－")</f>
        <v>－</v>
      </c>
      <c r="J28" s="546"/>
      <c r="K28" s="294"/>
      <c r="L28" s="295"/>
    </row>
    <row r="29" spans="1:12" ht="17.25" customHeight="1">
      <c r="A29" s="228"/>
      <c r="B29" s="541"/>
      <c r="C29" s="296" t="s">
        <v>174</v>
      </c>
      <c r="D29" s="285"/>
      <c r="E29" s="213"/>
      <c r="F29" s="287">
        <f>IF($E$6="あり",F13+H13,F13)</f>
        <v>0</v>
      </c>
      <c r="G29" s="288">
        <f>IF($E$29="あり",IF(E30="あり",ROUNDDOWN(($F$29-F30)*1/15,1)+ROUNDDOWN(F30*1/6,1),ROUNDDOWN(F29*1/15,1)),IF(F30="あり",ROUNDDOWN((F29-F30)*1/20,1)+ROUNDDOWN(F30*1/6,1),0))</f>
        <v>0</v>
      </c>
      <c r="H29" s="289" t="str">
        <f>IF(G29=0,"-",ROUNDDOWN(G29,1))</f>
        <v>-</v>
      </c>
      <c r="I29" s="543" t="str">
        <f>IF($E$6="あり","本園と合算","－")</f>
        <v>－</v>
      </c>
      <c r="J29" s="544"/>
      <c r="K29" s="288"/>
      <c r="L29" s="289"/>
    </row>
    <row r="30" spans="1:12" ht="17.25" customHeight="1" thickBot="1">
      <c r="A30" s="228"/>
      <c r="B30" s="541"/>
      <c r="C30" s="297" t="s">
        <v>175</v>
      </c>
      <c r="D30" s="298"/>
      <c r="E30" s="214"/>
      <c r="F30" s="299">
        <f>IF($E$6="あり",F14+H14,F14)</f>
        <v>0</v>
      </c>
      <c r="G30" s="300"/>
      <c r="H30" s="301"/>
      <c r="I30" s="547" t="str">
        <f>IF($E$6="あり","本園と合算","－")</f>
        <v>－</v>
      </c>
      <c r="J30" s="548"/>
      <c r="K30" s="300"/>
      <c r="L30" s="301"/>
    </row>
    <row r="31" spans="1:12" ht="17.25" customHeight="1" thickTop="1">
      <c r="A31" s="228"/>
      <c r="B31" s="542"/>
      <c r="C31" s="302" t="s">
        <v>102</v>
      </c>
      <c r="D31" s="303"/>
      <c r="E31" s="304"/>
      <c r="F31" s="305"/>
      <c r="G31" s="306"/>
      <c r="H31" s="307">
        <f>ROUND(SUM(H27:H29),0)</f>
        <v>0</v>
      </c>
      <c r="I31" s="308"/>
      <c r="J31" s="305"/>
      <c r="K31" s="306"/>
      <c r="L31" s="307"/>
    </row>
    <row r="32" spans="1:12" ht="17.25" customHeight="1">
      <c r="A32" s="228"/>
      <c r="B32" s="540" t="s">
        <v>166</v>
      </c>
      <c r="C32" s="284" t="s">
        <v>100</v>
      </c>
      <c r="D32" s="309"/>
      <c r="E32" s="286"/>
      <c r="F32" s="287">
        <f>F16</f>
        <v>0</v>
      </c>
      <c r="G32" s="288">
        <f>F32*1/30</f>
        <v>0</v>
      </c>
      <c r="H32" s="289">
        <f>ROUNDDOWN(G32,1)</f>
        <v>0</v>
      </c>
      <c r="I32" s="310"/>
      <c r="J32" s="311">
        <f>IF(E6="あり",H16,0)</f>
        <v>0</v>
      </c>
      <c r="K32" s="288">
        <f>J32*1/30</f>
        <v>0</v>
      </c>
      <c r="L32" s="289">
        <f>ROUNDDOWN(K32,1)</f>
        <v>0</v>
      </c>
    </row>
    <row r="33" spans="1:12" ht="17.25" customHeight="1">
      <c r="A33" s="228"/>
      <c r="B33" s="541"/>
      <c r="C33" s="290" t="s">
        <v>101</v>
      </c>
      <c r="D33" s="261"/>
      <c r="E33" s="292"/>
      <c r="F33" s="293">
        <f>F17</f>
        <v>0</v>
      </c>
      <c r="G33" s="294">
        <f>IF($E$36="あり",0,ROUNDDOWN(F33*1/20,1))</f>
        <v>0</v>
      </c>
      <c r="H33" s="295" t="str">
        <f>IF(G33=0,"-",ROUNDDOWN(G33,1))</f>
        <v>-</v>
      </c>
      <c r="I33" s="312"/>
      <c r="J33" s="293">
        <f>IF(E$6="あり",H17,0)</f>
        <v>0</v>
      </c>
      <c r="K33" s="294">
        <f>IF($E$36="あり",0,ROUNDDOWN(J33*1/20,1))</f>
        <v>0</v>
      </c>
      <c r="L33" s="295" t="str">
        <f>IF(K33=0,"-",ROUNDDOWN(K33,1))</f>
        <v>-</v>
      </c>
    </row>
    <row r="34" spans="1:12" ht="17.25" customHeight="1">
      <c r="A34" s="228"/>
      <c r="B34" s="541"/>
      <c r="C34" s="313" t="s">
        <v>91</v>
      </c>
      <c r="D34" s="314"/>
      <c r="E34" s="315"/>
      <c r="F34" s="316">
        <f>F19</f>
        <v>0</v>
      </c>
      <c r="G34" s="317">
        <f>F34*1/6</f>
        <v>0</v>
      </c>
      <c r="H34" s="318">
        <f>ROUNDDOWN(G34,1)</f>
        <v>0</v>
      </c>
      <c r="I34" s="319"/>
      <c r="J34" s="293">
        <f>IF(E$6="あり",H19,0)</f>
        <v>0</v>
      </c>
      <c r="K34" s="317">
        <f>J34*1/6</f>
        <v>0</v>
      </c>
      <c r="L34" s="318">
        <f>ROUNDDOWN(K34,1)</f>
        <v>0</v>
      </c>
    </row>
    <row r="35" spans="1:12" ht="17.25" customHeight="1">
      <c r="A35" s="228"/>
      <c r="B35" s="541"/>
      <c r="C35" s="320" t="s">
        <v>92</v>
      </c>
      <c r="D35" s="321"/>
      <c r="E35" s="322"/>
      <c r="F35" s="323">
        <f>F20</f>
        <v>0</v>
      </c>
      <c r="G35" s="324">
        <f>F35*1/3</f>
        <v>0</v>
      </c>
      <c r="H35" s="325">
        <f>ROUNDDOWN(G35,1)</f>
        <v>0</v>
      </c>
      <c r="I35" s="326"/>
      <c r="J35" s="327">
        <f>IF(E$6="あり",H20,0)</f>
        <v>0</v>
      </c>
      <c r="K35" s="324">
        <f>J35*1/3</f>
        <v>0</v>
      </c>
      <c r="L35" s="325">
        <f>ROUNDDOWN(K35,1)</f>
        <v>0</v>
      </c>
    </row>
    <row r="36" spans="1:12" ht="17.25" customHeight="1" thickBot="1">
      <c r="A36" s="228"/>
      <c r="B36" s="541"/>
      <c r="C36" s="328" t="s">
        <v>174</v>
      </c>
      <c r="D36" s="329"/>
      <c r="E36" s="215"/>
      <c r="F36" s="330">
        <f>IF($E$6="あり",F17+H17,F17)</f>
        <v>0</v>
      </c>
      <c r="G36" s="331">
        <f>IF($E$36="あり",ROUNDDOWN($F$36*1/15,1),0)</f>
        <v>0</v>
      </c>
      <c r="H36" s="332" t="str">
        <f>IF(G36=0,"-",ROUNDDOWN(G36,1))</f>
        <v>-</v>
      </c>
      <c r="I36" s="549" t="str">
        <f>IF($E$6="あり","本園と合算","－")</f>
        <v>－</v>
      </c>
      <c r="J36" s="550"/>
      <c r="K36" s="331"/>
      <c r="L36" s="332"/>
    </row>
    <row r="37" spans="1:12" ht="17.25" customHeight="1" thickTop="1">
      <c r="A37" s="228"/>
      <c r="B37" s="542"/>
      <c r="C37" s="302" t="s">
        <v>102</v>
      </c>
      <c r="D37" s="333"/>
      <c r="E37" s="304"/>
      <c r="F37" s="305"/>
      <c r="G37" s="306"/>
      <c r="H37" s="307">
        <f>ROUND(SUM(H32:H36),0)</f>
        <v>0</v>
      </c>
      <c r="I37" s="308"/>
      <c r="J37" s="305"/>
      <c r="K37" s="306"/>
      <c r="L37" s="307">
        <f>ROUND(SUM(L32:L35),0)</f>
        <v>0</v>
      </c>
    </row>
    <row r="38" spans="1:12" ht="17.25" customHeight="1">
      <c r="A38" s="228"/>
      <c r="B38" s="334" t="s">
        <v>176</v>
      </c>
      <c r="C38" s="335" t="s">
        <v>177</v>
      </c>
      <c r="D38" s="335"/>
      <c r="E38" s="336"/>
      <c r="F38" s="337"/>
      <c r="G38" s="338"/>
      <c r="H38" s="339">
        <f>IF(F9&lt;=90,1.3,0.9)</f>
        <v>1.3</v>
      </c>
      <c r="I38" s="340"/>
      <c r="J38" s="337"/>
      <c r="K38" s="338"/>
      <c r="L38" s="339">
        <f>IF(E6="あり",IF(H9&lt;=90,1.3,0.9),0)</f>
        <v>0</v>
      </c>
    </row>
    <row r="39" spans="1:12" ht="17.25" customHeight="1">
      <c r="A39" s="228"/>
      <c r="B39" s="334" t="s">
        <v>104</v>
      </c>
      <c r="C39" s="335" t="s">
        <v>178</v>
      </c>
      <c r="D39" s="335"/>
      <c r="E39" s="336"/>
      <c r="F39" s="337"/>
      <c r="G39" s="338"/>
      <c r="H39" s="339">
        <f>IF(F9&lt;=40,1.3,(IF(F9&lt;=150,2.6,3.8)))</f>
        <v>1.3</v>
      </c>
      <c r="I39" s="340"/>
      <c r="J39" s="337"/>
      <c r="K39" s="338"/>
      <c r="L39" s="339">
        <f>IF(E6="あり",IF(H9&lt;=40,1.3,(IF(H9&lt;=150,2.6,3.8))),0)</f>
        <v>0</v>
      </c>
    </row>
    <row r="40" spans="1:12" ht="17.25" customHeight="1">
      <c r="A40" s="228"/>
      <c r="B40" s="334" t="s">
        <v>179</v>
      </c>
      <c r="C40" s="335" t="s">
        <v>103</v>
      </c>
      <c r="D40" s="335"/>
      <c r="E40" s="80"/>
      <c r="F40" s="337"/>
      <c r="G40" s="338"/>
      <c r="H40" s="339">
        <f>IF(E40="あり",1.7,0)</f>
        <v>0</v>
      </c>
      <c r="I40" s="79" t="s">
        <v>154</v>
      </c>
      <c r="J40" s="341"/>
      <c r="K40" s="338"/>
      <c r="L40" s="339">
        <f>IF(E6="あり",IF(I40="あり",1.7,0),0)</f>
        <v>0</v>
      </c>
    </row>
    <row r="41" spans="1:12" ht="17.25" customHeight="1">
      <c r="A41" s="228"/>
      <c r="B41" s="334" t="s">
        <v>180</v>
      </c>
      <c r="C41" s="335" t="s">
        <v>181</v>
      </c>
      <c r="D41" s="335"/>
      <c r="E41" s="216"/>
      <c r="F41" s="342"/>
      <c r="G41" s="338"/>
      <c r="H41" s="339">
        <f>IF(E41="あり",1.1,0)</f>
        <v>0</v>
      </c>
      <c r="I41" s="551" t="str">
        <f>IF($E$6="あり","本園分で選択","－")</f>
        <v>－</v>
      </c>
      <c r="J41" s="552"/>
      <c r="K41" s="338"/>
      <c r="L41" s="339"/>
    </row>
    <row r="42" spans="1:12" ht="17.25" customHeight="1" thickBot="1">
      <c r="A42" s="228"/>
      <c r="B42" s="334" t="s">
        <v>182</v>
      </c>
      <c r="C42" s="335" t="s">
        <v>183</v>
      </c>
      <c r="D42" s="335"/>
      <c r="E42" s="80"/>
      <c r="F42" s="343"/>
      <c r="G42" s="338"/>
      <c r="H42" s="339">
        <f>IF(E42="あり",0.7,0)</f>
        <v>0</v>
      </c>
      <c r="I42" s="551" t="str">
        <f>IF($E$6="あり","本園分で選択","－")</f>
        <v>－</v>
      </c>
      <c r="J42" s="552"/>
      <c r="K42" s="338"/>
      <c r="L42" s="339"/>
    </row>
    <row r="43" spans="1:12" ht="17.25" customHeight="1" thickBot="1">
      <c r="A43" s="228"/>
      <c r="B43" s="334" t="s">
        <v>108</v>
      </c>
      <c r="C43" s="335" t="s">
        <v>184</v>
      </c>
      <c r="D43" s="335"/>
      <c r="E43" s="217"/>
      <c r="F43" s="76"/>
      <c r="G43" s="338"/>
      <c r="H43" s="339">
        <f>IF(E43="あり",F43*1.1,0)</f>
        <v>0</v>
      </c>
      <c r="I43" s="551" t="str">
        <f t="shared" ref="I43:I54" si="0">IF($E$6="あり","本園分で選択","－")</f>
        <v>－</v>
      </c>
      <c r="J43" s="552"/>
      <c r="K43" s="338"/>
      <c r="L43" s="339"/>
    </row>
    <row r="44" spans="1:12" ht="17.25" customHeight="1" thickBot="1">
      <c r="A44" s="228"/>
      <c r="B44" s="334" t="s">
        <v>109</v>
      </c>
      <c r="C44" s="335" t="s">
        <v>185</v>
      </c>
      <c r="D44" s="335"/>
      <c r="E44" s="80"/>
      <c r="F44" s="343"/>
      <c r="G44" s="338"/>
      <c r="H44" s="344">
        <f>IF(E44="あり",IF(IF(E6="あり",F8+H8,F8)&lt;=150,0.7,1.3),0)</f>
        <v>0</v>
      </c>
      <c r="I44" s="551" t="str">
        <f t="shared" si="0"/>
        <v>－</v>
      </c>
      <c r="J44" s="552"/>
      <c r="K44" s="338"/>
      <c r="L44" s="339"/>
    </row>
    <row r="45" spans="1:12" ht="17.25" customHeight="1" thickBot="1">
      <c r="A45" s="228"/>
      <c r="B45" s="277" t="s">
        <v>110</v>
      </c>
      <c r="C45" s="345" t="s">
        <v>186</v>
      </c>
      <c r="D45" s="346"/>
      <c r="E45" s="218"/>
      <c r="F45" s="76"/>
      <c r="G45" s="347"/>
      <c r="H45" s="282">
        <f>IF(E45="あり",IF(F45="自園調理",IF(IF(E6="あり",F8+H8,F8)&gt;=151,2.7,1.8),IF(F45="外部搬入",IF(IF(E6="あり",F8+H8,F8)&gt;=151,0.5,0.3),0)),0)</f>
        <v>0</v>
      </c>
      <c r="I45" s="553" t="str">
        <f t="shared" si="0"/>
        <v>－</v>
      </c>
      <c r="J45" s="554"/>
      <c r="K45" s="347"/>
      <c r="L45" s="348"/>
    </row>
    <row r="46" spans="1:12" ht="37.5" customHeight="1" thickBot="1">
      <c r="A46" s="228"/>
      <c r="B46" s="334" t="s">
        <v>187</v>
      </c>
      <c r="C46" s="515" t="s">
        <v>106</v>
      </c>
      <c r="D46" s="537"/>
      <c r="E46" s="80"/>
      <c r="F46" s="82"/>
      <c r="G46" s="349" t="e">
        <f>VLOOKUP(F46,$C$66:$D$79,2,FALSE)</f>
        <v>#N/A</v>
      </c>
      <c r="H46" s="339">
        <f>IF(E46="あり",G46,0)</f>
        <v>0</v>
      </c>
      <c r="I46" s="538" t="str">
        <f t="shared" si="0"/>
        <v>－</v>
      </c>
      <c r="J46" s="539"/>
      <c r="K46" s="338"/>
      <c r="L46" s="339"/>
    </row>
    <row r="47" spans="1:12" ht="17.25" customHeight="1" thickBot="1">
      <c r="A47" s="228"/>
      <c r="B47" s="334" t="s">
        <v>113</v>
      </c>
      <c r="C47" s="515" t="s">
        <v>188</v>
      </c>
      <c r="D47" s="537"/>
      <c r="E47" s="80"/>
      <c r="F47" s="350"/>
      <c r="G47" s="351"/>
      <c r="H47" s="339">
        <f>IF(E47="あり",2.7,0)</f>
        <v>0</v>
      </c>
      <c r="I47" s="538" t="str">
        <f t="shared" si="0"/>
        <v>－</v>
      </c>
      <c r="J47" s="539"/>
      <c r="K47" s="338"/>
      <c r="L47" s="339"/>
    </row>
    <row r="48" spans="1:12" ht="19.5" customHeight="1" thickBot="1">
      <c r="A48" s="228"/>
      <c r="B48" s="352" t="s">
        <v>189</v>
      </c>
      <c r="C48" s="515" t="s">
        <v>105</v>
      </c>
      <c r="D48" s="537"/>
      <c r="E48" s="78"/>
      <c r="F48" s="81"/>
      <c r="G48" s="338"/>
      <c r="H48" s="339">
        <f>IF(E48="あり",IF(F48="A",0.4,IF(F48="B",0.3,0)),0)</f>
        <v>0</v>
      </c>
      <c r="I48" s="538" t="str">
        <f t="shared" si="0"/>
        <v>－</v>
      </c>
      <c r="J48" s="539"/>
      <c r="K48" s="353"/>
      <c r="L48" s="354"/>
    </row>
    <row r="49" spans="1:12" ht="17.25" customHeight="1">
      <c r="A49" s="228"/>
      <c r="B49" s="334" t="s">
        <v>190</v>
      </c>
      <c r="C49" s="335" t="s">
        <v>191</v>
      </c>
      <c r="D49" s="335"/>
      <c r="E49" s="80"/>
      <c r="F49" s="355"/>
      <c r="G49" s="338"/>
      <c r="H49" s="339">
        <f>IF(E49="あり",0.7,0)</f>
        <v>0</v>
      </c>
      <c r="I49" s="551" t="str">
        <f t="shared" si="0"/>
        <v>－</v>
      </c>
      <c r="J49" s="552"/>
      <c r="K49" s="338"/>
      <c r="L49" s="339"/>
    </row>
    <row r="50" spans="1:12" ht="17.25" customHeight="1">
      <c r="A50" s="228"/>
      <c r="B50" s="334" t="s">
        <v>192</v>
      </c>
      <c r="C50" s="335" t="s">
        <v>193</v>
      </c>
      <c r="D50" s="335"/>
      <c r="E50" s="80"/>
      <c r="F50" s="337"/>
      <c r="G50" s="338"/>
      <c r="H50" s="339">
        <f>IF(E50="あり",0.6,0)</f>
        <v>0</v>
      </c>
      <c r="I50" s="551" t="str">
        <f t="shared" si="0"/>
        <v>－</v>
      </c>
      <c r="J50" s="552"/>
      <c r="K50" s="338"/>
      <c r="L50" s="339"/>
    </row>
    <row r="51" spans="1:12" ht="17.25" customHeight="1">
      <c r="A51" s="228"/>
      <c r="B51" s="334" t="s">
        <v>194</v>
      </c>
      <c r="C51" s="335" t="s">
        <v>195</v>
      </c>
      <c r="D51" s="335"/>
      <c r="E51" s="80"/>
      <c r="F51" s="337"/>
      <c r="G51" s="338"/>
      <c r="H51" s="339">
        <f>IF(E51="あり",0.6,0)</f>
        <v>0</v>
      </c>
      <c r="I51" s="551" t="str">
        <f t="shared" si="0"/>
        <v>－</v>
      </c>
      <c r="J51" s="552"/>
      <c r="K51" s="338"/>
      <c r="L51" s="339"/>
    </row>
    <row r="52" spans="1:12" ht="17.25" customHeight="1" thickBot="1">
      <c r="A52" s="228"/>
      <c r="B52" s="334" t="s">
        <v>196</v>
      </c>
      <c r="C52" s="515" t="s">
        <v>111</v>
      </c>
      <c r="D52" s="537"/>
      <c r="E52" s="80"/>
      <c r="F52" s="342"/>
      <c r="G52" s="338"/>
      <c r="H52" s="339">
        <f>IF(E52="あり",0.6,0)</f>
        <v>0</v>
      </c>
      <c r="I52" s="356"/>
      <c r="J52" s="357"/>
      <c r="K52" s="338"/>
      <c r="L52" s="339"/>
    </row>
    <row r="53" spans="1:12" ht="44.25" customHeight="1" thickBot="1">
      <c r="A53" s="228"/>
      <c r="B53" s="334" t="s">
        <v>197</v>
      </c>
      <c r="C53" s="555" t="s">
        <v>198</v>
      </c>
      <c r="D53" s="555"/>
      <c r="E53" s="79"/>
      <c r="F53" s="220"/>
      <c r="G53" s="358"/>
      <c r="H53" s="359">
        <f>IF(E53="該当",IF(F53="１号",-0.8,IF(F53="２・３号",-0.6,-1.4)),0)</f>
        <v>0</v>
      </c>
      <c r="I53" s="551" t="str">
        <f t="shared" si="0"/>
        <v>－</v>
      </c>
      <c r="J53" s="552"/>
      <c r="K53" s="358"/>
      <c r="L53" s="359"/>
    </row>
    <row r="54" spans="1:12" ht="24" customHeight="1" thickBot="1">
      <c r="A54" s="228"/>
      <c r="B54" s="360" t="s">
        <v>199</v>
      </c>
      <c r="C54" s="278" t="s">
        <v>200</v>
      </c>
      <c r="D54" s="361"/>
      <c r="E54" s="219"/>
      <c r="F54" s="221"/>
      <c r="G54" s="358"/>
      <c r="H54" s="359">
        <f>IF(E54="該当",-F54*1.2,0)</f>
        <v>0</v>
      </c>
      <c r="I54" s="556" t="str">
        <f t="shared" si="0"/>
        <v>－</v>
      </c>
      <c r="J54" s="557"/>
      <c r="K54" s="358"/>
      <c r="L54" s="359"/>
    </row>
    <row r="55" spans="1:12" ht="24" customHeight="1">
      <c r="A55" s="228"/>
      <c r="B55" s="277" t="s">
        <v>201</v>
      </c>
      <c r="C55" s="515" t="s">
        <v>202</v>
      </c>
      <c r="D55" s="537"/>
      <c r="E55" s="79"/>
      <c r="F55" s="362"/>
      <c r="G55" s="281"/>
      <c r="H55" s="363">
        <f>IF(E55="該当",-1.2,0)</f>
        <v>0</v>
      </c>
      <c r="I55" s="364"/>
      <c r="J55" s="365"/>
      <c r="K55" s="366"/>
      <c r="L55" s="367"/>
    </row>
    <row r="56" spans="1:12" ht="24" customHeight="1">
      <c r="A56" s="228"/>
      <c r="B56" s="277" t="s">
        <v>203</v>
      </c>
      <c r="C56" s="515" t="s">
        <v>112</v>
      </c>
      <c r="D56" s="537"/>
      <c r="E56" s="551" t="str">
        <f>IF($E$6="あり","分園がある場合に適用","－")</f>
        <v>－</v>
      </c>
      <c r="F56" s="552"/>
      <c r="G56" s="368"/>
      <c r="H56" s="363"/>
      <c r="I56" s="364"/>
      <c r="J56" s="365"/>
      <c r="K56" s="369"/>
      <c r="L56" s="367">
        <f>IF(E6="あり",IF(H9&lt;=40,-1.3,IF(H9&gt;=151,-3.8,-2.6)),0)</f>
        <v>0</v>
      </c>
    </row>
    <row r="57" spans="1:12" ht="24" customHeight="1">
      <c r="A57" s="228"/>
      <c r="B57" s="370" t="s">
        <v>204</v>
      </c>
      <c r="C57" s="335"/>
      <c r="D57" s="335"/>
      <c r="E57" s="371"/>
      <c r="F57" s="337"/>
      <c r="G57" s="372">
        <f>IF(E6="あり",F8+H8,F8)</f>
        <v>0</v>
      </c>
      <c r="H57" s="339">
        <f>IF(G57&lt;=90,2,2.7)</f>
        <v>2</v>
      </c>
      <c r="I57" s="538" t="str">
        <f>IF($E$6="あり","本園と合算","－")</f>
        <v>－</v>
      </c>
      <c r="J57" s="539"/>
      <c r="K57" s="373"/>
      <c r="L57" s="339"/>
    </row>
    <row r="58" spans="1:12" ht="24" customHeight="1" thickBot="1">
      <c r="A58" s="228"/>
      <c r="B58" s="374" t="s">
        <v>205</v>
      </c>
      <c r="C58" s="375"/>
      <c r="D58" s="375"/>
      <c r="E58" s="376"/>
      <c r="F58" s="377"/>
      <c r="G58" s="378">
        <f>F9</f>
        <v>0</v>
      </c>
      <c r="H58" s="379">
        <f>IF(G58&lt;=30,2.8,2.4)</f>
        <v>2.8</v>
      </c>
      <c r="I58" s="380"/>
      <c r="J58" s="377"/>
      <c r="K58" s="378">
        <f>IF(E6="あり",H9,0)</f>
        <v>0</v>
      </c>
      <c r="L58" s="379">
        <f>IF(E6="あり",IF(K58&lt;=30,2.8,2.4),0)</f>
        <v>0</v>
      </c>
    </row>
    <row r="59" spans="1:12" ht="24" customHeight="1" thickTop="1" thickBot="1">
      <c r="A59" s="228"/>
      <c r="B59" s="381" t="s">
        <v>114</v>
      </c>
      <c r="C59" s="229"/>
      <c r="D59" s="229"/>
      <c r="E59" s="382"/>
      <c r="F59" s="383"/>
      <c r="G59" s="384"/>
      <c r="H59" s="385">
        <f>SUM(H38:H58,H26)</f>
        <v>7.3999999999999995</v>
      </c>
      <c r="I59" s="229"/>
      <c r="J59" s="383"/>
      <c r="K59" s="384"/>
      <c r="L59" s="385">
        <f>SUM(L38:L58,L26)</f>
        <v>0</v>
      </c>
    </row>
    <row r="60" spans="1:12" ht="24" customHeight="1" thickBot="1">
      <c r="A60" s="228"/>
      <c r="B60" s="386" t="s">
        <v>115</v>
      </c>
      <c r="C60" s="387"/>
      <c r="D60" s="387"/>
      <c r="E60" s="388"/>
      <c r="F60" s="389"/>
      <c r="G60" s="390"/>
      <c r="H60" s="391">
        <f>ROUND(H59,0)</f>
        <v>7</v>
      </c>
      <c r="I60" s="387"/>
      <c r="J60" s="389"/>
      <c r="K60" s="390"/>
      <c r="L60" s="391">
        <f>IF($E$6="あり",ROUND(L59,0),0)</f>
        <v>0</v>
      </c>
    </row>
    <row r="61" spans="1:12" ht="21.75" customHeight="1">
      <c r="A61" s="228"/>
      <c r="B61" s="229"/>
      <c r="C61" s="229"/>
      <c r="D61" s="229"/>
      <c r="E61" s="229"/>
      <c r="F61" s="230"/>
      <c r="G61" s="230"/>
      <c r="H61" s="392"/>
      <c r="I61" s="249"/>
      <c r="J61" s="228"/>
      <c r="K61" s="228"/>
      <c r="L61" s="242"/>
    </row>
    <row r="62" spans="1:12" ht="21.75" customHeight="1" thickBot="1">
      <c r="A62" s="250" t="s">
        <v>206</v>
      </c>
      <c r="B62" s="229"/>
      <c r="C62" s="229"/>
      <c r="D62" s="229"/>
      <c r="E62" s="229"/>
      <c r="F62" s="230"/>
      <c r="G62" s="230"/>
      <c r="H62" s="230"/>
      <c r="I62" s="249"/>
      <c r="J62" s="228"/>
      <c r="K62" s="228"/>
      <c r="L62" s="242"/>
    </row>
    <row r="63" spans="1:12" ht="21.75" customHeight="1" thickBot="1">
      <c r="A63" s="228"/>
      <c r="B63" s="393"/>
      <c r="C63" s="394">
        <v>11280</v>
      </c>
      <c r="D63" s="394" t="s">
        <v>116</v>
      </c>
      <c r="E63" s="394"/>
      <c r="F63" s="395"/>
      <c r="G63" s="396"/>
      <c r="H63" s="77">
        <f>C63*(H60+L60)</f>
        <v>78960</v>
      </c>
      <c r="I63" s="249"/>
      <c r="J63" s="228"/>
      <c r="K63" s="228"/>
      <c r="L63" s="242"/>
    </row>
    <row r="64" spans="1:12" ht="33.75" customHeight="1">
      <c r="L64" s="75"/>
    </row>
    <row r="65" spans="1:12" hidden="1">
      <c r="C65" s="35" t="s">
        <v>117</v>
      </c>
      <c r="L65" s="75"/>
    </row>
    <row r="66" spans="1:12" hidden="1">
      <c r="C66" s="35" t="s">
        <v>107</v>
      </c>
      <c r="D66" s="35">
        <v>0.5</v>
      </c>
      <c r="L66" s="75"/>
    </row>
    <row r="67" spans="1:12" hidden="1">
      <c r="C67" s="35" t="s">
        <v>118</v>
      </c>
      <c r="D67" s="35">
        <v>0.5</v>
      </c>
      <c r="L67" s="75"/>
    </row>
    <row r="68" spans="1:12" hidden="1">
      <c r="C68" s="35" t="s">
        <v>119</v>
      </c>
      <c r="D68" s="35">
        <v>0.6</v>
      </c>
      <c r="L68" s="75"/>
    </row>
    <row r="69" spans="1:12" hidden="1">
      <c r="C69" s="35" t="s">
        <v>120</v>
      </c>
      <c r="D69" s="35">
        <v>0.7</v>
      </c>
      <c r="L69" s="75"/>
    </row>
    <row r="70" spans="1:12" hidden="1">
      <c r="C70" s="35" t="s">
        <v>121</v>
      </c>
      <c r="D70" s="35">
        <v>0.8</v>
      </c>
      <c r="L70" s="75"/>
    </row>
    <row r="71" spans="1:12" hidden="1">
      <c r="C71" s="35" t="s">
        <v>122</v>
      </c>
      <c r="D71" s="35">
        <v>0.8</v>
      </c>
      <c r="L71" s="75"/>
    </row>
    <row r="72" spans="1:12" hidden="1">
      <c r="C72" s="35" t="s">
        <v>123</v>
      </c>
      <c r="D72" s="35">
        <v>0.9</v>
      </c>
      <c r="L72" s="75"/>
    </row>
    <row r="73" spans="1:12" hidden="1">
      <c r="C73" s="35" t="s">
        <v>124</v>
      </c>
      <c r="D73" s="35">
        <v>1</v>
      </c>
      <c r="L73" s="75"/>
    </row>
    <row r="74" spans="1:12" hidden="1">
      <c r="C74" s="35" t="s">
        <v>125</v>
      </c>
      <c r="D74" s="35">
        <v>1.1000000000000001</v>
      </c>
      <c r="L74" s="75"/>
    </row>
    <row r="75" spans="1:12" s="36" customFormat="1" hidden="1">
      <c r="A75" s="37"/>
      <c r="B75" s="35"/>
      <c r="C75" s="35" t="s">
        <v>126</v>
      </c>
      <c r="D75" s="35">
        <v>1.1000000000000001</v>
      </c>
      <c r="I75" s="211"/>
      <c r="J75" s="37"/>
      <c r="K75" s="37"/>
      <c r="L75" s="75"/>
    </row>
    <row r="76" spans="1:12" s="36" customFormat="1" hidden="1">
      <c r="A76" s="37"/>
      <c r="B76" s="35"/>
      <c r="C76" s="35" t="s">
        <v>127</v>
      </c>
      <c r="D76" s="35">
        <v>1.2</v>
      </c>
      <c r="I76" s="211"/>
      <c r="J76" s="37"/>
      <c r="K76" s="37"/>
      <c r="L76" s="75"/>
    </row>
    <row r="77" spans="1:12" s="36" customFormat="1" hidden="1">
      <c r="A77" s="37"/>
      <c r="B77" s="35"/>
      <c r="C77" s="35" t="s">
        <v>128</v>
      </c>
      <c r="D77" s="35">
        <v>1.3</v>
      </c>
      <c r="I77" s="211"/>
      <c r="J77" s="37"/>
      <c r="K77" s="37"/>
      <c r="L77" s="75"/>
    </row>
    <row r="78" spans="1:12" s="36" customFormat="1" hidden="1">
      <c r="A78" s="37"/>
      <c r="B78" s="35"/>
      <c r="C78" s="35" t="s">
        <v>129</v>
      </c>
      <c r="D78" s="35">
        <v>1.4</v>
      </c>
      <c r="I78" s="211"/>
      <c r="J78" s="37"/>
      <c r="K78" s="37"/>
      <c r="L78" s="75"/>
    </row>
    <row r="79" spans="1:12" s="36" customFormat="1" hidden="1">
      <c r="A79" s="37"/>
      <c r="B79" s="35"/>
      <c r="C79" s="35" t="s">
        <v>130</v>
      </c>
      <c r="D79" s="35">
        <v>1.5</v>
      </c>
      <c r="I79" s="211"/>
      <c r="J79" s="37"/>
      <c r="K79" s="37"/>
      <c r="L79" s="75"/>
    </row>
    <row r="80" spans="1:12" s="36" customFormat="1" ht="20.25" customHeight="1">
      <c r="A80" s="37"/>
      <c r="B80" s="35"/>
      <c r="C80" s="35"/>
      <c r="D80" s="35"/>
      <c r="I80" s="211"/>
      <c r="J80" s="37"/>
      <c r="K80" s="37"/>
      <c r="L80" s="75"/>
    </row>
    <row r="81" spans="1:12" s="36" customFormat="1" ht="20.25" customHeight="1">
      <c r="A81" s="37"/>
      <c r="B81" s="35"/>
      <c r="C81" s="35"/>
      <c r="D81" s="35"/>
      <c r="I81" s="211"/>
      <c r="J81" s="37"/>
      <c r="K81" s="37"/>
      <c r="L81" s="75"/>
    </row>
    <row r="82" spans="1:12" s="36" customFormat="1" ht="20.25" customHeight="1">
      <c r="A82" s="37"/>
      <c r="B82" s="35"/>
      <c r="C82" s="35"/>
      <c r="D82" s="35"/>
      <c r="I82" s="211"/>
      <c r="J82" s="37"/>
      <c r="K82" s="37"/>
      <c r="L82" s="75"/>
    </row>
    <row r="83" spans="1:12" s="36" customFormat="1" ht="20.25" customHeight="1">
      <c r="A83" s="37"/>
      <c r="B83" s="35"/>
      <c r="C83" s="35"/>
      <c r="D83" s="35"/>
      <c r="I83" s="211"/>
      <c r="J83" s="37"/>
      <c r="K83" s="37"/>
      <c r="L83" s="75"/>
    </row>
    <row r="84" spans="1:12" s="36" customFormat="1" ht="20.25" customHeight="1">
      <c r="A84" s="37"/>
      <c r="B84" s="35"/>
      <c r="C84" s="35"/>
      <c r="D84" s="35"/>
      <c r="I84" s="211"/>
      <c r="J84" s="37"/>
      <c r="K84" s="37"/>
      <c r="L84" s="75"/>
    </row>
    <row r="85" spans="1:12" s="36" customFormat="1" ht="20.25" customHeight="1">
      <c r="A85" s="37"/>
      <c r="B85" s="35"/>
      <c r="C85" s="35"/>
      <c r="D85" s="35"/>
      <c r="I85" s="211"/>
      <c r="J85" s="37"/>
      <c r="K85" s="37"/>
      <c r="L85" s="37"/>
    </row>
    <row r="86" spans="1:12" s="36" customFormat="1" ht="20.25" customHeight="1">
      <c r="A86" s="37"/>
      <c r="B86" s="35"/>
      <c r="C86" s="35"/>
      <c r="D86" s="35"/>
      <c r="I86" s="211"/>
      <c r="J86" s="37"/>
      <c r="K86" s="37"/>
      <c r="L86" s="37"/>
    </row>
    <row r="87" spans="1:12" s="36" customFormat="1" ht="20.25" customHeight="1">
      <c r="A87" s="37"/>
      <c r="B87" s="35"/>
      <c r="C87" s="35"/>
      <c r="D87" s="35"/>
      <c r="I87" s="211"/>
      <c r="J87" s="37"/>
      <c r="K87" s="37"/>
      <c r="L87" s="37"/>
    </row>
    <row r="88" spans="1:12" s="36" customFormat="1" ht="20.25" customHeight="1">
      <c r="A88" s="37"/>
      <c r="B88" s="35"/>
      <c r="C88" s="35"/>
      <c r="D88" s="35"/>
      <c r="I88" s="211"/>
      <c r="J88" s="37"/>
      <c r="K88" s="37"/>
      <c r="L88" s="37"/>
    </row>
    <row r="89" spans="1:12" s="36" customFormat="1" ht="20.25" customHeight="1">
      <c r="A89" s="37"/>
      <c r="B89" s="35"/>
      <c r="C89" s="35"/>
      <c r="D89" s="35"/>
      <c r="I89" s="211"/>
      <c r="J89" s="37"/>
      <c r="K89" s="37"/>
      <c r="L89" s="37"/>
    </row>
    <row r="90" spans="1:12" s="36" customFormat="1" ht="20.25" customHeight="1">
      <c r="A90" s="37"/>
      <c r="B90" s="35"/>
      <c r="C90" s="35"/>
      <c r="D90" s="35"/>
      <c r="I90" s="211"/>
      <c r="J90" s="37"/>
      <c r="K90" s="37"/>
      <c r="L90" s="37"/>
    </row>
    <row r="91" spans="1:12" ht="20.25" customHeight="1"/>
    <row r="92" spans="1:12" ht="20.25" customHeight="1"/>
    <row r="93" spans="1:12" ht="20.25" customHeight="1"/>
    <row r="94" spans="1:12" ht="20.25" customHeight="1"/>
    <row r="95" spans="1:12" ht="20.25" customHeight="1"/>
    <row r="96" spans="1:1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sheetData>
  <sheetProtection algorithmName="SHA-512" hashValue="uAqg32eyGRJKYX8uyFC9bwbhj3Vkpt+R7ZwPHbW6aTDlkmLsvSSl0R9bp28loitbLa5iEtq7lMfqYVsyfMo3Zw==" saltValue="UAtvBJEc7GWGayRG6g8iSg==" spinCount="100000" sheet="1" objects="1" scenarios="1"/>
  <mergeCells count="48">
    <mergeCell ref="C56:D56"/>
    <mergeCell ref="E56:F56"/>
    <mergeCell ref="I57:J57"/>
    <mergeCell ref="I51:J51"/>
    <mergeCell ref="C52:D52"/>
    <mergeCell ref="C53:D53"/>
    <mergeCell ref="I53:J53"/>
    <mergeCell ref="I54:J54"/>
    <mergeCell ref="C55:D55"/>
    <mergeCell ref="C47:D47"/>
    <mergeCell ref="I47:J47"/>
    <mergeCell ref="C48:D48"/>
    <mergeCell ref="I48:J48"/>
    <mergeCell ref="I49:J49"/>
    <mergeCell ref="I50:J50"/>
    <mergeCell ref="I41:J41"/>
    <mergeCell ref="I42:J42"/>
    <mergeCell ref="I43:J43"/>
    <mergeCell ref="I44:J44"/>
    <mergeCell ref="I45:J45"/>
    <mergeCell ref="C46:D46"/>
    <mergeCell ref="I46:J46"/>
    <mergeCell ref="B27:B31"/>
    <mergeCell ref="I27:J27"/>
    <mergeCell ref="I28:J28"/>
    <mergeCell ref="I29:J29"/>
    <mergeCell ref="I30:J30"/>
    <mergeCell ref="B32:B37"/>
    <mergeCell ref="I36:J36"/>
    <mergeCell ref="G25:H25"/>
    <mergeCell ref="K25:L25"/>
    <mergeCell ref="C9:E9"/>
    <mergeCell ref="B10:E10"/>
    <mergeCell ref="C12:D12"/>
    <mergeCell ref="C13:D13"/>
    <mergeCell ref="C16:D16"/>
    <mergeCell ref="C17:D17"/>
    <mergeCell ref="C19:D19"/>
    <mergeCell ref="C20:D20"/>
    <mergeCell ref="C21:L21"/>
    <mergeCell ref="E24:H24"/>
    <mergeCell ref="I24:L24"/>
    <mergeCell ref="C8:E8"/>
    <mergeCell ref="B2:C2"/>
    <mergeCell ref="D2:H2"/>
    <mergeCell ref="B5:D5"/>
    <mergeCell ref="B6:D6"/>
    <mergeCell ref="B7:E7"/>
  </mergeCells>
  <phoneticPr fontId="4"/>
  <dataValidations count="7">
    <dataValidation type="list" allowBlank="1" showInputMessage="1" showErrorMessage="1" sqref="F46" xr:uid="{7C4361D7-965C-46F1-9A26-46F6DC60D779}">
      <formula1>$C$66:$C$79</formula1>
    </dataValidation>
    <dataValidation type="list" showInputMessage="1" showErrorMessage="1" sqref="F53" xr:uid="{FF6698AC-C086-424A-8958-B405F9D62880}">
      <formula1>",１号,２・３号,１号及び２・３号"</formula1>
    </dataValidation>
    <dataValidation type="list" allowBlank="1" showInputMessage="1" showErrorMessage="1" sqref="E36 E57:E58 I40 E6 I58 E40:E52 E29:E30" xr:uid="{078CCF39-C6B4-4EB7-982F-54B38246B662}">
      <formula1>"　,あり,なし"</formula1>
    </dataValidation>
    <dataValidation type="list" allowBlank="1" showInputMessage="1" showErrorMessage="1" sqref="E53:E55" xr:uid="{23817B42-1C1A-49D2-928A-FD4DCE5B287B}">
      <formula1>"　,該当,非該当"</formula1>
    </dataValidation>
    <dataValidation type="list" allowBlank="1" showInputMessage="1" showErrorMessage="1" sqref="F45" xr:uid="{DCC2154B-32AF-4AB5-9C0C-F3F89C3DAB75}">
      <formula1>",自園調理,外部搬入"</formula1>
    </dataValidation>
    <dataValidation type="list" allowBlank="1" showInputMessage="1" showErrorMessage="1" sqref="F48" xr:uid="{B23541A3-C4F0-4B7B-B6B2-183BD71BB0A2}">
      <formula1>"　,A,B"</formula1>
    </dataValidation>
    <dataValidation type="list" allowBlank="1" showInputMessage="1" showErrorMessage="1" sqref="F47" xr:uid="{68FB32CF-F697-421C-964E-62D3C8F71A76}">
      <formula1>#REF!</formula1>
    </dataValidation>
  </dataValidations>
  <pageMargins left="0.9055118110236221" right="0.55118110236220474" top="0.53" bottom="0.19685039370078741" header="0.31496062992125984" footer="0.19685039370078741"/>
  <pageSetup paperSize="9" scale="57"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Z38"/>
  <sheetViews>
    <sheetView showGridLines="0" view="pageBreakPreview" zoomScale="70" zoomScaleNormal="100" zoomScaleSheetLayoutView="70" workbookViewId="0">
      <selection activeCell="AS9" sqref="AS9"/>
    </sheetView>
  </sheetViews>
  <sheetFormatPr defaultColWidth="9" defaultRowHeight="18" customHeight="1"/>
  <cols>
    <col min="1" max="1" width="1.25" style="1" customWidth="1"/>
    <col min="2" max="33" width="3" style="1" customWidth="1"/>
    <col min="34" max="34" width="3.87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52" ht="12.75" customHeight="1">
      <c r="A1" s="184"/>
      <c r="B1" s="184"/>
      <c r="C1" s="184"/>
      <c r="D1" s="184"/>
      <c r="E1" s="184"/>
      <c r="F1" s="184"/>
      <c r="G1" s="184"/>
      <c r="H1" s="184"/>
      <c r="I1" s="184"/>
      <c r="J1" s="184"/>
      <c r="K1" s="184"/>
      <c r="L1" s="184"/>
      <c r="M1" s="184"/>
      <c r="N1" s="184"/>
      <c r="O1" s="184"/>
      <c r="P1" s="184"/>
      <c r="Q1" s="184"/>
      <c r="R1" s="187"/>
      <c r="S1" s="184"/>
      <c r="T1" s="184"/>
      <c r="U1" s="184"/>
      <c r="V1" s="184"/>
      <c r="W1" s="184"/>
      <c r="X1" s="184"/>
      <c r="Y1" s="184"/>
      <c r="Z1" s="184"/>
      <c r="AA1" s="184"/>
      <c r="AB1" s="184"/>
      <c r="AC1" s="184"/>
      <c r="AD1" s="184"/>
      <c r="AE1" s="184"/>
      <c r="AF1" s="184"/>
      <c r="AG1" s="184"/>
      <c r="AH1" s="184"/>
      <c r="AI1" s="184"/>
      <c r="AJ1" s="184"/>
      <c r="AK1" s="1" t="s">
        <v>4</v>
      </c>
      <c r="AL1" s="1" t="s">
        <v>5</v>
      </c>
    </row>
    <row r="2" spans="1:52" ht="18" customHeight="1">
      <c r="A2" s="184"/>
      <c r="B2" s="188" t="s">
        <v>14</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L2" s="1" t="s">
        <v>6</v>
      </c>
    </row>
    <row r="3" spans="1:52" ht="18" customHeight="1">
      <c r="A3" s="184"/>
      <c r="B3" s="613" t="s">
        <v>81</v>
      </c>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184"/>
      <c r="AI3" s="184"/>
      <c r="AJ3" s="184"/>
    </row>
    <row r="4" spans="1:52" ht="18" customHeight="1">
      <c r="A4" s="184"/>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4"/>
      <c r="AI4" s="184"/>
      <c r="AJ4" s="184"/>
    </row>
    <row r="5" spans="1:52" ht="17.25" customHeight="1">
      <c r="A5" s="184"/>
      <c r="B5" s="184"/>
      <c r="C5" s="184"/>
      <c r="D5" s="184"/>
      <c r="E5" s="614" t="s">
        <v>66</v>
      </c>
      <c r="F5" s="614"/>
      <c r="G5" s="614"/>
      <c r="H5" s="614"/>
      <c r="I5" s="614"/>
      <c r="J5" s="614"/>
      <c r="K5" s="190"/>
      <c r="L5" s="190"/>
      <c r="M5" s="190"/>
      <c r="N5" s="190"/>
      <c r="O5" s="184"/>
      <c r="P5" s="184"/>
      <c r="Q5" s="184"/>
      <c r="R5" s="184"/>
      <c r="S5" s="184"/>
      <c r="T5" s="184"/>
      <c r="U5" s="184"/>
      <c r="V5" s="184"/>
      <c r="W5" s="184"/>
      <c r="X5" s="184"/>
      <c r="Y5" s="184"/>
      <c r="Z5" s="184"/>
      <c r="AA5" s="184"/>
      <c r="AB5" s="184"/>
      <c r="AC5" s="184"/>
      <c r="AD5" s="184"/>
      <c r="AE5" s="184"/>
      <c r="AF5" s="184"/>
      <c r="AG5" s="184"/>
      <c r="AH5" s="184"/>
      <c r="AI5" s="184"/>
      <c r="AJ5" s="184"/>
    </row>
    <row r="6" spans="1:52" ht="17.25" customHeight="1" thickBot="1">
      <c r="A6" s="184"/>
      <c r="B6" s="184"/>
      <c r="C6" s="184"/>
      <c r="D6" s="184"/>
      <c r="E6" s="190"/>
      <c r="F6" s="190"/>
      <c r="G6" s="190"/>
      <c r="H6" s="190"/>
      <c r="I6" s="190"/>
      <c r="J6" s="190"/>
      <c r="K6" s="190"/>
      <c r="L6" s="190"/>
      <c r="M6" s="190"/>
      <c r="N6" s="190"/>
      <c r="O6" s="190"/>
      <c r="P6" s="184"/>
      <c r="Q6" s="184"/>
      <c r="R6" s="184"/>
      <c r="S6" s="184"/>
      <c r="T6" s="184"/>
      <c r="U6" s="184"/>
      <c r="V6" s="191"/>
      <c r="W6" s="559"/>
      <c r="X6" s="559"/>
      <c r="Y6" s="559"/>
      <c r="Z6" s="559"/>
      <c r="AA6" s="192"/>
      <c r="AB6" s="559"/>
      <c r="AC6" s="559"/>
      <c r="AD6" s="193"/>
      <c r="AE6" s="559"/>
      <c r="AF6" s="559"/>
      <c r="AG6" s="194"/>
      <c r="AH6" s="184"/>
      <c r="AI6" s="184"/>
      <c r="AJ6" s="184"/>
    </row>
    <row r="7" spans="1:52" ht="17.25" customHeight="1">
      <c r="A7" s="184"/>
      <c r="B7" s="184"/>
      <c r="C7" s="184"/>
      <c r="D7" s="184"/>
      <c r="E7" s="190"/>
      <c r="F7" s="190"/>
      <c r="G7" s="184"/>
      <c r="H7" s="184"/>
      <c r="I7" s="184"/>
      <c r="J7" s="184"/>
      <c r="K7" s="184"/>
      <c r="L7" s="184"/>
      <c r="M7" s="184"/>
      <c r="N7" s="190"/>
      <c r="O7" s="615" t="s">
        <v>226</v>
      </c>
      <c r="P7" s="616"/>
      <c r="Q7" s="616"/>
      <c r="R7" s="616"/>
      <c r="S7" s="616"/>
      <c r="T7" s="616"/>
      <c r="U7" s="617" t="str">
        <f>基礎情報!E37&amp;""</f>
        <v/>
      </c>
      <c r="V7" s="618"/>
      <c r="W7" s="618"/>
      <c r="X7" s="618"/>
      <c r="Y7" s="618"/>
      <c r="Z7" s="618"/>
      <c r="AA7" s="618"/>
      <c r="AB7" s="618"/>
      <c r="AC7" s="618"/>
      <c r="AD7" s="618"/>
      <c r="AE7" s="618"/>
      <c r="AF7" s="618"/>
      <c r="AG7" s="619"/>
      <c r="AH7" s="184"/>
      <c r="AI7" s="184"/>
      <c r="AJ7" s="184"/>
    </row>
    <row r="8" spans="1:52" ht="17.25" customHeight="1">
      <c r="A8" s="184"/>
      <c r="B8" s="184"/>
      <c r="C8" s="184"/>
      <c r="D8" s="184"/>
      <c r="E8" s="190"/>
      <c r="F8" s="190"/>
      <c r="G8" s="184"/>
      <c r="H8" s="184"/>
      <c r="I8" s="184"/>
      <c r="J8" s="184"/>
      <c r="K8" s="184"/>
      <c r="L8" s="184"/>
      <c r="M8" s="184"/>
      <c r="N8" s="190"/>
      <c r="O8" s="571" t="s">
        <v>227</v>
      </c>
      <c r="P8" s="572"/>
      <c r="Q8" s="572"/>
      <c r="R8" s="572"/>
      <c r="S8" s="572"/>
      <c r="T8" s="572"/>
      <c r="U8" s="573" t="str">
        <f>基礎情報!E38&amp;""</f>
        <v/>
      </c>
      <c r="V8" s="574"/>
      <c r="W8" s="574"/>
      <c r="X8" s="574"/>
      <c r="Y8" s="574"/>
      <c r="Z8" s="574"/>
      <c r="AA8" s="574"/>
      <c r="AB8" s="574"/>
      <c r="AC8" s="574"/>
      <c r="AD8" s="574"/>
      <c r="AE8" s="574"/>
      <c r="AF8" s="574"/>
      <c r="AG8" s="575"/>
      <c r="AH8" s="184"/>
      <c r="AI8" s="184"/>
      <c r="AJ8" s="184"/>
    </row>
    <row r="9" spans="1:52" ht="18" customHeight="1" thickBot="1">
      <c r="A9" s="184"/>
      <c r="B9" s="184"/>
      <c r="C9" s="184"/>
      <c r="D9" s="184"/>
      <c r="E9" s="184"/>
      <c r="F9" s="184"/>
      <c r="G9" s="184"/>
      <c r="H9" s="184"/>
      <c r="I9" s="184"/>
      <c r="J9" s="184"/>
      <c r="K9" s="184"/>
      <c r="L9" s="184"/>
      <c r="M9" s="184"/>
      <c r="N9" s="184"/>
      <c r="O9" s="599" t="s">
        <v>228</v>
      </c>
      <c r="P9" s="600"/>
      <c r="Q9" s="600"/>
      <c r="R9" s="600"/>
      <c r="S9" s="600"/>
      <c r="T9" s="600"/>
      <c r="U9" s="596" t="str">
        <f>基礎情報!E39&amp;""</f>
        <v/>
      </c>
      <c r="V9" s="597"/>
      <c r="W9" s="597"/>
      <c r="X9" s="597"/>
      <c r="Y9" s="597"/>
      <c r="Z9" s="597"/>
      <c r="AA9" s="597"/>
      <c r="AB9" s="597"/>
      <c r="AC9" s="597"/>
      <c r="AD9" s="597"/>
      <c r="AE9" s="597"/>
      <c r="AF9" s="597"/>
      <c r="AG9" s="598"/>
      <c r="AH9" s="184"/>
      <c r="AI9" s="184"/>
      <c r="AJ9" s="184"/>
    </row>
    <row r="10" spans="1:52" ht="18" customHeight="1">
      <c r="A10" s="184"/>
      <c r="B10" s="184"/>
      <c r="C10" s="184"/>
      <c r="D10" s="184"/>
      <c r="E10" s="184"/>
      <c r="F10" s="184"/>
      <c r="G10" s="184"/>
      <c r="H10" s="184"/>
      <c r="I10" s="184"/>
      <c r="J10" s="184"/>
      <c r="K10" s="184"/>
      <c r="L10" s="184"/>
      <c r="M10" s="184"/>
      <c r="N10" s="184"/>
      <c r="O10" s="195"/>
      <c r="P10" s="195"/>
      <c r="Q10" s="195"/>
      <c r="R10" s="195"/>
      <c r="S10" s="195"/>
      <c r="T10" s="195"/>
      <c r="U10" s="196"/>
      <c r="V10" s="196"/>
      <c r="W10" s="196"/>
      <c r="X10" s="196"/>
      <c r="Y10" s="196"/>
      <c r="Z10" s="196"/>
      <c r="AA10" s="196"/>
      <c r="AB10" s="196"/>
      <c r="AC10" s="196"/>
      <c r="AD10" s="196"/>
      <c r="AE10" s="196"/>
      <c r="AF10" s="196"/>
      <c r="AG10" s="196"/>
      <c r="AH10" s="184"/>
      <c r="AI10" s="184"/>
      <c r="AJ10" s="184"/>
    </row>
    <row r="11" spans="1:52" ht="18" customHeight="1" thickBot="1">
      <c r="A11" s="184"/>
      <c r="B11" s="184" t="s">
        <v>7</v>
      </c>
      <c r="C11" s="184"/>
      <c r="D11" s="184"/>
      <c r="E11" s="184"/>
      <c r="F11" s="184"/>
      <c r="G11" s="184"/>
      <c r="H11" s="184"/>
      <c r="I11" s="184"/>
      <c r="J11" s="184"/>
      <c r="K11" s="184"/>
      <c r="L11" s="184"/>
      <c r="M11" s="184"/>
      <c r="N11" s="184"/>
      <c r="O11" s="184"/>
      <c r="P11" s="184"/>
      <c r="Q11" s="197"/>
      <c r="R11" s="197"/>
      <c r="S11" s="197"/>
      <c r="T11" s="197"/>
      <c r="U11" s="197"/>
      <c r="V11" s="197"/>
      <c r="W11" s="197"/>
      <c r="X11" s="197"/>
      <c r="Y11" s="197"/>
      <c r="Z11" s="184"/>
      <c r="AA11" s="184"/>
      <c r="AB11" s="184"/>
      <c r="AC11" s="184"/>
      <c r="AD11" s="184"/>
      <c r="AE11" s="184"/>
      <c r="AF11" s="184"/>
      <c r="AG11" s="184"/>
      <c r="AH11" s="184"/>
      <c r="AI11" s="184"/>
      <c r="AJ11" s="184"/>
    </row>
    <row r="12" spans="1:52" ht="18" customHeight="1" thickBot="1">
      <c r="A12" s="184"/>
      <c r="B12" s="601" t="s">
        <v>8</v>
      </c>
      <c r="C12" s="602"/>
      <c r="D12" s="602"/>
      <c r="E12" s="602"/>
      <c r="F12" s="602"/>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03"/>
      <c r="AH12" s="184"/>
      <c r="AI12" s="184"/>
      <c r="AJ12" s="184"/>
      <c r="AM12" s="558" t="s">
        <v>72</v>
      </c>
      <c r="AN12" s="558"/>
      <c r="AO12" s="558"/>
      <c r="AP12" s="558"/>
      <c r="AQ12" s="558"/>
      <c r="AR12" s="558"/>
      <c r="AS12" s="558"/>
      <c r="AT12" s="558"/>
      <c r="AU12" s="558"/>
      <c r="AV12" s="558"/>
      <c r="AW12" s="558"/>
      <c r="AX12" s="558"/>
      <c r="AY12" s="558"/>
      <c r="AZ12" s="558"/>
    </row>
    <row r="13" spans="1:52" ht="18" customHeight="1">
      <c r="A13" s="184"/>
      <c r="B13" s="576"/>
      <c r="C13" s="578" t="s">
        <v>15</v>
      </c>
      <c r="D13" s="579"/>
      <c r="E13" s="579"/>
      <c r="F13" s="579"/>
      <c r="G13" s="579"/>
      <c r="H13" s="579"/>
      <c r="I13" s="579"/>
      <c r="J13" s="579"/>
      <c r="K13" s="579"/>
      <c r="L13" s="579"/>
      <c r="M13" s="579"/>
      <c r="N13" s="579"/>
      <c r="O13" s="579"/>
      <c r="P13" s="579"/>
      <c r="Q13" s="579"/>
      <c r="R13" s="579"/>
      <c r="S13" s="579"/>
      <c r="T13" s="579"/>
      <c r="U13" s="579"/>
      <c r="V13" s="579"/>
      <c r="W13" s="579"/>
      <c r="X13" s="579"/>
      <c r="Y13" s="579"/>
      <c r="Z13" s="579"/>
      <c r="AA13" s="581" t="s">
        <v>71</v>
      </c>
      <c r="AB13" s="582"/>
      <c r="AC13" s="582"/>
      <c r="AD13" s="582"/>
      <c r="AE13" s="582"/>
      <c r="AF13" s="582"/>
      <c r="AG13" s="583"/>
      <c r="AH13" s="184"/>
      <c r="AI13" s="184"/>
      <c r="AJ13" s="184"/>
      <c r="AM13" s="558"/>
      <c r="AN13" s="558"/>
      <c r="AO13" s="558"/>
      <c r="AP13" s="558"/>
      <c r="AQ13" s="558"/>
      <c r="AR13" s="558"/>
      <c r="AS13" s="558"/>
      <c r="AT13" s="558"/>
      <c r="AU13" s="558"/>
      <c r="AV13" s="558"/>
      <c r="AW13" s="558"/>
      <c r="AX13" s="558"/>
      <c r="AY13" s="558"/>
      <c r="AZ13" s="558"/>
    </row>
    <row r="14" spans="1:52" ht="18" customHeight="1" thickBot="1">
      <c r="A14" s="184"/>
      <c r="B14" s="577"/>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4"/>
      <c r="AB14" s="585"/>
      <c r="AC14" s="585"/>
      <c r="AD14" s="585"/>
      <c r="AE14" s="585"/>
      <c r="AF14" s="585"/>
      <c r="AG14" s="586"/>
      <c r="AH14" s="184"/>
      <c r="AI14" s="184"/>
      <c r="AJ14" s="184"/>
      <c r="AM14" s="558"/>
      <c r="AN14" s="558"/>
      <c r="AO14" s="558"/>
      <c r="AP14" s="558"/>
      <c r="AQ14" s="558"/>
      <c r="AR14" s="558"/>
      <c r="AS14" s="558"/>
      <c r="AT14" s="558"/>
      <c r="AU14" s="558"/>
      <c r="AV14" s="558"/>
      <c r="AW14" s="558"/>
      <c r="AX14" s="558"/>
      <c r="AY14" s="558"/>
      <c r="AZ14" s="558"/>
    </row>
    <row r="15" spans="1:52" ht="9" customHeight="1">
      <c r="A15" s="184"/>
      <c r="B15" s="184"/>
      <c r="C15" s="184"/>
      <c r="D15" s="184"/>
      <c r="E15" s="184"/>
      <c r="F15" s="184"/>
      <c r="G15" s="184"/>
      <c r="H15" s="184"/>
      <c r="I15" s="184"/>
      <c r="J15" s="184"/>
      <c r="K15" s="184"/>
      <c r="L15" s="184"/>
      <c r="M15" s="184"/>
      <c r="N15" s="184"/>
      <c r="O15" s="184"/>
      <c r="P15" s="184"/>
      <c r="Q15" s="197"/>
      <c r="R15" s="197"/>
      <c r="S15" s="197"/>
      <c r="T15" s="197"/>
      <c r="U15" s="197"/>
      <c r="V15" s="197"/>
      <c r="W15" s="197"/>
      <c r="X15" s="197"/>
      <c r="Y15" s="197"/>
      <c r="Z15" s="184"/>
      <c r="AA15" s="184"/>
      <c r="AB15" s="184"/>
      <c r="AC15" s="184"/>
      <c r="AD15" s="184"/>
      <c r="AE15" s="184"/>
      <c r="AF15" s="184"/>
      <c r="AG15" s="184"/>
      <c r="AH15" s="184"/>
      <c r="AI15" s="184"/>
      <c r="AJ15" s="184"/>
    </row>
    <row r="16" spans="1:52" ht="21.75" customHeight="1" thickBot="1">
      <c r="A16" s="184"/>
      <c r="B16" s="184" t="s">
        <v>9</v>
      </c>
      <c r="C16" s="198"/>
      <c r="D16" s="198"/>
      <c r="E16" s="198"/>
      <c r="F16" s="198"/>
      <c r="G16" s="197"/>
      <c r="H16" s="197"/>
      <c r="I16" s="197"/>
      <c r="J16" s="199"/>
      <c r="K16" s="199"/>
      <c r="L16" s="199"/>
      <c r="M16" s="223"/>
      <c r="N16" s="223"/>
      <c r="O16" s="223"/>
      <c r="P16" s="223"/>
      <c r="Q16" s="223"/>
      <c r="R16" s="223"/>
      <c r="S16" s="200"/>
      <c r="T16" s="200"/>
      <c r="U16" s="200"/>
      <c r="V16" s="223"/>
      <c r="W16" s="223"/>
      <c r="X16" s="223"/>
      <c r="Y16" s="223"/>
      <c r="Z16" s="223"/>
      <c r="AA16" s="223"/>
      <c r="AB16" s="223"/>
      <c r="AC16" s="223"/>
      <c r="AD16" s="223"/>
      <c r="AE16" s="200"/>
      <c r="AF16" s="200"/>
      <c r="AG16" s="197"/>
      <c r="AH16" s="184"/>
      <c r="AI16" s="184"/>
      <c r="AJ16" s="184"/>
    </row>
    <row r="17" spans="1:36" ht="27.75" customHeight="1" thickBot="1">
      <c r="A17" s="184"/>
      <c r="B17" s="562" t="s">
        <v>10</v>
      </c>
      <c r="C17" s="563"/>
      <c r="D17" s="563"/>
      <c r="E17" s="564"/>
      <c r="F17" s="565" t="s">
        <v>161</v>
      </c>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6"/>
      <c r="AH17" s="184"/>
      <c r="AI17" s="184"/>
      <c r="AJ17" s="184"/>
    </row>
    <row r="18" spans="1:36" s="2" customFormat="1" ht="21" customHeight="1">
      <c r="A18" s="201"/>
      <c r="B18" s="604" t="s">
        <v>11</v>
      </c>
      <c r="C18" s="605"/>
      <c r="D18" s="605"/>
      <c r="E18" s="606"/>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8"/>
      <c r="AH18" s="201"/>
      <c r="AI18" s="202"/>
      <c r="AJ18" s="202"/>
    </row>
    <row r="19" spans="1:36" s="2" customFormat="1" ht="21" customHeight="1">
      <c r="A19" s="201"/>
      <c r="B19" s="607"/>
      <c r="C19" s="608"/>
      <c r="D19" s="608"/>
      <c r="E19" s="609"/>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8"/>
      <c r="AH19" s="201"/>
      <c r="AI19" s="202"/>
      <c r="AJ19" s="202"/>
    </row>
    <row r="20" spans="1:36" s="2" customFormat="1" ht="18" customHeight="1">
      <c r="A20" s="201"/>
      <c r="B20" s="607"/>
      <c r="C20" s="608"/>
      <c r="D20" s="608"/>
      <c r="E20" s="609"/>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8"/>
      <c r="AH20" s="201"/>
      <c r="AI20" s="202"/>
      <c r="AJ20" s="202"/>
    </row>
    <row r="21" spans="1:36" s="2" customFormat="1" ht="21" customHeight="1" thickBot="1">
      <c r="A21" s="201"/>
      <c r="B21" s="610"/>
      <c r="C21" s="611"/>
      <c r="D21" s="611"/>
      <c r="E21" s="612"/>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8"/>
      <c r="AH21" s="201"/>
      <c r="AI21" s="202"/>
      <c r="AJ21" s="202"/>
    </row>
    <row r="22" spans="1:36" ht="28.5" customHeight="1">
      <c r="A22" s="184"/>
      <c r="B22" s="587" t="s">
        <v>12</v>
      </c>
      <c r="C22" s="588"/>
      <c r="D22" s="588"/>
      <c r="E22" s="589"/>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8"/>
      <c r="AH22" s="184"/>
      <c r="AI22" s="184"/>
      <c r="AJ22" s="184"/>
    </row>
    <row r="23" spans="1:36" ht="28.5" customHeight="1">
      <c r="A23" s="184"/>
      <c r="B23" s="590"/>
      <c r="C23" s="591"/>
      <c r="D23" s="591"/>
      <c r="E23" s="592"/>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8"/>
      <c r="AH23" s="184"/>
      <c r="AI23" s="184"/>
      <c r="AJ23" s="184"/>
    </row>
    <row r="24" spans="1:36" ht="28.5" customHeight="1">
      <c r="A24" s="184"/>
      <c r="B24" s="590"/>
      <c r="C24" s="591"/>
      <c r="D24" s="591"/>
      <c r="E24" s="592"/>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8"/>
      <c r="AH24" s="184"/>
      <c r="AI24" s="184"/>
      <c r="AJ24" s="184"/>
    </row>
    <row r="25" spans="1:36" ht="28.5" customHeight="1">
      <c r="A25" s="184"/>
      <c r="B25" s="590"/>
      <c r="C25" s="591"/>
      <c r="D25" s="591"/>
      <c r="E25" s="592"/>
      <c r="F25" s="567"/>
      <c r="G25" s="567"/>
      <c r="H25" s="567"/>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8"/>
      <c r="AH25" s="184"/>
      <c r="AI25" s="184"/>
      <c r="AJ25" s="184"/>
    </row>
    <row r="26" spans="1:36" ht="28.5" customHeight="1">
      <c r="A26" s="184"/>
      <c r="B26" s="590"/>
      <c r="C26" s="591"/>
      <c r="D26" s="591"/>
      <c r="E26" s="592"/>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8"/>
      <c r="AH26" s="184"/>
      <c r="AI26" s="184"/>
      <c r="AJ26" s="184"/>
    </row>
    <row r="27" spans="1:36" ht="28.5" customHeight="1">
      <c r="A27" s="184"/>
      <c r="B27" s="590"/>
      <c r="C27" s="591"/>
      <c r="D27" s="591"/>
      <c r="E27" s="592"/>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7"/>
      <c r="AG27" s="568"/>
      <c r="AH27" s="184"/>
      <c r="AI27" s="184"/>
      <c r="AJ27" s="184"/>
    </row>
    <row r="28" spans="1:36" ht="28.5" customHeight="1">
      <c r="A28" s="184"/>
      <c r="B28" s="590"/>
      <c r="C28" s="591"/>
      <c r="D28" s="591"/>
      <c r="E28" s="592"/>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8"/>
      <c r="AH28" s="184"/>
      <c r="AI28" s="184"/>
      <c r="AJ28" s="184"/>
    </row>
    <row r="29" spans="1:36" ht="28.5" customHeight="1">
      <c r="A29" s="184"/>
      <c r="B29" s="590"/>
      <c r="C29" s="591"/>
      <c r="D29" s="591"/>
      <c r="E29" s="592"/>
      <c r="F29" s="567"/>
      <c r="G29" s="567"/>
      <c r="H29" s="567"/>
      <c r="I29" s="567"/>
      <c r="J29" s="567"/>
      <c r="K29" s="567"/>
      <c r="L29" s="567"/>
      <c r="M29" s="567"/>
      <c r="N29" s="567"/>
      <c r="O29" s="567"/>
      <c r="P29" s="567"/>
      <c r="Q29" s="567"/>
      <c r="R29" s="567"/>
      <c r="S29" s="567"/>
      <c r="T29" s="567"/>
      <c r="U29" s="567"/>
      <c r="V29" s="567"/>
      <c r="W29" s="567"/>
      <c r="X29" s="567"/>
      <c r="Y29" s="567"/>
      <c r="Z29" s="567"/>
      <c r="AA29" s="567"/>
      <c r="AB29" s="567"/>
      <c r="AC29" s="567"/>
      <c r="AD29" s="567"/>
      <c r="AE29" s="567"/>
      <c r="AF29" s="567"/>
      <c r="AG29" s="568"/>
      <c r="AH29" s="184"/>
      <c r="AI29" s="184"/>
      <c r="AJ29" s="184"/>
    </row>
    <row r="30" spans="1:36" ht="28.5" customHeight="1">
      <c r="A30" s="184"/>
      <c r="B30" s="590"/>
      <c r="C30" s="591"/>
      <c r="D30" s="591"/>
      <c r="E30" s="592"/>
      <c r="F30" s="567"/>
      <c r="G30" s="567"/>
      <c r="H30" s="567"/>
      <c r="I30" s="567"/>
      <c r="J30" s="567"/>
      <c r="K30" s="567"/>
      <c r="L30" s="567"/>
      <c r="M30" s="567"/>
      <c r="N30" s="567"/>
      <c r="O30" s="567"/>
      <c r="P30" s="567"/>
      <c r="Q30" s="567"/>
      <c r="R30" s="567"/>
      <c r="S30" s="567"/>
      <c r="T30" s="567"/>
      <c r="U30" s="567"/>
      <c r="V30" s="567"/>
      <c r="W30" s="567"/>
      <c r="X30" s="567"/>
      <c r="Y30" s="567"/>
      <c r="Z30" s="567"/>
      <c r="AA30" s="567"/>
      <c r="AB30" s="567"/>
      <c r="AC30" s="567"/>
      <c r="AD30" s="567"/>
      <c r="AE30" s="567"/>
      <c r="AF30" s="567"/>
      <c r="AG30" s="568"/>
      <c r="AH30" s="184"/>
      <c r="AI30" s="184"/>
      <c r="AJ30" s="184"/>
    </row>
    <row r="31" spans="1:36" ht="28.5" customHeight="1">
      <c r="A31" s="184"/>
      <c r="B31" s="590"/>
      <c r="C31" s="591"/>
      <c r="D31" s="591"/>
      <c r="E31" s="592"/>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568"/>
      <c r="AH31" s="184"/>
      <c r="AI31" s="184"/>
      <c r="AJ31" s="184"/>
    </row>
    <row r="32" spans="1:36" ht="28.5" customHeight="1">
      <c r="A32" s="184"/>
      <c r="B32" s="590"/>
      <c r="C32" s="591"/>
      <c r="D32" s="591"/>
      <c r="E32" s="592"/>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568"/>
      <c r="AH32" s="184"/>
      <c r="AI32" s="184"/>
      <c r="AJ32" s="184"/>
    </row>
    <row r="33" spans="1:36" ht="28.5" customHeight="1" thickBot="1">
      <c r="A33" s="184"/>
      <c r="B33" s="593"/>
      <c r="C33" s="594"/>
      <c r="D33" s="594"/>
      <c r="E33" s="595"/>
      <c r="F33" s="569"/>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69"/>
      <c r="AE33" s="569"/>
      <c r="AF33" s="569"/>
      <c r="AG33" s="570"/>
      <c r="AH33" s="184"/>
      <c r="AI33" s="184"/>
      <c r="AJ33" s="184"/>
    </row>
    <row r="34" spans="1:36" ht="28.5" customHeight="1" thickBot="1">
      <c r="A34" s="184"/>
      <c r="B34" s="203" t="s">
        <v>16</v>
      </c>
      <c r="C34" s="185"/>
      <c r="D34" s="185"/>
      <c r="E34" s="185"/>
      <c r="F34" s="185"/>
      <c r="G34" s="185"/>
      <c r="H34" s="185"/>
      <c r="I34" s="185"/>
      <c r="J34" s="185"/>
      <c r="K34" s="222"/>
      <c r="L34" s="222"/>
      <c r="M34" s="222"/>
      <c r="N34" s="222"/>
      <c r="O34" s="222"/>
      <c r="P34" s="222"/>
      <c r="Q34" s="222"/>
      <c r="R34" s="222"/>
      <c r="S34" s="204"/>
      <c r="T34" s="204"/>
      <c r="U34" s="204"/>
      <c r="V34" s="222"/>
      <c r="W34" s="222"/>
      <c r="X34" s="222"/>
      <c r="Y34" s="222"/>
      <c r="Z34" s="222"/>
      <c r="AA34" s="560">
        <f>算定対象人数!H60+算定対象人数!L60</f>
        <v>7</v>
      </c>
      <c r="AB34" s="561"/>
      <c r="AC34" s="561"/>
      <c r="AD34" s="561"/>
      <c r="AE34" s="561"/>
      <c r="AF34" s="561"/>
      <c r="AG34" s="205" t="s">
        <v>2</v>
      </c>
      <c r="AH34" s="184"/>
      <c r="AI34" s="184"/>
      <c r="AJ34" s="184"/>
    </row>
    <row r="35" spans="1:36" ht="15" customHeight="1">
      <c r="A35" s="184"/>
      <c r="B35" s="206"/>
      <c r="C35" s="198"/>
      <c r="D35" s="198"/>
      <c r="E35" s="198"/>
      <c r="F35" s="198"/>
      <c r="G35" s="197"/>
      <c r="H35" s="197"/>
      <c r="I35" s="197"/>
      <c r="J35" s="199"/>
      <c r="K35" s="199"/>
      <c r="L35" s="199"/>
      <c r="M35" s="199"/>
      <c r="N35" s="199"/>
      <c r="O35" s="199"/>
      <c r="P35" s="199"/>
      <c r="Q35" s="199"/>
      <c r="R35" s="199"/>
      <c r="S35" s="197"/>
      <c r="T35" s="197"/>
      <c r="U35" s="197"/>
      <c r="V35" s="199"/>
      <c r="W35" s="199"/>
      <c r="X35" s="199"/>
      <c r="Y35" s="199"/>
      <c r="Z35" s="199"/>
      <c r="AA35" s="199"/>
      <c r="AB35" s="199"/>
      <c r="AC35" s="199"/>
      <c r="AD35" s="199"/>
      <c r="AE35" s="197"/>
      <c r="AF35" s="197"/>
      <c r="AG35" s="197"/>
      <c r="AH35" s="184"/>
      <c r="AI35" s="184"/>
      <c r="AJ35" s="184"/>
    </row>
    <row r="36" spans="1:36" ht="15" customHeight="1">
      <c r="A36" s="184"/>
      <c r="B36" s="206"/>
      <c r="C36" s="198"/>
      <c r="D36" s="198"/>
      <c r="E36" s="198"/>
      <c r="F36" s="198"/>
      <c r="G36" s="197"/>
      <c r="H36" s="197"/>
      <c r="I36" s="197"/>
      <c r="J36" s="199"/>
      <c r="K36" s="199"/>
      <c r="L36" s="199"/>
      <c r="M36" s="199"/>
      <c r="N36" s="199"/>
      <c r="O36" s="199"/>
      <c r="P36" s="199"/>
      <c r="Q36" s="199"/>
      <c r="R36" s="199"/>
      <c r="S36" s="197"/>
      <c r="T36" s="197"/>
      <c r="U36" s="197"/>
      <c r="V36" s="199"/>
      <c r="W36" s="199"/>
      <c r="X36" s="199"/>
      <c r="Y36" s="199"/>
      <c r="Z36" s="199"/>
      <c r="AA36" s="199"/>
      <c r="AB36" s="199"/>
      <c r="AC36" s="199"/>
      <c r="AD36" s="199"/>
      <c r="AE36" s="197"/>
      <c r="AF36" s="197"/>
      <c r="AG36" s="197"/>
      <c r="AH36" s="184"/>
      <c r="AI36" s="184"/>
      <c r="AJ36" s="184"/>
    </row>
    <row r="37" spans="1:36" ht="15" customHeight="1">
      <c r="A37" s="184"/>
      <c r="B37" s="186"/>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row>
    <row r="38" spans="1:36" ht="15" customHeight="1">
      <c r="A38" s="184"/>
      <c r="B38" s="186"/>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row>
  </sheetData>
  <sheetProtection algorithmName="SHA-512" hashValue="78OBbzpjFkXYip8rIND8sAZM9XGGfTBiS5tDW2PauI8iNVNXCGr4bRBktPLQtaHAXC7H8mqwPeOoIIeXJqgfFQ==" saltValue="MpMT2JikEc+eHaeSbE7TMg==" spinCount="100000" sheet="1" objects="1" scenarios="1"/>
  <dataConsolidate/>
  <mergeCells count="22">
    <mergeCell ref="B3:AG3"/>
    <mergeCell ref="E5:J5"/>
    <mergeCell ref="O7:T7"/>
    <mergeCell ref="U7:AG7"/>
    <mergeCell ref="Y6:Z6"/>
    <mergeCell ref="W6:X6"/>
    <mergeCell ref="AM12:AZ14"/>
    <mergeCell ref="AE6:AF6"/>
    <mergeCell ref="AB6:AC6"/>
    <mergeCell ref="AA34:AF34"/>
    <mergeCell ref="B17:E17"/>
    <mergeCell ref="F17:AG33"/>
    <mergeCell ref="O8:T8"/>
    <mergeCell ref="U8:AG8"/>
    <mergeCell ref="B13:B14"/>
    <mergeCell ref="C13:Z14"/>
    <mergeCell ref="AA13:AG14"/>
    <mergeCell ref="B22:E33"/>
    <mergeCell ref="U9:AG9"/>
    <mergeCell ref="O9:T9"/>
    <mergeCell ref="B12:AG12"/>
    <mergeCell ref="B18:E21"/>
  </mergeCells>
  <phoneticPr fontId="4"/>
  <dataValidations count="1">
    <dataValidation type="list" allowBlank="1" showInputMessage="1" showErrorMessage="1" sqref="AA13:AG14" xr:uid="{00000000-0002-0000-0300-000001000000}">
      <formula1>$AK$1</formula1>
    </dataValidation>
  </dataValidations>
  <printOptions horizontalCentered="1"/>
  <pageMargins left="0.59055118110236227" right="0.59055118110236227" top="0.59055118110236227" bottom="0.39370078740157483" header="0.51181102362204722" footer="0.51181102362204722"/>
  <pageSetup paperSize="9" scale="73" fitToHeight="2"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3AAF-A42C-4F8C-BDAE-D2DD9C870CC4}">
  <sheetPr>
    <tabColor theme="9" tint="0.39997558519241921"/>
  </sheetPr>
  <dimension ref="A1:AV29"/>
  <sheetViews>
    <sheetView showGridLines="0" view="pageBreakPreview" zoomScale="80" zoomScaleNormal="85" zoomScaleSheetLayoutView="80" workbookViewId="0">
      <selection activeCell="AJ10" sqref="AJ10"/>
    </sheetView>
  </sheetViews>
  <sheetFormatPr defaultColWidth="9" defaultRowHeight="18" customHeight="1"/>
  <cols>
    <col min="1" max="1" width="2.5" style="4" customWidth="1"/>
    <col min="2" max="3" width="3" style="4" customWidth="1"/>
    <col min="4" max="16" width="3.125" style="4" customWidth="1"/>
    <col min="17" max="34" width="3" style="4" customWidth="1"/>
    <col min="35" max="35" width="2.5" style="4" customWidth="1"/>
    <col min="36" max="41" width="3" style="4" customWidth="1"/>
    <col min="42" max="42" width="3" style="4" hidden="1" customWidth="1"/>
    <col min="43" max="43" width="3" style="4" customWidth="1"/>
    <col min="44" max="44" width="43.5" style="4" customWidth="1"/>
    <col min="45" max="47" width="3" style="4" customWidth="1"/>
    <col min="48" max="16384" width="9" style="4"/>
  </cols>
  <sheetData>
    <row r="1" spans="1:48" ht="18" customHeight="1">
      <c r="A1" s="397"/>
      <c r="B1" s="398" t="s">
        <v>47</v>
      </c>
      <c r="C1" s="399"/>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7"/>
      <c r="AO1" s="397"/>
      <c r="AP1" s="397" t="s">
        <v>17</v>
      </c>
      <c r="AQ1" s="397"/>
      <c r="AR1" s="397"/>
      <c r="AS1" s="397"/>
      <c r="AT1" s="397"/>
      <c r="AU1" s="397"/>
      <c r="AV1" s="397"/>
    </row>
    <row r="2" spans="1:48" ht="18" customHeight="1">
      <c r="A2" s="397"/>
      <c r="B2" s="399"/>
      <c r="C2" s="620" t="s">
        <v>82</v>
      </c>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397"/>
      <c r="AO2" s="397"/>
      <c r="AP2" s="397"/>
      <c r="AQ2" s="397"/>
      <c r="AR2" s="397"/>
      <c r="AS2" s="397"/>
      <c r="AT2" s="397"/>
      <c r="AU2" s="397"/>
      <c r="AV2" s="397"/>
    </row>
    <row r="3" spans="1:48" ht="18" customHeight="1">
      <c r="A3" s="397"/>
      <c r="B3" s="399"/>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1"/>
      <c r="AM3" s="399"/>
      <c r="AN3" s="397"/>
      <c r="AO3" s="397"/>
      <c r="AP3" s="397"/>
      <c r="AQ3" s="397"/>
      <c r="AR3" s="397"/>
      <c r="AS3" s="397"/>
      <c r="AT3" s="397"/>
      <c r="AU3" s="397"/>
      <c r="AV3" s="397"/>
    </row>
    <row r="4" spans="1:48" ht="18" customHeight="1" thickBot="1">
      <c r="A4" s="397"/>
      <c r="B4" s="399"/>
      <c r="C4" s="634" t="s">
        <v>262</v>
      </c>
      <c r="D4" s="634"/>
      <c r="E4" s="634"/>
      <c r="F4" s="634"/>
      <c r="G4" s="634"/>
      <c r="H4" s="634"/>
      <c r="I4" s="634"/>
      <c r="J4" s="634"/>
      <c r="K4" s="634"/>
      <c r="L4" s="634"/>
      <c r="M4" s="634"/>
      <c r="N4" s="634"/>
      <c r="O4" s="634"/>
      <c r="P4" s="634"/>
      <c r="Q4" s="402"/>
      <c r="R4" s="402"/>
      <c r="S4" s="402"/>
      <c r="T4" s="402"/>
      <c r="U4" s="402"/>
      <c r="V4" s="402"/>
      <c r="W4" s="402"/>
      <c r="X4" s="402"/>
      <c r="Y4" s="402"/>
      <c r="Z4" s="402"/>
      <c r="AA4" s="402"/>
      <c r="AB4" s="402"/>
      <c r="AC4" s="402"/>
      <c r="AD4" s="402"/>
      <c r="AE4" s="402"/>
      <c r="AF4" s="402"/>
      <c r="AG4" s="402"/>
      <c r="AH4" s="402"/>
      <c r="AI4" s="403"/>
      <c r="AJ4" s="399"/>
      <c r="AK4" s="621"/>
      <c r="AL4" s="621"/>
      <c r="AM4" s="399"/>
      <c r="AN4" s="397"/>
      <c r="AO4" s="397"/>
      <c r="AP4" s="397"/>
      <c r="AQ4" s="397"/>
      <c r="AR4" s="397"/>
      <c r="AS4" s="397"/>
      <c r="AT4" s="397"/>
      <c r="AU4" s="397"/>
      <c r="AV4" s="397"/>
    </row>
    <row r="5" spans="1:48" ht="18" customHeight="1">
      <c r="A5" s="397"/>
      <c r="B5" s="399"/>
      <c r="C5" s="635" t="s">
        <v>264</v>
      </c>
      <c r="D5" s="636"/>
      <c r="E5" s="636"/>
      <c r="F5" s="636"/>
      <c r="G5" s="636"/>
      <c r="H5" s="636"/>
      <c r="I5" s="636"/>
      <c r="J5" s="636"/>
      <c r="K5" s="641" t="s">
        <v>263</v>
      </c>
      <c r="L5" s="641"/>
      <c r="M5" s="641"/>
      <c r="N5" s="641"/>
      <c r="O5" s="641"/>
      <c r="P5" s="641"/>
      <c r="Q5" s="399"/>
      <c r="R5" s="399"/>
      <c r="S5" s="399"/>
      <c r="T5" s="622" t="s">
        <v>226</v>
      </c>
      <c r="U5" s="623"/>
      <c r="V5" s="623"/>
      <c r="W5" s="623"/>
      <c r="X5" s="623"/>
      <c r="Y5" s="623"/>
      <c r="Z5" s="624"/>
      <c r="AA5" s="625" t="str">
        <f>基礎情報!E37&amp;""</f>
        <v/>
      </c>
      <c r="AB5" s="626"/>
      <c r="AC5" s="626"/>
      <c r="AD5" s="626"/>
      <c r="AE5" s="626"/>
      <c r="AF5" s="626"/>
      <c r="AG5" s="626"/>
      <c r="AH5" s="626"/>
      <c r="AI5" s="626"/>
      <c r="AJ5" s="626"/>
      <c r="AK5" s="626"/>
      <c r="AL5" s="626"/>
      <c r="AM5" s="627"/>
      <c r="AN5" s="397"/>
      <c r="AO5" s="397"/>
      <c r="AP5" s="397"/>
      <c r="AQ5" s="397"/>
      <c r="AR5" s="397"/>
      <c r="AS5" s="397"/>
      <c r="AT5" s="397"/>
      <c r="AU5" s="397"/>
      <c r="AV5" s="397"/>
    </row>
    <row r="6" spans="1:48" ht="18" customHeight="1">
      <c r="A6" s="397"/>
      <c r="B6" s="399"/>
      <c r="C6" s="637"/>
      <c r="D6" s="638"/>
      <c r="E6" s="638"/>
      <c r="F6" s="638"/>
      <c r="G6" s="638"/>
      <c r="H6" s="638"/>
      <c r="I6" s="638"/>
      <c r="J6" s="638"/>
      <c r="K6" s="641"/>
      <c r="L6" s="641"/>
      <c r="M6" s="641"/>
      <c r="N6" s="641"/>
      <c r="O6" s="641"/>
      <c r="P6" s="641"/>
      <c r="Q6" s="399"/>
      <c r="R6" s="399"/>
      <c r="S6" s="399"/>
      <c r="T6" s="628" t="s">
        <v>227</v>
      </c>
      <c r="U6" s="629"/>
      <c r="V6" s="629"/>
      <c r="W6" s="629"/>
      <c r="X6" s="629"/>
      <c r="Y6" s="629"/>
      <c r="Z6" s="630"/>
      <c r="AA6" s="631" t="str">
        <f>基礎情報!E38&amp;""</f>
        <v/>
      </c>
      <c r="AB6" s="632"/>
      <c r="AC6" s="632"/>
      <c r="AD6" s="632"/>
      <c r="AE6" s="632"/>
      <c r="AF6" s="632"/>
      <c r="AG6" s="632"/>
      <c r="AH6" s="632"/>
      <c r="AI6" s="632"/>
      <c r="AJ6" s="632"/>
      <c r="AK6" s="632"/>
      <c r="AL6" s="632"/>
      <c r="AM6" s="633"/>
      <c r="AN6" s="397"/>
      <c r="AO6" s="397"/>
      <c r="AP6" s="397"/>
      <c r="AQ6" s="397"/>
      <c r="AR6" s="397"/>
      <c r="AS6" s="397"/>
      <c r="AT6" s="397"/>
      <c r="AU6" s="397"/>
      <c r="AV6" s="397"/>
    </row>
    <row r="7" spans="1:48" ht="18" customHeight="1" thickBot="1">
      <c r="A7" s="397"/>
      <c r="B7" s="399"/>
      <c r="C7" s="637"/>
      <c r="D7" s="638"/>
      <c r="E7" s="638"/>
      <c r="F7" s="638"/>
      <c r="G7" s="638"/>
      <c r="H7" s="638"/>
      <c r="I7" s="638"/>
      <c r="J7" s="638"/>
      <c r="K7" s="642" t="str">
        <f>IFERROR(IF(【様式９別添１】!H88&gt;=(2/3),"OK","NG"),"NG")</f>
        <v>NG</v>
      </c>
      <c r="L7" s="643"/>
      <c r="M7" s="643"/>
      <c r="N7" s="643"/>
      <c r="O7" s="643"/>
      <c r="P7" s="644"/>
      <c r="Q7" s="399"/>
      <c r="R7" s="399"/>
      <c r="S7" s="399"/>
      <c r="T7" s="650" t="s">
        <v>228</v>
      </c>
      <c r="U7" s="651"/>
      <c r="V7" s="651"/>
      <c r="W7" s="651"/>
      <c r="X7" s="651"/>
      <c r="Y7" s="651"/>
      <c r="Z7" s="652"/>
      <c r="AA7" s="653" t="str">
        <f>基礎情報!E39&amp;""</f>
        <v/>
      </c>
      <c r="AB7" s="654"/>
      <c r="AC7" s="654"/>
      <c r="AD7" s="654"/>
      <c r="AE7" s="654"/>
      <c r="AF7" s="654"/>
      <c r="AG7" s="654"/>
      <c r="AH7" s="654"/>
      <c r="AI7" s="654"/>
      <c r="AJ7" s="654"/>
      <c r="AK7" s="654"/>
      <c r="AL7" s="654"/>
      <c r="AM7" s="655"/>
      <c r="AN7" s="397"/>
      <c r="AO7" s="397"/>
      <c r="AP7" s="397"/>
      <c r="AQ7" s="397"/>
      <c r="AR7" s="397"/>
      <c r="AS7" s="397"/>
      <c r="AT7" s="397"/>
      <c r="AU7" s="397"/>
      <c r="AV7" s="397"/>
    </row>
    <row r="8" spans="1:48" ht="18" customHeight="1">
      <c r="A8" s="397"/>
      <c r="B8" s="399"/>
      <c r="C8" s="639"/>
      <c r="D8" s="640"/>
      <c r="E8" s="640"/>
      <c r="F8" s="640"/>
      <c r="G8" s="640"/>
      <c r="H8" s="640"/>
      <c r="I8" s="640"/>
      <c r="J8" s="640"/>
      <c r="K8" s="645"/>
      <c r="L8" s="646"/>
      <c r="M8" s="646"/>
      <c r="N8" s="646"/>
      <c r="O8" s="646"/>
      <c r="P8" s="647"/>
      <c r="Q8" s="403"/>
      <c r="R8" s="403"/>
      <c r="S8" s="403"/>
      <c r="T8" s="403"/>
      <c r="U8" s="404"/>
      <c r="V8" s="404"/>
      <c r="W8" s="404"/>
      <c r="X8" s="404"/>
      <c r="Y8" s="404"/>
      <c r="Z8" s="404"/>
      <c r="AA8" s="405"/>
      <c r="AB8" s="405"/>
      <c r="AC8" s="405"/>
      <c r="AD8" s="405"/>
      <c r="AE8" s="405"/>
      <c r="AF8" s="405"/>
      <c r="AG8" s="405"/>
      <c r="AH8" s="405"/>
      <c r="AI8" s="405"/>
      <c r="AJ8" s="405"/>
      <c r="AK8" s="405"/>
      <c r="AL8" s="399"/>
      <c r="AM8" s="399"/>
      <c r="AN8" s="397"/>
      <c r="AO8" s="397"/>
      <c r="AP8" s="397"/>
      <c r="AQ8" s="397"/>
      <c r="AR8" s="397"/>
      <c r="AS8" s="397"/>
      <c r="AT8" s="397"/>
      <c r="AU8" s="397"/>
      <c r="AV8" s="397"/>
    </row>
    <row r="9" spans="1:48" ht="18" customHeight="1" thickBot="1">
      <c r="A9" s="397"/>
      <c r="B9" s="399" t="s">
        <v>43</v>
      </c>
      <c r="C9" s="399"/>
      <c r="D9" s="399"/>
      <c r="E9" s="399"/>
      <c r="F9" s="399"/>
      <c r="G9" s="399"/>
      <c r="H9" s="399"/>
      <c r="I9" s="399"/>
      <c r="J9" s="399"/>
      <c r="K9" s="399"/>
      <c r="L9" s="399"/>
      <c r="M9" s="399"/>
      <c r="N9" s="399"/>
      <c r="O9" s="399"/>
      <c r="P9" s="399"/>
      <c r="Q9" s="399"/>
      <c r="R9" s="399"/>
      <c r="S9" s="399"/>
      <c r="T9" s="399"/>
      <c r="U9" s="399"/>
      <c r="V9" s="406"/>
      <c r="W9" s="406"/>
      <c r="X9" s="406"/>
      <c r="Y9" s="406"/>
      <c r="Z9" s="406"/>
      <c r="AA9" s="406"/>
      <c r="AB9" s="406"/>
      <c r="AC9" s="406"/>
      <c r="AD9" s="399"/>
      <c r="AE9" s="399"/>
      <c r="AF9" s="399"/>
      <c r="AG9" s="399"/>
      <c r="AH9" s="399"/>
      <c r="AI9" s="397"/>
      <c r="AJ9" s="397"/>
      <c r="AK9" s="399"/>
      <c r="AL9" s="399"/>
      <c r="AM9" s="399"/>
      <c r="AN9" s="397"/>
      <c r="AO9" s="397"/>
      <c r="AP9" s="397"/>
      <c r="AQ9" s="397"/>
      <c r="AR9" s="397"/>
      <c r="AS9" s="397"/>
      <c r="AT9" s="397"/>
      <c r="AU9" s="397"/>
      <c r="AV9" s="397"/>
    </row>
    <row r="10" spans="1:48" s="1" customFormat="1" ht="33.75" customHeight="1" thickBot="1">
      <c r="A10" s="184"/>
      <c r="B10" s="184"/>
      <c r="C10" s="656" t="s">
        <v>3</v>
      </c>
      <c r="D10" s="659" t="s">
        <v>210</v>
      </c>
      <c r="E10" s="660"/>
      <c r="F10" s="660"/>
      <c r="G10" s="660"/>
      <c r="H10" s="660"/>
      <c r="I10" s="660"/>
      <c r="J10" s="660"/>
      <c r="K10" s="660"/>
      <c r="L10" s="660"/>
      <c r="M10" s="660"/>
      <c r="N10" s="660"/>
      <c r="O10" s="660"/>
      <c r="P10" s="660"/>
      <c r="Q10" s="660"/>
      <c r="R10" s="660"/>
      <c r="S10" s="660"/>
      <c r="T10" s="660"/>
      <c r="U10" s="661"/>
      <c r="V10" s="665" t="s">
        <v>211</v>
      </c>
      <c r="W10" s="665"/>
      <c r="X10" s="665"/>
      <c r="Y10" s="665"/>
      <c r="Z10" s="666"/>
      <c r="AA10" s="667">
        <f>【様式４】!AA34</f>
        <v>7</v>
      </c>
      <c r="AB10" s="668"/>
      <c r="AC10" s="407" t="s">
        <v>2</v>
      </c>
      <c r="AD10" s="408"/>
      <c r="AE10" s="408"/>
      <c r="AF10" s="408"/>
      <c r="AG10" s="408"/>
      <c r="AH10" s="408"/>
      <c r="AI10" s="408"/>
      <c r="AJ10" s="408"/>
      <c r="AK10" s="408"/>
      <c r="AL10" s="408"/>
      <c r="AM10" s="408"/>
      <c r="AN10" s="184"/>
      <c r="AO10" s="184"/>
      <c r="AP10" s="184"/>
      <c r="AQ10" s="184"/>
      <c r="AR10" s="184"/>
      <c r="AS10" s="184"/>
      <c r="AT10" s="184"/>
      <c r="AU10" s="184"/>
      <c r="AV10" s="184"/>
    </row>
    <row r="11" spans="1:48" s="1" customFormat="1" ht="23.25" customHeight="1" thickBot="1">
      <c r="A11" s="184"/>
      <c r="B11" s="184"/>
      <c r="C11" s="657"/>
      <c r="D11" s="662"/>
      <c r="E11" s="663"/>
      <c r="F11" s="663"/>
      <c r="G11" s="663"/>
      <c r="H11" s="663"/>
      <c r="I11" s="663"/>
      <c r="J11" s="663"/>
      <c r="K11" s="663"/>
      <c r="L11" s="663"/>
      <c r="M11" s="663"/>
      <c r="N11" s="663"/>
      <c r="O11" s="663"/>
      <c r="P11" s="663"/>
      <c r="Q11" s="663"/>
      <c r="R11" s="663"/>
      <c r="S11" s="663"/>
      <c r="T11" s="663"/>
      <c r="U11" s="664"/>
      <c r="V11" s="669">
        <f>SUM(V12:AL14)</f>
        <v>947000</v>
      </c>
      <c r="W11" s="670"/>
      <c r="X11" s="670"/>
      <c r="Y11" s="670"/>
      <c r="Z11" s="670"/>
      <c r="AA11" s="670"/>
      <c r="AB11" s="670"/>
      <c r="AC11" s="670"/>
      <c r="AD11" s="670"/>
      <c r="AE11" s="670"/>
      <c r="AF11" s="670"/>
      <c r="AG11" s="670"/>
      <c r="AH11" s="670"/>
      <c r="AI11" s="670"/>
      <c r="AJ11" s="670"/>
      <c r="AK11" s="670"/>
      <c r="AL11" s="670"/>
      <c r="AM11" s="409" t="s">
        <v>18</v>
      </c>
      <c r="AN11" s="184"/>
      <c r="AO11" s="184"/>
      <c r="AP11" s="184"/>
      <c r="AQ11" s="184"/>
      <c r="AR11" s="184"/>
      <c r="AS11" s="184"/>
      <c r="AT11" s="184"/>
      <c r="AU11" s="184"/>
      <c r="AV11" s="184"/>
    </row>
    <row r="12" spans="1:48" s="1" customFormat="1" ht="18" customHeight="1">
      <c r="A12" s="184"/>
      <c r="B12" s="184"/>
      <c r="C12" s="657"/>
      <c r="D12" s="410"/>
      <c r="E12" s="411"/>
      <c r="F12" s="411"/>
      <c r="G12" s="411"/>
      <c r="H12" s="411"/>
      <c r="I12" s="412"/>
      <c r="J12" s="671" t="s">
        <v>212</v>
      </c>
      <c r="K12" s="672"/>
      <c r="L12" s="672"/>
      <c r="M12" s="672"/>
      <c r="N12" s="672"/>
      <c r="O12" s="672"/>
      <c r="P12" s="672"/>
      <c r="Q12" s="672"/>
      <c r="R12" s="672"/>
      <c r="S12" s="672"/>
      <c r="T12" s="672"/>
      <c r="U12" s="673"/>
      <c r="V12" s="674">
        <f>ROUNDDOWN(算定対象人数!H63*AJ15,-3)</f>
        <v>947000</v>
      </c>
      <c r="W12" s="675"/>
      <c r="X12" s="675"/>
      <c r="Y12" s="675"/>
      <c r="Z12" s="675"/>
      <c r="AA12" s="675"/>
      <c r="AB12" s="675"/>
      <c r="AC12" s="675"/>
      <c r="AD12" s="675"/>
      <c r="AE12" s="675"/>
      <c r="AF12" s="675"/>
      <c r="AG12" s="675"/>
      <c r="AH12" s="675"/>
      <c r="AI12" s="675"/>
      <c r="AJ12" s="675"/>
      <c r="AK12" s="675"/>
      <c r="AL12" s="675"/>
      <c r="AM12" s="413" t="s">
        <v>18</v>
      </c>
      <c r="AN12" s="184"/>
      <c r="AO12" s="184"/>
      <c r="AP12" s="184"/>
      <c r="AQ12" s="184"/>
      <c r="AR12" s="184"/>
      <c r="AS12" s="184"/>
      <c r="AT12" s="184"/>
      <c r="AU12" s="184"/>
      <c r="AV12" s="184"/>
    </row>
    <row r="13" spans="1:48" s="1" customFormat="1" ht="18" customHeight="1">
      <c r="A13" s="184"/>
      <c r="B13" s="184"/>
      <c r="C13" s="657"/>
      <c r="D13" s="414"/>
      <c r="E13" s="184"/>
      <c r="F13" s="184"/>
      <c r="G13" s="184"/>
      <c r="H13" s="184"/>
      <c r="I13" s="415"/>
      <c r="J13" s="676" t="s">
        <v>213</v>
      </c>
      <c r="K13" s="677"/>
      <c r="L13" s="677"/>
      <c r="M13" s="677"/>
      <c r="N13" s="677"/>
      <c r="O13" s="677"/>
      <c r="P13" s="677"/>
      <c r="Q13" s="677"/>
      <c r="R13" s="677"/>
      <c r="S13" s="677"/>
      <c r="T13" s="677"/>
      <c r="U13" s="678"/>
      <c r="V13" s="679">
        <f>【様式９別添２】!E15</f>
        <v>0</v>
      </c>
      <c r="W13" s="680"/>
      <c r="X13" s="680"/>
      <c r="Y13" s="680"/>
      <c r="Z13" s="680"/>
      <c r="AA13" s="680"/>
      <c r="AB13" s="680"/>
      <c r="AC13" s="680"/>
      <c r="AD13" s="680"/>
      <c r="AE13" s="680"/>
      <c r="AF13" s="680"/>
      <c r="AG13" s="680"/>
      <c r="AH13" s="680"/>
      <c r="AI13" s="680"/>
      <c r="AJ13" s="680"/>
      <c r="AK13" s="680"/>
      <c r="AL13" s="680"/>
      <c r="AM13" s="416" t="s">
        <v>18</v>
      </c>
      <c r="AN13" s="184"/>
      <c r="AO13" s="184"/>
      <c r="AP13" s="184"/>
      <c r="AQ13" s="184"/>
      <c r="AR13" s="184"/>
      <c r="AS13" s="184"/>
      <c r="AT13" s="184"/>
      <c r="AU13" s="184"/>
      <c r="AV13" s="184"/>
    </row>
    <row r="14" spans="1:48" s="1" customFormat="1" ht="18" customHeight="1" thickBot="1">
      <c r="A14" s="184"/>
      <c r="B14" s="184"/>
      <c r="C14" s="658"/>
      <c r="D14" s="417"/>
      <c r="E14" s="408"/>
      <c r="F14" s="408"/>
      <c r="G14" s="408"/>
      <c r="H14" s="408"/>
      <c r="I14" s="418"/>
      <c r="J14" s="681" t="s">
        <v>214</v>
      </c>
      <c r="K14" s="682"/>
      <c r="L14" s="682"/>
      <c r="M14" s="682"/>
      <c r="N14" s="682"/>
      <c r="O14" s="682"/>
      <c r="P14" s="682"/>
      <c r="Q14" s="682"/>
      <c r="R14" s="682"/>
      <c r="S14" s="682"/>
      <c r="T14" s="682"/>
      <c r="U14" s="683"/>
      <c r="V14" s="684">
        <f>【様式９別添２】!G15</f>
        <v>0</v>
      </c>
      <c r="W14" s="685"/>
      <c r="X14" s="685"/>
      <c r="Y14" s="685"/>
      <c r="Z14" s="685"/>
      <c r="AA14" s="685"/>
      <c r="AB14" s="685"/>
      <c r="AC14" s="685"/>
      <c r="AD14" s="685"/>
      <c r="AE14" s="685"/>
      <c r="AF14" s="685"/>
      <c r="AG14" s="685"/>
      <c r="AH14" s="685"/>
      <c r="AI14" s="685"/>
      <c r="AJ14" s="685"/>
      <c r="AK14" s="685"/>
      <c r="AL14" s="685"/>
      <c r="AM14" s="419" t="s">
        <v>18</v>
      </c>
      <c r="AN14" s="184"/>
      <c r="AO14" s="184"/>
      <c r="AP14" s="184"/>
      <c r="AQ14" s="184"/>
      <c r="AR14" s="184"/>
      <c r="AS14" s="184"/>
      <c r="AT14" s="184"/>
      <c r="AU14" s="184"/>
      <c r="AV14" s="184"/>
    </row>
    <row r="15" spans="1:48" s="1" customFormat="1" ht="18" customHeight="1" thickBot="1">
      <c r="A15" s="184"/>
      <c r="B15" s="184"/>
      <c r="C15" s="420" t="s">
        <v>215</v>
      </c>
      <c r="D15" s="686" t="s">
        <v>19</v>
      </c>
      <c r="E15" s="687"/>
      <c r="F15" s="687"/>
      <c r="G15" s="687"/>
      <c r="H15" s="687"/>
      <c r="I15" s="687"/>
      <c r="J15" s="687"/>
      <c r="K15" s="687"/>
      <c r="L15" s="687"/>
      <c r="M15" s="687"/>
      <c r="N15" s="687"/>
      <c r="O15" s="687"/>
      <c r="P15" s="687"/>
      <c r="Q15" s="688"/>
      <c r="R15" s="688"/>
      <c r="S15" s="688"/>
      <c r="T15" s="688"/>
      <c r="U15" s="689"/>
      <c r="V15" s="690" t="s">
        <v>156</v>
      </c>
      <c r="W15" s="691"/>
      <c r="X15" s="691"/>
      <c r="Y15" s="691"/>
      <c r="Z15" s="691"/>
      <c r="AA15" s="691"/>
      <c r="AB15" s="691"/>
      <c r="AC15" s="691"/>
      <c r="AD15" s="691"/>
      <c r="AE15" s="691"/>
      <c r="AF15" s="691"/>
      <c r="AG15" s="691"/>
      <c r="AH15" s="691"/>
      <c r="AI15" s="421" t="s">
        <v>44</v>
      </c>
      <c r="AJ15" s="421">
        <v>12</v>
      </c>
      <c r="AK15" s="185" t="s">
        <v>45</v>
      </c>
      <c r="AL15" s="421"/>
      <c r="AM15" s="422" t="s">
        <v>46</v>
      </c>
      <c r="AN15" s="184"/>
      <c r="AO15" s="184"/>
      <c r="AP15" s="184"/>
      <c r="AQ15" s="184"/>
      <c r="AR15" s="184"/>
      <c r="AS15" s="184"/>
      <c r="AT15" s="184"/>
      <c r="AU15" s="184"/>
      <c r="AV15" s="184"/>
    </row>
    <row r="16" spans="1:48" s="1" customFormat="1" ht="14.25">
      <c r="A16" s="184"/>
      <c r="B16" s="184"/>
      <c r="C16" s="423"/>
      <c r="D16" s="648"/>
      <c r="E16" s="648"/>
      <c r="F16" s="648"/>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9"/>
      <c r="AJ16" s="649"/>
      <c r="AK16" s="649"/>
      <c r="AL16" s="649"/>
      <c r="AM16" s="649"/>
      <c r="AN16" s="184"/>
      <c r="AO16" s="184"/>
      <c r="AP16" s="184"/>
      <c r="AQ16" s="184"/>
      <c r="AR16" s="184"/>
      <c r="AS16" s="184"/>
      <c r="AT16" s="184"/>
      <c r="AU16" s="184"/>
      <c r="AV16" s="184"/>
    </row>
    <row r="17" spans="1:48" ht="18" customHeight="1">
      <c r="A17" s="397"/>
      <c r="B17" s="399"/>
      <c r="C17" s="424"/>
      <c r="D17" s="425"/>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397"/>
      <c r="AO17" s="397"/>
      <c r="AP17" s="397"/>
      <c r="AQ17" s="397"/>
      <c r="AR17" s="426" t="s">
        <v>216</v>
      </c>
      <c r="AS17" s="426"/>
      <c r="AT17" s="426"/>
      <c r="AU17" s="426"/>
      <c r="AV17" s="426"/>
    </row>
    <row r="18" spans="1:48" ht="18" customHeight="1" thickBot="1">
      <c r="A18" s="397"/>
      <c r="B18" s="397" t="s">
        <v>22</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427"/>
      <c r="AJ18" s="427"/>
      <c r="AK18" s="427"/>
      <c r="AL18" s="427"/>
      <c r="AM18" s="427"/>
      <c r="AN18" s="397"/>
      <c r="AO18" s="397"/>
      <c r="AP18" s="397"/>
      <c r="AQ18" s="397"/>
      <c r="AR18" s="692" t="s">
        <v>217</v>
      </c>
      <c r="AS18" s="692"/>
      <c r="AT18" s="692"/>
      <c r="AU18" s="693"/>
      <c r="AV18" s="693"/>
    </row>
    <row r="19" spans="1:48" ht="31.5" customHeight="1">
      <c r="A19" s="397"/>
      <c r="B19" s="428"/>
      <c r="C19" s="429" t="s">
        <v>48</v>
      </c>
      <c r="D19" s="694" t="s">
        <v>218</v>
      </c>
      <c r="E19" s="695"/>
      <c r="F19" s="695"/>
      <c r="G19" s="695"/>
      <c r="H19" s="695"/>
      <c r="I19" s="695"/>
      <c r="J19" s="695"/>
      <c r="K19" s="695"/>
      <c r="L19" s="695"/>
      <c r="M19" s="695"/>
      <c r="N19" s="695"/>
      <c r="O19" s="695"/>
      <c r="P19" s="695"/>
      <c r="Q19" s="696"/>
      <c r="R19" s="696"/>
      <c r="S19" s="696"/>
      <c r="T19" s="696"/>
      <c r="U19" s="696"/>
      <c r="V19" s="697">
        <f>ROUNDDOWN(V20+V21,-3)</f>
        <v>0</v>
      </c>
      <c r="W19" s="698"/>
      <c r="X19" s="698"/>
      <c r="Y19" s="698"/>
      <c r="Z19" s="698"/>
      <c r="AA19" s="698"/>
      <c r="AB19" s="698"/>
      <c r="AC19" s="698"/>
      <c r="AD19" s="698"/>
      <c r="AE19" s="698"/>
      <c r="AF19" s="698"/>
      <c r="AG19" s="698"/>
      <c r="AH19" s="698"/>
      <c r="AI19" s="698"/>
      <c r="AJ19" s="698"/>
      <c r="AK19" s="698"/>
      <c r="AL19" s="698"/>
      <c r="AM19" s="430" t="s">
        <v>18</v>
      </c>
      <c r="AN19" s="397"/>
      <c r="AO19" s="397"/>
      <c r="AP19" s="397"/>
      <c r="AQ19" s="397"/>
      <c r="AR19" s="699" t="s">
        <v>219</v>
      </c>
      <c r="AS19" s="699"/>
      <c r="AT19" s="699"/>
      <c r="AU19" s="693"/>
      <c r="AV19" s="693"/>
    </row>
    <row r="20" spans="1:48" ht="18" customHeight="1" thickBot="1">
      <c r="A20" s="397"/>
      <c r="B20" s="428"/>
      <c r="C20" s="431"/>
      <c r="D20" s="414"/>
      <c r="E20" s="700" t="s">
        <v>160</v>
      </c>
      <c r="F20" s="701"/>
      <c r="G20" s="701"/>
      <c r="H20" s="701"/>
      <c r="I20" s="701"/>
      <c r="J20" s="701"/>
      <c r="K20" s="701"/>
      <c r="L20" s="701"/>
      <c r="M20" s="701"/>
      <c r="N20" s="701"/>
      <c r="O20" s="701"/>
      <c r="P20" s="701"/>
      <c r="Q20" s="702"/>
      <c r="R20" s="702"/>
      <c r="S20" s="702"/>
      <c r="T20" s="702"/>
      <c r="U20" s="702"/>
      <c r="V20" s="703">
        <f>【様式９別添１】!F87</f>
        <v>0</v>
      </c>
      <c r="W20" s="704"/>
      <c r="X20" s="704"/>
      <c r="Y20" s="704"/>
      <c r="Z20" s="704"/>
      <c r="AA20" s="704"/>
      <c r="AB20" s="704"/>
      <c r="AC20" s="704"/>
      <c r="AD20" s="704"/>
      <c r="AE20" s="704"/>
      <c r="AF20" s="704"/>
      <c r="AG20" s="704"/>
      <c r="AH20" s="704"/>
      <c r="AI20" s="704"/>
      <c r="AJ20" s="704"/>
      <c r="AK20" s="704"/>
      <c r="AL20" s="704"/>
      <c r="AM20" s="432" t="s">
        <v>18</v>
      </c>
      <c r="AN20" s="397"/>
      <c r="AO20" s="397"/>
      <c r="AP20" s="397"/>
      <c r="AQ20" s="397"/>
      <c r="AR20" s="699" t="s">
        <v>220</v>
      </c>
      <c r="AS20" s="699"/>
      <c r="AT20" s="699"/>
      <c r="AU20" s="705">
        <f>V20</f>
        <v>0</v>
      </c>
      <c r="AV20" s="705"/>
    </row>
    <row r="21" spans="1:48" ht="18" customHeight="1" thickBot="1">
      <c r="A21" s="397"/>
      <c r="B21" s="428"/>
      <c r="C21" s="433"/>
      <c r="D21" s="417"/>
      <c r="E21" s="706" t="s">
        <v>221</v>
      </c>
      <c r="F21" s="707"/>
      <c r="G21" s="707"/>
      <c r="H21" s="707"/>
      <c r="I21" s="707"/>
      <c r="J21" s="707"/>
      <c r="K21" s="707"/>
      <c r="L21" s="707"/>
      <c r="M21" s="707"/>
      <c r="N21" s="707"/>
      <c r="O21" s="707"/>
      <c r="P21" s="707"/>
      <c r="Q21" s="707"/>
      <c r="R21" s="707"/>
      <c r="S21" s="707"/>
      <c r="T21" s="707"/>
      <c r="U21" s="707"/>
      <c r="V21" s="708"/>
      <c r="W21" s="709"/>
      <c r="X21" s="709"/>
      <c r="Y21" s="709"/>
      <c r="Z21" s="709"/>
      <c r="AA21" s="709"/>
      <c r="AB21" s="709"/>
      <c r="AC21" s="709"/>
      <c r="AD21" s="709"/>
      <c r="AE21" s="709"/>
      <c r="AF21" s="709"/>
      <c r="AG21" s="709"/>
      <c r="AH21" s="709"/>
      <c r="AI21" s="709"/>
      <c r="AJ21" s="709"/>
      <c r="AK21" s="709"/>
      <c r="AL21" s="709"/>
      <c r="AM21" s="434" t="s">
        <v>18</v>
      </c>
      <c r="AN21" s="397"/>
      <c r="AO21" s="397"/>
      <c r="AP21" s="397"/>
      <c r="AQ21" s="397"/>
      <c r="AR21" s="710" t="s">
        <v>222</v>
      </c>
      <c r="AS21" s="710"/>
      <c r="AT21" s="711"/>
      <c r="AU21" s="712" t="e">
        <f>ROUND(AU18/AU19*AU20,0)</f>
        <v>#DIV/0!</v>
      </c>
      <c r="AV21" s="713" t="e">
        <f>ROUND(AV18/AV19*AV20,0)</f>
        <v>#DIV/0!</v>
      </c>
    </row>
    <row r="22" spans="1:48" ht="14.25">
      <c r="A22" s="397"/>
      <c r="B22" s="428"/>
      <c r="C22" s="435"/>
      <c r="D22" s="717"/>
      <c r="E22" s="718"/>
      <c r="F22" s="718"/>
      <c r="G22" s="718"/>
      <c r="H22" s="718"/>
      <c r="I22" s="718"/>
      <c r="J22" s="718"/>
      <c r="K22" s="718"/>
      <c r="L22" s="718"/>
      <c r="M22" s="718"/>
      <c r="N22" s="718"/>
      <c r="O22" s="718"/>
      <c r="P22" s="718"/>
      <c r="Q22" s="718"/>
      <c r="R22" s="718"/>
      <c r="S22" s="718"/>
      <c r="T22" s="718"/>
      <c r="U22" s="718"/>
      <c r="V22" s="718"/>
      <c r="W22" s="718"/>
      <c r="X22" s="718"/>
      <c r="Y22" s="718"/>
      <c r="Z22" s="718"/>
      <c r="AA22" s="718"/>
      <c r="AB22" s="718"/>
      <c r="AC22" s="718"/>
      <c r="AD22" s="718"/>
      <c r="AE22" s="718"/>
      <c r="AF22" s="718"/>
      <c r="AG22" s="718"/>
      <c r="AH22" s="718"/>
      <c r="AI22" s="718"/>
      <c r="AJ22" s="718"/>
      <c r="AK22" s="718"/>
      <c r="AL22" s="718"/>
      <c r="AM22" s="718"/>
      <c r="AN22" s="397"/>
      <c r="AO22" s="397"/>
      <c r="AP22" s="397"/>
      <c r="AQ22" s="397"/>
      <c r="AR22" s="397"/>
      <c r="AS22" s="397"/>
      <c r="AT22" s="397"/>
      <c r="AU22" s="397"/>
      <c r="AV22" s="397"/>
    </row>
    <row r="23" spans="1:48" ht="18" customHeight="1" thickBot="1">
      <c r="A23" s="397"/>
      <c r="B23" s="399"/>
      <c r="C23" s="425"/>
      <c r="D23" s="424"/>
      <c r="E23" s="424"/>
      <c r="F23" s="424"/>
      <c r="G23" s="424"/>
      <c r="H23" s="424"/>
      <c r="I23" s="424"/>
      <c r="J23" s="424"/>
      <c r="K23" s="424"/>
      <c r="L23" s="424"/>
      <c r="M23" s="424"/>
      <c r="N23" s="424"/>
      <c r="O23" s="424"/>
      <c r="P23" s="424"/>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5"/>
      <c r="AN23" s="397"/>
      <c r="AO23" s="397"/>
      <c r="AP23" s="397"/>
      <c r="AQ23" s="397"/>
      <c r="AR23" s="397"/>
      <c r="AS23" s="397"/>
      <c r="AT23" s="397"/>
      <c r="AU23" s="397"/>
      <c r="AV23" s="397"/>
    </row>
    <row r="24" spans="1:48" ht="45" customHeight="1" thickBot="1">
      <c r="A24" s="397"/>
      <c r="B24" s="399"/>
      <c r="C24" s="719" t="s">
        <v>83</v>
      </c>
      <c r="D24" s="720"/>
      <c r="E24" s="720"/>
      <c r="F24" s="721"/>
      <c r="G24" s="722" t="str">
        <f>IF(V27&gt;V26,"OK","NG")</f>
        <v>NG</v>
      </c>
      <c r="H24" s="723"/>
      <c r="I24" s="723"/>
      <c r="J24" s="723"/>
      <c r="K24" s="723"/>
      <c r="L24" s="723"/>
      <c r="M24" s="723"/>
      <c r="N24" s="724"/>
      <c r="O24" s="436"/>
      <c r="P24" s="436"/>
      <c r="Q24" s="436"/>
      <c r="R24" s="436"/>
      <c r="S24" s="436"/>
      <c r="T24" s="436"/>
      <c r="U24" s="436"/>
      <c r="V24" s="424"/>
      <c r="W24" s="424"/>
      <c r="X24" s="424"/>
      <c r="Y24" s="424"/>
      <c r="Z24" s="424"/>
      <c r="AA24" s="424"/>
      <c r="AB24" s="424"/>
      <c r="AC24" s="424"/>
      <c r="AD24" s="424"/>
      <c r="AE24" s="424"/>
      <c r="AF24" s="424"/>
      <c r="AG24" s="424"/>
      <c r="AH24" s="424"/>
      <c r="AI24" s="424"/>
      <c r="AJ24" s="424"/>
      <c r="AK24" s="424"/>
      <c r="AL24" s="424"/>
      <c r="AM24" s="425"/>
      <c r="AN24" s="397"/>
      <c r="AO24" s="397"/>
      <c r="AP24" s="397"/>
      <c r="AQ24" s="397"/>
      <c r="AR24" s="397"/>
      <c r="AS24" s="397"/>
      <c r="AT24" s="397"/>
      <c r="AU24" s="397"/>
      <c r="AV24" s="397"/>
    </row>
    <row r="25" spans="1:48" ht="18" customHeight="1" thickBot="1">
      <c r="A25" s="397"/>
      <c r="B25" s="399"/>
      <c r="C25" s="437" t="s">
        <v>223</v>
      </c>
      <c r="D25" s="436"/>
      <c r="E25" s="436"/>
      <c r="F25" s="436"/>
      <c r="G25" s="436"/>
      <c r="H25" s="436"/>
      <c r="I25" s="436"/>
      <c r="J25" s="436"/>
      <c r="K25" s="436"/>
      <c r="L25" s="436"/>
      <c r="M25" s="436"/>
      <c r="N25" s="436"/>
      <c r="O25" s="436"/>
      <c r="P25" s="436"/>
      <c r="Q25" s="436"/>
      <c r="R25" s="436"/>
      <c r="S25" s="436"/>
      <c r="T25" s="436"/>
      <c r="U25" s="436"/>
      <c r="V25" s="424"/>
      <c r="W25" s="438"/>
      <c r="X25" s="424"/>
      <c r="Y25" s="424"/>
      <c r="Z25" s="424"/>
      <c r="AA25" s="424"/>
      <c r="AB25" s="424"/>
      <c r="AC25" s="424"/>
      <c r="AD25" s="424"/>
      <c r="AE25" s="424"/>
      <c r="AF25" s="424"/>
      <c r="AG25" s="424"/>
      <c r="AH25" s="424"/>
      <c r="AI25" s="424"/>
      <c r="AJ25" s="424"/>
      <c r="AK25" s="424"/>
      <c r="AL25" s="424"/>
      <c r="AM25" s="425"/>
      <c r="AN25" s="397"/>
      <c r="AO25" s="397"/>
      <c r="AP25" s="397"/>
      <c r="AQ25" s="397"/>
      <c r="AR25" s="397"/>
      <c r="AS25" s="397"/>
      <c r="AT25" s="397"/>
      <c r="AU25" s="397"/>
      <c r="AV25" s="397"/>
    </row>
    <row r="26" spans="1:48" s="3" customFormat="1" ht="30.75" customHeight="1">
      <c r="A26" s="186"/>
      <c r="B26" s="186"/>
      <c r="C26" s="439" t="s">
        <v>23</v>
      </c>
      <c r="D26" s="725" t="s">
        <v>224</v>
      </c>
      <c r="E26" s="725"/>
      <c r="F26" s="725"/>
      <c r="G26" s="725"/>
      <c r="H26" s="725"/>
      <c r="I26" s="725"/>
      <c r="J26" s="725"/>
      <c r="K26" s="725"/>
      <c r="L26" s="725"/>
      <c r="M26" s="725"/>
      <c r="N26" s="725"/>
      <c r="O26" s="725"/>
      <c r="P26" s="725"/>
      <c r="Q26" s="440"/>
      <c r="R26" s="440"/>
      <c r="S26" s="440"/>
      <c r="T26" s="440"/>
      <c r="U26" s="441"/>
      <c r="V26" s="726">
        <f>V11</f>
        <v>947000</v>
      </c>
      <c r="W26" s="727"/>
      <c r="X26" s="727"/>
      <c r="Y26" s="727"/>
      <c r="Z26" s="727"/>
      <c r="AA26" s="727"/>
      <c r="AB26" s="727"/>
      <c r="AC26" s="727"/>
      <c r="AD26" s="727"/>
      <c r="AE26" s="727"/>
      <c r="AF26" s="727"/>
      <c r="AG26" s="727"/>
      <c r="AH26" s="727"/>
      <c r="AI26" s="727"/>
      <c r="AJ26" s="727"/>
      <c r="AK26" s="727"/>
      <c r="AL26" s="697"/>
      <c r="AM26" s="442" t="s">
        <v>18</v>
      </c>
      <c r="AN26" s="186"/>
      <c r="AO26" s="186"/>
      <c r="AP26" s="186"/>
      <c r="AQ26" s="186"/>
      <c r="AR26" s="186"/>
      <c r="AS26" s="186"/>
      <c r="AT26" s="186"/>
      <c r="AU26" s="186"/>
      <c r="AV26" s="186"/>
    </row>
    <row r="27" spans="1:48" s="3" customFormat="1" ht="30.75" customHeight="1" thickBot="1">
      <c r="A27" s="186"/>
      <c r="B27" s="186"/>
      <c r="C27" s="443" t="s">
        <v>24</v>
      </c>
      <c r="D27" s="714" t="s">
        <v>225</v>
      </c>
      <c r="E27" s="714"/>
      <c r="F27" s="714"/>
      <c r="G27" s="714"/>
      <c r="H27" s="714"/>
      <c r="I27" s="714"/>
      <c r="J27" s="714"/>
      <c r="K27" s="714"/>
      <c r="L27" s="714"/>
      <c r="M27" s="714"/>
      <c r="N27" s="714"/>
      <c r="O27" s="714"/>
      <c r="P27" s="714"/>
      <c r="Q27" s="444"/>
      <c r="R27" s="444"/>
      <c r="S27" s="444"/>
      <c r="T27" s="444"/>
      <c r="U27" s="445"/>
      <c r="V27" s="715">
        <f>V19</f>
        <v>0</v>
      </c>
      <c r="W27" s="716"/>
      <c r="X27" s="716"/>
      <c r="Y27" s="716"/>
      <c r="Z27" s="716"/>
      <c r="AA27" s="716"/>
      <c r="AB27" s="716"/>
      <c r="AC27" s="716"/>
      <c r="AD27" s="716"/>
      <c r="AE27" s="716"/>
      <c r="AF27" s="716"/>
      <c r="AG27" s="716"/>
      <c r="AH27" s="716"/>
      <c r="AI27" s="716"/>
      <c r="AJ27" s="716"/>
      <c r="AK27" s="716"/>
      <c r="AL27" s="716"/>
      <c r="AM27" s="446" t="s">
        <v>18</v>
      </c>
      <c r="AN27" s="186"/>
      <c r="AO27" s="186"/>
      <c r="AP27" s="186"/>
      <c r="AQ27" s="186"/>
      <c r="AR27" s="186"/>
      <c r="AS27" s="186"/>
      <c r="AT27" s="186"/>
      <c r="AU27" s="186"/>
      <c r="AV27" s="186"/>
    </row>
    <row r="28" spans="1:48" ht="18" customHeight="1">
      <c r="A28" s="397"/>
      <c r="B28" s="399"/>
      <c r="C28" s="425" t="s">
        <v>49</v>
      </c>
      <c r="D28" s="425"/>
      <c r="E28" s="425"/>
      <c r="F28" s="425"/>
      <c r="G28" s="425"/>
      <c r="H28" s="425"/>
      <c r="I28" s="425"/>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397"/>
      <c r="AO28" s="397"/>
      <c r="AP28" s="397"/>
      <c r="AQ28" s="397"/>
      <c r="AR28" s="397"/>
      <c r="AS28" s="397"/>
      <c r="AT28" s="397"/>
      <c r="AU28" s="397"/>
      <c r="AV28" s="397"/>
    </row>
    <row r="29" spans="1:48" ht="18" customHeight="1">
      <c r="A29" s="397"/>
      <c r="B29" s="399"/>
      <c r="C29" s="425"/>
      <c r="D29" s="425"/>
      <c r="E29" s="425"/>
      <c r="F29" s="425"/>
      <c r="G29" s="425"/>
      <c r="H29" s="425"/>
      <c r="I29" s="425"/>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397"/>
      <c r="AO29" s="397"/>
      <c r="AP29" s="397"/>
      <c r="AQ29" s="397"/>
      <c r="AR29" s="397"/>
      <c r="AS29" s="397"/>
      <c r="AT29" s="397"/>
      <c r="AU29" s="397"/>
      <c r="AV29" s="397"/>
    </row>
  </sheetData>
  <sheetProtection algorithmName="SHA-512" hashValue="vZ65hZn6q7MqQva7V4zBRS+P+ztHvNpwPpOSQHDQx1w6XRY9QO8nUMhSpJiyxv09l/tq9RCez9mcLvldRi9Yag==" saltValue="txtwRY51kf+E+8sIphul7w==" spinCount="100000" sheet="1" insertRows="0"/>
  <mergeCells count="47">
    <mergeCell ref="D27:P27"/>
    <mergeCell ref="V27:AL27"/>
    <mergeCell ref="D22:AM22"/>
    <mergeCell ref="C24:F24"/>
    <mergeCell ref="G24:N24"/>
    <mergeCell ref="D26:P26"/>
    <mergeCell ref="V26:AL26"/>
    <mergeCell ref="E20:U20"/>
    <mergeCell ref="V20:AL20"/>
    <mergeCell ref="AR20:AT20"/>
    <mergeCell ref="AU20:AV20"/>
    <mergeCell ref="E21:U21"/>
    <mergeCell ref="V21:AL21"/>
    <mergeCell ref="AR21:AT21"/>
    <mergeCell ref="AU21:AV21"/>
    <mergeCell ref="AR18:AT18"/>
    <mergeCell ref="AU18:AV18"/>
    <mergeCell ref="D19:U19"/>
    <mergeCell ref="V19:AL19"/>
    <mergeCell ref="AR19:AT19"/>
    <mergeCell ref="AU19:AV19"/>
    <mergeCell ref="D16:AM16"/>
    <mergeCell ref="T7:Z7"/>
    <mergeCell ref="AA7:AM7"/>
    <mergeCell ref="C10:C14"/>
    <mergeCell ref="D10:U11"/>
    <mergeCell ref="V10:Z10"/>
    <mergeCell ref="AA10:AB10"/>
    <mergeCell ref="V11:AL11"/>
    <mergeCell ref="J12:U12"/>
    <mergeCell ref="V12:AL12"/>
    <mergeCell ref="J13:U13"/>
    <mergeCell ref="V13:AL13"/>
    <mergeCell ref="J14:U14"/>
    <mergeCell ref="V14:AL14"/>
    <mergeCell ref="D15:U15"/>
    <mergeCell ref="V15:AH15"/>
    <mergeCell ref="C2:AM2"/>
    <mergeCell ref="AK4:AL4"/>
    <mergeCell ref="T5:Z5"/>
    <mergeCell ref="AA5:AM5"/>
    <mergeCell ref="T6:Z6"/>
    <mergeCell ref="AA6:AM6"/>
    <mergeCell ref="C4:P4"/>
    <mergeCell ref="C5:J8"/>
    <mergeCell ref="K5:P6"/>
    <mergeCell ref="K7:P8"/>
  </mergeCells>
  <phoneticPr fontId="4"/>
  <dataValidations count="2">
    <dataValidation type="whole" operator="greaterThanOrEqual" allowBlank="1" showInputMessage="1" showErrorMessage="1" sqref="AU18:AV19" xr:uid="{0FCC13A7-9552-43D8-AA8C-53FA35EE71A2}">
      <formula1>0</formula1>
    </dataValidation>
    <dataValidation type="list" allowBlank="1" showInputMessage="1" showErrorMessage="1" sqref="AA26:AM27 W25" xr:uid="{FEEB866A-0265-40FD-BC3D-570BD29D2854}">
      <formula1>"継続する,継続しない"</formula1>
    </dataValidation>
  </dataValidations>
  <printOptions horizontalCentered="1"/>
  <pageMargins left="0.59055118110236227" right="0.59055118110236227" top="0.43307086614173229" bottom="0.19685039370078741" header="0.35433070866141736" footer="0.23622047244094491"/>
  <pageSetup paperSize="9" scale="7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T98"/>
  <sheetViews>
    <sheetView showGridLines="0" view="pageBreakPreview" zoomScale="70" zoomScaleNormal="100" zoomScaleSheetLayoutView="70" workbookViewId="0">
      <selection activeCell="B7" sqref="B7"/>
    </sheetView>
  </sheetViews>
  <sheetFormatPr defaultColWidth="9.125" defaultRowHeight="12"/>
  <cols>
    <col min="1" max="1" width="5.75" style="5" customWidth="1"/>
    <col min="2" max="2" width="21.375" style="5" customWidth="1"/>
    <col min="3" max="3" width="15" style="5" customWidth="1"/>
    <col min="4" max="4" width="16" style="5" customWidth="1"/>
    <col min="5" max="5" width="16.125" style="5" customWidth="1"/>
    <col min="6" max="6" width="13.625" style="5" customWidth="1"/>
    <col min="7" max="7" width="25.5" style="5" customWidth="1"/>
    <col min="8" max="8" width="24.25" style="5" customWidth="1"/>
    <col min="9" max="9" width="16.625" style="5" customWidth="1"/>
    <col min="10" max="10" width="22" style="5" customWidth="1"/>
    <col min="11" max="11" width="14.75" style="5" customWidth="1"/>
    <col min="12" max="12" width="18.75" style="5" customWidth="1"/>
    <col min="13" max="15" width="15.75" style="5" customWidth="1"/>
    <col min="16" max="16" width="18.75" style="5" customWidth="1"/>
    <col min="17" max="19" width="15.75" style="5" customWidth="1"/>
    <col min="20" max="20" width="2.5" style="5" customWidth="1"/>
    <col min="21" max="16384" width="9.125" style="5"/>
  </cols>
  <sheetData>
    <row r="1" spans="1:20" ht="33.6" customHeight="1" thickBot="1">
      <c r="A1" s="153" t="s">
        <v>52</v>
      </c>
      <c r="B1" s="154"/>
      <c r="C1" s="154"/>
      <c r="D1" s="750" t="str">
        <f>IF(G7&gt;800000,"NG－要コメント確認","")</f>
        <v/>
      </c>
      <c r="E1" s="750"/>
      <c r="F1" s="154"/>
      <c r="G1" s="154"/>
      <c r="H1" s="154"/>
      <c r="I1" s="154"/>
      <c r="J1" s="154"/>
    </row>
    <row r="2" spans="1:20" ht="33.6" customHeight="1" thickBot="1">
      <c r="A2" s="155"/>
      <c r="B2" s="154"/>
      <c r="C2" s="154"/>
      <c r="D2" s="750"/>
      <c r="E2" s="750"/>
      <c r="F2" s="154"/>
      <c r="G2" s="758" t="s">
        <v>25</v>
      </c>
      <c r="H2" s="759"/>
      <c r="I2" s="757" t="str">
        <f>基礎情報!E37&amp;""</f>
        <v/>
      </c>
      <c r="J2" s="757"/>
    </row>
    <row r="3" spans="1:20" ht="25.5">
      <c r="A3" s="156" t="s">
        <v>53</v>
      </c>
      <c r="B3" s="157"/>
      <c r="C3" s="157"/>
      <c r="D3" s="157"/>
      <c r="E3" s="157"/>
      <c r="F3" s="154"/>
      <c r="G3" s="154"/>
      <c r="H3" s="154"/>
      <c r="I3" s="154"/>
      <c r="J3" s="158"/>
      <c r="K3" s="6"/>
      <c r="L3" s="6"/>
      <c r="M3" s="6"/>
      <c r="N3" s="6"/>
      <c r="O3" s="6"/>
      <c r="P3" s="6"/>
      <c r="Q3" s="6"/>
      <c r="R3" s="6"/>
      <c r="S3" s="6"/>
      <c r="T3" s="6"/>
    </row>
    <row r="4" spans="1:20" ht="12" customHeight="1" thickBot="1">
      <c r="A4" s="159"/>
      <c r="B4" s="159"/>
      <c r="C4" s="159"/>
      <c r="D4" s="159"/>
      <c r="E4" s="159"/>
      <c r="F4" s="159"/>
      <c r="G4" s="159"/>
      <c r="H4" s="159"/>
      <c r="I4" s="159"/>
      <c r="J4" s="154"/>
      <c r="K4" s="6"/>
      <c r="L4" s="6"/>
      <c r="M4" s="6"/>
      <c r="N4" s="6"/>
      <c r="O4" s="6"/>
      <c r="P4" s="6"/>
      <c r="Q4" s="6"/>
      <c r="R4" s="6"/>
      <c r="S4" s="6"/>
      <c r="T4" s="6"/>
    </row>
    <row r="5" spans="1:20" ht="18.75" customHeight="1">
      <c r="A5" s="740" t="s">
        <v>26</v>
      </c>
      <c r="B5" s="742" t="s">
        <v>27</v>
      </c>
      <c r="C5" s="744" t="s">
        <v>1</v>
      </c>
      <c r="D5" s="746" t="s">
        <v>74</v>
      </c>
      <c r="E5" s="748" t="s">
        <v>75</v>
      </c>
      <c r="F5" s="755" t="s">
        <v>76</v>
      </c>
      <c r="G5" s="756"/>
      <c r="H5" s="756"/>
      <c r="I5" s="751" t="s">
        <v>77</v>
      </c>
      <c r="J5" s="753" t="s">
        <v>28</v>
      </c>
      <c r="K5" s="6"/>
      <c r="L5" s="6"/>
      <c r="M5" s="6"/>
      <c r="N5" s="6"/>
      <c r="O5" s="6"/>
      <c r="P5" s="6"/>
      <c r="Q5" s="6"/>
      <c r="R5" s="6"/>
      <c r="S5" s="6"/>
      <c r="T5" s="6"/>
    </row>
    <row r="6" spans="1:20" ht="63" customHeight="1" thickBot="1">
      <c r="A6" s="741"/>
      <c r="B6" s="743"/>
      <c r="C6" s="745"/>
      <c r="D6" s="747"/>
      <c r="E6" s="749"/>
      <c r="F6" s="160"/>
      <c r="G6" s="161" t="s">
        <v>78</v>
      </c>
      <c r="H6" s="162" t="s">
        <v>79</v>
      </c>
      <c r="I6" s="752"/>
      <c r="J6" s="754"/>
      <c r="K6" s="7"/>
      <c r="L6" s="7"/>
      <c r="M6" s="7"/>
      <c r="N6" s="7"/>
      <c r="O6" s="7"/>
      <c r="P6" s="7"/>
      <c r="Q6" s="7"/>
      <c r="R6" s="7"/>
      <c r="S6" s="7"/>
      <c r="T6" s="7"/>
    </row>
    <row r="7" spans="1:20" ht="17.25">
      <c r="A7" s="163">
        <v>1</v>
      </c>
      <c r="B7" s="122"/>
      <c r="C7" s="123"/>
      <c r="D7" s="123"/>
      <c r="E7" s="124"/>
      <c r="F7" s="164">
        <f t="shared" ref="F7:F38" si="0">SUM(G7:H7)</f>
        <v>0</v>
      </c>
      <c r="G7" s="8"/>
      <c r="H7" s="9"/>
      <c r="I7" s="730"/>
      <c r="J7" s="18"/>
    </row>
    <row r="8" spans="1:20" ht="17.25">
      <c r="A8" s="165">
        <f>A7+1</f>
        <v>2</v>
      </c>
      <c r="B8" s="125"/>
      <c r="C8" s="126"/>
      <c r="D8" s="126"/>
      <c r="E8" s="127"/>
      <c r="F8" s="166">
        <f t="shared" si="0"/>
        <v>0</v>
      </c>
      <c r="G8" s="10"/>
      <c r="H8" s="11"/>
      <c r="I8" s="731"/>
      <c r="J8" s="19"/>
    </row>
    <row r="9" spans="1:20" ht="17.25">
      <c r="A9" s="167">
        <f t="shared" ref="A9:A85" si="1">A8+1</f>
        <v>3</v>
      </c>
      <c r="B9" s="125"/>
      <c r="C9" s="128"/>
      <c r="D9" s="128"/>
      <c r="E9" s="129"/>
      <c r="F9" s="166">
        <f t="shared" si="0"/>
        <v>0</v>
      </c>
      <c r="G9" s="12"/>
      <c r="H9" s="13"/>
      <c r="I9" s="731"/>
      <c r="J9" s="20"/>
    </row>
    <row r="10" spans="1:20" ht="17.25">
      <c r="A10" s="167">
        <f t="shared" si="1"/>
        <v>4</v>
      </c>
      <c r="B10" s="125"/>
      <c r="C10" s="128"/>
      <c r="D10" s="128"/>
      <c r="E10" s="129"/>
      <c r="F10" s="166">
        <f t="shared" si="0"/>
        <v>0</v>
      </c>
      <c r="G10" s="12"/>
      <c r="H10" s="13"/>
      <c r="I10" s="731"/>
      <c r="J10" s="21"/>
    </row>
    <row r="11" spans="1:20" ht="17.25">
      <c r="A11" s="167">
        <f t="shared" si="1"/>
        <v>5</v>
      </c>
      <c r="B11" s="125"/>
      <c r="C11" s="128"/>
      <c r="D11" s="128"/>
      <c r="E11" s="129"/>
      <c r="F11" s="166">
        <f t="shared" si="0"/>
        <v>0</v>
      </c>
      <c r="G11" s="12"/>
      <c r="H11" s="13"/>
      <c r="I11" s="731"/>
      <c r="J11" s="19"/>
    </row>
    <row r="12" spans="1:20" ht="17.25">
      <c r="A12" s="167">
        <f t="shared" si="1"/>
        <v>6</v>
      </c>
      <c r="B12" s="125"/>
      <c r="C12" s="126"/>
      <c r="D12" s="126"/>
      <c r="E12" s="127"/>
      <c r="F12" s="166">
        <f t="shared" si="0"/>
        <v>0</v>
      </c>
      <c r="G12" s="12"/>
      <c r="H12" s="13"/>
      <c r="I12" s="731"/>
      <c r="J12" s="21"/>
    </row>
    <row r="13" spans="1:20" ht="17.25">
      <c r="A13" s="167">
        <f t="shared" si="1"/>
        <v>7</v>
      </c>
      <c r="B13" s="125"/>
      <c r="C13" s="128"/>
      <c r="D13" s="128"/>
      <c r="E13" s="129"/>
      <c r="F13" s="166">
        <f t="shared" si="0"/>
        <v>0</v>
      </c>
      <c r="G13" s="12"/>
      <c r="H13" s="13"/>
      <c r="I13" s="731"/>
      <c r="J13" s="21"/>
    </row>
    <row r="14" spans="1:20" ht="17.25">
      <c r="A14" s="167">
        <f t="shared" si="1"/>
        <v>8</v>
      </c>
      <c r="B14" s="125"/>
      <c r="C14" s="128"/>
      <c r="D14" s="128"/>
      <c r="E14" s="129"/>
      <c r="F14" s="166">
        <f t="shared" si="0"/>
        <v>0</v>
      </c>
      <c r="G14" s="12"/>
      <c r="H14" s="13"/>
      <c r="I14" s="731"/>
      <c r="J14" s="21"/>
    </row>
    <row r="15" spans="1:20" ht="17.25">
      <c r="A15" s="167">
        <f t="shared" si="1"/>
        <v>9</v>
      </c>
      <c r="B15" s="125"/>
      <c r="C15" s="128"/>
      <c r="D15" s="128"/>
      <c r="E15" s="129"/>
      <c r="F15" s="166">
        <f t="shared" si="0"/>
        <v>0</v>
      </c>
      <c r="G15" s="12"/>
      <c r="H15" s="13"/>
      <c r="I15" s="731"/>
      <c r="J15" s="21"/>
    </row>
    <row r="16" spans="1:20" ht="17.25">
      <c r="A16" s="167">
        <f t="shared" si="1"/>
        <v>10</v>
      </c>
      <c r="B16" s="125"/>
      <c r="C16" s="128"/>
      <c r="D16" s="128"/>
      <c r="E16" s="129"/>
      <c r="F16" s="166">
        <f t="shared" si="0"/>
        <v>0</v>
      </c>
      <c r="G16" s="12"/>
      <c r="H16" s="13"/>
      <c r="I16" s="731"/>
      <c r="J16" s="21"/>
    </row>
    <row r="17" spans="1:10" ht="17.25">
      <c r="A17" s="167">
        <f t="shared" si="1"/>
        <v>11</v>
      </c>
      <c r="B17" s="125"/>
      <c r="C17" s="128"/>
      <c r="D17" s="128"/>
      <c r="E17" s="129"/>
      <c r="F17" s="166">
        <f t="shared" si="0"/>
        <v>0</v>
      </c>
      <c r="G17" s="12"/>
      <c r="H17" s="13"/>
      <c r="I17" s="731"/>
      <c r="J17" s="21"/>
    </row>
    <row r="18" spans="1:10" ht="17.25">
      <c r="A18" s="167">
        <f t="shared" si="1"/>
        <v>12</v>
      </c>
      <c r="B18" s="125"/>
      <c r="C18" s="128"/>
      <c r="D18" s="128"/>
      <c r="E18" s="129"/>
      <c r="F18" s="166">
        <f t="shared" si="0"/>
        <v>0</v>
      </c>
      <c r="G18" s="12"/>
      <c r="H18" s="13"/>
      <c r="I18" s="731"/>
      <c r="J18" s="21"/>
    </row>
    <row r="19" spans="1:10" ht="17.25">
      <c r="A19" s="167">
        <f t="shared" si="1"/>
        <v>13</v>
      </c>
      <c r="B19" s="125"/>
      <c r="C19" s="128"/>
      <c r="D19" s="128"/>
      <c r="E19" s="129"/>
      <c r="F19" s="166">
        <f t="shared" si="0"/>
        <v>0</v>
      </c>
      <c r="G19" s="12"/>
      <c r="H19" s="13"/>
      <c r="I19" s="731"/>
      <c r="J19" s="21"/>
    </row>
    <row r="20" spans="1:10" ht="17.25">
      <c r="A20" s="167">
        <f t="shared" si="1"/>
        <v>14</v>
      </c>
      <c r="B20" s="125"/>
      <c r="C20" s="128"/>
      <c r="D20" s="128"/>
      <c r="E20" s="129"/>
      <c r="F20" s="166">
        <f t="shared" si="0"/>
        <v>0</v>
      </c>
      <c r="G20" s="12"/>
      <c r="H20" s="13"/>
      <c r="I20" s="731"/>
      <c r="J20" s="21"/>
    </row>
    <row r="21" spans="1:10" ht="17.25">
      <c r="A21" s="167">
        <f t="shared" si="1"/>
        <v>15</v>
      </c>
      <c r="B21" s="125"/>
      <c r="C21" s="128"/>
      <c r="D21" s="128"/>
      <c r="E21" s="129"/>
      <c r="F21" s="166">
        <f t="shared" si="0"/>
        <v>0</v>
      </c>
      <c r="G21" s="12"/>
      <c r="H21" s="13"/>
      <c r="I21" s="731"/>
      <c r="J21" s="21"/>
    </row>
    <row r="22" spans="1:10" ht="17.25">
      <c r="A22" s="167">
        <f t="shared" si="1"/>
        <v>16</v>
      </c>
      <c r="B22" s="125"/>
      <c r="C22" s="128"/>
      <c r="D22" s="128"/>
      <c r="E22" s="129"/>
      <c r="F22" s="166">
        <f t="shared" si="0"/>
        <v>0</v>
      </c>
      <c r="G22" s="12"/>
      <c r="H22" s="13"/>
      <c r="I22" s="731"/>
      <c r="J22" s="21"/>
    </row>
    <row r="23" spans="1:10" ht="17.25">
      <c r="A23" s="167">
        <f t="shared" si="1"/>
        <v>17</v>
      </c>
      <c r="B23" s="125"/>
      <c r="C23" s="128"/>
      <c r="D23" s="128"/>
      <c r="E23" s="129"/>
      <c r="F23" s="166">
        <f t="shared" si="0"/>
        <v>0</v>
      </c>
      <c r="G23" s="12"/>
      <c r="H23" s="13"/>
      <c r="I23" s="731"/>
      <c r="J23" s="21"/>
    </row>
    <row r="24" spans="1:10" ht="17.25">
      <c r="A24" s="167">
        <f t="shared" si="1"/>
        <v>18</v>
      </c>
      <c r="B24" s="125"/>
      <c r="C24" s="128"/>
      <c r="D24" s="128"/>
      <c r="E24" s="129"/>
      <c r="F24" s="166">
        <f t="shared" si="0"/>
        <v>0</v>
      </c>
      <c r="G24" s="12"/>
      <c r="H24" s="13"/>
      <c r="I24" s="731"/>
      <c r="J24" s="21"/>
    </row>
    <row r="25" spans="1:10" ht="17.25">
      <c r="A25" s="167">
        <f t="shared" si="1"/>
        <v>19</v>
      </c>
      <c r="B25" s="125"/>
      <c r="C25" s="128"/>
      <c r="D25" s="128"/>
      <c r="E25" s="129"/>
      <c r="F25" s="166">
        <f t="shared" si="0"/>
        <v>0</v>
      </c>
      <c r="G25" s="12"/>
      <c r="H25" s="13"/>
      <c r="I25" s="731"/>
      <c r="J25" s="21"/>
    </row>
    <row r="26" spans="1:10" ht="17.25">
      <c r="A26" s="167">
        <f t="shared" si="1"/>
        <v>20</v>
      </c>
      <c r="B26" s="125"/>
      <c r="C26" s="128"/>
      <c r="D26" s="128"/>
      <c r="E26" s="129"/>
      <c r="F26" s="166">
        <f t="shared" si="0"/>
        <v>0</v>
      </c>
      <c r="G26" s="12"/>
      <c r="H26" s="13"/>
      <c r="I26" s="731"/>
      <c r="J26" s="21"/>
    </row>
    <row r="27" spans="1:10" ht="17.25">
      <c r="A27" s="167">
        <f t="shared" si="1"/>
        <v>21</v>
      </c>
      <c r="B27" s="125"/>
      <c r="C27" s="128"/>
      <c r="D27" s="128"/>
      <c r="E27" s="129"/>
      <c r="F27" s="166">
        <f t="shared" si="0"/>
        <v>0</v>
      </c>
      <c r="G27" s="12"/>
      <c r="H27" s="13"/>
      <c r="I27" s="731"/>
      <c r="J27" s="21"/>
    </row>
    <row r="28" spans="1:10" ht="17.25">
      <c r="A28" s="167">
        <f t="shared" si="1"/>
        <v>22</v>
      </c>
      <c r="B28" s="125"/>
      <c r="C28" s="128"/>
      <c r="D28" s="128"/>
      <c r="E28" s="129"/>
      <c r="F28" s="166">
        <f t="shared" si="0"/>
        <v>0</v>
      </c>
      <c r="G28" s="12"/>
      <c r="H28" s="13"/>
      <c r="I28" s="731"/>
      <c r="J28" s="21"/>
    </row>
    <row r="29" spans="1:10" ht="17.25">
      <c r="A29" s="167">
        <f t="shared" si="1"/>
        <v>23</v>
      </c>
      <c r="B29" s="125"/>
      <c r="C29" s="128"/>
      <c r="D29" s="128"/>
      <c r="E29" s="129"/>
      <c r="F29" s="166">
        <f t="shared" si="0"/>
        <v>0</v>
      </c>
      <c r="G29" s="12"/>
      <c r="H29" s="13"/>
      <c r="I29" s="731"/>
      <c r="J29" s="21"/>
    </row>
    <row r="30" spans="1:10" ht="17.25">
      <c r="A30" s="167">
        <f t="shared" si="1"/>
        <v>24</v>
      </c>
      <c r="B30" s="125"/>
      <c r="C30" s="128"/>
      <c r="D30" s="128"/>
      <c r="E30" s="129"/>
      <c r="F30" s="166">
        <f t="shared" si="0"/>
        <v>0</v>
      </c>
      <c r="G30" s="12"/>
      <c r="H30" s="13"/>
      <c r="I30" s="731"/>
      <c r="J30" s="21"/>
    </row>
    <row r="31" spans="1:10" ht="17.25">
      <c r="A31" s="167">
        <f t="shared" si="1"/>
        <v>25</v>
      </c>
      <c r="B31" s="125"/>
      <c r="C31" s="128"/>
      <c r="D31" s="128"/>
      <c r="E31" s="129"/>
      <c r="F31" s="166">
        <f t="shared" si="0"/>
        <v>0</v>
      </c>
      <c r="G31" s="12"/>
      <c r="H31" s="13"/>
      <c r="I31" s="731"/>
      <c r="J31" s="21"/>
    </row>
    <row r="32" spans="1:10" ht="17.25">
      <c r="A32" s="167">
        <f t="shared" si="1"/>
        <v>26</v>
      </c>
      <c r="B32" s="125"/>
      <c r="C32" s="128"/>
      <c r="D32" s="128"/>
      <c r="E32" s="129"/>
      <c r="F32" s="166">
        <f t="shared" si="0"/>
        <v>0</v>
      </c>
      <c r="G32" s="12"/>
      <c r="H32" s="13"/>
      <c r="I32" s="731"/>
      <c r="J32" s="21"/>
    </row>
    <row r="33" spans="1:10" ht="17.25">
      <c r="A33" s="167">
        <f t="shared" si="1"/>
        <v>27</v>
      </c>
      <c r="B33" s="125"/>
      <c r="C33" s="128"/>
      <c r="D33" s="128"/>
      <c r="E33" s="129"/>
      <c r="F33" s="166">
        <f t="shared" si="0"/>
        <v>0</v>
      </c>
      <c r="G33" s="12"/>
      <c r="H33" s="13"/>
      <c r="I33" s="731"/>
      <c r="J33" s="21"/>
    </row>
    <row r="34" spans="1:10" ht="17.25">
      <c r="A34" s="167">
        <f t="shared" si="1"/>
        <v>28</v>
      </c>
      <c r="B34" s="125"/>
      <c r="C34" s="128"/>
      <c r="D34" s="128"/>
      <c r="E34" s="129"/>
      <c r="F34" s="166">
        <f t="shared" si="0"/>
        <v>0</v>
      </c>
      <c r="G34" s="12"/>
      <c r="H34" s="13"/>
      <c r="I34" s="731"/>
      <c r="J34" s="21"/>
    </row>
    <row r="35" spans="1:10" ht="17.25">
      <c r="A35" s="167">
        <f t="shared" si="1"/>
        <v>29</v>
      </c>
      <c r="B35" s="125"/>
      <c r="C35" s="128"/>
      <c r="D35" s="128"/>
      <c r="E35" s="129"/>
      <c r="F35" s="166">
        <f t="shared" si="0"/>
        <v>0</v>
      </c>
      <c r="G35" s="12"/>
      <c r="H35" s="13"/>
      <c r="I35" s="731"/>
      <c r="J35" s="21"/>
    </row>
    <row r="36" spans="1:10" ht="17.25">
      <c r="A36" s="167">
        <f t="shared" si="1"/>
        <v>30</v>
      </c>
      <c r="B36" s="125"/>
      <c r="C36" s="128"/>
      <c r="D36" s="128"/>
      <c r="E36" s="129"/>
      <c r="F36" s="166">
        <f t="shared" si="0"/>
        <v>0</v>
      </c>
      <c r="G36" s="12"/>
      <c r="H36" s="13"/>
      <c r="I36" s="731"/>
      <c r="J36" s="21"/>
    </row>
    <row r="37" spans="1:10" ht="17.25">
      <c r="A37" s="167">
        <f t="shared" si="1"/>
        <v>31</v>
      </c>
      <c r="B37" s="125"/>
      <c r="C37" s="128"/>
      <c r="D37" s="128"/>
      <c r="E37" s="129"/>
      <c r="F37" s="166">
        <f t="shared" si="0"/>
        <v>0</v>
      </c>
      <c r="G37" s="12"/>
      <c r="H37" s="13"/>
      <c r="I37" s="731"/>
      <c r="J37" s="21"/>
    </row>
    <row r="38" spans="1:10" ht="17.25">
      <c r="A38" s="167">
        <f t="shared" si="1"/>
        <v>32</v>
      </c>
      <c r="B38" s="125"/>
      <c r="C38" s="128"/>
      <c r="D38" s="128"/>
      <c r="E38" s="129"/>
      <c r="F38" s="166">
        <f t="shared" si="0"/>
        <v>0</v>
      </c>
      <c r="G38" s="12"/>
      <c r="H38" s="13"/>
      <c r="I38" s="731"/>
      <c r="J38" s="21"/>
    </row>
    <row r="39" spans="1:10" ht="17.25">
      <c r="A39" s="167">
        <f t="shared" si="1"/>
        <v>33</v>
      </c>
      <c r="B39" s="125"/>
      <c r="C39" s="128"/>
      <c r="D39" s="128"/>
      <c r="E39" s="129"/>
      <c r="F39" s="166">
        <f t="shared" ref="F39:F70" si="2">SUM(G39:H39)</f>
        <v>0</v>
      </c>
      <c r="G39" s="12"/>
      <c r="H39" s="13"/>
      <c r="I39" s="731"/>
      <c r="J39" s="21"/>
    </row>
    <row r="40" spans="1:10" ht="17.25">
      <c r="A40" s="167">
        <f t="shared" si="1"/>
        <v>34</v>
      </c>
      <c r="B40" s="125"/>
      <c r="C40" s="128"/>
      <c r="D40" s="128"/>
      <c r="E40" s="129"/>
      <c r="F40" s="166">
        <f t="shared" si="2"/>
        <v>0</v>
      </c>
      <c r="G40" s="12"/>
      <c r="H40" s="13"/>
      <c r="I40" s="731"/>
      <c r="J40" s="21"/>
    </row>
    <row r="41" spans="1:10" ht="17.25">
      <c r="A41" s="167">
        <f t="shared" si="1"/>
        <v>35</v>
      </c>
      <c r="B41" s="125"/>
      <c r="C41" s="128"/>
      <c r="D41" s="128"/>
      <c r="E41" s="129"/>
      <c r="F41" s="166">
        <f t="shared" si="2"/>
        <v>0</v>
      </c>
      <c r="G41" s="12"/>
      <c r="H41" s="13"/>
      <c r="I41" s="731"/>
      <c r="J41" s="21"/>
    </row>
    <row r="42" spans="1:10" ht="17.25">
      <c r="A42" s="167">
        <f t="shared" si="1"/>
        <v>36</v>
      </c>
      <c r="B42" s="125"/>
      <c r="C42" s="128"/>
      <c r="D42" s="128"/>
      <c r="E42" s="129"/>
      <c r="F42" s="166">
        <f t="shared" si="2"/>
        <v>0</v>
      </c>
      <c r="G42" s="12"/>
      <c r="H42" s="13"/>
      <c r="I42" s="731"/>
      <c r="J42" s="21"/>
    </row>
    <row r="43" spans="1:10" ht="17.25">
      <c r="A43" s="167">
        <f t="shared" si="1"/>
        <v>37</v>
      </c>
      <c r="B43" s="125"/>
      <c r="C43" s="128"/>
      <c r="D43" s="128"/>
      <c r="E43" s="129"/>
      <c r="F43" s="166">
        <f t="shared" si="2"/>
        <v>0</v>
      </c>
      <c r="G43" s="12"/>
      <c r="H43" s="13"/>
      <c r="I43" s="731"/>
      <c r="J43" s="21"/>
    </row>
    <row r="44" spans="1:10" ht="17.25">
      <c r="A44" s="167">
        <f t="shared" si="1"/>
        <v>38</v>
      </c>
      <c r="B44" s="125"/>
      <c r="C44" s="128"/>
      <c r="D44" s="128"/>
      <c r="E44" s="129"/>
      <c r="F44" s="166">
        <f t="shared" si="2"/>
        <v>0</v>
      </c>
      <c r="G44" s="12"/>
      <c r="H44" s="13"/>
      <c r="I44" s="731"/>
      <c r="J44" s="21"/>
    </row>
    <row r="45" spans="1:10" ht="17.25">
      <c r="A45" s="167">
        <f t="shared" si="1"/>
        <v>39</v>
      </c>
      <c r="B45" s="125"/>
      <c r="C45" s="128"/>
      <c r="D45" s="128"/>
      <c r="E45" s="129"/>
      <c r="F45" s="166">
        <f t="shared" si="2"/>
        <v>0</v>
      </c>
      <c r="G45" s="12"/>
      <c r="H45" s="13"/>
      <c r="I45" s="731"/>
      <c r="J45" s="21"/>
    </row>
    <row r="46" spans="1:10" ht="17.25">
      <c r="A46" s="167">
        <f t="shared" si="1"/>
        <v>40</v>
      </c>
      <c r="B46" s="125"/>
      <c r="C46" s="128"/>
      <c r="D46" s="128"/>
      <c r="E46" s="129"/>
      <c r="F46" s="166">
        <f t="shared" si="2"/>
        <v>0</v>
      </c>
      <c r="G46" s="12"/>
      <c r="H46" s="13"/>
      <c r="I46" s="731"/>
      <c r="J46" s="21"/>
    </row>
    <row r="47" spans="1:10" ht="17.25">
      <c r="A47" s="167">
        <f t="shared" si="1"/>
        <v>41</v>
      </c>
      <c r="B47" s="125"/>
      <c r="C47" s="128"/>
      <c r="D47" s="128"/>
      <c r="E47" s="129"/>
      <c r="F47" s="166">
        <f t="shared" si="2"/>
        <v>0</v>
      </c>
      <c r="G47" s="12"/>
      <c r="H47" s="13"/>
      <c r="I47" s="731"/>
      <c r="J47" s="21"/>
    </row>
    <row r="48" spans="1:10" ht="17.25">
      <c r="A48" s="167">
        <f t="shared" si="1"/>
        <v>42</v>
      </c>
      <c r="B48" s="125"/>
      <c r="C48" s="128"/>
      <c r="D48" s="128"/>
      <c r="E48" s="129"/>
      <c r="F48" s="166">
        <f t="shared" si="2"/>
        <v>0</v>
      </c>
      <c r="G48" s="12"/>
      <c r="H48" s="13"/>
      <c r="I48" s="731"/>
      <c r="J48" s="21"/>
    </row>
    <row r="49" spans="1:10" ht="17.25">
      <c r="A49" s="167">
        <f t="shared" si="1"/>
        <v>43</v>
      </c>
      <c r="B49" s="125"/>
      <c r="C49" s="128"/>
      <c r="D49" s="128"/>
      <c r="E49" s="129"/>
      <c r="F49" s="166">
        <f t="shared" si="2"/>
        <v>0</v>
      </c>
      <c r="G49" s="12"/>
      <c r="H49" s="13"/>
      <c r="I49" s="731"/>
      <c r="J49" s="21"/>
    </row>
    <row r="50" spans="1:10" ht="17.25">
      <c r="A50" s="167">
        <f t="shared" si="1"/>
        <v>44</v>
      </c>
      <c r="B50" s="125"/>
      <c r="C50" s="128"/>
      <c r="D50" s="128"/>
      <c r="E50" s="129"/>
      <c r="F50" s="166">
        <f t="shared" si="2"/>
        <v>0</v>
      </c>
      <c r="G50" s="12"/>
      <c r="H50" s="13"/>
      <c r="I50" s="731"/>
      <c r="J50" s="21"/>
    </row>
    <row r="51" spans="1:10" ht="17.25">
      <c r="A51" s="167">
        <f t="shared" si="1"/>
        <v>45</v>
      </c>
      <c r="B51" s="125"/>
      <c r="C51" s="128"/>
      <c r="D51" s="128"/>
      <c r="E51" s="129"/>
      <c r="F51" s="166">
        <f t="shared" si="2"/>
        <v>0</v>
      </c>
      <c r="G51" s="12"/>
      <c r="H51" s="13"/>
      <c r="I51" s="731"/>
      <c r="J51" s="21"/>
    </row>
    <row r="52" spans="1:10" ht="17.25">
      <c r="A52" s="167">
        <f t="shared" si="1"/>
        <v>46</v>
      </c>
      <c r="B52" s="125"/>
      <c r="C52" s="128"/>
      <c r="D52" s="128"/>
      <c r="E52" s="129"/>
      <c r="F52" s="166">
        <f t="shared" si="2"/>
        <v>0</v>
      </c>
      <c r="G52" s="12"/>
      <c r="H52" s="13"/>
      <c r="I52" s="731"/>
      <c r="J52" s="21"/>
    </row>
    <row r="53" spans="1:10" ht="17.25">
      <c r="A53" s="167">
        <f t="shared" si="1"/>
        <v>47</v>
      </c>
      <c r="B53" s="125"/>
      <c r="C53" s="128"/>
      <c r="D53" s="128"/>
      <c r="E53" s="129"/>
      <c r="F53" s="166">
        <f t="shared" si="2"/>
        <v>0</v>
      </c>
      <c r="G53" s="12"/>
      <c r="H53" s="13"/>
      <c r="I53" s="731"/>
      <c r="J53" s="21"/>
    </row>
    <row r="54" spans="1:10" ht="17.25">
      <c r="A54" s="167">
        <f t="shared" si="1"/>
        <v>48</v>
      </c>
      <c r="B54" s="125"/>
      <c r="C54" s="128"/>
      <c r="D54" s="128"/>
      <c r="E54" s="129"/>
      <c r="F54" s="166">
        <f t="shared" si="2"/>
        <v>0</v>
      </c>
      <c r="G54" s="12"/>
      <c r="H54" s="13"/>
      <c r="I54" s="731"/>
      <c r="J54" s="21"/>
    </row>
    <row r="55" spans="1:10" ht="17.25">
      <c r="A55" s="167">
        <f t="shared" si="1"/>
        <v>49</v>
      </c>
      <c r="B55" s="125"/>
      <c r="C55" s="128"/>
      <c r="D55" s="128"/>
      <c r="E55" s="129"/>
      <c r="F55" s="166">
        <f t="shared" si="2"/>
        <v>0</v>
      </c>
      <c r="G55" s="12"/>
      <c r="H55" s="13"/>
      <c r="I55" s="731"/>
      <c r="J55" s="21"/>
    </row>
    <row r="56" spans="1:10" ht="17.25">
      <c r="A56" s="167">
        <f t="shared" si="1"/>
        <v>50</v>
      </c>
      <c r="B56" s="125"/>
      <c r="C56" s="128"/>
      <c r="D56" s="128"/>
      <c r="E56" s="129"/>
      <c r="F56" s="166">
        <f t="shared" si="2"/>
        <v>0</v>
      </c>
      <c r="G56" s="12"/>
      <c r="H56" s="13"/>
      <c r="I56" s="731"/>
      <c r="J56" s="21"/>
    </row>
    <row r="57" spans="1:10" ht="17.25">
      <c r="A57" s="167">
        <f t="shared" si="1"/>
        <v>51</v>
      </c>
      <c r="B57" s="125"/>
      <c r="C57" s="128"/>
      <c r="D57" s="128"/>
      <c r="E57" s="129"/>
      <c r="F57" s="166">
        <f t="shared" si="2"/>
        <v>0</v>
      </c>
      <c r="G57" s="12"/>
      <c r="H57" s="13"/>
      <c r="I57" s="731"/>
      <c r="J57" s="21"/>
    </row>
    <row r="58" spans="1:10" ht="17.25">
      <c r="A58" s="167">
        <f t="shared" si="1"/>
        <v>52</v>
      </c>
      <c r="B58" s="125"/>
      <c r="C58" s="128"/>
      <c r="D58" s="128"/>
      <c r="E58" s="129"/>
      <c r="F58" s="166">
        <f t="shared" si="2"/>
        <v>0</v>
      </c>
      <c r="G58" s="12"/>
      <c r="H58" s="13"/>
      <c r="I58" s="731"/>
      <c r="J58" s="21"/>
    </row>
    <row r="59" spans="1:10" ht="17.25">
      <c r="A59" s="167">
        <f t="shared" si="1"/>
        <v>53</v>
      </c>
      <c r="B59" s="125"/>
      <c r="C59" s="128"/>
      <c r="D59" s="128"/>
      <c r="E59" s="129"/>
      <c r="F59" s="166">
        <f t="shared" si="2"/>
        <v>0</v>
      </c>
      <c r="G59" s="12"/>
      <c r="H59" s="13"/>
      <c r="I59" s="731"/>
      <c r="J59" s="21"/>
    </row>
    <row r="60" spans="1:10" ht="17.25">
      <c r="A60" s="167">
        <f t="shared" si="1"/>
        <v>54</v>
      </c>
      <c r="B60" s="125"/>
      <c r="C60" s="128"/>
      <c r="D60" s="128"/>
      <c r="E60" s="129"/>
      <c r="F60" s="166">
        <f t="shared" si="2"/>
        <v>0</v>
      </c>
      <c r="G60" s="12"/>
      <c r="H60" s="13"/>
      <c r="I60" s="731"/>
      <c r="J60" s="21"/>
    </row>
    <row r="61" spans="1:10" ht="17.25">
      <c r="A61" s="167">
        <f t="shared" si="1"/>
        <v>55</v>
      </c>
      <c r="B61" s="125"/>
      <c r="C61" s="128"/>
      <c r="D61" s="128"/>
      <c r="E61" s="129"/>
      <c r="F61" s="166">
        <f t="shared" si="2"/>
        <v>0</v>
      </c>
      <c r="G61" s="12"/>
      <c r="H61" s="13"/>
      <c r="I61" s="731"/>
      <c r="J61" s="21"/>
    </row>
    <row r="62" spans="1:10" ht="17.25">
      <c r="A62" s="167">
        <f t="shared" si="1"/>
        <v>56</v>
      </c>
      <c r="B62" s="125"/>
      <c r="C62" s="128"/>
      <c r="D62" s="128"/>
      <c r="E62" s="129"/>
      <c r="F62" s="166">
        <f t="shared" si="2"/>
        <v>0</v>
      </c>
      <c r="G62" s="12"/>
      <c r="H62" s="13"/>
      <c r="I62" s="731"/>
      <c r="J62" s="21"/>
    </row>
    <row r="63" spans="1:10" ht="17.25">
      <c r="A63" s="167">
        <f t="shared" si="1"/>
        <v>57</v>
      </c>
      <c r="B63" s="125"/>
      <c r="C63" s="128"/>
      <c r="D63" s="128"/>
      <c r="E63" s="129"/>
      <c r="F63" s="166">
        <f t="shared" si="2"/>
        <v>0</v>
      </c>
      <c r="G63" s="12"/>
      <c r="H63" s="13"/>
      <c r="I63" s="731"/>
      <c r="J63" s="21"/>
    </row>
    <row r="64" spans="1:10" ht="17.25">
      <c r="A64" s="167">
        <f t="shared" si="1"/>
        <v>58</v>
      </c>
      <c r="B64" s="125"/>
      <c r="C64" s="128"/>
      <c r="D64" s="128"/>
      <c r="E64" s="129"/>
      <c r="F64" s="166">
        <f t="shared" si="2"/>
        <v>0</v>
      </c>
      <c r="G64" s="12"/>
      <c r="H64" s="13"/>
      <c r="I64" s="731"/>
      <c r="J64" s="21"/>
    </row>
    <row r="65" spans="1:10" ht="17.25">
      <c r="A65" s="167">
        <f t="shared" si="1"/>
        <v>59</v>
      </c>
      <c r="B65" s="125"/>
      <c r="C65" s="128"/>
      <c r="D65" s="128"/>
      <c r="E65" s="129"/>
      <c r="F65" s="166">
        <f t="shared" si="2"/>
        <v>0</v>
      </c>
      <c r="G65" s="12"/>
      <c r="H65" s="13"/>
      <c r="I65" s="731"/>
      <c r="J65" s="21"/>
    </row>
    <row r="66" spans="1:10" ht="17.25">
      <c r="A66" s="167">
        <f t="shared" si="1"/>
        <v>60</v>
      </c>
      <c r="B66" s="125"/>
      <c r="C66" s="128"/>
      <c r="D66" s="128"/>
      <c r="E66" s="129"/>
      <c r="F66" s="166">
        <f t="shared" si="2"/>
        <v>0</v>
      </c>
      <c r="G66" s="12"/>
      <c r="H66" s="13"/>
      <c r="I66" s="731"/>
      <c r="J66" s="21"/>
    </row>
    <row r="67" spans="1:10" ht="17.25">
      <c r="A67" s="167">
        <f t="shared" si="1"/>
        <v>61</v>
      </c>
      <c r="B67" s="125"/>
      <c r="C67" s="128"/>
      <c r="D67" s="128"/>
      <c r="E67" s="129"/>
      <c r="F67" s="166">
        <f t="shared" si="2"/>
        <v>0</v>
      </c>
      <c r="G67" s="12"/>
      <c r="H67" s="13"/>
      <c r="I67" s="731"/>
      <c r="J67" s="21"/>
    </row>
    <row r="68" spans="1:10" ht="17.25">
      <c r="A68" s="167">
        <f t="shared" si="1"/>
        <v>62</v>
      </c>
      <c r="B68" s="125"/>
      <c r="C68" s="128"/>
      <c r="D68" s="128"/>
      <c r="E68" s="129"/>
      <c r="F68" s="166">
        <f t="shared" si="2"/>
        <v>0</v>
      </c>
      <c r="G68" s="12"/>
      <c r="H68" s="13"/>
      <c r="I68" s="731"/>
      <c r="J68" s="21"/>
    </row>
    <row r="69" spans="1:10" ht="17.25">
      <c r="A69" s="167">
        <f t="shared" si="1"/>
        <v>63</v>
      </c>
      <c r="B69" s="125"/>
      <c r="C69" s="128"/>
      <c r="D69" s="128"/>
      <c r="E69" s="129"/>
      <c r="F69" s="166">
        <f t="shared" si="2"/>
        <v>0</v>
      </c>
      <c r="G69" s="12"/>
      <c r="H69" s="13"/>
      <c r="I69" s="731"/>
      <c r="J69" s="21"/>
    </row>
    <row r="70" spans="1:10" ht="17.25">
      <c r="A70" s="167">
        <f t="shared" si="1"/>
        <v>64</v>
      </c>
      <c r="B70" s="125"/>
      <c r="C70" s="128"/>
      <c r="D70" s="128"/>
      <c r="E70" s="129"/>
      <c r="F70" s="166">
        <f t="shared" si="2"/>
        <v>0</v>
      </c>
      <c r="G70" s="12"/>
      <c r="H70" s="13"/>
      <c r="I70" s="731"/>
      <c r="J70" s="21"/>
    </row>
    <row r="71" spans="1:10" ht="17.25">
      <c r="A71" s="167">
        <f t="shared" si="1"/>
        <v>65</v>
      </c>
      <c r="B71" s="125"/>
      <c r="C71" s="128"/>
      <c r="D71" s="128"/>
      <c r="E71" s="129"/>
      <c r="F71" s="166">
        <f t="shared" ref="F71:F86" si="3">SUM(G71:H71)</f>
        <v>0</v>
      </c>
      <c r="G71" s="12"/>
      <c r="H71" s="13"/>
      <c r="I71" s="731"/>
      <c r="J71" s="21"/>
    </row>
    <row r="72" spans="1:10" ht="17.25">
      <c r="A72" s="167">
        <f t="shared" si="1"/>
        <v>66</v>
      </c>
      <c r="B72" s="125"/>
      <c r="C72" s="128"/>
      <c r="D72" s="128"/>
      <c r="E72" s="129"/>
      <c r="F72" s="166">
        <f t="shared" si="3"/>
        <v>0</v>
      </c>
      <c r="G72" s="12"/>
      <c r="H72" s="13"/>
      <c r="I72" s="731"/>
      <c r="J72" s="21"/>
    </row>
    <row r="73" spans="1:10" ht="17.25">
      <c r="A73" s="167">
        <f t="shared" si="1"/>
        <v>67</v>
      </c>
      <c r="B73" s="125"/>
      <c r="C73" s="128"/>
      <c r="D73" s="128"/>
      <c r="E73" s="129"/>
      <c r="F73" s="166">
        <f t="shared" si="3"/>
        <v>0</v>
      </c>
      <c r="G73" s="12"/>
      <c r="H73" s="13"/>
      <c r="I73" s="731"/>
      <c r="J73" s="21"/>
    </row>
    <row r="74" spans="1:10" ht="17.25">
      <c r="A74" s="167">
        <f t="shared" si="1"/>
        <v>68</v>
      </c>
      <c r="B74" s="125"/>
      <c r="C74" s="128"/>
      <c r="D74" s="128"/>
      <c r="E74" s="129"/>
      <c r="F74" s="166">
        <f t="shared" si="3"/>
        <v>0</v>
      </c>
      <c r="G74" s="12"/>
      <c r="H74" s="13"/>
      <c r="I74" s="731"/>
      <c r="J74" s="21"/>
    </row>
    <row r="75" spans="1:10" ht="17.25">
      <c r="A75" s="167">
        <f t="shared" si="1"/>
        <v>69</v>
      </c>
      <c r="B75" s="125"/>
      <c r="C75" s="128"/>
      <c r="D75" s="128"/>
      <c r="E75" s="129"/>
      <c r="F75" s="166">
        <f t="shared" si="3"/>
        <v>0</v>
      </c>
      <c r="G75" s="12"/>
      <c r="H75" s="13"/>
      <c r="I75" s="731"/>
      <c r="J75" s="21"/>
    </row>
    <row r="76" spans="1:10" ht="17.25">
      <c r="A76" s="167">
        <f t="shared" si="1"/>
        <v>70</v>
      </c>
      <c r="B76" s="125"/>
      <c r="C76" s="128"/>
      <c r="D76" s="128"/>
      <c r="E76" s="129"/>
      <c r="F76" s="166">
        <f t="shared" si="3"/>
        <v>0</v>
      </c>
      <c r="G76" s="12"/>
      <c r="H76" s="13"/>
      <c r="I76" s="731"/>
      <c r="J76" s="21"/>
    </row>
    <row r="77" spans="1:10" ht="17.25">
      <c r="A77" s="167">
        <f t="shared" si="1"/>
        <v>71</v>
      </c>
      <c r="B77" s="125"/>
      <c r="C77" s="128"/>
      <c r="D77" s="128"/>
      <c r="E77" s="129"/>
      <c r="F77" s="166">
        <f t="shared" si="3"/>
        <v>0</v>
      </c>
      <c r="G77" s="12"/>
      <c r="H77" s="13"/>
      <c r="I77" s="731"/>
      <c r="J77" s="21"/>
    </row>
    <row r="78" spans="1:10" ht="17.25">
      <c r="A78" s="167">
        <f t="shared" si="1"/>
        <v>72</v>
      </c>
      <c r="B78" s="125"/>
      <c r="C78" s="128"/>
      <c r="D78" s="128"/>
      <c r="E78" s="129"/>
      <c r="F78" s="166">
        <f t="shared" si="3"/>
        <v>0</v>
      </c>
      <c r="G78" s="12"/>
      <c r="H78" s="13"/>
      <c r="I78" s="731"/>
      <c r="J78" s="21"/>
    </row>
    <row r="79" spans="1:10" ht="17.25">
      <c r="A79" s="167">
        <f t="shared" si="1"/>
        <v>73</v>
      </c>
      <c r="B79" s="125"/>
      <c r="C79" s="128"/>
      <c r="D79" s="128"/>
      <c r="E79" s="129"/>
      <c r="F79" s="166">
        <f t="shared" si="3"/>
        <v>0</v>
      </c>
      <c r="G79" s="12"/>
      <c r="H79" s="13"/>
      <c r="I79" s="731"/>
      <c r="J79" s="21"/>
    </row>
    <row r="80" spans="1:10" ht="17.25">
      <c r="A80" s="167">
        <f t="shared" si="1"/>
        <v>74</v>
      </c>
      <c r="B80" s="125"/>
      <c r="C80" s="128"/>
      <c r="D80" s="128"/>
      <c r="E80" s="129"/>
      <c r="F80" s="166">
        <f t="shared" si="3"/>
        <v>0</v>
      </c>
      <c r="G80" s="12"/>
      <c r="H80" s="13"/>
      <c r="I80" s="731"/>
      <c r="J80" s="21"/>
    </row>
    <row r="81" spans="1:14" ht="17.25">
      <c r="A81" s="167">
        <f t="shared" si="1"/>
        <v>75</v>
      </c>
      <c r="B81" s="125"/>
      <c r="C81" s="128"/>
      <c r="D81" s="128"/>
      <c r="E81" s="129"/>
      <c r="F81" s="166">
        <f t="shared" si="3"/>
        <v>0</v>
      </c>
      <c r="G81" s="12"/>
      <c r="H81" s="13"/>
      <c r="I81" s="731"/>
      <c r="J81" s="21"/>
    </row>
    <row r="82" spans="1:14" ht="17.25">
      <c r="A82" s="167">
        <f t="shared" si="1"/>
        <v>76</v>
      </c>
      <c r="B82" s="125"/>
      <c r="C82" s="128"/>
      <c r="D82" s="128"/>
      <c r="E82" s="129"/>
      <c r="F82" s="166">
        <f t="shared" si="3"/>
        <v>0</v>
      </c>
      <c r="G82" s="12"/>
      <c r="H82" s="13"/>
      <c r="I82" s="731"/>
      <c r="J82" s="21"/>
    </row>
    <row r="83" spans="1:14" ht="17.25">
      <c r="A83" s="167">
        <f t="shared" si="1"/>
        <v>77</v>
      </c>
      <c r="B83" s="125"/>
      <c r="C83" s="128"/>
      <c r="D83" s="128"/>
      <c r="E83" s="129"/>
      <c r="F83" s="166">
        <f t="shared" si="3"/>
        <v>0</v>
      </c>
      <c r="G83" s="12"/>
      <c r="H83" s="13"/>
      <c r="I83" s="731"/>
      <c r="J83" s="21"/>
    </row>
    <row r="84" spans="1:14" ht="17.25">
      <c r="A84" s="167">
        <f t="shared" si="1"/>
        <v>78</v>
      </c>
      <c r="B84" s="125"/>
      <c r="C84" s="128"/>
      <c r="D84" s="128"/>
      <c r="E84" s="129"/>
      <c r="F84" s="166">
        <f t="shared" si="3"/>
        <v>0</v>
      </c>
      <c r="G84" s="12"/>
      <c r="H84" s="13"/>
      <c r="I84" s="731"/>
      <c r="J84" s="21"/>
    </row>
    <row r="85" spans="1:14" ht="17.25">
      <c r="A85" s="167">
        <f t="shared" si="1"/>
        <v>79</v>
      </c>
      <c r="B85" s="125"/>
      <c r="C85" s="128"/>
      <c r="D85" s="128"/>
      <c r="E85" s="129"/>
      <c r="F85" s="166">
        <f t="shared" si="3"/>
        <v>0</v>
      </c>
      <c r="G85" s="12"/>
      <c r="H85" s="13"/>
      <c r="I85" s="731"/>
      <c r="J85" s="21"/>
    </row>
    <row r="86" spans="1:14" ht="18" thickBot="1">
      <c r="A86" s="168">
        <f>A85+1</f>
        <v>80</v>
      </c>
      <c r="B86" s="130"/>
      <c r="C86" s="131"/>
      <c r="D86" s="131"/>
      <c r="E86" s="132"/>
      <c r="F86" s="169">
        <f t="shared" si="3"/>
        <v>0</v>
      </c>
      <c r="G86" s="14"/>
      <c r="H86" s="15"/>
      <c r="I86" s="732"/>
      <c r="J86" s="22"/>
    </row>
    <row r="87" spans="1:14" ht="18" thickBot="1">
      <c r="A87" s="170"/>
      <c r="B87" s="736" t="s">
        <v>29</v>
      </c>
      <c r="C87" s="737"/>
      <c r="D87" s="737"/>
      <c r="E87" s="737"/>
      <c r="F87" s="171">
        <f>SUM(F7:F86)</f>
        <v>0</v>
      </c>
      <c r="G87" s="172">
        <f>SUM(G7:G86)</f>
        <v>0</v>
      </c>
      <c r="H87" s="172">
        <f>SUM(H7:H86)</f>
        <v>0</v>
      </c>
      <c r="I87" s="183"/>
      <c r="J87" s="173"/>
    </row>
    <row r="88" spans="1:14" ht="36" customHeight="1" thickBot="1">
      <c r="A88" s="733" t="s">
        <v>80</v>
      </c>
      <c r="B88" s="734"/>
      <c r="C88" s="734"/>
      <c r="D88" s="734"/>
      <c r="E88" s="734"/>
      <c r="F88" s="734"/>
      <c r="G88" s="734"/>
      <c r="H88" s="174">
        <f>IFERROR(G87/F87,0)</f>
        <v>0</v>
      </c>
      <c r="I88" s="175"/>
      <c r="J88" s="154"/>
    </row>
    <row r="89" spans="1:14" ht="17.25">
      <c r="A89" s="176"/>
      <c r="B89" s="177"/>
      <c r="C89" s="177"/>
      <c r="D89" s="177"/>
      <c r="E89" s="177"/>
      <c r="F89" s="177"/>
      <c r="G89" s="177"/>
      <c r="H89" s="178"/>
      <c r="I89" s="175"/>
      <c r="J89" s="154"/>
    </row>
    <row r="90" spans="1:14" ht="17.25" customHeight="1">
      <c r="A90" s="738" t="s">
        <v>30</v>
      </c>
      <c r="B90" s="739"/>
      <c r="C90" s="739"/>
      <c r="D90" s="739"/>
      <c r="E90" s="739"/>
      <c r="F90" s="739"/>
      <c r="G90" s="739"/>
      <c r="H90" s="224"/>
      <c r="I90" s="224"/>
      <c r="J90" s="224"/>
      <c r="K90" s="32"/>
      <c r="L90" s="33"/>
      <c r="M90" s="33"/>
      <c r="N90" s="33"/>
    </row>
    <row r="91" spans="1:14" ht="22.5" customHeight="1">
      <c r="A91" s="179" t="s">
        <v>63</v>
      </c>
      <c r="B91" s="224"/>
      <c r="C91" s="224"/>
      <c r="D91" s="224"/>
      <c r="E91" s="224"/>
      <c r="F91" s="224"/>
      <c r="G91" s="224"/>
      <c r="H91" s="224"/>
      <c r="I91" s="224"/>
      <c r="J91" s="224"/>
      <c r="K91" s="32"/>
      <c r="L91" s="33"/>
      <c r="M91" s="33"/>
      <c r="N91" s="33"/>
    </row>
    <row r="92" spans="1:14" ht="38.25" customHeight="1">
      <c r="A92" s="735" t="s">
        <v>64</v>
      </c>
      <c r="B92" s="735"/>
      <c r="C92" s="735"/>
      <c r="D92" s="735"/>
      <c r="E92" s="735"/>
      <c r="F92" s="735"/>
      <c r="G92" s="735"/>
      <c r="H92" s="735"/>
      <c r="I92" s="735"/>
      <c r="J92" s="735"/>
      <c r="K92" s="31"/>
      <c r="L92" s="31"/>
      <c r="M92" s="31"/>
      <c r="N92" s="31"/>
    </row>
    <row r="93" spans="1:14" ht="56.25" customHeight="1">
      <c r="A93" s="180" t="s">
        <v>20</v>
      </c>
      <c r="B93" s="728" t="s">
        <v>84</v>
      </c>
      <c r="C93" s="728"/>
      <c r="D93" s="728"/>
      <c r="E93" s="728"/>
      <c r="F93" s="728"/>
      <c r="G93" s="728"/>
      <c r="H93" s="728"/>
      <c r="I93" s="728"/>
      <c r="J93" s="728"/>
      <c r="K93" s="29"/>
      <c r="L93" s="30"/>
      <c r="M93" s="30"/>
      <c r="N93" s="30"/>
    </row>
    <row r="94" spans="1:14" ht="57" customHeight="1">
      <c r="A94" s="180" t="s">
        <v>21</v>
      </c>
      <c r="B94" s="728" t="s">
        <v>54</v>
      </c>
      <c r="C94" s="728"/>
      <c r="D94" s="728"/>
      <c r="E94" s="728"/>
      <c r="F94" s="728"/>
      <c r="G94" s="728"/>
      <c r="H94" s="728"/>
      <c r="I94" s="728"/>
      <c r="J94" s="728"/>
      <c r="K94" s="29"/>
      <c r="L94" s="30"/>
      <c r="M94" s="30"/>
      <c r="N94" s="30"/>
    </row>
    <row r="95" spans="1:14" ht="17.25" customHeight="1">
      <c r="A95" s="180" t="s">
        <v>31</v>
      </c>
      <c r="B95" s="728" t="s">
        <v>55</v>
      </c>
      <c r="C95" s="728"/>
      <c r="D95" s="728"/>
      <c r="E95" s="728"/>
      <c r="F95" s="728"/>
      <c r="G95" s="728"/>
      <c r="H95" s="728"/>
      <c r="I95" s="728"/>
      <c r="J95" s="728"/>
      <c r="K95" s="30"/>
      <c r="L95" s="30"/>
      <c r="M95" s="30"/>
      <c r="N95" s="30"/>
    </row>
    <row r="96" spans="1:14" ht="58.5" customHeight="1">
      <c r="A96" s="180" t="s">
        <v>32</v>
      </c>
      <c r="B96" s="728" t="s">
        <v>56</v>
      </c>
      <c r="C96" s="728"/>
      <c r="D96" s="728"/>
      <c r="E96" s="728"/>
      <c r="F96" s="728"/>
      <c r="G96" s="728"/>
      <c r="H96" s="728"/>
      <c r="I96" s="728"/>
      <c r="J96" s="728"/>
      <c r="K96" s="29"/>
      <c r="L96" s="17"/>
      <c r="M96" s="17"/>
      <c r="N96" s="17"/>
    </row>
    <row r="97" spans="1:14" ht="40.5" customHeight="1">
      <c r="A97" s="181" t="s">
        <v>65</v>
      </c>
      <c r="B97" s="729" t="s">
        <v>57</v>
      </c>
      <c r="C97" s="729"/>
      <c r="D97" s="729"/>
      <c r="E97" s="729"/>
      <c r="F97" s="729"/>
      <c r="G97" s="729"/>
      <c r="H97" s="729"/>
      <c r="I97" s="729"/>
      <c r="J97" s="729"/>
      <c r="K97" s="31"/>
      <c r="L97" s="31"/>
      <c r="M97" s="31"/>
      <c r="N97" s="31"/>
    </row>
    <row r="98" spans="1:14">
      <c r="A98" s="182"/>
      <c r="B98" s="182"/>
      <c r="C98" s="182"/>
      <c r="D98" s="182"/>
      <c r="E98" s="182"/>
      <c r="F98" s="182"/>
      <c r="G98" s="182"/>
      <c r="H98" s="182"/>
      <c r="I98" s="182"/>
      <c r="J98" s="182"/>
    </row>
  </sheetData>
  <sheetProtection algorithmName="SHA-512" hashValue="CXC73/jOEJQ/sNoJu+8JmZJcn1RXwNh55jmgma9VbeckWQkeNbPQxD7795JsEyQ7QlT8yeWQV3Vnjy9PGftuQw==" saltValue="AVtOxMW7D0Vf7ViAllztoA==" spinCount="100000" sheet="1" formatCells="0" insertColumns="0" insertRows="0" selectLockedCells="1"/>
  <mergeCells count="21">
    <mergeCell ref="D1:E2"/>
    <mergeCell ref="I5:I6"/>
    <mergeCell ref="J5:J6"/>
    <mergeCell ref="F5:H5"/>
    <mergeCell ref="I2:J2"/>
    <mergeCell ref="G2:H2"/>
    <mergeCell ref="A5:A6"/>
    <mergeCell ref="B5:B6"/>
    <mergeCell ref="C5:C6"/>
    <mergeCell ref="D5:D6"/>
    <mergeCell ref="E5:E6"/>
    <mergeCell ref="B96:J96"/>
    <mergeCell ref="B97:J97"/>
    <mergeCell ref="I7:I86"/>
    <mergeCell ref="B93:J93"/>
    <mergeCell ref="B94:J94"/>
    <mergeCell ref="B95:J95"/>
    <mergeCell ref="A88:G88"/>
    <mergeCell ref="A92:J92"/>
    <mergeCell ref="B87:E87"/>
    <mergeCell ref="A90:G90"/>
  </mergeCells>
  <phoneticPr fontId="4"/>
  <conditionalFormatting sqref="J7:J86 B7:E86">
    <cfRule type="containsBlanks" dxfId="7" priority="5">
      <formula>LEN(TRIM(B7))=0</formula>
    </cfRule>
  </conditionalFormatting>
  <conditionalFormatting sqref="I87">
    <cfRule type="containsBlanks" dxfId="6" priority="7">
      <formula>LEN(TRIM(I87))=0</formula>
    </cfRule>
  </conditionalFormatting>
  <conditionalFormatting sqref="G7:H86">
    <cfRule type="containsBlanks" dxfId="5" priority="6">
      <formula>LEN(TRIM(G7))=0</formula>
    </cfRule>
  </conditionalFormatting>
  <conditionalFormatting sqref="D1:E2">
    <cfRule type="cellIs" dxfId="4" priority="1" operator="equal">
      <formula>"NG－要コメント確認"</formula>
    </cfRule>
  </conditionalFormatting>
  <dataValidations count="6">
    <dataValidation type="list" allowBlank="1" showInputMessage="1" showErrorMessage="1" sqref="WUQ983041:WUQ983060 WKU983041:WKU983060 WAY983041:WAY983060 VRC983041:VRC983060 VHG983041:VHG983060 UXK983041:UXK983060 UNO983041:UNO983060 UDS983041:UDS983060 TTW983041:TTW983060 TKA983041:TKA983060 TAE983041:TAE983060 SQI983041:SQI983060 SGM983041:SGM983060 RWQ983041:RWQ983060 RMU983041:RMU983060 RCY983041:RCY983060 QTC983041:QTC983060 QJG983041:QJG983060 PZK983041:PZK983060 PPO983041:PPO983060 PFS983041:PFS983060 OVW983041:OVW983060 OMA983041:OMA983060 OCE983041:OCE983060 NSI983041:NSI983060 NIM983041:NIM983060 MYQ983041:MYQ983060 MOU983041:MOU983060 MEY983041:MEY983060 LVC983041:LVC983060 LLG983041:LLG983060 LBK983041:LBK983060 KRO983041:KRO983060 KHS983041:KHS983060 JXW983041:JXW983060 JOA983041:JOA983060 JEE983041:JEE983060 IUI983041:IUI983060 IKM983041:IKM983060 IAQ983041:IAQ983060 HQU983041:HQU983060 HGY983041:HGY983060 GXC983041:GXC983060 GNG983041:GNG983060 GDK983041:GDK983060 FTO983041:FTO983060 FJS983041:FJS983060 EZW983041:EZW983060 EQA983041:EQA983060 EGE983041:EGE983060 DWI983041:DWI983060 DMM983041:DMM983060 DCQ983041:DCQ983060 CSU983041:CSU983060 CIY983041:CIY983060 BZC983041:BZC983060 BPG983041:BPG983060 BFK983041:BFK983060 AVO983041:AVO983060 ALS983041:ALS983060 ABW983041:ABW983060 SA983041:SA983060 IE983041:IE983060 WUQ917505:WUQ917524 WKU917505:WKU917524 WAY917505:WAY917524 VRC917505:VRC917524 VHG917505:VHG917524 UXK917505:UXK917524 UNO917505:UNO917524 UDS917505:UDS917524 TTW917505:TTW917524 TKA917505:TKA917524 TAE917505:TAE917524 SQI917505:SQI917524 SGM917505:SGM917524 RWQ917505:RWQ917524 RMU917505:RMU917524 RCY917505:RCY917524 QTC917505:QTC917524 QJG917505:QJG917524 PZK917505:PZK917524 PPO917505:PPO917524 PFS917505:PFS917524 OVW917505:OVW917524 OMA917505:OMA917524 OCE917505:OCE917524 NSI917505:NSI917524 NIM917505:NIM917524 MYQ917505:MYQ917524 MOU917505:MOU917524 MEY917505:MEY917524 LVC917505:LVC917524 LLG917505:LLG917524 LBK917505:LBK917524 KRO917505:KRO917524 KHS917505:KHS917524 JXW917505:JXW917524 JOA917505:JOA917524 JEE917505:JEE917524 IUI917505:IUI917524 IKM917505:IKM917524 IAQ917505:IAQ917524 HQU917505:HQU917524 HGY917505:HGY917524 GXC917505:GXC917524 GNG917505:GNG917524 GDK917505:GDK917524 FTO917505:FTO917524 FJS917505:FJS917524 EZW917505:EZW917524 EQA917505:EQA917524 EGE917505:EGE917524 DWI917505:DWI917524 DMM917505:DMM917524 DCQ917505:DCQ917524 CSU917505:CSU917524 CIY917505:CIY917524 BZC917505:BZC917524 BPG917505:BPG917524 BFK917505:BFK917524 AVO917505:AVO917524 ALS917505:ALS917524 ABW917505:ABW917524 SA917505:SA917524 IE917505:IE917524 WUQ851969:WUQ851988 WKU851969:WKU851988 WAY851969:WAY851988 VRC851969:VRC851988 VHG851969:VHG851988 UXK851969:UXK851988 UNO851969:UNO851988 UDS851969:UDS851988 TTW851969:TTW851988 TKA851969:TKA851988 TAE851969:TAE851988 SQI851969:SQI851988 SGM851969:SGM851988 RWQ851969:RWQ851988 RMU851969:RMU851988 RCY851969:RCY851988 QTC851969:QTC851988 QJG851969:QJG851988 PZK851969:PZK851988 PPO851969:PPO851988 PFS851969:PFS851988 OVW851969:OVW851988 OMA851969:OMA851988 OCE851969:OCE851988 NSI851969:NSI851988 NIM851969:NIM851988 MYQ851969:MYQ851988 MOU851969:MOU851988 MEY851969:MEY851988 LVC851969:LVC851988 LLG851969:LLG851988 LBK851969:LBK851988 KRO851969:KRO851988 KHS851969:KHS851988 JXW851969:JXW851988 JOA851969:JOA851988 JEE851969:JEE851988 IUI851969:IUI851988 IKM851969:IKM851988 IAQ851969:IAQ851988 HQU851969:HQU851988 HGY851969:HGY851988 GXC851969:GXC851988 GNG851969:GNG851988 GDK851969:GDK851988 FTO851969:FTO851988 FJS851969:FJS851988 EZW851969:EZW851988 EQA851969:EQA851988 EGE851969:EGE851988 DWI851969:DWI851988 DMM851969:DMM851988 DCQ851969:DCQ851988 CSU851969:CSU851988 CIY851969:CIY851988 BZC851969:BZC851988 BPG851969:BPG851988 BFK851969:BFK851988 AVO851969:AVO851988 ALS851969:ALS851988 ABW851969:ABW851988 SA851969:SA851988 IE851969:IE851988 WUQ786433:WUQ786452 WKU786433:WKU786452 WAY786433:WAY786452 VRC786433:VRC786452 VHG786433:VHG786452 UXK786433:UXK786452 UNO786433:UNO786452 UDS786433:UDS786452 TTW786433:TTW786452 TKA786433:TKA786452 TAE786433:TAE786452 SQI786433:SQI786452 SGM786433:SGM786452 RWQ786433:RWQ786452 RMU786433:RMU786452 RCY786433:RCY786452 QTC786433:QTC786452 QJG786433:QJG786452 PZK786433:PZK786452 PPO786433:PPO786452 PFS786433:PFS786452 OVW786433:OVW786452 OMA786433:OMA786452 OCE786433:OCE786452 NSI786433:NSI786452 NIM786433:NIM786452 MYQ786433:MYQ786452 MOU786433:MOU786452 MEY786433:MEY786452 LVC786433:LVC786452 LLG786433:LLG786452 LBK786433:LBK786452 KRO786433:KRO786452 KHS786433:KHS786452 JXW786433:JXW786452 JOA786433:JOA786452 JEE786433:JEE786452 IUI786433:IUI786452 IKM786433:IKM786452 IAQ786433:IAQ786452 HQU786433:HQU786452 HGY786433:HGY786452 GXC786433:GXC786452 GNG786433:GNG786452 GDK786433:GDK786452 FTO786433:FTO786452 FJS786433:FJS786452 EZW786433:EZW786452 EQA786433:EQA786452 EGE786433:EGE786452 DWI786433:DWI786452 DMM786433:DMM786452 DCQ786433:DCQ786452 CSU786433:CSU786452 CIY786433:CIY786452 BZC786433:BZC786452 BPG786433:BPG786452 BFK786433:BFK786452 AVO786433:AVO786452 ALS786433:ALS786452 ABW786433:ABW786452 SA786433:SA786452 IE786433:IE786452 WUQ720897:WUQ720916 WKU720897:WKU720916 WAY720897:WAY720916 VRC720897:VRC720916 VHG720897:VHG720916 UXK720897:UXK720916 UNO720897:UNO720916 UDS720897:UDS720916 TTW720897:TTW720916 TKA720897:TKA720916 TAE720897:TAE720916 SQI720897:SQI720916 SGM720897:SGM720916 RWQ720897:RWQ720916 RMU720897:RMU720916 RCY720897:RCY720916 QTC720897:QTC720916 QJG720897:QJG720916 PZK720897:PZK720916 PPO720897:PPO720916 PFS720897:PFS720916 OVW720897:OVW720916 OMA720897:OMA720916 OCE720897:OCE720916 NSI720897:NSI720916 NIM720897:NIM720916 MYQ720897:MYQ720916 MOU720897:MOU720916 MEY720897:MEY720916 LVC720897:LVC720916 LLG720897:LLG720916 LBK720897:LBK720916 KRO720897:KRO720916 KHS720897:KHS720916 JXW720897:JXW720916 JOA720897:JOA720916 JEE720897:JEE720916 IUI720897:IUI720916 IKM720897:IKM720916 IAQ720897:IAQ720916 HQU720897:HQU720916 HGY720897:HGY720916 GXC720897:GXC720916 GNG720897:GNG720916 GDK720897:GDK720916 FTO720897:FTO720916 FJS720897:FJS720916 EZW720897:EZW720916 EQA720897:EQA720916 EGE720897:EGE720916 DWI720897:DWI720916 DMM720897:DMM720916 DCQ720897:DCQ720916 CSU720897:CSU720916 CIY720897:CIY720916 BZC720897:BZC720916 BPG720897:BPG720916 BFK720897:BFK720916 AVO720897:AVO720916 ALS720897:ALS720916 ABW720897:ABW720916 SA720897:SA720916 IE720897:IE720916 WUQ655361:WUQ655380 WKU655361:WKU655380 WAY655361:WAY655380 VRC655361:VRC655380 VHG655361:VHG655380 UXK655361:UXK655380 UNO655361:UNO655380 UDS655361:UDS655380 TTW655361:TTW655380 TKA655361:TKA655380 TAE655361:TAE655380 SQI655361:SQI655380 SGM655361:SGM655380 RWQ655361:RWQ655380 RMU655361:RMU655380 RCY655361:RCY655380 QTC655361:QTC655380 QJG655361:QJG655380 PZK655361:PZK655380 PPO655361:PPO655380 PFS655361:PFS655380 OVW655361:OVW655380 OMA655361:OMA655380 OCE655361:OCE655380 NSI655361:NSI655380 NIM655361:NIM655380 MYQ655361:MYQ655380 MOU655361:MOU655380 MEY655361:MEY655380 LVC655361:LVC655380 LLG655361:LLG655380 LBK655361:LBK655380 KRO655361:KRO655380 KHS655361:KHS655380 JXW655361:JXW655380 JOA655361:JOA655380 JEE655361:JEE655380 IUI655361:IUI655380 IKM655361:IKM655380 IAQ655361:IAQ655380 HQU655361:HQU655380 HGY655361:HGY655380 GXC655361:GXC655380 GNG655361:GNG655380 GDK655361:GDK655380 FTO655361:FTO655380 FJS655361:FJS655380 EZW655361:EZW655380 EQA655361:EQA655380 EGE655361:EGE655380 DWI655361:DWI655380 DMM655361:DMM655380 DCQ655361:DCQ655380 CSU655361:CSU655380 CIY655361:CIY655380 BZC655361:BZC655380 BPG655361:BPG655380 BFK655361:BFK655380 AVO655361:AVO655380 ALS655361:ALS655380 ABW655361:ABW655380 SA655361:SA655380 IE655361:IE655380 WUQ589825:WUQ589844 WKU589825:WKU589844 WAY589825:WAY589844 VRC589825:VRC589844 VHG589825:VHG589844 UXK589825:UXK589844 UNO589825:UNO589844 UDS589825:UDS589844 TTW589825:TTW589844 TKA589825:TKA589844 TAE589825:TAE589844 SQI589825:SQI589844 SGM589825:SGM589844 RWQ589825:RWQ589844 RMU589825:RMU589844 RCY589825:RCY589844 QTC589825:QTC589844 QJG589825:QJG589844 PZK589825:PZK589844 PPO589825:PPO589844 PFS589825:PFS589844 OVW589825:OVW589844 OMA589825:OMA589844 OCE589825:OCE589844 NSI589825:NSI589844 NIM589825:NIM589844 MYQ589825:MYQ589844 MOU589825:MOU589844 MEY589825:MEY589844 LVC589825:LVC589844 LLG589825:LLG589844 LBK589825:LBK589844 KRO589825:KRO589844 KHS589825:KHS589844 JXW589825:JXW589844 JOA589825:JOA589844 JEE589825:JEE589844 IUI589825:IUI589844 IKM589825:IKM589844 IAQ589825:IAQ589844 HQU589825:HQU589844 HGY589825:HGY589844 GXC589825:GXC589844 GNG589825:GNG589844 GDK589825:GDK589844 FTO589825:FTO589844 FJS589825:FJS589844 EZW589825:EZW589844 EQA589825:EQA589844 EGE589825:EGE589844 DWI589825:DWI589844 DMM589825:DMM589844 DCQ589825:DCQ589844 CSU589825:CSU589844 CIY589825:CIY589844 BZC589825:BZC589844 BPG589825:BPG589844 BFK589825:BFK589844 AVO589825:AVO589844 ALS589825:ALS589844 ABW589825:ABW589844 SA589825:SA589844 IE589825:IE589844 WUQ524289:WUQ524308 WKU524289:WKU524308 WAY524289:WAY524308 VRC524289:VRC524308 VHG524289:VHG524308 UXK524289:UXK524308 UNO524289:UNO524308 UDS524289:UDS524308 TTW524289:TTW524308 TKA524289:TKA524308 TAE524289:TAE524308 SQI524289:SQI524308 SGM524289:SGM524308 RWQ524289:RWQ524308 RMU524289:RMU524308 RCY524289:RCY524308 QTC524289:QTC524308 QJG524289:QJG524308 PZK524289:PZK524308 PPO524289:PPO524308 PFS524289:PFS524308 OVW524289:OVW524308 OMA524289:OMA524308 OCE524289:OCE524308 NSI524289:NSI524308 NIM524289:NIM524308 MYQ524289:MYQ524308 MOU524289:MOU524308 MEY524289:MEY524308 LVC524289:LVC524308 LLG524289:LLG524308 LBK524289:LBK524308 KRO524289:KRO524308 KHS524289:KHS524308 JXW524289:JXW524308 JOA524289:JOA524308 JEE524289:JEE524308 IUI524289:IUI524308 IKM524289:IKM524308 IAQ524289:IAQ524308 HQU524289:HQU524308 HGY524289:HGY524308 GXC524289:GXC524308 GNG524289:GNG524308 GDK524289:GDK524308 FTO524289:FTO524308 FJS524289:FJS524308 EZW524289:EZW524308 EQA524289:EQA524308 EGE524289:EGE524308 DWI524289:DWI524308 DMM524289:DMM524308 DCQ524289:DCQ524308 CSU524289:CSU524308 CIY524289:CIY524308 BZC524289:BZC524308 BPG524289:BPG524308 BFK524289:BFK524308 AVO524289:AVO524308 ALS524289:ALS524308 ABW524289:ABW524308 SA524289:SA524308 IE524289:IE524308 WUQ458753:WUQ458772 WKU458753:WKU458772 WAY458753:WAY458772 VRC458753:VRC458772 VHG458753:VHG458772 UXK458753:UXK458772 UNO458753:UNO458772 UDS458753:UDS458772 TTW458753:TTW458772 TKA458753:TKA458772 TAE458753:TAE458772 SQI458753:SQI458772 SGM458753:SGM458772 RWQ458753:RWQ458772 RMU458753:RMU458772 RCY458753:RCY458772 QTC458753:QTC458772 QJG458753:QJG458772 PZK458753:PZK458772 PPO458753:PPO458772 PFS458753:PFS458772 OVW458753:OVW458772 OMA458753:OMA458772 OCE458753:OCE458772 NSI458753:NSI458772 NIM458753:NIM458772 MYQ458753:MYQ458772 MOU458753:MOU458772 MEY458753:MEY458772 LVC458753:LVC458772 LLG458753:LLG458772 LBK458753:LBK458772 KRO458753:KRO458772 KHS458753:KHS458772 JXW458753:JXW458772 JOA458753:JOA458772 JEE458753:JEE458772 IUI458753:IUI458772 IKM458753:IKM458772 IAQ458753:IAQ458772 HQU458753:HQU458772 HGY458753:HGY458772 GXC458753:GXC458772 GNG458753:GNG458772 GDK458753:GDK458772 FTO458753:FTO458772 FJS458753:FJS458772 EZW458753:EZW458772 EQA458753:EQA458772 EGE458753:EGE458772 DWI458753:DWI458772 DMM458753:DMM458772 DCQ458753:DCQ458772 CSU458753:CSU458772 CIY458753:CIY458772 BZC458753:BZC458772 BPG458753:BPG458772 BFK458753:BFK458772 AVO458753:AVO458772 ALS458753:ALS458772 ABW458753:ABW458772 SA458753:SA458772 IE458753:IE458772 WUQ393217:WUQ393236 WKU393217:WKU393236 WAY393217:WAY393236 VRC393217:VRC393236 VHG393217:VHG393236 UXK393217:UXK393236 UNO393217:UNO393236 UDS393217:UDS393236 TTW393217:TTW393236 TKA393217:TKA393236 TAE393217:TAE393236 SQI393217:SQI393236 SGM393217:SGM393236 RWQ393217:RWQ393236 RMU393217:RMU393236 RCY393217:RCY393236 QTC393217:QTC393236 QJG393217:QJG393236 PZK393217:PZK393236 PPO393217:PPO393236 PFS393217:PFS393236 OVW393217:OVW393236 OMA393217:OMA393236 OCE393217:OCE393236 NSI393217:NSI393236 NIM393217:NIM393236 MYQ393217:MYQ393236 MOU393217:MOU393236 MEY393217:MEY393236 LVC393217:LVC393236 LLG393217:LLG393236 LBK393217:LBK393236 KRO393217:KRO393236 KHS393217:KHS393236 JXW393217:JXW393236 JOA393217:JOA393236 JEE393217:JEE393236 IUI393217:IUI393236 IKM393217:IKM393236 IAQ393217:IAQ393236 HQU393217:HQU393236 HGY393217:HGY393236 GXC393217:GXC393236 GNG393217:GNG393236 GDK393217:GDK393236 FTO393217:FTO393236 FJS393217:FJS393236 EZW393217:EZW393236 EQA393217:EQA393236 EGE393217:EGE393236 DWI393217:DWI393236 DMM393217:DMM393236 DCQ393217:DCQ393236 CSU393217:CSU393236 CIY393217:CIY393236 BZC393217:BZC393236 BPG393217:BPG393236 BFK393217:BFK393236 AVO393217:AVO393236 ALS393217:ALS393236 ABW393217:ABW393236 SA393217:SA393236 IE393217:IE393236 WUQ327681:WUQ327700 WKU327681:WKU327700 WAY327681:WAY327700 VRC327681:VRC327700 VHG327681:VHG327700 UXK327681:UXK327700 UNO327681:UNO327700 UDS327681:UDS327700 TTW327681:TTW327700 TKA327681:TKA327700 TAE327681:TAE327700 SQI327681:SQI327700 SGM327681:SGM327700 RWQ327681:RWQ327700 RMU327681:RMU327700 RCY327681:RCY327700 QTC327681:QTC327700 QJG327681:QJG327700 PZK327681:PZK327700 PPO327681:PPO327700 PFS327681:PFS327700 OVW327681:OVW327700 OMA327681:OMA327700 OCE327681:OCE327700 NSI327681:NSI327700 NIM327681:NIM327700 MYQ327681:MYQ327700 MOU327681:MOU327700 MEY327681:MEY327700 LVC327681:LVC327700 LLG327681:LLG327700 LBK327681:LBK327700 KRO327681:KRO327700 KHS327681:KHS327700 JXW327681:JXW327700 JOA327681:JOA327700 JEE327681:JEE327700 IUI327681:IUI327700 IKM327681:IKM327700 IAQ327681:IAQ327700 HQU327681:HQU327700 HGY327681:HGY327700 GXC327681:GXC327700 GNG327681:GNG327700 GDK327681:GDK327700 FTO327681:FTO327700 FJS327681:FJS327700 EZW327681:EZW327700 EQA327681:EQA327700 EGE327681:EGE327700 DWI327681:DWI327700 DMM327681:DMM327700 DCQ327681:DCQ327700 CSU327681:CSU327700 CIY327681:CIY327700 BZC327681:BZC327700 BPG327681:BPG327700 BFK327681:BFK327700 AVO327681:AVO327700 ALS327681:ALS327700 ABW327681:ABW327700 SA327681:SA327700 IE327681:IE327700 WUQ262145:WUQ262164 WKU262145:WKU262164 WAY262145:WAY262164 VRC262145:VRC262164 VHG262145:VHG262164 UXK262145:UXK262164 UNO262145:UNO262164 UDS262145:UDS262164 TTW262145:TTW262164 TKA262145:TKA262164 TAE262145:TAE262164 SQI262145:SQI262164 SGM262145:SGM262164 RWQ262145:RWQ262164 RMU262145:RMU262164 RCY262145:RCY262164 QTC262145:QTC262164 QJG262145:QJG262164 PZK262145:PZK262164 PPO262145:PPO262164 PFS262145:PFS262164 OVW262145:OVW262164 OMA262145:OMA262164 OCE262145:OCE262164 NSI262145:NSI262164 NIM262145:NIM262164 MYQ262145:MYQ262164 MOU262145:MOU262164 MEY262145:MEY262164 LVC262145:LVC262164 LLG262145:LLG262164 LBK262145:LBK262164 KRO262145:KRO262164 KHS262145:KHS262164 JXW262145:JXW262164 JOA262145:JOA262164 JEE262145:JEE262164 IUI262145:IUI262164 IKM262145:IKM262164 IAQ262145:IAQ262164 HQU262145:HQU262164 HGY262145:HGY262164 GXC262145:GXC262164 GNG262145:GNG262164 GDK262145:GDK262164 FTO262145:FTO262164 FJS262145:FJS262164 EZW262145:EZW262164 EQA262145:EQA262164 EGE262145:EGE262164 DWI262145:DWI262164 DMM262145:DMM262164 DCQ262145:DCQ262164 CSU262145:CSU262164 CIY262145:CIY262164 BZC262145:BZC262164 BPG262145:BPG262164 BFK262145:BFK262164 AVO262145:AVO262164 ALS262145:ALS262164 ABW262145:ABW262164 SA262145:SA262164 IE262145:IE262164 WUQ196609:WUQ196628 WKU196609:WKU196628 WAY196609:WAY196628 VRC196609:VRC196628 VHG196609:VHG196628 UXK196609:UXK196628 UNO196609:UNO196628 UDS196609:UDS196628 TTW196609:TTW196628 TKA196609:TKA196628 TAE196609:TAE196628 SQI196609:SQI196628 SGM196609:SGM196628 RWQ196609:RWQ196628 RMU196609:RMU196628 RCY196609:RCY196628 QTC196609:QTC196628 QJG196609:QJG196628 PZK196609:PZK196628 PPO196609:PPO196628 PFS196609:PFS196628 OVW196609:OVW196628 OMA196609:OMA196628 OCE196609:OCE196628 NSI196609:NSI196628 NIM196609:NIM196628 MYQ196609:MYQ196628 MOU196609:MOU196628 MEY196609:MEY196628 LVC196609:LVC196628 LLG196609:LLG196628 LBK196609:LBK196628 KRO196609:KRO196628 KHS196609:KHS196628 JXW196609:JXW196628 JOA196609:JOA196628 JEE196609:JEE196628 IUI196609:IUI196628 IKM196609:IKM196628 IAQ196609:IAQ196628 HQU196609:HQU196628 HGY196609:HGY196628 GXC196609:GXC196628 GNG196609:GNG196628 GDK196609:GDK196628 FTO196609:FTO196628 FJS196609:FJS196628 EZW196609:EZW196628 EQA196609:EQA196628 EGE196609:EGE196628 DWI196609:DWI196628 DMM196609:DMM196628 DCQ196609:DCQ196628 CSU196609:CSU196628 CIY196609:CIY196628 BZC196609:BZC196628 BPG196609:BPG196628 BFK196609:BFK196628 AVO196609:AVO196628 ALS196609:ALS196628 ABW196609:ABW196628 SA196609:SA196628 IE196609:IE196628 WUQ131073:WUQ131092 WKU131073:WKU131092 WAY131073:WAY131092 VRC131073:VRC131092 VHG131073:VHG131092 UXK131073:UXK131092 UNO131073:UNO131092 UDS131073:UDS131092 TTW131073:TTW131092 TKA131073:TKA131092 TAE131073:TAE131092 SQI131073:SQI131092 SGM131073:SGM131092 RWQ131073:RWQ131092 RMU131073:RMU131092 RCY131073:RCY131092 QTC131073:QTC131092 QJG131073:QJG131092 PZK131073:PZK131092 PPO131073:PPO131092 PFS131073:PFS131092 OVW131073:OVW131092 OMA131073:OMA131092 OCE131073:OCE131092 NSI131073:NSI131092 NIM131073:NIM131092 MYQ131073:MYQ131092 MOU131073:MOU131092 MEY131073:MEY131092 LVC131073:LVC131092 LLG131073:LLG131092 LBK131073:LBK131092 KRO131073:KRO131092 KHS131073:KHS131092 JXW131073:JXW131092 JOA131073:JOA131092 JEE131073:JEE131092 IUI131073:IUI131092 IKM131073:IKM131092 IAQ131073:IAQ131092 HQU131073:HQU131092 HGY131073:HGY131092 GXC131073:GXC131092 GNG131073:GNG131092 GDK131073:GDK131092 FTO131073:FTO131092 FJS131073:FJS131092 EZW131073:EZW131092 EQA131073:EQA131092 EGE131073:EGE131092 DWI131073:DWI131092 DMM131073:DMM131092 DCQ131073:DCQ131092 CSU131073:CSU131092 CIY131073:CIY131092 BZC131073:BZC131092 BPG131073:BPG131092 BFK131073:BFK131092 AVO131073:AVO131092 ALS131073:ALS131092 ABW131073:ABW131092 SA131073:SA131092 IE131073:IE131092 WUQ65537:WUQ65556 WKU65537:WKU65556 WAY65537:WAY65556 VRC65537:VRC65556 VHG65537:VHG65556 UXK65537:UXK65556 UNO65537:UNO65556 UDS65537:UDS65556 TTW65537:TTW65556 TKA65537:TKA65556 TAE65537:TAE65556 SQI65537:SQI65556 SGM65537:SGM65556 RWQ65537:RWQ65556 RMU65537:RMU65556 RCY65537:RCY65556 QTC65537:QTC65556 QJG65537:QJG65556 PZK65537:PZK65556 PPO65537:PPO65556 PFS65537:PFS65556 OVW65537:OVW65556 OMA65537:OMA65556 OCE65537:OCE65556 NSI65537:NSI65556 NIM65537:NIM65556 MYQ65537:MYQ65556 MOU65537:MOU65556 MEY65537:MEY65556 LVC65537:LVC65556 LLG65537:LLG65556 LBK65537:LBK65556 KRO65537:KRO65556 KHS65537:KHS65556 JXW65537:JXW65556 JOA65537:JOA65556 JEE65537:JEE65556 IUI65537:IUI65556 IKM65537:IKM65556 IAQ65537:IAQ65556 HQU65537:HQU65556 HGY65537:HGY65556 GXC65537:GXC65556 GNG65537:GNG65556 GDK65537:GDK65556 FTO65537:FTO65556 FJS65537:FJS65556 EZW65537:EZW65556 EQA65537:EQA65556 EGE65537:EGE65556 DWI65537:DWI65556 DMM65537:DMM65556 DCQ65537:DCQ65556 CSU65537:CSU65556 CIY65537:CIY65556 BZC65537:BZC65556 BPG65537:BPG65556 BFK65537:BFK65556 AVO65537:AVO65556 ALS65537:ALS65556 ABW65537:ABW65556 SA65537:SA65556 IE65537:IE65556" xr:uid="{00000000-0002-0000-1300-000000000000}">
      <formula1>$B$4:$B$5</formula1>
    </dataValidation>
    <dataValidation type="list" showInputMessage="1" showErrorMessage="1" prompt="空白にする時は、「Delete」キーを押してください。" sqref="WUO983041:WUO983060 IC65537:IC65556 RY65537:RY65556 ABU65537:ABU65556 ALQ65537:ALQ65556 AVM65537:AVM65556 BFI65537:BFI65556 BPE65537:BPE65556 BZA65537:BZA65556 CIW65537:CIW65556 CSS65537:CSS65556 DCO65537:DCO65556 DMK65537:DMK65556 DWG65537:DWG65556 EGC65537:EGC65556 EPY65537:EPY65556 EZU65537:EZU65556 FJQ65537:FJQ65556 FTM65537:FTM65556 GDI65537:GDI65556 GNE65537:GNE65556 GXA65537:GXA65556 HGW65537:HGW65556 HQS65537:HQS65556 IAO65537:IAO65556 IKK65537:IKK65556 IUG65537:IUG65556 JEC65537:JEC65556 JNY65537:JNY65556 JXU65537:JXU65556 KHQ65537:KHQ65556 KRM65537:KRM65556 LBI65537:LBI65556 LLE65537:LLE65556 LVA65537:LVA65556 MEW65537:MEW65556 MOS65537:MOS65556 MYO65537:MYO65556 NIK65537:NIK65556 NSG65537:NSG65556 OCC65537:OCC65556 OLY65537:OLY65556 OVU65537:OVU65556 PFQ65537:PFQ65556 PPM65537:PPM65556 PZI65537:PZI65556 QJE65537:QJE65556 QTA65537:QTA65556 RCW65537:RCW65556 RMS65537:RMS65556 RWO65537:RWO65556 SGK65537:SGK65556 SQG65537:SQG65556 TAC65537:TAC65556 TJY65537:TJY65556 TTU65537:TTU65556 UDQ65537:UDQ65556 UNM65537:UNM65556 UXI65537:UXI65556 VHE65537:VHE65556 VRA65537:VRA65556 WAW65537:WAW65556 WKS65537:WKS65556 WUO65537:WUO65556 IC131073:IC131092 RY131073:RY131092 ABU131073:ABU131092 ALQ131073:ALQ131092 AVM131073:AVM131092 BFI131073:BFI131092 BPE131073:BPE131092 BZA131073:BZA131092 CIW131073:CIW131092 CSS131073:CSS131092 DCO131073:DCO131092 DMK131073:DMK131092 DWG131073:DWG131092 EGC131073:EGC131092 EPY131073:EPY131092 EZU131073:EZU131092 FJQ131073:FJQ131092 FTM131073:FTM131092 GDI131073:GDI131092 GNE131073:GNE131092 GXA131073:GXA131092 HGW131073:HGW131092 HQS131073:HQS131092 IAO131073:IAO131092 IKK131073:IKK131092 IUG131073:IUG131092 JEC131073:JEC131092 JNY131073:JNY131092 JXU131073:JXU131092 KHQ131073:KHQ131092 KRM131073:KRM131092 LBI131073:LBI131092 LLE131073:LLE131092 LVA131073:LVA131092 MEW131073:MEW131092 MOS131073:MOS131092 MYO131073:MYO131092 NIK131073:NIK131092 NSG131073:NSG131092 OCC131073:OCC131092 OLY131073:OLY131092 OVU131073:OVU131092 PFQ131073:PFQ131092 PPM131073:PPM131092 PZI131073:PZI131092 QJE131073:QJE131092 QTA131073:QTA131092 RCW131073:RCW131092 RMS131073:RMS131092 RWO131073:RWO131092 SGK131073:SGK131092 SQG131073:SQG131092 TAC131073:TAC131092 TJY131073:TJY131092 TTU131073:TTU131092 UDQ131073:UDQ131092 UNM131073:UNM131092 UXI131073:UXI131092 VHE131073:VHE131092 VRA131073:VRA131092 WAW131073:WAW131092 WKS131073:WKS131092 WUO131073:WUO131092 IC196609:IC196628 RY196609:RY196628 ABU196609:ABU196628 ALQ196609:ALQ196628 AVM196609:AVM196628 BFI196609:BFI196628 BPE196609:BPE196628 BZA196609:BZA196628 CIW196609:CIW196628 CSS196609:CSS196628 DCO196609:DCO196628 DMK196609:DMK196628 DWG196609:DWG196628 EGC196609:EGC196628 EPY196609:EPY196628 EZU196609:EZU196628 FJQ196609:FJQ196628 FTM196609:FTM196628 GDI196609:GDI196628 GNE196609:GNE196628 GXA196609:GXA196628 HGW196609:HGW196628 HQS196609:HQS196628 IAO196609:IAO196628 IKK196609:IKK196628 IUG196609:IUG196628 JEC196609:JEC196628 JNY196609:JNY196628 JXU196609:JXU196628 KHQ196609:KHQ196628 KRM196609:KRM196628 LBI196609:LBI196628 LLE196609:LLE196628 LVA196609:LVA196628 MEW196609:MEW196628 MOS196609:MOS196628 MYO196609:MYO196628 NIK196609:NIK196628 NSG196609:NSG196628 OCC196609:OCC196628 OLY196609:OLY196628 OVU196609:OVU196628 PFQ196609:PFQ196628 PPM196609:PPM196628 PZI196609:PZI196628 QJE196609:QJE196628 QTA196609:QTA196628 RCW196609:RCW196628 RMS196609:RMS196628 RWO196609:RWO196628 SGK196609:SGK196628 SQG196609:SQG196628 TAC196609:TAC196628 TJY196609:TJY196628 TTU196609:TTU196628 UDQ196609:UDQ196628 UNM196609:UNM196628 UXI196609:UXI196628 VHE196609:VHE196628 VRA196609:VRA196628 WAW196609:WAW196628 WKS196609:WKS196628 WUO196609:WUO196628 IC262145:IC262164 RY262145:RY262164 ABU262145:ABU262164 ALQ262145:ALQ262164 AVM262145:AVM262164 BFI262145:BFI262164 BPE262145:BPE262164 BZA262145:BZA262164 CIW262145:CIW262164 CSS262145:CSS262164 DCO262145:DCO262164 DMK262145:DMK262164 DWG262145:DWG262164 EGC262145:EGC262164 EPY262145:EPY262164 EZU262145:EZU262164 FJQ262145:FJQ262164 FTM262145:FTM262164 GDI262145:GDI262164 GNE262145:GNE262164 GXA262145:GXA262164 HGW262145:HGW262164 HQS262145:HQS262164 IAO262145:IAO262164 IKK262145:IKK262164 IUG262145:IUG262164 JEC262145:JEC262164 JNY262145:JNY262164 JXU262145:JXU262164 KHQ262145:KHQ262164 KRM262145:KRM262164 LBI262145:LBI262164 LLE262145:LLE262164 LVA262145:LVA262164 MEW262145:MEW262164 MOS262145:MOS262164 MYO262145:MYO262164 NIK262145:NIK262164 NSG262145:NSG262164 OCC262145:OCC262164 OLY262145:OLY262164 OVU262145:OVU262164 PFQ262145:PFQ262164 PPM262145:PPM262164 PZI262145:PZI262164 QJE262145:QJE262164 QTA262145:QTA262164 RCW262145:RCW262164 RMS262145:RMS262164 RWO262145:RWO262164 SGK262145:SGK262164 SQG262145:SQG262164 TAC262145:TAC262164 TJY262145:TJY262164 TTU262145:TTU262164 UDQ262145:UDQ262164 UNM262145:UNM262164 UXI262145:UXI262164 VHE262145:VHE262164 VRA262145:VRA262164 WAW262145:WAW262164 WKS262145:WKS262164 WUO262145:WUO262164 IC327681:IC327700 RY327681:RY327700 ABU327681:ABU327700 ALQ327681:ALQ327700 AVM327681:AVM327700 BFI327681:BFI327700 BPE327681:BPE327700 BZA327681:BZA327700 CIW327681:CIW327700 CSS327681:CSS327700 DCO327681:DCO327700 DMK327681:DMK327700 DWG327681:DWG327700 EGC327681:EGC327700 EPY327681:EPY327700 EZU327681:EZU327700 FJQ327681:FJQ327700 FTM327681:FTM327700 GDI327681:GDI327700 GNE327681:GNE327700 GXA327681:GXA327700 HGW327681:HGW327700 HQS327681:HQS327700 IAO327681:IAO327700 IKK327681:IKK327700 IUG327681:IUG327700 JEC327681:JEC327700 JNY327681:JNY327700 JXU327681:JXU327700 KHQ327681:KHQ327700 KRM327681:KRM327700 LBI327681:LBI327700 LLE327681:LLE327700 LVA327681:LVA327700 MEW327681:MEW327700 MOS327681:MOS327700 MYO327681:MYO327700 NIK327681:NIK327700 NSG327681:NSG327700 OCC327681:OCC327700 OLY327681:OLY327700 OVU327681:OVU327700 PFQ327681:PFQ327700 PPM327681:PPM327700 PZI327681:PZI327700 QJE327681:QJE327700 QTA327681:QTA327700 RCW327681:RCW327700 RMS327681:RMS327700 RWO327681:RWO327700 SGK327681:SGK327700 SQG327681:SQG327700 TAC327681:TAC327700 TJY327681:TJY327700 TTU327681:TTU327700 UDQ327681:UDQ327700 UNM327681:UNM327700 UXI327681:UXI327700 VHE327681:VHE327700 VRA327681:VRA327700 WAW327681:WAW327700 WKS327681:WKS327700 WUO327681:WUO327700 IC393217:IC393236 RY393217:RY393236 ABU393217:ABU393236 ALQ393217:ALQ393236 AVM393217:AVM393236 BFI393217:BFI393236 BPE393217:BPE393236 BZA393217:BZA393236 CIW393217:CIW393236 CSS393217:CSS393236 DCO393217:DCO393236 DMK393217:DMK393236 DWG393217:DWG393236 EGC393217:EGC393236 EPY393217:EPY393236 EZU393217:EZU393236 FJQ393217:FJQ393236 FTM393217:FTM393236 GDI393217:GDI393236 GNE393217:GNE393236 GXA393217:GXA393236 HGW393217:HGW393236 HQS393217:HQS393236 IAO393217:IAO393236 IKK393217:IKK393236 IUG393217:IUG393236 JEC393217:JEC393236 JNY393217:JNY393236 JXU393217:JXU393236 KHQ393217:KHQ393236 KRM393217:KRM393236 LBI393217:LBI393236 LLE393217:LLE393236 LVA393217:LVA393236 MEW393217:MEW393236 MOS393217:MOS393236 MYO393217:MYO393236 NIK393217:NIK393236 NSG393217:NSG393236 OCC393217:OCC393236 OLY393217:OLY393236 OVU393217:OVU393236 PFQ393217:PFQ393236 PPM393217:PPM393236 PZI393217:PZI393236 QJE393217:QJE393236 QTA393217:QTA393236 RCW393217:RCW393236 RMS393217:RMS393236 RWO393217:RWO393236 SGK393217:SGK393236 SQG393217:SQG393236 TAC393217:TAC393236 TJY393217:TJY393236 TTU393217:TTU393236 UDQ393217:UDQ393236 UNM393217:UNM393236 UXI393217:UXI393236 VHE393217:VHE393236 VRA393217:VRA393236 WAW393217:WAW393236 WKS393217:WKS393236 WUO393217:WUO393236 IC458753:IC458772 RY458753:RY458772 ABU458753:ABU458772 ALQ458753:ALQ458772 AVM458753:AVM458772 BFI458753:BFI458772 BPE458753:BPE458772 BZA458753:BZA458772 CIW458753:CIW458772 CSS458753:CSS458772 DCO458753:DCO458772 DMK458753:DMK458772 DWG458753:DWG458772 EGC458753:EGC458772 EPY458753:EPY458772 EZU458753:EZU458772 FJQ458753:FJQ458772 FTM458753:FTM458772 GDI458753:GDI458772 GNE458753:GNE458772 GXA458753:GXA458772 HGW458753:HGW458772 HQS458753:HQS458772 IAO458753:IAO458772 IKK458753:IKK458772 IUG458753:IUG458772 JEC458753:JEC458772 JNY458753:JNY458772 JXU458753:JXU458772 KHQ458753:KHQ458772 KRM458753:KRM458772 LBI458753:LBI458772 LLE458753:LLE458772 LVA458753:LVA458772 MEW458753:MEW458772 MOS458753:MOS458772 MYO458753:MYO458772 NIK458753:NIK458772 NSG458753:NSG458772 OCC458753:OCC458772 OLY458753:OLY458772 OVU458753:OVU458772 PFQ458753:PFQ458772 PPM458753:PPM458772 PZI458753:PZI458772 QJE458753:QJE458772 QTA458753:QTA458772 RCW458753:RCW458772 RMS458753:RMS458772 RWO458753:RWO458772 SGK458753:SGK458772 SQG458753:SQG458772 TAC458753:TAC458772 TJY458753:TJY458772 TTU458753:TTU458772 UDQ458753:UDQ458772 UNM458753:UNM458772 UXI458753:UXI458772 VHE458753:VHE458772 VRA458753:VRA458772 WAW458753:WAW458772 WKS458753:WKS458772 WUO458753:WUO458772 IC524289:IC524308 RY524289:RY524308 ABU524289:ABU524308 ALQ524289:ALQ524308 AVM524289:AVM524308 BFI524289:BFI524308 BPE524289:BPE524308 BZA524289:BZA524308 CIW524289:CIW524308 CSS524289:CSS524308 DCO524289:DCO524308 DMK524289:DMK524308 DWG524289:DWG524308 EGC524289:EGC524308 EPY524289:EPY524308 EZU524289:EZU524308 FJQ524289:FJQ524308 FTM524289:FTM524308 GDI524289:GDI524308 GNE524289:GNE524308 GXA524289:GXA524308 HGW524289:HGW524308 HQS524289:HQS524308 IAO524289:IAO524308 IKK524289:IKK524308 IUG524289:IUG524308 JEC524289:JEC524308 JNY524289:JNY524308 JXU524289:JXU524308 KHQ524289:KHQ524308 KRM524289:KRM524308 LBI524289:LBI524308 LLE524289:LLE524308 LVA524289:LVA524308 MEW524289:MEW524308 MOS524289:MOS524308 MYO524289:MYO524308 NIK524289:NIK524308 NSG524289:NSG524308 OCC524289:OCC524308 OLY524289:OLY524308 OVU524289:OVU524308 PFQ524289:PFQ524308 PPM524289:PPM524308 PZI524289:PZI524308 QJE524289:QJE524308 QTA524289:QTA524308 RCW524289:RCW524308 RMS524289:RMS524308 RWO524289:RWO524308 SGK524289:SGK524308 SQG524289:SQG524308 TAC524289:TAC524308 TJY524289:TJY524308 TTU524289:TTU524308 UDQ524289:UDQ524308 UNM524289:UNM524308 UXI524289:UXI524308 VHE524289:VHE524308 VRA524289:VRA524308 WAW524289:WAW524308 WKS524289:WKS524308 WUO524289:WUO524308 IC589825:IC589844 RY589825:RY589844 ABU589825:ABU589844 ALQ589825:ALQ589844 AVM589825:AVM589844 BFI589825:BFI589844 BPE589825:BPE589844 BZA589825:BZA589844 CIW589825:CIW589844 CSS589825:CSS589844 DCO589825:DCO589844 DMK589825:DMK589844 DWG589825:DWG589844 EGC589825:EGC589844 EPY589825:EPY589844 EZU589825:EZU589844 FJQ589825:FJQ589844 FTM589825:FTM589844 GDI589825:GDI589844 GNE589825:GNE589844 GXA589825:GXA589844 HGW589825:HGW589844 HQS589825:HQS589844 IAO589825:IAO589844 IKK589825:IKK589844 IUG589825:IUG589844 JEC589825:JEC589844 JNY589825:JNY589844 JXU589825:JXU589844 KHQ589825:KHQ589844 KRM589825:KRM589844 LBI589825:LBI589844 LLE589825:LLE589844 LVA589825:LVA589844 MEW589825:MEW589844 MOS589825:MOS589844 MYO589825:MYO589844 NIK589825:NIK589844 NSG589825:NSG589844 OCC589825:OCC589844 OLY589825:OLY589844 OVU589825:OVU589844 PFQ589825:PFQ589844 PPM589825:PPM589844 PZI589825:PZI589844 QJE589825:QJE589844 QTA589825:QTA589844 RCW589825:RCW589844 RMS589825:RMS589844 RWO589825:RWO589844 SGK589825:SGK589844 SQG589825:SQG589844 TAC589825:TAC589844 TJY589825:TJY589844 TTU589825:TTU589844 UDQ589825:UDQ589844 UNM589825:UNM589844 UXI589825:UXI589844 VHE589825:VHE589844 VRA589825:VRA589844 WAW589825:WAW589844 WKS589825:WKS589844 WUO589825:WUO589844 IC655361:IC655380 RY655361:RY655380 ABU655361:ABU655380 ALQ655361:ALQ655380 AVM655361:AVM655380 BFI655361:BFI655380 BPE655361:BPE655380 BZA655361:BZA655380 CIW655361:CIW655380 CSS655361:CSS655380 DCO655361:DCO655380 DMK655361:DMK655380 DWG655361:DWG655380 EGC655361:EGC655380 EPY655361:EPY655380 EZU655361:EZU655380 FJQ655361:FJQ655380 FTM655361:FTM655380 GDI655361:GDI655380 GNE655361:GNE655380 GXA655361:GXA655380 HGW655361:HGW655380 HQS655361:HQS655380 IAO655361:IAO655380 IKK655361:IKK655380 IUG655361:IUG655380 JEC655361:JEC655380 JNY655361:JNY655380 JXU655361:JXU655380 KHQ655361:KHQ655380 KRM655361:KRM655380 LBI655361:LBI655380 LLE655361:LLE655380 LVA655361:LVA655380 MEW655361:MEW655380 MOS655361:MOS655380 MYO655361:MYO655380 NIK655361:NIK655380 NSG655361:NSG655380 OCC655361:OCC655380 OLY655361:OLY655380 OVU655361:OVU655380 PFQ655361:PFQ655380 PPM655361:PPM655380 PZI655361:PZI655380 QJE655361:QJE655380 QTA655361:QTA655380 RCW655361:RCW655380 RMS655361:RMS655380 RWO655361:RWO655380 SGK655361:SGK655380 SQG655361:SQG655380 TAC655361:TAC655380 TJY655361:TJY655380 TTU655361:TTU655380 UDQ655361:UDQ655380 UNM655361:UNM655380 UXI655361:UXI655380 VHE655361:VHE655380 VRA655361:VRA655380 WAW655361:WAW655380 WKS655361:WKS655380 WUO655361:WUO655380 IC720897:IC720916 RY720897:RY720916 ABU720897:ABU720916 ALQ720897:ALQ720916 AVM720897:AVM720916 BFI720897:BFI720916 BPE720897:BPE720916 BZA720897:BZA720916 CIW720897:CIW720916 CSS720897:CSS720916 DCO720897:DCO720916 DMK720897:DMK720916 DWG720897:DWG720916 EGC720897:EGC720916 EPY720897:EPY720916 EZU720897:EZU720916 FJQ720897:FJQ720916 FTM720897:FTM720916 GDI720897:GDI720916 GNE720897:GNE720916 GXA720897:GXA720916 HGW720897:HGW720916 HQS720897:HQS720916 IAO720897:IAO720916 IKK720897:IKK720916 IUG720897:IUG720916 JEC720897:JEC720916 JNY720897:JNY720916 JXU720897:JXU720916 KHQ720897:KHQ720916 KRM720897:KRM720916 LBI720897:LBI720916 LLE720897:LLE720916 LVA720897:LVA720916 MEW720897:MEW720916 MOS720897:MOS720916 MYO720897:MYO720916 NIK720897:NIK720916 NSG720897:NSG720916 OCC720897:OCC720916 OLY720897:OLY720916 OVU720897:OVU720916 PFQ720897:PFQ720916 PPM720897:PPM720916 PZI720897:PZI720916 QJE720897:QJE720916 QTA720897:QTA720916 RCW720897:RCW720916 RMS720897:RMS720916 RWO720897:RWO720916 SGK720897:SGK720916 SQG720897:SQG720916 TAC720897:TAC720916 TJY720897:TJY720916 TTU720897:TTU720916 UDQ720897:UDQ720916 UNM720897:UNM720916 UXI720897:UXI720916 VHE720897:VHE720916 VRA720897:VRA720916 WAW720897:WAW720916 WKS720897:WKS720916 WUO720897:WUO720916 IC786433:IC786452 RY786433:RY786452 ABU786433:ABU786452 ALQ786433:ALQ786452 AVM786433:AVM786452 BFI786433:BFI786452 BPE786433:BPE786452 BZA786433:BZA786452 CIW786433:CIW786452 CSS786433:CSS786452 DCO786433:DCO786452 DMK786433:DMK786452 DWG786433:DWG786452 EGC786433:EGC786452 EPY786433:EPY786452 EZU786433:EZU786452 FJQ786433:FJQ786452 FTM786433:FTM786452 GDI786433:GDI786452 GNE786433:GNE786452 GXA786433:GXA786452 HGW786433:HGW786452 HQS786433:HQS786452 IAO786433:IAO786452 IKK786433:IKK786452 IUG786433:IUG786452 JEC786433:JEC786452 JNY786433:JNY786452 JXU786433:JXU786452 KHQ786433:KHQ786452 KRM786433:KRM786452 LBI786433:LBI786452 LLE786433:LLE786452 LVA786433:LVA786452 MEW786433:MEW786452 MOS786433:MOS786452 MYO786433:MYO786452 NIK786433:NIK786452 NSG786433:NSG786452 OCC786433:OCC786452 OLY786433:OLY786452 OVU786433:OVU786452 PFQ786433:PFQ786452 PPM786433:PPM786452 PZI786433:PZI786452 QJE786433:QJE786452 QTA786433:QTA786452 RCW786433:RCW786452 RMS786433:RMS786452 RWO786433:RWO786452 SGK786433:SGK786452 SQG786433:SQG786452 TAC786433:TAC786452 TJY786433:TJY786452 TTU786433:TTU786452 UDQ786433:UDQ786452 UNM786433:UNM786452 UXI786433:UXI786452 VHE786433:VHE786452 VRA786433:VRA786452 WAW786433:WAW786452 WKS786433:WKS786452 WUO786433:WUO786452 IC851969:IC851988 RY851969:RY851988 ABU851969:ABU851988 ALQ851969:ALQ851988 AVM851969:AVM851988 BFI851969:BFI851988 BPE851969:BPE851988 BZA851969:BZA851988 CIW851969:CIW851988 CSS851969:CSS851988 DCO851969:DCO851988 DMK851969:DMK851988 DWG851969:DWG851988 EGC851969:EGC851988 EPY851969:EPY851988 EZU851969:EZU851988 FJQ851969:FJQ851988 FTM851969:FTM851988 GDI851969:GDI851988 GNE851969:GNE851988 GXA851969:GXA851988 HGW851969:HGW851988 HQS851969:HQS851988 IAO851969:IAO851988 IKK851969:IKK851988 IUG851969:IUG851988 JEC851969:JEC851988 JNY851969:JNY851988 JXU851969:JXU851988 KHQ851969:KHQ851988 KRM851969:KRM851988 LBI851969:LBI851988 LLE851969:LLE851988 LVA851969:LVA851988 MEW851969:MEW851988 MOS851969:MOS851988 MYO851969:MYO851988 NIK851969:NIK851988 NSG851969:NSG851988 OCC851969:OCC851988 OLY851969:OLY851988 OVU851969:OVU851988 PFQ851969:PFQ851988 PPM851969:PPM851988 PZI851969:PZI851988 QJE851969:QJE851988 QTA851969:QTA851988 RCW851969:RCW851988 RMS851969:RMS851988 RWO851969:RWO851988 SGK851969:SGK851988 SQG851969:SQG851988 TAC851969:TAC851988 TJY851969:TJY851988 TTU851969:TTU851988 UDQ851969:UDQ851988 UNM851969:UNM851988 UXI851969:UXI851988 VHE851969:VHE851988 VRA851969:VRA851988 WAW851969:WAW851988 WKS851969:WKS851988 WUO851969:WUO851988 IC917505:IC917524 RY917505:RY917524 ABU917505:ABU917524 ALQ917505:ALQ917524 AVM917505:AVM917524 BFI917505:BFI917524 BPE917505:BPE917524 BZA917505:BZA917524 CIW917505:CIW917524 CSS917505:CSS917524 DCO917505:DCO917524 DMK917505:DMK917524 DWG917505:DWG917524 EGC917505:EGC917524 EPY917505:EPY917524 EZU917505:EZU917524 FJQ917505:FJQ917524 FTM917505:FTM917524 GDI917505:GDI917524 GNE917505:GNE917524 GXA917505:GXA917524 HGW917505:HGW917524 HQS917505:HQS917524 IAO917505:IAO917524 IKK917505:IKK917524 IUG917505:IUG917524 JEC917505:JEC917524 JNY917505:JNY917524 JXU917505:JXU917524 KHQ917505:KHQ917524 KRM917505:KRM917524 LBI917505:LBI917524 LLE917505:LLE917524 LVA917505:LVA917524 MEW917505:MEW917524 MOS917505:MOS917524 MYO917505:MYO917524 NIK917505:NIK917524 NSG917505:NSG917524 OCC917505:OCC917524 OLY917505:OLY917524 OVU917505:OVU917524 PFQ917505:PFQ917524 PPM917505:PPM917524 PZI917505:PZI917524 QJE917505:QJE917524 QTA917505:QTA917524 RCW917505:RCW917524 RMS917505:RMS917524 RWO917505:RWO917524 SGK917505:SGK917524 SQG917505:SQG917524 TAC917505:TAC917524 TJY917505:TJY917524 TTU917505:TTU917524 UDQ917505:UDQ917524 UNM917505:UNM917524 UXI917505:UXI917524 VHE917505:VHE917524 VRA917505:VRA917524 WAW917505:WAW917524 WKS917505:WKS917524 WUO917505:WUO917524 IC983041:IC983060 RY983041:RY983060 ABU983041:ABU983060 ALQ983041:ALQ983060 AVM983041:AVM983060 BFI983041:BFI983060 BPE983041:BPE983060 BZA983041:BZA983060 CIW983041:CIW983060 CSS983041:CSS983060 DCO983041:DCO983060 DMK983041:DMK983060 DWG983041:DWG983060 EGC983041:EGC983060 EPY983041:EPY983060 EZU983041:EZU983060 FJQ983041:FJQ983060 FTM983041:FTM983060 GDI983041:GDI983060 GNE983041:GNE983060 GXA983041:GXA983060 HGW983041:HGW983060 HQS983041:HQS983060 IAO983041:IAO983060 IKK983041:IKK983060 IUG983041:IUG983060 JEC983041:JEC983060 JNY983041:JNY983060 JXU983041:JXU983060 KHQ983041:KHQ983060 KRM983041:KRM983060 LBI983041:LBI983060 LLE983041:LLE983060 LVA983041:LVA983060 MEW983041:MEW983060 MOS983041:MOS983060 MYO983041:MYO983060 NIK983041:NIK983060 NSG983041:NSG983060 OCC983041:OCC983060 OLY983041:OLY983060 OVU983041:OVU983060 PFQ983041:PFQ983060 PPM983041:PPM983060 PZI983041:PZI983060 QJE983041:QJE983060 QTA983041:QTA983060 RCW983041:RCW983060 RMS983041:RMS983060 RWO983041:RWO983060 SGK983041:SGK983060 SQG983041:SQG983060 TAC983041:TAC983060 TJY983041:TJY983060 TTU983041:TTU983060 UDQ983041:UDQ983060 UNM983041:UNM983060 UXI983041:UXI983060 VHE983041:VHE983060 VRA983041:VRA983060 WAW983041:WAW983060 WKS983041:WKS983060" xr:uid="{00000000-0002-0000-1300-000001000000}">
      <formula1>",×"</formula1>
    </dataValidation>
    <dataValidation type="list" allowBlank="1" showInputMessage="1" showErrorMessage="1" sqref="WUM983041:WUM983060 F65538:F65557 IA65537:IA65556 RW65537:RW65556 ABS65537:ABS65556 ALO65537:ALO65556 AVK65537:AVK65556 BFG65537:BFG65556 BPC65537:BPC65556 BYY65537:BYY65556 CIU65537:CIU65556 CSQ65537:CSQ65556 DCM65537:DCM65556 DMI65537:DMI65556 DWE65537:DWE65556 EGA65537:EGA65556 EPW65537:EPW65556 EZS65537:EZS65556 FJO65537:FJO65556 FTK65537:FTK65556 GDG65537:GDG65556 GNC65537:GNC65556 GWY65537:GWY65556 HGU65537:HGU65556 HQQ65537:HQQ65556 IAM65537:IAM65556 IKI65537:IKI65556 IUE65537:IUE65556 JEA65537:JEA65556 JNW65537:JNW65556 JXS65537:JXS65556 KHO65537:KHO65556 KRK65537:KRK65556 LBG65537:LBG65556 LLC65537:LLC65556 LUY65537:LUY65556 MEU65537:MEU65556 MOQ65537:MOQ65556 MYM65537:MYM65556 NII65537:NII65556 NSE65537:NSE65556 OCA65537:OCA65556 OLW65537:OLW65556 OVS65537:OVS65556 PFO65537:PFO65556 PPK65537:PPK65556 PZG65537:PZG65556 QJC65537:QJC65556 QSY65537:QSY65556 RCU65537:RCU65556 RMQ65537:RMQ65556 RWM65537:RWM65556 SGI65537:SGI65556 SQE65537:SQE65556 TAA65537:TAA65556 TJW65537:TJW65556 TTS65537:TTS65556 UDO65537:UDO65556 UNK65537:UNK65556 UXG65537:UXG65556 VHC65537:VHC65556 VQY65537:VQY65556 WAU65537:WAU65556 WKQ65537:WKQ65556 WUM65537:WUM65556 F131074:F131093 IA131073:IA131092 RW131073:RW131092 ABS131073:ABS131092 ALO131073:ALO131092 AVK131073:AVK131092 BFG131073:BFG131092 BPC131073:BPC131092 BYY131073:BYY131092 CIU131073:CIU131092 CSQ131073:CSQ131092 DCM131073:DCM131092 DMI131073:DMI131092 DWE131073:DWE131092 EGA131073:EGA131092 EPW131073:EPW131092 EZS131073:EZS131092 FJO131073:FJO131092 FTK131073:FTK131092 GDG131073:GDG131092 GNC131073:GNC131092 GWY131073:GWY131092 HGU131073:HGU131092 HQQ131073:HQQ131092 IAM131073:IAM131092 IKI131073:IKI131092 IUE131073:IUE131092 JEA131073:JEA131092 JNW131073:JNW131092 JXS131073:JXS131092 KHO131073:KHO131092 KRK131073:KRK131092 LBG131073:LBG131092 LLC131073:LLC131092 LUY131073:LUY131092 MEU131073:MEU131092 MOQ131073:MOQ131092 MYM131073:MYM131092 NII131073:NII131092 NSE131073:NSE131092 OCA131073:OCA131092 OLW131073:OLW131092 OVS131073:OVS131092 PFO131073:PFO131092 PPK131073:PPK131092 PZG131073:PZG131092 QJC131073:QJC131092 QSY131073:QSY131092 RCU131073:RCU131092 RMQ131073:RMQ131092 RWM131073:RWM131092 SGI131073:SGI131092 SQE131073:SQE131092 TAA131073:TAA131092 TJW131073:TJW131092 TTS131073:TTS131092 UDO131073:UDO131092 UNK131073:UNK131092 UXG131073:UXG131092 VHC131073:VHC131092 VQY131073:VQY131092 WAU131073:WAU131092 WKQ131073:WKQ131092 WUM131073:WUM131092 F196610:F196629 IA196609:IA196628 RW196609:RW196628 ABS196609:ABS196628 ALO196609:ALO196628 AVK196609:AVK196628 BFG196609:BFG196628 BPC196609:BPC196628 BYY196609:BYY196628 CIU196609:CIU196628 CSQ196609:CSQ196628 DCM196609:DCM196628 DMI196609:DMI196628 DWE196609:DWE196628 EGA196609:EGA196628 EPW196609:EPW196628 EZS196609:EZS196628 FJO196609:FJO196628 FTK196609:FTK196628 GDG196609:GDG196628 GNC196609:GNC196628 GWY196609:GWY196628 HGU196609:HGU196628 HQQ196609:HQQ196628 IAM196609:IAM196628 IKI196609:IKI196628 IUE196609:IUE196628 JEA196609:JEA196628 JNW196609:JNW196628 JXS196609:JXS196628 KHO196609:KHO196628 KRK196609:KRK196628 LBG196609:LBG196628 LLC196609:LLC196628 LUY196609:LUY196628 MEU196609:MEU196628 MOQ196609:MOQ196628 MYM196609:MYM196628 NII196609:NII196628 NSE196609:NSE196628 OCA196609:OCA196628 OLW196609:OLW196628 OVS196609:OVS196628 PFO196609:PFO196628 PPK196609:PPK196628 PZG196609:PZG196628 QJC196609:QJC196628 QSY196609:QSY196628 RCU196609:RCU196628 RMQ196609:RMQ196628 RWM196609:RWM196628 SGI196609:SGI196628 SQE196609:SQE196628 TAA196609:TAA196628 TJW196609:TJW196628 TTS196609:TTS196628 UDO196609:UDO196628 UNK196609:UNK196628 UXG196609:UXG196628 VHC196609:VHC196628 VQY196609:VQY196628 WAU196609:WAU196628 WKQ196609:WKQ196628 WUM196609:WUM196628 F262146:F262165 IA262145:IA262164 RW262145:RW262164 ABS262145:ABS262164 ALO262145:ALO262164 AVK262145:AVK262164 BFG262145:BFG262164 BPC262145:BPC262164 BYY262145:BYY262164 CIU262145:CIU262164 CSQ262145:CSQ262164 DCM262145:DCM262164 DMI262145:DMI262164 DWE262145:DWE262164 EGA262145:EGA262164 EPW262145:EPW262164 EZS262145:EZS262164 FJO262145:FJO262164 FTK262145:FTK262164 GDG262145:GDG262164 GNC262145:GNC262164 GWY262145:GWY262164 HGU262145:HGU262164 HQQ262145:HQQ262164 IAM262145:IAM262164 IKI262145:IKI262164 IUE262145:IUE262164 JEA262145:JEA262164 JNW262145:JNW262164 JXS262145:JXS262164 KHO262145:KHO262164 KRK262145:KRK262164 LBG262145:LBG262164 LLC262145:LLC262164 LUY262145:LUY262164 MEU262145:MEU262164 MOQ262145:MOQ262164 MYM262145:MYM262164 NII262145:NII262164 NSE262145:NSE262164 OCA262145:OCA262164 OLW262145:OLW262164 OVS262145:OVS262164 PFO262145:PFO262164 PPK262145:PPK262164 PZG262145:PZG262164 QJC262145:QJC262164 QSY262145:QSY262164 RCU262145:RCU262164 RMQ262145:RMQ262164 RWM262145:RWM262164 SGI262145:SGI262164 SQE262145:SQE262164 TAA262145:TAA262164 TJW262145:TJW262164 TTS262145:TTS262164 UDO262145:UDO262164 UNK262145:UNK262164 UXG262145:UXG262164 VHC262145:VHC262164 VQY262145:VQY262164 WAU262145:WAU262164 WKQ262145:WKQ262164 WUM262145:WUM262164 F327682:F327701 IA327681:IA327700 RW327681:RW327700 ABS327681:ABS327700 ALO327681:ALO327700 AVK327681:AVK327700 BFG327681:BFG327700 BPC327681:BPC327700 BYY327681:BYY327700 CIU327681:CIU327700 CSQ327681:CSQ327700 DCM327681:DCM327700 DMI327681:DMI327700 DWE327681:DWE327700 EGA327681:EGA327700 EPW327681:EPW327700 EZS327681:EZS327700 FJO327681:FJO327700 FTK327681:FTK327700 GDG327681:GDG327700 GNC327681:GNC327700 GWY327681:GWY327700 HGU327681:HGU327700 HQQ327681:HQQ327700 IAM327681:IAM327700 IKI327681:IKI327700 IUE327681:IUE327700 JEA327681:JEA327700 JNW327681:JNW327700 JXS327681:JXS327700 KHO327681:KHO327700 KRK327681:KRK327700 LBG327681:LBG327700 LLC327681:LLC327700 LUY327681:LUY327700 MEU327681:MEU327700 MOQ327681:MOQ327700 MYM327681:MYM327700 NII327681:NII327700 NSE327681:NSE327700 OCA327681:OCA327700 OLW327681:OLW327700 OVS327681:OVS327700 PFO327681:PFO327700 PPK327681:PPK327700 PZG327681:PZG327700 QJC327681:QJC327700 QSY327681:QSY327700 RCU327681:RCU327700 RMQ327681:RMQ327700 RWM327681:RWM327700 SGI327681:SGI327700 SQE327681:SQE327700 TAA327681:TAA327700 TJW327681:TJW327700 TTS327681:TTS327700 UDO327681:UDO327700 UNK327681:UNK327700 UXG327681:UXG327700 VHC327681:VHC327700 VQY327681:VQY327700 WAU327681:WAU327700 WKQ327681:WKQ327700 WUM327681:WUM327700 F393218:F393237 IA393217:IA393236 RW393217:RW393236 ABS393217:ABS393236 ALO393217:ALO393236 AVK393217:AVK393236 BFG393217:BFG393236 BPC393217:BPC393236 BYY393217:BYY393236 CIU393217:CIU393236 CSQ393217:CSQ393236 DCM393217:DCM393236 DMI393217:DMI393236 DWE393217:DWE393236 EGA393217:EGA393236 EPW393217:EPW393236 EZS393217:EZS393236 FJO393217:FJO393236 FTK393217:FTK393236 GDG393217:GDG393236 GNC393217:GNC393236 GWY393217:GWY393236 HGU393217:HGU393236 HQQ393217:HQQ393236 IAM393217:IAM393236 IKI393217:IKI393236 IUE393217:IUE393236 JEA393217:JEA393236 JNW393217:JNW393236 JXS393217:JXS393236 KHO393217:KHO393236 KRK393217:KRK393236 LBG393217:LBG393236 LLC393217:LLC393236 LUY393217:LUY393236 MEU393217:MEU393236 MOQ393217:MOQ393236 MYM393217:MYM393236 NII393217:NII393236 NSE393217:NSE393236 OCA393217:OCA393236 OLW393217:OLW393236 OVS393217:OVS393236 PFO393217:PFO393236 PPK393217:PPK393236 PZG393217:PZG393236 QJC393217:QJC393236 QSY393217:QSY393236 RCU393217:RCU393236 RMQ393217:RMQ393236 RWM393217:RWM393236 SGI393217:SGI393236 SQE393217:SQE393236 TAA393217:TAA393236 TJW393217:TJW393236 TTS393217:TTS393236 UDO393217:UDO393236 UNK393217:UNK393236 UXG393217:UXG393236 VHC393217:VHC393236 VQY393217:VQY393236 WAU393217:WAU393236 WKQ393217:WKQ393236 WUM393217:WUM393236 F458754:F458773 IA458753:IA458772 RW458753:RW458772 ABS458753:ABS458772 ALO458753:ALO458772 AVK458753:AVK458772 BFG458753:BFG458772 BPC458753:BPC458772 BYY458753:BYY458772 CIU458753:CIU458772 CSQ458753:CSQ458772 DCM458753:DCM458772 DMI458753:DMI458772 DWE458753:DWE458772 EGA458753:EGA458772 EPW458753:EPW458772 EZS458753:EZS458772 FJO458753:FJO458772 FTK458753:FTK458772 GDG458753:GDG458772 GNC458753:GNC458772 GWY458753:GWY458772 HGU458753:HGU458772 HQQ458753:HQQ458772 IAM458753:IAM458772 IKI458753:IKI458772 IUE458753:IUE458772 JEA458753:JEA458772 JNW458753:JNW458772 JXS458753:JXS458772 KHO458753:KHO458772 KRK458753:KRK458772 LBG458753:LBG458772 LLC458753:LLC458772 LUY458753:LUY458772 MEU458753:MEU458772 MOQ458753:MOQ458772 MYM458753:MYM458772 NII458753:NII458772 NSE458753:NSE458772 OCA458753:OCA458772 OLW458753:OLW458772 OVS458753:OVS458772 PFO458753:PFO458772 PPK458753:PPK458772 PZG458753:PZG458772 QJC458753:QJC458772 QSY458753:QSY458772 RCU458753:RCU458772 RMQ458753:RMQ458772 RWM458753:RWM458772 SGI458753:SGI458772 SQE458753:SQE458772 TAA458753:TAA458772 TJW458753:TJW458772 TTS458753:TTS458772 UDO458753:UDO458772 UNK458753:UNK458772 UXG458753:UXG458772 VHC458753:VHC458772 VQY458753:VQY458772 WAU458753:WAU458772 WKQ458753:WKQ458772 WUM458753:WUM458772 F524290:F524309 IA524289:IA524308 RW524289:RW524308 ABS524289:ABS524308 ALO524289:ALO524308 AVK524289:AVK524308 BFG524289:BFG524308 BPC524289:BPC524308 BYY524289:BYY524308 CIU524289:CIU524308 CSQ524289:CSQ524308 DCM524289:DCM524308 DMI524289:DMI524308 DWE524289:DWE524308 EGA524289:EGA524308 EPW524289:EPW524308 EZS524289:EZS524308 FJO524289:FJO524308 FTK524289:FTK524308 GDG524289:GDG524308 GNC524289:GNC524308 GWY524289:GWY524308 HGU524289:HGU524308 HQQ524289:HQQ524308 IAM524289:IAM524308 IKI524289:IKI524308 IUE524289:IUE524308 JEA524289:JEA524308 JNW524289:JNW524308 JXS524289:JXS524308 KHO524289:KHO524308 KRK524289:KRK524308 LBG524289:LBG524308 LLC524289:LLC524308 LUY524289:LUY524308 MEU524289:MEU524308 MOQ524289:MOQ524308 MYM524289:MYM524308 NII524289:NII524308 NSE524289:NSE524308 OCA524289:OCA524308 OLW524289:OLW524308 OVS524289:OVS524308 PFO524289:PFO524308 PPK524289:PPK524308 PZG524289:PZG524308 QJC524289:QJC524308 QSY524289:QSY524308 RCU524289:RCU524308 RMQ524289:RMQ524308 RWM524289:RWM524308 SGI524289:SGI524308 SQE524289:SQE524308 TAA524289:TAA524308 TJW524289:TJW524308 TTS524289:TTS524308 UDO524289:UDO524308 UNK524289:UNK524308 UXG524289:UXG524308 VHC524289:VHC524308 VQY524289:VQY524308 WAU524289:WAU524308 WKQ524289:WKQ524308 WUM524289:WUM524308 F589826:F589845 IA589825:IA589844 RW589825:RW589844 ABS589825:ABS589844 ALO589825:ALO589844 AVK589825:AVK589844 BFG589825:BFG589844 BPC589825:BPC589844 BYY589825:BYY589844 CIU589825:CIU589844 CSQ589825:CSQ589844 DCM589825:DCM589844 DMI589825:DMI589844 DWE589825:DWE589844 EGA589825:EGA589844 EPW589825:EPW589844 EZS589825:EZS589844 FJO589825:FJO589844 FTK589825:FTK589844 GDG589825:GDG589844 GNC589825:GNC589844 GWY589825:GWY589844 HGU589825:HGU589844 HQQ589825:HQQ589844 IAM589825:IAM589844 IKI589825:IKI589844 IUE589825:IUE589844 JEA589825:JEA589844 JNW589825:JNW589844 JXS589825:JXS589844 KHO589825:KHO589844 KRK589825:KRK589844 LBG589825:LBG589844 LLC589825:LLC589844 LUY589825:LUY589844 MEU589825:MEU589844 MOQ589825:MOQ589844 MYM589825:MYM589844 NII589825:NII589844 NSE589825:NSE589844 OCA589825:OCA589844 OLW589825:OLW589844 OVS589825:OVS589844 PFO589825:PFO589844 PPK589825:PPK589844 PZG589825:PZG589844 QJC589825:QJC589844 QSY589825:QSY589844 RCU589825:RCU589844 RMQ589825:RMQ589844 RWM589825:RWM589844 SGI589825:SGI589844 SQE589825:SQE589844 TAA589825:TAA589844 TJW589825:TJW589844 TTS589825:TTS589844 UDO589825:UDO589844 UNK589825:UNK589844 UXG589825:UXG589844 VHC589825:VHC589844 VQY589825:VQY589844 WAU589825:WAU589844 WKQ589825:WKQ589844 WUM589825:WUM589844 F655362:F655381 IA655361:IA655380 RW655361:RW655380 ABS655361:ABS655380 ALO655361:ALO655380 AVK655361:AVK655380 BFG655361:BFG655380 BPC655361:BPC655380 BYY655361:BYY655380 CIU655361:CIU655380 CSQ655361:CSQ655380 DCM655361:DCM655380 DMI655361:DMI655380 DWE655361:DWE655380 EGA655361:EGA655380 EPW655361:EPW655380 EZS655361:EZS655380 FJO655361:FJO655380 FTK655361:FTK655380 GDG655361:GDG655380 GNC655361:GNC655380 GWY655361:GWY655380 HGU655361:HGU655380 HQQ655361:HQQ655380 IAM655361:IAM655380 IKI655361:IKI655380 IUE655361:IUE655380 JEA655361:JEA655380 JNW655361:JNW655380 JXS655361:JXS655380 KHO655361:KHO655380 KRK655361:KRK655380 LBG655361:LBG655380 LLC655361:LLC655380 LUY655361:LUY655380 MEU655361:MEU655380 MOQ655361:MOQ655380 MYM655361:MYM655380 NII655361:NII655380 NSE655361:NSE655380 OCA655361:OCA655380 OLW655361:OLW655380 OVS655361:OVS655380 PFO655361:PFO655380 PPK655361:PPK655380 PZG655361:PZG655380 QJC655361:QJC655380 QSY655361:QSY655380 RCU655361:RCU655380 RMQ655361:RMQ655380 RWM655361:RWM655380 SGI655361:SGI655380 SQE655361:SQE655380 TAA655361:TAA655380 TJW655361:TJW655380 TTS655361:TTS655380 UDO655361:UDO655380 UNK655361:UNK655380 UXG655361:UXG655380 VHC655361:VHC655380 VQY655361:VQY655380 WAU655361:WAU655380 WKQ655361:WKQ655380 WUM655361:WUM655380 F720898:F720917 IA720897:IA720916 RW720897:RW720916 ABS720897:ABS720916 ALO720897:ALO720916 AVK720897:AVK720916 BFG720897:BFG720916 BPC720897:BPC720916 BYY720897:BYY720916 CIU720897:CIU720916 CSQ720897:CSQ720916 DCM720897:DCM720916 DMI720897:DMI720916 DWE720897:DWE720916 EGA720897:EGA720916 EPW720897:EPW720916 EZS720897:EZS720916 FJO720897:FJO720916 FTK720897:FTK720916 GDG720897:GDG720916 GNC720897:GNC720916 GWY720897:GWY720916 HGU720897:HGU720916 HQQ720897:HQQ720916 IAM720897:IAM720916 IKI720897:IKI720916 IUE720897:IUE720916 JEA720897:JEA720916 JNW720897:JNW720916 JXS720897:JXS720916 KHO720897:KHO720916 KRK720897:KRK720916 LBG720897:LBG720916 LLC720897:LLC720916 LUY720897:LUY720916 MEU720897:MEU720916 MOQ720897:MOQ720916 MYM720897:MYM720916 NII720897:NII720916 NSE720897:NSE720916 OCA720897:OCA720916 OLW720897:OLW720916 OVS720897:OVS720916 PFO720897:PFO720916 PPK720897:PPK720916 PZG720897:PZG720916 QJC720897:QJC720916 QSY720897:QSY720916 RCU720897:RCU720916 RMQ720897:RMQ720916 RWM720897:RWM720916 SGI720897:SGI720916 SQE720897:SQE720916 TAA720897:TAA720916 TJW720897:TJW720916 TTS720897:TTS720916 UDO720897:UDO720916 UNK720897:UNK720916 UXG720897:UXG720916 VHC720897:VHC720916 VQY720897:VQY720916 WAU720897:WAU720916 WKQ720897:WKQ720916 WUM720897:WUM720916 F786434:F786453 IA786433:IA786452 RW786433:RW786452 ABS786433:ABS786452 ALO786433:ALO786452 AVK786433:AVK786452 BFG786433:BFG786452 BPC786433:BPC786452 BYY786433:BYY786452 CIU786433:CIU786452 CSQ786433:CSQ786452 DCM786433:DCM786452 DMI786433:DMI786452 DWE786433:DWE786452 EGA786433:EGA786452 EPW786433:EPW786452 EZS786433:EZS786452 FJO786433:FJO786452 FTK786433:FTK786452 GDG786433:GDG786452 GNC786433:GNC786452 GWY786433:GWY786452 HGU786433:HGU786452 HQQ786433:HQQ786452 IAM786433:IAM786452 IKI786433:IKI786452 IUE786433:IUE786452 JEA786433:JEA786452 JNW786433:JNW786452 JXS786433:JXS786452 KHO786433:KHO786452 KRK786433:KRK786452 LBG786433:LBG786452 LLC786433:LLC786452 LUY786433:LUY786452 MEU786433:MEU786452 MOQ786433:MOQ786452 MYM786433:MYM786452 NII786433:NII786452 NSE786433:NSE786452 OCA786433:OCA786452 OLW786433:OLW786452 OVS786433:OVS786452 PFO786433:PFO786452 PPK786433:PPK786452 PZG786433:PZG786452 QJC786433:QJC786452 QSY786433:QSY786452 RCU786433:RCU786452 RMQ786433:RMQ786452 RWM786433:RWM786452 SGI786433:SGI786452 SQE786433:SQE786452 TAA786433:TAA786452 TJW786433:TJW786452 TTS786433:TTS786452 UDO786433:UDO786452 UNK786433:UNK786452 UXG786433:UXG786452 VHC786433:VHC786452 VQY786433:VQY786452 WAU786433:WAU786452 WKQ786433:WKQ786452 WUM786433:WUM786452 F851970:F851989 IA851969:IA851988 RW851969:RW851988 ABS851969:ABS851988 ALO851969:ALO851988 AVK851969:AVK851988 BFG851969:BFG851988 BPC851969:BPC851988 BYY851969:BYY851988 CIU851969:CIU851988 CSQ851969:CSQ851988 DCM851969:DCM851988 DMI851969:DMI851988 DWE851969:DWE851988 EGA851969:EGA851988 EPW851969:EPW851988 EZS851969:EZS851988 FJO851969:FJO851988 FTK851969:FTK851988 GDG851969:GDG851988 GNC851969:GNC851988 GWY851969:GWY851988 HGU851969:HGU851988 HQQ851969:HQQ851988 IAM851969:IAM851988 IKI851969:IKI851988 IUE851969:IUE851988 JEA851969:JEA851988 JNW851969:JNW851988 JXS851969:JXS851988 KHO851969:KHO851988 KRK851969:KRK851988 LBG851969:LBG851988 LLC851969:LLC851988 LUY851969:LUY851988 MEU851969:MEU851988 MOQ851969:MOQ851988 MYM851969:MYM851988 NII851969:NII851988 NSE851969:NSE851988 OCA851969:OCA851988 OLW851969:OLW851988 OVS851969:OVS851988 PFO851969:PFO851988 PPK851969:PPK851988 PZG851969:PZG851988 QJC851969:QJC851988 QSY851969:QSY851988 RCU851969:RCU851988 RMQ851969:RMQ851988 RWM851969:RWM851988 SGI851969:SGI851988 SQE851969:SQE851988 TAA851969:TAA851988 TJW851969:TJW851988 TTS851969:TTS851988 UDO851969:UDO851988 UNK851969:UNK851988 UXG851969:UXG851988 VHC851969:VHC851988 VQY851969:VQY851988 WAU851969:WAU851988 WKQ851969:WKQ851988 WUM851969:WUM851988 F917506:F917525 IA917505:IA917524 RW917505:RW917524 ABS917505:ABS917524 ALO917505:ALO917524 AVK917505:AVK917524 BFG917505:BFG917524 BPC917505:BPC917524 BYY917505:BYY917524 CIU917505:CIU917524 CSQ917505:CSQ917524 DCM917505:DCM917524 DMI917505:DMI917524 DWE917505:DWE917524 EGA917505:EGA917524 EPW917505:EPW917524 EZS917505:EZS917524 FJO917505:FJO917524 FTK917505:FTK917524 GDG917505:GDG917524 GNC917505:GNC917524 GWY917505:GWY917524 HGU917505:HGU917524 HQQ917505:HQQ917524 IAM917505:IAM917524 IKI917505:IKI917524 IUE917505:IUE917524 JEA917505:JEA917524 JNW917505:JNW917524 JXS917505:JXS917524 KHO917505:KHO917524 KRK917505:KRK917524 LBG917505:LBG917524 LLC917505:LLC917524 LUY917505:LUY917524 MEU917505:MEU917524 MOQ917505:MOQ917524 MYM917505:MYM917524 NII917505:NII917524 NSE917505:NSE917524 OCA917505:OCA917524 OLW917505:OLW917524 OVS917505:OVS917524 PFO917505:PFO917524 PPK917505:PPK917524 PZG917505:PZG917524 QJC917505:QJC917524 QSY917505:QSY917524 RCU917505:RCU917524 RMQ917505:RMQ917524 RWM917505:RWM917524 SGI917505:SGI917524 SQE917505:SQE917524 TAA917505:TAA917524 TJW917505:TJW917524 TTS917505:TTS917524 UDO917505:UDO917524 UNK917505:UNK917524 UXG917505:UXG917524 VHC917505:VHC917524 VQY917505:VQY917524 WAU917505:WAU917524 WKQ917505:WKQ917524 WUM917505:WUM917524 F983042:F983061 IA983041:IA983060 RW983041:RW983060 ABS983041:ABS983060 ALO983041:ALO983060 AVK983041:AVK983060 BFG983041:BFG983060 BPC983041:BPC983060 BYY983041:BYY983060 CIU983041:CIU983060 CSQ983041:CSQ983060 DCM983041:DCM983060 DMI983041:DMI983060 DWE983041:DWE983060 EGA983041:EGA983060 EPW983041:EPW983060 EZS983041:EZS983060 FJO983041:FJO983060 FTK983041:FTK983060 GDG983041:GDG983060 GNC983041:GNC983060 GWY983041:GWY983060 HGU983041:HGU983060 HQQ983041:HQQ983060 IAM983041:IAM983060 IKI983041:IKI983060 IUE983041:IUE983060 JEA983041:JEA983060 JNW983041:JNW983060 JXS983041:JXS983060 KHO983041:KHO983060 KRK983041:KRK983060 LBG983041:LBG983060 LLC983041:LLC983060 LUY983041:LUY983060 MEU983041:MEU983060 MOQ983041:MOQ983060 MYM983041:MYM983060 NII983041:NII983060 NSE983041:NSE983060 OCA983041:OCA983060 OLW983041:OLW983060 OVS983041:OVS983060 PFO983041:PFO983060 PPK983041:PPK983060 PZG983041:PZG983060 QJC983041:QJC983060 QSY983041:QSY983060 RCU983041:RCU983060 RMQ983041:RMQ983060 RWM983041:RWM983060 SGI983041:SGI983060 SQE983041:SQE983060 TAA983041:TAA983060 TJW983041:TJW983060 TTS983041:TTS983060 UDO983041:UDO983060 UNK983041:UNK983060 UXG983041:UXG983060 VHC983041:VHC983060 VQY983041:VQY983060 WAU983041:WAU983060 WKQ983041:WKQ983060 D7:D86" xr:uid="{00000000-0002-0000-1300-000002000000}">
      <formula1>"常勤,非常勤"</formula1>
    </dataValidation>
    <dataValidation type="list" allowBlank="1" showInputMessage="1" showErrorMessage="1" sqref="WUN983041:WUN983060 G65538:G65557 IB65537:IB65556 RX65537:RX65556 ABT65537:ABT65556 ALP65537:ALP65556 AVL65537:AVL65556 BFH65537:BFH65556 BPD65537:BPD65556 BYZ65537:BYZ65556 CIV65537:CIV65556 CSR65537:CSR65556 DCN65537:DCN65556 DMJ65537:DMJ65556 DWF65537:DWF65556 EGB65537:EGB65556 EPX65537:EPX65556 EZT65537:EZT65556 FJP65537:FJP65556 FTL65537:FTL65556 GDH65537:GDH65556 GND65537:GND65556 GWZ65537:GWZ65556 HGV65537:HGV65556 HQR65537:HQR65556 IAN65537:IAN65556 IKJ65537:IKJ65556 IUF65537:IUF65556 JEB65537:JEB65556 JNX65537:JNX65556 JXT65537:JXT65556 KHP65537:KHP65556 KRL65537:KRL65556 LBH65537:LBH65556 LLD65537:LLD65556 LUZ65537:LUZ65556 MEV65537:MEV65556 MOR65537:MOR65556 MYN65537:MYN65556 NIJ65537:NIJ65556 NSF65537:NSF65556 OCB65537:OCB65556 OLX65537:OLX65556 OVT65537:OVT65556 PFP65537:PFP65556 PPL65537:PPL65556 PZH65537:PZH65556 QJD65537:QJD65556 QSZ65537:QSZ65556 RCV65537:RCV65556 RMR65537:RMR65556 RWN65537:RWN65556 SGJ65537:SGJ65556 SQF65537:SQF65556 TAB65537:TAB65556 TJX65537:TJX65556 TTT65537:TTT65556 UDP65537:UDP65556 UNL65537:UNL65556 UXH65537:UXH65556 VHD65537:VHD65556 VQZ65537:VQZ65556 WAV65537:WAV65556 WKR65537:WKR65556 WUN65537:WUN65556 G131074:G131093 IB131073:IB131092 RX131073:RX131092 ABT131073:ABT131092 ALP131073:ALP131092 AVL131073:AVL131092 BFH131073:BFH131092 BPD131073:BPD131092 BYZ131073:BYZ131092 CIV131073:CIV131092 CSR131073:CSR131092 DCN131073:DCN131092 DMJ131073:DMJ131092 DWF131073:DWF131092 EGB131073:EGB131092 EPX131073:EPX131092 EZT131073:EZT131092 FJP131073:FJP131092 FTL131073:FTL131092 GDH131073:GDH131092 GND131073:GND131092 GWZ131073:GWZ131092 HGV131073:HGV131092 HQR131073:HQR131092 IAN131073:IAN131092 IKJ131073:IKJ131092 IUF131073:IUF131092 JEB131073:JEB131092 JNX131073:JNX131092 JXT131073:JXT131092 KHP131073:KHP131092 KRL131073:KRL131092 LBH131073:LBH131092 LLD131073:LLD131092 LUZ131073:LUZ131092 MEV131073:MEV131092 MOR131073:MOR131092 MYN131073:MYN131092 NIJ131073:NIJ131092 NSF131073:NSF131092 OCB131073:OCB131092 OLX131073:OLX131092 OVT131073:OVT131092 PFP131073:PFP131092 PPL131073:PPL131092 PZH131073:PZH131092 QJD131073:QJD131092 QSZ131073:QSZ131092 RCV131073:RCV131092 RMR131073:RMR131092 RWN131073:RWN131092 SGJ131073:SGJ131092 SQF131073:SQF131092 TAB131073:TAB131092 TJX131073:TJX131092 TTT131073:TTT131092 UDP131073:UDP131092 UNL131073:UNL131092 UXH131073:UXH131092 VHD131073:VHD131092 VQZ131073:VQZ131092 WAV131073:WAV131092 WKR131073:WKR131092 WUN131073:WUN131092 G196610:G196629 IB196609:IB196628 RX196609:RX196628 ABT196609:ABT196628 ALP196609:ALP196628 AVL196609:AVL196628 BFH196609:BFH196628 BPD196609:BPD196628 BYZ196609:BYZ196628 CIV196609:CIV196628 CSR196609:CSR196628 DCN196609:DCN196628 DMJ196609:DMJ196628 DWF196609:DWF196628 EGB196609:EGB196628 EPX196609:EPX196628 EZT196609:EZT196628 FJP196609:FJP196628 FTL196609:FTL196628 GDH196609:GDH196628 GND196609:GND196628 GWZ196609:GWZ196628 HGV196609:HGV196628 HQR196609:HQR196628 IAN196609:IAN196628 IKJ196609:IKJ196628 IUF196609:IUF196628 JEB196609:JEB196628 JNX196609:JNX196628 JXT196609:JXT196628 KHP196609:KHP196628 KRL196609:KRL196628 LBH196609:LBH196628 LLD196609:LLD196628 LUZ196609:LUZ196628 MEV196609:MEV196628 MOR196609:MOR196628 MYN196609:MYN196628 NIJ196609:NIJ196628 NSF196609:NSF196628 OCB196609:OCB196628 OLX196609:OLX196628 OVT196609:OVT196628 PFP196609:PFP196628 PPL196609:PPL196628 PZH196609:PZH196628 QJD196609:QJD196628 QSZ196609:QSZ196628 RCV196609:RCV196628 RMR196609:RMR196628 RWN196609:RWN196628 SGJ196609:SGJ196628 SQF196609:SQF196628 TAB196609:TAB196628 TJX196609:TJX196628 TTT196609:TTT196628 UDP196609:UDP196628 UNL196609:UNL196628 UXH196609:UXH196628 VHD196609:VHD196628 VQZ196609:VQZ196628 WAV196609:WAV196628 WKR196609:WKR196628 WUN196609:WUN196628 G262146:G262165 IB262145:IB262164 RX262145:RX262164 ABT262145:ABT262164 ALP262145:ALP262164 AVL262145:AVL262164 BFH262145:BFH262164 BPD262145:BPD262164 BYZ262145:BYZ262164 CIV262145:CIV262164 CSR262145:CSR262164 DCN262145:DCN262164 DMJ262145:DMJ262164 DWF262145:DWF262164 EGB262145:EGB262164 EPX262145:EPX262164 EZT262145:EZT262164 FJP262145:FJP262164 FTL262145:FTL262164 GDH262145:GDH262164 GND262145:GND262164 GWZ262145:GWZ262164 HGV262145:HGV262164 HQR262145:HQR262164 IAN262145:IAN262164 IKJ262145:IKJ262164 IUF262145:IUF262164 JEB262145:JEB262164 JNX262145:JNX262164 JXT262145:JXT262164 KHP262145:KHP262164 KRL262145:KRL262164 LBH262145:LBH262164 LLD262145:LLD262164 LUZ262145:LUZ262164 MEV262145:MEV262164 MOR262145:MOR262164 MYN262145:MYN262164 NIJ262145:NIJ262164 NSF262145:NSF262164 OCB262145:OCB262164 OLX262145:OLX262164 OVT262145:OVT262164 PFP262145:PFP262164 PPL262145:PPL262164 PZH262145:PZH262164 QJD262145:QJD262164 QSZ262145:QSZ262164 RCV262145:RCV262164 RMR262145:RMR262164 RWN262145:RWN262164 SGJ262145:SGJ262164 SQF262145:SQF262164 TAB262145:TAB262164 TJX262145:TJX262164 TTT262145:TTT262164 UDP262145:UDP262164 UNL262145:UNL262164 UXH262145:UXH262164 VHD262145:VHD262164 VQZ262145:VQZ262164 WAV262145:WAV262164 WKR262145:WKR262164 WUN262145:WUN262164 G327682:G327701 IB327681:IB327700 RX327681:RX327700 ABT327681:ABT327700 ALP327681:ALP327700 AVL327681:AVL327700 BFH327681:BFH327700 BPD327681:BPD327700 BYZ327681:BYZ327700 CIV327681:CIV327700 CSR327681:CSR327700 DCN327681:DCN327700 DMJ327681:DMJ327700 DWF327681:DWF327700 EGB327681:EGB327700 EPX327681:EPX327700 EZT327681:EZT327700 FJP327681:FJP327700 FTL327681:FTL327700 GDH327681:GDH327700 GND327681:GND327700 GWZ327681:GWZ327700 HGV327681:HGV327700 HQR327681:HQR327700 IAN327681:IAN327700 IKJ327681:IKJ327700 IUF327681:IUF327700 JEB327681:JEB327700 JNX327681:JNX327700 JXT327681:JXT327700 KHP327681:KHP327700 KRL327681:KRL327700 LBH327681:LBH327700 LLD327681:LLD327700 LUZ327681:LUZ327700 MEV327681:MEV327700 MOR327681:MOR327700 MYN327681:MYN327700 NIJ327681:NIJ327700 NSF327681:NSF327700 OCB327681:OCB327700 OLX327681:OLX327700 OVT327681:OVT327700 PFP327681:PFP327700 PPL327681:PPL327700 PZH327681:PZH327700 QJD327681:QJD327700 QSZ327681:QSZ327700 RCV327681:RCV327700 RMR327681:RMR327700 RWN327681:RWN327700 SGJ327681:SGJ327700 SQF327681:SQF327700 TAB327681:TAB327700 TJX327681:TJX327700 TTT327681:TTT327700 UDP327681:UDP327700 UNL327681:UNL327700 UXH327681:UXH327700 VHD327681:VHD327700 VQZ327681:VQZ327700 WAV327681:WAV327700 WKR327681:WKR327700 WUN327681:WUN327700 G393218:G393237 IB393217:IB393236 RX393217:RX393236 ABT393217:ABT393236 ALP393217:ALP393236 AVL393217:AVL393236 BFH393217:BFH393236 BPD393217:BPD393236 BYZ393217:BYZ393236 CIV393217:CIV393236 CSR393217:CSR393236 DCN393217:DCN393236 DMJ393217:DMJ393236 DWF393217:DWF393236 EGB393217:EGB393236 EPX393217:EPX393236 EZT393217:EZT393236 FJP393217:FJP393236 FTL393217:FTL393236 GDH393217:GDH393236 GND393217:GND393236 GWZ393217:GWZ393236 HGV393217:HGV393236 HQR393217:HQR393236 IAN393217:IAN393236 IKJ393217:IKJ393236 IUF393217:IUF393236 JEB393217:JEB393236 JNX393217:JNX393236 JXT393217:JXT393236 KHP393217:KHP393236 KRL393217:KRL393236 LBH393217:LBH393236 LLD393217:LLD393236 LUZ393217:LUZ393236 MEV393217:MEV393236 MOR393217:MOR393236 MYN393217:MYN393236 NIJ393217:NIJ393236 NSF393217:NSF393236 OCB393217:OCB393236 OLX393217:OLX393236 OVT393217:OVT393236 PFP393217:PFP393236 PPL393217:PPL393236 PZH393217:PZH393236 QJD393217:QJD393236 QSZ393217:QSZ393236 RCV393217:RCV393236 RMR393217:RMR393236 RWN393217:RWN393236 SGJ393217:SGJ393236 SQF393217:SQF393236 TAB393217:TAB393236 TJX393217:TJX393236 TTT393217:TTT393236 UDP393217:UDP393236 UNL393217:UNL393236 UXH393217:UXH393236 VHD393217:VHD393236 VQZ393217:VQZ393236 WAV393217:WAV393236 WKR393217:WKR393236 WUN393217:WUN393236 G458754:G458773 IB458753:IB458772 RX458753:RX458772 ABT458753:ABT458772 ALP458753:ALP458772 AVL458753:AVL458772 BFH458753:BFH458772 BPD458753:BPD458772 BYZ458753:BYZ458772 CIV458753:CIV458772 CSR458753:CSR458772 DCN458753:DCN458772 DMJ458753:DMJ458772 DWF458753:DWF458772 EGB458753:EGB458772 EPX458753:EPX458772 EZT458753:EZT458772 FJP458753:FJP458772 FTL458753:FTL458772 GDH458753:GDH458772 GND458753:GND458772 GWZ458753:GWZ458772 HGV458753:HGV458772 HQR458753:HQR458772 IAN458753:IAN458772 IKJ458753:IKJ458772 IUF458753:IUF458772 JEB458753:JEB458772 JNX458753:JNX458772 JXT458753:JXT458772 KHP458753:KHP458772 KRL458753:KRL458772 LBH458753:LBH458772 LLD458753:LLD458772 LUZ458753:LUZ458772 MEV458753:MEV458772 MOR458753:MOR458772 MYN458753:MYN458772 NIJ458753:NIJ458772 NSF458753:NSF458772 OCB458753:OCB458772 OLX458753:OLX458772 OVT458753:OVT458772 PFP458753:PFP458772 PPL458753:PPL458772 PZH458753:PZH458772 QJD458753:QJD458772 QSZ458753:QSZ458772 RCV458753:RCV458772 RMR458753:RMR458772 RWN458753:RWN458772 SGJ458753:SGJ458772 SQF458753:SQF458772 TAB458753:TAB458772 TJX458753:TJX458772 TTT458753:TTT458772 UDP458753:UDP458772 UNL458753:UNL458772 UXH458753:UXH458772 VHD458753:VHD458772 VQZ458753:VQZ458772 WAV458753:WAV458772 WKR458753:WKR458772 WUN458753:WUN458772 G524290:G524309 IB524289:IB524308 RX524289:RX524308 ABT524289:ABT524308 ALP524289:ALP524308 AVL524289:AVL524308 BFH524289:BFH524308 BPD524289:BPD524308 BYZ524289:BYZ524308 CIV524289:CIV524308 CSR524289:CSR524308 DCN524289:DCN524308 DMJ524289:DMJ524308 DWF524289:DWF524308 EGB524289:EGB524308 EPX524289:EPX524308 EZT524289:EZT524308 FJP524289:FJP524308 FTL524289:FTL524308 GDH524289:GDH524308 GND524289:GND524308 GWZ524289:GWZ524308 HGV524289:HGV524308 HQR524289:HQR524308 IAN524289:IAN524308 IKJ524289:IKJ524308 IUF524289:IUF524308 JEB524289:JEB524308 JNX524289:JNX524308 JXT524289:JXT524308 KHP524289:KHP524308 KRL524289:KRL524308 LBH524289:LBH524308 LLD524289:LLD524308 LUZ524289:LUZ524308 MEV524289:MEV524308 MOR524289:MOR524308 MYN524289:MYN524308 NIJ524289:NIJ524308 NSF524289:NSF524308 OCB524289:OCB524308 OLX524289:OLX524308 OVT524289:OVT524308 PFP524289:PFP524308 PPL524289:PPL524308 PZH524289:PZH524308 QJD524289:QJD524308 QSZ524289:QSZ524308 RCV524289:RCV524308 RMR524289:RMR524308 RWN524289:RWN524308 SGJ524289:SGJ524308 SQF524289:SQF524308 TAB524289:TAB524308 TJX524289:TJX524308 TTT524289:TTT524308 UDP524289:UDP524308 UNL524289:UNL524308 UXH524289:UXH524308 VHD524289:VHD524308 VQZ524289:VQZ524308 WAV524289:WAV524308 WKR524289:WKR524308 WUN524289:WUN524308 G589826:G589845 IB589825:IB589844 RX589825:RX589844 ABT589825:ABT589844 ALP589825:ALP589844 AVL589825:AVL589844 BFH589825:BFH589844 BPD589825:BPD589844 BYZ589825:BYZ589844 CIV589825:CIV589844 CSR589825:CSR589844 DCN589825:DCN589844 DMJ589825:DMJ589844 DWF589825:DWF589844 EGB589825:EGB589844 EPX589825:EPX589844 EZT589825:EZT589844 FJP589825:FJP589844 FTL589825:FTL589844 GDH589825:GDH589844 GND589825:GND589844 GWZ589825:GWZ589844 HGV589825:HGV589844 HQR589825:HQR589844 IAN589825:IAN589844 IKJ589825:IKJ589844 IUF589825:IUF589844 JEB589825:JEB589844 JNX589825:JNX589844 JXT589825:JXT589844 KHP589825:KHP589844 KRL589825:KRL589844 LBH589825:LBH589844 LLD589825:LLD589844 LUZ589825:LUZ589844 MEV589825:MEV589844 MOR589825:MOR589844 MYN589825:MYN589844 NIJ589825:NIJ589844 NSF589825:NSF589844 OCB589825:OCB589844 OLX589825:OLX589844 OVT589825:OVT589844 PFP589825:PFP589844 PPL589825:PPL589844 PZH589825:PZH589844 QJD589825:QJD589844 QSZ589825:QSZ589844 RCV589825:RCV589844 RMR589825:RMR589844 RWN589825:RWN589844 SGJ589825:SGJ589844 SQF589825:SQF589844 TAB589825:TAB589844 TJX589825:TJX589844 TTT589825:TTT589844 UDP589825:UDP589844 UNL589825:UNL589844 UXH589825:UXH589844 VHD589825:VHD589844 VQZ589825:VQZ589844 WAV589825:WAV589844 WKR589825:WKR589844 WUN589825:WUN589844 G655362:G655381 IB655361:IB655380 RX655361:RX655380 ABT655361:ABT655380 ALP655361:ALP655380 AVL655361:AVL655380 BFH655361:BFH655380 BPD655361:BPD655380 BYZ655361:BYZ655380 CIV655361:CIV655380 CSR655361:CSR655380 DCN655361:DCN655380 DMJ655361:DMJ655380 DWF655361:DWF655380 EGB655361:EGB655380 EPX655361:EPX655380 EZT655361:EZT655380 FJP655361:FJP655380 FTL655361:FTL655380 GDH655361:GDH655380 GND655361:GND655380 GWZ655361:GWZ655380 HGV655361:HGV655380 HQR655361:HQR655380 IAN655361:IAN655380 IKJ655361:IKJ655380 IUF655361:IUF655380 JEB655361:JEB655380 JNX655361:JNX655380 JXT655361:JXT655380 KHP655361:KHP655380 KRL655361:KRL655380 LBH655361:LBH655380 LLD655361:LLD655380 LUZ655361:LUZ655380 MEV655361:MEV655380 MOR655361:MOR655380 MYN655361:MYN655380 NIJ655361:NIJ655380 NSF655361:NSF655380 OCB655361:OCB655380 OLX655361:OLX655380 OVT655361:OVT655380 PFP655361:PFP655380 PPL655361:PPL655380 PZH655361:PZH655380 QJD655361:QJD655380 QSZ655361:QSZ655380 RCV655361:RCV655380 RMR655361:RMR655380 RWN655361:RWN655380 SGJ655361:SGJ655380 SQF655361:SQF655380 TAB655361:TAB655380 TJX655361:TJX655380 TTT655361:TTT655380 UDP655361:UDP655380 UNL655361:UNL655380 UXH655361:UXH655380 VHD655361:VHD655380 VQZ655361:VQZ655380 WAV655361:WAV655380 WKR655361:WKR655380 WUN655361:WUN655380 G720898:G720917 IB720897:IB720916 RX720897:RX720916 ABT720897:ABT720916 ALP720897:ALP720916 AVL720897:AVL720916 BFH720897:BFH720916 BPD720897:BPD720916 BYZ720897:BYZ720916 CIV720897:CIV720916 CSR720897:CSR720916 DCN720897:DCN720916 DMJ720897:DMJ720916 DWF720897:DWF720916 EGB720897:EGB720916 EPX720897:EPX720916 EZT720897:EZT720916 FJP720897:FJP720916 FTL720897:FTL720916 GDH720897:GDH720916 GND720897:GND720916 GWZ720897:GWZ720916 HGV720897:HGV720916 HQR720897:HQR720916 IAN720897:IAN720916 IKJ720897:IKJ720916 IUF720897:IUF720916 JEB720897:JEB720916 JNX720897:JNX720916 JXT720897:JXT720916 KHP720897:KHP720916 KRL720897:KRL720916 LBH720897:LBH720916 LLD720897:LLD720916 LUZ720897:LUZ720916 MEV720897:MEV720916 MOR720897:MOR720916 MYN720897:MYN720916 NIJ720897:NIJ720916 NSF720897:NSF720916 OCB720897:OCB720916 OLX720897:OLX720916 OVT720897:OVT720916 PFP720897:PFP720916 PPL720897:PPL720916 PZH720897:PZH720916 QJD720897:QJD720916 QSZ720897:QSZ720916 RCV720897:RCV720916 RMR720897:RMR720916 RWN720897:RWN720916 SGJ720897:SGJ720916 SQF720897:SQF720916 TAB720897:TAB720916 TJX720897:TJX720916 TTT720897:TTT720916 UDP720897:UDP720916 UNL720897:UNL720916 UXH720897:UXH720916 VHD720897:VHD720916 VQZ720897:VQZ720916 WAV720897:WAV720916 WKR720897:WKR720916 WUN720897:WUN720916 G786434:G786453 IB786433:IB786452 RX786433:RX786452 ABT786433:ABT786452 ALP786433:ALP786452 AVL786433:AVL786452 BFH786433:BFH786452 BPD786433:BPD786452 BYZ786433:BYZ786452 CIV786433:CIV786452 CSR786433:CSR786452 DCN786433:DCN786452 DMJ786433:DMJ786452 DWF786433:DWF786452 EGB786433:EGB786452 EPX786433:EPX786452 EZT786433:EZT786452 FJP786433:FJP786452 FTL786433:FTL786452 GDH786433:GDH786452 GND786433:GND786452 GWZ786433:GWZ786452 HGV786433:HGV786452 HQR786433:HQR786452 IAN786433:IAN786452 IKJ786433:IKJ786452 IUF786433:IUF786452 JEB786433:JEB786452 JNX786433:JNX786452 JXT786433:JXT786452 KHP786433:KHP786452 KRL786433:KRL786452 LBH786433:LBH786452 LLD786433:LLD786452 LUZ786433:LUZ786452 MEV786433:MEV786452 MOR786433:MOR786452 MYN786433:MYN786452 NIJ786433:NIJ786452 NSF786433:NSF786452 OCB786433:OCB786452 OLX786433:OLX786452 OVT786433:OVT786452 PFP786433:PFP786452 PPL786433:PPL786452 PZH786433:PZH786452 QJD786433:QJD786452 QSZ786433:QSZ786452 RCV786433:RCV786452 RMR786433:RMR786452 RWN786433:RWN786452 SGJ786433:SGJ786452 SQF786433:SQF786452 TAB786433:TAB786452 TJX786433:TJX786452 TTT786433:TTT786452 UDP786433:UDP786452 UNL786433:UNL786452 UXH786433:UXH786452 VHD786433:VHD786452 VQZ786433:VQZ786452 WAV786433:WAV786452 WKR786433:WKR786452 WUN786433:WUN786452 G851970:G851989 IB851969:IB851988 RX851969:RX851988 ABT851969:ABT851988 ALP851969:ALP851988 AVL851969:AVL851988 BFH851969:BFH851988 BPD851969:BPD851988 BYZ851969:BYZ851988 CIV851969:CIV851988 CSR851969:CSR851988 DCN851969:DCN851988 DMJ851969:DMJ851988 DWF851969:DWF851988 EGB851969:EGB851988 EPX851969:EPX851988 EZT851969:EZT851988 FJP851969:FJP851988 FTL851969:FTL851988 GDH851969:GDH851988 GND851969:GND851988 GWZ851969:GWZ851988 HGV851969:HGV851988 HQR851969:HQR851988 IAN851969:IAN851988 IKJ851969:IKJ851988 IUF851969:IUF851988 JEB851969:JEB851988 JNX851969:JNX851988 JXT851969:JXT851988 KHP851969:KHP851988 KRL851969:KRL851988 LBH851969:LBH851988 LLD851969:LLD851988 LUZ851969:LUZ851988 MEV851969:MEV851988 MOR851969:MOR851988 MYN851969:MYN851988 NIJ851969:NIJ851988 NSF851969:NSF851988 OCB851969:OCB851988 OLX851969:OLX851988 OVT851969:OVT851988 PFP851969:PFP851988 PPL851969:PPL851988 PZH851969:PZH851988 QJD851969:QJD851988 QSZ851969:QSZ851988 RCV851969:RCV851988 RMR851969:RMR851988 RWN851969:RWN851988 SGJ851969:SGJ851988 SQF851969:SQF851988 TAB851969:TAB851988 TJX851969:TJX851988 TTT851969:TTT851988 UDP851969:UDP851988 UNL851969:UNL851988 UXH851969:UXH851988 VHD851969:VHD851988 VQZ851969:VQZ851988 WAV851969:WAV851988 WKR851969:WKR851988 WUN851969:WUN851988 G917506:G917525 IB917505:IB917524 RX917505:RX917524 ABT917505:ABT917524 ALP917505:ALP917524 AVL917505:AVL917524 BFH917505:BFH917524 BPD917505:BPD917524 BYZ917505:BYZ917524 CIV917505:CIV917524 CSR917505:CSR917524 DCN917505:DCN917524 DMJ917505:DMJ917524 DWF917505:DWF917524 EGB917505:EGB917524 EPX917505:EPX917524 EZT917505:EZT917524 FJP917505:FJP917524 FTL917505:FTL917524 GDH917505:GDH917524 GND917505:GND917524 GWZ917505:GWZ917524 HGV917505:HGV917524 HQR917505:HQR917524 IAN917505:IAN917524 IKJ917505:IKJ917524 IUF917505:IUF917524 JEB917505:JEB917524 JNX917505:JNX917524 JXT917505:JXT917524 KHP917505:KHP917524 KRL917505:KRL917524 LBH917505:LBH917524 LLD917505:LLD917524 LUZ917505:LUZ917524 MEV917505:MEV917524 MOR917505:MOR917524 MYN917505:MYN917524 NIJ917505:NIJ917524 NSF917505:NSF917524 OCB917505:OCB917524 OLX917505:OLX917524 OVT917505:OVT917524 PFP917505:PFP917524 PPL917505:PPL917524 PZH917505:PZH917524 QJD917505:QJD917524 QSZ917505:QSZ917524 RCV917505:RCV917524 RMR917505:RMR917524 RWN917505:RWN917524 SGJ917505:SGJ917524 SQF917505:SQF917524 TAB917505:TAB917524 TJX917505:TJX917524 TTT917505:TTT917524 UDP917505:UDP917524 UNL917505:UNL917524 UXH917505:UXH917524 VHD917505:VHD917524 VQZ917505:VQZ917524 WAV917505:WAV917524 WKR917505:WKR917524 WUN917505:WUN917524 G983042:G983061 IB983041:IB983060 RX983041:RX983060 ABT983041:ABT983060 ALP983041:ALP983060 AVL983041:AVL983060 BFH983041:BFH983060 BPD983041:BPD983060 BYZ983041:BYZ983060 CIV983041:CIV983060 CSR983041:CSR983060 DCN983041:DCN983060 DMJ983041:DMJ983060 DWF983041:DWF983060 EGB983041:EGB983060 EPX983041:EPX983060 EZT983041:EZT983060 FJP983041:FJP983060 FTL983041:FTL983060 GDH983041:GDH983060 GND983041:GND983060 GWZ983041:GWZ983060 HGV983041:HGV983060 HQR983041:HQR983060 IAN983041:IAN983060 IKJ983041:IKJ983060 IUF983041:IUF983060 JEB983041:JEB983060 JNX983041:JNX983060 JXT983041:JXT983060 KHP983041:KHP983060 KRL983041:KRL983060 LBH983041:LBH983060 LLD983041:LLD983060 LUZ983041:LUZ983060 MEV983041:MEV983060 MOR983041:MOR983060 MYN983041:MYN983060 NIJ983041:NIJ983060 NSF983041:NSF983060 OCB983041:OCB983060 OLX983041:OLX983060 OVT983041:OVT983060 PFP983041:PFP983060 PPL983041:PPL983060 PZH983041:PZH983060 QJD983041:QJD983060 QSZ983041:QSZ983060 RCV983041:RCV983060 RMR983041:RMR983060 RWN983041:RWN983060 SGJ983041:SGJ983060 SQF983041:SQF983060 TAB983041:TAB983060 TJX983041:TJX983060 TTT983041:TTT983060 UDP983041:UDP983060 UNL983041:UNL983060 UXH983041:UXH983060 VHD983041:VHD983060 VQZ983041:VQZ983060 WAV983041:WAV983060 WKR983041:WKR983060" xr:uid="{00000000-0002-0000-1300-000003000000}">
      <formula1>"教育・保育従事者,教育・保育従事者以外"</formula1>
    </dataValidation>
    <dataValidation type="custom" allowBlank="1" showInputMessage="1" showErrorMessage="1" sqref="T65537:T65556 T131073:T131092 T196609:T196628 T262145:T262164 T327681:T327700 T393217:T393236 T458753:T458772 T524289:T524308 T589825:T589844 T655361:T655380 T720897:T720916 T786433:T786452 T851969:T851988 T917505:T917524 T983041:T983060 WUR983041:WVS983060 VRD983041:VSE983060 WAZ983041:WCA983060 IF65537:JG65556 SB65537:TC65556 ABX65537:ACY65556 ALT65537:AMU65556 AVP65537:AWQ65556 BFL65537:BGM65556 BPH65537:BQI65556 BZD65537:CAE65556 CIZ65537:CKA65556 CSV65537:CTW65556 DCR65537:DDS65556 DMN65537:DNO65556 DWJ65537:DXK65556 EGF65537:EHG65556 EQB65537:ERC65556 EZX65537:FAY65556 FJT65537:FKU65556 FTP65537:FUQ65556 GDL65537:GEM65556 GNH65537:GOI65556 GXD65537:GYE65556 HGZ65537:HIA65556 HQV65537:HRW65556 IAR65537:IBS65556 IKN65537:ILO65556 IUJ65537:IVK65556 JEF65537:JFG65556 JOB65537:JPC65556 JXX65537:JYY65556 KHT65537:KIU65556 KRP65537:KSQ65556 LBL65537:LCM65556 LLH65537:LMI65556 LVD65537:LWE65556 MEZ65537:MGA65556 MOV65537:MPW65556 MYR65537:MZS65556 NIN65537:NJO65556 NSJ65537:NTK65556 OCF65537:ODG65556 OMB65537:ONC65556 OVX65537:OWY65556 PFT65537:PGU65556 PPP65537:PQQ65556 PZL65537:QAM65556 QJH65537:QKI65556 QTD65537:QUE65556 RCZ65537:REA65556 RMV65537:RNW65556 RWR65537:RXS65556 SGN65537:SHO65556 SQJ65537:SRK65556 TAF65537:TBG65556 TKB65537:TLC65556 TTX65537:TUY65556 UDT65537:UEU65556 UNP65537:UOQ65556 UXL65537:UYM65556 VHH65537:VII65556 VRD65537:VSE65556 WAZ65537:WCA65556 WKV65537:WLW65556 WUR65537:WVS65556 IF131073:JG131092 SB131073:TC131092 ABX131073:ACY131092 ALT131073:AMU131092 AVP131073:AWQ131092 BFL131073:BGM131092 BPH131073:BQI131092 BZD131073:CAE131092 CIZ131073:CKA131092 CSV131073:CTW131092 DCR131073:DDS131092 DMN131073:DNO131092 DWJ131073:DXK131092 EGF131073:EHG131092 EQB131073:ERC131092 EZX131073:FAY131092 FJT131073:FKU131092 FTP131073:FUQ131092 GDL131073:GEM131092 GNH131073:GOI131092 GXD131073:GYE131092 HGZ131073:HIA131092 HQV131073:HRW131092 IAR131073:IBS131092 IKN131073:ILO131092 IUJ131073:IVK131092 JEF131073:JFG131092 JOB131073:JPC131092 JXX131073:JYY131092 KHT131073:KIU131092 KRP131073:KSQ131092 LBL131073:LCM131092 LLH131073:LMI131092 LVD131073:LWE131092 MEZ131073:MGA131092 MOV131073:MPW131092 MYR131073:MZS131092 NIN131073:NJO131092 NSJ131073:NTK131092 OCF131073:ODG131092 OMB131073:ONC131092 OVX131073:OWY131092 PFT131073:PGU131092 PPP131073:PQQ131092 PZL131073:QAM131092 QJH131073:QKI131092 QTD131073:QUE131092 RCZ131073:REA131092 RMV131073:RNW131092 RWR131073:RXS131092 SGN131073:SHO131092 SQJ131073:SRK131092 TAF131073:TBG131092 TKB131073:TLC131092 TTX131073:TUY131092 UDT131073:UEU131092 UNP131073:UOQ131092 UXL131073:UYM131092 VHH131073:VII131092 VRD131073:VSE131092 WAZ131073:WCA131092 WKV131073:WLW131092 WUR131073:WVS131092 IF196609:JG196628 SB196609:TC196628 ABX196609:ACY196628 ALT196609:AMU196628 AVP196609:AWQ196628 BFL196609:BGM196628 BPH196609:BQI196628 BZD196609:CAE196628 CIZ196609:CKA196628 CSV196609:CTW196628 DCR196609:DDS196628 DMN196609:DNO196628 DWJ196609:DXK196628 EGF196609:EHG196628 EQB196609:ERC196628 EZX196609:FAY196628 FJT196609:FKU196628 FTP196609:FUQ196628 GDL196609:GEM196628 GNH196609:GOI196628 GXD196609:GYE196628 HGZ196609:HIA196628 HQV196609:HRW196628 IAR196609:IBS196628 IKN196609:ILO196628 IUJ196609:IVK196628 JEF196609:JFG196628 JOB196609:JPC196628 JXX196609:JYY196628 KHT196609:KIU196628 KRP196609:KSQ196628 LBL196609:LCM196628 LLH196609:LMI196628 LVD196609:LWE196628 MEZ196609:MGA196628 MOV196609:MPW196628 MYR196609:MZS196628 NIN196609:NJO196628 NSJ196609:NTK196628 OCF196609:ODG196628 OMB196609:ONC196628 OVX196609:OWY196628 PFT196609:PGU196628 PPP196609:PQQ196628 PZL196609:QAM196628 QJH196609:QKI196628 QTD196609:QUE196628 RCZ196609:REA196628 RMV196609:RNW196628 RWR196609:RXS196628 SGN196609:SHO196628 SQJ196609:SRK196628 TAF196609:TBG196628 TKB196609:TLC196628 TTX196609:TUY196628 UDT196609:UEU196628 UNP196609:UOQ196628 UXL196609:UYM196628 VHH196609:VII196628 VRD196609:VSE196628 WAZ196609:WCA196628 WKV196609:WLW196628 WUR196609:WVS196628 IF262145:JG262164 SB262145:TC262164 ABX262145:ACY262164 ALT262145:AMU262164 AVP262145:AWQ262164 BFL262145:BGM262164 BPH262145:BQI262164 BZD262145:CAE262164 CIZ262145:CKA262164 CSV262145:CTW262164 DCR262145:DDS262164 DMN262145:DNO262164 DWJ262145:DXK262164 EGF262145:EHG262164 EQB262145:ERC262164 EZX262145:FAY262164 FJT262145:FKU262164 FTP262145:FUQ262164 GDL262145:GEM262164 GNH262145:GOI262164 GXD262145:GYE262164 HGZ262145:HIA262164 HQV262145:HRW262164 IAR262145:IBS262164 IKN262145:ILO262164 IUJ262145:IVK262164 JEF262145:JFG262164 JOB262145:JPC262164 JXX262145:JYY262164 KHT262145:KIU262164 KRP262145:KSQ262164 LBL262145:LCM262164 LLH262145:LMI262164 LVD262145:LWE262164 MEZ262145:MGA262164 MOV262145:MPW262164 MYR262145:MZS262164 NIN262145:NJO262164 NSJ262145:NTK262164 OCF262145:ODG262164 OMB262145:ONC262164 OVX262145:OWY262164 PFT262145:PGU262164 PPP262145:PQQ262164 PZL262145:QAM262164 QJH262145:QKI262164 QTD262145:QUE262164 RCZ262145:REA262164 RMV262145:RNW262164 RWR262145:RXS262164 SGN262145:SHO262164 SQJ262145:SRK262164 TAF262145:TBG262164 TKB262145:TLC262164 TTX262145:TUY262164 UDT262145:UEU262164 UNP262145:UOQ262164 UXL262145:UYM262164 VHH262145:VII262164 VRD262145:VSE262164 WAZ262145:WCA262164 WKV262145:WLW262164 WUR262145:WVS262164 IF327681:JG327700 SB327681:TC327700 ABX327681:ACY327700 ALT327681:AMU327700 AVP327681:AWQ327700 BFL327681:BGM327700 BPH327681:BQI327700 BZD327681:CAE327700 CIZ327681:CKA327700 CSV327681:CTW327700 DCR327681:DDS327700 DMN327681:DNO327700 DWJ327681:DXK327700 EGF327681:EHG327700 EQB327681:ERC327700 EZX327681:FAY327700 FJT327681:FKU327700 FTP327681:FUQ327700 GDL327681:GEM327700 GNH327681:GOI327700 GXD327681:GYE327700 HGZ327681:HIA327700 HQV327681:HRW327700 IAR327681:IBS327700 IKN327681:ILO327700 IUJ327681:IVK327700 JEF327681:JFG327700 JOB327681:JPC327700 JXX327681:JYY327700 KHT327681:KIU327700 KRP327681:KSQ327700 LBL327681:LCM327700 LLH327681:LMI327700 LVD327681:LWE327700 MEZ327681:MGA327700 MOV327681:MPW327700 MYR327681:MZS327700 NIN327681:NJO327700 NSJ327681:NTK327700 OCF327681:ODG327700 OMB327681:ONC327700 OVX327681:OWY327700 PFT327681:PGU327700 PPP327681:PQQ327700 PZL327681:QAM327700 QJH327681:QKI327700 QTD327681:QUE327700 RCZ327681:REA327700 RMV327681:RNW327700 RWR327681:RXS327700 SGN327681:SHO327700 SQJ327681:SRK327700 TAF327681:TBG327700 TKB327681:TLC327700 TTX327681:TUY327700 UDT327681:UEU327700 UNP327681:UOQ327700 UXL327681:UYM327700 VHH327681:VII327700 VRD327681:VSE327700 WAZ327681:WCA327700 WKV327681:WLW327700 WUR327681:WVS327700 IF393217:JG393236 SB393217:TC393236 ABX393217:ACY393236 ALT393217:AMU393236 AVP393217:AWQ393236 BFL393217:BGM393236 BPH393217:BQI393236 BZD393217:CAE393236 CIZ393217:CKA393236 CSV393217:CTW393236 DCR393217:DDS393236 DMN393217:DNO393236 DWJ393217:DXK393236 EGF393217:EHG393236 EQB393217:ERC393236 EZX393217:FAY393236 FJT393217:FKU393236 FTP393217:FUQ393236 GDL393217:GEM393236 GNH393217:GOI393236 GXD393217:GYE393236 HGZ393217:HIA393236 HQV393217:HRW393236 IAR393217:IBS393236 IKN393217:ILO393236 IUJ393217:IVK393236 JEF393217:JFG393236 JOB393217:JPC393236 JXX393217:JYY393236 KHT393217:KIU393236 KRP393217:KSQ393236 LBL393217:LCM393236 LLH393217:LMI393236 LVD393217:LWE393236 MEZ393217:MGA393236 MOV393217:MPW393236 MYR393217:MZS393236 NIN393217:NJO393236 NSJ393217:NTK393236 OCF393217:ODG393236 OMB393217:ONC393236 OVX393217:OWY393236 PFT393217:PGU393236 PPP393217:PQQ393236 PZL393217:QAM393236 QJH393217:QKI393236 QTD393217:QUE393236 RCZ393217:REA393236 RMV393217:RNW393236 RWR393217:RXS393236 SGN393217:SHO393236 SQJ393217:SRK393236 TAF393217:TBG393236 TKB393217:TLC393236 TTX393217:TUY393236 UDT393217:UEU393236 UNP393217:UOQ393236 UXL393217:UYM393236 VHH393217:VII393236 VRD393217:VSE393236 WAZ393217:WCA393236 WKV393217:WLW393236 WUR393217:WVS393236 IF458753:JG458772 SB458753:TC458772 ABX458753:ACY458772 ALT458753:AMU458772 AVP458753:AWQ458772 BFL458753:BGM458772 BPH458753:BQI458772 BZD458753:CAE458772 CIZ458753:CKA458772 CSV458753:CTW458772 DCR458753:DDS458772 DMN458753:DNO458772 DWJ458753:DXK458772 EGF458753:EHG458772 EQB458753:ERC458772 EZX458753:FAY458772 FJT458753:FKU458772 FTP458753:FUQ458772 GDL458753:GEM458772 GNH458753:GOI458772 GXD458753:GYE458772 HGZ458753:HIA458772 HQV458753:HRW458772 IAR458753:IBS458772 IKN458753:ILO458772 IUJ458753:IVK458772 JEF458753:JFG458772 JOB458753:JPC458772 JXX458753:JYY458772 KHT458753:KIU458772 KRP458753:KSQ458772 LBL458753:LCM458772 LLH458753:LMI458772 LVD458753:LWE458772 MEZ458753:MGA458772 MOV458753:MPW458772 MYR458753:MZS458772 NIN458753:NJO458772 NSJ458753:NTK458772 OCF458753:ODG458772 OMB458753:ONC458772 OVX458753:OWY458772 PFT458753:PGU458772 PPP458753:PQQ458772 PZL458753:QAM458772 QJH458753:QKI458772 QTD458753:QUE458772 RCZ458753:REA458772 RMV458753:RNW458772 RWR458753:RXS458772 SGN458753:SHO458772 SQJ458753:SRK458772 TAF458753:TBG458772 TKB458753:TLC458772 TTX458753:TUY458772 UDT458753:UEU458772 UNP458753:UOQ458772 UXL458753:UYM458772 VHH458753:VII458772 VRD458753:VSE458772 WAZ458753:WCA458772 WKV458753:WLW458772 WUR458753:WVS458772 IF524289:JG524308 SB524289:TC524308 ABX524289:ACY524308 ALT524289:AMU524308 AVP524289:AWQ524308 BFL524289:BGM524308 BPH524289:BQI524308 BZD524289:CAE524308 CIZ524289:CKA524308 CSV524289:CTW524308 DCR524289:DDS524308 DMN524289:DNO524308 DWJ524289:DXK524308 EGF524289:EHG524308 EQB524289:ERC524308 EZX524289:FAY524308 FJT524289:FKU524308 FTP524289:FUQ524308 GDL524289:GEM524308 GNH524289:GOI524308 GXD524289:GYE524308 HGZ524289:HIA524308 HQV524289:HRW524308 IAR524289:IBS524308 IKN524289:ILO524308 IUJ524289:IVK524308 JEF524289:JFG524308 JOB524289:JPC524308 JXX524289:JYY524308 KHT524289:KIU524308 KRP524289:KSQ524308 LBL524289:LCM524308 LLH524289:LMI524308 LVD524289:LWE524308 MEZ524289:MGA524308 MOV524289:MPW524308 MYR524289:MZS524308 NIN524289:NJO524308 NSJ524289:NTK524308 OCF524289:ODG524308 OMB524289:ONC524308 OVX524289:OWY524308 PFT524289:PGU524308 PPP524289:PQQ524308 PZL524289:QAM524308 QJH524289:QKI524308 QTD524289:QUE524308 RCZ524289:REA524308 RMV524289:RNW524308 RWR524289:RXS524308 SGN524289:SHO524308 SQJ524289:SRK524308 TAF524289:TBG524308 TKB524289:TLC524308 TTX524289:TUY524308 UDT524289:UEU524308 UNP524289:UOQ524308 UXL524289:UYM524308 VHH524289:VII524308 VRD524289:VSE524308 WAZ524289:WCA524308 WKV524289:WLW524308 WUR524289:WVS524308 IF589825:JG589844 SB589825:TC589844 ABX589825:ACY589844 ALT589825:AMU589844 AVP589825:AWQ589844 BFL589825:BGM589844 BPH589825:BQI589844 BZD589825:CAE589844 CIZ589825:CKA589844 CSV589825:CTW589844 DCR589825:DDS589844 DMN589825:DNO589844 DWJ589825:DXK589844 EGF589825:EHG589844 EQB589825:ERC589844 EZX589825:FAY589844 FJT589825:FKU589844 FTP589825:FUQ589844 GDL589825:GEM589844 GNH589825:GOI589844 GXD589825:GYE589844 HGZ589825:HIA589844 HQV589825:HRW589844 IAR589825:IBS589844 IKN589825:ILO589844 IUJ589825:IVK589844 JEF589825:JFG589844 JOB589825:JPC589844 JXX589825:JYY589844 KHT589825:KIU589844 KRP589825:KSQ589844 LBL589825:LCM589844 LLH589825:LMI589844 LVD589825:LWE589844 MEZ589825:MGA589844 MOV589825:MPW589844 MYR589825:MZS589844 NIN589825:NJO589844 NSJ589825:NTK589844 OCF589825:ODG589844 OMB589825:ONC589844 OVX589825:OWY589844 PFT589825:PGU589844 PPP589825:PQQ589844 PZL589825:QAM589844 QJH589825:QKI589844 QTD589825:QUE589844 RCZ589825:REA589844 RMV589825:RNW589844 RWR589825:RXS589844 SGN589825:SHO589844 SQJ589825:SRK589844 TAF589825:TBG589844 TKB589825:TLC589844 TTX589825:TUY589844 UDT589825:UEU589844 UNP589825:UOQ589844 UXL589825:UYM589844 VHH589825:VII589844 VRD589825:VSE589844 WAZ589825:WCA589844 WKV589825:WLW589844 WUR589825:WVS589844 IF655361:JG655380 SB655361:TC655380 ABX655361:ACY655380 ALT655361:AMU655380 AVP655361:AWQ655380 BFL655361:BGM655380 BPH655361:BQI655380 BZD655361:CAE655380 CIZ655361:CKA655380 CSV655361:CTW655380 DCR655361:DDS655380 DMN655361:DNO655380 DWJ655361:DXK655380 EGF655361:EHG655380 EQB655361:ERC655380 EZX655361:FAY655380 FJT655361:FKU655380 FTP655361:FUQ655380 GDL655361:GEM655380 GNH655361:GOI655380 GXD655361:GYE655380 HGZ655361:HIA655380 HQV655361:HRW655380 IAR655361:IBS655380 IKN655361:ILO655380 IUJ655361:IVK655380 JEF655361:JFG655380 JOB655361:JPC655380 JXX655361:JYY655380 KHT655361:KIU655380 KRP655361:KSQ655380 LBL655361:LCM655380 LLH655361:LMI655380 LVD655361:LWE655380 MEZ655361:MGA655380 MOV655361:MPW655380 MYR655361:MZS655380 NIN655361:NJO655380 NSJ655361:NTK655380 OCF655361:ODG655380 OMB655361:ONC655380 OVX655361:OWY655380 PFT655361:PGU655380 PPP655361:PQQ655380 PZL655361:QAM655380 QJH655361:QKI655380 QTD655361:QUE655380 RCZ655361:REA655380 RMV655361:RNW655380 RWR655361:RXS655380 SGN655361:SHO655380 SQJ655361:SRK655380 TAF655361:TBG655380 TKB655361:TLC655380 TTX655361:TUY655380 UDT655361:UEU655380 UNP655361:UOQ655380 UXL655361:UYM655380 VHH655361:VII655380 VRD655361:VSE655380 WAZ655361:WCA655380 WKV655361:WLW655380 WUR655361:WVS655380 IF720897:JG720916 SB720897:TC720916 ABX720897:ACY720916 ALT720897:AMU720916 AVP720897:AWQ720916 BFL720897:BGM720916 BPH720897:BQI720916 BZD720897:CAE720916 CIZ720897:CKA720916 CSV720897:CTW720916 DCR720897:DDS720916 DMN720897:DNO720916 DWJ720897:DXK720916 EGF720897:EHG720916 EQB720897:ERC720916 EZX720897:FAY720916 FJT720897:FKU720916 FTP720897:FUQ720916 GDL720897:GEM720916 GNH720897:GOI720916 GXD720897:GYE720916 HGZ720897:HIA720916 HQV720897:HRW720916 IAR720897:IBS720916 IKN720897:ILO720916 IUJ720897:IVK720916 JEF720897:JFG720916 JOB720897:JPC720916 JXX720897:JYY720916 KHT720897:KIU720916 KRP720897:KSQ720916 LBL720897:LCM720916 LLH720897:LMI720916 LVD720897:LWE720916 MEZ720897:MGA720916 MOV720897:MPW720916 MYR720897:MZS720916 NIN720897:NJO720916 NSJ720897:NTK720916 OCF720897:ODG720916 OMB720897:ONC720916 OVX720897:OWY720916 PFT720897:PGU720916 PPP720897:PQQ720916 PZL720897:QAM720916 QJH720897:QKI720916 QTD720897:QUE720916 RCZ720897:REA720916 RMV720897:RNW720916 RWR720897:RXS720916 SGN720897:SHO720916 SQJ720897:SRK720916 TAF720897:TBG720916 TKB720897:TLC720916 TTX720897:TUY720916 UDT720897:UEU720916 UNP720897:UOQ720916 UXL720897:UYM720916 VHH720897:VII720916 VRD720897:VSE720916 WAZ720897:WCA720916 WKV720897:WLW720916 WUR720897:WVS720916 IF786433:JG786452 SB786433:TC786452 ABX786433:ACY786452 ALT786433:AMU786452 AVP786433:AWQ786452 BFL786433:BGM786452 BPH786433:BQI786452 BZD786433:CAE786452 CIZ786433:CKA786452 CSV786433:CTW786452 DCR786433:DDS786452 DMN786433:DNO786452 DWJ786433:DXK786452 EGF786433:EHG786452 EQB786433:ERC786452 EZX786433:FAY786452 FJT786433:FKU786452 FTP786433:FUQ786452 GDL786433:GEM786452 GNH786433:GOI786452 GXD786433:GYE786452 HGZ786433:HIA786452 HQV786433:HRW786452 IAR786433:IBS786452 IKN786433:ILO786452 IUJ786433:IVK786452 JEF786433:JFG786452 JOB786433:JPC786452 JXX786433:JYY786452 KHT786433:KIU786452 KRP786433:KSQ786452 LBL786433:LCM786452 LLH786433:LMI786452 LVD786433:LWE786452 MEZ786433:MGA786452 MOV786433:MPW786452 MYR786433:MZS786452 NIN786433:NJO786452 NSJ786433:NTK786452 OCF786433:ODG786452 OMB786433:ONC786452 OVX786433:OWY786452 PFT786433:PGU786452 PPP786433:PQQ786452 PZL786433:QAM786452 QJH786433:QKI786452 QTD786433:QUE786452 RCZ786433:REA786452 RMV786433:RNW786452 RWR786433:RXS786452 SGN786433:SHO786452 SQJ786433:SRK786452 TAF786433:TBG786452 TKB786433:TLC786452 TTX786433:TUY786452 UDT786433:UEU786452 UNP786433:UOQ786452 UXL786433:UYM786452 VHH786433:VII786452 VRD786433:VSE786452 WAZ786433:WCA786452 WKV786433:WLW786452 WUR786433:WVS786452 IF851969:JG851988 SB851969:TC851988 ABX851969:ACY851988 ALT851969:AMU851988 AVP851969:AWQ851988 BFL851969:BGM851988 BPH851969:BQI851988 BZD851969:CAE851988 CIZ851969:CKA851988 CSV851969:CTW851988 DCR851969:DDS851988 DMN851969:DNO851988 DWJ851969:DXK851988 EGF851969:EHG851988 EQB851969:ERC851988 EZX851969:FAY851988 FJT851969:FKU851988 FTP851969:FUQ851988 GDL851969:GEM851988 GNH851969:GOI851988 GXD851969:GYE851988 HGZ851969:HIA851988 HQV851969:HRW851988 IAR851969:IBS851988 IKN851969:ILO851988 IUJ851969:IVK851988 JEF851969:JFG851988 JOB851969:JPC851988 JXX851969:JYY851988 KHT851969:KIU851988 KRP851969:KSQ851988 LBL851969:LCM851988 LLH851969:LMI851988 LVD851969:LWE851988 MEZ851969:MGA851988 MOV851969:MPW851988 MYR851969:MZS851988 NIN851969:NJO851988 NSJ851969:NTK851988 OCF851969:ODG851988 OMB851969:ONC851988 OVX851969:OWY851988 PFT851969:PGU851988 PPP851969:PQQ851988 PZL851969:QAM851988 QJH851969:QKI851988 QTD851969:QUE851988 RCZ851969:REA851988 RMV851969:RNW851988 RWR851969:RXS851988 SGN851969:SHO851988 SQJ851969:SRK851988 TAF851969:TBG851988 TKB851969:TLC851988 TTX851969:TUY851988 UDT851969:UEU851988 UNP851969:UOQ851988 UXL851969:UYM851988 VHH851969:VII851988 VRD851969:VSE851988 WAZ851969:WCA851988 WKV851969:WLW851988 WUR851969:WVS851988 IF917505:JG917524 SB917505:TC917524 ABX917505:ACY917524 ALT917505:AMU917524 AVP917505:AWQ917524 BFL917505:BGM917524 BPH917505:BQI917524 BZD917505:CAE917524 CIZ917505:CKA917524 CSV917505:CTW917524 DCR917505:DDS917524 DMN917505:DNO917524 DWJ917505:DXK917524 EGF917505:EHG917524 EQB917505:ERC917524 EZX917505:FAY917524 FJT917505:FKU917524 FTP917505:FUQ917524 GDL917505:GEM917524 GNH917505:GOI917524 GXD917505:GYE917524 HGZ917505:HIA917524 HQV917505:HRW917524 IAR917505:IBS917524 IKN917505:ILO917524 IUJ917505:IVK917524 JEF917505:JFG917524 JOB917505:JPC917524 JXX917505:JYY917524 KHT917505:KIU917524 KRP917505:KSQ917524 LBL917505:LCM917524 LLH917505:LMI917524 LVD917505:LWE917524 MEZ917505:MGA917524 MOV917505:MPW917524 MYR917505:MZS917524 NIN917505:NJO917524 NSJ917505:NTK917524 OCF917505:ODG917524 OMB917505:ONC917524 OVX917505:OWY917524 PFT917505:PGU917524 PPP917505:PQQ917524 PZL917505:QAM917524 QJH917505:QKI917524 QTD917505:QUE917524 RCZ917505:REA917524 RMV917505:RNW917524 RWR917505:RXS917524 SGN917505:SHO917524 SQJ917505:SRK917524 TAF917505:TBG917524 TKB917505:TLC917524 TTX917505:TUY917524 UDT917505:UEU917524 UNP917505:UOQ917524 UXL917505:UYM917524 VHH917505:VII917524 VRD917505:VSE917524 WAZ917505:WCA917524 WKV917505:WLW917524 WUR917505:WVS917524 IF983041:JG983060 SB983041:TC983060 ABX983041:ACY983060 ALT983041:AMU983060 AVP983041:AWQ983060 BFL983041:BGM983060 BPH983041:BQI983060 BZD983041:CAE983060 CIZ983041:CKA983060 CSV983041:CTW983060 DCR983041:DDS983060 DMN983041:DNO983060 DWJ983041:DXK983060 EGF983041:EHG983060 EQB983041:ERC983060 EZX983041:FAY983060 FJT983041:FKU983060 FTP983041:FUQ983060 GDL983041:GEM983060 GNH983041:GOI983060 GXD983041:GYE983060 HGZ983041:HIA983060 HQV983041:HRW983060 IAR983041:IBS983060 IKN983041:ILO983060 IUJ983041:IVK983060 JEF983041:JFG983060 JOB983041:JPC983060 JXX983041:JYY983060 KHT983041:KIU983060 KRP983041:KSQ983060 LBL983041:LCM983060 LLH983041:LMI983060 LVD983041:LWE983060 MEZ983041:MGA983060 MOV983041:MPW983060 MYR983041:MZS983060 NIN983041:NJO983060 NSJ983041:NTK983060 OCF983041:ODG983060 OMB983041:ONC983060 OVX983041:OWY983060 PFT983041:PGU983060 PPP983041:PQQ983060 PZL983041:QAM983060 QJH983041:QKI983060 QTD983041:QUE983060 RCZ983041:REA983060 RMV983041:RNW983060 RWR983041:RXS983060 SGN983041:SHO983060 SQJ983041:SRK983060 TAF983041:TBG983060 TKB983041:TLC983060 TTX983041:TUY983060 UDT983041:UEU983060 UNP983041:UOQ983060 UXL983041:UYM983060 VHH983041:VII983060 WKV983041:WLW983060 I65538:S65557 I131074:S131093 I196610:S196629 I262146:S262165 I327682:S327701 I393218:S393237 I458754:S458773 I524290:S524309 I589826:S589845 I655362:S655381 I720898:S720917 I786434:S786453 I851970:S851989 I917506:S917525 I983042:S983061" xr:uid="{00000000-0002-0000-1300-000004000000}">
      <formula1>IF(#REF!="×","")</formula1>
    </dataValidation>
    <dataValidation showErrorMessage="1" sqref="E7:E86" xr:uid="{00000000-0002-0000-1300-000005000000}"/>
  </dataValidations>
  <printOptions horizontalCentered="1"/>
  <pageMargins left="0.51181102362204722" right="0.51181102362204722" top="0.74803149606299213" bottom="0.74803149606299213" header="0.31496062992125984" footer="0.31496062992125984"/>
  <pageSetup paperSize="9" scale="53" fitToHeight="0" orientation="portrait" r:id="rId1"/>
  <headerFooter>
    <oddHeader xml:space="preserve">&amp;R
</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39997558519241921"/>
  </sheetPr>
  <dimension ref="A1:H17"/>
  <sheetViews>
    <sheetView showGridLines="0" view="pageBreakPreview" zoomScale="70" zoomScaleNormal="100" zoomScaleSheetLayoutView="70" workbookViewId="0">
      <selection activeCell="Q15" sqref="Q15"/>
    </sheetView>
  </sheetViews>
  <sheetFormatPr defaultColWidth="9" defaultRowHeight="18" customHeight="1"/>
  <cols>
    <col min="1" max="1" width="5" style="4" customWidth="1"/>
    <col min="2" max="2" width="15.625" style="4" customWidth="1"/>
    <col min="3" max="3" width="14.625" style="4" customWidth="1"/>
    <col min="4" max="4" width="22" style="4" customWidth="1"/>
    <col min="5" max="8" width="13.75" style="4" customWidth="1"/>
    <col min="9" max="16384" width="9" style="4"/>
  </cols>
  <sheetData>
    <row r="1" spans="1:8" ht="18" customHeight="1" thickBot="1">
      <c r="A1" s="139" t="s">
        <v>58</v>
      </c>
      <c r="B1" s="140"/>
      <c r="C1" s="140"/>
      <c r="D1" s="140"/>
      <c r="E1" s="140"/>
      <c r="F1" s="140"/>
      <c r="G1" s="140"/>
      <c r="H1" s="140"/>
    </row>
    <row r="2" spans="1:8" ht="18" customHeight="1" thickBot="1">
      <c r="A2" s="140"/>
      <c r="B2" s="140"/>
      <c r="C2" s="140"/>
      <c r="D2" s="227" t="s">
        <v>25</v>
      </c>
      <c r="E2" s="764" t="str">
        <f>基礎情報!E37&amp;""</f>
        <v/>
      </c>
      <c r="F2" s="765"/>
      <c r="G2" s="765"/>
      <c r="H2" s="766"/>
    </row>
    <row r="3" spans="1:8" ht="18" customHeight="1">
      <c r="A3" s="140"/>
      <c r="B3" s="140"/>
      <c r="C3" s="140"/>
      <c r="D3" s="140"/>
      <c r="E3" s="140"/>
      <c r="F3" s="140"/>
      <c r="G3" s="140"/>
      <c r="H3" s="140"/>
    </row>
    <row r="4" spans="1:8" ht="18" customHeight="1">
      <c r="A4" s="767" t="s">
        <v>33</v>
      </c>
      <c r="B4" s="767"/>
      <c r="C4" s="767"/>
      <c r="D4" s="767"/>
      <c r="E4" s="767"/>
      <c r="F4" s="767"/>
      <c r="G4" s="767"/>
      <c r="H4" s="768"/>
    </row>
    <row r="5" spans="1:8" ht="18" customHeight="1" thickBot="1">
      <c r="A5" s="141"/>
      <c r="B5" s="141"/>
      <c r="C5" s="141"/>
      <c r="D5" s="141"/>
      <c r="E5" s="141"/>
      <c r="F5" s="141"/>
      <c r="G5" s="141"/>
      <c r="H5" s="141"/>
    </row>
    <row r="6" spans="1:8" s="1" customFormat="1" ht="39.950000000000003" customHeight="1">
      <c r="A6" s="772" t="s">
        <v>34</v>
      </c>
      <c r="B6" s="774" t="s">
        <v>35</v>
      </c>
      <c r="C6" s="774" t="s">
        <v>36</v>
      </c>
      <c r="D6" s="774" t="s">
        <v>37</v>
      </c>
      <c r="E6" s="776" t="s">
        <v>59</v>
      </c>
      <c r="F6" s="777"/>
      <c r="G6" s="776" t="s">
        <v>60</v>
      </c>
      <c r="H6" s="589"/>
    </row>
    <row r="7" spans="1:8" s="1" customFormat="1" ht="56.1" customHeight="1" thickBot="1">
      <c r="A7" s="773"/>
      <c r="B7" s="775"/>
      <c r="C7" s="775"/>
      <c r="D7" s="775"/>
      <c r="E7" s="210" t="str">
        <f>IF(E15&gt;0,"NG－要コメント確認","")</f>
        <v/>
      </c>
      <c r="F7" s="142" t="s">
        <v>62</v>
      </c>
      <c r="G7" s="143" t="str">
        <f>IF(G15&lt;0,"NG","")</f>
        <v/>
      </c>
      <c r="H7" s="144" t="s">
        <v>62</v>
      </c>
    </row>
    <row r="8" spans="1:8" ht="18" customHeight="1">
      <c r="A8" s="145" t="s">
        <v>38</v>
      </c>
      <c r="B8" s="146" t="s">
        <v>39</v>
      </c>
      <c r="C8" s="146" t="s">
        <v>40</v>
      </c>
      <c r="D8" s="146" t="s">
        <v>41</v>
      </c>
      <c r="E8" s="16">
        <v>-200000</v>
      </c>
      <c r="F8" s="24"/>
      <c r="G8" s="25"/>
      <c r="H8" s="26"/>
    </row>
    <row r="9" spans="1:8" ht="18" customHeight="1">
      <c r="A9" s="147" t="s">
        <v>73</v>
      </c>
      <c r="B9" s="148" t="s">
        <v>39</v>
      </c>
      <c r="C9" s="148" t="s">
        <v>40</v>
      </c>
      <c r="D9" s="148" t="s">
        <v>41</v>
      </c>
      <c r="E9" s="149"/>
      <c r="F9" s="150"/>
      <c r="G9" s="151">
        <v>200000</v>
      </c>
      <c r="H9" s="150"/>
    </row>
    <row r="10" spans="1:8" ht="18" customHeight="1">
      <c r="A10" s="147">
        <v>1</v>
      </c>
      <c r="B10" s="133"/>
      <c r="C10" s="133"/>
      <c r="D10" s="133"/>
      <c r="E10" s="134"/>
      <c r="F10" s="150"/>
      <c r="G10" s="135"/>
      <c r="H10" s="150"/>
    </row>
    <row r="11" spans="1:8" ht="18" customHeight="1">
      <c r="A11" s="147">
        <v>2</v>
      </c>
      <c r="B11" s="133"/>
      <c r="C11" s="133"/>
      <c r="D11" s="133"/>
      <c r="E11" s="134"/>
      <c r="F11" s="150"/>
      <c r="G11" s="135"/>
      <c r="H11" s="150"/>
    </row>
    <row r="12" spans="1:8" ht="18" customHeight="1">
      <c r="A12" s="147">
        <v>3</v>
      </c>
      <c r="B12" s="133"/>
      <c r="C12" s="133"/>
      <c r="D12" s="133"/>
      <c r="E12" s="134"/>
      <c r="F12" s="150"/>
      <c r="G12" s="135"/>
      <c r="H12" s="150"/>
    </row>
    <row r="13" spans="1:8" ht="18" customHeight="1">
      <c r="A13" s="147">
        <v>4</v>
      </c>
      <c r="B13" s="133"/>
      <c r="C13" s="133"/>
      <c r="D13" s="133"/>
      <c r="E13" s="134"/>
      <c r="F13" s="150"/>
      <c r="G13" s="135"/>
      <c r="H13" s="150"/>
    </row>
    <row r="14" spans="1:8" ht="18" customHeight="1" thickBot="1">
      <c r="A14" s="152">
        <v>5</v>
      </c>
      <c r="B14" s="136"/>
      <c r="C14" s="136"/>
      <c r="D14" s="136"/>
      <c r="E14" s="137"/>
      <c r="F14" s="209"/>
      <c r="G14" s="138"/>
      <c r="H14" s="209"/>
    </row>
    <row r="15" spans="1:8" ht="18" customHeight="1" thickBot="1">
      <c r="A15" s="769" t="s">
        <v>42</v>
      </c>
      <c r="B15" s="770"/>
      <c r="C15" s="770"/>
      <c r="D15" s="771"/>
      <c r="E15" s="23">
        <f>SUM(E10:E14)</f>
        <v>0</v>
      </c>
      <c r="F15" s="27">
        <f>SUM(F10:F14)</f>
        <v>0</v>
      </c>
      <c r="G15" s="28">
        <f>SUM(G10:G14)</f>
        <v>0</v>
      </c>
      <c r="H15" s="27">
        <f>SUM(H10:H14)</f>
        <v>0</v>
      </c>
    </row>
    <row r="16" spans="1:8" ht="18" customHeight="1">
      <c r="A16" s="225" t="s">
        <v>20</v>
      </c>
      <c r="B16" s="760" t="s">
        <v>61</v>
      </c>
      <c r="C16" s="760"/>
      <c r="D16" s="760"/>
      <c r="E16" s="760"/>
      <c r="F16" s="760"/>
      <c r="G16" s="760"/>
      <c r="H16" s="761"/>
    </row>
    <row r="17" spans="1:8" ht="18" customHeight="1">
      <c r="A17" s="226"/>
      <c r="B17" s="762"/>
      <c r="C17" s="762"/>
      <c r="D17" s="762"/>
      <c r="E17" s="762"/>
      <c r="F17" s="762"/>
      <c r="G17" s="762"/>
      <c r="H17" s="763"/>
    </row>
  </sheetData>
  <sheetProtection algorithmName="SHA-512" hashValue="aO0VngUVYekUv6A0WyT2tuMGFtJ2JexgqAUwRbrOe+wX/Pfp5LviGM3o9Va7pJoaacEMq2evZSpcI664CAkA2w==" saltValue="EsNM5GRNrdYatXmaQGaRNA==" spinCount="100000" sheet="1" insertColumns="0" insertRows="0"/>
  <mergeCells count="10">
    <mergeCell ref="B16:H17"/>
    <mergeCell ref="E2:H2"/>
    <mergeCell ref="A4:H4"/>
    <mergeCell ref="A15:D15"/>
    <mergeCell ref="A6:A7"/>
    <mergeCell ref="B6:B7"/>
    <mergeCell ref="C6:C7"/>
    <mergeCell ref="D6:D7"/>
    <mergeCell ref="E6:F6"/>
    <mergeCell ref="G6:H6"/>
  </mergeCells>
  <phoneticPr fontId="4"/>
  <conditionalFormatting sqref="E7">
    <cfRule type="cellIs" dxfId="3" priority="5" operator="equal">
      <formula>"NG－要コメント確認"</formula>
    </cfRule>
  </conditionalFormatting>
  <conditionalFormatting sqref="E15">
    <cfRule type="cellIs" dxfId="2" priority="4" operator="greaterThan">
      <formula>0</formula>
    </cfRule>
  </conditionalFormatting>
  <conditionalFormatting sqref="G15">
    <cfRule type="cellIs" dxfId="1" priority="2" operator="lessThan">
      <formula>-1</formula>
    </cfRule>
  </conditionalFormatting>
  <conditionalFormatting sqref="G7">
    <cfRule type="cellIs" dxfId="0" priority="1" operator="equal">
      <formula>"NG"</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基礎情報</vt:lpstr>
      <vt:lpstr>【1号】算定児童数</vt:lpstr>
      <vt:lpstr>【2・3号】算定児童数</vt:lpstr>
      <vt:lpstr>【2・3号】算定児童数 (分園) </vt:lpstr>
      <vt:lpstr>算定対象人数</vt:lpstr>
      <vt:lpstr>【様式４】</vt:lpstr>
      <vt:lpstr>【様式９】</vt:lpstr>
      <vt:lpstr>【様式９別添１】</vt:lpstr>
      <vt:lpstr>【様式９別添２】</vt:lpstr>
      <vt:lpstr>【市集約】</vt:lpstr>
      <vt:lpstr>【様式４】!Print_Area</vt:lpstr>
      <vt:lpstr>【様式９】!Print_Area</vt:lpstr>
      <vt:lpstr>【様式９別添１】!Print_Area</vt:lpstr>
      <vt:lpstr>【様式９別添２】!Print_Area</vt:lpstr>
      <vt:lpstr>基礎情報!Print_Area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2023-07-19T02:56:49Z</dcterms:modified>
</cp:coreProperties>
</file>