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4_最終（050710）\"/>
    </mc:Choice>
  </mc:AlternateContent>
  <xr:revisionPtr revIDLastSave="0" documentId="13_ncr:1_{3AFFA897-FB71-4131-9A94-387CA2FF5170}" xr6:coauthVersionLast="47" xr6:coauthVersionMax="47" xr10:uidLastSave="{00000000-0000-0000-0000-000000000000}"/>
  <bookViews>
    <workbookView xWindow="-120" yWindow="-120" windowWidth="20730" windowHeight="11310" tabRatio="900" xr2:uid="{00000000-000D-0000-FFFF-FFFF00000000}"/>
  </bookViews>
  <sheets>
    <sheet name="基礎情報" sheetId="48" r:id="rId1"/>
    <sheet name="試算シート" sheetId="46" r:id="rId2"/>
    <sheet name="【様式１】" sheetId="28" r:id="rId3"/>
    <sheet name="【様式２】" sheetId="29" r:id="rId4"/>
    <sheet name="【様式４】" sheetId="4" r:id="rId5"/>
    <sheet name="【様式４別添１】" sheetId="43" r:id="rId6"/>
    <sheet name="基準年度賃金算定シート" sheetId="44" r:id="rId7"/>
    <sheet name="【様式４別添２】" sheetId="39" r:id="rId8"/>
    <sheet name="【市集約】" sheetId="47" r:id="rId9"/>
  </sheets>
  <definedNames>
    <definedName name="_xlnm._FilterDatabase" localSheetId="2" hidden="1">【様式１】!$O$6:$AG$11</definedName>
    <definedName name="aaaa" localSheetId="5">#REF!</definedName>
    <definedName name="aaaa" localSheetId="7">#REF!</definedName>
    <definedName name="aaaa" localSheetId="6">#REF!</definedName>
    <definedName name="aaaa" localSheetId="0">#REF!</definedName>
    <definedName name="aaaa" localSheetId="1">#REF!</definedName>
    <definedName name="aaaa">#REF!</definedName>
    <definedName name="_xlnm.Print_Area" localSheetId="2">【様式１】!$A$1:$AH$52</definedName>
    <definedName name="_xlnm.Print_Area" localSheetId="3">【様式２】!$A$1:$AI$26</definedName>
    <definedName name="_xlnm.Print_Area" localSheetId="4">【様式４】!$A$1:$AI$47</definedName>
    <definedName name="_xlnm.Print_Area" localSheetId="5">【様式４別添１】!$B$1:$AL$110</definedName>
    <definedName name="_xlnm.Print_Area" localSheetId="7">【様式４別添２】!$A$1:$H$18</definedName>
    <definedName name="_xlnm.Print_Area" localSheetId="6">基準年度賃金算定シート!$A$1:$L$101</definedName>
    <definedName name="_xlnm.Print_Area" localSheetId="0">基礎情報!$A$1:$L$41</definedName>
    <definedName name="_xlnm.Print_Area" localSheetId="1">試算シート!$A$1:$K$43</definedName>
    <definedName name="_xlnm.Print_Titles" localSheetId="5">【様式４別添１】!$4:$8</definedName>
    <definedName name="保育所別民改費担当者一覧" localSheetId="5">#REF!</definedName>
    <definedName name="保育所別民改費担当者一覧" localSheetId="7">#REF!</definedName>
    <definedName name="保育所別民改費担当者一覧" localSheetId="6">#REF!</definedName>
    <definedName name="保育所別民改費担当者一覧" localSheetId="0">#REF!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I2" i="47"/>
  <c r="H2" i="47"/>
  <c r="AW2" i="47"/>
  <c r="AV2" i="47"/>
  <c r="AU2" i="47"/>
  <c r="AT2" i="47"/>
  <c r="AS2" i="47"/>
  <c r="AR2" i="47"/>
  <c r="AQ2" i="47"/>
  <c r="AP2" i="47"/>
  <c r="AO2" i="47"/>
  <c r="AN2" i="47"/>
  <c r="AM2" i="47"/>
  <c r="AL2" i="47"/>
  <c r="AK2" i="47"/>
  <c r="AJ2" i="47"/>
  <c r="AI2" i="47"/>
  <c r="AH2" i="47"/>
  <c r="AG2" i="47"/>
  <c r="AF2" i="47"/>
  <c r="AE2" i="47"/>
  <c r="AD2" i="47"/>
  <c r="AC2" i="47"/>
  <c r="AB2" i="47"/>
  <c r="AA2" i="47"/>
  <c r="Z2" i="47"/>
  <c r="Y2" i="47"/>
  <c r="X2" i="47"/>
  <c r="W2" i="47"/>
  <c r="V2" i="47"/>
  <c r="U2" i="47"/>
  <c r="T2" i="47"/>
  <c r="S2" i="47"/>
  <c r="R2" i="47"/>
  <c r="Q2" i="47"/>
  <c r="P2" i="47"/>
  <c r="O2" i="47"/>
  <c r="N2" i="47"/>
  <c r="M2" i="47"/>
  <c r="L2" i="47"/>
  <c r="G2" i="47"/>
  <c r="F2" i="47"/>
  <c r="E2" i="47"/>
  <c r="D2" i="47"/>
  <c r="C2" i="47"/>
  <c r="B2" i="47"/>
  <c r="A2" i="47"/>
  <c r="J19" i="44"/>
  <c r="V6" i="4"/>
  <c r="V5" i="4"/>
  <c r="V4" i="4"/>
  <c r="V10" i="29"/>
  <c r="V9" i="29"/>
  <c r="V8" i="29"/>
  <c r="U9" i="28"/>
  <c r="U8" i="28"/>
  <c r="U7" i="28"/>
  <c r="AR29" i="4"/>
  <c r="G15" i="39"/>
  <c r="G7" i="39" s="1"/>
  <c r="E15" i="39"/>
  <c r="Q32" i="4" s="1"/>
  <c r="Q35" i="4"/>
  <c r="Q33" i="4"/>
  <c r="E2" i="39"/>
  <c r="AO17" i="4"/>
  <c r="Q14" i="4"/>
  <c r="K8" i="4"/>
  <c r="X98" i="43"/>
  <c r="W98" i="43"/>
  <c r="V98" i="43"/>
  <c r="U98" i="43"/>
  <c r="N98" i="43"/>
  <c r="X97" i="43"/>
  <c r="W97" i="43"/>
  <c r="V97" i="43"/>
  <c r="U97" i="43"/>
  <c r="N97" i="43"/>
  <c r="W96" i="43"/>
  <c r="V96" i="43"/>
  <c r="U96" i="43"/>
  <c r="N96" i="43"/>
  <c r="X95" i="43"/>
  <c r="W95" i="43"/>
  <c r="V95" i="43"/>
  <c r="U95" i="43"/>
  <c r="N95" i="43"/>
  <c r="X94" i="43"/>
  <c r="W94" i="43"/>
  <c r="V94" i="43"/>
  <c r="U94" i="43"/>
  <c r="N94" i="43"/>
  <c r="X93" i="43"/>
  <c r="W93" i="43"/>
  <c r="V93" i="43"/>
  <c r="U93" i="43"/>
  <c r="N93" i="43"/>
  <c r="W92" i="43"/>
  <c r="V92" i="43"/>
  <c r="U92" i="43"/>
  <c r="N92" i="43"/>
  <c r="X91" i="43"/>
  <c r="W91" i="43"/>
  <c r="V91" i="43"/>
  <c r="U91" i="43"/>
  <c r="N91" i="43"/>
  <c r="X90" i="43"/>
  <c r="W90" i="43"/>
  <c r="V90" i="43"/>
  <c r="U90" i="43"/>
  <c r="N90" i="43"/>
  <c r="X89" i="43"/>
  <c r="W89" i="43"/>
  <c r="V89" i="43"/>
  <c r="U89" i="43"/>
  <c r="N89" i="43"/>
  <c r="W88" i="43"/>
  <c r="V88" i="43"/>
  <c r="U88" i="43"/>
  <c r="N88" i="43"/>
  <c r="X87" i="43"/>
  <c r="W87" i="43"/>
  <c r="V87" i="43"/>
  <c r="U87" i="43"/>
  <c r="N87" i="43"/>
  <c r="X86" i="43"/>
  <c r="W86" i="43"/>
  <c r="V86" i="43"/>
  <c r="U86" i="43"/>
  <c r="N86" i="43"/>
  <c r="X85" i="43"/>
  <c r="W85" i="43"/>
  <c r="V85" i="43"/>
  <c r="U85" i="43"/>
  <c r="N85" i="43"/>
  <c r="W84" i="43"/>
  <c r="V84" i="43"/>
  <c r="U84" i="43"/>
  <c r="N84" i="43"/>
  <c r="X83" i="43"/>
  <c r="W83" i="43"/>
  <c r="V83" i="43"/>
  <c r="U83" i="43"/>
  <c r="N83" i="43"/>
  <c r="X82" i="43"/>
  <c r="W82" i="43"/>
  <c r="V82" i="43"/>
  <c r="U82" i="43"/>
  <c r="N82" i="43"/>
  <c r="X81" i="43"/>
  <c r="W81" i="43"/>
  <c r="V81" i="43"/>
  <c r="U81" i="43"/>
  <c r="N81" i="43"/>
  <c r="W80" i="43"/>
  <c r="V80" i="43"/>
  <c r="U80" i="43"/>
  <c r="N80" i="43"/>
  <c r="X79" i="43"/>
  <c r="W79" i="43"/>
  <c r="V79" i="43"/>
  <c r="U79" i="43"/>
  <c r="N79" i="43"/>
  <c r="X78" i="43"/>
  <c r="W78" i="43"/>
  <c r="V78" i="43"/>
  <c r="U78" i="43"/>
  <c r="N78" i="43"/>
  <c r="X77" i="43"/>
  <c r="W77" i="43"/>
  <c r="V77" i="43"/>
  <c r="U77" i="43"/>
  <c r="N77" i="43"/>
  <c r="W76" i="43"/>
  <c r="V76" i="43"/>
  <c r="U76" i="43"/>
  <c r="N76" i="43"/>
  <c r="X75" i="43"/>
  <c r="W75" i="43"/>
  <c r="V75" i="43"/>
  <c r="U75" i="43"/>
  <c r="N75" i="43"/>
  <c r="X74" i="43"/>
  <c r="W74" i="43"/>
  <c r="V74" i="43"/>
  <c r="U74" i="43"/>
  <c r="N74" i="43"/>
  <c r="X73" i="43"/>
  <c r="W73" i="43"/>
  <c r="V73" i="43"/>
  <c r="U73" i="43"/>
  <c r="N73" i="43"/>
  <c r="W72" i="43"/>
  <c r="V72" i="43"/>
  <c r="U72" i="43"/>
  <c r="N72" i="43"/>
  <c r="X71" i="43"/>
  <c r="W71" i="43"/>
  <c r="V71" i="43"/>
  <c r="U71" i="43"/>
  <c r="N71" i="43"/>
  <c r="X70" i="43"/>
  <c r="W70" i="43"/>
  <c r="V70" i="43"/>
  <c r="U70" i="43"/>
  <c r="N70" i="43"/>
  <c r="X69" i="43"/>
  <c r="W69" i="43"/>
  <c r="V69" i="43"/>
  <c r="U69" i="43"/>
  <c r="N69" i="43"/>
  <c r="W68" i="43"/>
  <c r="V68" i="43"/>
  <c r="U68" i="43"/>
  <c r="N68" i="43"/>
  <c r="X67" i="43"/>
  <c r="W67" i="43"/>
  <c r="V67" i="43"/>
  <c r="U67" i="43"/>
  <c r="N67" i="43"/>
  <c r="X66" i="43"/>
  <c r="W66" i="43"/>
  <c r="V66" i="43"/>
  <c r="U66" i="43"/>
  <c r="N66" i="43"/>
  <c r="X65" i="43"/>
  <c r="W65" i="43"/>
  <c r="V65" i="43"/>
  <c r="U65" i="43"/>
  <c r="N65" i="43"/>
  <c r="W64" i="43"/>
  <c r="V64" i="43"/>
  <c r="U64" i="43"/>
  <c r="N64" i="43"/>
  <c r="X63" i="43"/>
  <c r="W63" i="43"/>
  <c r="V63" i="43"/>
  <c r="U63" i="43"/>
  <c r="N63" i="43"/>
  <c r="X62" i="43"/>
  <c r="W62" i="43"/>
  <c r="V62" i="43"/>
  <c r="U62" i="43"/>
  <c r="N62" i="43"/>
  <c r="X61" i="43"/>
  <c r="W61" i="43"/>
  <c r="V61" i="43"/>
  <c r="U61" i="43"/>
  <c r="N61" i="43"/>
  <c r="W60" i="43"/>
  <c r="V60" i="43"/>
  <c r="U60" i="43"/>
  <c r="N60" i="43"/>
  <c r="X59" i="43"/>
  <c r="W59" i="43"/>
  <c r="V59" i="43"/>
  <c r="U59" i="43"/>
  <c r="N59" i="43"/>
  <c r="X58" i="43"/>
  <c r="W58" i="43"/>
  <c r="V58" i="43"/>
  <c r="U58" i="43"/>
  <c r="N58" i="43"/>
  <c r="X57" i="43"/>
  <c r="W57" i="43"/>
  <c r="V57" i="43"/>
  <c r="U57" i="43"/>
  <c r="N57" i="43"/>
  <c r="W56" i="43"/>
  <c r="V56" i="43"/>
  <c r="U56" i="43"/>
  <c r="N56" i="43"/>
  <c r="X55" i="43"/>
  <c r="W55" i="43"/>
  <c r="V55" i="43"/>
  <c r="U55" i="43"/>
  <c r="N55" i="43"/>
  <c r="X54" i="43"/>
  <c r="W54" i="43"/>
  <c r="V54" i="43"/>
  <c r="U54" i="43"/>
  <c r="N54" i="43"/>
  <c r="X53" i="43"/>
  <c r="W53" i="43"/>
  <c r="V53" i="43"/>
  <c r="U53" i="43"/>
  <c r="N53" i="43"/>
  <c r="W52" i="43"/>
  <c r="V52" i="43"/>
  <c r="U52" i="43"/>
  <c r="N52" i="43"/>
  <c r="X51" i="43"/>
  <c r="W51" i="43"/>
  <c r="V51" i="43"/>
  <c r="U51" i="43"/>
  <c r="N51" i="43"/>
  <c r="X50" i="43"/>
  <c r="W50" i="43"/>
  <c r="V50" i="43"/>
  <c r="U50" i="43"/>
  <c r="N50" i="43"/>
  <c r="X49" i="43"/>
  <c r="W49" i="43"/>
  <c r="V49" i="43"/>
  <c r="U49" i="43"/>
  <c r="N49" i="43"/>
  <c r="W48" i="43"/>
  <c r="V48" i="43"/>
  <c r="U48" i="43"/>
  <c r="N48" i="43"/>
  <c r="X47" i="43"/>
  <c r="W47" i="43"/>
  <c r="V47" i="43"/>
  <c r="U47" i="43"/>
  <c r="N47" i="43"/>
  <c r="X46" i="43"/>
  <c r="W46" i="43"/>
  <c r="V46" i="43"/>
  <c r="U46" i="43"/>
  <c r="N46" i="43"/>
  <c r="X45" i="43"/>
  <c r="W45" i="43"/>
  <c r="V45" i="43"/>
  <c r="U45" i="43"/>
  <c r="N45" i="43"/>
  <c r="W44" i="43"/>
  <c r="V44" i="43"/>
  <c r="U44" i="43"/>
  <c r="N44" i="43"/>
  <c r="X43" i="43"/>
  <c r="W43" i="43"/>
  <c r="V43" i="43"/>
  <c r="U43" i="43"/>
  <c r="N43" i="43"/>
  <c r="X42" i="43"/>
  <c r="W42" i="43"/>
  <c r="V42" i="43"/>
  <c r="U42" i="43"/>
  <c r="N42" i="43"/>
  <c r="X41" i="43"/>
  <c r="W41" i="43"/>
  <c r="V41" i="43"/>
  <c r="U41" i="43"/>
  <c r="N41" i="43"/>
  <c r="W40" i="43"/>
  <c r="V40" i="43"/>
  <c r="U40" i="43"/>
  <c r="N40" i="43"/>
  <c r="X39" i="43"/>
  <c r="W39" i="43"/>
  <c r="V39" i="43"/>
  <c r="U39" i="43"/>
  <c r="N39" i="43"/>
  <c r="X38" i="43"/>
  <c r="W38" i="43"/>
  <c r="V38" i="43"/>
  <c r="U38" i="43"/>
  <c r="N38" i="43"/>
  <c r="X37" i="43"/>
  <c r="W37" i="43"/>
  <c r="V37" i="43"/>
  <c r="U37" i="43"/>
  <c r="N37" i="43"/>
  <c r="W36" i="43"/>
  <c r="V36" i="43"/>
  <c r="U36" i="43"/>
  <c r="N36" i="43"/>
  <c r="X35" i="43"/>
  <c r="W35" i="43"/>
  <c r="V35" i="43"/>
  <c r="U35" i="43"/>
  <c r="N35" i="43"/>
  <c r="X34" i="43"/>
  <c r="W34" i="43"/>
  <c r="V34" i="43"/>
  <c r="U34" i="43"/>
  <c r="N34" i="43"/>
  <c r="X33" i="43"/>
  <c r="W33" i="43"/>
  <c r="V33" i="43"/>
  <c r="U33" i="43"/>
  <c r="N33" i="43"/>
  <c r="W32" i="43"/>
  <c r="V32" i="43"/>
  <c r="U32" i="43"/>
  <c r="N32" i="43"/>
  <c r="X31" i="43"/>
  <c r="W31" i="43"/>
  <c r="V31" i="43"/>
  <c r="U31" i="43"/>
  <c r="N31" i="43"/>
  <c r="X30" i="43"/>
  <c r="W30" i="43"/>
  <c r="V30" i="43"/>
  <c r="U30" i="43"/>
  <c r="N30" i="43"/>
  <c r="X29" i="43"/>
  <c r="W29" i="43"/>
  <c r="V29" i="43"/>
  <c r="U29" i="43"/>
  <c r="N29" i="43"/>
  <c r="W28" i="43"/>
  <c r="V28" i="43"/>
  <c r="U28" i="43"/>
  <c r="N28" i="43"/>
  <c r="X27" i="43"/>
  <c r="W27" i="43"/>
  <c r="V27" i="43"/>
  <c r="U27" i="43"/>
  <c r="N27" i="43"/>
  <c r="X26" i="43"/>
  <c r="W26" i="43"/>
  <c r="V26" i="43"/>
  <c r="U26" i="43"/>
  <c r="N26" i="43"/>
  <c r="X25" i="43"/>
  <c r="W25" i="43"/>
  <c r="V25" i="43"/>
  <c r="U25" i="43"/>
  <c r="N25" i="43"/>
  <c r="W24" i="43"/>
  <c r="V24" i="43"/>
  <c r="U24" i="43"/>
  <c r="N24" i="43"/>
  <c r="X23" i="43"/>
  <c r="W23" i="43"/>
  <c r="V23" i="43"/>
  <c r="U23" i="43"/>
  <c r="N23" i="43"/>
  <c r="X22" i="43"/>
  <c r="W22" i="43"/>
  <c r="V22" i="43"/>
  <c r="U22" i="43"/>
  <c r="N22" i="43"/>
  <c r="X21" i="43"/>
  <c r="W21" i="43"/>
  <c r="V21" i="43"/>
  <c r="U21" i="43"/>
  <c r="N21" i="43"/>
  <c r="W20" i="43"/>
  <c r="V20" i="43"/>
  <c r="U20" i="43"/>
  <c r="N20" i="43"/>
  <c r="X19" i="43"/>
  <c r="W19" i="43"/>
  <c r="V19" i="43"/>
  <c r="U19" i="43"/>
  <c r="N19" i="43"/>
  <c r="X18" i="43"/>
  <c r="W18" i="43"/>
  <c r="V18" i="43"/>
  <c r="U18" i="43"/>
  <c r="N18" i="43"/>
  <c r="X17" i="43"/>
  <c r="W17" i="43"/>
  <c r="V17" i="43"/>
  <c r="U17" i="43"/>
  <c r="N17" i="43"/>
  <c r="W16" i="43"/>
  <c r="V16" i="43"/>
  <c r="U16" i="43"/>
  <c r="N16" i="43"/>
  <c r="X15" i="43"/>
  <c r="W15" i="43"/>
  <c r="V15" i="43"/>
  <c r="U15" i="43"/>
  <c r="N15" i="43"/>
  <c r="X14" i="43"/>
  <c r="W14" i="43"/>
  <c r="V14" i="43"/>
  <c r="U14" i="43"/>
  <c r="N14" i="43"/>
  <c r="X13" i="43"/>
  <c r="W13" i="43"/>
  <c r="V13" i="43"/>
  <c r="U13" i="43"/>
  <c r="N13" i="43"/>
  <c r="W12" i="43"/>
  <c r="V12" i="43"/>
  <c r="U12" i="43"/>
  <c r="N12" i="43"/>
  <c r="X11" i="43"/>
  <c r="W11" i="43"/>
  <c r="V11" i="43"/>
  <c r="U11" i="43"/>
  <c r="N11" i="43"/>
  <c r="N100" i="43" s="1"/>
  <c r="X10" i="43"/>
  <c r="W10" i="43"/>
  <c r="V10" i="43"/>
  <c r="U10" i="43"/>
  <c r="N10" i="43"/>
  <c r="W9" i="43"/>
  <c r="X9" i="43" s="1"/>
  <c r="V9" i="43"/>
  <c r="U9" i="43"/>
  <c r="N9" i="43"/>
  <c r="H99" i="44"/>
  <c r="H98" i="44"/>
  <c r="H97" i="44"/>
  <c r="H96" i="44"/>
  <c r="H95" i="44"/>
  <c r="H94" i="44"/>
  <c r="H93" i="44"/>
  <c r="H92" i="44"/>
  <c r="H91" i="44"/>
  <c r="H90" i="44"/>
  <c r="H89" i="44"/>
  <c r="H88" i="44"/>
  <c r="H87" i="44"/>
  <c r="H86" i="44"/>
  <c r="H85" i="44"/>
  <c r="H84" i="44"/>
  <c r="H83" i="44"/>
  <c r="H82" i="44"/>
  <c r="H81" i="44"/>
  <c r="H80" i="44"/>
  <c r="H79" i="44"/>
  <c r="H78" i="44"/>
  <c r="H77" i="44"/>
  <c r="H76" i="44"/>
  <c r="H75" i="44"/>
  <c r="H74" i="44"/>
  <c r="H73" i="44"/>
  <c r="H72" i="44"/>
  <c r="H71" i="44"/>
  <c r="H70" i="44"/>
  <c r="H69"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00" i="44" s="1"/>
  <c r="AI100" i="43"/>
  <c r="AJ3" i="43"/>
  <c r="AG99" i="43"/>
  <c r="AH98" i="43"/>
  <c r="AH11" i="43"/>
  <c r="AH12" i="43"/>
  <c r="AH13" i="43"/>
  <c r="AH14" i="43"/>
  <c r="AH15" i="43"/>
  <c r="AH16" i="43"/>
  <c r="AH17" i="43"/>
  <c r="AH18" i="43"/>
  <c r="AH19" i="43"/>
  <c r="AH20" i="43"/>
  <c r="AH21" i="43"/>
  <c r="AH22" i="43"/>
  <c r="AH23" i="43"/>
  <c r="AH24" i="43"/>
  <c r="AH25" i="43"/>
  <c r="AH26" i="43"/>
  <c r="AH27" i="43"/>
  <c r="AH28" i="43"/>
  <c r="AH29" i="43"/>
  <c r="AH30" i="43"/>
  <c r="AH31" i="43"/>
  <c r="AH32" i="43"/>
  <c r="AH33" i="43"/>
  <c r="AH34" i="43"/>
  <c r="AH35" i="43"/>
  <c r="AH36" i="43"/>
  <c r="AH37" i="43"/>
  <c r="AH38" i="43"/>
  <c r="AH39" i="43"/>
  <c r="AH40" i="43"/>
  <c r="AH41" i="43"/>
  <c r="AH42" i="43"/>
  <c r="AH43" i="43"/>
  <c r="AH44" i="43"/>
  <c r="AH45" i="43"/>
  <c r="AH46" i="43"/>
  <c r="AH47" i="43"/>
  <c r="AH48" i="43"/>
  <c r="AH49" i="43"/>
  <c r="AH50" i="43"/>
  <c r="AH51" i="43"/>
  <c r="AH52" i="43"/>
  <c r="AH53" i="43"/>
  <c r="AH54" i="43"/>
  <c r="AH55" i="43"/>
  <c r="AH56" i="43"/>
  <c r="AH57" i="43"/>
  <c r="AH58" i="43"/>
  <c r="AH59" i="43"/>
  <c r="AH60" i="43"/>
  <c r="AH61" i="43"/>
  <c r="AH62" i="43"/>
  <c r="AH63" i="43"/>
  <c r="AH64" i="43"/>
  <c r="AH65" i="43"/>
  <c r="AH66" i="43"/>
  <c r="AH67" i="43"/>
  <c r="AH68" i="43"/>
  <c r="AH69" i="43"/>
  <c r="AH70" i="43"/>
  <c r="AH71" i="43"/>
  <c r="AH72" i="43"/>
  <c r="AH73" i="43"/>
  <c r="AH74" i="43"/>
  <c r="AH75" i="43"/>
  <c r="AH76" i="43"/>
  <c r="AH77" i="43"/>
  <c r="AH78" i="43"/>
  <c r="AH79" i="43"/>
  <c r="AH80" i="43"/>
  <c r="AH81" i="43"/>
  <c r="AH82" i="43"/>
  <c r="AH83" i="43"/>
  <c r="AH84" i="43"/>
  <c r="AH85" i="43"/>
  <c r="AH86" i="43"/>
  <c r="AH87" i="43"/>
  <c r="AH88" i="43"/>
  <c r="AH89" i="43"/>
  <c r="AH90" i="43"/>
  <c r="AH91" i="43"/>
  <c r="AH92" i="43"/>
  <c r="AH93" i="43"/>
  <c r="AH94" i="43"/>
  <c r="AH95" i="43"/>
  <c r="AH96" i="43"/>
  <c r="AH97" i="43"/>
  <c r="AH10" i="43"/>
  <c r="AH9" i="43"/>
  <c r="BB8" i="4"/>
  <c r="BA8" i="4"/>
  <c r="AZ8" i="4"/>
  <c r="AY8" i="4"/>
  <c r="AX8" i="4"/>
  <c r="AW8" i="4"/>
  <c r="AV8" i="4"/>
  <c r="AU8" i="4"/>
  <c r="AT8" i="4"/>
  <c r="AS8" i="4"/>
  <c r="AR8" i="4"/>
  <c r="F20" i="44"/>
  <c r="Q34" i="4" l="1"/>
  <c r="E7" i="39"/>
  <c r="X12" i="43"/>
  <c r="X16" i="43"/>
  <c r="X20" i="43"/>
  <c r="X24" i="43"/>
  <c r="Y24" i="43" s="1"/>
  <c r="Z24" i="43" s="1"/>
  <c r="X28" i="43"/>
  <c r="X32" i="43"/>
  <c r="Y32" i="43" s="1"/>
  <c r="Z32" i="43" s="1"/>
  <c r="X36" i="43"/>
  <c r="X40" i="43"/>
  <c r="Y40" i="43" s="1"/>
  <c r="Z40" i="43" s="1"/>
  <c r="X44" i="43"/>
  <c r="X48" i="43"/>
  <c r="Y48" i="43" s="1"/>
  <c r="Z48" i="43" s="1"/>
  <c r="X52" i="43"/>
  <c r="X56" i="43"/>
  <c r="X60" i="43"/>
  <c r="X64" i="43"/>
  <c r="X68" i="43"/>
  <c r="X72" i="43"/>
  <c r="X76" i="43"/>
  <c r="X80" i="43"/>
  <c r="X84" i="43"/>
  <c r="X88" i="43"/>
  <c r="X92" i="43"/>
  <c r="X96" i="43"/>
  <c r="F25" i="44"/>
  <c r="F26" i="44"/>
  <c r="F27" i="44"/>
  <c r="F28" i="44"/>
  <c r="F29" i="44"/>
  <c r="F30" i="44"/>
  <c r="F31" i="44"/>
  <c r="F32" i="44"/>
  <c r="F33" i="44"/>
  <c r="F34" i="44"/>
  <c r="Y18" i="43"/>
  <c r="Z18" i="43" s="1"/>
  <c r="Y19" i="43"/>
  <c r="Z19" i="43" s="1"/>
  <c r="Y21" i="43"/>
  <c r="Z21" i="43" s="1"/>
  <c r="Y23" i="43"/>
  <c r="Z23" i="43" s="1"/>
  <c r="Y25" i="43"/>
  <c r="Z25" i="43" s="1"/>
  <c r="Y26" i="43"/>
  <c r="Z26" i="43" s="1"/>
  <c r="Y27" i="43"/>
  <c r="Z27" i="43" s="1"/>
  <c r="Y29" i="43"/>
  <c r="Z29" i="43" s="1"/>
  <c r="Y30" i="43"/>
  <c r="Z30" i="43" s="1"/>
  <c r="Y31" i="43"/>
  <c r="Z31" i="43" s="1"/>
  <c r="Y33" i="43"/>
  <c r="Z33" i="43" s="1"/>
  <c r="Y34" i="43"/>
  <c r="Z34" i="43" s="1"/>
  <c r="Y35" i="43"/>
  <c r="Z35" i="43" s="1"/>
  <c r="Y37" i="43"/>
  <c r="Z37" i="43" s="1"/>
  <c r="Y38" i="43"/>
  <c r="Z38" i="43" s="1"/>
  <c r="Y39" i="43"/>
  <c r="Z39" i="43" s="1"/>
  <c r="Y41" i="43"/>
  <c r="Z41" i="43" s="1"/>
  <c r="Y42" i="43"/>
  <c r="Z42" i="43" s="1"/>
  <c r="Y43" i="43"/>
  <c r="Z43" i="43" s="1"/>
  <c r="Y45" i="43"/>
  <c r="Z45" i="43" s="1"/>
  <c r="Y46" i="43"/>
  <c r="Z46" i="43" s="1"/>
  <c r="Y47" i="43"/>
  <c r="Z47" i="43" s="1"/>
  <c r="Y22" i="43"/>
  <c r="Z22" i="43" s="1"/>
  <c r="AD18" i="43"/>
  <c r="AD19" i="43"/>
  <c r="AD20" i="43"/>
  <c r="AD21" i="43"/>
  <c r="AD22" i="43"/>
  <c r="AD23" i="43"/>
  <c r="AD24" i="43"/>
  <c r="AD25" i="43"/>
  <c r="AD26" i="43"/>
  <c r="AD27" i="43"/>
  <c r="AD28" i="43"/>
  <c r="AD29" i="43"/>
  <c r="AD30" i="43"/>
  <c r="AD31" i="43"/>
  <c r="AD32" i="43"/>
  <c r="AD33" i="43"/>
  <c r="AD34" i="43"/>
  <c r="AD35" i="43"/>
  <c r="AD36" i="43"/>
  <c r="AD37" i="43"/>
  <c r="AD38" i="43"/>
  <c r="AD39" i="43"/>
  <c r="AD40" i="43"/>
  <c r="AD41" i="43"/>
  <c r="AD42" i="43"/>
  <c r="AD43" i="43"/>
  <c r="AD44" i="43"/>
  <c r="AD45" i="43"/>
  <c r="AD46" i="43"/>
  <c r="AD47" i="43"/>
  <c r="AD48" i="43"/>
  <c r="H15" i="39"/>
  <c r="F15" i="39"/>
  <c r="AI45" i="43" l="1"/>
  <c r="AI37" i="43"/>
  <c r="AI42" i="43"/>
  <c r="AI26" i="43"/>
  <c r="AI19" i="43"/>
  <c r="AI18" i="43"/>
  <c r="AI29" i="43"/>
  <c r="AI21" i="43"/>
  <c r="AI22" i="43"/>
  <c r="AI46" i="43"/>
  <c r="AI38" i="43"/>
  <c r="AI30" i="43"/>
  <c r="AI41" i="43"/>
  <c r="AI33" i="43"/>
  <c r="AI25" i="43"/>
  <c r="Y44" i="43"/>
  <c r="Z44" i="43" s="1"/>
  <c r="Y20" i="43"/>
  <c r="Z20" i="43" s="1"/>
  <c r="Y36" i="43"/>
  <c r="Z36" i="43" s="1"/>
  <c r="Y28" i="43"/>
  <c r="Z28" i="43" s="1"/>
  <c r="AI47" i="43"/>
  <c r="AI48" i="43"/>
  <c r="AI40" i="43"/>
  <c r="AI32" i="43"/>
  <c r="AI24" i="43"/>
  <c r="AI31" i="43"/>
  <c r="AI34" i="43"/>
  <c r="AI43" i="43"/>
  <c r="AI27" i="43"/>
  <c r="AI23" i="43"/>
  <c r="AI35" i="43"/>
  <c r="AI39" i="43"/>
  <c r="H38" i="46"/>
  <c r="H37" i="46"/>
  <c r="H36" i="46"/>
  <c r="H35" i="46"/>
  <c r="H33" i="46"/>
  <c r="H32" i="46"/>
  <c r="H31" i="46"/>
  <c r="H30" i="46"/>
  <c r="H29" i="46"/>
  <c r="H28" i="46"/>
  <c r="H27" i="46"/>
  <c r="H26" i="46"/>
  <c r="AI28" i="43" l="1"/>
  <c r="AI36" i="43"/>
  <c r="AI20" i="43"/>
  <c r="AI44" i="43"/>
  <c r="P16" i="28"/>
  <c r="P28" i="46"/>
  <c r="O28" i="46"/>
  <c r="N28" i="46"/>
  <c r="M28" i="46"/>
  <c r="M26" i="46"/>
  <c r="M25" i="46"/>
  <c r="N24" i="46"/>
  <c r="M24" i="46"/>
  <c r="N23" i="46"/>
  <c r="M23" i="46"/>
  <c r="N22" i="46"/>
  <c r="M22" i="46"/>
  <c r="N21" i="46"/>
  <c r="M21" i="46"/>
  <c r="H21" i="46" s="1"/>
  <c r="F15" i="46"/>
  <c r="D15" i="46"/>
  <c r="C15" i="46"/>
  <c r="E14" i="46"/>
  <c r="E13" i="46"/>
  <c r="E12" i="46"/>
  <c r="E15" i="46" l="1"/>
  <c r="H24" i="46"/>
  <c r="H23" i="46"/>
  <c r="H22" i="46"/>
  <c r="H34" i="46" s="1"/>
  <c r="H25" i="46" l="1"/>
  <c r="H39" i="46" s="1"/>
  <c r="D42" i="46" l="1"/>
  <c r="AD16" i="4" s="1"/>
  <c r="K20" i="44"/>
  <c r="AF99" i="43" l="1"/>
  <c r="AH99" i="43" l="1"/>
  <c r="R4" i="43"/>
  <c r="K7" i="4"/>
  <c r="K6" i="4"/>
  <c r="K5" i="4"/>
  <c r="Q12" i="4"/>
  <c r="Q40" i="4" l="1"/>
  <c r="AG38" i="4" s="1"/>
  <c r="Q39" i="4"/>
  <c r="V12" i="4"/>
  <c r="Q44" i="4"/>
  <c r="Q43" i="4"/>
  <c r="AP11" i="4"/>
  <c r="AP8" i="4"/>
  <c r="AP13" i="4"/>
  <c r="AP7" i="4"/>
  <c r="AP9" i="4"/>
  <c r="AP16" i="4"/>
  <c r="AP10" i="4"/>
  <c r="AP15" i="4"/>
  <c r="AP12" i="4"/>
  <c r="AP17" i="4"/>
  <c r="Q28" i="4" s="1"/>
  <c r="AP14" i="4"/>
  <c r="K4" i="4"/>
  <c r="AG42" i="4" l="1"/>
  <c r="H14" i="44"/>
  <c r="H13" i="44" s="1"/>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24" i="44"/>
  <c r="F23" i="44"/>
  <c r="F22" i="44"/>
  <c r="F21" i="44"/>
  <c r="X99" i="43" l="1"/>
  <c r="AE99" i="43"/>
  <c r="AC99" i="43"/>
  <c r="AB99" i="43"/>
  <c r="AA99" i="43"/>
  <c r="T99" i="43"/>
  <c r="S99" i="43"/>
  <c r="R99" i="43"/>
  <c r="AD98" i="43"/>
  <c r="AD97" i="43"/>
  <c r="AD96" i="43"/>
  <c r="AD95" i="43"/>
  <c r="AD94" i="43"/>
  <c r="AD93" i="43"/>
  <c r="AD92" i="43"/>
  <c r="AD91" i="43"/>
  <c r="AD90" i="43"/>
  <c r="AD89" i="43"/>
  <c r="AD88" i="43"/>
  <c r="AD87" i="43"/>
  <c r="AD86" i="43"/>
  <c r="AD85" i="43"/>
  <c r="AD84" i="43"/>
  <c r="AD83" i="43"/>
  <c r="AD82" i="43"/>
  <c r="AD81" i="43"/>
  <c r="AD80" i="43"/>
  <c r="AD79" i="43"/>
  <c r="AD78" i="43"/>
  <c r="AD77" i="43"/>
  <c r="AD76" i="43"/>
  <c r="AD75" i="43"/>
  <c r="AD74" i="43"/>
  <c r="AD73" i="43"/>
  <c r="AD72" i="43"/>
  <c r="AD71" i="43"/>
  <c r="AD70" i="43"/>
  <c r="AD69" i="43"/>
  <c r="AD68" i="43"/>
  <c r="AD67" i="43"/>
  <c r="AD66" i="43"/>
  <c r="AD65" i="43"/>
  <c r="AD64" i="43"/>
  <c r="AD63" i="43"/>
  <c r="AD62" i="43"/>
  <c r="AD61" i="43"/>
  <c r="AD60" i="43"/>
  <c r="AD59" i="43"/>
  <c r="AD58" i="43"/>
  <c r="AD57" i="43"/>
  <c r="AD56" i="43"/>
  <c r="AD55" i="43"/>
  <c r="Y55" i="43"/>
  <c r="Z55" i="43" s="1"/>
  <c r="AD54" i="43"/>
  <c r="AD53" i="43"/>
  <c r="Y53" i="43"/>
  <c r="Z53" i="43" s="1"/>
  <c r="AD52" i="43"/>
  <c r="Y52" i="43"/>
  <c r="Z52" i="43" s="1"/>
  <c r="AD51" i="43"/>
  <c r="Y51" i="43"/>
  <c r="Z51" i="43" s="1"/>
  <c r="AD50" i="43"/>
  <c r="AD49" i="43"/>
  <c r="Y49" i="43"/>
  <c r="Z49" i="43" s="1"/>
  <c r="AD17" i="43"/>
  <c r="AD16" i="43"/>
  <c r="AD15" i="43"/>
  <c r="AD14" i="43"/>
  <c r="AD13" i="43"/>
  <c r="AD12" i="43"/>
  <c r="AD11" i="43"/>
  <c r="AD10" i="43"/>
  <c r="B10" i="43"/>
  <c r="B11" i="43" s="1"/>
  <c r="B12" i="43" s="1"/>
  <c r="B13" i="43" s="1"/>
  <c r="B14" i="43" s="1"/>
  <c r="B15" i="43" s="1"/>
  <c r="B16" i="43" s="1"/>
  <c r="B17" i="43" s="1"/>
  <c r="AD9" i="43"/>
  <c r="AI53" i="43" l="1"/>
  <c r="Y59" i="43"/>
  <c r="Y91" i="43"/>
  <c r="Y75" i="43"/>
  <c r="AI51" i="43"/>
  <c r="Y57" i="43"/>
  <c r="Z57" i="43" s="1"/>
  <c r="Y65" i="43"/>
  <c r="Y73" i="43"/>
  <c r="Y81" i="43"/>
  <c r="Z81" i="43" s="1"/>
  <c r="Y89" i="43"/>
  <c r="Z89" i="43" s="1"/>
  <c r="Y97" i="43"/>
  <c r="Y60" i="43"/>
  <c r="Y68" i="43"/>
  <c r="Z68" i="43" s="1"/>
  <c r="Y76" i="43"/>
  <c r="Z76" i="43" s="1"/>
  <c r="Y84" i="43"/>
  <c r="Y92" i="43"/>
  <c r="Y63" i="43"/>
  <c r="Y71" i="43"/>
  <c r="Y79" i="43"/>
  <c r="Y87" i="43"/>
  <c r="Z87" i="43" s="1"/>
  <c r="Y95" i="43"/>
  <c r="AI49" i="43"/>
  <c r="Y67" i="43"/>
  <c r="Y66" i="43"/>
  <c r="Y74" i="43"/>
  <c r="Y82" i="43"/>
  <c r="Y90" i="43"/>
  <c r="Z90" i="43" s="1"/>
  <c r="Y98" i="43"/>
  <c r="Y83" i="43"/>
  <c r="B18" i="43"/>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8" i="43" s="1"/>
  <c r="B89" i="43" s="1"/>
  <c r="B90" i="43" s="1"/>
  <c r="B91" i="43" s="1"/>
  <c r="B92" i="43" s="1"/>
  <c r="B93" i="43" s="1"/>
  <c r="B94" i="43" s="1"/>
  <c r="B95" i="43" s="1"/>
  <c r="B96" i="43" s="1"/>
  <c r="B97" i="43" s="1"/>
  <c r="B98" i="43" s="1"/>
  <c r="Y61" i="43"/>
  <c r="Z61" i="43" s="1"/>
  <c r="Y69" i="43"/>
  <c r="Z69" i="43" s="1"/>
  <c r="Y77" i="43"/>
  <c r="Y85" i="43"/>
  <c r="H12" i="44"/>
  <c r="H10" i="44" s="1"/>
  <c r="H16" i="44"/>
  <c r="AI55" i="43"/>
  <c r="AD99" i="43"/>
  <c r="Q24" i="4" s="1"/>
  <c r="Q25" i="4"/>
  <c r="AI52" i="43"/>
  <c r="Y54" i="43"/>
  <c r="Z54" i="43" s="1"/>
  <c r="Y62" i="43"/>
  <c r="Z62" i="43" s="1"/>
  <c r="Y70" i="43"/>
  <c r="Z70" i="43" s="1"/>
  <c r="Y78" i="43"/>
  <c r="Z78" i="43" s="1"/>
  <c r="Y86" i="43"/>
  <c r="Z86" i="43" s="1"/>
  <c r="Y94" i="43"/>
  <c r="Z94" i="43" s="1"/>
  <c r="Y56" i="43"/>
  <c r="Z56" i="43" s="1"/>
  <c r="Y64" i="43"/>
  <c r="Z64" i="43" s="1"/>
  <c r="Y72" i="43"/>
  <c r="Z72" i="43" s="1"/>
  <c r="Y80" i="43"/>
  <c r="Z80" i="43" s="1"/>
  <c r="Y88" i="43"/>
  <c r="Z88" i="43" s="1"/>
  <c r="Y96" i="43"/>
  <c r="Z96" i="43" s="1"/>
  <c r="Y93" i="43"/>
  <c r="Z93" i="43" s="1"/>
  <c r="Y50" i="43"/>
  <c r="Z50" i="43" s="1"/>
  <c r="Y58" i="43"/>
  <c r="Z58" i="43" s="1"/>
  <c r="Z67" i="43" l="1"/>
  <c r="AI67" i="43" s="1"/>
  <c r="Z84" i="43"/>
  <c r="AI84" i="43" s="1"/>
  <c r="Z65" i="43"/>
  <c r="AI65" i="43" s="1"/>
  <c r="Z73" i="43"/>
  <c r="AI73" i="43" s="1"/>
  <c r="Z66" i="43"/>
  <c r="AI66" i="43" s="1"/>
  <c r="Z92" i="43"/>
  <c r="AI92" i="43" s="1"/>
  <c r="Z98" i="43"/>
  <c r="AI98" i="43" s="1"/>
  <c r="Z60" i="43"/>
  <c r="AI60" i="43" s="1"/>
  <c r="Z75" i="43"/>
  <c r="AI75" i="43" s="1"/>
  <c r="Z79" i="43"/>
  <c r="AI79" i="43" s="1"/>
  <c r="Z97" i="43"/>
  <c r="AI97" i="43" s="1"/>
  <c r="Z91" i="43"/>
  <c r="AI91" i="43" s="1"/>
  <c r="Z83" i="43"/>
  <c r="AI83" i="43" s="1"/>
  <c r="Z95" i="43"/>
  <c r="AI95" i="43" s="1"/>
  <c r="Z85" i="43"/>
  <c r="AI85" i="43" s="1"/>
  <c r="Z82" i="43"/>
  <c r="AI82" i="43" s="1"/>
  <c r="Z71" i="43"/>
  <c r="AI71" i="43" s="1"/>
  <c r="Z59" i="43"/>
  <c r="AI59" i="43" s="1"/>
  <c r="Z77" i="43"/>
  <c r="AI77" i="43" s="1"/>
  <c r="Z74" i="43"/>
  <c r="AI74" i="43" s="1"/>
  <c r="Z63" i="43"/>
  <c r="AI63" i="43" s="1"/>
  <c r="AI76" i="43"/>
  <c r="AI57" i="43"/>
  <c r="AI89" i="43"/>
  <c r="AI81" i="43"/>
  <c r="AI87" i="43"/>
  <c r="AI68" i="43"/>
  <c r="AI62" i="43"/>
  <c r="AI86" i="43"/>
  <c r="AI90" i="43"/>
  <c r="AI88" i="43"/>
  <c r="AI80" i="43"/>
  <c r="AI72" i="43"/>
  <c r="AI69" i="43"/>
  <c r="AI94" i="43"/>
  <c r="AI96" i="43"/>
  <c r="AI64" i="43"/>
  <c r="AI78" i="43"/>
  <c r="AI50" i="43"/>
  <c r="AI54" i="43"/>
  <c r="AI70" i="43"/>
  <c r="AI58" i="43"/>
  <c r="AI56" i="43"/>
  <c r="AI93" i="43"/>
  <c r="AI61" i="43"/>
  <c r="H8" i="44"/>
  <c r="U99" i="43" s="1"/>
  <c r="U101" i="43" l="1"/>
  <c r="V99" i="43" l="1"/>
  <c r="Y16" i="43" l="1"/>
  <c r="Z16" i="43" s="1"/>
  <c r="Y17" i="43"/>
  <c r="Z17" i="43" s="1"/>
  <c r="Y14" i="43"/>
  <c r="Z14" i="43" s="1"/>
  <c r="Y15" i="43"/>
  <c r="Z15" i="43" s="1"/>
  <c r="Y12" i="43"/>
  <c r="Z12" i="43" s="1"/>
  <c r="Y13" i="43"/>
  <c r="Z13" i="43" s="1"/>
  <c r="Y10" i="43"/>
  <c r="Z10" i="43" s="1"/>
  <c r="Y11" i="43"/>
  <c r="Z11" i="43" s="1"/>
  <c r="W99" i="43"/>
  <c r="Q27" i="4" s="1"/>
  <c r="Q26" i="4" l="1"/>
  <c r="Q23" i="4" s="1"/>
  <c r="AI12" i="43"/>
  <c r="AI10" i="43"/>
  <c r="AI13" i="43"/>
  <c r="AI15" i="43"/>
  <c r="AI14" i="43"/>
  <c r="AI16" i="43"/>
  <c r="AI17" i="43"/>
  <c r="AI11" i="43"/>
  <c r="X101" i="43"/>
  <c r="Y9" i="43" s="1"/>
  <c r="Z9" i="43" s="1"/>
  <c r="Q22" i="4" l="1"/>
  <c r="AQ28" i="4"/>
  <c r="AQ29" i="4" s="1"/>
  <c r="Y99" i="43"/>
  <c r="AI9" i="43" l="1"/>
  <c r="AI99" i="43" s="1"/>
  <c r="AI102" i="43" s="1"/>
  <c r="Z99" i="43"/>
  <c r="Q18" i="4" l="1"/>
  <c r="AD17" i="4"/>
  <c r="Q15" i="4" s="1"/>
  <c r="AA16" i="28"/>
  <c r="AA24" i="28" l="1"/>
  <c r="Q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26" authorId="0" shapeId="0" xr:uid="{8A75939B-4447-4202-B116-E809B1B373DF}">
      <text>
        <r>
          <rPr>
            <sz val="9"/>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26" authorId="0" shapeId="0" xr:uid="{0622A766-A3F5-4AE0-802B-E6407AA5B0DB}">
      <text>
        <r>
          <rPr>
            <sz val="9"/>
            <color indexed="81"/>
            <rFont val="MS P ゴシック"/>
            <family val="3"/>
            <charset val="128"/>
          </rPr>
          <t>区分Ｃの場合は処遇改善等加算単価ゼロ</t>
        </r>
      </text>
    </comment>
    <comment ref="F27" authorId="0" shapeId="0" xr:uid="{EF9BC696-6A13-420F-9666-21BAF7F2D94B}">
      <text>
        <r>
          <rPr>
            <sz val="9"/>
            <color indexed="81"/>
            <rFont val="MS P ゴシック"/>
            <family val="3"/>
            <charset val="128"/>
          </rPr>
          <t>月当たりの土曜日の閉所日数区分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C29" authorId="0" shapeId="0" xr:uid="{CABCA3F5-07D9-445F-9A00-C29541480216}">
      <text>
        <r>
          <rPr>
            <b/>
            <sz val="12"/>
            <color indexed="81"/>
            <rFont val="MS P ゴシック"/>
            <family val="3"/>
            <charset val="128"/>
          </rPr>
          <t xml:space="preserve">要選択
</t>
        </r>
        <r>
          <rPr>
            <sz val="12"/>
            <color indexed="81"/>
            <rFont val="MS P ゴシック"/>
            <family val="3"/>
            <charset val="128"/>
          </rPr>
          <t>※昨年度、いくつかの施設で入力漏れがありました。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AQ28" authorId="0" shapeId="0" xr:uid="{18425A1E-53FE-4893-8625-14B71D966731}">
      <text>
        <r>
          <rPr>
            <sz val="10"/>
            <color indexed="81"/>
            <rFont val="MS P ゴシック"/>
            <family val="3"/>
            <charset val="128"/>
          </rPr>
          <t>【様式４別添１】を入力することで数値反映</t>
        </r>
      </text>
    </comment>
    <comment ref="Q29" authorId="1" shapeId="0" xr:uid="{F166C6D7-B514-4505-B5AE-846A58705A96}">
      <text>
        <r>
          <rPr>
            <b/>
            <u/>
            <sz val="14"/>
            <color indexed="81"/>
            <rFont val="MS P ゴシック"/>
            <family val="3"/>
            <charset val="128"/>
          </rPr>
          <t>新規事由なしの場合は入力不要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E2" authorId="0" shapeId="0" xr:uid="{C56DE5A8-DDFE-4790-BE65-6ED599057B5A}">
      <text>
        <r>
          <rPr>
            <sz val="14"/>
            <color indexed="10"/>
            <rFont val="MS P ゴシック"/>
            <family val="3"/>
            <charset val="128"/>
          </rPr>
          <t>令和４年度</t>
        </r>
        <r>
          <rPr>
            <sz val="14"/>
            <color indexed="81"/>
            <rFont val="MS P ゴシック"/>
            <family val="3"/>
            <charset val="128"/>
          </rPr>
          <t>の処遇Ⅰ・Ⅱ・Ⅲ「残額」を記載
 ●処遇Ⅰ→実績報告様式６-（５）-①の金額
 ●処遇Ⅱ→実績報告様式８-（４）-①の金額
 ●処遇Ⅲ→実績報告様式１０-（４）-①の金額</t>
        </r>
      </text>
    </comment>
    <comment ref="M4" authorId="0" shapeId="0" xr:uid="{BF511BE9-39D7-4AE4-95F6-41F2DC43311F}">
      <text>
        <r>
          <rPr>
            <sz val="14"/>
            <color indexed="81"/>
            <rFont val="MS P ゴシック"/>
            <family val="3"/>
            <charset val="128"/>
          </rPr>
          <t>就業規則等で定めた常勤職員の１か月の勤務時間数</t>
        </r>
      </text>
    </comment>
    <comment ref="V4" authorId="0" shapeId="0" xr:uid="{3F6F5B14-7FC7-4750-A147-8A234CC66C9F}">
      <text>
        <r>
          <rPr>
            <sz val="12"/>
            <color indexed="81"/>
            <rFont val="MS P ゴシック"/>
            <family val="3"/>
            <charset val="128"/>
          </rPr>
          <t>【基準年度賃金算定シート】を作成のうえ○を入力</t>
        </r>
      </text>
    </comment>
    <comment ref="AE6" authorId="1" shapeId="0" xr:uid="{F1125505-ABDF-48B4-8E87-EAD635379742}">
      <text>
        <r>
          <rPr>
            <sz val="14"/>
            <color indexed="10"/>
            <rFont val="MS P ゴシック"/>
            <family val="3"/>
            <charset val="128"/>
          </rPr>
          <t>残額</t>
        </r>
        <r>
          <rPr>
            <sz val="14"/>
            <color indexed="81"/>
            <rFont val="MS P ゴシック"/>
            <family val="3"/>
            <charset val="128"/>
          </rPr>
          <t>と「同額（又はほぼ同額）」となるように入力
例)処遇Ⅰの前年度残額が1万円の場合は、セル「AE99」が1万円となる</t>
        </r>
      </text>
    </comment>
    <comment ref="AI6" authorId="0" shapeId="0" xr:uid="{CF8DE050-B14D-4A22-93BC-1BD7849723C7}">
      <text>
        <r>
          <rPr>
            <sz val="14"/>
            <color indexed="81"/>
            <rFont val="MS P ゴシック"/>
            <family val="3"/>
            <charset val="128"/>
          </rPr>
          <t>「基準年度における賃金水準を適用した場合の賃金」について、「簡便な算定方式」を採用された場合は、賃金改善実績額の合計額に着目してください。
 「簡便な算定方式」では便宜上、基準年度賃金水準適用賃金の合計額を、個々の職員に均等に配分しております。従って、職員によっては賃金改善実績額が大きくマイナス値になるケースも想定されますが、それ自体は問題ありません。</t>
        </r>
      </text>
    </comment>
    <comment ref="R7" authorId="0" shapeId="0" xr:uid="{05569958-0E87-4E6E-8B02-1B242A2C5621}">
      <text>
        <r>
          <rPr>
            <sz val="14"/>
            <color indexed="10"/>
            <rFont val="MS P ゴシック"/>
            <family val="3"/>
            <charset val="128"/>
          </rPr>
          <t>令和５年度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に当てはめて算出する
※基準年度において適用を受けていた処遇改善Ⅰを含み、</t>
        </r>
        <r>
          <rPr>
            <b/>
            <u/>
            <sz val="14"/>
            <color indexed="10"/>
            <rFont val="MS P ゴシック"/>
            <family val="3"/>
            <charset val="128"/>
          </rPr>
          <t>処遇改善Ⅱ・Ⅲ及びR4臨時特例事業にかかる金額を除く</t>
        </r>
        <r>
          <rPr>
            <sz val="14"/>
            <color indexed="81"/>
            <rFont val="MS P ゴシック"/>
            <family val="3"/>
            <charset val="128"/>
          </rPr>
          <t xml:space="preserve">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AA7" authorId="0" shapeId="0" xr:uid="{CAF67D4D-E7A9-4446-A550-DDBD1417E37A}">
      <text>
        <r>
          <rPr>
            <sz val="14"/>
            <color indexed="81"/>
            <rFont val="MS P ゴシック"/>
            <family val="3"/>
            <charset val="128"/>
          </rPr>
          <t>※加算当年度において適用を受けていた処遇改善Ⅰを含み、</t>
        </r>
        <r>
          <rPr>
            <b/>
            <u/>
            <sz val="14"/>
            <color indexed="10"/>
            <rFont val="MS P ゴシック"/>
            <family val="3"/>
            <charset val="128"/>
          </rPr>
          <t>処遇改善Ⅱ・Ⅲは除く</t>
        </r>
        <r>
          <rPr>
            <sz val="14"/>
            <color indexed="81"/>
            <rFont val="MS P ゴシック"/>
            <family val="3"/>
            <charset val="128"/>
          </rPr>
          <t xml:space="preserve">
※</t>
        </r>
        <r>
          <rPr>
            <sz val="14"/>
            <color indexed="32"/>
            <rFont val="MS P ゴシック"/>
            <family val="3"/>
            <charset val="128"/>
          </rPr>
          <t>法定福利費等の事業主負担額を除く</t>
        </r>
      </text>
    </comment>
    <comment ref="V8" authorId="0" shapeId="0" xr:uid="{5826CF72-9D92-4D71-9D60-6B8D1D63908D}">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※簡便な算定方法を採用した場合、①②③は空白とすること。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H11" authorId="0" shapeId="0" xr:uid="{10E27CB4-67DA-4079-81BB-A1B1ACF38BC4}">
      <text>
        <r>
          <rPr>
            <sz val="9"/>
            <color indexed="81"/>
            <rFont val="MS P ゴシック"/>
            <family val="3"/>
            <charset val="128"/>
          </rPr>
          <t>基準年度において処遇改善等加算Ⅱ・Ⅲの適用を受けていた場合は、</t>
        </r>
        <r>
          <rPr>
            <u/>
            <sz val="9"/>
            <color indexed="10"/>
            <rFont val="MS P ゴシック"/>
            <family val="3"/>
            <charset val="128"/>
          </rPr>
          <t>処遇Ⅱ・Ⅲ分を除いた賃金総額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BE7E8714-B958-4F9C-8455-0A843A719467}">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<sst xmlns="http://schemas.openxmlformats.org/spreadsheetml/2006/main" count="740" uniqueCount="391">
  <si>
    <t>地域区分</t>
    <rPh sb="0" eb="2">
      <t>チイキ</t>
    </rPh>
    <rPh sb="2" eb="4">
      <t>クブン</t>
    </rPh>
    <phoneticPr fontId="4"/>
  </si>
  <si>
    <t>開設年月日</t>
    <rPh sb="0" eb="2">
      <t>カイセツ</t>
    </rPh>
    <rPh sb="2" eb="5">
      <t>ネンガッピ</t>
    </rPh>
    <phoneticPr fontId="4"/>
  </si>
  <si>
    <t>施設・事業所名</t>
    <rPh sb="0" eb="2">
      <t>シセツ</t>
    </rPh>
    <rPh sb="3" eb="6">
      <t>ジギョウショ</t>
    </rPh>
    <rPh sb="6" eb="7">
      <t>メイ</t>
    </rPh>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</si>
  <si>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</si>
  <si>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</si>
  <si>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</si>
  <si>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</si>
  <si>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</si>
  <si>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⑥</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</si>
  <si>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</si>
  <si>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</si>
  <si>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</si>
  <si>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</si>
  <si>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</si>
  <si>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</si>
  <si>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</si>
  <si>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</si>
  <si>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</si>
  <si>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</si>
  <si>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</si>
  <si>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</si>
  <si>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円</t>
    <rPh sb="0" eb="1">
      <t>エン</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</si>
  <si>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</si>
  <si>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</si>
  <si>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</si>
  <si>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</si>
  <si>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</si>
  <si>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拠出見込額</t>
    <rPh sb="0" eb="2">
      <t>キョシュツ</t>
    </rPh>
    <rPh sb="2" eb="4">
      <t>ミコミ</t>
    </rPh>
    <rPh sb="4" eb="5">
      <t>ガク</t>
    </rPh>
    <phoneticPr fontId="4"/>
  </si>
  <si>
    <t>①</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</si>
  <si>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</si>
  <si>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</si>
  <si>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</si>
  <si>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t>
    <phoneticPr fontId="4"/>
  </si>
  <si>
    <t>適</t>
    <phoneticPr fontId="4"/>
  </si>
  <si>
    <t>否</t>
    <phoneticPr fontId="4"/>
  </si>
  <si>
    <t>加算Ⅱ</t>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</si>
  <si>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</si>
  <si>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</si>
  <si>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</si>
  <si>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</si>
  <si>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</si>
  <si>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</si>
  <si>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</si>
  <si>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</si>
  <si>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受けた直近年度（</t>
    <rPh sb="0" eb="1">
      <t>ウ</t>
    </rPh>
    <rPh sb="3" eb="5">
      <t>チョッキン</t>
    </rPh>
    <rPh sb="5" eb="7">
      <t>ネンド</t>
    </rPh>
    <phoneticPr fontId="4"/>
  </si>
  <si>
    <t>（１）加算率</t>
    <rPh sb="3" eb="5">
      <t>カサン</t>
    </rPh>
    <rPh sb="5" eb="6">
      <t>リツ</t>
    </rPh>
    <phoneticPr fontId="13"/>
  </si>
  <si>
    <t>　（参考）前年度の認定の状況</t>
    <rPh sb="2" eb="4">
      <t>サンコウ</t>
    </rPh>
    <rPh sb="5" eb="8">
      <t>ゼンネンド</t>
    </rPh>
    <rPh sb="9" eb="11">
      <t>ニンテイ</t>
    </rPh>
    <rPh sb="12" eb="14">
      <t>ジョウキョウ</t>
    </rPh>
    <phoneticPr fontId="13"/>
  </si>
  <si>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13"/>
  </si>
  <si>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</si>
  <si>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</si>
  <si>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</si>
  <si>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</si>
  <si>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</si>
  <si>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</si>
  <si>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</si>
  <si>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</si>
  <si>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</si>
  <si>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①</t>
    <phoneticPr fontId="4"/>
  </si>
  <si>
    <t>加算率</t>
    <rPh sb="0" eb="3">
      <t>カサンリツ</t>
    </rPh>
    <phoneticPr fontId="4"/>
  </si>
  <si>
    <t>②</t>
    <phoneticPr fontId="4"/>
  </si>
  <si>
    <t>④</t>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</si>
  <si>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</si>
  <si>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</si>
  <si>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</si>
  <si>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</si>
  <si>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</si>
  <si>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</si>
  <si>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</si>
  <si>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</si>
  <si>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</si>
  <si>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</si>
  <si>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</si>
  <si>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</si>
  <si>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</si>
  <si>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</si>
  <si>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</si>
  <si>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</si>
  <si>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</si>
  <si>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</si>
  <si>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</si>
  <si>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</si>
  <si>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</si>
  <si>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</si>
  <si>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</si>
  <si>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</si>
  <si>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</si>
  <si>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</si>
  <si>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</si>
  <si>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</si>
  <si>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</si>
  <si>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Ａ</t>
    <phoneticPr fontId="4"/>
  </si>
  <si>
    <t>Ｂ</t>
    <phoneticPr fontId="4"/>
  </si>
  <si>
    <t>※私学助成を受けていた幼稚園が初めて加算Ⅰの賃金改善要件分の適用を受ける場合を除く。</t>
    <phoneticPr fontId="4"/>
  </si>
  <si>
    <t>％</t>
    <phoneticPr fontId="4"/>
  </si>
  <si>
    <t>％</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</si>
  <si>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</si>
  <si>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</si>
  <si>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施設・事業所名</t>
    <phoneticPr fontId="4"/>
  </si>
  <si>
    <t>（２）賃金改善等見込総額</t>
    <rPh sb="3" eb="5">
      <t>チンギン</t>
    </rPh>
    <rPh sb="5" eb="7">
      <t>カイゼン</t>
    </rPh>
    <rPh sb="7" eb="8">
      <t>トウ</t>
    </rPh>
    <rPh sb="8" eb="10">
      <t>ミコ</t>
    </rPh>
    <rPh sb="10" eb="12">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</si>
  <si>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</si>
  <si>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</si>
  <si>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</si>
  <si>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</si>
  <si>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</si>
  <si>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3"/>
  </si>
  <si>
    <t>100分の20地域</t>
    <rPh sb="3" eb="4">
      <t>ブン</t>
    </rPh>
    <rPh sb="7" eb="9">
      <t>チイキ</t>
    </rPh>
    <phoneticPr fontId="4"/>
  </si>
  <si>
    <t>100分の15地域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</si>
  <si>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</si>
  <si>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</si>
  <si>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</si>
  <si>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</si>
  <si>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③支払賃金</t>
    <phoneticPr fontId="4"/>
  </si>
  <si>
    <t>④加算前年度の加算残額に係る支払賃金</t>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</si>
  <si>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</si>
  <si>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</si>
  <si>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</si>
  <si>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</si>
  <si>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</si>
  <si>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</si>
  <si>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</si>
  <si>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</si>
  <si>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</si>
  <si>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</si>
  <si>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「適」で前年度から取組内容に変更がない場合又は「加算Ⅱ」の場合を除き、別紙様式２を添付すること。</t>
    <rPh sb="35" eb="37">
      <t>ベッシ</t>
    </rPh>
    <phoneticPr fontId="4"/>
  </si>
  <si>
    <t>特定加算見込額【（１）⑤】</t>
    <rPh sb="0" eb="2">
      <t>トクテイ</t>
    </rPh>
    <rPh sb="2" eb="4">
      <t>カサン</t>
    </rPh>
    <rPh sb="4" eb="6">
      <t>ミコ</t>
    </rPh>
    <rPh sb="6" eb="7">
      <t>ガク</t>
    </rPh>
    <phoneticPr fontId="4"/>
  </si>
  <si>
    <t>※1</t>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</si>
  <si>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</si>
  <si>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</si>
  <si>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←【様式４】（２）②賃金改善見込総額と一致</t>
    <rPh sb="14" eb="16">
      <t>ミコ</t>
    </rPh>
    <rPh sb="16" eb="17">
      <t>ソウ</t>
    </rPh>
    <phoneticPr fontId="4"/>
  </si>
  <si>
    <t>←【様式４】（２）⑨事業主負担増加見込総額</t>
    <rPh sb="17" eb="19">
      <t>ミコ</t>
    </rPh>
    <phoneticPr fontId="4"/>
  </si>
  <si>
    <t>←【様式４】（２）①賃金改善等見込み総額と一致</t>
    <rPh sb="15" eb="17">
      <t>ミコ</t>
    </rPh>
    <rPh sb="21" eb="23">
      <t>イッチ</t>
    </rPh>
    <phoneticPr fontId="4"/>
  </si>
  <si>
    <t>別紙様式１</t>
    <rPh sb="0" eb="2">
      <t>ベッシ</t>
    </rPh>
    <rPh sb="2" eb="4">
      <t>ヨウシキ</t>
    </rPh>
    <phoneticPr fontId="4"/>
  </si>
  <si>
    <t>別紙様式２</t>
    <rPh sb="0" eb="2">
      <t>ベッシ</t>
    </rPh>
    <rPh sb="2" eb="4">
      <t>ヨウシキ</t>
    </rPh>
    <phoneticPr fontId="4"/>
  </si>
  <si>
    <t>別紙様式４</t>
    <rPh sb="0" eb="2">
      <t>ベッシ</t>
    </rPh>
    <rPh sb="2" eb="4">
      <t>ヨウシキ</t>
    </rPh>
    <phoneticPr fontId="4"/>
  </si>
  <si>
    <t>別紙様式４別添２</t>
    <rPh sb="0" eb="2">
      <t>ベッシ</t>
    </rPh>
    <rPh sb="2" eb="4">
      <t>ヨウシキ</t>
    </rPh>
    <rPh sb="5" eb="7">
      <t>ベッテン</t>
    </rPh>
    <phoneticPr fontId="4"/>
  </si>
  <si>
    <t>京都市長　殿</t>
    <rPh sb="0" eb="2">
      <t>キョウト</t>
    </rPh>
    <rPh sb="2" eb="3">
      <t>シ</t>
    </rPh>
    <rPh sb="3" eb="4">
      <t>チョウ</t>
    </rPh>
    <rPh sb="5" eb="6">
      <t>ドノ</t>
    </rPh>
    <phoneticPr fontId="4"/>
  </si>
  <si>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4"/>
  </si>
  <si>
    <t>職員
別の経験年月数</t>
    <rPh sb="0" eb="1">
      <t>ショク</t>
    </rPh>
    <rPh sb="1" eb="2">
      <t>イン</t>
    </rPh>
    <rPh sb="3" eb="4">
      <t>ベツ</t>
    </rPh>
    <rPh sb="5" eb="7">
      <t>ケイケン</t>
    </rPh>
    <rPh sb="7" eb="8">
      <t>ネン</t>
    </rPh>
    <rPh sb="8" eb="9">
      <t>ゲツ</t>
    </rPh>
    <rPh sb="9" eb="10">
      <t>スウ</t>
    </rPh>
    <phoneticPr fontId="4"/>
  </si>
  <si>
    <t>保育所</t>
    <rPh sb="0" eb="2">
      <t>ホイク</t>
    </rPh>
    <rPh sb="2" eb="3">
      <t>ショ</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</si>
  <si>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</si>
  <si>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１か月の勤務時間数</t>
    <phoneticPr fontId="4"/>
  </si>
  <si>
    <t>例１</t>
    <rPh sb="0" eb="1">
      <t>レイ</t>
    </rPh>
    <phoneticPr fontId="4"/>
  </si>
  <si>
    <t>例２</t>
    <rPh sb="0" eb="1">
      <t>レイ</t>
    </rPh>
    <phoneticPr fontId="4"/>
  </si>
  <si>
    <t>他施設・事業所間での配分調整</t>
    <rPh sb="0" eb="1">
      <t>タ</t>
    </rPh>
    <rPh sb="1" eb="3">
      <t>シセツ</t>
    </rPh>
    <rPh sb="4" eb="7">
      <t>ジギョウショ</t>
    </rPh>
    <rPh sb="7" eb="8">
      <t>カン</t>
    </rPh>
    <rPh sb="10" eb="12">
      <t>ハイブン</t>
    </rPh>
    <rPh sb="12" eb="14">
      <t>チョウセイ</t>
    </rPh>
    <phoneticPr fontId="4"/>
  </si>
  <si>
    <t>⑤特定加算見込額（千円未満の端数は切り捨て）</t>
    <rPh sb="1" eb="3">
      <t>トクテイ</t>
    </rPh>
    <rPh sb="3" eb="5">
      <t>カサン</t>
    </rPh>
    <rPh sb="5" eb="8">
      <t>ミコミガク</t>
    </rPh>
    <phoneticPr fontId="4"/>
  </si>
  <si>
    <t>加算見込額（千円未満の端数は切り捨て）</t>
    <rPh sb="0" eb="2">
      <t>カサン</t>
    </rPh>
    <rPh sb="2" eb="4">
      <t>ミコ</t>
    </rPh>
    <rPh sb="4" eb="5">
      <t>ガク</t>
    </rPh>
    <phoneticPr fontId="4"/>
  </si>
  <si>
    <t>計</t>
    <rPh sb="0" eb="1">
      <t>ケイ</t>
    </rPh>
    <phoneticPr fontId="4"/>
  </si>
  <si>
    <t>経験年数については、「処遇改善等加算Ⅰに係る経験年数算定表」に記載する年数とする。</t>
    <rPh sb="31" eb="33">
      <t>キサイ</t>
    </rPh>
    <rPh sb="35" eb="37">
      <t>ネンスウ</t>
    </rPh>
    <phoneticPr fontId="4"/>
  </si>
  <si>
    <t>③加算Ⅰ新規事由に係る加算率</t>
    <rPh sb="1" eb="3">
      <t>カサン</t>
    </rPh>
    <rPh sb="4" eb="6">
      <t>シンキ</t>
    </rPh>
    <rPh sb="6" eb="8">
      <t>ジユウ</t>
    </rPh>
    <rPh sb="9" eb="10">
      <t>カカ</t>
    </rPh>
    <rPh sb="11" eb="14">
      <t>カサンリツ</t>
    </rPh>
    <phoneticPr fontId="4"/>
  </si>
  <si>
    <t>基準年度</t>
    <rPh sb="0" eb="2">
      <t>キジュン</t>
    </rPh>
    <rPh sb="2" eb="4">
      <t>ネンド</t>
    </rPh>
    <phoneticPr fontId="4"/>
  </si>
  <si>
    <t>処遇Ⅰ</t>
    <rPh sb="0" eb="2">
      <t>ショグウ</t>
    </rPh>
    <phoneticPr fontId="4"/>
  </si>
  <si>
    <t>処遇Ⅱ</t>
    <rPh sb="0" eb="2">
      <t>ショグウ</t>
    </rPh>
    <phoneticPr fontId="4"/>
  </si>
  <si>
    <t>簡便な算定方法により算定する</t>
    <rPh sb="0" eb="2">
      <t>カンベン</t>
    </rPh>
    <rPh sb="3" eb="7">
      <t>サンテイホウホウ</t>
    </rPh>
    <rPh sb="10" eb="12">
      <t>サンテイ</t>
    </rPh>
    <phoneticPr fontId="4"/>
  </si>
  <si>
    <t>改善実施
有無</t>
    <phoneticPr fontId="4"/>
  </si>
  <si>
    <t>勤務月数
（年度内）</t>
    <rPh sb="0" eb="2">
      <t>キンム</t>
    </rPh>
    <rPh sb="2" eb="3">
      <t>ツキ</t>
    </rPh>
    <rPh sb="3" eb="4">
      <t>スウ</t>
    </rPh>
    <rPh sb="6" eb="9">
      <t>ネンドナイ</t>
    </rPh>
    <phoneticPr fontId="4"/>
  </si>
  <si>
    <r>
      <t>⑩のうち
加算</t>
    </r>
    <r>
      <rPr>
        <sz val="12"/>
        <color rgb="FFFF0000"/>
        <rFont val="ＭＳ Ｐゴシック"/>
        <family val="3"/>
        <charset val="128"/>
      </rPr>
      <t>前年度</t>
    </r>
    <r>
      <rPr>
        <sz val="12"/>
        <rFont val="ＭＳ Ｐゴシック"/>
        <family val="3"/>
        <charset val="128"/>
      </rPr>
      <t>の加算</t>
    </r>
    <r>
      <rPr>
        <sz val="12"/>
        <color rgb="FFFF0000"/>
        <rFont val="ＭＳ Ｐゴシック"/>
        <family val="3"/>
        <charset val="128"/>
      </rPr>
      <t>残額</t>
    </r>
    <r>
      <rPr>
        <sz val="12"/>
        <rFont val="ＭＳ Ｐゴシック"/>
        <family val="3"/>
        <charset val="128"/>
      </rPr>
      <t>に係る支払賃金
※5
⑪</t>
    </r>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</si>
  <si>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</si>
  <si>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</si>
  <si>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</si>
  <si>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</si>
  <si>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計
⑩</t>
    <rPh sb="0" eb="1">
      <t>ケイ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</si>
  <si>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</si>
  <si>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簡便な算定方法による賃金
④</t>
    <rPh sb="0" eb="2">
      <t>カンベン</t>
    </rPh>
    <rPh sb="3" eb="5">
      <t>サンテイ</t>
    </rPh>
    <rPh sb="5" eb="7">
      <t>ホウホウ</t>
    </rPh>
    <rPh sb="10" eb="12">
      <t>チンギン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</si>
  <si>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</si>
  <si>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年</t>
    <rPh sb="0" eb="1">
      <t>ネン</t>
    </rPh>
    <phoneticPr fontId="4"/>
  </si>
  <si>
    <t>月</t>
    <rPh sb="0" eb="1">
      <t>ツキ</t>
    </rPh>
    <phoneticPr fontId="4"/>
  </si>
  <si>
    <t>箇月</t>
    <rPh sb="0" eb="1">
      <t>カ</t>
    </rPh>
    <rPh sb="1" eb="2">
      <t>ツキ</t>
    </rPh>
    <phoneticPr fontId="4"/>
  </si>
  <si>
    <t>調整額↓</t>
    <rPh sb="0" eb="2">
      <t>チョウセイ</t>
    </rPh>
    <rPh sb="2" eb="3">
      <t>ガク</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</si>
  <si>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</si>
  <si>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基準年度における賃金水準を適用した場合の賃金総額</t>
    <phoneticPr fontId="4"/>
  </si>
  <si>
    <t>基準年度の１人当たり人件費</t>
    <rPh sb="0" eb="4">
      <t>キジュンネンド</t>
    </rPh>
    <rPh sb="6" eb="7">
      <t>ニン</t>
    </rPh>
    <rPh sb="7" eb="8">
      <t>ア</t>
    </rPh>
    <rPh sb="10" eb="13">
      <t>ジンケンヒ</t>
    </rPh>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</si>
  <si>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</si>
  <si>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</si>
  <si>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</si>
  <si>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</si>
  <si>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</si>
  <si>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</si>
  <si>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＜基準年度の職員数＞</t>
    <phoneticPr fontId="4"/>
  </si>
  <si>
    <t>No.</t>
    <phoneticPr fontId="4"/>
  </si>
  <si>
    <t>氏名</t>
    <rPh sb="0" eb="2">
      <t>シメイ</t>
    </rPh>
    <phoneticPr fontId="4"/>
  </si>
  <si>
    <t>常勤換算</t>
    <rPh sb="0" eb="2">
      <t>ジョウキン</t>
    </rPh>
    <rPh sb="2" eb="4">
      <t>カンサン</t>
    </rPh>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</si>
  <si>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</si>
  <si>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賃金改善明細（職員別表）</t>
    <rPh sb="0" eb="2">
      <t>チンギン</t>
    </rPh>
    <rPh sb="4" eb="6">
      <t>メイサイ</t>
    </rPh>
    <rPh sb="7" eb="9">
      <t>ショクイン</t>
    </rPh>
    <rPh sb="9" eb="10">
      <t>ベツ</t>
    </rPh>
    <rPh sb="10" eb="11">
      <t>ヒョウ</t>
    </rPh>
    <phoneticPr fontId="4"/>
  </si>
  <si>
    <t>基本給</t>
    <phoneticPr fontId="4"/>
  </si>
  <si>
    <t>手当</t>
    <rPh sb="0" eb="2">
      <t>テアテ</t>
    </rPh>
    <phoneticPr fontId="4"/>
  </si>
  <si>
    <t>賞与
（一時金）</t>
    <rPh sb="0" eb="2">
      <t>ショウヨ</t>
    </rPh>
    <phoneticPr fontId="4"/>
  </si>
  <si>
    <t>賃金改善
実績額
⑬
（⑩-⑦-⑪）</t>
    <rPh sb="0" eb="2">
      <t>チンギン</t>
    </rPh>
    <rPh sb="2" eb="4">
      <t>カイゼン</t>
    </rPh>
    <rPh sb="5" eb="7">
      <t>ジッセキ</t>
    </rPh>
    <phoneticPr fontId="4"/>
  </si>
  <si>
    <t>賃金見込総額【（２）③－（２）④】</t>
    <rPh sb="0" eb="2">
      <t>チンギン</t>
    </rPh>
    <rPh sb="2" eb="4">
      <t>ミコ</t>
    </rPh>
    <rPh sb="4" eb="6">
      <t>ソウガク</t>
    </rPh>
    <phoneticPr fontId="4"/>
  </si>
  <si>
    <t>人事院勧告分</t>
    <rPh sb="0" eb="5">
      <t>ジンジインカンコク</t>
    </rPh>
    <rPh sb="5" eb="6">
      <t>ブン</t>
    </rPh>
    <phoneticPr fontId="4"/>
  </si>
  <si>
    <t>平成26年度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</si>
  <si>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</si>
  <si>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</si>
  <si>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</si>
  <si>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</si>
  <si>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</si>
  <si>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</si>
  <si>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4" eb="5">
      <t>ド</t>
    </rPh>
    <phoneticPr fontId="4"/>
  </si>
  <si>
    <t>令和2年度</t>
    <rPh sb="0" eb="2">
      <t>レイワ</t>
    </rPh>
    <rPh sb="3" eb="5">
      <t>ネンド</t>
    </rPh>
    <phoneticPr fontId="4"/>
  </si>
  <si>
    <t>基準年度より後の合計</t>
    <phoneticPr fontId="4"/>
  </si>
  <si>
    <t>加算率</t>
    <rPh sb="0" eb="2">
      <t>カサン</t>
    </rPh>
    <rPh sb="2" eb="3">
      <t>リツ</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</si>
  <si>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</si>
  <si>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</si>
  <si>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t>新規事由</t>
    <rPh sb="0" eb="2">
      <t>シンキ</t>
    </rPh>
    <rPh sb="2" eb="4">
      <t>ジユウ</t>
    </rPh>
    <phoneticPr fontId="4"/>
  </si>
  <si>
    <t>新規事由に係る加算率</t>
    <rPh sb="0" eb="2">
      <t>シンキ</t>
    </rPh>
    <rPh sb="2" eb="4">
      <t>ジユウ</t>
    </rPh>
    <rPh sb="5" eb="6">
      <t>カカ</t>
    </rPh>
    <rPh sb="7" eb="9">
      <t>カサン</t>
    </rPh>
    <rPh sb="9" eb="10">
      <t>リツ</t>
    </rPh>
    <phoneticPr fontId="4"/>
  </si>
  <si>
    <t>①／②×③→</t>
    <phoneticPr fontId="4"/>
  </si>
  <si>
    <t>別紙「処遇改善等加算Ⅰに係る経験年数算定表」のとおり</t>
    <phoneticPr fontId="4"/>
  </si>
  <si>
    <t>前年度の加算残額</t>
    <rPh sb="0" eb="3">
      <t>ゼンネンド</t>
    </rPh>
    <rPh sb="4" eb="6">
      <t>カサン</t>
    </rPh>
    <rPh sb="6" eb="8">
      <t>ザンガク</t>
    </rPh>
    <phoneticPr fontId="4"/>
  </si>
  <si>
    <t>処遇Ⅱ</t>
    <rPh sb="0" eb="2">
      <t>ショグウ</t>
    </rPh>
    <phoneticPr fontId="4"/>
  </si>
  <si>
    <t>加算見込額</t>
    <rPh sb="0" eb="2">
      <t>カサン</t>
    </rPh>
    <rPh sb="1" eb="2">
      <t>サン</t>
    </rPh>
    <rPh sb="2" eb="4">
      <t>ミコミ</t>
    </rPh>
    <rPh sb="4" eb="5">
      <t>ガク</t>
    </rPh>
    <phoneticPr fontId="4"/>
  </si>
  <si>
    <r>
      <t xml:space="preserve">経験年数
</t>
    </r>
    <r>
      <rPr>
        <sz val="12"/>
        <rFont val="ＭＳ ゴシック"/>
        <family val="3"/>
        <charset val="128"/>
      </rPr>
      <t>※1</t>
    </r>
    <phoneticPr fontId="4"/>
  </si>
  <si>
    <t>）</t>
    <phoneticPr fontId="4"/>
  </si>
  <si>
    <t>基準年度</t>
    <rPh sb="0" eb="2">
      <t>キジュン</t>
    </rPh>
    <rPh sb="2" eb="4">
      <t>ネンド</t>
    </rPh>
    <phoneticPr fontId="4"/>
  </si>
  <si>
    <t>前年度</t>
    <rPh sb="0" eb="3">
      <t>ゼンネンド</t>
    </rPh>
    <phoneticPr fontId="4"/>
  </si>
  <si>
    <t>加算Ⅰの適用を受けた直近の年度</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</si>
  <si>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</si>
  <si>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</si>
  <si>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</si>
  <si>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</si>
  <si>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</si>
  <si>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</si>
  <si>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</si>
  <si>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</si>
  <si>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</si>
  <si>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</si>
  <si>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</si>
  <si>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</si>
  <si>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</si>
  <si>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</si>
  <si>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</si>
  <si>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</si>
  <si>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認定こども園</t>
    <rPh sb="0" eb="2">
      <t>ニンテイ</t>
    </rPh>
    <rPh sb="5" eb="6">
      <t>エン</t>
    </rPh>
    <phoneticPr fontId="4"/>
  </si>
  <si>
    <t>幼稚園</t>
    <rPh sb="0" eb="3">
      <t>ヨウチエン</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</si>
  <si>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</si>
  <si>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</si>
  <si>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</si>
  <si>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</si>
  <si>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</si>
  <si>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家庭的保育事業</t>
    <rPh sb="0" eb="7">
      <t>カテイテキホイクジギョウ</t>
    </rPh>
    <phoneticPr fontId="4"/>
  </si>
  <si>
    <t>施設類型</t>
    <rPh sb="0" eb="2">
      <t>シセツ</t>
    </rPh>
    <rPh sb="2" eb="4">
      <t>ルイケイ</t>
    </rPh>
    <phoneticPr fontId="4"/>
  </si>
  <si>
    <t>Ｃ</t>
    <phoneticPr fontId="4"/>
  </si>
  <si>
    <t>定員
区分</t>
    <rPh sb="0" eb="2">
      <t>テイイン</t>
    </rPh>
    <rPh sb="3" eb="5">
      <t>クブン</t>
    </rPh>
    <phoneticPr fontId="4"/>
  </si>
  <si>
    <t>保育標準時間</t>
    <rPh sb="0" eb="2">
      <t>ホイク</t>
    </rPh>
    <rPh sb="2" eb="4">
      <t>ヒョウジュン</t>
    </rPh>
    <rPh sb="4" eb="6">
      <t>ジカン</t>
    </rPh>
    <phoneticPr fontId="4"/>
  </si>
  <si>
    <t>保育短時間</t>
    <rPh sb="0" eb="2">
      <t>ホイク</t>
    </rPh>
    <rPh sb="2" eb="5">
      <t>タンジカン</t>
    </rPh>
    <phoneticPr fontId="4"/>
  </si>
  <si>
    <t>土曜閉所</t>
    <rPh sb="0" eb="2">
      <t>ドヨウ</t>
    </rPh>
    <rPh sb="2" eb="4">
      <t>ヘイショ</t>
    </rPh>
    <phoneticPr fontId="4"/>
  </si>
  <si>
    <t>栄養管理</t>
    <rPh sb="0" eb="2">
      <t>エイヨウ</t>
    </rPh>
    <rPh sb="2" eb="4">
      <t>カンリ</t>
    </rPh>
    <phoneticPr fontId="4"/>
  </si>
  <si>
    <t>○賃金改善加算率</t>
    <rPh sb="1" eb="3">
      <t>チンギン</t>
    </rPh>
    <rPh sb="3" eb="5">
      <t>カイゼン</t>
    </rPh>
    <rPh sb="5" eb="7">
      <t>カサン</t>
    </rPh>
    <rPh sb="7" eb="8">
      <t>リツ</t>
    </rPh>
    <phoneticPr fontId="4"/>
  </si>
  <si>
    <t>0歳児</t>
    <rPh sb="1" eb="3">
      <t>サイジ</t>
    </rPh>
    <phoneticPr fontId="4"/>
  </si>
  <si>
    <t>1,2歳児</t>
    <rPh sb="3" eb="5">
      <t>サイジ</t>
    </rPh>
    <phoneticPr fontId="4"/>
  </si>
  <si>
    <t>１日</t>
    <rPh sb="1" eb="2">
      <t>ニチ</t>
    </rPh>
    <phoneticPr fontId="4"/>
  </si>
  <si>
    <t>２日</t>
    <rPh sb="1" eb="2">
      <t>ニチ</t>
    </rPh>
    <phoneticPr fontId="4"/>
  </si>
  <si>
    <t>３日以上</t>
    <rPh sb="1" eb="2">
      <t>ニチ</t>
    </rPh>
    <rPh sb="2" eb="4">
      <t>イジョウ</t>
    </rPh>
    <phoneticPr fontId="4"/>
  </si>
  <si>
    <t>全て</t>
    <rPh sb="0" eb="1">
      <t>スベ</t>
    </rPh>
    <phoneticPr fontId="4"/>
  </si>
  <si>
    <t>○定員</t>
    <rPh sb="1" eb="3">
      <t>テイイン</t>
    </rPh>
    <phoneticPr fontId="4"/>
  </si>
  <si>
    <t>人</t>
    <rPh sb="0" eb="1">
      <t>ニン</t>
    </rPh>
    <phoneticPr fontId="4"/>
  </si>
  <si>
    <t>○見込平均利用子ども数</t>
    <rPh sb="1" eb="3">
      <t>ミコミ</t>
    </rPh>
    <rPh sb="3" eb="5">
      <t>ヘイキン</t>
    </rPh>
    <rPh sb="5" eb="7">
      <t>リヨウ</t>
    </rPh>
    <rPh sb="7" eb="8">
      <t>コ</t>
    </rPh>
    <rPh sb="10" eb="11">
      <t>スウ</t>
    </rPh>
    <phoneticPr fontId="4"/>
  </si>
  <si>
    <t>標準時間</t>
    <rPh sb="0" eb="2">
      <t>ヒョウジュン</t>
    </rPh>
    <rPh sb="2" eb="4">
      <t>ジカン</t>
    </rPh>
    <phoneticPr fontId="4"/>
  </si>
  <si>
    <t>短時間</t>
    <rPh sb="0" eb="3">
      <t>タンジカン</t>
    </rPh>
    <phoneticPr fontId="4"/>
  </si>
  <si>
    <t>０歳児</t>
    <rPh sb="1" eb="3">
      <t>サイジ</t>
    </rPh>
    <phoneticPr fontId="4"/>
  </si>
  <si>
    <t>１歳児</t>
    <rPh sb="1" eb="3">
      <t>サイジ</t>
    </rPh>
    <phoneticPr fontId="4"/>
  </si>
  <si>
    <t>２歳児</t>
    <rPh sb="1" eb="3">
      <t>サイジ</t>
    </rPh>
    <phoneticPr fontId="4"/>
  </si>
  <si>
    <t>○処遇改善等加算単価</t>
    <rPh sb="1" eb="3">
      <t>ショグウ</t>
    </rPh>
    <rPh sb="3" eb="6">
      <t>カイゼントウ</t>
    </rPh>
    <rPh sb="6" eb="8">
      <t>カサン</t>
    </rPh>
    <rPh sb="8" eb="10">
      <t>タンカ</t>
    </rPh>
    <phoneticPr fontId="4"/>
  </si>
  <si>
    <t>加算項目</t>
    <rPh sb="0" eb="2">
      <t>カサン</t>
    </rPh>
    <rPh sb="2" eb="4">
      <t>コウモク</t>
    </rPh>
    <phoneticPr fontId="4"/>
  </si>
  <si>
    <t>適否</t>
    <rPh sb="0" eb="2">
      <t>テキヒ</t>
    </rPh>
    <phoneticPr fontId="4"/>
  </si>
  <si>
    <t>区分</t>
    <rPh sb="0" eb="1">
      <t>ク</t>
    </rPh>
    <rPh sb="1" eb="2">
      <t>ブン</t>
    </rPh>
    <phoneticPr fontId="4"/>
  </si>
  <si>
    <t>年額</t>
    <rPh sb="0" eb="2">
      <t>ネンガク</t>
    </rPh>
    <phoneticPr fontId="4"/>
  </si>
  <si>
    <t>栄養管理加算</t>
    <rPh sb="0" eb="2">
      <t>エイヨウ</t>
    </rPh>
    <rPh sb="2" eb="4">
      <t>カンリ</t>
    </rPh>
    <rPh sb="4" eb="6">
      <t>カサン</t>
    </rPh>
    <phoneticPr fontId="4"/>
  </si>
  <si>
    <t>土曜閉所減算（4月）</t>
    <rPh sb="0" eb="2">
      <t>ドヨウ</t>
    </rPh>
    <rPh sb="2" eb="4">
      <t>ヘイショ</t>
    </rPh>
    <rPh sb="4" eb="6">
      <t>ゲンサン</t>
    </rPh>
    <rPh sb="8" eb="9">
      <t>ガツ</t>
    </rPh>
    <phoneticPr fontId="4"/>
  </si>
  <si>
    <t>土曜閉所減算（5月）</t>
    <rPh sb="0" eb="2">
      <t>ドヨウ</t>
    </rPh>
    <rPh sb="2" eb="4">
      <t>ヘイショ</t>
    </rPh>
    <rPh sb="4" eb="6">
      <t>ゲンサン</t>
    </rPh>
    <rPh sb="8" eb="9">
      <t>ガツ</t>
    </rPh>
    <phoneticPr fontId="4"/>
  </si>
  <si>
    <t>土曜閉所減算（6月）</t>
    <rPh sb="0" eb="2">
      <t>ドヨウ</t>
    </rPh>
    <rPh sb="2" eb="4">
      <t>ヘイショ</t>
    </rPh>
    <rPh sb="4" eb="6">
      <t>ゲンサン</t>
    </rPh>
    <rPh sb="8" eb="9">
      <t>ガツ</t>
    </rPh>
    <phoneticPr fontId="4"/>
  </si>
  <si>
    <t>土曜閉所減算（7月）</t>
    <rPh sb="0" eb="2">
      <t>ドヨウ</t>
    </rPh>
    <rPh sb="2" eb="4">
      <t>ヘイショ</t>
    </rPh>
    <rPh sb="4" eb="6">
      <t>ゲンサン</t>
    </rPh>
    <rPh sb="8" eb="9">
      <t>ガツ</t>
    </rPh>
    <phoneticPr fontId="4"/>
  </si>
  <si>
    <t>土曜閉所減算（8月）</t>
    <rPh sb="0" eb="2">
      <t>ドヨウ</t>
    </rPh>
    <rPh sb="2" eb="4">
      <t>ヘイショ</t>
    </rPh>
    <rPh sb="4" eb="6">
      <t>ゲンサン</t>
    </rPh>
    <rPh sb="8" eb="9">
      <t>ガツ</t>
    </rPh>
    <phoneticPr fontId="4"/>
  </si>
  <si>
    <t>土曜閉所減算（9月）</t>
    <rPh sb="0" eb="2">
      <t>ドヨウ</t>
    </rPh>
    <rPh sb="2" eb="4">
      <t>ヘイショ</t>
    </rPh>
    <rPh sb="4" eb="6">
      <t>ゲンサン</t>
    </rPh>
    <rPh sb="8" eb="9">
      <t>ガツ</t>
    </rPh>
    <phoneticPr fontId="4"/>
  </si>
  <si>
    <t>土曜閉所減算（10月）</t>
    <rPh sb="0" eb="2">
      <t>ドヨウ</t>
    </rPh>
    <rPh sb="2" eb="4">
      <t>ヘイショ</t>
    </rPh>
    <rPh sb="4" eb="6">
      <t>ゲンサン</t>
    </rPh>
    <rPh sb="9" eb="10">
      <t>ガツ</t>
    </rPh>
    <phoneticPr fontId="4"/>
  </si>
  <si>
    <t>土曜閉所減算（11月）</t>
    <rPh sb="0" eb="2">
      <t>ドヨウ</t>
    </rPh>
    <rPh sb="2" eb="4">
      <t>ヘイショ</t>
    </rPh>
    <rPh sb="4" eb="6">
      <t>ゲンサン</t>
    </rPh>
    <rPh sb="9" eb="10">
      <t>ガツ</t>
    </rPh>
    <phoneticPr fontId="4"/>
  </si>
  <si>
    <t>土曜閉所減算（12月）</t>
    <rPh sb="0" eb="2">
      <t>ドヨウ</t>
    </rPh>
    <rPh sb="2" eb="4">
      <t>ヘイショ</t>
    </rPh>
    <rPh sb="4" eb="6">
      <t>ゲンサン</t>
    </rPh>
    <rPh sb="9" eb="10">
      <t>ガツ</t>
    </rPh>
    <phoneticPr fontId="4"/>
  </si>
  <si>
    <t>土曜閉所減算（1月）</t>
    <rPh sb="0" eb="2">
      <t>ドヨウ</t>
    </rPh>
    <rPh sb="2" eb="4">
      <t>ヘイショ</t>
    </rPh>
    <rPh sb="4" eb="6">
      <t>ゲンサン</t>
    </rPh>
    <rPh sb="8" eb="9">
      <t>ガツ</t>
    </rPh>
    <phoneticPr fontId="4"/>
  </si>
  <si>
    <t>土曜閉所減算（2月）</t>
    <rPh sb="0" eb="2">
      <t>ドヨウ</t>
    </rPh>
    <rPh sb="2" eb="4">
      <t>ヘイショ</t>
    </rPh>
    <rPh sb="4" eb="6">
      <t>ゲンサン</t>
    </rPh>
    <rPh sb="8" eb="9">
      <t>ガツ</t>
    </rPh>
    <phoneticPr fontId="4"/>
  </si>
  <si>
    <t>土曜閉所減算（3月）</t>
    <rPh sb="0" eb="2">
      <t>ドヨウ</t>
    </rPh>
    <rPh sb="2" eb="4">
      <t>ヘイショ</t>
    </rPh>
    <rPh sb="4" eb="6">
      <t>ゲンサン</t>
    </rPh>
    <rPh sb="8" eb="9">
      <t>ガツ</t>
    </rPh>
    <phoneticPr fontId="4"/>
  </si>
  <si>
    <t>加算見込額</t>
    <rPh sb="0" eb="2">
      <t>カサン</t>
    </rPh>
    <rPh sb="2" eb="4">
      <t>ミコ</t>
    </rPh>
    <rPh sb="4" eb="5">
      <t>ガク</t>
    </rPh>
    <phoneticPr fontId="4"/>
  </si>
  <si>
    <t>賃金改善加算見込額試算シート（小規模Ｂ型／事業所内（小規模Ｂ型））</t>
    <rPh sb="0" eb="2">
      <t>チンギン</t>
    </rPh>
    <rPh sb="2" eb="4">
      <t>カイゼン</t>
    </rPh>
    <rPh sb="4" eb="6">
      <t>カサン</t>
    </rPh>
    <rPh sb="6" eb="8">
      <t>ミコ</t>
    </rPh>
    <rPh sb="8" eb="9">
      <t>ガク</t>
    </rPh>
    <rPh sb="9" eb="11">
      <t>シサン</t>
    </rPh>
    <phoneticPr fontId="4"/>
  </si>
  <si>
    <t>小規模Ｂ型／事業所内（小規模Ｂ型）</t>
    <phoneticPr fontId="4"/>
  </si>
  <si>
    <t>保育士比率向上</t>
    <rPh sb="0" eb="3">
      <t>ホイクシ</t>
    </rPh>
    <rPh sb="3" eb="5">
      <t>ヒリツ</t>
    </rPh>
    <rPh sb="5" eb="7">
      <t>コウジョウ</t>
    </rPh>
    <phoneticPr fontId="4"/>
  </si>
  <si>
    <t>障害児保育</t>
    <rPh sb="0" eb="2">
      <t>ショウガイ</t>
    </rPh>
    <rPh sb="2" eb="3">
      <t>ジ</t>
    </rPh>
    <rPh sb="3" eb="5">
      <t>ホイク</t>
    </rPh>
    <phoneticPr fontId="4"/>
  </si>
  <si>
    <t>管理者未設置</t>
    <rPh sb="0" eb="3">
      <t>カンリシャ</t>
    </rPh>
    <rPh sb="3" eb="6">
      <t>ミセッチ</t>
    </rPh>
    <phoneticPr fontId="4"/>
  </si>
  <si>
    <t>うち障害児保育加算
対象児</t>
    <rPh sb="2" eb="4">
      <t>ショウガイ</t>
    </rPh>
    <rPh sb="4" eb="5">
      <t>ジ</t>
    </rPh>
    <rPh sb="5" eb="7">
      <t>ホイク</t>
    </rPh>
    <rPh sb="7" eb="9">
      <t>カサン</t>
    </rPh>
    <rPh sb="10" eb="12">
      <t>タイショウ</t>
    </rPh>
    <rPh sb="12" eb="13">
      <t>ジ</t>
    </rPh>
    <phoneticPr fontId="4"/>
  </si>
  <si>
    <t>0歳児</t>
    <rPh sb="1" eb="2">
      <t>サイ</t>
    </rPh>
    <rPh sb="2" eb="3">
      <t>ジ</t>
    </rPh>
    <phoneticPr fontId="4"/>
  </si>
  <si>
    <t>1・2歳児</t>
    <rPh sb="3" eb="5">
      <t>サイジ</t>
    </rPh>
    <phoneticPr fontId="4"/>
  </si>
  <si>
    <t>保育士比率向上加算</t>
    <rPh sb="0" eb="3">
      <t>ホイクシ</t>
    </rPh>
    <rPh sb="3" eb="5">
      <t>ヒリツ</t>
    </rPh>
    <rPh sb="5" eb="7">
      <t>コウジョウ</t>
    </rPh>
    <rPh sb="7" eb="9">
      <t>カサン</t>
    </rPh>
    <phoneticPr fontId="4"/>
  </si>
  <si>
    <t>障害児保育加算</t>
    <rPh sb="0" eb="2">
      <t>ショウガイ</t>
    </rPh>
    <rPh sb="2" eb="3">
      <t>ジ</t>
    </rPh>
    <rPh sb="3" eb="5">
      <t>ホイク</t>
    </rPh>
    <rPh sb="5" eb="7">
      <t>カサン</t>
    </rPh>
    <phoneticPr fontId="4"/>
  </si>
  <si>
    <t>管理者未設置減算</t>
    <rPh sb="0" eb="3">
      <t>カンリシャ</t>
    </rPh>
    <rPh sb="3" eb="6">
      <t>ミセッチ</t>
    </rPh>
    <rPh sb="6" eb="8">
      <t>ゲンサン</t>
    </rPh>
    <phoneticPr fontId="4"/>
  </si>
  <si>
    <t>別紙様式４別添１</t>
    <rPh sb="0" eb="2">
      <t>ベッシ</t>
    </rPh>
    <rPh sb="2" eb="4">
      <t>ヨウシキ</t>
    </rPh>
    <rPh sb="5" eb="7">
      <t>ベッテン</t>
    </rPh>
    <phoneticPr fontId="4"/>
  </si>
  <si>
    <t>令和3年度</t>
  </si>
  <si>
    <t>令和4年度</t>
    <rPh sb="0" eb="2">
      <t>レイワ</t>
    </rPh>
    <rPh sb="3" eb="5">
      <t>ネンド</t>
    </rPh>
    <phoneticPr fontId="4"/>
  </si>
  <si>
    <t>令和2年度</t>
  </si>
  <si>
    <t>令和3年度</t>
    <rPh sb="0" eb="2">
      <t>レイワ</t>
    </rPh>
    <rPh sb="3" eb="5">
      <t>ネンド</t>
    </rPh>
    <rPh sb="4" eb="5">
      <t>ド</t>
    </rPh>
    <phoneticPr fontId="4"/>
  </si>
  <si>
    <r>
      <t>就業規則等で定めた常勤職員の</t>
    </r>
    <r>
      <rPr>
        <sz val="8"/>
        <color rgb="FFFF0000"/>
        <rFont val="ＭＳ Ｐゴシック"/>
        <family val="3"/>
        <charset val="128"/>
      </rPr>
      <t>1年間</t>
    </r>
    <r>
      <rPr>
        <sz val="8"/>
        <rFont val="ＭＳ Ｐゴシック"/>
        <family val="3"/>
        <charset val="128"/>
      </rPr>
      <t>の勤務時間数</t>
    </r>
    <rPh sb="15" eb="17">
      <t>ネンカン</t>
    </rPh>
    <phoneticPr fontId="4"/>
  </si>
  <si>
    <r>
      <rPr>
        <sz val="9"/>
        <color rgb="FFFF0000"/>
        <rFont val="ＭＳ Ｐゴシック"/>
        <family val="3"/>
        <charset val="128"/>
      </rPr>
      <t>1年間</t>
    </r>
    <r>
      <rPr>
        <sz val="9"/>
        <rFont val="ＭＳ Ｐゴシック"/>
        <family val="3"/>
        <charset val="128"/>
      </rPr>
      <t>の勤務時間数</t>
    </r>
    <phoneticPr fontId="4"/>
  </si>
  <si>
    <t>起算賃金水準（年額）</t>
    <rPh sb="0" eb="2">
      <t>キサン</t>
    </rPh>
    <rPh sb="2" eb="4">
      <t>チンギン</t>
    </rPh>
    <rPh sb="4" eb="6">
      <t>スイジュン</t>
    </rPh>
    <phoneticPr fontId="4"/>
  </si>
  <si>
    <t>加算当年度内の賃金改善実施期間における支払賃金（年額）</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</si>
  <si>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計
⑦
（⑤＋⑥）</t>
    <rPh sb="0" eb="1">
      <t>ケイ</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</si>
  <si>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</si>
  <si>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</si>
  <si>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</si>
  <si>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</si>
  <si>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</si>
  <si>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</si>
  <si>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</si>
  <si>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</si>
  <si>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令和５年度加算率等認定申請書（処遇改善等加算Ⅰ）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4"/>
  </si>
  <si>
    <t>－</t>
    <phoneticPr fontId="4"/>
  </si>
  <si>
    <t>－</t>
    <phoneticPr fontId="4"/>
  </si>
  <si>
    <t>令和５年度キャリアパス要件届出書</t>
    <rPh sb="0" eb="2">
      <t>レイワ</t>
    </rPh>
    <rPh sb="3" eb="5">
      <t>ネンド</t>
    </rPh>
    <rPh sb="11" eb="13">
      <t>ヨウケン</t>
    </rPh>
    <rPh sb="13" eb="16">
      <t>トドケデショ</t>
    </rPh>
    <phoneticPr fontId="4"/>
  </si>
  <si>
    <t>令和５年度賃金改善計画書（処遇改善等加算Ⅰ）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</si>
  <si>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</si>
  <si>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t>令和5年度</t>
    <rPh sb="0" eb="2">
      <t>レイワ</t>
    </rPh>
    <rPh sb="3" eb="5">
      <t>ネンド</t>
    </rPh>
    <phoneticPr fontId="4"/>
  </si>
  <si>
    <t>令和4年度</t>
    <rPh sb="0" eb="2">
      <t>レイワ</t>
    </rPh>
    <rPh sb="3" eb="5">
      <t>ネンド</t>
    </rPh>
    <rPh sb="4" eb="5">
      <t>ド</t>
    </rPh>
    <phoneticPr fontId="4"/>
  </si>
  <si>
    <t>⑦基準翌年度から加算当年度までの公定価格における人件費の改定分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</si>
  <si>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⑥基準年度の賃金水準（当該年度に係る加算残額を含む）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</si>
  <si>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②賃金改善見込総額（③－④－⑤）</t>
    <phoneticPr fontId="4"/>
  </si>
  <si>
    <t>処遇Ⅲ</t>
    <rPh sb="0" eb="2">
      <t>ショグウ</t>
    </rPh>
    <phoneticPr fontId="4"/>
  </si>
  <si>
    <t>処遇Ⅲ</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</si>
  <si>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</si>
  <si>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</si>
  <si>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処遇Ⅲ</t>
    <rPh sb="0" eb="2">
      <t>ショグウ</t>
    </rPh>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</si>
  <si>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</si>
  <si>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</si>
  <si>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基礎情報</t>
    <rPh sb="0" eb="4">
      <t>キソジョウホウ</t>
    </rPh>
    <phoneticPr fontId="13"/>
  </si>
  <si>
    <t>支援法による確認の効力が発生する年度の前年度（平成26年度以前に運営を開始した保育所にあっては、平成24年度）</t>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</si>
  <si>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</si>
  <si>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</si>
  <si>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</si>
  <si>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加算前年度の賃金水準（起点賃金水準）【（２）⑤＋（３）②＋（３）④】</t>
    <rPh sb="0" eb="2">
      <t>カサン</t>
    </rPh>
    <rPh sb="2" eb="5">
      <t>ゼンネンド</t>
    </rPh>
    <rPh sb="6" eb="8">
      <t>チンギン</t>
    </rPh>
    <rPh sb="8" eb="10">
      <t>スイジュン</t>
    </rPh>
    <rPh sb="11" eb="13">
      <t>キテン</t>
    </rPh>
    <rPh sb="13" eb="15">
      <t>チンギン</t>
    </rPh>
    <rPh sb="15" eb="17">
      <t>スイジュン</t>
    </rPh>
    <phoneticPr fontId="4"/>
  </si>
  <si>
    <r>
      <t>処遇改善等加算Ⅰ単価（</t>
    </r>
    <r>
      <rPr>
        <sz val="11"/>
        <color rgb="FFFF0000"/>
        <rFont val="ＭＳ Ｐゴシック"/>
        <family val="3"/>
        <charset val="128"/>
        <scheme val="minor"/>
      </rPr>
      <t>令和５年度</t>
    </r>
    <r>
      <rPr>
        <sz val="11"/>
        <rFont val="ＭＳ Ｐゴシック"/>
        <family val="3"/>
        <charset val="128"/>
        <scheme val="minor"/>
      </rPr>
      <t>当初単価）</t>
    </r>
    <rPh sb="0" eb="2">
      <t>ショグウ</t>
    </rPh>
    <rPh sb="2" eb="4">
      <t>カイゼン</t>
    </rPh>
    <rPh sb="4" eb="5">
      <t>トウ</t>
    </rPh>
    <rPh sb="5" eb="7">
      <t>カサン</t>
    </rPh>
    <rPh sb="8" eb="10">
      <t>タンカ</t>
    </rPh>
    <rPh sb="11" eb="13">
      <t>レイワ</t>
    </rPh>
    <rPh sb="14" eb="16">
      <t>ネンド</t>
    </rPh>
    <rPh sb="16" eb="18">
      <t>トウショ</t>
    </rPh>
    <rPh sb="18" eb="20">
      <t>タンカ</t>
    </rPh>
    <phoneticPr fontId="4"/>
  </si>
  <si>
    <t>⑤起点賃金水準（⑥＋⑦）</t>
    <phoneticPr fontId="4"/>
  </si>
  <si>
    <t>⑧事業主負担増加見込総額</t>
    <rPh sb="8" eb="10">
      <t>ミコ</t>
    </rPh>
    <rPh sb="10" eb="11">
      <t>ソウ</t>
    </rPh>
    <phoneticPr fontId="4"/>
  </si>
  <si>
    <t>賃金改善等見込総額（②＋⑧）（千円未満の端数は切り捨て）</t>
    <rPh sb="0" eb="2">
      <t>チンギン</t>
    </rPh>
    <rPh sb="2" eb="4">
      <t>カイゼン</t>
    </rPh>
    <rPh sb="4" eb="5">
      <t>トウ</t>
    </rPh>
    <rPh sb="5" eb="7">
      <t>ミコ</t>
    </rPh>
    <rPh sb="7" eb="9">
      <t>ソウガク</t>
    </rPh>
    <phoneticPr fontId="4"/>
  </si>
  <si>
    <t>施設・事業所名</t>
    <phoneticPr fontId="4"/>
  </si>
  <si>
    <t>施設長・管理者名</t>
    <phoneticPr fontId="4"/>
  </si>
  <si>
    <t>施設・事業所類型</t>
    <phoneticPr fontId="4"/>
  </si>
  <si>
    <t>人件費の改定状況部分については、施設の職員構成等を踏まえ、施設の判断で適切に配分を行うこととされている。ここでは便宜上、人件費改定部分総額（【様式４】（３）⑧）を均等に割り振っている。基準年度が「前年度」の場合、当年度計画書作成時点では改定率不明のため考慮しない。</t>
    <rPh sb="56" eb="58">
      <t>ベンギ</t>
    </rPh>
    <rPh sb="58" eb="59">
      <t>ジョウ</t>
    </rPh>
    <rPh sb="60" eb="63">
      <t>ジンケンヒ</t>
    </rPh>
    <rPh sb="63" eb="65">
      <t>カイテイ</t>
    </rPh>
    <rPh sb="65" eb="67">
      <t>ブブン</t>
    </rPh>
    <rPh sb="67" eb="69">
      <t>ソウガク</t>
    </rPh>
    <rPh sb="71" eb="73">
      <t>ヨウシキ</t>
    </rPh>
    <rPh sb="81" eb="83">
      <t>キントウ</t>
    </rPh>
    <rPh sb="84" eb="85">
      <t>ワ</t>
    </rPh>
    <rPh sb="86" eb="87">
      <t>フ</t>
    </rPh>
    <rPh sb="92" eb="94">
      <t>キジュン</t>
    </rPh>
    <rPh sb="94" eb="96">
      <t>ネンド</t>
    </rPh>
    <rPh sb="98" eb="99">
      <t>ゼン</t>
    </rPh>
    <rPh sb="99" eb="101">
      <t>ネンド</t>
    </rPh>
    <rPh sb="103" eb="105">
      <t>バアイ</t>
    </rPh>
    <rPh sb="106" eb="107">
      <t>トウ</t>
    </rPh>
    <rPh sb="107" eb="109">
      <t>ネンド</t>
    </rPh>
    <rPh sb="109" eb="112">
      <t>ケイカクショ</t>
    </rPh>
    <rPh sb="112" eb="114">
      <t>サクセイ</t>
    </rPh>
    <rPh sb="114" eb="116">
      <t>ジテン</t>
    </rPh>
    <rPh sb="118" eb="120">
      <t>カイテイ</t>
    </rPh>
    <rPh sb="120" eb="121">
      <t>リツ</t>
    </rPh>
    <rPh sb="121" eb="123">
      <t>フメイ</t>
    </rPh>
    <rPh sb="126" eb="128">
      <t>コウリョ</t>
    </rPh>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</si>
  <si>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</si>
  <si>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</si>
  <si>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</si>
  <si>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</si>
  <si>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</si>
  <si>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</si>
  <si>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</si>
  <si>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○賃金改善加算率</t>
    <phoneticPr fontId="4"/>
  </si>
  <si>
    <t>定員（本園）</t>
    <rPh sb="0" eb="2">
      <t>テイイン</t>
    </rPh>
    <rPh sb="3" eb="4">
      <t>ホン</t>
    </rPh>
    <rPh sb="4" eb="5">
      <t>エン</t>
    </rPh>
    <phoneticPr fontId="4"/>
  </si>
  <si>
    <t>定員（分園）</t>
    <rPh sb="0" eb="2">
      <t>テイイン</t>
    </rPh>
    <rPh sb="3" eb="5">
      <t>ブンエン</t>
    </rPh>
    <phoneticPr fontId="4"/>
  </si>
  <si>
    <t>加算見込額</t>
    <phoneticPr fontId="4"/>
  </si>
  <si>
    <t>【様式１】／（１）加算率①基礎分</t>
    <rPh sb="9" eb="11">
      <t>カサン</t>
    </rPh>
    <rPh sb="11" eb="12">
      <t>リツ</t>
    </rPh>
    <phoneticPr fontId="4"/>
  </si>
  <si>
    <t>【様式１】／（１）加算率②賃金改善要件分</t>
    <rPh sb="9" eb="11">
      <t>カサン</t>
    </rPh>
    <rPh sb="11" eb="12">
      <t>リツ</t>
    </rPh>
    <phoneticPr fontId="4"/>
  </si>
  <si>
    <t>【様式１】／（１）加算率（①＋②）</t>
    <rPh sb="9" eb="11">
      <t>カサン</t>
    </rPh>
    <rPh sb="11" eb="12">
      <t>リツ</t>
    </rPh>
    <phoneticPr fontId="4"/>
  </si>
  <si>
    <t>【様式１】／（２）加算Ⅰ新規事由の有無</t>
    <rPh sb="17" eb="19">
      <t>ウム</t>
    </rPh>
    <phoneticPr fontId="4"/>
  </si>
  <si>
    <t>【様式２】／〇キャリアパスに関する要件の有無について</t>
    <rPh sb="20" eb="22">
      <t>ウム</t>
    </rPh>
    <phoneticPr fontId="4"/>
  </si>
  <si>
    <t>【様式４】／加算率</t>
    <phoneticPr fontId="4"/>
  </si>
  <si>
    <t>【様式４】／基礎分</t>
    <phoneticPr fontId="4"/>
  </si>
  <si>
    <t>【様式４】／賃金改善要件分</t>
    <phoneticPr fontId="4"/>
  </si>
  <si>
    <t>【様式４】／新規事由</t>
    <phoneticPr fontId="4"/>
  </si>
  <si>
    <t>【様式４】／新規事由に係る加算率</t>
    <phoneticPr fontId="4"/>
  </si>
  <si>
    <t>【様式４】／基準年度</t>
    <phoneticPr fontId="4"/>
  </si>
  <si>
    <t>【様式４】／（２）①賃金改善等見込総額（②＋⑧）</t>
    <phoneticPr fontId="4"/>
  </si>
  <si>
    <t>【様式４】／（２）②賃金改善見込総額（③－④－⑤）</t>
    <phoneticPr fontId="4"/>
  </si>
  <si>
    <t>【様式４】／（２）③支払賃金</t>
    <phoneticPr fontId="4"/>
  </si>
  <si>
    <t>【様式４】／（２）④加算前年度の加算残額に係る支払賃金</t>
    <phoneticPr fontId="4"/>
  </si>
  <si>
    <t>【様式４】／（２）⑤起点賃金水準（⑥＋⑦）</t>
    <phoneticPr fontId="4"/>
  </si>
  <si>
    <t>【様式４】／（２）⑥基準年度の賃金水準</t>
    <phoneticPr fontId="4"/>
  </si>
  <si>
    <t>【様式４】／（２）⑦人件費の改定分</t>
    <phoneticPr fontId="4"/>
  </si>
  <si>
    <t>【様式４】／（２）⑧事業主負担増加見込総額</t>
    <phoneticPr fontId="4"/>
  </si>
  <si>
    <t>【様式４】／＜算式（参考）＞①</t>
    <phoneticPr fontId="4"/>
  </si>
  <si>
    <t>【様式４】／＜算式（参考）＞②</t>
    <phoneticPr fontId="4"/>
  </si>
  <si>
    <t>【様式４】／＜算式（参考）＞③</t>
    <phoneticPr fontId="4"/>
  </si>
  <si>
    <t>【様式４】／＜算式（参考）＞①／②×③→</t>
    <phoneticPr fontId="4"/>
  </si>
  <si>
    <t>【様式４】／（３）①拠出見込額</t>
    <phoneticPr fontId="4"/>
  </si>
  <si>
    <t>【様式４】／（３）②うち基準年度からの増減分</t>
    <phoneticPr fontId="4"/>
  </si>
  <si>
    <t>【様式４】／（３）③受入見込額</t>
    <phoneticPr fontId="4"/>
  </si>
  <si>
    <t>【様式４】／（３）④うち基準年度からの増減分</t>
    <phoneticPr fontId="4"/>
  </si>
  <si>
    <t>【様式４】／※確認欄＜加算Ⅰ新規事由があり＞</t>
    <phoneticPr fontId="4"/>
  </si>
  <si>
    <t>【様式４】／Ａ特定加算見込額【（１）⑤】</t>
    <phoneticPr fontId="4"/>
  </si>
  <si>
    <t>【様式４】／Ｂ賃金改善等見込総額【（２）①】</t>
    <phoneticPr fontId="4"/>
  </si>
  <si>
    <t>【様式４】／※確認欄＜加算Ⅰ新規事由がなし＞</t>
    <phoneticPr fontId="4"/>
  </si>
  <si>
    <t>【様式４】／Ａ【（２）⑤＋（３）②＋（３）④】</t>
    <phoneticPr fontId="4"/>
  </si>
  <si>
    <t>【様式４】／Ｂ賃金見込総額【（２）③－（２）④】</t>
    <phoneticPr fontId="4"/>
  </si>
  <si>
    <t>【様式４別添１】／１か月の勤務時間数</t>
    <phoneticPr fontId="4"/>
  </si>
  <si>
    <t>【様式４別添１】／簡便な算定方法</t>
    <phoneticPr fontId="4"/>
  </si>
  <si>
    <t>【様式４別添１】／前年度の加算残額・処遇Ⅰ</t>
    <rPh sb="18" eb="20">
      <t>ショグウ</t>
    </rPh>
    <phoneticPr fontId="4"/>
  </si>
  <si>
    <t>【様式４別添１】／前年度の加算残額・処遇Ⅱ</t>
    <rPh sb="18" eb="20">
      <t>ショグウ</t>
    </rPh>
    <phoneticPr fontId="4"/>
  </si>
  <si>
    <t>【様式４別添１】／前年度の加算残額・処遇Ⅲ</t>
    <rPh sb="18" eb="20">
      <t>ショグウ</t>
    </rPh>
    <phoneticPr fontId="4"/>
  </si>
  <si>
    <t>-</t>
    <phoneticPr fontId="4"/>
  </si>
  <si>
    <r>
      <rPr>
        <sz val="14"/>
        <color rgb="FFFF0000"/>
        <rFont val="ＭＳ Ｐゴシック"/>
        <family val="3"/>
        <charset val="128"/>
        <scheme val="major"/>
      </rPr>
      <t>前年度</t>
    </r>
    <r>
      <rPr>
        <sz val="14"/>
        <rFont val="ＭＳ Ｐゴシック"/>
        <family val="3"/>
        <charset val="128"/>
        <scheme val="major"/>
      </rPr>
      <t>における処遇Ⅰ・Ⅱ・Ⅲの残額に係る支払賃金を記入すること。法定福利費等の事業主負担額を除く。</t>
    </r>
    <rPh sb="0" eb="1">
      <t>ゼン</t>
    </rPh>
    <rPh sb="1" eb="3">
      <t>ネンド</t>
    </rPh>
    <rPh sb="2" eb="3">
      <t>ド</t>
    </rPh>
    <rPh sb="7" eb="9">
      <t>ショグウ</t>
    </rPh>
    <rPh sb="15" eb="17">
      <t>ザンガク</t>
    </rPh>
    <rPh sb="18" eb="19">
      <t>カカ</t>
    </rPh>
    <rPh sb="20" eb="22">
      <t>シハラ</t>
    </rPh>
    <rPh sb="22" eb="24">
      <t>チンギン</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</si>
</sst>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0_ "/>
    <numFmt numFmtId="178" formatCode="#,##0;&quot;▲ &quot;#,##0"/>
    <numFmt numFmtId="179" formatCode="#,##0_ ;[Red]\-#,##0\ "/>
    <numFmt numFmtId="180" formatCode="#,##0&quot;人&quot;"/>
    <numFmt numFmtId="181" formatCode="0.0%"/>
    <numFmt numFmtId="182" formatCode="#,##0.0&quot;人&quot;"/>
    <numFmt numFmtId="183" formatCode="#\ ?/100"/>
    <numFmt numFmtId="184" formatCode="0_);[Red]\(0\)"/>
    <numFmt numFmtId="185" formatCode="#,##0&quot;円&quot;"/>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4"/>
      <color indexed="81"/>
      <name val="MS P ゴシック"/>
      <family val="3"/>
      <charset val="128"/>
    </font>
    <font>
      <b/>
      <i/>
      <sz val="10"/>
      <color rgb="FFC00000"/>
      <name val="HGｺﾞｼｯｸM"/>
      <family val="3"/>
      <charset val="128"/>
    </font>
    <font>
      <sz val="11"/>
      <color theme="1"/>
      <name val="ＭＳ Ｐゴシック"/>
      <family val="3"/>
      <charset val="128"/>
      <scheme val="minor"/>
    </font>
    <font>
      <sz val="9"/>
      <color indexed="81"/>
      <name val="MS P ゴシック"/>
      <family val="3"/>
      <charset val="128"/>
    </font>
    <font>
      <sz val="11"/>
      <color rgb="FFC00000"/>
      <name val="HGｺﾞｼｯｸM"/>
      <family val="3"/>
      <charset val="128"/>
    </font>
    <font>
      <sz val="9"/>
      <name val="ＭＳ Ｐ明朝"/>
      <family val="1"/>
      <charset val="128"/>
    </font>
    <font>
      <sz val="12"/>
      <color rgb="FFFF0000"/>
      <name val="ＭＳ Ｐゴシック"/>
      <family val="3"/>
      <charset val="128"/>
    </font>
    <font>
      <sz val="14"/>
      <color rgb="FFFF0000"/>
      <name val="ＭＳ ゴシック"/>
      <family val="3"/>
      <charset val="128"/>
    </font>
    <font>
      <sz val="12"/>
      <color rgb="FFFF0000"/>
      <name val="ＭＳ ゴシック"/>
      <family val="3"/>
      <charset val="128"/>
    </font>
    <font>
      <sz val="12"/>
      <color indexed="81"/>
      <name val="MS P ゴシック"/>
      <family val="3"/>
      <charset val="128"/>
    </font>
    <font>
      <sz val="14"/>
      <color indexed="32"/>
      <name val="MS P ゴシック"/>
      <family val="3"/>
      <charset val="128"/>
    </font>
    <font>
      <b/>
      <sz val="12"/>
      <name val="ＭＳ Ｐゴシック"/>
      <family val="3"/>
      <charset val="128"/>
    </font>
    <font>
      <sz val="10"/>
      <color rgb="FFC00000"/>
      <name val="Century Gothic"/>
      <family val="2"/>
    </font>
    <font>
      <sz val="10"/>
      <name val="Century Gothic"/>
      <family val="2"/>
    </font>
    <font>
      <sz val="8"/>
      <name val="ＭＳ Ｐゴシック"/>
      <family val="3"/>
      <charset val="128"/>
    </font>
    <font>
      <sz val="9"/>
      <name val="ＭＳ Ｐゴシック"/>
      <family val="3"/>
      <charset val="128"/>
    </font>
    <font>
      <sz val="11"/>
      <name val="Century Gothic"/>
      <family val="2"/>
    </font>
    <font>
      <b/>
      <sz val="10"/>
      <color rgb="FFC00000"/>
      <name val="Century Gothic"/>
      <family val="2"/>
    </font>
    <font>
      <sz val="12"/>
      <color rgb="FFC00000"/>
      <name val="HGｺﾞｼｯｸM"/>
      <family val="3"/>
      <charset val="128"/>
    </font>
    <font>
      <sz val="14"/>
      <name val="Century Gothic"/>
      <family val="2"/>
    </font>
    <font>
      <b/>
      <sz val="14"/>
      <name val="Century Gothic"/>
      <family val="2"/>
    </font>
    <font>
      <b/>
      <u/>
      <sz val="14"/>
      <color indexed="10"/>
      <name val="MS P ゴシック"/>
      <family val="3"/>
      <charset val="128"/>
    </font>
    <font>
      <u/>
      <sz val="9"/>
      <color indexed="10"/>
      <name val="MS P ゴシック"/>
      <family val="3"/>
      <charset val="128"/>
    </font>
    <font>
      <sz val="12"/>
      <name val="Century Gothic"/>
      <family val="2"/>
    </font>
    <font>
      <sz val="12"/>
      <color rgb="FFC00000"/>
      <name val="Century Gothic"/>
      <family val="2"/>
    </font>
    <font>
      <sz val="14"/>
      <color rgb="FFC00000"/>
      <name val="ＭＳ Ｐゴシック"/>
      <family val="3"/>
      <charset val="128"/>
    </font>
    <font>
      <sz val="9"/>
      <name val="ＭＳ Ｐゴシック"/>
      <family val="3"/>
      <charset val="128"/>
      <scheme val="minor"/>
    </font>
    <font>
      <sz val="9"/>
      <color rgb="FFC00000"/>
      <name val="ＭＳ Ｐゴシック"/>
      <family val="3"/>
      <charset val="128"/>
      <scheme val="minor"/>
    </font>
    <font>
      <sz val="9"/>
      <color theme="1"/>
      <name val="ＭＳ Ｐゴシック"/>
      <family val="3"/>
      <charset val="128"/>
      <scheme val="minor"/>
    </font>
    <font>
      <b/>
      <i/>
      <sz val="16"/>
      <color theme="1"/>
      <name val="ＭＳ Ｐゴシック"/>
      <family val="3"/>
      <charset val="128"/>
      <scheme val="minor"/>
    </font>
    <font>
      <b/>
      <i/>
      <sz val="16"/>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3"/>
      <color rgb="FFFF0000"/>
      <name val="HGｺﾞｼｯｸE"/>
      <family val="3"/>
      <charset val="128"/>
    </font>
    <font>
      <b/>
      <sz val="12"/>
      <name val="HGｺﾞｼｯｸM"/>
      <family val="3"/>
      <charset val="128"/>
    </font>
    <font>
      <b/>
      <sz val="14"/>
      <color rgb="FFFF0000"/>
      <name val="HGｺﾞｼｯｸM"/>
      <family val="3"/>
      <charset val="128"/>
    </font>
    <font>
      <sz val="12"/>
      <color rgb="FFFF0000"/>
      <name val="HGｺﾞｼｯｸM"/>
      <family val="3"/>
      <charset val="128"/>
    </font>
    <font>
      <sz val="11"/>
      <color rgb="FFFF0000"/>
      <name val="HGｺﾞｼｯｸM"/>
      <family val="3"/>
      <charset val="128"/>
    </font>
    <font>
      <sz val="12"/>
      <color rgb="FFFF0000"/>
      <name val="ＭＳ Ｐゴシック"/>
      <family val="3"/>
      <charset val="128"/>
      <scheme val="minor"/>
    </font>
    <font>
      <sz val="14"/>
      <color indexed="10"/>
      <name val="MS P ゴシック"/>
      <family val="3"/>
      <charset val="128"/>
    </font>
    <font>
      <sz val="14"/>
      <color rgb="FFFF0000"/>
      <name val="ＭＳ Ｐゴシック"/>
      <family val="3"/>
      <charset val="128"/>
      <scheme val="major"/>
    </font>
    <font>
      <sz val="10"/>
      <color rgb="FFFF0000"/>
      <name val="ＭＳ Ｐゴシック"/>
      <family val="3"/>
      <charset val="128"/>
    </font>
    <font>
      <sz val="10"/>
      <color rgb="FFFF0000"/>
      <name val="Century Gothic"/>
      <family val="2"/>
    </font>
    <font>
      <sz val="8"/>
      <color rgb="FFFF0000"/>
      <name val="ＭＳ Ｐゴシック"/>
      <family val="3"/>
      <charset val="128"/>
    </font>
    <font>
      <sz val="9"/>
      <color rgb="FFFF0000"/>
      <name val="ＭＳ Ｐゴシック"/>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6"/>
      <color theme="1"/>
      <name val="ＭＳ Ｐゴシック"/>
      <family val="3"/>
      <charset val="128"/>
      <scheme val="minor"/>
    </font>
    <font>
      <b/>
      <u/>
      <sz val="14"/>
      <color indexed="81"/>
      <name val="MS P ゴシック"/>
      <family val="3"/>
      <charset val="128"/>
    </font>
    <font>
      <sz val="10"/>
      <color indexed="81"/>
      <name val="MS P ゴシック"/>
      <family val="3"/>
      <charset val="128"/>
    </font>
    <font>
      <b/>
      <sz val="12"/>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s>
  <borders count="11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5">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0" fontId="37"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820">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Alignment="1" applyProtection="1">
      <alignment vertical="center"/>
    </xf>
    <xf numFmtId="0" fontId="7" fillId="0" borderId="0" xfId="0" applyFont="1" applyBorder="1" applyAlignment="1" applyProtection="1">
      <alignment horizontal="distributed" vertical="center"/>
    </xf>
    <xf numFmtId="0" fontId="7" fillId="0" borderId="11" xfId="0" applyFont="1" applyBorder="1" applyAlignment="1" applyProtection="1">
      <alignment horizontal="right" vertical="center"/>
    </xf>
    <xf numFmtId="0" fontId="7" fillId="0" borderId="84"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left" vertical="top"/>
    </xf>
    <xf numFmtId="0" fontId="7" fillId="0" borderId="82"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65"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12" fillId="0" borderId="0" xfId="0" applyFont="1" applyProtection="1">
      <alignment vertical="center"/>
    </xf>
    <xf numFmtId="0" fontId="7" fillId="0" borderId="45" xfId="0" applyFont="1" applyBorder="1" applyAlignment="1" applyProtection="1">
      <alignment horizontal="left" vertical="center"/>
    </xf>
    <xf numFmtId="0" fontId="7" fillId="0" borderId="82" xfId="0" applyFont="1" applyBorder="1" applyAlignment="1" applyProtection="1">
      <alignment horizontal="righ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19"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47"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7" fillId="0" borderId="4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28" xfId="0" applyFont="1" applyBorder="1" applyAlignment="1" applyProtection="1">
      <alignment vertical="center" wrapText="1"/>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0" fontId="8" fillId="0" borderId="0" xfId="0" applyFont="1" applyBorder="1" applyAlignment="1" applyProtection="1">
      <alignment vertical="top" wrapText="1"/>
    </xf>
    <xf numFmtId="0" fontId="5" fillId="0" borderId="73" xfId="0" applyFont="1" applyBorder="1" applyAlignment="1" applyProtection="1">
      <alignment horizontal="center" vertical="center"/>
    </xf>
    <xf numFmtId="0" fontId="32" fillId="0" borderId="0" xfId="0" applyFont="1" applyProtection="1">
      <alignment vertical="center"/>
    </xf>
    <xf numFmtId="0" fontId="8" fillId="0" borderId="0" xfId="0" applyFont="1" applyBorder="1" applyProtection="1">
      <alignment vertical="center"/>
    </xf>
    <xf numFmtId="0" fontId="5" fillId="0" borderId="28" xfId="0" applyFont="1" applyBorder="1" applyProtection="1">
      <alignment vertical="center"/>
    </xf>
    <xf numFmtId="0" fontId="7" fillId="0" borderId="29" xfId="0" applyFont="1" applyBorder="1" applyAlignment="1" applyProtection="1">
      <alignment vertical="center" wrapText="1"/>
    </xf>
    <xf numFmtId="0" fontId="5" fillId="0" borderId="51" xfId="0" applyFont="1" applyBorder="1" applyAlignment="1" applyProtection="1">
      <alignment horizontal="right" vertical="center"/>
    </xf>
    <xf numFmtId="0" fontId="5" fillId="0" borderId="56" xfId="0"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xf>
    <xf numFmtId="0" fontId="7" fillId="0" borderId="0" xfId="0" applyFont="1" applyFill="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wrapText="1"/>
    </xf>
    <xf numFmtId="0" fontId="9" fillId="0" borderId="0" xfId="0" applyFont="1" applyAlignment="1" applyProtection="1">
      <alignment vertical="top"/>
    </xf>
    <xf numFmtId="0" fontId="5" fillId="0" borderId="0" xfId="0" applyFont="1" applyAlignment="1" applyProtection="1">
      <alignment horizontal="left" vertical="center" wrapText="1"/>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8" fillId="0" borderId="86" xfId="0" applyFont="1" applyBorder="1" applyAlignment="1" applyProtection="1">
      <alignment horizontal="left" vertical="center"/>
    </xf>
    <xf numFmtId="0" fontId="7" fillId="0" borderId="22"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0" fontId="9" fillId="0" borderId="1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5" fillId="0" borderId="46" xfId="0" applyFont="1" applyBorder="1" applyProtection="1">
      <alignment vertical="center"/>
    </xf>
    <xf numFmtId="0" fontId="5" fillId="0" borderId="39" xfId="0" applyFont="1" applyBorder="1" applyProtection="1">
      <alignment vertical="center"/>
    </xf>
    <xf numFmtId="0" fontId="5" fillId="0" borderId="79"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84" xfId="0" applyNumberFormat="1" applyFont="1" applyFill="1" applyBorder="1" applyAlignment="1" applyProtection="1">
      <alignment vertical="center"/>
    </xf>
    <xf numFmtId="0" fontId="5" fillId="0" borderId="47" xfId="0" applyFont="1" applyBorder="1" applyProtection="1">
      <alignment vertical="center"/>
    </xf>
    <xf numFmtId="0" fontId="5" fillId="0" borderId="58"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15" fillId="0" borderId="0" xfId="0" applyFont="1" applyBorder="1" applyAlignment="1" applyProtection="1">
      <alignment vertical="top" wrapText="1"/>
    </xf>
    <xf numFmtId="0" fontId="8" fillId="0" borderId="90" xfId="0" applyFont="1" applyBorder="1" applyProtection="1">
      <alignment vertical="center"/>
    </xf>
    <xf numFmtId="0" fontId="8" fillId="0" borderId="49"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92" xfId="0" applyFont="1" applyBorder="1" applyAlignment="1" applyProtection="1">
      <alignment horizontal="center" vertical="center"/>
    </xf>
    <xf numFmtId="0" fontId="5" fillId="0" borderId="67" xfId="0" applyFont="1" applyBorder="1" applyAlignment="1" applyProtection="1">
      <alignment horizontal="center" vertical="center"/>
    </xf>
    <xf numFmtId="38" fontId="5" fillId="0" borderId="67"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69" xfId="6" applyNumberFormat="1" applyFont="1" applyBorder="1" applyAlignment="1" applyProtection="1">
      <alignment horizontal="right" vertical="center"/>
    </xf>
    <xf numFmtId="0" fontId="7" fillId="0" borderId="45" xfId="0" applyFont="1" applyBorder="1" applyAlignment="1" applyProtection="1">
      <alignment horizontal="right" vertical="center"/>
    </xf>
    <xf numFmtId="0" fontId="0" fillId="0" borderId="50" xfId="0" applyFont="1" applyBorder="1" applyAlignment="1" applyProtection="1">
      <alignment vertical="center"/>
    </xf>
    <xf numFmtId="0" fontId="0" fillId="0" borderId="51" xfId="0" applyFont="1" applyBorder="1" applyAlignment="1" applyProtection="1">
      <alignment vertical="center"/>
    </xf>
    <xf numFmtId="0" fontId="7" fillId="0" borderId="46" xfId="0" applyFont="1" applyFill="1" applyBorder="1" applyAlignment="1" applyProtection="1">
      <alignment horizontal="center" vertical="center"/>
    </xf>
    <xf numFmtId="0" fontId="7" fillId="0" borderId="52" xfId="0" applyFont="1" applyFill="1" applyBorder="1" applyProtection="1">
      <alignment vertical="center"/>
    </xf>
    <xf numFmtId="0" fontId="39" fillId="0" borderId="0" xfId="0" applyFont="1" applyAlignment="1" applyProtection="1">
      <alignment vertical="center"/>
    </xf>
    <xf numFmtId="38" fontId="5" fillId="0" borderId="35" xfId="0" applyNumberFormat="1" applyFont="1" applyFill="1" applyBorder="1" applyAlignment="1" applyProtection="1">
      <alignment horizontal="right" vertical="center"/>
    </xf>
    <xf numFmtId="38" fontId="5" fillId="0" borderId="36" xfId="0" applyNumberFormat="1" applyFont="1" applyFill="1" applyBorder="1" applyAlignment="1" applyProtection="1">
      <alignment horizontal="right" vertical="center"/>
    </xf>
    <xf numFmtId="181" fontId="5" fillId="0" borderId="15" xfId="13" applyNumberFormat="1" applyFont="1" applyFill="1" applyBorder="1" applyProtection="1">
      <alignment vertical="center"/>
    </xf>
    <xf numFmtId="38" fontId="53" fillId="0" borderId="15" xfId="6" applyFont="1" applyFill="1" applyBorder="1" applyProtection="1">
      <alignment vertical="center"/>
    </xf>
    <xf numFmtId="181" fontId="5" fillId="0" borderId="15" xfId="13" applyNumberFormat="1" applyFont="1" applyBorder="1" applyProtection="1">
      <alignment vertical="center"/>
    </xf>
    <xf numFmtId="38" fontId="53" fillId="0" borderId="15" xfId="6" applyFont="1" applyBorder="1" applyProtection="1">
      <alignment vertical="center"/>
    </xf>
    <xf numFmtId="181" fontId="5" fillId="0" borderId="66" xfId="13" applyNumberFormat="1" applyFont="1" applyBorder="1" applyProtection="1">
      <alignment vertical="center"/>
    </xf>
    <xf numFmtId="38" fontId="53" fillId="0" borderId="66" xfId="6" applyFont="1" applyBorder="1" applyProtection="1">
      <alignment vertical="center"/>
    </xf>
    <xf numFmtId="181" fontId="53" fillId="0" borderId="93" xfId="13" applyNumberFormat="1" applyFont="1" applyFill="1" applyBorder="1" applyProtection="1">
      <alignment vertical="center"/>
    </xf>
    <xf numFmtId="38" fontId="53" fillId="0" borderId="109" xfId="6" applyFont="1" applyFill="1" applyBorder="1" applyProtection="1">
      <alignmen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0" fontId="8" fillId="0" borderId="8" xfId="0" applyFont="1" applyBorder="1" applyAlignment="1" applyProtection="1">
      <alignment vertical="center"/>
    </xf>
    <xf numFmtId="0" fontId="5" fillId="0" borderId="9" xfId="0" applyFont="1" applyBorder="1" applyProtection="1">
      <alignment vertical="center"/>
    </xf>
    <xf numFmtId="0" fontId="5" fillId="0" borderId="0" xfId="0" applyFont="1" applyFill="1" applyBorder="1" applyAlignment="1" applyProtection="1">
      <alignment vertical="center" shrinkToFit="1"/>
    </xf>
    <xf numFmtId="0" fontId="5" fillId="0" borderId="38" xfId="0" applyFont="1" applyBorder="1" applyProtection="1">
      <alignment vertical="center"/>
    </xf>
    <xf numFmtId="0" fontId="5" fillId="0" borderId="65" xfId="0" applyFont="1" applyBorder="1" applyAlignment="1" applyProtection="1">
      <alignment vertical="center" shrinkToFit="1"/>
    </xf>
    <xf numFmtId="0" fontId="5" fillId="0" borderId="95" xfId="0" applyFont="1" applyBorder="1" applyProtection="1">
      <alignment vertical="center"/>
    </xf>
    <xf numFmtId="0" fontId="5" fillId="0" borderId="11" xfId="0" applyFont="1" applyBorder="1" applyAlignment="1" applyProtection="1">
      <alignment vertical="center" shrinkToFit="1"/>
    </xf>
    <xf numFmtId="0" fontId="6" fillId="0" borderId="92" xfId="0" applyFont="1" applyBorder="1" applyAlignment="1" applyProtection="1">
      <alignment horizontal="center" vertical="center"/>
    </xf>
    <xf numFmtId="0" fontId="5" fillId="0" borderId="114" xfId="0" applyFont="1" applyBorder="1" applyAlignment="1" applyProtection="1">
      <alignment vertical="center" shrinkToFit="1"/>
    </xf>
    <xf numFmtId="0" fontId="5" fillId="0" borderId="86" xfId="0" applyFont="1" applyBorder="1" applyProtection="1">
      <alignment vertical="center"/>
    </xf>
    <xf numFmtId="0" fontId="5" fillId="0" borderId="37" xfId="0" applyFont="1" applyBorder="1" applyProtection="1">
      <alignment vertical="center"/>
    </xf>
    <xf numFmtId="0" fontId="5" fillId="0" borderId="17" xfId="0" applyFont="1" applyBorder="1" applyProtection="1">
      <alignment vertical="center"/>
    </xf>
    <xf numFmtId="0" fontId="5" fillId="0" borderId="15" xfId="0" applyFont="1" applyBorder="1" applyProtection="1">
      <alignment vertical="center"/>
    </xf>
    <xf numFmtId="0" fontId="5" fillId="0" borderId="66" xfId="0" applyFont="1" applyBorder="1" applyAlignment="1" applyProtection="1">
      <alignment vertical="center" shrinkToFit="1"/>
    </xf>
    <xf numFmtId="0" fontId="5" fillId="0" borderId="92" xfId="0" applyFont="1" applyBorder="1" applyProtection="1">
      <alignment vertical="center"/>
    </xf>
    <xf numFmtId="0" fontId="5" fillId="0" borderId="84" xfId="0" applyFont="1" applyBorder="1" applyAlignment="1" applyProtection="1">
      <alignment vertical="center" shrinkToFit="1"/>
    </xf>
    <xf numFmtId="181" fontId="53" fillId="0" borderId="15" xfId="0" applyNumberFormat="1" applyFont="1" applyBorder="1" applyProtection="1">
      <alignment vertical="center"/>
    </xf>
    <xf numFmtId="0" fontId="5" fillId="0" borderId="66" xfId="0" applyFont="1" applyBorder="1" applyProtection="1">
      <alignment vertical="center"/>
    </xf>
    <xf numFmtId="0" fontId="8" fillId="0" borderId="94" xfId="0" applyFont="1" applyBorder="1" applyAlignment="1" applyProtection="1">
      <alignment vertical="center" wrapText="1"/>
    </xf>
    <xf numFmtId="38" fontId="7" fillId="0" borderId="19" xfId="6" applyNumberFormat="1" applyFont="1" applyFill="1" applyBorder="1" applyAlignment="1" applyProtection="1">
      <alignment horizontal="right" vertical="center"/>
    </xf>
    <xf numFmtId="38" fontId="7" fillId="0" borderId="67" xfId="6" applyNumberFormat="1" applyFont="1" applyFill="1" applyBorder="1" applyAlignment="1" applyProtection="1">
      <alignment horizontal="right" vertical="center"/>
    </xf>
    <xf numFmtId="0" fontId="24" fillId="0" borderId="0" xfId="0" applyFont="1" applyProtection="1">
      <alignment vertical="center"/>
    </xf>
    <xf numFmtId="0" fontId="40" fillId="0" borderId="0" xfId="9" applyFont="1" applyAlignment="1" applyProtection="1">
      <alignment horizontal="center" vertical="center"/>
    </xf>
    <xf numFmtId="0" fontId="17" fillId="0" borderId="0" xfId="9" applyFont="1" applyProtection="1"/>
    <xf numFmtId="0" fontId="27" fillId="0" borderId="0" xfId="0" applyFont="1" applyProtection="1">
      <alignment vertical="center"/>
    </xf>
    <xf numFmtId="0" fontId="28" fillId="0" borderId="7" xfId="10" applyFont="1" applyBorder="1" applyProtection="1">
      <alignment vertical="center"/>
    </xf>
    <xf numFmtId="0" fontId="16" fillId="0" borderId="0" xfId="9" applyFont="1" applyAlignment="1" applyProtection="1">
      <alignment vertical="top"/>
    </xf>
    <xf numFmtId="0" fontId="21" fillId="0" borderId="66" xfId="9" applyFont="1" applyBorder="1" applyAlignment="1" applyProtection="1">
      <alignment horizontal="center" shrinkToFit="1"/>
    </xf>
    <xf numFmtId="0" fontId="29" fillId="0" borderId="0" xfId="10" applyFont="1" applyProtection="1">
      <alignment vertical="center"/>
    </xf>
    <xf numFmtId="0" fontId="60" fillId="0" borderId="100" xfId="10" applyFont="1" applyBorder="1" applyAlignment="1" applyProtection="1">
      <alignment horizontal="center" vertical="center" shrinkToFit="1"/>
    </xf>
    <xf numFmtId="0" fontId="11" fillId="0" borderId="15" xfId="10" applyFont="1" applyBorder="1" applyAlignment="1" applyProtection="1">
      <alignment vertical="center" wrapText="1"/>
    </xf>
    <xf numFmtId="0" fontId="11" fillId="0" borderId="19" xfId="10" applyFont="1" applyBorder="1" applyAlignment="1" applyProtection="1">
      <alignment vertical="center" wrapText="1"/>
    </xf>
    <xf numFmtId="0" fontId="30" fillId="0" borderId="0" xfId="10" applyFont="1" applyAlignment="1" applyProtection="1">
      <alignment horizontal="left" vertical="center"/>
    </xf>
    <xf numFmtId="0" fontId="17" fillId="0" borderId="0" xfId="9" applyFont="1" applyAlignment="1" applyProtection="1">
      <alignment horizontal="center" vertical="center"/>
    </xf>
    <xf numFmtId="0" fontId="0" fillId="0" borderId="0" xfId="10" applyFont="1" applyProtection="1">
      <alignment vertical="center"/>
    </xf>
    <xf numFmtId="0" fontId="0" fillId="0" borderId="0" xfId="10" applyFont="1" applyAlignment="1" applyProtection="1">
      <alignment horizontal="left" vertical="center"/>
    </xf>
    <xf numFmtId="0" fontId="0" fillId="0" borderId="0" xfId="10" applyFont="1" applyAlignment="1" applyProtection="1">
      <alignment horizontal="center" vertical="center"/>
    </xf>
    <xf numFmtId="0" fontId="17" fillId="0" borderId="28" xfId="9" applyFont="1" applyBorder="1" applyAlignment="1" applyProtection="1">
      <alignment horizontal="center"/>
    </xf>
    <xf numFmtId="0" fontId="17" fillId="0" borderId="0" xfId="9" applyFont="1" applyAlignment="1" applyProtection="1">
      <alignment horizontal="center"/>
    </xf>
    <xf numFmtId="0" fontId="17" fillId="0" borderId="7" xfId="9" applyFont="1" applyBorder="1" applyAlignment="1" applyProtection="1">
      <alignment horizontal="center"/>
    </xf>
    <xf numFmtId="0" fontId="19" fillId="0" borderId="35" xfId="10" applyFont="1" applyBorder="1" applyAlignment="1" applyProtection="1">
      <alignment horizontal="center" vertical="center" wrapText="1"/>
    </xf>
    <xf numFmtId="176" fontId="19" fillId="0" borderId="49" xfId="10" applyNumberFormat="1" applyFont="1" applyBorder="1" applyAlignment="1" applyProtection="1">
      <alignment horizontal="center" vertical="center" wrapText="1" shrinkToFit="1"/>
    </xf>
    <xf numFmtId="176" fontId="19" fillId="0" borderId="103" xfId="10" applyNumberFormat="1" applyFont="1" applyBorder="1" applyAlignment="1" applyProtection="1">
      <alignment horizontal="center" vertical="center" wrapText="1" shrinkToFit="1"/>
    </xf>
    <xf numFmtId="176" fontId="20" fillId="0" borderId="50" xfId="10" applyNumberFormat="1" applyFont="1" applyBorder="1" applyAlignment="1" applyProtection="1">
      <alignment horizontal="center" vertical="center" wrapText="1" shrinkToFit="1"/>
    </xf>
    <xf numFmtId="176" fontId="20" fillId="0" borderId="35" xfId="10" applyNumberFormat="1" applyFont="1" applyBorder="1" applyAlignment="1" applyProtection="1">
      <alignment horizontal="center" vertical="center" wrapText="1" shrinkToFit="1"/>
    </xf>
    <xf numFmtId="176" fontId="19" fillId="0" borderId="34" xfId="10" applyNumberFormat="1" applyFont="1" applyBorder="1" applyAlignment="1" applyProtection="1">
      <alignment horizontal="center" vertical="center" wrapText="1" shrinkToFit="1"/>
    </xf>
    <xf numFmtId="176" fontId="19" fillId="0" borderId="51" xfId="10" applyNumberFormat="1" applyFont="1" applyBorder="1" applyAlignment="1" applyProtection="1">
      <alignment horizontal="center" vertical="center" wrapText="1" shrinkToFit="1"/>
    </xf>
    <xf numFmtId="0" fontId="11" fillId="0" borderId="35" xfId="10" applyFont="1" applyBorder="1" applyAlignment="1" applyProtection="1">
      <alignment horizontal="center" vertical="center" wrapText="1"/>
    </xf>
    <xf numFmtId="0" fontId="0" fillId="0" borderId="0" xfId="11" applyFont="1" applyAlignment="1" applyProtection="1">
      <alignment horizontal="center" vertical="center" wrapText="1" shrinkToFit="1"/>
    </xf>
    <xf numFmtId="0" fontId="19" fillId="0" borderId="31" xfId="10" applyFont="1" applyBorder="1" applyAlignment="1" applyProtection="1">
      <alignment vertical="center" shrinkToFit="1"/>
    </xf>
    <xf numFmtId="178" fontId="23" fillId="0" borderId="0" xfId="10" applyNumberFormat="1" applyFont="1" applyAlignment="1" applyProtection="1">
      <alignment vertical="center" shrinkToFit="1"/>
    </xf>
    <xf numFmtId="0" fontId="19" fillId="0" borderId="92" xfId="10" applyFont="1" applyBorder="1" applyAlignment="1" applyProtection="1">
      <alignment vertical="center" shrinkToFit="1"/>
    </xf>
    <xf numFmtId="0" fontId="19" fillId="0" borderId="57" xfId="10" applyFont="1" applyBorder="1" applyAlignment="1" applyProtection="1">
      <alignment vertical="center" shrinkToFit="1"/>
    </xf>
    <xf numFmtId="0" fontId="19" fillId="0" borderId="34" xfId="10" applyFont="1" applyBorder="1" applyAlignment="1" applyProtection="1">
      <alignment vertical="center" shrinkToFit="1"/>
    </xf>
    <xf numFmtId="0" fontId="19" fillId="0" borderId="102" xfId="10" applyFont="1" applyBorder="1" applyAlignment="1" applyProtection="1">
      <alignment vertical="center" shrinkToFit="1"/>
    </xf>
    <xf numFmtId="38" fontId="54" fillId="0" borderId="73" xfId="10" applyNumberFormat="1" applyFont="1" applyBorder="1" applyAlignment="1" applyProtection="1">
      <alignment vertical="center" shrinkToFit="1"/>
    </xf>
    <xf numFmtId="38" fontId="54" fillId="0" borderId="108" xfId="10" applyNumberFormat="1" applyFont="1" applyBorder="1" applyAlignment="1" applyProtection="1">
      <alignment vertical="center" shrinkToFit="1"/>
    </xf>
    <xf numFmtId="38" fontId="54" fillId="0" borderId="91" xfId="10" applyNumberFormat="1" applyFont="1" applyBorder="1" applyAlignment="1" applyProtection="1">
      <alignment vertical="center" shrinkToFit="1"/>
    </xf>
    <xf numFmtId="38" fontId="54" fillId="0" borderId="93" xfId="10" applyNumberFormat="1" applyFont="1" applyBorder="1" applyAlignment="1" applyProtection="1">
      <alignment vertical="center" shrinkToFit="1"/>
    </xf>
    <xf numFmtId="0" fontId="28" fillId="0" borderId="28" xfId="10" applyFont="1" applyBorder="1" applyAlignment="1" applyProtection="1">
      <alignment vertical="top"/>
    </xf>
    <xf numFmtId="177" fontId="28" fillId="0" borderId="28" xfId="10" applyNumberFormat="1" applyFont="1" applyBorder="1" applyAlignment="1" applyProtection="1">
      <alignment vertical="top"/>
    </xf>
    <xf numFmtId="0" fontId="28" fillId="0" borderId="28" xfId="10" applyFont="1" applyBorder="1" applyAlignment="1" applyProtection="1">
      <alignment horizontal="right" vertical="top"/>
    </xf>
    <xf numFmtId="0" fontId="28" fillId="0" borderId="28" xfId="10" applyFont="1" applyBorder="1" applyAlignment="1" applyProtection="1">
      <alignment horizontal="left" vertical="top" shrinkToFit="1"/>
    </xf>
    <xf numFmtId="178" fontId="21" fillId="0" borderId="0" xfId="10" applyNumberFormat="1" applyFont="1" applyAlignment="1" applyProtection="1">
      <alignment vertical="top" shrinkToFit="1"/>
    </xf>
    <xf numFmtId="0" fontId="21" fillId="0" borderId="0" xfId="9" applyFont="1" applyProtection="1"/>
    <xf numFmtId="0" fontId="28" fillId="0" borderId="0" xfId="10" applyFont="1" applyAlignment="1" applyProtection="1">
      <alignment vertical="top"/>
    </xf>
    <xf numFmtId="0" fontId="28" fillId="0" borderId="0" xfId="10" applyFont="1" applyAlignment="1" applyProtection="1">
      <alignment vertical="top" wrapText="1" shrinkToFit="1"/>
    </xf>
    <xf numFmtId="38" fontId="28" fillId="0" borderId="0" xfId="10" applyNumberFormat="1" applyFont="1" applyAlignment="1" applyProtection="1">
      <alignment vertical="top" wrapText="1" shrinkToFit="1"/>
    </xf>
    <xf numFmtId="0" fontId="28" fillId="0" borderId="0" xfId="10" applyFont="1" applyAlignment="1" applyProtection="1">
      <alignment horizontal="left" vertical="top" wrapText="1" shrinkToFit="1"/>
    </xf>
    <xf numFmtId="0" fontId="28" fillId="0" borderId="0" xfId="10" applyFont="1" applyAlignment="1" applyProtection="1">
      <alignment vertical="top" shrinkToFit="1"/>
    </xf>
    <xf numFmtId="0" fontId="28" fillId="0" borderId="0" xfId="10" applyFont="1" applyAlignment="1" applyProtection="1">
      <alignment horizontal="left" vertical="top" shrinkToFit="1"/>
    </xf>
    <xf numFmtId="0" fontId="22" fillId="0" borderId="0" xfId="9" applyFont="1" applyAlignment="1" applyProtection="1">
      <alignment vertical="top"/>
    </xf>
    <xf numFmtId="0" fontId="40" fillId="0" borderId="0" xfId="9" applyFont="1" applyAlignment="1" applyProtection="1">
      <alignment horizontal="center" vertical="center" wrapText="1"/>
    </xf>
    <xf numFmtId="0" fontId="22" fillId="0" borderId="0" xfId="9" applyFont="1" applyAlignment="1" applyProtection="1">
      <alignment vertical="top" wrapText="1"/>
    </xf>
    <xf numFmtId="0" fontId="21" fillId="0" borderId="0" xfId="9" applyFont="1" applyAlignment="1" applyProtection="1">
      <alignment vertical="top" wrapText="1"/>
    </xf>
    <xf numFmtId="0" fontId="22" fillId="0" borderId="0" xfId="9" applyFont="1" applyAlignment="1" applyProtection="1">
      <alignment horizontal="left" vertical="top"/>
    </xf>
    <xf numFmtId="0" fontId="21" fillId="0" borderId="0" xfId="9" applyFont="1" applyAlignment="1" applyProtection="1">
      <alignment vertical="top"/>
    </xf>
    <xf numFmtId="0" fontId="23" fillId="0" borderId="0" xfId="9" applyFont="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0" fillId="0" borderId="0" xfId="0" applyProtection="1">
      <alignment vertical="center"/>
    </xf>
    <xf numFmtId="38" fontId="47" fillId="0" borderId="109" xfId="6" applyFont="1" applyBorder="1" applyAlignment="1" applyProtection="1">
      <alignment vertical="center" shrinkToFit="1"/>
    </xf>
    <xf numFmtId="0" fontId="15" fillId="0" borderId="0" xfId="0" applyFont="1" applyProtection="1">
      <alignment vertical="center"/>
    </xf>
    <xf numFmtId="38" fontId="47" fillId="0" borderId="15" xfId="6" applyFont="1" applyBorder="1" applyAlignment="1" applyProtection="1">
      <alignment vertical="center" shrinkToFit="1"/>
    </xf>
    <xf numFmtId="0" fontId="15" fillId="0" borderId="19" xfId="0" applyFont="1" applyBorder="1" applyProtection="1">
      <alignment vertical="center"/>
    </xf>
    <xf numFmtId="0" fontId="15" fillId="0" borderId="67" xfId="0" applyFont="1" applyBorder="1" applyProtection="1">
      <alignment vertical="center"/>
    </xf>
    <xf numFmtId="180" fontId="47" fillId="0" borderId="113" xfId="0" applyNumberFormat="1" applyFont="1" applyBorder="1" applyAlignment="1" applyProtection="1">
      <alignment vertical="center" shrinkToFit="1"/>
    </xf>
    <xf numFmtId="9" fontId="47" fillId="0" borderId="15" xfId="0" applyNumberFormat="1" applyFont="1" applyBorder="1" applyAlignment="1" applyProtection="1">
      <alignment vertical="center" shrinkToFit="1"/>
    </xf>
    <xf numFmtId="9" fontId="47" fillId="0" borderId="66" xfId="13" applyFont="1" applyBorder="1" applyAlignment="1" applyProtection="1">
      <alignment vertical="center" shrinkToFit="1"/>
    </xf>
    <xf numFmtId="180" fontId="47" fillId="0" borderId="15" xfId="0" applyNumberFormat="1" applyFont="1" applyBorder="1" applyAlignment="1" applyProtection="1">
      <alignment vertical="center" shrinkToFit="1"/>
    </xf>
    <xf numFmtId="0" fontId="49" fillId="0" borderId="15" xfId="0" applyFont="1" applyBorder="1" applyAlignment="1" applyProtection="1">
      <alignment horizontal="center" vertical="center" wrapText="1"/>
    </xf>
    <xf numFmtId="0" fontId="50" fillId="0" borderId="15" xfId="0" applyFont="1" applyBorder="1" applyAlignment="1" applyProtection="1">
      <alignment horizontal="center" vertical="center" wrapText="1"/>
    </xf>
    <xf numFmtId="0" fontId="0" fillId="0" borderId="15" xfId="0" applyBorder="1" applyAlignment="1" applyProtection="1">
      <alignment vertical="center" wrapText="1"/>
    </xf>
    <xf numFmtId="182" fontId="47" fillId="0" borderId="15" xfId="0" applyNumberFormat="1" applyFont="1" applyBorder="1" applyProtection="1">
      <alignment vertical="center"/>
    </xf>
    <xf numFmtId="0" fontId="47" fillId="0" borderId="15" xfId="0" applyFont="1" applyBorder="1" applyProtection="1">
      <alignment vertical="center"/>
    </xf>
    <xf numFmtId="0" fontId="51" fillId="0" borderId="0" xfId="0" applyFont="1" applyProtection="1">
      <alignment vertical="center"/>
    </xf>
    <xf numFmtId="180" fontId="52" fillId="0" borderId="100" xfId="0" applyNumberFormat="1" applyFont="1" applyBorder="1" applyProtection="1">
      <alignment vertical="center"/>
    </xf>
    <xf numFmtId="0" fontId="5" fillId="0" borderId="57" xfId="0" applyFont="1" applyFill="1" applyBorder="1" applyAlignment="1" applyProtection="1">
      <alignment horizontal="center" vertical="center" shrinkToFit="1"/>
    </xf>
    <xf numFmtId="0" fontId="37" fillId="0" borderId="0" xfId="12">
      <alignment vertical="center"/>
    </xf>
    <xf numFmtId="0" fontId="25" fillId="0" borderId="0" xfId="12" applyFont="1">
      <alignment vertical="center"/>
    </xf>
    <xf numFmtId="0" fontId="61" fillId="0" borderId="0" xfId="12" applyFont="1">
      <alignment vertical="center"/>
    </xf>
    <xf numFmtId="0" fontId="37" fillId="0" borderId="0" xfId="12" applyAlignment="1">
      <alignment horizontal="left" vertical="center"/>
    </xf>
    <xf numFmtId="0" fontId="37" fillId="2" borderId="15" xfId="12" applyFill="1" applyBorder="1" applyProtection="1">
      <alignment vertical="center"/>
      <protection locked="0"/>
    </xf>
    <xf numFmtId="38" fontId="61" fillId="0" borderId="15" xfId="6" applyFont="1" applyFill="1" applyBorder="1" applyAlignment="1" applyProtection="1">
      <alignment vertical="center" shrinkToFit="1"/>
    </xf>
    <xf numFmtId="38" fontId="61" fillId="0" borderId="0" xfId="6" applyFont="1" applyFill="1" applyBorder="1" applyAlignment="1" applyProtection="1">
      <alignment vertical="center" shrinkToFit="1"/>
    </xf>
    <xf numFmtId="38" fontId="62" fillId="0" borderId="0" xfId="6" applyFont="1" applyFill="1" applyAlignment="1" applyProtection="1">
      <alignment vertical="center" shrinkToFit="1"/>
    </xf>
    <xf numFmtId="38" fontId="61" fillId="0" borderId="0" xfId="6" applyFont="1" applyFill="1" applyAlignment="1" applyProtection="1">
      <alignment vertical="center" shrinkToFit="1"/>
    </xf>
    <xf numFmtId="38" fontId="25" fillId="0" borderId="0" xfId="6" applyFont="1" applyFill="1" applyAlignment="1" applyProtection="1">
      <alignment vertical="center" shrinkToFit="1"/>
    </xf>
    <xf numFmtId="38" fontId="25" fillId="0" borderId="0" xfId="6" applyFont="1" applyFill="1" applyProtection="1">
      <alignment vertical="center"/>
    </xf>
    <xf numFmtId="183" fontId="62" fillId="0" borderId="0" xfId="6" applyNumberFormat="1" applyFont="1" applyFill="1" applyAlignment="1" applyProtection="1">
      <alignment vertical="center" shrinkToFit="1"/>
    </xf>
    <xf numFmtId="0" fontId="63" fillId="0" borderId="0" xfId="12" applyFont="1">
      <alignment vertical="center"/>
    </xf>
    <xf numFmtId="38" fontId="61" fillId="0" borderId="116" xfId="6" applyFont="1" applyFill="1" applyBorder="1" applyAlignment="1" applyProtection="1">
      <alignment vertical="center" shrinkToFit="1"/>
    </xf>
    <xf numFmtId="38" fontId="61" fillId="0" borderId="117" xfId="6" applyFont="1" applyFill="1" applyBorder="1" applyAlignment="1" applyProtection="1">
      <alignment vertical="center" shrinkToFit="1"/>
    </xf>
    <xf numFmtId="38" fontId="61" fillId="0" borderId="83" xfId="6" applyFont="1" applyFill="1" applyBorder="1" applyAlignment="1" applyProtection="1">
      <alignment vertical="center" shrinkToFit="1"/>
    </xf>
    <xf numFmtId="0" fontId="69" fillId="0" borderId="0" xfId="0" applyFont="1" applyProtection="1">
      <alignment vertical="center"/>
    </xf>
    <xf numFmtId="0" fontId="77" fillId="0" borderId="15" xfId="0" applyFont="1" applyFill="1" applyBorder="1" applyProtection="1">
      <alignment vertical="center"/>
    </xf>
    <xf numFmtId="0" fontId="53" fillId="0" borderId="0" xfId="0" applyFont="1" applyFill="1" applyProtection="1">
      <alignment vertical="center"/>
    </xf>
    <xf numFmtId="0" fontId="24" fillId="0" borderId="0" xfId="0" applyFont="1" applyBorder="1" applyAlignment="1" applyProtection="1">
      <alignment vertical="center"/>
    </xf>
    <xf numFmtId="0" fontId="0" fillId="0" borderId="15" xfId="0" applyBorder="1">
      <alignment vertical="center"/>
    </xf>
    <xf numFmtId="38" fontId="59" fillId="0" borderId="0" xfId="6" applyFont="1" applyBorder="1" applyAlignment="1" applyProtection="1">
      <alignment vertical="center" shrinkToFit="1"/>
    </xf>
    <xf numFmtId="0" fontId="1" fillId="0" borderId="0" xfId="8" applyProtection="1">
      <alignment vertical="center"/>
      <protection locked="0"/>
    </xf>
    <xf numFmtId="0" fontId="83" fillId="0" borderId="0" xfId="8" applyFont="1" applyProtection="1">
      <alignment vertical="center"/>
      <protection locked="0"/>
    </xf>
    <xf numFmtId="0" fontId="80" fillId="0" borderId="0" xfId="8" applyFont="1" applyProtection="1">
      <alignment vertical="center"/>
      <protection locked="0"/>
    </xf>
    <xf numFmtId="184" fontId="80" fillId="0" borderId="0" xfId="8" applyNumberFormat="1" applyFont="1" applyProtection="1">
      <alignment vertical="center"/>
      <protection locked="0"/>
    </xf>
    <xf numFmtId="0" fontId="23" fillId="0" borderId="92" xfId="9" applyFont="1" applyBorder="1" applyAlignment="1" applyProtection="1">
      <alignment horizontal="center" vertical="center" wrapText="1"/>
    </xf>
    <xf numFmtId="0" fontId="23" fillId="0" borderId="8" xfId="9" applyFont="1" applyBorder="1" applyAlignment="1" applyProtection="1">
      <alignment horizontal="center" vertical="center" wrapText="1"/>
    </xf>
    <xf numFmtId="0" fontId="23" fillId="0" borderId="32" xfId="9" applyFont="1" applyBorder="1" applyAlignment="1" applyProtection="1">
      <alignment horizontal="center" vertical="center" wrapText="1"/>
    </xf>
    <xf numFmtId="185" fontId="90" fillId="3" borderId="67" xfId="14" applyNumberFormat="1" applyFont="1" applyFill="1" applyBorder="1" applyAlignment="1" applyProtection="1">
      <alignment horizontal="right" vertical="center"/>
    </xf>
    <xf numFmtId="0" fontId="24" fillId="0" borderId="0" xfId="0" applyFont="1" applyBorder="1" applyAlignment="1" applyProtection="1">
      <alignment vertical="center" shrinkToFit="1"/>
    </xf>
    <xf numFmtId="38" fontId="5" fillId="0" borderId="35" xfId="6" applyFont="1" applyFill="1" applyBorder="1" applyAlignment="1" applyProtection="1">
      <alignment horizontal="right" vertical="center"/>
    </xf>
    <xf numFmtId="38" fontId="5" fillId="0" borderId="51" xfId="6" applyFont="1" applyFill="1" applyBorder="1" applyAlignment="1" applyProtection="1">
      <alignment horizontal="right" vertical="center"/>
    </xf>
    <xf numFmtId="38" fontId="37" fillId="0" borderId="6" xfId="6" applyFont="1" applyBorder="1" applyAlignment="1" applyProtection="1">
      <alignment vertical="center"/>
    </xf>
    <xf numFmtId="38" fontId="37" fillId="0" borderId="0" xfId="6" applyFont="1" applyBorder="1" applyAlignment="1" applyProtection="1">
      <alignment vertical="center"/>
    </xf>
    <xf numFmtId="0" fontId="5" fillId="0" borderId="9" xfId="0" applyFont="1" applyBorder="1" applyAlignment="1" applyProtection="1">
      <alignment horizontal="left" vertical="center"/>
    </xf>
    <xf numFmtId="0" fontId="5" fillId="0" borderId="0" xfId="0" applyFont="1" applyBorder="1" applyAlignment="1" applyProtection="1">
      <alignment horizontal="distributed" vertical="center"/>
    </xf>
    <xf numFmtId="0" fontId="5" fillId="0" borderId="0" xfId="0" applyFont="1" applyFill="1" applyBorder="1" applyAlignment="1" applyProtection="1">
      <alignment horizontal="center" vertical="center" shrinkToFit="1"/>
    </xf>
    <xf numFmtId="0" fontId="7" fillId="0" borderId="50" xfId="0" applyFont="1" applyFill="1" applyBorder="1" applyAlignment="1" applyProtection="1">
      <alignment vertical="center"/>
    </xf>
    <xf numFmtId="0" fontId="15" fillId="0" borderId="0" xfId="0" applyFont="1" applyAlignment="1" applyProtection="1">
      <alignment vertical="center" wrapText="1"/>
    </xf>
    <xf numFmtId="0" fontId="7" fillId="0" borderId="0" xfId="0" applyFont="1" applyBorder="1" applyAlignment="1" applyProtection="1">
      <alignment vertical="top" wrapText="1"/>
    </xf>
    <xf numFmtId="0" fontId="7" fillId="0" borderId="0" xfId="0" applyFont="1" applyAlignment="1" applyProtection="1">
      <alignment vertical="top"/>
    </xf>
    <xf numFmtId="0" fontId="7" fillId="0" borderId="28" xfId="0" applyFont="1" applyBorder="1" applyAlignment="1" applyProtection="1">
      <alignment vertical="top" wrapText="1"/>
    </xf>
    <xf numFmtId="0" fontId="24" fillId="0" borderId="0" xfId="0" applyFont="1" applyFill="1" applyBorder="1" applyAlignment="1" applyProtection="1">
      <alignment vertical="center" shrinkToFit="1"/>
    </xf>
    <xf numFmtId="38" fontId="59" fillId="0" borderId="0" xfId="6" applyFont="1" applyFill="1" applyBorder="1" applyAlignment="1" applyProtection="1">
      <alignment vertical="center" shrinkToFit="1"/>
    </xf>
    <xf numFmtId="0" fontId="24" fillId="0" borderId="0" xfId="0" applyFont="1" applyFill="1" applyBorder="1" applyAlignment="1" applyProtection="1">
      <alignment vertical="center"/>
    </xf>
    <xf numFmtId="0" fontId="24" fillId="0" borderId="0" xfId="0" applyFont="1" applyFill="1" applyBorder="1" applyProtection="1">
      <alignment vertical="center"/>
    </xf>
    <xf numFmtId="0" fontId="1" fillId="0" borderId="0" xfId="8" applyProtection="1">
      <alignment vertical="center"/>
    </xf>
    <xf numFmtId="0" fontId="80" fillId="0" borderId="0" xfId="8" applyFont="1" applyProtection="1">
      <alignment vertical="center"/>
    </xf>
    <xf numFmtId="184" fontId="80" fillId="0" borderId="0" xfId="8" applyNumberFormat="1" applyFont="1" applyProtection="1">
      <alignment vertical="center"/>
    </xf>
    <xf numFmtId="0" fontId="82" fillId="0" borderId="0" xfId="8" applyFont="1" applyProtection="1">
      <alignment vertical="center"/>
    </xf>
    <xf numFmtId="184" fontId="82" fillId="0" borderId="0" xfId="8" applyNumberFormat="1" applyFont="1" applyProtection="1">
      <alignment vertical="center"/>
    </xf>
    <xf numFmtId="0" fontId="83" fillId="0" borderId="0" xfId="8" applyFont="1" applyProtection="1">
      <alignment vertical="center"/>
    </xf>
    <xf numFmtId="0" fontId="84" fillId="0" borderId="0" xfId="0" applyFont="1" applyProtection="1">
      <alignment vertical="center"/>
    </xf>
    <xf numFmtId="0" fontId="80" fillId="0" borderId="0" xfId="12" applyFont="1" applyAlignment="1" applyProtection="1">
      <alignment horizontal="left" vertical="center"/>
    </xf>
    <xf numFmtId="0" fontId="85" fillId="0" borderId="0" xfId="12" applyFont="1" applyAlignment="1" applyProtection="1">
      <alignment horizontal="center" vertical="center"/>
    </xf>
    <xf numFmtId="0" fontId="86" fillId="0" borderId="0" xfId="12" applyFont="1" applyAlignment="1" applyProtection="1">
      <alignment horizontal="center" vertical="center"/>
    </xf>
    <xf numFmtId="0" fontId="80" fillId="0" borderId="100" xfId="12" applyFont="1" applyBorder="1" applyAlignment="1" applyProtection="1">
      <alignment horizontal="left" vertical="center"/>
    </xf>
    <xf numFmtId="0" fontId="37" fillId="0" borderId="0" xfId="12" applyAlignment="1" applyProtection="1">
      <alignment horizontal="left" vertical="center"/>
    </xf>
    <xf numFmtId="0" fontId="80" fillId="0" borderId="0" xfId="8" applyFont="1" applyAlignment="1" applyProtection="1">
      <alignment horizontal="center" vertical="center"/>
    </xf>
    <xf numFmtId="0" fontId="80" fillId="2" borderId="100" xfId="12" applyFont="1" applyFill="1" applyBorder="1" applyAlignment="1" applyProtection="1">
      <alignment horizontal="left" vertical="center"/>
      <protection locked="0"/>
    </xf>
    <xf numFmtId="0" fontId="37" fillId="0" borderId="0" xfId="12" applyProtection="1">
      <alignment vertical="center"/>
    </xf>
    <xf numFmtId="0" fontId="25" fillId="0" borderId="0" xfId="12" applyFont="1" applyProtection="1">
      <alignment vertical="center"/>
    </xf>
    <xf numFmtId="0" fontId="25" fillId="0" borderId="0" xfId="12" applyFont="1" applyAlignment="1" applyProtection="1">
      <alignment horizontal="center" vertical="center" shrinkToFit="1"/>
    </xf>
    <xf numFmtId="0" fontId="61" fillId="0" borderId="0" xfId="12" applyFont="1" applyProtection="1">
      <alignment vertical="center"/>
    </xf>
    <xf numFmtId="0" fontId="61" fillId="0" borderId="66" xfId="12" applyFont="1" applyBorder="1" applyAlignment="1" applyProtection="1">
      <alignment horizontal="center" vertical="center" shrinkToFit="1"/>
    </xf>
    <xf numFmtId="0" fontId="61" fillId="0" borderId="2" xfId="12" applyFont="1" applyBorder="1" applyAlignment="1" applyProtection="1">
      <alignment horizontal="center" vertical="center" shrinkToFit="1"/>
    </xf>
    <xf numFmtId="0" fontId="61" fillId="0" borderId="116" xfId="12" applyFont="1" applyBorder="1" applyProtection="1">
      <alignment vertical="center"/>
    </xf>
    <xf numFmtId="183" fontId="61" fillId="0" borderId="116" xfId="12" applyNumberFormat="1" applyFont="1" applyBorder="1" applyAlignment="1" applyProtection="1">
      <alignment vertical="center" shrinkToFit="1"/>
    </xf>
    <xf numFmtId="0" fontId="61" fillId="0" borderId="116" xfId="12" applyFont="1" applyBorder="1" applyAlignment="1" applyProtection="1">
      <alignment vertical="center" shrinkToFit="1"/>
    </xf>
    <xf numFmtId="0" fontId="37" fillId="0" borderId="0" xfId="12" applyAlignment="1" applyProtection="1">
      <alignment horizontal="right" vertical="center"/>
    </xf>
    <xf numFmtId="0" fontId="61" fillId="0" borderId="15" xfId="12" applyFont="1" applyBorder="1" applyProtection="1">
      <alignment vertical="center"/>
    </xf>
    <xf numFmtId="183" fontId="61" fillId="0" borderId="15" xfId="12" applyNumberFormat="1" applyFont="1" applyBorder="1" applyAlignment="1" applyProtection="1">
      <alignment vertical="center" shrinkToFit="1"/>
    </xf>
    <xf numFmtId="0" fontId="61" fillId="0" borderId="0" xfId="12" applyFont="1" applyAlignment="1" applyProtection="1">
      <alignment vertical="center" shrinkToFit="1"/>
    </xf>
    <xf numFmtId="0" fontId="37" fillId="0" borderId="0" xfId="12" applyAlignment="1" applyProtection="1">
      <alignment horizontal="left"/>
    </xf>
    <xf numFmtId="0" fontId="37" fillId="0" borderId="0" xfId="12" applyAlignment="1" applyProtection="1">
      <alignment horizontal="center" vertical="center"/>
    </xf>
    <xf numFmtId="0" fontId="37" fillId="0" borderId="0" xfId="12" applyAlignment="1" applyProtection="1"/>
    <xf numFmtId="0" fontId="63" fillId="0" borderId="0" xfId="12" applyFont="1" applyAlignment="1" applyProtection="1"/>
    <xf numFmtId="0" fontId="37" fillId="0" borderId="0" xfId="12" applyAlignment="1" applyProtection="1">
      <alignment horizontal="center" wrapText="1"/>
    </xf>
    <xf numFmtId="0" fontId="37" fillId="0" borderId="37" xfId="12" applyBorder="1" applyAlignment="1" applyProtection="1">
      <alignment horizontal="right" vertical="center"/>
    </xf>
    <xf numFmtId="0" fontId="37" fillId="0" borderId="17" xfId="12" applyBorder="1" applyAlignment="1" applyProtection="1">
      <alignment horizontal="center" vertical="center"/>
    </xf>
    <xf numFmtId="0" fontId="63" fillId="0" borderId="0" xfId="12" applyFont="1" applyAlignment="1" applyProtection="1">
      <alignment horizontal="right" vertical="center"/>
    </xf>
    <xf numFmtId="0" fontId="37" fillId="0" borderId="83" xfId="12" applyBorder="1" applyProtection="1">
      <alignment vertical="center"/>
    </xf>
    <xf numFmtId="0" fontId="37" fillId="0" borderId="15" xfId="12" applyBorder="1" applyProtection="1">
      <alignment vertical="center"/>
    </xf>
    <xf numFmtId="0" fontId="37" fillId="0" borderId="6" xfId="12" applyBorder="1" applyAlignment="1" applyProtection="1">
      <alignment horizontal="left" vertical="center"/>
    </xf>
    <xf numFmtId="0" fontId="25" fillId="0" borderId="0" xfId="12" applyFont="1" applyAlignment="1" applyProtection="1">
      <alignment vertical="center" shrinkToFit="1"/>
    </xf>
    <xf numFmtId="0" fontId="37" fillId="0" borderId="4" xfId="12" applyBorder="1" applyAlignment="1" applyProtection="1">
      <alignment vertical="center" shrinkToFit="1"/>
    </xf>
    <xf numFmtId="0" fontId="64" fillId="0" borderId="0" xfId="12" applyFont="1" applyAlignment="1" applyProtection="1">
      <alignment horizontal="left" vertical="center"/>
    </xf>
    <xf numFmtId="0" fontId="64" fillId="0" borderId="0" xfId="12" applyFont="1" applyAlignment="1" applyProtection="1">
      <alignment horizontal="right" vertical="center"/>
    </xf>
    <xf numFmtId="58" fontId="5" fillId="0" borderId="16" xfId="0" applyNumberFormat="1" applyFont="1" applyFill="1" applyBorder="1" applyAlignment="1" applyProtection="1">
      <alignment vertical="center"/>
    </xf>
    <xf numFmtId="38" fontId="58" fillId="0" borderId="0" xfId="6" applyFont="1" applyBorder="1" applyAlignment="1" applyProtection="1">
      <alignment vertical="center" shrinkToFit="1"/>
    </xf>
    <xf numFmtId="0" fontId="58" fillId="0" borderId="0" xfId="6" applyNumberFormat="1" applyFont="1" applyBorder="1" applyAlignment="1" applyProtection="1">
      <alignment vertical="center" shrinkToFit="1"/>
    </xf>
    <xf numFmtId="0" fontId="58" fillId="0" borderId="0" xfId="6" applyNumberFormat="1" applyFont="1" applyFill="1" applyBorder="1" applyAlignment="1" applyProtection="1">
      <alignment vertical="center" shrinkToFit="1"/>
    </xf>
    <xf numFmtId="38" fontId="58" fillId="0" borderId="0" xfId="6" applyFont="1" applyFill="1" applyBorder="1" applyAlignment="1" applyProtection="1">
      <alignment vertical="center" shrinkToFit="1"/>
    </xf>
    <xf numFmtId="0" fontId="19" fillId="2" borderId="64" xfId="10" applyFont="1" applyFill="1" applyBorder="1" applyAlignment="1" applyProtection="1">
      <alignment vertical="center" shrinkToFit="1"/>
      <protection locked="0"/>
    </xf>
    <xf numFmtId="0" fontId="19" fillId="2" borderId="32" xfId="10" applyFont="1" applyFill="1" applyBorder="1" applyAlignment="1" applyProtection="1">
      <alignment horizontal="center" vertical="center" shrinkToFit="1"/>
      <protection locked="0"/>
    </xf>
    <xf numFmtId="0" fontId="19" fillId="2" borderId="64" xfId="10" applyFont="1" applyFill="1" applyBorder="1" applyAlignment="1" applyProtection="1">
      <alignment horizontal="center" vertical="center" shrinkToFit="1"/>
      <protection locked="0"/>
    </xf>
    <xf numFmtId="0" fontId="19" fillId="2" borderId="81" xfId="10" applyFont="1" applyFill="1" applyBorder="1" applyAlignment="1" applyProtection="1">
      <alignment horizontal="center" vertical="center" shrinkToFit="1"/>
      <protection locked="0"/>
    </xf>
    <xf numFmtId="38" fontId="54" fillId="2" borderId="90" xfId="10" applyNumberFormat="1" applyFont="1" applyFill="1" applyBorder="1" applyAlignment="1" applyProtection="1">
      <alignment vertical="center" shrinkToFit="1"/>
      <protection locked="0"/>
    </xf>
    <xf numFmtId="38" fontId="54" fillId="2" borderId="104" xfId="10" applyNumberFormat="1" applyFont="1" applyFill="1" applyBorder="1" applyAlignment="1" applyProtection="1">
      <alignment vertical="center" shrinkToFit="1"/>
      <protection locked="0"/>
    </xf>
    <xf numFmtId="38" fontId="54" fillId="2" borderId="62" xfId="10" applyNumberFormat="1" applyFont="1" applyFill="1" applyBorder="1" applyAlignment="1" applyProtection="1">
      <alignment vertical="center" shrinkToFit="1"/>
      <protection locked="0"/>
    </xf>
    <xf numFmtId="38" fontId="54" fillId="2" borderId="32" xfId="10" applyNumberFormat="1" applyFont="1" applyFill="1" applyBorder="1" applyAlignment="1" applyProtection="1">
      <alignment vertical="center" shrinkToFit="1"/>
    </xf>
    <xf numFmtId="38" fontId="54" fillId="2" borderId="63" xfId="10" applyNumberFormat="1" applyFont="1" applyFill="1" applyBorder="1" applyAlignment="1" applyProtection="1">
      <alignment vertical="center" shrinkToFit="1"/>
      <protection locked="0"/>
    </xf>
    <xf numFmtId="38" fontId="54" fillId="2" borderId="32" xfId="10" applyNumberFormat="1" applyFont="1" applyFill="1" applyBorder="1" applyAlignment="1" applyProtection="1">
      <alignment vertical="center" shrinkToFit="1"/>
      <protection locked="0"/>
    </xf>
    <xf numFmtId="38" fontId="54" fillId="2" borderId="15" xfId="10" applyNumberFormat="1" applyFont="1" applyFill="1" applyBorder="1" applyAlignment="1" applyProtection="1">
      <alignment vertical="center" shrinkToFit="1"/>
      <protection locked="0"/>
    </xf>
    <xf numFmtId="38" fontId="54" fillId="2" borderId="6" xfId="10" applyNumberFormat="1" applyFont="1" applyFill="1" applyBorder="1" applyAlignment="1" applyProtection="1">
      <alignment vertical="center" shrinkToFit="1"/>
      <protection locked="0"/>
    </xf>
    <xf numFmtId="0" fontId="19" fillId="2" borderId="83" xfId="10" applyFont="1" applyFill="1" applyBorder="1" applyAlignment="1" applyProtection="1">
      <alignment vertical="center" shrinkToFit="1"/>
      <protection locked="0"/>
    </xf>
    <xf numFmtId="0" fontId="19" fillId="2" borderId="67" xfId="10" applyFont="1" applyFill="1" applyBorder="1" applyAlignment="1" applyProtection="1">
      <alignment horizontal="center" vertical="center" shrinkToFit="1"/>
      <protection locked="0"/>
    </xf>
    <xf numFmtId="0" fontId="19" fillId="2" borderId="15" xfId="10" applyFont="1" applyFill="1" applyBorder="1" applyAlignment="1" applyProtection="1">
      <alignment horizontal="center"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1" xfId="10" applyFont="1" applyFill="1" applyBorder="1" applyAlignment="1" applyProtection="1">
      <alignment horizontal="center" vertical="center" shrinkToFit="1"/>
      <protection locked="0"/>
    </xf>
    <xf numFmtId="38" fontId="54" fillId="2" borderId="58" xfId="10" applyNumberFormat="1" applyFont="1" applyFill="1" applyBorder="1" applyAlignment="1" applyProtection="1">
      <alignment vertical="center" shrinkToFit="1"/>
      <protection locked="0"/>
    </xf>
    <xf numFmtId="38" fontId="54" fillId="2" borderId="105"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protection locked="0"/>
    </xf>
    <xf numFmtId="38" fontId="54" fillId="2" borderId="67" xfId="10" applyNumberFormat="1" applyFont="1" applyFill="1" applyBorder="1" applyAlignment="1" applyProtection="1">
      <alignment vertical="center" shrinkToFit="1"/>
    </xf>
    <xf numFmtId="38" fontId="54" fillId="2" borderId="67" xfId="10" applyNumberFormat="1" applyFont="1" applyFill="1" applyBorder="1" applyAlignment="1" applyProtection="1">
      <alignment vertical="center" shrinkToFit="1"/>
      <protection locked="0"/>
    </xf>
    <xf numFmtId="0" fontId="19" fillId="2" borderId="83" xfId="10" applyFont="1" applyFill="1" applyBorder="1" applyAlignment="1" applyProtection="1">
      <alignment horizontal="center" vertical="center" shrinkToFit="1"/>
      <protection locked="0"/>
    </xf>
    <xf numFmtId="38" fontId="54" fillId="2" borderId="85" xfId="10" applyNumberFormat="1" applyFont="1" applyFill="1" applyBorder="1" applyAlignment="1" applyProtection="1">
      <alignment vertical="center" shrinkToFit="1"/>
      <protection locked="0"/>
    </xf>
    <xf numFmtId="38" fontId="54" fillId="2" borderId="106" xfId="10" applyNumberFormat="1" applyFont="1" applyFill="1" applyBorder="1" applyAlignment="1" applyProtection="1">
      <alignment vertical="center" shrinkToFit="1"/>
      <protection locked="0"/>
    </xf>
    <xf numFmtId="38" fontId="54" fillId="2" borderId="37" xfId="10" applyNumberFormat="1" applyFont="1" applyFill="1" applyBorder="1" applyAlignment="1" applyProtection="1">
      <alignment vertical="center" shrinkToFit="1"/>
      <protection locked="0"/>
    </xf>
    <xf numFmtId="0" fontId="19" fillId="2" borderId="5" xfId="10" applyFont="1" applyFill="1" applyBorder="1" applyAlignment="1" applyProtection="1">
      <alignment horizontal="center" vertical="center" shrinkToFit="1"/>
      <protection locked="0"/>
    </xf>
    <xf numFmtId="38" fontId="54" fillId="2" borderId="17"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xf>
    <xf numFmtId="0" fontId="19" fillId="2" borderId="15" xfId="10" applyFont="1" applyFill="1" applyBorder="1" applyAlignment="1" applyProtection="1">
      <alignment vertical="center" shrinkToFit="1"/>
      <protection locked="0"/>
    </xf>
    <xf numFmtId="0" fontId="19" fillId="2" borderId="52" xfId="10" applyFont="1" applyFill="1" applyBorder="1" applyAlignment="1" applyProtection="1">
      <alignment vertical="center" shrinkToFit="1"/>
      <protection locked="0"/>
    </xf>
    <xf numFmtId="0" fontId="19" fillId="2" borderId="74" xfId="10" applyFont="1" applyFill="1" applyBorder="1" applyAlignment="1" applyProtection="1">
      <alignment vertical="center" shrinkToFit="1"/>
      <protection locked="0"/>
    </xf>
    <xf numFmtId="0" fontId="19" fillId="2" borderId="74" xfId="10" applyFont="1" applyFill="1" applyBorder="1" applyAlignment="1" applyProtection="1">
      <alignment horizontal="center" vertical="center" shrinkToFit="1"/>
      <protection locked="0"/>
    </xf>
    <xf numFmtId="0" fontId="19" fillId="2" borderId="19" xfId="10" applyFont="1" applyFill="1" applyBorder="1" applyAlignment="1" applyProtection="1">
      <alignment horizontal="center" vertical="center" shrinkToFit="1"/>
      <protection locked="0"/>
    </xf>
    <xf numFmtId="38" fontId="54" fillId="2" borderId="86" xfId="10" applyNumberFormat="1" applyFont="1" applyFill="1" applyBorder="1" applyAlignment="1" applyProtection="1">
      <alignment vertical="center" shrinkToFit="1"/>
      <protection locked="0"/>
    </xf>
    <xf numFmtId="38" fontId="54" fillId="2" borderId="107"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xf>
    <xf numFmtId="38" fontId="54" fillId="2" borderId="0" xfId="10" applyNumberFormat="1" applyFont="1" applyFill="1" applyAlignment="1" applyProtection="1">
      <alignment vertical="center" shrinkToFit="1"/>
      <protection locked="0"/>
    </xf>
    <xf numFmtId="38" fontId="54" fillId="2" borderId="19" xfId="10" applyNumberFormat="1" applyFont="1" applyFill="1" applyBorder="1" applyAlignment="1" applyProtection="1">
      <alignment vertical="center" shrinkToFit="1"/>
      <protection locked="0"/>
    </xf>
    <xf numFmtId="38" fontId="54" fillId="2" borderId="5" xfId="10" applyNumberFormat="1" applyFont="1" applyFill="1" applyBorder="1" applyAlignment="1" applyProtection="1">
      <alignment vertical="center" shrinkToFit="1"/>
      <protection locked="0"/>
    </xf>
    <xf numFmtId="38" fontId="55" fillId="0" borderId="100" xfId="10" applyNumberFormat="1" applyFont="1" applyFill="1" applyBorder="1" applyAlignment="1" applyProtection="1">
      <alignment vertical="center" shrinkToFit="1"/>
    </xf>
    <xf numFmtId="38" fontId="54" fillId="0" borderId="43" xfId="10" applyNumberFormat="1" applyFont="1" applyFill="1" applyBorder="1" applyAlignment="1" applyProtection="1">
      <alignment vertical="center" shrinkToFit="1"/>
    </xf>
    <xf numFmtId="38" fontId="55" fillId="0" borderId="12" xfId="10" applyNumberFormat="1" applyFont="1" applyFill="1" applyBorder="1" applyAlignment="1" applyProtection="1">
      <alignment vertical="center" shrinkToFit="1"/>
    </xf>
    <xf numFmtId="38" fontId="54" fillId="0" borderId="15" xfId="10" applyNumberFormat="1" applyFont="1" applyFill="1" applyBorder="1" applyAlignment="1" applyProtection="1">
      <alignment vertical="center" shrinkToFit="1"/>
    </xf>
    <xf numFmtId="38" fontId="55" fillId="0" borderId="13" xfId="10" applyNumberFormat="1" applyFont="1" applyFill="1" applyBorder="1" applyAlignment="1" applyProtection="1">
      <alignment vertical="center" shrinkToFit="1"/>
    </xf>
    <xf numFmtId="38" fontId="54" fillId="0" borderId="5" xfId="10" applyNumberFormat="1" applyFont="1" applyFill="1" applyBorder="1" applyAlignment="1" applyProtection="1">
      <alignment vertical="center" shrinkToFit="1"/>
    </xf>
    <xf numFmtId="38" fontId="55" fillId="0" borderId="14" xfId="10" applyNumberFormat="1" applyFont="1" applyFill="1" applyBorder="1" applyAlignment="1" applyProtection="1">
      <alignment vertical="center" shrinkToFit="1"/>
    </xf>
    <xf numFmtId="38" fontId="55" fillId="0" borderId="64" xfId="10" applyNumberFormat="1" applyFont="1" applyFill="1" applyBorder="1" applyAlignment="1" applyProtection="1">
      <alignment vertical="center" shrinkToFit="1"/>
    </xf>
    <xf numFmtId="38" fontId="55" fillId="0" borderId="5" xfId="10" applyNumberFormat="1" applyFont="1" applyFill="1" applyBorder="1" applyAlignment="1" applyProtection="1">
      <alignment vertical="center" shrinkToFit="1"/>
    </xf>
    <xf numFmtId="38" fontId="55" fillId="0" borderId="2" xfId="10" applyNumberFormat="1" applyFont="1" applyFill="1" applyBorder="1" applyAlignment="1" applyProtection="1">
      <alignment vertical="center" shrinkToFit="1"/>
    </xf>
    <xf numFmtId="38" fontId="55" fillId="0" borderId="88" xfId="10" applyNumberFormat="1" applyFont="1" applyFill="1" applyBorder="1" applyAlignment="1" applyProtection="1">
      <alignment vertical="center" shrinkToFit="1"/>
    </xf>
    <xf numFmtId="38" fontId="19" fillId="2" borderId="34" xfId="10" applyNumberFormat="1" applyFont="1" applyFill="1" applyBorder="1" applyAlignment="1" applyProtection="1">
      <alignment vertical="center" shrinkToFit="1"/>
      <protection locked="0"/>
    </xf>
    <xf numFmtId="38" fontId="19" fillId="2" borderId="35" xfId="10" applyNumberFormat="1" applyFont="1" applyFill="1" applyBorder="1" applyAlignment="1" applyProtection="1">
      <alignment vertical="center" shrinkToFit="1"/>
      <protection locked="0"/>
    </xf>
    <xf numFmtId="38" fontId="19" fillId="2" borderId="82" xfId="10" applyNumberFormat="1" applyFont="1" applyFill="1" applyBorder="1" applyAlignment="1" applyProtection="1">
      <alignment vertical="center" shrinkToFit="1"/>
      <protection locked="0"/>
    </xf>
    <xf numFmtId="38" fontId="54" fillId="0" borderId="64" xfId="10" applyNumberFormat="1" applyFont="1" applyFill="1" applyBorder="1" applyAlignment="1" applyProtection="1">
      <alignment vertical="center" shrinkToFit="1"/>
    </xf>
    <xf numFmtId="38" fontId="54" fillId="0" borderId="32" xfId="10" applyNumberFormat="1" applyFont="1" applyFill="1" applyBorder="1" applyAlignment="1" applyProtection="1">
      <alignment vertical="center" shrinkToFit="1"/>
    </xf>
    <xf numFmtId="38" fontId="55" fillId="0" borderId="65" xfId="10" applyNumberFormat="1" applyFont="1" applyFill="1" applyBorder="1" applyAlignment="1" applyProtection="1">
      <alignment vertical="center" shrinkToFit="1"/>
    </xf>
    <xf numFmtId="38" fontId="54" fillId="0" borderId="67" xfId="10" applyNumberFormat="1" applyFont="1" applyFill="1" applyBorder="1" applyAlignment="1" applyProtection="1">
      <alignment vertical="center" shrinkToFit="1"/>
    </xf>
    <xf numFmtId="38" fontId="55" fillId="0" borderId="7" xfId="10" applyNumberFormat="1" applyFont="1" applyFill="1" applyBorder="1" applyAlignment="1" applyProtection="1">
      <alignment vertical="center" shrinkToFit="1"/>
    </xf>
    <xf numFmtId="38" fontId="55" fillId="0" borderId="11" xfId="10" applyNumberFormat="1" applyFont="1" applyFill="1" applyBorder="1" applyAlignment="1" applyProtection="1">
      <alignment vertical="center" shrinkToFit="1"/>
    </xf>
    <xf numFmtId="38" fontId="54" fillId="0" borderId="66" xfId="10" applyNumberFormat="1" applyFont="1" applyFill="1" applyBorder="1" applyAlignment="1" applyProtection="1">
      <alignment vertical="center" shrinkToFit="1"/>
    </xf>
    <xf numFmtId="38" fontId="54" fillId="0" borderId="74" xfId="10" applyNumberFormat="1" applyFont="1" applyFill="1" applyBorder="1" applyAlignment="1" applyProtection="1">
      <alignment vertical="center" shrinkToFit="1"/>
    </xf>
    <xf numFmtId="38" fontId="55" fillId="0" borderId="84" xfId="10" applyNumberFormat="1" applyFont="1" applyFill="1" applyBorder="1" applyAlignment="1" applyProtection="1">
      <alignment vertical="center" shrinkToFit="1"/>
    </xf>
    <xf numFmtId="38" fontId="54" fillId="0" borderId="93" xfId="10" applyNumberFormat="1" applyFont="1" applyFill="1" applyBorder="1" applyAlignment="1" applyProtection="1">
      <alignment vertical="center" shrinkToFit="1"/>
    </xf>
    <xf numFmtId="38" fontId="55" fillId="0" borderId="89" xfId="10" applyNumberFormat="1" applyFont="1" applyFill="1" applyBorder="1" applyAlignment="1" applyProtection="1">
      <alignment vertical="center" shrinkToFit="1"/>
    </xf>
    <xf numFmtId="0" fontId="19" fillId="0" borderId="35" xfId="11" applyFont="1" applyFill="1" applyBorder="1" applyAlignment="1" applyProtection="1">
      <alignment horizontal="center" vertical="center" wrapText="1" shrinkToFit="1"/>
    </xf>
    <xf numFmtId="0" fontId="30" fillId="2" borderId="15" xfId="10" applyFont="1" applyFill="1" applyBorder="1" applyAlignment="1" applyProtection="1">
      <alignment horizontal="center" vertical="center"/>
      <protection locked="0"/>
    </xf>
    <xf numFmtId="0" fontId="19" fillId="2" borderId="100" xfId="10" applyFont="1" applyFill="1" applyBorder="1" applyAlignment="1" applyProtection="1">
      <alignment horizontal="center" vertical="center" shrinkToFit="1"/>
      <protection locked="0"/>
    </xf>
    <xf numFmtId="0" fontId="19" fillId="0" borderId="32" xfId="10" applyFont="1" applyFill="1" applyBorder="1" applyAlignment="1" applyProtection="1">
      <alignment horizontal="center" vertical="center" shrinkToFit="1"/>
    </xf>
    <xf numFmtId="0" fontId="19" fillId="0" borderId="10" xfId="10" applyFont="1" applyFill="1" applyBorder="1" applyAlignment="1" applyProtection="1">
      <alignment horizontal="center" vertical="center" shrinkToFit="1"/>
    </xf>
    <xf numFmtId="0" fontId="19" fillId="0" borderId="15" xfId="10" applyFont="1" applyFill="1" applyBorder="1" applyAlignment="1" applyProtection="1">
      <alignment horizontal="center" vertical="center" shrinkToFit="1"/>
    </xf>
    <xf numFmtId="0" fontId="19" fillId="0" borderId="67" xfId="10" applyFont="1" applyFill="1" applyBorder="1" applyAlignment="1" applyProtection="1">
      <alignment horizontal="center" vertical="center" shrinkToFit="1"/>
    </xf>
    <xf numFmtId="0" fontId="19" fillId="0" borderId="19" xfId="10" applyFont="1" applyFill="1" applyBorder="1" applyAlignment="1" applyProtection="1">
      <alignment horizontal="center" vertical="center" shrinkToFit="1"/>
    </xf>
    <xf numFmtId="177" fontId="19" fillId="0" borderId="43" xfId="10" applyNumberFormat="1" applyFont="1" applyFill="1" applyBorder="1" applyAlignment="1" applyProtection="1">
      <alignment vertical="center" shrinkToFit="1"/>
    </xf>
    <xf numFmtId="177" fontId="19" fillId="0" borderId="66" xfId="10" applyNumberFormat="1" applyFont="1" applyFill="1" applyBorder="1" applyAlignment="1" applyProtection="1">
      <alignment vertical="center" shrinkToFit="1"/>
    </xf>
    <xf numFmtId="177" fontId="19" fillId="0" borderId="15" xfId="10" applyNumberFormat="1" applyFont="1" applyFill="1" applyBorder="1" applyAlignment="1" applyProtection="1">
      <alignment vertical="center" shrinkToFit="1"/>
    </xf>
    <xf numFmtId="177" fontId="19" fillId="0" borderId="6" xfId="10" applyNumberFormat="1" applyFont="1" applyFill="1" applyBorder="1" applyAlignment="1" applyProtection="1">
      <alignment vertical="center" shrinkToFit="1"/>
    </xf>
    <xf numFmtId="0" fontId="19" fillId="0" borderId="81" xfId="10" applyFont="1" applyFill="1" applyBorder="1" applyAlignment="1" applyProtection="1">
      <alignment horizontal="center" vertical="center" shrinkToFit="1"/>
    </xf>
    <xf numFmtId="38" fontId="48" fillId="2" borderId="66" xfId="6" applyFont="1" applyFill="1" applyBorder="1" applyAlignment="1" applyProtection="1">
      <alignment vertical="center" shrinkToFit="1"/>
      <protection locked="0"/>
    </xf>
    <xf numFmtId="9" fontId="48" fillId="2" borderId="113" xfId="13" applyFont="1" applyFill="1" applyBorder="1" applyAlignment="1" applyProtection="1">
      <alignment vertical="center" shrinkToFit="1"/>
      <protection locked="0"/>
    </xf>
    <xf numFmtId="0" fontId="48" fillId="2" borderId="15" xfId="0" applyFont="1" applyFill="1" applyBorder="1" applyProtection="1">
      <alignment vertical="center"/>
      <protection locked="0"/>
    </xf>
    <xf numFmtId="0" fontId="5" fillId="0" borderId="7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2" borderId="15" xfId="0" applyFont="1" applyFill="1" applyBorder="1" applyAlignment="1" applyProtection="1">
      <alignment horizontal="center" vertical="center" shrinkToFit="1"/>
      <protection locked="0"/>
    </xf>
    <xf numFmtId="38" fontId="5" fillId="2" borderId="15" xfId="6" applyNumberFormat="1" applyFont="1" applyFill="1" applyBorder="1" applyAlignment="1" applyProtection="1">
      <alignment horizontal="right" vertical="center" shrinkToFit="1"/>
      <protection locked="0"/>
    </xf>
    <xf numFmtId="0" fontId="5" fillId="2" borderId="66" xfId="0" applyFont="1" applyFill="1" applyBorder="1" applyAlignment="1" applyProtection="1">
      <alignment horizontal="center" vertical="center" shrinkToFit="1"/>
      <protection locked="0"/>
    </xf>
    <xf numFmtId="0" fontId="49" fillId="0" borderId="15" xfId="0" applyFont="1" applyBorder="1" applyAlignment="1">
      <alignment vertical="top" textRotation="255" shrinkToFit="1"/>
    </xf>
    <xf numFmtId="38" fontId="0" fillId="0" borderId="15" xfId="0" applyNumberFormat="1" applyBorder="1">
      <alignment vertical="center"/>
    </xf>
    <xf numFmtId="0" fontId="80" fillId="0" borderId="100" xfId="8" applyFont="1" applyBorder="1" applyAlignment="1" applyProtection="1">
      <alignment horizontal="center" vertical="center"/>
    </xf>
    <xf numFmtId="0" fontId="80" fillId="2" borderId="73" xfId="8" applyFont="1" applyFill="1" applyBorder="1" applyAlignment="1" applyProtection="1">
      <alignment horizontal="center" vertical="center"/>
      <protection locked="0"/>
    </xf>
    <xf numFmtId="0" fontId="80" fillId="2" borderId="30" xfId="8" applyFont="1" applyFill="1" applyBorder="1" applyAlignment="1" applyProtection="1">
      <alignment horizontal="center" vertical="center"/>
      <protection locked="0"/>
    </xf>
    <xf numFmtId="0" fontId="80" fillId="2" borderId="89" xfId="8" applyFont="1" applyFill="1" applyBorder="1" applyAlignment="1" applyProtection="1">
      <alignment horizontal="center" vertical="center"/>
      <protection locked="0"/>
    </xf>
    <xf numFmtId="0" fontId="80" fillId="2" borderId="38" xfId="8" applyFont="1" applyFill="1" applyBorder="1" applyAlignment="1" applyProtection="1">
      <alignment horizontal="left" vertical="center" wrapText="1"/>
    </xf>
    <xf numFmtId="0" fontId="80" fillId="2" borderId="28" xfId="8" applyFont="1" applyFill="1" applyBorder="1" applyAlignment="1" applyProtection="1">
      <alignment horizontal="left" vertical="center" wrapText="1"/>
    </xf>
    <xf numFmtId="0" fontId="80" fillId="2" borderId="45" xfId="8" applyFont="1" applyFill="1" applyBorder="1" applyAlignment="1" applyProtection="1">
      <alignment horizontal="left" vertical="center" wrapText="1"/>
    </xf>
    <xf numFmtId="0" fontId="80" fillId="2" borderId="40" xfId="8" applyFont="1" applyFill="1" applyBorder="1" applyAlignment="1" applyProtection="1">
      <alignment horizontal="left" vertical="center" wrapText="1"/>
    </xf>
    <xf numFmtId="0" fontId="80" fillId="2" borderId="0" xfId="8" applyFont="1" applyFill="1" applyAlignment="1" applyProtection="1">
      <alignment horizontal="left" vertical="center" wrapText="1"/>
    </xf>
    <xf numFmtId="0" fontId="80" fillId="2" borderId="7" xfId="8" applyFont="1" applyFill="1" applyBorder="1" applyAlignment="1" applyProtection="1">
      <alignment horizontal="left" vertical="center" wrapText="1"/>
    </xf>
    <xf numFmtId="0" fontId="80" fillId="2" borderId="41" xfId="8" applyFont="1" applyFill="1" applyBorder="1" applyAlignment="1" applyProtection="1">
      <alignment horizontal="left" vertical="center" wrapText="1"/>
    </xf>
    <xf numFmtId="0" fontId="80" fillId="2" borderId="16" xfId="8" applyFont="1" applyFill="1" applyBorder="1" applyAlignment="1" applyProtection="1">
      <alignment horizontal="left" vertical="center" wrapText="1"/>
    </xf>
    <xf numFmtId="0" fontId="80" fillId="2" borderId="18" xfId="8" applyFont="1" applyFill="1" applyBorder="1" applyAlignment="1" applyProtection="1">
      <alignment horizontal="left" vertical="center" wrapText="1"/>
    </xf>
    <xf numFmtId="0" fontId="64" fillId="0" borderId="0" xfId="12" applyFont="1" applyAlignment="1" applyProtection="1">
      <alignment horizontal="right" vertical="center"/>
    </xf>
    <xf numFmtId="38" fontId="65" fillId="0" borderId="15" xfId="6" applyFont="1" applyFill="1" applyBorder="1" applyAlignment="1" applyProtection="1">
      <alignment vertical="center"/>
    </xf>
    <xf numFmtId="0" fontId="37" fillId="0" borderId="15" xfId="12" applyBorder="1" applyAlignment="1" applyProtection="1">
      <alignment vertical="center" shrinkToFit="1"/>
    </xf>
    <xf numFmtId="0" fontId="37" fillId="2" borderId="15" xfId="12" applyFill="1" applyBorder="1" applyAlignment="1" applyProtection="1">
      <alignment horizontal="center" vertical="center"/>
      <protection locked="0"/>
    </xf>
    <xf numFmtId="178" fontId="37" fillId="0" borderId="15" xfId="6" applyNumberFormat="1" applyFont="1" applyFill="1" applyBorder="1" applyAlignment="1" applyProtection="1">
      <alignment vertical="center"/>
    </xf>
    <xf numFmtId="178" fontId="37" fillId="0" borderId="83" xfId="6" applyNumberFormat="1" applyFont="1" applyFill="1" applyBorder="1" applyAlignment="1" applyProtection="1">
      <alignment vertical="center"/>
    </xf>
    <xf numFmtId="38" fontId="37" fillId="0" borderId="67" xfId="6" applyFont="1" applyFill="1" applyBorder="1" applyAlignment="1" applyProtection="1">
      <alignment vertical="center"/>
    </xf>
    <xf numFmtId="38" fontId="37" fillId="0" borderId="5" xfId="6" applyFont="1" applyFill="1" applyBorder="1" applyAlignment="1" applyProtection="1">
      <alignment vertical="center"/>
    </xf>
    <xf numFmtId="38" fontId="37" fillId="0" borderId="6" xfId="6" applyFont="1" applyBorder="1" applyAlignment="1" applyProtection="1">
      <alignment vertical="center"/>
    </xf>
    <xf numFmtId="38" fontId="37" fillId="0" borderId="0" xfId="6" applyFont="1" applyBorder="1" applyAlignment="1" applyProtection="1">
      <alignment vertical="center"/>
    </xf>
    <xf numFmtId="38" fontId="37" fillId="0" borderId="15" xfId="6" applyFont="1" applyFill="1" applyBorder="1" applyAlignment="1" applyProtection="1">
      <alignment vertical="center"/>
    </xf>
    <xf numFmtId="38" fontId="37" fillId="0" borderId="83" xfId="6" applyFont="1" applyFill="1" applyBorder="1" applyAlignment="1" applyProtection="1">
      <alignment vertical="center"/>
    </xf>
    <xf numFmtId="0" fontId="37" fillId="0" borderId="15" xfId="12" applyBorder="1" applyAlignment="1" applyProtection="1">
      <alignment horizontal="center" vertical="center"/>
    </xf>
    <xf numFmtId="0" fontId="37" fillId="0" borderId="83" xfId="12" applyBorder="1" applyAlignment="1" applyProtection="1">
      <alignment horizontal="center" vertical="center"/>
    </xf>
    <xf numFmtId="0" fontId="37" fillId="0" borderId="6" xfId="12" applyBorder="1" applyAlignment="1" applyProtection="1">
      <alignment horizontal="center" vertical="center"/>
    </xf>
    <xf numFmtId="0" fontId="37" fillId="0" borderId="0" xfId="12" applyAlignment="1" applyProtection="1">
      <alignment horizontal="center" vertical="center"/>
    </xf>
    <xf numFmtId="0" fontId="37" fillId="2" borderId="83" xfId="12" applyFill="1" applyBorder="1" applyProtection="1">
      <alignment vertical="center"/>
      <protection locked="0"/>
    </xf>
    <xf numFmtId="0" fontId="37" fillId="2" borderId="17" xfId="12" applyFill="1" applyBorder="1" applyProtection="1">
      <alignment vertical="center"/>
      <protection locked="0"/>
    </xf>
    <xf numFmtId="0" fontId="37" fillId="0" borderId="83" xfId="12" applyBorder="1" applyProtection="1">
      <alignment vertical="center"/>
    </xf>
    <xf numFmtId="0" fontId="37" fillId="0" borderId="17" xfId="12" applyBorder="1" applyProtection="1">
      <alignment vertical="center"/>
    </xf>
    <xf numFmtId="0" fontId="61" fillId="0" borderId="66" xfId="12" applyFont="1" applyBorder="1" applyAlignment="1" applyProtection="1">
      <alignment horizontal="center" vertical="center" wrapText="1" shrinkToFit="1"/>
    </xf>
    <xf numFmtId="0" fontId="61" fillId="0" borderId="115" xfId="12" applyFont="1" applyBorder="1" applyAlignment="1" applyProtection="1">
      <alignment horizontal="center" vertical="center" wrapText="1" shrinkToFit="1"/>
    </xf>
    <xf numFmtId="0" fontId="61" fillId="0" borderId="15" xfId="12" applyFont="1" applyBorder="1" applyAlignment="1" applyProtection="1">
      <alignment horizontal="center" vertical="center"/>
    </xf>
    <xf numFmtId="0" fontId="61" fillId="0" borderId="83" xfId="12" applyFont="1" applyBorder="1" applyAlignment="1" applyProtection="1">
      <alignment horizontal="center" vertical="center" shrinkToFit="1"/>
    </xf>
    <xf numFmtId="0" fontId="61" fillId="0" borderId="37" xfId="12" applyFont="1" applyBorder="1" applyAlignment="1" applyProtection="1">
      <alignment horizontal="center" vertical="center" shrinkToFit="1"/>
    </xf>
    <xf numFmtId="0" fontId="61" fillId="0" borderId="17" xfId="12" applyFont="1" applyBorder="1" applyAlignment="1" applyProtection="1">
      <alignment horizontal="center" vertical="center" shrinkToFit="1"/>
    </xf>
    <xf numFmtId="0" fontId="37" fillId="0" borderId="0" xfId="12" applyAlignment="1" applyProtection="1">
      <alignment vertical="center" shrinkToFit="1"/>
    </xf>
    <xf numFmtId="0" fontId="37" fillId="0" borderId="66" xfId="12" applyBorder="1" applyAlignment="1" applyProtection="1">
      <alignment horizontal="center" vertical="center"/>
    </xf>
    <xf numFmtId="0" fontId="37" fillId="0" borderId="67" xfId="12" applyBorder="1" applyAlignment="1" applyProtection="1">
      <alignment horizontal="center" vertical="center"/>
    </xf>
    <xf numFmtId="0" fontId="37" fillId="0" borderId="2" xfId="12" applyBorder="1" applyAlignment="1" applyProtection="1">
      <alignment horizontal="center" vertical="center"/>
    </xf>
    <xf numFmtId="0" fontId="63" fillId="0" borderId="15" xfId="12" applyFont="1" applyBorder="1" applyAlignment="1" applyProtection="1">
      <alignment horizontal="center" vertical="center" wrapText="1"/>
    </xf>
    <xf numFmtId="0" fontId="66" fillId="0" borderId="0" xfId="12" applyFont="1" applyAlignment="1" applyProtection="1">
      <alignment horizontal="center" vertical="center" shrinkToFit="1"/>
    </xf>
    <xf numFmtId="0" fontId="68"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shrinkToFit="1"/>
    </xf>
    <xf numFmtId="0" fontId="7" fillId="0" borderId="31"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5" fillId="0" borderId="64" xfId="0" applyFont="1" applyFill="1" applyBorder="1" applyAlignment="1" applyProtection="1">
      <alignment vertical="center" shrinkToFit="1"/>
    </xf>
    <xf numFmtId="0" fontId="5" fillId="0" borderId="62" xfId="0" applyFont="1" applyFill="1" applyBorder="1" applyAlignment="1" applyProtection="1">
      <alignment vertical="center" shrinkToFit="1"/>
    </xf>
    <xf numFmtId="0" fontId="5" fillId="0" borderId="65" xfId="0" applyFont="1" applyFill="1" applyBorder="1" applyAlignment="1" applyProtection="1">
      <alignment vertical="center" shrinkToFit="1"/>
    </xf>
    <xf numFmtId="0" fontId="7" fillId="0" borderId="57"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0" borderId="83"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84" xfId="0" applyFont="1" applyFill="1" applyBorder="1" applyAlignment="1" applyProtection="1">
      <alignment vertical="center" shrinkToFit="1"/>
    </xf>
    <xf numFmtId="0" fontId="7" fillId="0" borderId="34" xfId="0" applyFont="1" applyBorder="1" applyAlignment="1" applyProtection="1">
      <alignment horizontal="distributed" vertical="center"/>
    </xf>
    <xf numFmtId="0" fontId="7" fillId="0" borderId="35" xfId="0" applyFont="1" applyBorder="1" applyAlignment="1" applyProtection="1">
      <alignment horizontal="distributed" vertical="center"/>
    </xf>
    <xf numFmtId="0" fontId="5" fillId="0" borderId="52"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5" fillId="0" borderId="82" xfId="0" applyFont="1" applyFill="1" applyBorder="1" applyAlignment="1" applyProtection="1">
      <alignment vertical="center" shrinkToFit="1"/>
    </xf>
    <xf numFmtId="0" fontId="5" fillId="0" borderId="16" xfId="0" applyNumberFormat="1" applyFont="1" applyFill="1" applyBorder="1" applyAlignment="1" applyProtection="1">
      <alignment horizontal="center" vertical="center"/>
    </xf>
    <xf numFmtId="0" fontId="5" fillId="0" borderId="38"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3"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5" fillId="2" borderId="4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5" xfId="0" applyFont="1" applyBorder="1" applyAlignment="1" applyProtection="1">
      <alignment horizontal="center" vertical="center"/>
    </xf>
    <xf numFmtId="0" fontId="5" fillId="2" borderId="5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2" borderId="49"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8" fillId="0" borderId="50" xfId="0" applyFont="1" applyBorder="1" applyAlignment="1" applyProtection="1">
      <alignment horizontal="left" vertical="center"/>
    </xf>
    <xf numFmtId="0" fontId="8" fillId="0" borderId="82"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2" borderId="8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7" fillId="0" borderId="43" xfId="0" applyFont="1" applyBorder="1" applyAlignment="1" applyProtection="1">
      <alignment horizontal="distributed" vertical="center"/>
    </xf>
    <xf numFmtId="0" fontId="7" fillId="0" borderId="28" xfId="0" applyFont="1" applyBorder="1" applyAlignment="1" applyProtection="1">
      <alignment horizontal="distributed" vertical="center"/>
    </xf>
    <xf numFmtId="0" fontId="7" fillId="0" borderId="39" xfId="0" applyFont="1" applyBorder="1" applyAlignment="1" applyProtection="1">
      <alignment horizontal="distributed" vertical="center"/>
    </xf>
    <xf numFmtId="0" fontId="7" fillId="0" borderId="4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38"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8" xfId="0" applyFont="1" applyBorder="1" applyAlignment="1" applyProtection="1">
      <alignment horizontal="distributed" vertical="center"/>
    </xf>
    <xf numFmtId="0" fontId="5" fillId="0" borderId="15" xfId="0" applyFont="1" applyBorder="1" applyAlignment="1" applyProtection="1">
      <alignment horizontal="center" vertical="center"/>
    </xf>
    <xf numFmtId="0" fontId="5" fillId="0" borderId="15" xfId="0" applyFont="1" applyBorder="1" applyAlignment="1" applyProtection="1">
      <alignment vertical="center"/>
    </xf>
    <xf numFmtId="0" fontId="5" fillId="0" borderId="15" xfId="0" applyFont="1" applyBorder="1" applyAlignment="1" applyProtection="1">
      <alignment vertical="center" wrapText="1"/>
    </xf>
    <xf numFmtId="0" fontId="5" fillId="0" borderId="9" xfId="0" applyFont="1" applyBorder="1" applyAlignment="1" applyProtection="1">
      <alignment horizontal="left" vertical="center"/>
    </xf>
    <xf numFmtId="0" fontId="9" fillId="0" borderId="70" xfId="0" applyFon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0" fontId="9" fillId="0" borderId="67"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46" xfId="0" applyFont="1" applyBorder="1" applyAlignment="1" applyProtection="1">
      <alignment horizontal="center" vertical="top"/>
    </xf>
    <xf numFmtId="0" fontId="7" fillId="0" borderId="47" xfId="0" applyFont="1" applyBorder="1" applyAlignment="1" applyProtection="1">
      <alignment horizontal="center" vertical="top"/>
    </xf>
    <xf numFmtId="0" fontId="7" fillId="0" borderId="48" xfId="0" applyFont="1" applyBorder="1" applyAlignment="1" applyProtection="1">
      <alignment horizontal="center" vertical="top"/>
    </xf>
    <xf numFmtId="0" fontId="9" fillId="0" borderId="15"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15"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17"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7" fillId="0" borderId="90" xfId="0" applyFont="1" applyBorder="1" applyAlignment="1" applyProtection="1">
      <alignment vertical="center" wrapText="1"/>
    </xf>
    <xf numFmtId="0" fontId="7" fillId="0" borderId="62" xfId="0" applyFont="1" applyBorder="1" applyAlignment="1" applyProtection="1">
      <alignment vertical="center" wrapText="1"/>
    </xf>
    <xf numFmtId="0" fontId="7" fillId="0" borderId="99" xfId="0" applyFont="1" applyBorder="1" applyAlignment="1" applyProtection="1">
      <alignment vertical="center" wrapText="1"/>
    </xf>
    <xf numFmtId="0" fontId="9" fillId="0" borderId="66"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5" fillId="4" borderId="0" xfId="0" applyFont="1" applyFill="1" applyAlignment="1" applyProtection="1">
      <alignment horizontal="center" vertical="center"/>
    </xf>
    <xf numFmtId="0" fontId="0" fillId="4" borderId="0" xfId="0" applyFont="1" applyFill="1" applyAlignment="1" applyProtection="1">
      <alignment horizontal="center" vertical="center"/>
    </xf>
    <xf numFmtId="38" fontId="7" fillId="0" borderId="83" xfId="6" applyNumberFormat="1" applyFont="1" applyFill="1" applyBorder="1" applyAlignment="1" applyProtection="1">
      <alignment vertical="center" shrinkToFit="1"/>
    </xf>
    <xf numFmtId="38" fontId="7" fillId="0" borderId="37" xfId="6" applyNumberFormat="1" applyFont="1" applyFill="1" applyBorder="1" applyAlignment="1" applyProtection="1">
      <alignment vertical="center" shrinkToFit="1"/>
    </xf>
    <xf numFmtId="38" fontId="7" fillId="0" borderId="83" xfId="6" applyNumberFormat="1" applyFont="1" applyFill="1" applyBorder="1" applyAlignment="1" applyProtection="1">
      <alignment vertical="center"/>
    </xf>
    <xf numFmtId="38" fontId="7" fillId="0" borderId="37" xfId="6" applyNumberFormat="1" applyFont="1" applyFill="1" applyBorder="1" applyAlignment="1" applyProtection="1">
      <alignment vertical="center"/>
    </xf>
    <xf numFmtId="38" fontId="7" fillId="5" borderId="37" xfId="6" applyNumberFormat="1" applyFont="1" applyFill="1" applyBorder="1" applyAlignment="1" applyProtection="1">
      <alignment vertical="center"/>
    </xf>
    <xf numFmtId="0" fontId="7" fillId="0" borderId="83"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17" xfId="0" applyFont="1" applyBorder="1" applyAlignment="1" applyProtection="1">
      <alignment vertical="center" wrapText="1"/>
    </xf>
    <xf numFmtId="0" fontId="7" fillId="0" borderId="86"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9" xfId="0" applyFont="1" applyBorder="1" applyAlignment="1" applyProtection="1">
      <alignment vertical="center" wrapText="1"/>
    </xf>
    <xf numFmtId="0" fontId="70" fillId="0" borderId="0" xfId="0" applyFont="1" applyFill="1" applyAlignment="1" applyProtection="1">
      <alignment horizontal="center" vertical="center"/>
    </xf>
    <xf numFmtId="0" fontId="72" fillId="0" borderId="52" xfId="0" applyFont="1" applyFill="1" applyBorder="1" applyAlignment="1" applyProtection="1">
      <alignment horizontal="center" vertical="center"/>
    </xf>
    <xf numFmtId="0" fontId="72" fillId="0" borderId="50" xfId="0" applyFont="1" applyFill="1" applyBorder="1" applyAlignment="1" applyProtection="1">
      <alignment horizontal="center" vertical="center"/>
    </xf>
    <xf numFmtId="0" fontId="72" fillId="0" borderId="82" xfId="0" applyFont="1" applyFill="1" applyBorder="1" applyAlignment="1" applyProtection="1">
      <alignment horizontal="center" vertical="center"/>
    </xf>
    <xf numFmtId="38" fontId="7" fillId="0" borderId="5" xfId="6" applyNumberFormat="1" applyFont="1" applyFill="1" applyBorder="1" applyAlignment="1" applyProtection="1">
      <alignment horizontal="right" vertical="center"/>
    </xf>
    <xf numFmtId="38" fontId="0" fillId="0" borderId="1" xfId="6" applyNumberFormat="1" applyFont="1" applyFill="1" applyBorder="1" applyAlignment="1" applyProtection="1">
      <alignment horizontal="right" vertical="center"/>
    </xf>
    <xf numFmtId="38" fontId="7" fillId="0" borderId="6" xfId="6" applyNumberFormat="1" applyFont="1" applyFill="1" applyBorder="1" applyAlignment="1" applyProtection="1">
      <alignment horizontal="right" vertical="center"/>
    </xf>
    <xf numFmtId="38" fontId="0" fillId="0" borderId="62" xfId="6" applyNumberFormat="1" applyFont="1" applyFill="1" applyBorder="1" applyAlignment="1" applyProtection="1">
      <alignment horizontal="right" vertical="center"/>
    </xf>
    <xf numFmtId="0" fontId="7" fillId="0" borderId="28" xfId="0" applyFont="1" applyBorder="1" applyAlignment="1" applyProtection="1">
      <alignment horizontal="left" vertical="center"/>
    </xf>
    <xf numFmtId="179" fontId="7" fillId="0" borderId="83" xfId="0" applyNumberFormat="1" applyFont="1" applyFill="1" applyBorder="1" applyAlignment="1" applyProtection="1">
      <alignment horizontal="right" vertical="center"/>
    </xf>
    <xf numFmtId="179" fontId="7" fillId="0" borderId="37" xfId="0" applyNumberFormat="1" applyFont="1" applyFill="1" applyBorder="1" applyAlignment="1" applyProtection="1">
      <alignment horizontal="right" vertical="center"/>
    </xf>
    <xf numFmtId="0" fontId="7" fillId="0" borderId="83"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43"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0" fontId="7" fillId="0" borderId="45" xfId="0" applyNumberFormat="1" applyFont="1" applyFill="1" applyBorder="1" applyAlignment="1" applyProtection="1">
      <alignment horizontal="center" vertical="center"/>
    </xf>
    <xf numFmtId="0" fontId="7" fillId="0" borderId="50" xfId="0" applyFont="1" applyBorder="1" applyProtection="1">
      <alignment vertical="center"/>
    </xf>
    <xf numFmtId="0" fontId="7" fillId="0" borderId="51" xfId="0" applyFont="1" applyBorder="1" applyProtection="1">
      <alignment vertical="center"/>
    </xf>
    <xf numFmtId="179" fontId="7" fillId="0" borderId="83" xfId="0" applyNumberFormat="1" applyFont="1" applyFill="1" applyBorder="1" applyAlignment="1" applyProtection="1">
      <alignment vertical="center"/>
    </xf>
    <xf numFmtId="179" fontId="7" fillId="0" borderId="37" xfId="0" applyNumberFormat="1" applyFont="1" applyFill="1" applyBorder="1" applyAlignment="1" applyProtection="1">
      <alignment vertical="center"/>
    </xf>
    <xf numFmtId="38" fontId="7" fillId="0" borderId="64" xfId="0" applyNumberFormat="1" applyFont="1" applyFill="1" applyBorder="1" applyAlignment="1" applyProtection="1">
      <alignment horizontal="right" vertical="center"/>
    </xf>
    <xf numFmtId="38" fontId="7" fillId="0" borderId="62" xfId="0" applyNumberFormat="1" applyFont="1" applyFill="1" applyBorder="1" applyAlignment="1" applyProtection="1">
      <alignment horizontal="right" vertical="center"/>
    </xf>
    <xf numFmtId="38" fontId="7" fillId="0" borderId="97" xfId="0" applyNumberFormat="1" applyFont="1" applyFill="1" applyBorder="1" applyAlignment="1" applyProtection="1">
      <alignment horizontal="right" vertical="center"/>
    </xf>
    <xf numFmtId="38" fontId="7" fillId="0" borderId="98" xfId="0" applyNumberFormat="1" applyFont="1" applyFill="1" applyBorder="1" applyAlignment="1" applyProtection="1">
      <alignment horizontal="right" vertical="center"/>
    </xf>
    <xf numFmtId="0" fontId="36" fillId="0" borderId="16" xfId="0" applyFont="1" applyBorder="1" applyAlignment="1" applyProtection="1">
      <alignment horizontal="center" vertical="center"/>
    </xf>
    <xf numFmtId="0" fontId="7" fillId="0" borderId="83" xfId="0" applyFont="1" applyFill="1" applyBorder="1" applyAlignment="1" applyProtection="1">
      <alignment vertical="center" wrapText="1"/>
    </xf>
    <xf numFmtId="0" fontId="7" fillId="0" borderId="37" xfId="0" applyFont="1" applyFill="1" applyBorder="1" applyAlignment="1" applyProtection="1">
      <alignment vertical="center" wrapText="1"/>
    </xf>
    <xf numFmtId="0" fontId="7" fillId="0" borderId="17" xfId="0" applyFont="1" applyFill="1" applyBorder="1" applyAlignment="1" applyProtection="1">
      <alignment vertical="center" wrapText="1"/>
    </xf>
    <xf numFmtId="38" fontId="7" fillId="0" borderId="83" xfId="0" applyNumberFormat="1" applyFont="1" applyFill="1" applyBorder="1" applyAlignment="1" applyProtection="1">
      <alignment horizontal="right" vertical="center"/>
    </xf>
    <xf numFmtId="38" fontId="7" fillId="0" borderId="37" xfId="0" applyNumberFormat="1" applyFont="1" applyFill="1" applyBorder="1" applyAlignment="1" applyProtection="1">
      <alignment horizontal="right" vertical="center"/>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8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38"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39" xfId="0" applyFont="1" applyFill="1" applyBorder="1" applyAlignment="1" applyProtection="1">
      <alignment vertical="center" wrapText="1"/>
    </xf>
    <xf numFmtId="38" fontId="7" fillId="0" borderId="34" xfId="0" applyNumberFormat="1" applyFont="1" applyFill="1" applyBorder="1" applyAlignment="1" applyProtection="1">
      <alignment horizontal="right" vertical="center"/>
    </xf>
    <xf numFmtId="38" fontId="7" fillId="0" borderId="35" xfId="0" applyNumberFormat="1" applyFont="1" applyFill="1" applyBorder="1" applyAlignment="1" applyProtection="1">
      <alignment horizontal="right" vertical="center"/>
    </xf>
    <xf numFmtId="38" fontId="7" fillId="0" borderId="52"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0" borderId="32" xfId="0" applyNumberFormat="1" applyFont="1" applyFill="1" applyBorder="1" applyAlignment="1" applyProtection="1">
      <alignment horizontal="right" vertical="center"/>
    </xf>
    <xf numFmtId="38" fontId="7" fillId="2" borderId="52" xfId="0" applyNumberFormat="1" applyFont="1" applyFill="1" applyBorder="1" applyAlignment="1" applyProtection="1">
      <alignment horizontal="right" vertical="center"/>
      <protection locked="0"/>
    </xf>
    <xf numFmtId="38" fontId="7" fillId="2" borderId="50" xfId="0" applyNumberFormat="1" applyFont="1" applyFill="1" applyBorder="1" applyAlignment="1" applyProtection="1">
      <alignment horizontal="right" vertical="center"/>
      <protection locked="0"/>
    </xf>
    <xf numFmtId="0" fontId="7" fillId="0" borderId="86"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50"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0" borderId="62"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0" borderId="84"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82" xfId="0" applyFont="1" applyFill="1" applyBorder="1" applyAlignment="1" applyProtection="1">
      <alignment vertical="center"/>
    </xf>
    <xf numFmtId="38" fontId="7" fillId="0" borderId="87" xfId="0" applyNumberFormat="1" applyFont="1" applyFill="1" applyBorder="1" applyAlignment="1" applyProtection="1">
      <alignment horizontal="right" vertical="center"/>
    </xf>
    <xf numFmtId="38" fontId="7" fillId="0" borderId="81"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8"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5" fillId="0" borderId="83"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5" fillId="0" borderId="83" xfId="0" applyFont="1" applyBorder="1" applyAlignment="1" applyProtection="1">
      <alignment vertical="center" shrinkToFit="1"/>
    </xf>
    <xf numFmtId="0" fontId="5" fillId="0" borderId="37"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5" xfId="0" applyFont="1" applyFill="1" applyBorder="1" applyProtection="1">
      <alignment vertical="center"/>
    </xf>
    <xf numFmtId="0" fontId="5" fillId="0" borderId="83" xfId="0" applyFont="1" applyFill="1" applyBorder="1" applyProtection="1">
      <alignment vertical="center"/>
    </xf>
    <xf numFmtId="0" fontId="5" fillId="0" borderId="49" xfId="0" applyFont="1" applyBorder="1" applyProtection="1">
      <alignment vertical="center"/>
    </xf>
    <xf numFmtId="0" fontId="5" fillId="0" borderId="50" xfId="0" applyFont="1" applyBorder="1" applyProtection="1">
      <alignment vertical="center"/>
    </xf>
    <xf numFmtId="0" fontId="5" fillId="0" borderId="51" xfId="0" applyFont="1" applyBorder="1" applyProtection="1">
      <alignment vertical="center"/>
    </xf>
    <xf numFmtId="0" fontId="71" fillId="2" borderId="52" xfId="0" applyFont="1" applyFill="1" applyBorder="1" applyAlignment="1" applyProtection="1">
      <alignment horizontal="center" vertical="center" shrinkToFit="1"/>
      <protection locked="0"/>
    </xf>
    <xf numFmtId="0" fontId="71" fillId="2" borderId="50" xfId="0" applyFont="1" applyFill="1" applyBorder="1" applyAlignment="1" applyProtection="1">
      <alignment horizontal="center" vertical="center" shrinkToFit="1"/>
      <protection locked="0"/>
    </xf>
    <xf numFmtId="0" fontId="71" fillId="2" borderId="82" xfId="0" applyFont="1" applyFill="1" applyBorder="1" applyAlignment="1" applyProtection="1">
      <alignment horizontal="center" vertical="center" shrinkToFit="1"/>
      <protection locked="0"/>
    </xf>
    <xf numFmtId="0" fontId="5" fillId="0" borderId="64" xfId="0" applyFont="1" applyBorder="1" applyProtection="1">
      <alignment vertical="center"/>
    </xf>
    <xf numFmtId="0" fontId="5" fillId="0" borderId="62" xfId="0" applyFont="1" applyBorder="1" applyProtection="1">
      <alignment vertical="center"/>
    </xf>
    <xf numFmtId="0" fontId="5" fillId="0" borderId="2"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66" xfId="0" applyFont="1" applyFill="1" applyBorder="1" applyProtection="1">
      <alignment vertical="center"/>
    </xf>
    <xf numFmtId="0" fontId="5" fillId="0" borderId="2" xfId="0" applyFont="1" applyFill="1" applyBorder="1" applyProtection="1">
      <alignment vertical="center"/>
    </xf>
    <xf numFmtId="0" fontId="5" fillId="0" borderId="110" xfId="0" applyFont="1" applyBorder="1" applyAlignment="1" applyProtection="1">
      <alignment vertical="center" shrinkToFit="1"/>
    </xf>
    <xf numFmtId="0" fontId="5" fillId="0" borderId="111" xfId="0" applyFont="1" applyBorder="1" applyAlignment="1" applyProtection="1">
      <alignment vertical="center" shrinkToFit="1"/>
    </xf>
    <xf numFmtId="0" fontId="5" fillId="0" borderId="112" xfId="0" applyFont="1" applyBorder="1" applyAlignment="1" applyProtection="1">
      <alignment vertical="center" shrinkToFit="1"/>
    </xf>
    <xf numFmtId="0" fontId="5" fillId="0" borderId="113" xfId="0" applyFont="1" applyFill="1" applyBorder="1" applyProtection="1">
      <alignment vertical="center"/>
    </xf>
    <xf numFmtId="0" fontId="5" fillId="0" borderId="110" xfId="0" applyFont="1" applyFill="1" applyBorder="1" applyProtection="1">
      <alignment vertical="center"/>
    </xf>
    <xf numFmtId="0" fontId="24" fillId="0" borderId="15" xfId="0" applyFont="1" applyBorder="1" applyAlignment="1" applyProtection="1">
      <alignment vertical="center" shrinkToFit="1"/>
    </xf>
    <xf numFmtId="38" fontId="58" fillId="0" borderId="15" xfId="6" applyFont="1" applyBorder="1" applyAlignment="1" applyProtection="1">
      <alignment vertical="center" shrinkToFit="1"/>
      <protection locked="0"/>
    </xf>
    <xf numFmtId="38" fontId="7" fillId="0" borderId="78"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38" fontId="7" fillId="0" borderId="2" xfId="0" applyNumberFormat="1" applyFont="1" applyFill="1" applyBorder="1" applyAlignment="1" applyProtection="1">
      <alignment horizontal="right" vertical="center"/>
    </xf>
    <xf numFmtId="0" fontId="24" fillId="0" borderId="15" xfId="0" applyFont="1" applyBorder="1" applyProtection="1">
      <alignment vertical="center"/>
    </xf>
    <xf numFmtId="38" fontId="59" fillId="0" borderId="66" xfId="6" applyFont="1" applyBorder="1" applyAlignment="1" applyProtection="1">
      <alignment vertical="center" shrinkToFit="1"/>
    </xf>
    <xf numFmtId="0" fontId="24" fillId="0" borderId="15" xfId="0" applyFont="1" applyBorder="1" applyAlignment="1" applyProtection="1">
      <alignment horizontal="right" vertical="center"/>
    </xf>
    <xf numFmtId="0" fontId="24" fillId="0" borderId="83" xfId="0" applyFont="1" applyBorder="1" applyAlignment="1" applyProtection="1">
      <alignment horizontal="right" vertical="center"/>
    </xf>
    <xf numFmtId="38" fontId="59" fillId="0" borderId="94" xfId="6" applyFont="1" applyBorder="1" applyAlignment="1" applyProtection="1">
      <alignment vertical="center" shrinkToFit="1"/>
    </xf>
    <xf numFmtId="38" fontId="59" fillId="0" borderId="109" xfId="6" applyFont="1" applyBorder="1" applyAlignment="1" applyProtection="1">
      <alignment vertical="center" shrinkToFit="1"/>
    </xf>
    <xf numFmtId="0" fontId="19" fillId="0" borderId="87" xfId="10" applyFont="1" applyBorder="1" applyAlignment="1" applyProtection="1">
      <alignment horizontal="center" vertical="center"/>
    </xf>
    <xf numFmtId="0" fontId="19" fillId="0" borderId="95" xfId="10" applyFont="1" applyBorder="1" applyAlignment="1" applyProtection="1">
      <alignment horizontal="center" vertical="center"/>
    </xf>
    <xf numFmtId="0" fontId="19" fillId="0" borderId="102" xfId="10" applyFont="1" applyBorder="1" applyAlignment="1" applyProtection="1">
      <alignment horizontal="center" vertical="center"/>
    </xf>
    <xf numFmtId="0" fontId="19" fillId="0" borderId="81"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74" xfId="10" applyFont="1" applyBorder="1" applyAlignment="1" applyProtection="1">
      <alignment horizontal="center" vertical="center" wrapText="1"/>
    </xf>
    <xf numFmtId="0" fontId="19" fillId="0" borderId="43" xfId="10" applyFont="1" applyBorder="1" applyAlignment="1" applyProtection="1">
      <alignment horizontal="center" vertical="center" wrapText="1"/>
    </xf>
    <xf numFmtId="0" fontId="19" fillId="0" borderId="28" xfId="10" applyFont="1" applyBorder="1" applyAlignment="1" applyProtection="1">
      <alignment horizontal="center" vertical="center" wrapText="1"/>
    </xf>
    <xf numFmtId="0" fontId="19" fillId="0" borderId="39"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0" xfId="10" applyFont="1" applyAlignment="1" applyProtection="1">
      <alignment horizontal="center" vertical="center" wrapText="1"/>
    </xf>
    <xf numFmtId="0" fontId="19" fillId="0" borderId="9" xfId="10" applyFont="1" applyBorder="1" applyAlignment="1" applyProtection="1">
      <alignment horizontal="center" vertical="center" wrapText="1"/>
    </xf>
    <xf numFmtId="0" fontId="19" fillId="0" borderId="44" xfId="10" applyFont="1" applyBorder="1" applyAlignment="1" applyProtection="1">
      <alignment horizontal="center" vertical="center" wrapText="1"/>
    </xf>
    <xf numFmtId="0" fontId="19" fillId="0" borderId="16" xfId="10" applyFont="1" applyBorder="1" applyAlignment="1" applyProtection="1">
      <alignment horizontal="center" vertical="center" wrapText="1"/>
    </xf>
    <xf numFmtId="0" fontId="19" fillId="0" borderId="42" xfId="10" applyFont="1" applyBorder="1" applyAlignment="1" applyProtection="1">
      <alignment horizontal="center" vertical="center" wrapText="1"/>
    </xf>
    <xf numFmtId="0" fontId="19" fillId="0" borderId="101" xfId="10" applyFont="1" applyBorder="1" applyAlignment="1" applyProtection="1">
      <alignment horizontal="center" vertical="center" wrapText="1"/>
    </xf>
    <xf numFmtId="0" fontId="19" fillId="0" borderId="96" xfId="10" applyFont="1" applyBorder="1" applyAlignment="1" applyProtection="1">
      <alignment horizontal="center" vertical="center" wrapText="1"/>
    </xf>
    <xf numFmtId="0" fontId="19" fillId="0" borderId="75" xfId="10" applyFont="1" applyBorder="1" applyAlignment="1" applyProtection="1">
      <alignment horizontal="center" vertical="center" wrapText="1"/>
    </xf>
    <xf numFmtId="0" fontId="28" fillId="0" borderId="90" xfId="10" applyFont="1" applyBorder="1" applyAlignment="1" applyProtection="1">
      <alignment horizontal="center" vertical="center"/>
    </xf>
    <xf numFmtId="0" fontId="28" fillId="0" borderId="62" xfId="10" applyFont="1" applyBorder="1" applyAlignment="1" applyProtection="1">
      <alignment horizontal="center" vertical="center"/>
    </xf>
    <xf numFmtId="0" fontId="28" fillId="0" borderId="65" xfId="10" applyFont="1" applyBorder="1" applyAlignment="1" applyProtection="1">
      <alignment horizontal="center" vertical="center"/>
    </xf>
    <xf numFmtId="0" fontId="21" fillId="0" borderId="73" xfId="9" applyFont="1" applyBorder="1" applyAlignment="1" applyProtection="1">
      <alignment horizontal="right" vertical="center"/>
    </xf>
    <xf numFmtId="0" fontId="21" fillId="0" borderId="30" xfId="9" applyFont="1" applyBorder="1" applyAlignment="1" applyProtection="1">
      <alignment horizontal="right" vertical="center"/>
    </xf>
    <xf numFmtId="0" fontId="21" fillId="0" borderId="89" xfId="9" applyFont="1" applyBorder="1" applyAlignment="1" applyProtection="1">
      <alignment horizontal="right" vertical="center"/>
    </xf>
    <xf numFmtId="0" fontId="21" fillId="0" borderId="40" xfId="9" applyFont="1" applyBorder="1" applyAlignment="1" applyProtection="1">
      <alignment horizontal="right" vertical="center" shrinkToFit="1"/>
    </xf>
    <xf numFmtId="0" fontId="21" fillId="0" borderId="0" xfId="9" applyFont="1" applyAlignment="1" applyProtection="1">
      <alignment horizontal="right" vertical="center" shrinkToFit="1"/>
    </xf>
    <xf numFmtId="0" fontId="21" fillId="0" borderId="7" xfId="9" applyFont="1" applyBorder="1" applyAlignment="1" applyProtection="1">
      <alignment horizontal="right" vertical="center" shrinkToFit="1"/>
    </xf>
    <xf numFmtId="0" fontId="21" fillId="0" borderId="41" xfId="9" applyFont="1" applyBorder="1" applyAlignment="1" applyProtection="1">
      <alignment horizontal="right" vertical="center" shrinkToFit="1"/>
    </xf>
    <xf numFmtId="0" fontId="21" fillId="0" borderId="16" xfId="9" applyFont="1" applyBorder="1" applyAlignment="1" applyProtection="1">
      <alignment horizontal="right" vertical="center" shrinkToFit="1"/>
    </xf>
    <xf numFmtId="0" fontId="21" fillId="0" borderId="18" xfId="9" applyFont="1" applyBorder="1" applyAlignment="1" applyProtection="1">
      <alignment horizontal="right" vertical="center" shrinkToFit="1"/>
    </xf>
    <xf numFmtId="0" fontId="19" fillId="2" borderId="62" xfId="10" applyFont="1" applyFill="1" applyBorder="1" applyAlignment="1" applyProtection="1">
      <alignment vertical="center" shrinkToFit="1"/>
      <protection locked="0"/>
    </xf>
    <xf numFmtId="0" fontId="19" fillId="2" borderId="65" xfId="10" applyFont="1" applyFill="1" applyBorder="1" applyAlignment="1" applyProtection="1">
      <alignment vertical="center" shrinkToFit="1"/>
      <protection locked="0"/>
    </xf>
    <xf numFmtId="0" fontId="19" fillId="2" borderId="37" xfId="10" applyFont="1" applyFill="1" applyBorder="1" applyAlignment="1" applyProtection="1">
      <alignment vertical="center" shrinkToFit="1"/>
      <protection locked="0"/>
    </xf>
    <xf numFmtId="0" fontId="19" fillId="2" borderId="84" xfId="10" applyFont="1" applyFill="1" applyBorder="1" applyAlignment="1" applyProtection="1">
      <alignment vertical="center" shrinkToFit="1"/>
      <protection locked="0"/>
    </xf>
    <xf numFmtId="0" fontId="31" fillId="0" borderId="46" xfId="10" applyFont="1" applyFill="1" applyBorder="1" applyAlignment="1" applyProtection="1">
      <alignment horizontal="center" vertical="center" wrapText="1" shrinkToFit="1"/>
    </xf>
    <xf numFmtId="0" fontId="31" fillId="0" borderId="47" xfId="10" applyFont="1" applyFill="1" applyBorder="1" applyAlignment="1" applyProtection="1">
      <alignment horizontal="center" vertical="center" wrapText="1" shrinkToFit="1"/>
    </xf>
    <xf numFmtId="0" fontId="31" fillId="0" borderId="48" xfId="10" applyFont="1" applyFill="1" applyBorder="1" applyAlignment="1" applyProtection="1">
      <alignment horizontal="center" vertical="center" wrapText="1" shrinkToFit="1"/>
    </xf>
    <xf numFmtId="0" fontId="19" fillId="0" borderId="38" xfId="10" applyFont="1" applyBorder="1" applyAlignment="1" applyProtection="1">
      <alignment horizontal="center" vertical="center" wrapText="1" shrinkToFit="1"/>
    </xf>
    <xf numFmtId="0" fontId="19" fillId="0" borderId="28" xfId="10" applyFont="1" applyBorder="1" applyAlignment="1" applyProtection="1">
      <alignment horizontal="center" vertical="center" wrapText="1" shrinkToFit="1"/>
    </xf>
    <xf numFmtId="0" fontId="19" fillId="0" borderId="45" xfId="10" applyFont="1" applyBorder="1" applyAlignment="1" applyProtection="1">
      <alignment horizontal="center" vertical="center" wrapText="1" shrinkToFit="1"/>
    </xf>
    <xf numFmtId="0" fontId="19" fillId="0" borderId="40" xfId="10" applyFont="1" applyBorder="1" applyAlignment="1" applyProtection="1">
      <alignment horizontal="center" vertical="center" wrapText="1" shrinkToFit="1"/>
    </xf>
    <xf numFmtId="0" fontId="19" fillId="0" borderId="0" xfId="10" applyFont="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41" xfId="10" applyFont="1" applyBorder="1" applyAlignment="1" applyProtection="1">
      <alignment horizontal="center" vertical="center" wrapText="1" shrinkToFit="1"/>
    </xf>
    <xf numFmtId="0" fontId="19" fillId="0" borderId="16" xfId="10" applyFont="1" applyBorder="1" applyAlignment="1" applyProtection="1">
      <alignment horizontal="center" vertical="center" wrapText="1" shrinkToFit="1"/>
    </xf>
    <xf numFmtId="0" fontId="19" fillId="0" borderId="18" xfId="10" applyFont="1" applyBorder="1" applyAlignment="1" applyProtection="1">
      <alignment horizontal="center" vertical="center" wrapText="1" shrinkToFit="1"/>
    </xf>
    <xf numFmtId="0" fontId="19" fillId="0" borderId="58" xfId="11" applyFont="1" applyBorder="1" applyAlignment="1" applyProtection="1">
      <alignment horizontal="center" vertical="center" shrinkToFit="1"/>
    </xf>
    <xf numFmtId="0" fontId="19" fillId="0" borderId="1" xfId="11" applyFont="1" applyBorder="1" applyAlignment="1" applyProtection="1">
      <alignment horizontal="center" vertical="center" shrinkToFit="1"/>
    </xf>
    <xf numFmtId="0" fontId="19" fillId="0" borderId="10" xfId="11" applyFont="1" applyBorder="1" applyAlignment="1" applyProtection="1">
      <alignment horizontal="center" vertical="center" shrinkToFit="1"/>
    </xf>
    <xf numFmtId="0" fontId="19" fillId="0" borderId="19" xfId="11" applyFont="1" applyBorder="1" applyAlignment="1" applyProtection="1">
      <alignment horizontal="center" vertical="center" wrapText="1" shrinkToFit="1"/>
    </xf>
    <xf numFmtId="0" fontId="19" fillId="0" borderId="74" xfId="11" applyFont="1" applyBorder="1" applyAlignment="1" applyProtection="1">
      <alignment horizontal="center" vertical="center" wrapText="1" shrinkToFit="1"/>
    </xf>
    <xf numFmtId="0" fontId="19" fillId="0" borderId="7" xfId="11" applyFont="1" applyFill="1" applyBorder="1" applyAlignment="1" applyProtection="1">
      <alignment horizontal="center" vertical="center" wrapText="1" shrinkToFit="1"/>
    </xf>
    <xf numFmtId="0" fontId="19" fillId="0" borderId="18" xfId="11" applyFont="1" applyFill="1" applyBorder="1" applyAlignment="1" applyProtection="1">
      <alignment horizontal="center" vertical="center" wrapText="1" shrinkToFit="1"/>
    </xf>
    <xf numFmtId="0" fontId="19" fillId="0" borderId="85" xfId="10" applyFont="1" applyBorder="1" applyAlignment="1" applyProtection="1">
      <alignment horizontal="center" vertical="center"/>
    </xf>
    <xf numFmtId="0" fontId="19" fillId="0" borderId="37" xfId="10" applyFont="1" applyBorder="1" applyAlignment="1" applyProtection="1">
      <alignment horizontal="center" vertical="center"/>
    </xf>
    <xf numFmtId="0" fontId="19" fillId="0" borderId="17" xfId="10" applyFont="1" applyBorder="1" applyAlignment="1" applyProtection="1">
      <alignment horizontal="center" vertical="center"/>
    </xf>
    <xf numFmtId="0" fontId="19" fillId="0" borderId="0" xfId="11" applyFont="1" applyFill="1" applyAlignment="1" applyProtection="1">
      <alignment horizontal="center" vertical="center" wrapText="1" shrinkToFit="1"/>
    </xf>
    <xf numFmtId="0" fontId="19" fillId="0" borderId="16" xfId="11" applyFont="1" applyFill="1" applyBorder="1" applyAlignment="1" applyProtection="1">
      <alignment horizontal="center" vertical="center" wrapText="1" shrinkToFit="1"/>
    </xf>
    <xf numFmtId="0" fontId="23" fillId="0" borderId="73" xfId="9" applyFont="1" applyBorder="1" applyAlignment="1" applyProtection="1">
      <alignment horizontal="center" vertical="center" wrapText="1"/>
    </xf>
    <xf numFmtId="0" fontId="23" fillId="0" borderId="30" xfId="9" applyFont="1" applyBorder="1" applyAlignment="1" applyProtection="1">
      <alignment horizontal="center" vertical="center" wrapText="1"/>
    </xf>
    <xf numFmtId="0" fontId="23" fillId="0" borderId="89" xfId="9" applyFont="1" applyBorder="1" applyAlignment="1" applyProtection="1">
      <alignment horizontal="center" vertical="center" wrapText="1"/>
    </xf>
    <xf numFmtId="0" fontId="28" fillId="0" borderId="63" xfId="10" applyFont="1" applyBorder="1" applyAlignment="1" applyProtection="1">
      <alignment horizontal="center" vertical="center"/>
    </xf>
    <xf numFmtId="0" fontId="11" fillId="0" borderId="43" xfId="10" applyFont="1" applyBorder="1" applyAlignment="1" applyProtection="1">
      <alignment horizontal="center" vertical="center" wrapText="1"/>
    </xf>
    <xf numFmtId="0" fontId="11" fillId="0" borderId="28" xfId="10" applyFont="1" applyBorder="1" applyAlignment="1" applyProtection="1">
      <alignment horizontal="center" vertical="center" wrapText="1"/>
    </xf>
    <xf numFmtId="0" fontId="11" fillId="0" borderId="39" xfId="10" applyFont="1" applyBorder="1" applyAlignment="1" applyProtection="1">
      <alignment horizontal="center" vertical="center" wrapText="1"/>
    </xf>
    <xf numFmtId="0" fontId="11" fillId="0" borderId="6" xfId="10" applyFont="1" applyBorder="1" applyAlignment="1" applyProtection="1">
      <alignment horizontal="center" vertical="center" wrapText="1"/>
    </xf>
    <xf numFmtId="0" fontId="11" fillId="0" borderId="0" xfId="10" applyFont="1" applyBorder="1" applyAlignment="1" applyProtection="1">
      <alignment horizontal="center" vertical="center" wrapText="1"/>
    </xf>
    <xf numFmtId="0" fontId="11" fillId="0" borderId="9" xfId="10" applyFont="1" applyBorder="1" applyAlignment="1" applyProtection="1">
      <alignment horizontal="center" vertical="center" wrapText="1"/>
    </xf>
    <xf numFmtId="0" fontId="19" fillId="0" borderId="88" xfId="10" applyFont="1" applyBorder="1" applyAlignment="1" applyProtection="1">
      <alignment horizontal="center" vertical="center" shrinkToFit="1"/>
    </xf>
    <xf numFmtId="0" fontId="19" fillId="0" borderId="30" xfId="10" applyFont="1" applyBorder="1" applyAlignment="1" applyProtection="1">
      <alignment horizontal="center" vertical="center" shrinkToFit="1"/>
    </xf>
    <xf numFmtId="0" fontId="19" fillId="0" borderId="89" xfId="10" applyFont="1" applyBorder="1" applyAlignment="1" applyProtection="1">
      <alignment horizontal="center" vertical="center" shrinkToFit="1"/>
    </xf>
    <xf numFmtId="0" fontId="22" fillId="0" borderId="0" xfId="9" applyFont="1" applyAlignment="1" applyProtection="1">
      <alignment horizontal="left" vertical="top" wrapText="1"/>
    </xf>
    <xf numFmtId="0" fontId="22" fillId="0" borderId="0" xfId="9" applyFont="1" applyAlignment="1" applyProtection="1">
      <alignment horizontal="left" vertical="top"/>
    </xf>
    <xf numFmtId="0" fontId="19" fillId="0" borderId="0" xfId="10" applyFont="1" applyBorder="1" applyAlignment="1" applyProtection="1">
      <alignment horizontal="center" vertical="center" wrapText="1"/>
    </xf>
    <xf numFmtId="178" fontId="28" fillId="3" borderId="73" xfId="10" applyNumberFormat="1" applyFont="1" applyFill="1" applyBorder="1" applyAlignment="1" applyProtection="1">
      <alignment vertical="center" shrinkToFit="1"/>
    </xf>
    <xf numFmtId="178" fontId="28" fillId="3" borderId="30" xfId="10" applyNumberFormat="1" applyFont="1" applyFill="1" applyBorder="1" applyAlignment="1" applyProtection="1">
      <alignment vertical="center" shrinkToFit="1"/>
    </xf>
    <xf numFmtId="178" fontId="28" fillId="3" borderId="89" xfId="10" applyNumberFormat="1" applyFont="1" applyFill="1" applyBorder="1" applyAlignment="1" applyProtection="1">
      <alignment vertical="center" shrinkToFit="1"/>
    </xf>
    <xf numFmtId="38" fontId="55" fillId="0" borderId="46" xfId="10" applyNumberFormat="1" applyFont="1" applyFill="1" applyBorder="1" applyAlignment="1" applyProtection="1">
      <alignment horizontal="right" vertical="center" shrinkToFit="1"/>
    </xf>
    <xf numFmtId="38" fontId="55" fillId="0" borderId="48" xfId="10" applyNumberFormat="1" applyFont="1" applyFill="1" applyBorder="1" applyAlignment="1" applyProtection="1">
      <alignment horizontal="right" vertical="center" shrinkToFit="1"/>
    </xf>
    <xf numFmtId="178" fontId="28" fillId="3" borderId="38" xfId="10" applyNumberFormat="1" applyFont="1" applyFill="1" applyBorder="1" applyAlignment="1" applyProtection="1">
      <alignment horizontal="left" vertical="center" wrapText="1" shrinkToFit="1"/>
    </xf>
    <xf numFmtId="178" fontId="28" fillId="3" borderId="28" xfId="10" applyNumberFormat="1" applyFont="1" applyFill="1" applyBorder="1" applyAlignment="1" applyProtection="1">
      <alignment horizontal="left" vertical="center" wrapText="1" shrinkToFit="1"/>
    </xf>
    <xf numFmtId="178" fontId="28" fillId="3" borderId="40" xfId="10" applyNumberFormat="1" applyFont="1" applyFill="1" applyBorder="1" applyAlignment="1" applyProtection="1">
      <alignment horizontal="left" vertical="center" wrapText="1" shrinkToFit="1"/>
    </xf>
    <xf numFmtId="178" fontId="28" fillId="3" borderId="0" xfId="10" applyNumberFormat="1" applyFont="1" applyFill="1" applyAlignment="1" applyProtection="1">
      <alignment horizontal="left" vertical="center" wrapText="1" shrinkToFit="1"/>
    </xf>
    <xf numFmtId="0" fontId="15" fillId="0" borderId="15" xfId="0" applyFont="1" applyBorder="1" applyAlignment="1" applyProtection="1">
      <alignment horizontal="center" vertical="center"/>
    </xf>
    <xf numFmtId="0" fontId="15" fillId="2" borderId="15" xfId="0" applyFont="1" applyFill="1" applyBorder="1" applyProtection="1">
      <alignment vertical="center"/>
      <protection locked="0"/>
    </xf>
    <xf numFmtId="0" fontId="15" fillId="0" borderId="110" xfId="0" applyFont="1" applyBorder="1" applyProtection="1">
      <alignment vertical="center"/>
    </xf>
    <xf numFmtId="0" fontId="15" fillId="0" borderId="111" xfId="0" applyFont="1" applyBorder="1" applyProtection="1">
      <alignment vertical="center"/>
    </xf>
    <xf numFmtId="0" fontId="15" fillId="0" borderId="112" xfId="0" applyFont="1" applyBorder="1" applyProtection="1">
      <alignment vertical="center"/>
    </xf>
    <xf numFmtId="0" fontId="15" fillId="0" borderId="2" xfId="0" applyFont="1" applyBorder="1" applyProtection="1">
      <alignment vertical="center"/>
    </xf>
    <xf numFmtId="0" fontId="15" fillId="0" borderId="37" xfId="0" applyFont="1" applyBorder="1" applyProtection="1">
      <alignment vertical="center"/>
    </xf>
    <xf numFmtId="0" fontId="15" fillId="0" borderId="17" xfId="0" applyFont="1" applyBorder="1" applyProtection="1">
      <alignment vertical="center"/>
    </xf>
    <xf numFmtId="0" fontId="15" fillId="0" borderId="4" xfId="0" applyFont="1" applyBorder="1" applyProtection="1">
      <alignment vertical="center"/>
    </xf>
    <xf numFmtId="0" fontId="15" fillId="0" borderId="3" xfId="0" applyFont="1" applyBorder="1" applyProtection="1">
      <alignment vertical="center"/>
    </xf>
    <xf numFmtId="0" fontId="15" fillId="0" borderId="83" xfId="0" applyFont="1" applyBorder="1" applyProtection="1">
      <alignment vertical="center"/>
    </xf>
    <xf numFmtId="0" fontId="0" fillId="0" borderId="15" xfId="0" applyBorder="1" applyAlignment="1" applyProtection="1">
      <alignment horizontal="center" vertical="center" shrinkToFit="1"/>
    </xf>
    <xf numFmtId="0" fontId="0" fillId="0" borderId="15" xfId="0" applyBorder="1" applyAlignment="1" applyProtection="1">
      <alignment horizontal="center" vertical="center" wrapText="1"/>
    </xf>
    <xf numFmtId="0" fontId="46" fillId="0" borderId="0" xfId="0" applyFont="1" applyProtection="1">
      <alignment vertical="center"/>
    </xf>
    <xf numFmtId="0" fontId="15" fillId="0" borderId="0" xfId="0" applyFont="1" applyAlignment="1" applyProtection="1">
      <alignment vertical="center" wrapText="1"/>
    </xf>
    <xf numFmtId="0" fontId="15" fillId="0" borderId="15" xfId="0" applyFont="1" applyBorder="1" applyAlignment="1" applyProtection="1">
      <alignment vertical="top" wrapText="1"/>
    </xf>
    <xf numFmtId="0" fontId="15" fillId="0" borderId="73" xfId="0" applyFont="1" applyBorder="1" applyProtection="1">
      <alignment vertical="center"/>
    </xf>
    <xf numFmtId="0" fontId="15" fillId="0" borderId="30" xfId="0" applyFont="1" applyBorder="1" applyProtection="1">
      <alignment vertical="center"/>
    </xf>
    <xf numFmtId="0" fontId="15" fillId="0" borderId="91" xfId="0" applyFont="1" applyBorder="1" applyProtection="1">
      <alignment vertical="center"/>
    </xf>
    <xf numFmtId="0" fontId="15" fillId="0" borderId="15" xfId="0" applyFont="1" applyBorder="1" applyAlignment="1" applyProtection="1">
      <alignment horizontal="center" vertical="center" shrinkToFit="1"/>
    </xf>
    <xf numFmtId="0" fontId="76" fillId="0" borderId="15" xfId="0" applyFont="1" applyBorder="1" applyAlignment="1" applyProtection="1">
      <alignment horizontal="center" vertical="center" shrinkToFit="1"/>
    </xf>
    <xf numFmtId="0" fontId="7" fillId="0" borderId="0" xfId="0" applyFont="1" applyBorder="1" applyAlignment="1" applyProtection="1">
      <alignment vertical="top" wrapText="1"/>
    </xf>
    <xf numFmtId="0" fontId="7" fillId="0" borderId="0" xfId="0" applyFont="1" applyAlignment="1" applyProtection="1">
      <alignment vertical="top"/>
    </xf>
    <xf numFmtId="0" fontId="5" fillId="0" borderId="73"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89"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7" fillId="0" borderId="28" xfId="0" applyFont="1" applyBorder="1" applyAlignment="1" applyProtection="1">
      <alignment vertical="top" wrapText="1"/>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87"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43"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38" fontId="7" fillId="2" borderId="76" xfId="6" applyFont="1" applyFill="1" applyBorder="1" applyAlignment="1" applyProtection="1">
      <alignment horizontal="center" vertical="center"/>
      <protection locked="0"/>
    </xf>
    <xf numFmtId="38" fontId="7" fillId="2" borderId="27" xfId="6" applyFont="1" applyFill="1" applyBorder="1" applyAlignment="1" applyProtection="1">
      <alignment horizontal="center" vertical="center"/>
      <protection locked="0"/>
    </xf>
    <xf numFmtId="38" fontId="7" fillId="2" borderId="77" xfId="6" applyFont="1" applyFill="1" applyBorder="1" applyAlignment="1" applyProtection="1">
      <alignment horizontal="center" vertical="center"/>
      <protection locked="0"/>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9" fillId="2" borderId="74" xfId="0" applyFont="1" applyFill="1" applyBorder="1" applyAlignment="1" applyProtection="1">
      <alignment vertical="center" wrapText="1"/>
      <protection locked="0"/>
    </xf>
    <xf numFmtId="0" fontId="9" fillId="2" borderId="75" xfId="0" applyFont="1" applyFill="1" applyBorder="1" applyAlignment="1" applyProtection="1">
      <alignment vertical="center" wrapText="1"/>
      <protection locked="0"/>
    </xf>
  </cellXfs>
  <cellStyles count="15">
    <cellStyle name="パーセント" xfId="13" builtinId="5"/>
    <cellStyle name="桁区切り" xfId="6" builtinId="6"/>
    <cellStyle name="桁区切り 3" xfId="14" xr:uid="{A6B3E817-5C08-4A72-84D6-894AD2187405}"/>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4" xfId="12" xr:uid="{E1ABA91A-0BB2-484B-9EF9-A7F1F90058EC}"/>
    <cellStyle name="標準_賃金改善内訳表" xfId="10"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1FD9938C-48F4-40BF-8859-422D2CB5F741}"/>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FFF7D406-2EAF-471C-AEBF-0DC25513F54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247649</xdr:colOff>
      <xdr:row>1</xdr:row>
      <xdr:rowOff>104775</xdr:rowOff>
    </xdr:from>
    <xdr:to>
      <xdr:col>9</xdr:col>
      <xdr:colOff>609600</xdr:colOff>
      <xdr:row>5</xdr:row>
      <xdr:rowOff>76200</xdr:rowOff>
    </xdr:to>
    <xdr:sp macro="" textlink="">
      <xdr:nvSpPr>
        <xdr:cNvPr id="2" name="角丸四角形吹き出し 7">
          <a:extLst>
            <a:ext uri="{FF2B5EF4-FFF2-40B4-BE49-F238E27FC236}">
              <a16:creationId xmlns:a16="http://schemas.microsoft.com/office/drawing/2014/main" id="{ECE9352D-66DB-49C9-9679-46EAEE3E69C1}"/>
            </a:ext>
          </a:extLst>
        </xdr:cNvPr>
        <xdr:cNvSpPr/>
      </xdr:nvSpPr>
      <xdr:spPr>
        <a:xfrm>
          <a:off x="2905124" y="390525"/>
          <a:ext cx="2876551" cy="904875"/>
        </a:xfrm>
        <a:prstGeom prst="wedgeRoundRectCallout">
          <a:avLst>
            <a:gd name="adj1" fmla="val -69742"/>
            <a:gd name="adj2" fmla="val 23626"/>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ysClr val="windowText" lastClr="000000"/>
              </a:solidFill>
            </a:rPr>
            <a:t>職員１人当たりの平均勤続年数が</a:t>
          </a:r>
          <a:endParaRPr kumimoji="1" lang="en-US" altLang="ja-JP" sz="900">
            <a:solidFill>
              <a:sysClr val="windowText" lastClr="000000"/>
            </a:solidFill>
          </a:endParaRPr>
        </a:p>
        <a:p>
          <a:pPr algn="l">
            <a:lnSpc>
              <a:spcPts val="1200"/>
            </a:lnSpc>
          </a:pPr>
          <a:r>
            <a:rPr kumimoji="1" lang="ja-JP" altLang="en-US" sz="900">
              <a:solidFill>
                <a:sysClr val="windowText" lastClr="000000"/>
              </a:solidFill>
            </a:rPr>
            <a:t>　１１年以上　→　７％（キャリアパス要件適用）</a:t>
          </a:r>
          <a:endParaRPr kumimoji="1" lang="en-US" altLang="ja-JP" sz="900">
            <a:solidFill>
              <a:sysClr val="windowText" lastClr="000000"/>
            </a:solidFill>
          </a:endParaRPr>
        </a:p>
        <a:p>
          <a:pPr algn="l"/>
          <a:r>
            <a:rPr kumimoji="1" lang="ja-JP" altLang="en-US" sz="900">
              <a:solidFill>
                <a:sysClr val="windowText" lastClr="000000"/>
              </a:solidFill>
            </a:rPr>
            <a:t>　　　　　　　　　　　５％（キャリアパス要件非適用）</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１１年未満　→　６％（キャリアパス要件適用）</a:t>
          </a:r>
          <a:endParaRPr kumimoji="1" lang="en-US" altLang="ja-JP" sz="900">
            <a:solidFill>
              <a:schemeClr val="tx1"/>
            </a:solidFill>
          </a:endParaRPr>
        </a:p>
        <a:p>
          <a:pPr algn="l">
            <a:lnSpc>
              <a:spcPts val="1100"/>
            </a:lnSpc>
          </a:pPr>
          <a:r>
            <a:rPr kumimoji="1" lang="ja-JP" altLang="en-US" sz="900">
              <a:solidFill>
                <a:schemeClr val="tx1"/>
              </a:solidFill>
            </a:rPr>
            <a:t>　　　　　　　　　　　</a:t>
          </a:r>
          <a:r>
            <a:rPr kumimoji="1" lang="ja-JP" altLang="en-US" sz="900">
              <a:solidFill>
                <a:schemeClr val="tx1"/>
              </a:solidFill>
              <a:effectLst/>
              <a:latin typeface="+mn-lt"/>
              <a:ea typeface="+mn-ea"/>
              <a:cs typeface="+mn-cs"/>
            </a:rPr>
            <a:t>４</a:t>
          </a:r>
          <a:r>
            <a:rPr kumimoji="1" lang="ja-JP" altLang="ja-JP" sz="900">
              <a:solidFill>
                <a:schemeClr val="tx1"/>
              </a:solidFill>
              <a:effectLst/>
              <a:latin typeface="+mn-lt"/>
              <a:ea typeface="+mn-ea"/>
              <a:cs typeface="+mn-cs"/>
            </a:rPr>
            <a:t>％（キャリアパス要件</a:t>
          </a:r>
          <a:r>
            <a:rPr kumimoji="1" lang="ja-JP" altLang="en-US" sz="900">
              <a:solidFill>
                <a:schemeClr val="tx1"/>
              </a:solidFill>
              <a:effectLst/>
              <a:latin typeface="+mn-lt"/>
              <a:ea typeface="+mn-ea"/>
              <a:cs typeface="+mn-cs"/>
            </a:rPr>
            <a:t>非</a:t>
          </a:r>
          <a:r>
            <a:rPr kumimoji="1" lang="ja-JP" altLang="ja-JP" sz="900">
              <a:solidFill>
                <a:schemeClr val="tx1"/>
              </a:solidFill>
              <a:effectLst/>
              <a:latin typeface="+mn-lt"/>
              <a:ea typeface="+mn-ea"/>
              <a:cs typeface="+mn-cs"/>
            </a:rPr>
            <a:t>適用）</a:t>
          </a:r>
          <a:endParaRPr kumimoji="1" lang="ja-JP" altLang="en-US" sz="900">
            <a:solidFill>
              <a:schemeClr val="tx1"/>
            </a:solidFill>
          </a:endParaRPr>
        </a:p>
      </xdr:txBody>
    </xdr:sp>
    <xdr:clientData/>
  </xdr:twoCellAnchor>
  <xdr:twoCellAnchor>
    <xdr:from>
      <xdr:col>5</xdr:col>
      <xdr:colOff>133350</xdr:colOff>
      <xdr:row>6</xdr:row>
      <xdr:rowOff>123826</xdr:rowOff>
    </xdr:from>
    <xdr:to>
      <xdr:col>10</xdr:col>
      <xdr:colOff>304799</xdr:colOff>
      <xdr:row>8</xdr:row>
      <xdr:rowOff>104775</xdr:rowOff>
    </xdr:to>
    <xdr:sp macro="" textlink="">
      <xdr:nvSpPr>
        <xdr:cNvPr id="3" name="角丸四角形吹き出し 7">
          <a:extLst>
            <a:ext uri="{FF2B5EF4-FFF2-40B4-BE49-F238E27FC236}">
              <a16:creationId xmlns:a16="http://schemas.microsoft.com/office/drawing/2014/main" id="{4B5C7A38-17D0-403B-A703-5075F3626027}"/>
            </a:ext>
          </a:extLst>
        </xdr:cNvPr>
        <xdr:cNvSpPr/>
      </xdr:nvSpPr>
      <xdr:spPr>
        <a:xfrm>
          <a:off x="2790825" y="1514476"/>
          <a:ext cx="3314699" cy="323849"/>
        </a:xfrm>
        <a:prstGeom prst="wedgeRoundRectCallout">
          <a:avLst>
            <a:gd name="adj1" fmla="val -78331"/>
            <a:gd name="adj2" fmla="val 13611"/>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7</xdr:col>
      <xdr:colOff>590550</xdr:colOff>
      <xdr:row>13</xdr:row>
      <xdr:rowOff>66675</xdr:rowOff>
    </xdr:from>
    <xdr:to>
      <xdr:col>10</xdr:col>
      <xdr:colOff>247650</xdr:colOff>
      <xdr:row>17</xdr:row>
      <xdr:rowOff>28575</xdr:rowOff>
    </xdr:to>
    <xdr:sp macro="" textlink="">
      <xdr:nvSpPr>
        <xdr:cNvPr id="4" name="角丸四角形吹き出し 7">
          <a:extLst>
            <a:ext uri="{FF2B5EF4-FFF2-40B4-BE49-F238E27FC236}">
              <a16:creationId xmlns:a16="http://schemas.microsoft.com/office/drawing/2014/main" id="{B84E6FE0-8437-489E-BA98-1C45B4955D29}"/>
            </a:ext>
          </a:extLst>
        </xdr:cNvPr>
        <xdr:cNvSpPr/>
      </xdr:nvSpPr>
      <xdr:spPr>
        <a:xfrm>
          <a:off x="4505325" y="2847975"/>
          <a:ext cx="1543050" cy="647700"/>
        </a:xfrm>
        <a:prstGeom prst="wedgeRoundRectCallout">
          <a:avLst>
            <a:gd name="adj1" fmla="val -218336"/>
            <a:gd name="adj2" fmla="val 63655"/>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74083</xdr:colOff>
      <xdr:row>28</xdr:row>
      <xdr:rowOff>84667</xdr:rowOff>
    </xdr:from>
    <xdr:to>
      <xdr:col>37</xdr:col>
      <xdr:colOff>190500</xdr:colOff>
      <xdr:row>28</xdr:row>
      <xdr:rowOff>370417</xdr:rowOff>
    </xdr:to>
    <xdr:sp macro="" textlink="">
      <xdr:nvSpPr>
        <xdr:cNvPr id="2" name="矢印: 右 1">
          <a:extLst>
            <a:ext uri="{FF2B5EF4-FFF2-40B4-BE49-F238E27FC236}">
              <a16:creationId xmlns:a16="http://schemas.microsoft.com/office/drawing/2014/main" id="{D38D2B27-DE55-448E-8667-DD798D40ED93}"/>
            </a:ext>
          </a:extLst>
        </xdr:cNvPr>
        <xdr:cNvSpPr/>
      </xdr:nvSpPr>
      <xdr:spPr>
        <a:xfrm>
          <a:off x="7863416" y="6000750"/>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74084</xdr:colOff>
      <xdr:row>29</xdr:row>
      <xdr:rowOff>95251</xdr:rowOff>
    </xdr:from>
    <xdr:to>
      <xdr:col>37</xdr:col>
      <xdr:colOff>190501</xdr:colOff>
      <xdr:row>30</xdr:row>
      <xdr:rowOff>148168</xdr:rowOff>
    </xdr:to>
    <xdr:sp macro="" textlink="">
      <xdr:nvSpPr>
        <xdr:cNvPr id="3" name="矢印: 右 2">
          <a:extLst>
            <a:ext uri="{FF2B5EF4-FFF2-40B4-BE49-F238E27FC236}">
              <a16:creationId xmlns:a16="http://schemas.microsoft.com/office/drawing/2014/main" id="{FF9001C9-EA3E-4056-91AF-149B8C8C2AFC}"/>
            </a:ext>
          </a:extLst>
        </xdr:cNvPr>
        <xdr:cNvSpPr/>
      </xdr:nvSpPr>
      <xdr:spPr>
        <a:xfrm>
          <a:off x="7863417" y="6466418"/>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84666</xdr:colOff>
      <xdr:row>31</xdr:row>
      <xdr:rowOff>63499</xdr:rowOff>
    </xdr:from>
    <xdr:to>
      <xdr:col>37</xdr:col>
      <xdr:colOff>201083</xdr:colOff>
      <xdr:row>31</xdr:row>
      <xdr:rowOff>349249</xdr:rowOff>
    </xdr:to>
    <xdr:sp macro="" textlink="">
      <xdr:nvSpPr>
        <xdr:cNvPr id="4" name="矢印: 右 3">
          <a:extLst>
            <a:ext uri="{FF2B5EF4-FFF2-40B4-BE49-F238E27FC236}">
              <a16:creationId xmlns:a16="http://schemas.microsoft.com/office/drawing/2014/main" id="{BD7DBC7F-FC30-47F3-A035-E82556653218}"/>
            </a:ext>
          </a:extLst>
        </xdr:cNvPr>
        <xdr:cNvSpPr/>
      </xdr:nvSpPr>
      <xdr:spPr>
        <a:xfrm>
          <a:off x="7873999" y="6900332"/>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148168</xdr:colOff>
      <xdr:row>28</xdr:row>
      <xdr:rowOff>63500</xdr:rowOff>
    </xdr:from>
    <xdr:to>
      <xdr:col>41</xdr:col>
      <xdr:colOff>21167</xdr:colOff>
      <xdr:row>28</xdr:row>
      <xdr:rowOff>254000</xdr:rowOff>
    </xdr:to>
    <xdr:sp macro="" textlink="">
      <xdr:nvSpPr>
        <xdr:cNvPr id="2" name="矢印: 左 1">
          <a:extLst>
            <a:ext uri="{FF2B5EF4-FFF2-40B4-BE49-F238E27FC236}">
              <a16:creationId xmlns:a16="http://schemas.microsoft.com/office/drawing/2014/main" id="{B98CAF66-F507-4E5B-B0D4-EE84E0A8B824}"/>
            </a:ext>
          </a:extLst>
        </xdr:cNvPr>
        <xdr:cNvSpPr/>
      </xdr:nvSpPr>
      <xdr:spPr>
        <a:xfrm>
          <a:off x="8191501" y="8138583"/>
          <a:ext cx="2624666" cy="190500"/>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C854F-08CE-47B1-B6A1-A0C0DC57E03F}">
  <sheetPr>
    <tabColor rgb="FFFFFF00"/>
  </sheetPr>
  <dimension ref="A1:L68"/>
  <sheetViews>
    <sheetView tabSelected="1" view="pageBreakPreview" zoomScale="80" zoomScaleNormal="80" zoomScaleSheetLayoutView="80" workbookViewId="0">
      <selection activeCell="K25" sqref="K25"/>
    </sheetView>
  </sheetViews>
  <sheetFormatPr defaultColWidth="9" defaultRowHeight="13.5"/>
  <cols>
    <col min="1" max="1" width="2.875" style="245" customWidth="1"/>
    <col min="2" max="2" width="3" style="247" customWidth="1"/>
    <col min="3" max="3" width="12.125" style="247" customWidth="1"/>
    <col min="4" max="4" width="15.375" style="247" customWidth="1"/>
    <col min="5" max="5" width="11.125" style="247" customWidth="1"/>
    <col min="6" max="6" width="12.625" style="248" customWidth="1"/>
    <col min="7" max="7" width="12.25" style="248" customWidth="1"/>
    <col min="8" max="8" width="13.125" style="248" customWidth="1"/>
    <col min="9" max="9" width="12.375" style="248" customWidth="1"/>
    <col min="10" max="10" width="5.5" style="245" bestFit="1" customWidth="1"/>
    <col min="11" max="11" width="7.75" style="245" customWidth="1"/>
    <col min="12" max="12" width="13.125" style="245" customWidth="1"/>
    <col min="13" max="16384" width="9" style="245"/>
  </cols>
  <sheetData>
    <row r="1" spans="1:12" ht="12" customHeight="1">
      <c r="A1" s="410" t="s">
        <v>300</v>
      </c>
      <c r="B1" s="411"/>
      <c r="C1" s="411"/>
      <c r="D1" s="411"/>
      <c r="E1" s="411"/>
      <c r="F1" s="411"/>
      <c r="G1" s="411"/>
      <c r="H1" s="411"/>
      <c r="I1" s="411"/>
      <c r="J1" s="411"/>
      <c r="K1" s="411"/>
      <c r="L1" s="412"/>
    </row>
    <row r="2" spans="1:12" ht="12" customHeight="1">
      <c r="A2" s="413"/>
      <c r="B2" s="414"/>
      <c r="C2" s="414"/>
      <c r="D2" s="414"/>
      <c r="E2" s="414"/>
      <c r="F2" s="414"/>
      <c r="G2" s="414"/>
      <c r="H2" s="414"/>
      <c r="I2" s="414"/>
      <c r="J2" s="414"/>
      <c r="K2" s="414"/>
      <c r="L2" s="415"/>
    </row>
    <row r="3" spans="1:12" ht="12" customHeight="1">
      <c r="A3" s="413"/>
      <c r="B3" s="414"/>
      <c r="C3" s="414"/>
      <c r="D3" s="414"/>
      <c r="E3" s="414"/>
      <c r="F3" s="414"/>
      <c r="G3" s="414"/>
      <c r="H3" s="414"/>
      <c r="I3" s="414"/>
      <c r="J3" s="414"/>
      <c r="K3" s="414"/>
      <c r="L3" s="415"/>
    </row>
    <row r="4" spans="1:12" ht="12" customHeight="1">
      <c r="A4" s="413"/>
      <c r="B4" s="414"/>
      <c r="C4" s="414"/>
      <c r="D4" s="414"/>
      <c r="E4" s="414"/>
      <c r="F4" s="414"/>
      <c r="G4" s="414"/>
      <c r="H4" s="414"/>
      <c r="I4" s="414"/>
      <c r="J4" s="414"/>
      <c r="K4" s="414"/>
      <c r="L4" s="415"/>
    </row>
    <row r="5" spans="1:12" ht="12" customHeight="1">
      <c r="A5" s="413"/>
      <c r="B5" s="414"/>
      <c r="C5" s="414"/>
      <c r="D5" s="414"/>
      <c r="E5" s="414"/>
      <c r="F5" s="414"/>
      <c r="G5" s="414"/>
      <c r="H5" s="414"/>
      <c r="I5" s="414"/>
      <c r="J5" s="414"/>
      <c r="K5" s="414"/>
      <c r="L5" s="415"/>
    </row>
    <row r="6" spans="1:12" ht="12" customHeight="1">
      <c r="A6" s="413"/>
      <c r="B6" s="414"/>
      <c r="C6" s="414"/>
      <c r="D6" s="414"/>
      <c r="E6" s="414"/>
      <c r="F6" s="414"/>
      <c r="G6" s="414"/>
      <c r="H6" s="414"/>
      <c r="I6" s="414"/>
      <c r="J6" s="414"/>
      <c r="K6" s="414"/>
      <c r="L6" s="415"/>
    </row>
    <row r="7" spans="1:12" ht="12" customHeight="1">
      <c r="A7" s="413"/>
      <c r="B7" s="414"/>
      <c r="C7" s="414"/>
      <c r="D7" s="414"/>
      <c r="E7" s="414"/>
      <c r="F7" s="414"/>
      <c r="G7" s="414"/>
      <c r="H7" s="414"/>
      <c r="I7" s="414"/>
      <c r="J7" s="414"/>
      <c r="K7" s="414"/>
      <c r="L7" s="415"/>
    </row>
    <row r="8" spans="1:12" ht="12" customHeight="1">
      <c r="A8" s="413"/>
      <c r="B8" s="414"/>
      <c r="C8" s="414"/>
      <c r="D8" s="414"/>
      <c r="E8" s="414"/>
      <c r="F8" s="414"/>
      <c r="G8" s="414"/>
      <c r="H8" s="414"/>
      <c r="I8" s="414"/>
      <c r="J8" s="414"/>
      <c r="K8" s="414"/>
      <c r="L8" s="415"/>
    </row>
    <row r="9" spans="1:12" ht="12" customHeight="1">
      <c r="A9" s="413"/>
      <c r="B9" s="414"/>
      <c r="C9" s="414"/>
      <c r="D9" s="414"/>
      <c r="E9" s="414"/>
      <c r="F9" s="414"/>
      <c r="G9" s="414"/>
      <c r="H9" s="414"/>
      <c r="I9" s="414"/>
      <c r="J9" s="414"/>
      <c r="K9" s="414"/>
      <c r="L9" s="415"/>
    </row>
    <row r="10" spans="1:12" ht="12" customHeight="1">
      <c r="A10" s="413"/>
      <c r="B10" s="414"/>
      <c r="C10" s="414"/>
      <c r="D10" s="414"/>
      <c r="E10" s="414"/>
      <c r="F10" s="414"/>
      <c r="G10" s="414"/>
      <c r="H10" s="414"/>
      <c r="I10" s="414"/>
      <c r="J10" s="414"/>
      <c r="K10" s="414"/>
      <c r="L10" s="415"/>
    </row>
    <row r="11" spans="1:12" ht="12" customHeight="1">
      <c r="A11" s="413"/>
      <c r="B11" s="414"/>
      <c r="C11" s="414"/>
      <c r="D11" s="414"/>
      <c r="E11" s="414"/>
      <c r="F11" s="414"/>
      <c r="G11" s="414"/>
      <c r="H11" s="414"/>
      <c r="I11" s="414"/>
      <c r="J11" s="414"/>
      <c r="K11" s="414"/>
      <c r="L11" s="415"/>
    </row>
    <row r="12" spans="1:12" ht="12" customHeight="1">
      <c r="A12" s="413"/>
      <c r="B12" s="414"/>
      <c r="C12" s="414"/>
      <c r="D12" s="414"/>
      <c r="E12" s="414"/>
      <c r="F12" s="414"/>
      <c r="G12" s="414"/>
      <c r="H12" s="414"/>
      <c r="I12" s="414"/>
      <c r="J12" s="414"/>
      <c r="K12" s="414"/>
      <c r="L12" s="415"/>
    </row>
    <row r="13" spans="1:12" ht="12" customHeight="1">
      <c r="A13" s="413"/>
      <c r="B13" s="414"/>
      <c r="C13" s="414"/>
      <c r="D13" s="414"/>
      <c r="E13" s="414"/>
      <c r="F13" s="414"/>
      <c r="G13" s="414"/>
      <c r="H13" s="414"/>
      <c r="I13" s="414"/>
      <c r="J13" s="414"/>
      <c r="K13" s="414"/>
      <c r="L13" s="415"/>
    </row>
    <row r="14" spans="1:12" ht="12" customHeight="1">
      <c r="A14" s="413"/>
      <c r="B14" s="414"/>
      <c r="C14" s="414"/>
      <c r="D14" s="414"/>
      <c r="E14" s="414"/>
      <c r="F14" s="414"/>
      <c r="G14" s="414"/>
      <c r="H14" s="414"/>
      <c r="I14" s="414"/>
      <c r="J14" s="414"/>
      <c r="K14" s="414"/>
      <c r="L14" s="415"/>
    </row>
    <row r="15" spans="1:12" ht="12" customHeight="1">
      <c r="A15" s="413"/>
      <c r="B15" s="414"/>
      <c r="C15" s="414"/>
      <c r="D15" s="414"/>
      <c r="E15" s="414"/>
      <c r="F15" s="414"/>
      <c r="G15" s="414"/>
      <c r="H15" s="414"/>
      <c r="I15" s="414"/>
      <c r="J15" s="414"/>
      <c r="K15" s="414"/>
      <c r="L15" s="415"/>
    </row>
    <row r="16" spans="1:12" ht="12" customHeight="1">
      <c r="A16" s="413"/>
      <c r="B16" s="414"/>
      <c r="C16" s="414"/>
      <c r="D16" s="414"/>
      <c r="E16" s="414"/>
      <c r="F16" s="414"/>
      <c r="G16" s="414"/>
      <c r="H16" s="414"/>
      <c r="I16" s="414"/>
      <c r="J16" s="414"/>
      <c r="K16" s="414"/>
      <c r="L16" s="415"/>
    </row>
    <row r="17" spans="1:12" ht="12" customHeight="1">
      <c r="A17" s="413"/>
      <c r="B17" s="414"/>
      <c r="C17" s="414"/>
      <c r="D17" s="414"/>
      <c r="E17" s="414"/>
      <c r="F17" s="414"/>
      <c r="G17" s="414"/>
      <c r="H17" s="414"/>
      <c r="I17" s="414"/>
      <c r="J17" s="414"/>
      <c r="K17" s="414"/>
      <c r="L17" s="415"/>
    </row>
    <row r="18" spans="1:12" ht="12" customHeight="1">
      <c r="A18" s="413"/>
      <c r="B18" s="414"/>
      <c r="C18" s="414"/>
      <c r="D18" s="414"/>
      <c r="E18" s="414"/>
      <c r="F18" s="414"/>
      <c r="G18" s="414"/>
      <c r="H18" s="414"/>
      <c r="I18" s="414"/>
      <c r="J18" s="414"/>
      <c r="K18" s="414"/>
      <c r="L18" s="415"/>
    </row>
    <row r="19" spans="1:12" ht="12" customHeight="1">
      <c r="A19" s="413"/>
      <c r="B19" s="414"/>
      <c r="C19" s="414"/>
      <c r="D19" s="414"/>
      <c r="E19" s="414"/>
      <c r="F19" s="414"/>
      <c r="G19" s="414"/>
      <c r="H19" s="414"/>
      <c r="I19" s="414"/>
      <c r="J19" s="414"/>
      <c r="K19" s="414"/>
      <c r="L19" s="415"/>
    </row>
    <row r="20" spans="1:12" ht="12" customHeight="1">
      <c r="A20" s="413"/>
      <c r="B20" s="414"/>
      <c r="C20" s="414"/>
      <c r="D20" s="414"/>
      <c r="E20" s="414"/>
      <c r="F20" s="414"/>
      <c r="G20" s="414"/>
      <c r="H20" s="414"/>
      <c r="I20" s="414"/>
      <c r="J20" s="414"/>
      <c r="K20" s="414"/>
      <c r="L20" s="415"/>
    </row>
    <row r="21" spans="1:12" ht="12" customHeight="1" thickBot="1">
      <c r="A21" s="416"/>
      <c r="B21" s="417"/>
      <c r="C21" s="417"/>
      <c r="D21" s="417"/>
      <c r="E21" s="417"/>
      <c r="F21" s="417"/>
      <c r="G21" s="417"/>
      <c r="H21" s="417"/>
      <c r="I21" s="417"/>
      <c r="J21" s="417"/>
      <c r="K21" s="417"/>
      <c r="L21" s="418"/>
    </row>
    <row r="22" spans="1:12">
      <c r="A22" s="270"/>
      <c r="B22" s="271"/>
      <c r="C22" s="271"/>
      <c r="D22" s="271"/>
      <c r="E22" s="271"/>
      <c r="F22" s="272"/>
      <c r="G22" s="272"/>
      <c r="H22" s="272"/>
      <c r="I22" s="272"/>
      <c r="J22" s="270"/>
      <c r="K22" s="270"/>
      <c r="L22" s="270"/>
    </row>
    <row r="23" spans="1:12">
      <c r="A23" s="270"/>
      <c r="B23" s="271"/>
      <c r="C23" s="271"/>
      <c r="D23" s="271"/>
      <c r="E23" s="271"/>
      <c r="F23" s="272"/>
      <c r="G23" s="272"/>
      <c r="H23" s="272"/>
      <c r="I23" s="272"/>
      <c r="J23" s="270"/>
      <c r="K23" s="270"/>
      <c r="L23" s="270"/>
    </row>
    <row r="24" spans="1:12">
      <c r="A24" s="270"/>
      <c r="B24" s="271"/>
      <c r="C24" s="271"/>
      <c r="D24" s="271"/>
      <c r="E24" s="271"/>
      <c r="F24" s="272"/>
      <c r="G24" s="272"/>
      <c r="H24" s="272"/>
      <c r="I24" s="272"/>
      <c r="J24" s="270"/>
      <c r="K24" s="270"/>
      <c r="L24" s="270"/>
    </row>
    <row r="25" spans="1:12">
      <c r="A25" s="270"/>
      <c r="B25" s="271"/>
      <c r="C25" s="271"/>
      <c r="D25" s="271"/>
      <c r="E25" s="271"/>
      <c r="F25" s="272"/>
      <c r="G25" s="272"/>
      <c r="H25" s="272"/>
      <c r="I25" s="272"/>
      <c r="J25" s="270"/>
      <c r="K25" s="270"/>
      <c r="L25" s="270"/>
    </row>
    <row r="26" spans="1:12">
      <c r="A26" s="270"/>
      <c r="B26" s="271"/>
      <c r="C26" s="271"/>
      <c r="D26" s="271"/>
      <c r="E26" s="271"/>
      <c r="F26" s="272"/>
      <c r="G26" s="272"/>
      <c r="H26" s="272"/>
      <c r="I26" s="272"/>
      <c r="J26" s="270"/>
      <c r="K26" s="270"/>
      <c r="L26" s="270"/>
    </row>
    <row r="27" spans="1:12">
      <c r="A27" s="270"/>
      <c r="B27" s="271"/>
      <c r="C27" s="271"/>
      <c r="D27" s="271"/>
      <c r="E27" s="271"/>
      <c r="F27" s="272"/>
      <c r="G27" s="272"/>
      <c r="H27" s="272"/>
      <c r="I27" s="272"/>
      <c r="J27" s="270"/>
      <c r="K27" s="270"/>
      <c r="L27" s="270"/>
    </row>
    <row r="28" spans="1:12">
      <c r="A28" s="270"/>
      <c r="B28" s="271"/>
      <c r="C28" s="271"/>
      <c r="D28" s="271"/>
      <c r="E28" s="271"/>
      <c r="F28" s="272"/>
      <c r="G28" s="272"/>
      <c r="H28" s="272"/>
      <c r="I28" s="272"/>
      <c r="J28" s="270"/>
      <c r="K28" s="270"/>
      <c r="L28" s="270"/>
    </row>
    <row r="29" spans="1:12">
      <c r="A29" s="270"/>
      <c r="B29" s="271"/>
      <c r="C29" s="271"/>
      <c r="D29" s="271"/>
      <c r="E29" s="271"/>
      <c r="F29" s="272"/>
      <c r="G29" s="272"/>
      <c r="H29" s="272"/>
      <c r="I29" s="272"/>
      <c r="J29" s="270"/>
      <c r="K29" s="270"/>
      <c r="L29" s="270"/>
    </row>
    <row r="30" spans="1:12">
      <c r="A30" s="270"/>
      <c r="B30" s="271"/>
      <c r="C30" s="271"/>
      <c r="D30" s="271"/>
      <c r="E30" s="271"/>
      <c r="F30" s="272"/>
      <c r="G30" s="272"/>
      <c r="H30" s="272"/>
      <c r="I30" s="272"/>
      <c r="J30" s="270"/>
      <c r="K30" s="270"/>
      <c r="L30" s="270"/>
    </row>
    <row r="31" spans="1:12" s="246" customFormat="1" ht="23.25" customHeight="1">
      <c r="A31" s="273" t="s">
        <v>326</v>
      </c>
      <c r="B31" s="273"/>
      <c r="C31" s="273"/>
      <c r="D31" s="273"/>
      <c r="E31" s="273"/>
      <c r="F31" s="274"/>
      <c r="G31" s="274"/>
      <c r="H31" s="274"/>
      <c r="I31" s="274"/>
      <c r="J31" s="275"/>
      <c r="K31" s="275"/>
      <c r="L31" s="275"/>
    </row>
    <row r="32" spans="1:12" s="246" customFormat="1" ht="23.25" customHeight="1">
      <c r="A32" s="273"/>
      <c r="B32" s="273"/>
      <c r="C32" s="273"/>
      <c r="D32" s="273"/>
      <c r="E32" s="273"/>
      <c r="F32" s="274"/>
      <c r="G32" s="274"/>
      <c r="H32" s="274"/>
      <c r="I32" s="274"/>
      <c r="J32" s="275"/>
      <c r="K32" s="275"/>
      <c r="L32" s="275"/>
    </row>
    <row r="33" spans="1:12" s="246" customFormat="1" ht="23.25" customHeight="1" thickBot="1">
      <c r="A33" s="273"/>
      <c r="B33" s="273"/>
      <c r="C33" s="276" t="s">
        <v>301</v>
      </c>
      <c r="D33" s="277"/>
      <c r="E33" s="277"/>
      <c r="F33" s="277"/>
      <c r="G33" s="278"/>
      <c r="H33" s="278"/>
      <c r="I33" s="279"/>
      <c r="J33" s="275"/>
      <c r="K33" s="275"/>
      <c r="L33" s="275"/>
    </row>
    <row r="34" spans="1:12" ht="19.5" customHeight="1" thickBot="1">
      <c r="A34" s="271"/>
      <c r="B34" s="271"/>
      <c r="C34" s="283"/>
      <c r="D34" s="280" t="s">
        <v>164</v>
      </c>
      <c r="E34" s="283"/>
      <c r="F34" s="280" t="s">
        <v>302</v>
      </c>
      <c r="G34" s="283"/>
      <c r="H34" s="280" t="s">
        <v>303</v>
      </c>
      <c r="I34" s="279"/>
      <c r="J34" s="270"/>
      <c r="K34" s="270"/>
      <c r="L34" s="270"/>
    </row>
    <row r="35" spans="1:12" ht="19.5" customHeight="1">
      <c r="A35" s="271"/>
      <c r="B35" s="271"/>
      <c r="C35" s="277"/>
      <c r="D35" s="277"/>
      <c r="E35" s="277"/>
      <c r="F35" s="277"/>
      <c r="G35" s="277"/>
      <c r="H35" s="277"/>
      <c r="I35" s="279"/>
      <c r="J35" s="270"/>
      <c r="K35" s="270"/>
      <c r="L35" s="270"/>
    </row>
    <row r="36" spans="1:12" ht="19.5" customHeight="1" thickBot="1">
      <c r="A36" s="271"/>
      <c r="B36" s="271"/>
      <c r="C36" s="277" t="s">
        <v>304</v>
      </c>
      <c r="D36" s="281"/>
      <c r="E36" s="281"/>
      <c r="F36" s="281"/>
      <c r="G36" s="281"/>
      <c r="H36" s="281"/>
      <c r="I36" s="279"/>
      <c r="J36" s="270"/>
      <c r="K36" s="270"/>
      <c r="L36" s="270"/>
    </row>
    <row r="37" spans="1:12" ht="19.5" customHeight="1" thickBot="1">
      <c r="A37" s="271"/>
      <c r="B37" s="271"/>
      <c r="C37" s="406" t="s">
        <v>305</v>
      </c>
      <c r="D37" s="406"/>
      <c r="E37" s="407"/>
      <c r="F37" s="408"/>
      <c r="G37" s="408"/>
      <c r="H37" s="409"/>
      <c r="I37" s="272"/>
      <c r="J37" s="270"/>
      <c r="K37" s="270"/>
      <c r="L37" s="270"/>
    </row>
    <row r="38" spans="1:12" ht="19.5" customHeight="1" thickBot="1">
      <c r="A38" s="271"/>
      <c r="B38" s="271"/>
      <c r="C38" s="406" t="s">
        <v>306</v>
      </c>
      <c r="D38" s="406"/>
      <c r="E38" s="407"/>
      <c r="F38" s="408"/>
      <c r="G38" s="408"/>
      <c r="H38" s="409"/>
      <c r="I38" s="272"/>
      <c r="J38" s="270"/>
      <c r="K38" s="270"/>
      <c r="L38" s="270"/>
    </row>
    <row r="39" spans="1:12" ht="19.5" customHeight="1" thickBot="1">
      <c r="A39" s="271"/>
      <c r="B39" s="271"/>
      <c r="C39" s="406" t="s">
        <v>20</v>
      </c>
      <c r="D39" s="406"/>
      <c r="E39" s="407"/>
      <c r="F39" s="408"/>
      <c r="G39" s="408"/>
      <c r="H39" s="409"/>
      <c r="I39" s="272"/>
      <c r="J39" s="270"/>
      <c r="K39" s="270"/>
      <c r="L39" s="270"/>
    </row>
    <row r="40" spans="1:12" ht="19.5" customHeight="1" thickBot="1">
      <c r="A40" s="271"/>
      <c r="B40" s="271"/>
      <c r="C40" s="406" t="s">
        <v>307</v>
      </c>
      <c r="D40" s="406"/>
      <c r="E40" s="407"/>
      <c r="F40" s="408"/>
      <c r="G40" s="408"/>
      <c r="H40" s="409"/>
      <c r="I40" s="272"/>
      <c r="J40" s="270"/>
      <c r="K40" s="270"/>
      <c r="L40" s="270"/>
    </row>
    <row r="41" spans="1:12" ht="19.5" customHeight="1">
      <c r="A41" s="271"/>
      <c r="B41" s="271"/>
      <c r="C41" s="282"/>
      <c r="D41" s="282"/>
      <c r="E41" s="282"/>
      <c r="F41" s="282"/>
      <c r="G41" s="282"/>
      <c r="H41" s="282"/>
      <c r="I41" s="272"/>
      <c r="J41" s="270"/>
      <c r="K41" s="270"/>
      <c r="L41" s="270"/>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uNkQiyctHtSzEUSBbt//W4eYLm6GGvRbYviRDCJHSSfIOybZ+9qbyaN8JSPjEyEb6foXjAmnRdRZLBeK4djGkw==" saltValue="TryLd9PweWs/D+zrp2GQvw==" spinCount="100000" sheet="1" objects="1" scenarios="1"/>
  <mergeCells count="9">
    <mergeCell ref="C39:D39"/>
    <mergeCell ref="E39:H39"/>
    <mergeCell ref="C40:D40"/>
    <mergeCell ref="E40:H40"/>
    <mergeCell ref="A1:L21"/>
    <mergeCell ref="C37:D37"/>
    <mergeCell ref="E37:H37"/>
    <mergeCell ref="C38:D38"/>
    <mergeCell ref="E38:H38"/>
  </mergeCells>
  <phoneticPr fontId="4"/>
  <dataValidations count="1">
    <dataValidation type="list" allowBlank="1" showInputMessage="1" showErrorMessage="1" sqref="E39:H39" xr:uid="{A6635D16-9DA3-4555-BF02-0C2D1D260F50}">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6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7D5A-FC9C-4037-836E-08B62F265F15}">
  <dimension ref="A1:BK43"/>
  <sheetViews>
    <sheetView view="pageBreakPreview" zoomScaleNormal="90" zoomScaleSheetLayoutView="100" workbookViewId="0">
      <selection activeCell="J12" sqref="J12"/>
    </sheetView>
  </sheetViews>
  <sheetFormatPr defaultRowHeight="13.5"/>
  <cols>
    <col min="1" max="1" width="1.875" style="223" customWidth="1"/>
    <col min="2" max="11" width="8.25" style="226" customWidth="1"/>
    <col min="12" max="12" width="3.125" style="223" customWidth="1"/>
    <col min="13" max="13" width="5" style="224" customWidth="1"/>
    <col min="14" max="21" width="6.25" style="224" customWidth="1"/>
    <col min="22" max="22" width="6.5" style="224" customWidth="1"/>
    <col min="23" max="26" width="6.25" style="224" customWidth="1"/>
    <col min="27" max="27" width="2.5" style="225" customWidth="1"/>
    <col min="28" max="30" width="6.25" style="225" customWidth="1"/>
    <col min="31" max="31" width="2.375" style="225" customWidth="1"/>
    <col min="32" max="37" width="6.25" style="225" customWidth="1"/>
    <col min="38" max="44" width="6.25" style="235" customWidth="1"/>
    <col min="45" max="63" width="9" style="235"/>
    <col min="64" max="248" width="9" style="223"/>
    <col min="249" max="258" width="8.25" style="223" customWidth="1"/>
    <col min="259" max="259" width="3.125" style="223" customWidth="1"/>
    <col min="260" max="260" width="5" style="223" customWidth="1"/>
    <col min="261" max="272" width="6.25" style="223" customWidth="1"/>
    <col min="273" max="273" width="2.5" style="223" customWidth="1"/>
    <col min="274" max="275" width="6.25" style="223" customWidth="1"/>
    <col min="276" max="276" width="2.5" style="223" customWidth="1"/>
    <col min="277" max="283" width="6.25" style="223" customWidth="1"/>
    <col min="284" max="284" width="2.375" style="223" customWidth="1"/>
    <col min="285" max="300" width="6.25" style="223" customWidth="1"/>
    <col min="301" max="504" width="9" style="223"/>
    <col min="505" max="514" width="8.25" style="223" customWidth="1"/>
    <col min="515" max="515" width="3.125" style="223" customWidth="1"/>
    <col min="516" max="516" width="5" style="223" customWidth="1"/>
    <col min="517" max="528" width="6.25" style="223" customWidth="1"/>
    <col min="529" max="529" width="2.5" style="223" customWidth="1"/>
    <col min="530" max="531" width="6.25" style="223" customWidth="1"/>
    <col min="532" max="532" width="2.5" style="223" customWidth="1"/>
    <col min="533" max="539" width="6.25" style="223" customWidth="1"/>
    <col min="540" max="540" width="2.375" style="223" customWidth="1"/>
    <col min="541" max="556" width="6.25" style="223" customWidth="1"/>
    <col min="557" max="760" width="9" style="223"/>
    <col min="761" max="770" width="8.25" style="223" customWidth="1"/>
    <col min="771" max="771" width="3.125" style="223" customWidth="1"/>
    <col min="772" max="772" width="5" style="223" customWidth="1"/>
    <col min="773" max="784" width="6.25" style="223" customWidth="1"/>
    <col min="785" max="785" width="2.5" style="223" customWidth="1"/>
    <col min="786" max="787" width="6.25" style="223" customWidth="1"/>
    <col min="788" max="788" width="2.5" style="223" customWidth="1"/>
    <col min="789" max="795" width="6.25" style="223" customWidth="1"/>
    <col min="796" max="796" width="2.375" style="223" customWidth="1"/>
    <col min="797" max="812" width="6.25" style="223" customWidth="1"/>
    <col min="813" max="1016" width="9" style="223"/>
    <col min="1017" max="1026" width="8.25" style="223" customWidth="1"/>
    <col min="1027" max="1027" width="3.125" style="223" customWidth="1"/>
    <col min="1028" max="1028" width="5" style="223" customWidth="1"/>
    <col min="1029" max="1040" width="6.25" style="223" customWidth="1"/>
    <col min="1041" max="1041" width="2.5" style="223" customWidth="1"/>
    <col min="1042" max="1043" width="6.25" style="223" customWidth="1"/>
    <col min="1044" max="1044" width="2.5" style="223" customWidth="1"/>
    <col min="1045" max="1051" width="6.25" style="223" customWidth="1"/>
    <col min="1052" max="1052" width="2.375" style="223" customWidth="1"/>
    <col min="1053" max="1068" width="6.25" style="223" customWidth="1"/>
    <col min="1069" max="1272" width="9" style="223"/>
    <col min="1273" max="1282" width="8.25" style="223" customWidth="1"/>
    <col min="1283" max="1283" width="3.125" style="223" customWidth="1"/>
    <col min="1284" max="1284" width="5" style="223" customWidth="1"/>
    <col min="1285" max="1296" width="6.25" style="223" customWidth="1"/>
    <col min="1297" max="1297" width="2.5" style="223" customWidth="1"/>
    <col min="1298" max="1299" width="6.25" style="223" customWidth="1"/>
    <col min="1300" max="1300" width="2.5" style="223" customWidth="1"/>
    <col min="1301" max="1307" width="6.25" style="223" customWidth="1"/>
    <col min="1308" max="1308" width="2.375" style="223" customWidth="1"/>
    <col min="1309" max="1324" width="6.25" style="223" customWidth="1"/>
    <col min="1325" max="1528" width="9" style="223"/>
    <col min="1529" max="1538" width="8.25" style="223" customWidth="1"/>
    <col min="1539" max="1539" width="3.125" style="223" customWidth="1"/>
    <col min="1540" max="1540" width="5" style="223" customWidth="1"/>
    <col min="1541" max="1552" width="6.25" style="223" customWidth="1"/>
    <col min="1553" max="1553" width="2.5" style="223" customWidth="1"/>
    <col min="1554" max="1555" width="6.25" style="223" customWidth="1"/>
    <col min="1556" max="1556" width="2.5" style="223" customWidth="1"/>
    <col min="1557" max="1563" width="6.25" style="223" customWidth="1"/>
    <col min="1564" max="1564" width="2.375" style="223" customWidth="1"/>
    <col min="1565" max="1580" width="6.25" style="223" customWidth="1"/>
    <col min="1581" max="1784" width="9" style="223"/>
    <col min="1785" max="1794" width="8.25" style="223" customWidth="1"/>
    <col min="1795" max="1795" width="3.125" style="223" customWidth="1"/>
    <col min="1796" max="1796" width="5" style="223" customWidth="1"/>
    <col min="1797" max="1808" width="6.25" style="223" customWidth="1"/>
    <col min="1809" max="1809" width="2.5" style="223" customWidth="1"/>
    <col min="1810" max="1811" width="6.25" style="223" customWidth="1"/>
    <col min="1812" max="1812" width="2.5" style="223" customWidth="1"/>
    <col min="1813" max="1819" width="6.25" style="223" customWidth="1"/>
    <col min="1820" max="1820" width="2.375" style="223" customWidth="1"/>
    <col min="1821" max="1836" width="6.25" style="223" customWidth="1"/>
    <col min="1837" max="2040" width="9" style="223"/>
    <col min="2041" max="2050" width="8.25" style="223" customWidth="1"/>
    <col min="2051" max="2051" width="3.125" style="223" customWidth="1"/>
    <col min="2052" max="2052" width="5" style="223" customWidth="1"/>
    <col min="2053" max="2064" width="6.25" style="223" customWidth="1"/>
    <col min="2065" max="2065" width="2.5" style="223" customWidth="1"/>
    <col min="2066" max="2067" width="6.25" style="223" customWidth="1"/>
    <col min="2068" max="2068" width="2.5" style="223" customWidth="1"/>
    <col min="2069" max="2075" width="6.25" style="223" customWidth="1"/>
    <col min="2076" max="2076" width="2.375" style="223" customWidth="1"/>
    <col min="2077" max="2092" width="6.25" style="223" customWidth="1"/>
    <col min="2093" max="2296" width="9" style="223"/>
    <col min="2297" max="2306" width="8.25" style="223" customWidth="1"/>
    <col min="2307" max="2307" width="3.125" style="223" customWidth="1"/>
    <col min="2308" max="2308" width="5" style="223" customWidth="1"/>
    <col min="2309" max="2320" width="6.25" style="223" customWidth="1"/>
    <col min="2321" max="2321" width="2.5" style="223" customWidth="1"/>
    <col min="2322" max="2323" width="6.25" style="223" customWidth="1"/>
    <col min="2324" max="2324" width="2.5" style="223" customWidth="1"/>
    <col min="2325" max="2331" width="6.25" style="223" customWidth="1"/>
    <col min="2332" max="2332" width="2.375" style="223" customWidth="1"/>
    <col min="2333" max="2348" width="6.25" style="223" customWidth="1"/>
    <col min="2349" max="2552" width="9" style="223"/>
    <col min="2553" max="2562" width="8.25" style="223" customWidth="1"/>
    <col min="2563" max="2563" width="3.125" style="223" customWidth="1"/>
    <col min="2564" max="2564" width="5" style="223" customWidth="1"/>
    <col min="2565" max="2576" width="6.25" style="223" customWidth="1"/>
    <col min="2577" max="2577" width="2.5" style="223" customWidth="1"/>
    <col min="2578" max="2579" width="6.25" style="223" customWidth="1"/>
    <col min="2580" max="2580" width="2.5" style="223" customWidth="1"/>
    <col min="2581" max="2587" width="6.25" style="223" customWidth="1"/>
    <col min="2588" max="2588" width="2.375" style="223" customWidth="1"/>
    <col min="2589" max="2604" width="6.25" style="223" customWidth="1"/>
    <col min="2605" max="2808" width="9" style="223"/>
    <col min="2809" max="2818" width="8.25" style="223" customWidth="1"/>
    <col min="2819" max="2819" width="3.125" style="223" customWidth="1"/>
    <col min="2820" max="2820" width="5" style="223" customWidth="1"/>
    <col min="2821" max="2832" width="6.25" style="223" customWidth="1"/>
    <col min="2833" max="2833" width="2.5" style="223" customWidth="1"/>
    <col min="2834" max="2835" width="6.25" style="223" customWidth="1"/>
    <col min="2836" max="2836" width="2.5" style="223" customWidth="1"/>
    <col min="2837" max="2843" width="6.25" style="223" customWidth="1"/>
    <col min="2844" max="2844" width="2.375" style="223" customWidth="1"/>
    <col min="2845" max="2860" width="6.25" style="223" customWidth="1"/>
    <col min="2861" max="3064" width="9" style="223"/>
    <col min="3065" max="3074" width="8.25" style="223" customWidth="1"/>
    <col min="3075" max="3075" width="3.125" style="223" customWidth="1"/>
    <col min="3076" max="3076" width="5" style="223" customWidth="1"/>
    <col min="3077" max="3088" width="6.25" style="223" customWidth="1"/>
    <col min="3089" max="3089" width="2.5" style="223" customWidth="1"/>
    <col min="3090" max="3091" width="6.25" style="223" customWidth="1"/>
    <col min="3092" max="3092" width="2.5" style="223" customWidth="1"/>
    <col min="3093" max="3099" width="6.25" style="223" customWidth="1"/>
    <col min="3100" max="3100" width="2.375" style="223" customWidth="1"/>
    <col min="3101" max="3116" width="6.25" style="223" customWidth="1"/>
    <col min="3117" max="3320" width="9" style="223"/>
    <col min="3321" max="3330" width="8.25" style="223" customWidth="1"/>
    <col min="3331" max="3331" width="3.125" style="223" customWidth="1"/>
    <col min="3332" max="3332" width="5" style="223" customWidth="1"/>
    <col min="3333" max="3344" width="6.25" style="223" customWidth="1"/>
    <col min="3345" max="3345" width="2.5" style="223" customWidth="1"/>
    <col min="3346" max="3347" width="6.25" style="223" customWidth="1"/>
    <col min="3348" max="3348" width="2.5" style="223" customWidth="1"/>
    <col min="3349" max="3355" width="6.25" style="223" customWidth="1"/>
    <col min="3356" max="3356" width="2.375" style="223" customWidth="1"/>
    <col min="3357" max="3372" width="6.25" style="223" customWidth="1"/>
    <col min="3373" max="3576" width="9" style="223"/>
    <col min="3577" max="3586" width="8.25" style="223" customWidth="1"/>
    <col min="3587" max="3587" width="3.125" style="223" customWidth="1"/>
    <col min="3588" max="3588" width="5" style="223" customWidth="1"/>
    <col min="3589" max="3600" width="6.25" style="223" customWidth="1"/>
    <col min="3601" max="3601" width="2.5" style="223" customWidth="1"/>
    <col min="3602" max="3603" width="6.25" style="223" customWidth="1"/>
    <col min="3604" max="3604" width="2.5" style="223" customWidth="1"/>
    <col min="3605" max="3611" width="6.25" style="223" customWidth="1"/>
    <col min="3612" max="3612" width="2.375" style="223" customWidth="1"/>
    <col min="3613" max="3628" width="6.25" style="223" customWidth="1"/>
    <col min="3629" max="3832" width="9" style="223"/>
    <col min="3833" max="3842" width="8.25" style="223" customWidth="1"/>
    <col min="3843" max="3843" width="3.125" style="223" customWidth="1"/>
    <col min="3844" max="3844" width="5" style="223" customWidth="1"/>
    <col min="3845" max="3856" width="6.25" style="223" customWidth="1"/>
    <col min="3857" max="3857" width="2.5" style="223" customWidth="1"/>
    <col min="3858" max="3859" width="6.25" style="223" customWidth="1"/>
    <col min="3860" max="3860" width="2.5" style="223" customWidth="1"/>
    <col min="3861" max="3867" width="6.25" style="223" customWidth="1"/>
    <col min="3868" max="3868" width="2.375" style="223" customWidth="1"/>
    <col min="3869" max="3884" width="6.25" style="223" customWidth="1"/>
    <col min="3885" max="4088" width="9" style="223"/>
    <col min="4089" max="4098" width="8.25" style="223" customWidth="1"/>
    <col min="4099" max="4099" width="3.125" style="223" customWidth="1"/>
    <col min="4100" max="4100" width="5" style="223" customWidth="1"/>
    <col min="4101" max="4112" width="6.25" style="223" customWidth="1"/>
    <col min="4113" max="4113" width="2.5" style="223" customWidth="1"/>
    <col min="4114" max="4115" width="6.25" style="223" customWidth="1"/>
    <col min="4116" max="4116" width="2.5" style="223" customWidth="1"/>
    <col min="4117" max="4123" width="6.25" style="223" customWidth="1"/>
    <col min="4124" max="4124" width="2.375" style="223" customWidth="1"/>
    <col min="4125" max="4140" width="6.25" style="223" customWidth="1"/>
    <col min="4141" max="4344" width="9" style="223"/>
    <col min="4345" max="4354" width="8.25" style="223" customWidth="1"/>
    <col min="4355" max="4355" width="3.125" style="223" customWidth="1"/>
    <col min="4356" max="4356" width="5" style="223" customWidth="1"/>
    <col min="4357" max="4368" width="6.25" style="223" customWidth="1"/>
    <col min="4369" max="4369" width="2.5" style="223" customWidth="1"/>
    <col min="4370" max="4371" width="6.25" style="223" customWidth="1"/>
    <col min="4372" max="4372" width="2.5" style="223" customWidth="1"/>
    <col min="4373" max="4379" width="6.25" style="223" customWidth="1"/>
    <col min="4380" max="4380" width="2.375" style="223" customWidth="1"/>
    <col min="4381" max="4396" width="6.25" style="223" customWidth="1"/>
    <col min="4397" max="4600" width="9" style="223"/>
    <col min="4601" max="4610" width="8.25" style="223" customWidth="1"/>
    <col min="4611" max="4611" width="3.125" style="223" customWidth="1"/>
    <col min="4612" max="4612" width="5" style="223" customWidth="1"/>
    <col min="4613" max="4624" width="6.25" style="223" customWidth="1"/>
    <col min="4625" max="4625" width="2.5" style="223" customWidth="1"/>
    <col min="4626" max="4627" width="6.25" style="223" customWidth="1"/>
    <col min="4628" max="4628" width="2.5" style="223" customWidth="1"/>
    <col min="4629" max="4635" width="6.25" style="223" customWidth="1"/>
    <col min="4636" max="4636" width="2.375" style="223" customWidth="1"/>
    <col min="4637" max="4652" width="6.25" style="223" customWidth="1"/>
    <col min="4653" max="4856" width="9" style="223"/>
    <col min="4857" max="4866" width="8.25" style="223" customWidth="1"/>
    <col min="4867" max="4867" width="3.125" style="223" customWidth="1"/>
    <col min="4868" max="4868" width="5" style="223" customWidth="1"/>
    <col min="4869" max="4880" width="6.25" style="223" customWidth="1"/>
    <col min="4881" max="4881" width="2.5" style="223" customWidth="1"/>
    <col min="4882" max="4883" width="6.25" style="223" customWidth="1"/>
    <col min="4884" max="4884" width="2.5" style="223" customWidth="1"/>
    <col min="4885" max="4891" width="6.25" style="223" customWidth="1"/>
    <col min="4892" max="4892" width="2.375" style="223" customWidth="1"/>
    <col min="4893" max="4908" width="6.25" style="223" customWidth="1"/>
    <col min="4909" max="5112" width="9" style="223"/>
    <col min="5113" max="5122" width="8.25" style="223" customWidth="1"/>
    <col min="5123" max="5123" width="3.125" style="223" customWidth="1"/>
    <col min="5124" max="5124" width="5" style="223" customWidth="1"/>
    <col min="5125" max="5136" width="6.25" style="223" customWidth="1"/>
    <col min="5137" max="5137" width="2.5" style="223" customWidth="1"/>
    <col min="5138" max="5139" width="6.25" style="223" customWidth="1"/>
    <col min="5140" max="5140" width="2.5" style="223" customWidth="1"/>
    <col min="5141" max="5147" width="6.25" style="223" customWidth="1"/>
    <col min="5148" max="5148" width="2.375" style="223" customWidth="1"/>
    <col min="5149" max="5164" width="6.25" style="223" customWidth="1"/>
    <col min="5165" max="5368" width="9" style="223"/>
    <col min="5369" max="5378" width="8.25" style="223" customWidth="1"/>
    <col min="5379" max="5379" width="3.125" style="223" customWidth="1"/>
    <col min="5380" max="5380" width="5" style="223" customWidth="1"/>
    <col min="5381" max="5392" width="6.25" style="223" customWidth="1"/>
    <col min="5393" max="5393" width="2.5" style="223" customWidth="1"/>
    <col min="5394" max="5395" width="6.25" style="223" customWidth="1"/>
    <col min="5396" max="5396" width="2.5" style="223" customWidth="1"/>
    <col min="5397" max="5403" width="6.25" style="223" customWidth="1"/>
    <col min="5404" max="5404" width="2.375" style="223" customWidth="1"/>
    <col min="5405" max="5420" width="6.25" style="223" customWidth="1"/>
    <col min="5421" max="5624" width="9" style="223"/>
    <col min="5625" max="5634" width="8.25" style="223" customWidth="1"/>
    <col min="5635" max="5635" width="3.125" style="223" customWidth="1"/>
    <col min="5636" max="5636" width="5" style="223" customWidth="1"/>
    <col min="5637" max="5648" width="6.25" style="223" customWidth="1"/>
    <col min="5649" max="5649" width="2.5" style="223" customWidth="1"/>
    <col min="5650" max="5651" width="6.25" style="223" customWidth="1"/>
    <col min="5652" max="5652" width="2.5" style="223" customWidth="1"/>
    <col min="5653" max="5659" width="6.25" style="223" customWidth="1"/>
    <col min="5660" max="5660" width="2.375" style="223" customWidth="1"/>
    <col min="5661" max="5676" width="6.25" style="223" customWidth="1"/>
    <col min="5677" max="5880" width="9" style="223"/>
    <col min="5881" max="5890" width="8.25" style="223" customWidth="1"/>
    <col min="5891" max="5891" width="3.125" style="223" customWidth="1"/>
    <col min="5892" max="5892" width="5" style="223" customWidth="1"/>
    <col min="5893" max="5904" width="6.25" style="223" customWidth="1"/>
    <col min="5905" max="5905" width="2.5" style="223" customWidth="1"/>
    <col min="5906" max="5907" width="6.25" style="223" customWidth="1"/>
    <col min="5908" max="5908" width="2.5" style="223" customWidth="1"/>
    <col min="5909" max="5915" width="6.25" style="223" customWidth="1"/>
    <col min="5916" max="5916" width="2.375" style="223" customWidth="1"/>
    <col min="5917" max="5932" width="6.25" style="223" customWidth="1"/>
    <col min="5933" max="6136" width="9" style="223"/>
    <col min="6137" max="6146" width="8.25" style="223" customWidth="1"/>
    <col min="6147" max="6147" width="3.125" style="223" customWidth="1"/>
    <col min="6148" max="6148" width="5" style="223" customWidth="1"/>
    <col min="6149" max="6160" width="6.25" style="223" customWidth="1"/>
    <col min="6161" max="6161" width="2.5" style="223" customWidth="1"/>
    <col min="6162" max="6163" width="6.25" style="223" customWidth="1"/>
    <col min="6164" max="6164" width="2.5" style="223" customWidth="1"/>
    <col min="6165" max="6171" width="6.25" style="223" customWidth="1"/>
    <col min="6172" max="6172" width="2.375" style="223" customWidth="1"/>
    <col min="6173" max="6188" width="6.25" style="223" customWidth="1"/>
    <col min="6189" max="6392" width="9" style="223"/>
    <col min="6393" max="6402" width="8.25" style="223" customWidth="1"/>
    <col min="6403" max="6403" width="3.125" style="223" customWidth="1"/>
    <col min="6404" max="6404" width="5" style="223" customWidth="1"/>
    <col min="6405" max="6416" width="6.25" style="223" customWidth="1"/>
    <col min="6417" max="6417" width="2.5" style="223" customWidth="1"/>
    <col min="6418" max="6419" width="6.25" style="223" customWidth="1"/>
    <col min="6420" max="6420" width="2.5" style="223" customWidth="1"/>
    <col min="6421" max="6427" width="6.25" style="223" customWidth="1"/>
    <col min="6428" max="6428" width="2.375" style="223" customWidth="1"/>
    <col min="6429" max="6444" width="6.25" style="223" customWidth="1"/>
    <col min="6445" max="6648" width="9" style="223"/>
    <col min="6649" max="6658" width="8.25" style="223" customWidth="1"/>
    <col min="6659" max="6659" width="3.125" style="223" customWidth="1"/>
    <col min="6660" max="6660" width="5" style="223" customWidth="1"/>
    <col min="6661" max="6672" width="6.25" style="223" customWidth="1"/>
    <col min="6673" max="6673" width="2.5" style="223" customWidth="1"/>
    <col min="6674" max="6675" width="6.25" style="223" customWidth="1"/>
    <col min="6676" max="6676" width="2.5" style="223" customWidth="1"/>
    <col min="6677" max="6683" width="6.25" style="223" customWidth="1"/>
    <col min="6684" max="6684" width="2.375" style="223" customWidth="1"/>
    <col min="6685" max="6700" width="6.25" style="223" customWidth="1"/>
    <col min="6701" max="6904" width="9" style="223"/>
    <col min="6905" max="6914" width="8.25" style="223" customWidth="1"/>
    <col min="6915" max="6915" width="3.125" style="223" customWidth="1"/>
    <col min="6916" max="6916" width="5" style="223" customWidth="1"/>
    <col min="6917" max="6928" width="6.25" style="223" customWidth="1"/>
    <col min="6929" max="6929" width="2.5" style="223" customWidth="1"/>
    <col min="6930" max="6931" width="6.25" style="223" customWidth="1"/>
    <col min="6932" max="6932" width="2.5" style="223" customWidth="1"/>
    <col min="6933" max="6939" width="6.25" style="223" customWidth="1"/>
    <col min="6940" max="6940" width="2.375" style="223" customWidth="1"/>
    <col min="6941" max="6956" width="6.25" style="223" customWidth="1"/>
    <col min="6957" max="7160" width="9" style="223"/>
    <col min="7161" max="7170" width="8.25" style="223" customWidth="1"/>
    <col min="7171" max="7171" width="3.125" style="223" customWidth="1"/>
    <col min="7172" max="7172" width="5" style="223" customWidth="1"/>
    <col min="7173" max="7184" width="6.25" style="223" customWidth="1"/>
    <col min="7185" max="7185" width="2.5" style="223" customWidth="1"/>
    <col min="7186" max="7187" width="6.25" style="223" customWidth="1"/>
    <col min="7188" max="7188" width="2.5" style="223" customWidth="1"/>
    <col min="7189" max="7195" width="6.25" style="223" customWidth="1"/>
    <col min="7196" max="7196" width="2.375" style="223" customWidth="1"/>
    <col min="7197" max="7212" width="6.25" style="223" customWidth="1"/>
    <col min="7213" max="7416" width="9" style="223"/>
    <col min="7417" max="7426" width="8.25" style="223" customWidth="1"/>
    <col min="7427" max="7427" width="3.125" style="223" customWidth="1"/>
    <col min="7428" max="7428" width="5" style="223" customWidth="1"/>
    <col min="7429" max="7440" width="6.25" style="223" customWidth="1"/>
    <col min="7441" max="7441" width="2.5" style="223" customWidth="1"/>
    <col min="7442" max="7443" width="6.25" style="223" customWidth="1"/>
    <col min="7444" max="7444" width="2.5" style="223" customWidth="1"/>
    <col min="7445" max="7451" width="6.25" style="223" customWidth="1"/>
    <col min="7452" max="7452" width="2.375" style="223" customWidth="1"/>
    <col min="7453" max="7468" width="6.25" style="223" customWidth="1"/>
    <col min="7469" max="7672" width="9" style="223"/>
    <col min="7673" max="7682" width="8.25" style="223" customWidth="1"/>
    <col min="7683" max="7683" width="3.125" style="223" customWidth="1"/>
    <col min="7684" max="7684" width="5" style="223" customWidth="1"/>
    <col min="7685" max="7696" width="6.25" style="223" customWidth="1"/>
    <col min="7697" max="7697" width="2.5" style="223" customWidth="1"/>
    <col min="7698" max="7699" width="6.25" style="223" customWidth="1"/>
    <col min="7700" max="7700" width="2.5" style="223" customWidth="1"/>
    <col min="7701" max="7707" width="6.25" style="223" customWidth="1"/>
    <col min="7708" max="7708" width="2.375" style="223" customWidth="1"/>
    <col min="7709" max="7724" width="6.25" style="223" customWidth="1"/>
    <col min="7725" max="7928" width="9" style="223"/>
    <col min="7929" max="7938" width="8.25" style="223" customWidth="1"/>
    <col min="7939" max="7939" width="3.125" style="223" customWidth="1"/>
    <col min="7940" max="7940" width="5" style="223" customWidth="1"/>
    <col min="7941" max="7952" width="6.25" style="223" customWidth="1"/>
    <col min="7953" max="7953" width="2.5" style="223" customWidth="1"/>
    <col min="7954" max="7955" width="6.25" style="223" customWidth="1"/>
    <col min="7956" max="7956" width="2.5" style="223" customWidth="1"/>
    <col min="7957" max="7963" width="6.25" style="223" customWidth="1"/>
    <col min="7964" max="7964" width="2.375" style="223" customWidth="1"/>
    <col min="7965" max="7980" width="6.25" style="223" customWidth="1"/>
    <col min="7981" max="8184" width="9" style="223"/>
    <col min="8185" max="8194" width="8.25" style="223" customWidth="1"/>
    <col min="8195" max="8195" width="3.125" style="223" customWidth="1"/>
    <col min="8196" max="8196" width="5" style="223" customWidth="1"/>
    <col min="8197" max="8208" width="6.25" style="223" customWidth="1"/>
    <col min="8209" max="8209" width="2.5" style="223" customWidth="1"/>
    <col min="8210" max="8211" width="6.25" style="223" customWidth="1"/>
    <col min="8212" max="8212" width="2.5" style="223" customWidth="1"/>
    <col min="8213" max="8219" width="6.25" style="223" customWidth="1"/>
    <col min="8220" max="8220" width="2.375" style="223" customWidth="1"/>
    <col min="8221" max="8236" width="6.25" style="223" customWidth="1"/>
    <col min="8237" max="8440" width="9" style="223"/>
    <col min="8441" max="8450" width="8.25" style="223" customWidth="1"/>
    <col min="8451" max="8451" width="3.125" style="223" customWidth="1"/>
    <col min="8452" max="8452" width="5" style="223" customWidth="1"/>
    <col min="8453" max="8464" width="6.25" style="223" customWidth="1"/>
    <col min="8465" max="8465" width="2.5" style="223" customWidth="1"/>
    <col min="8466" max="8467" width="6.25" style="223" customWidth="1"/>
    <col min="8468" max="8468" width="2.5" style="223" customWidth="1"/>
    <col min="8469" max="8475" width="6.25" style="223" customWidth="1"/>
    <col min="8476" max="8476" width="2.375" style="223" customWidth="1"/>
    <col min="8477" max="8492" width="6.25" style="223" customWidth="1"/>
    <col min="8493" max="8696" width="9" style="223"/>
    <col min="8697" max="8706" width="8.25" style="223" customWidth="1"/>
    <col min="8707" max="8707" width="3.125" style="223" customWidth="1"/>
    <col min="8708" max="8708" width="5" style="223" customWidth="1"/>
    <col min="8709" max="8720" width="6.25" style="223" customWidth="1"/>
    <col min="8721" max="8721" width="2.5" style="223" customWidth="1"/>
    <col min="8722" max="8723" width="6.25" style="223" customWidth="1"/>
    <col min="8724" max="8724" width="2.5" style="223" customWidth="1"/>
    <col min="8725" max="8731" width="6.25" style="223" customWidth="1"/>
    <col min="8732" max="8732" width="2.375" style="223" customWidth="1"/>
    <col min="8733" max="8748" width="6.25" style="223" customWidth="1"/>
    <col min="8749" max="8952" width="9" style="223"/>
    <col min="8953" max="8962" width="8.25" style="223" customWidth="1"/>
    <col min="8963" max="8963" width="3.125" style="223" customWidth="1"/>
    <col min="8964" max="8964" width="5" style="223" customWidth="1"/>
    <col min="8965" max="8976" width="6.25" style="223" customWidth="1"/>
    <col min="8977" max="8977" width="2.5" style="223" customWidth="1"/>
    <col min="8978" max="8979" width="6.25" style="223" customWidth="1"/>
    <col min="8980" max="8980" width="2.5" style="223" customWidth="1"/>
    <col min="8981" max="8987" width="6.25" style="223" customWidth="1"/>
    <col min="8988" max="8988" width="2.375" style="223" customWidth="1"/>
    <col min="8989" max="9004" width="6.25" style="223" customWidth="1"/>
    <col min="9005" max="9208" width="9" style="223"/>
    <col min="9209" max="9218" width="8.25" style="223" customWidth="1"/>
    <col min="9219" max="9219" width="3.125" style="223" customWidth="1"/>
    <col min="9220" max="9220" width="5" style="223" customWidth="1"/>
    <col min="9221" max="9232" width="6.25" style="223" customWidth="1"/>
    <col min="9233" max="9233" width="2.5" style="223" customWidth="1"/>
    <col min="9234" max="9235" width="6.25" style="223" customWidth="1"/>
    <col min="9236" max="9236" width="2.5" style="223" customWidth="1"/>
    <col min="9237" max="9243" width="6.25" style="223" customWidth="1"/>
    <col min="9244" max="9244" width="2.375" style="223" customWidth="1"/>
    <col min="9245" max="9260" width="6.25" style="223" customWidth="1"/>
    <col min="9261" max="9464" width="9" style="223"/>
    <col min="9465" max="9474" width="8.25" style="223" customWidth="1"/>
    <col min="9475" max="9475" width="3.125" style="223" customWidth="1"/>
    <col min="9476" max="9476" width="5" style="223" customWidth="1"/>
    <col min="9477" max="9488" width="6.25" style="223" customWidth="1"/>
    <col min="9489" max="9489" width="2.5" style="223" customWidth="1"/>
    <col min="9490" max="9491" width="6.25" style="223" customWidth="1"/>
    <col min="9492" max="9492" width="2.5" style="223" customWidth="1"/>
    <col min="9493" max="9499" width="6.25" style="223" customWidth="1"/>
    <col min="9500" max="9500" width="2.375" style="223" customWidth="1"/>
    <col min="9501" max="9516" width="6.25" style="223" customWidth="1"/>
    <col min="9517" max="9720" width="9" style="223"/>
    <col min="9721" max="9730" width="8.25" style="223" customWidth="1"/>
    <col min="9731" max="9731" width="3.125" style="223" customWidth="1"/>
    <col min="9732" max="9732" width="5" style="223" customWidth="1"/>
    <col min="9733" max="9744" width="6.25" style="223" customWidth="1"/>
    <col min="9745" max="9745" width="2.5" style="223" customWidth="1"/>
    <col min="9746" max="9747" width="6.25" style="223" customWidth="1"/>
    <col min="9748" max="9748" width="2.5" style="223" customWidth="1"/>
    <col min="9749" max="9755" width="6.25" style="223" customWidth="1"/>
    <col min="9756" max="9756" width="2.375" style="223" customWidth="1"/>
    <col min="9757" max="9772" width="6.25" style="223" customWidth="1"/>
    <col min="9773" max="9976" width="9" style="223"/>
    <col min="9977" max="9986" width="8.25" style="223" customWidth="1"/>
    <col min="9987" max="9987" width="3.125" style="223" customWidth="1"/>
    <col min="9988" max="9988" width="5" style="223" customWidth="1"/>
    <col min="9989" max="10000" width="6.25" style="223" customWidth="1"/>
    <col min="10001" max="10001" width="2.5" style="223" customWidth="1"/>
    <col min="10002" max="10003" width="6.25" style="223" customWidth="1"/>
    <col min="10004" max="10004" width="2.5" style="223" customWidth="1"/>
    <col min="10005" max="10011" width="6.25" style="223" customWidth="1"/>
    <col min="10012" max="10012" width="2.375" style="223" customWidth="1"/>
    <col min="10013" max="10028" width="6.25" style="223" customWidth="1"/>
    <col min="10029" max="10232" width="9" style="223"/>
    <col min="10233" max="10242" width="8.25" style="223" customWidth="1"/>
    <col min="10243" max="10243" width="3.125" style="223" customWidth="1"/>
    <col min="10244" max="10244" width="5" style="223" customWidth="1"/>
    <col min="10245" max="10256" width="6.25" style="223" customWidth="1"/>
    <col min="10257" max="10257" width="2.5" style="223" customWidth="1"/>
    <col min="10258" max="10259" width="6.25" style="223" customWidth="1"/>
    <col min="10260" max="10260" width="2.5" style="223" customWidth="1"/>
    <col min="10261" max="10267" width="6.25" style="223" customWidth="1"/>
    <col min="10268" max="10268" width="2.375" style="223" customWidth="1"/>
    <col min="10269" max="10284" width="6.25" style="223" customWidth="1"/>
    <col min="10285" max="10488" width="9" style="223"/>
    <col min="10489" max="10498" width="8.25" style="223" customWidth="1"/>
    <col min="10499" max="10499" width="3.125" style="223" customWidth="1"/>
    <col min="10500" max="10500" width="5" style="223" customWidth="1"/>
    <col min="10501" max="10512" width="6.25" style="223" customWidth="1"/>
    <col min="10513" max="10513" width="2.5" style="223" customWidth="1"/>
    <col min="10514" max="10515" width="6.25" style="223" customWidth="1"/>
    <col min="10516" max="10516" width="2.5" style="223" customWidth="1"/>
    <col min="10517" max="10523" width="6.25" style="223" customWidth="1"/>
    <col min="10524" max="10524" width="2.375" style="223" customWidth="1"/>
    <col min="10525" max="10540" width="6.25" style="223" customWidth="1"/>
    <col min="10541" max="10744" width="9" style="223"/>
    <col min="10745" max="10754" width="8.25" style="223" customWidth="1"/>
    <col min="10755" max="10755" width="3.125" style="223" customWidth="1"/>
    <col min="10756" max="10756" width="5" style="223" customWidth="1"/>
    <col min="10757" max="10768" width="6.25" style="223" customWidth="1"/>
    <col min="10769" max="10769" width="2.5" style="223" customWidth="1"/>
    <col min="10770" max="10771" width="6.25" style="223" customWidth="1"/>
    <col min="10772" max="10772" width="2.5" style="223" customWidth="1"/>
    <col min="10773" max="10779" width="6.25" style="223" customWidth="1"/>
    <col min="10780" max="10780" width="2.375" style="223" customWidth="1"/>
    <col min="10781" max="10796" width="6.25" style="223" customWidth="1"/>
    <col min="10797" max="11000" width="9" style="223"/>
    <col min="11001" max="11010" width="8.25" style="223" customWidth="1"/>
    <col min="11011" max="11011" width="3.125" style="223" customWidth="1"/>
    <col min="11012" max="11012" width="5" style="223" customWidth="1"/>
    <col min="11013" max="11024" width="6.25" style="223" customWidth="1"/>
    <col min="11025" max="11025" width="2.5" style="223" customWidth="1"/>
    <col min="11026" max="11027" width="6.25" style="223" customWidth="1"/>
    <col min="11028" max="11028" width="2.5" style="223" customWidth="1"/>
    <col min="11029" max="11035" width="6.25" style="223" customWidth="1"/>
    <col min="11036" max="11036" width="2.375" style="223" customWidth="1"/>
    <col min="11037" max="11052" width="6.25" style="223" customWidth="1"/>
    <col min="11053" max="11256" width="9" style="223"/>
    <col min="11257" max="11266" width="8.25" style="223" customWidth="1"/>
    <col min="11267" max="11267" width="3.125" style="223" customWidth="1"/>
    <col min="11268" max="11268" width="5" style="223" customWidth="1"/>
    <col min="11269" max="11280" width="6.25" style="223" customWidth="1"/>
    <col min="11281" max="11281" width="2.5" style="223" customWidth="1"/>
    <col min="11282" max="11283" width="6.25" style="223" customWidth="1"/>
    <col min="11284" max="11284" width="2.5" style="223" customWidth="1"/>
    <col min="11285" max="11291" width="6.25" style="223" customWidth="1"/>
    <col min="11292" max="11292" width="2.375" style="223" customWidth="1"/>
    <col min="11293" max="11308" width="6.25" style="223" customWidth="1"/>
    <col min="11309" max="11512" width="9" style="223"/>
    <col min="11513" max="11522" width="8.25" style="223" customWidth="1"/>
    <col min="11523" max="11523" width="3.125" style="223" customWidth="1"/>
    <col min="11524" max="11524" width="5" style="223" customWidth="1"/>
    <col min="11525" max="11536" width="6.25" style="223" customWidth="1"/>
    <col min="11537" max="11537" width="2.5" style="223" customWidth="1"/>
    <col min="11538" max="11539" width="6.25" style="223" customWidth="1"/>
    <col min="11540" max="11540" width="2.5" style="223" customWidth="1"/>
    <col min="11541" max="11547" width="6.25" style="223" customWidth="1"/>
    <col min="11548" max="11548" width="2.375" style="223" customWidth="1"/>
    <col min="11549" max="11564" width="6.25" style="223" customWidth="1"/>
    <col min="11565" max="11768" width="9" style="223"/>
    <col min="11769" max="11778" width="8.25" style="223" customWidth="1"/>
    <col min="11779" max="11779" width="3.125" style="223" customWidth="1"/>
    <col min="11780" max="11780" width="5" style="223" customWidth="1"/>
    <col min="11781" max="11792" width="6.25" style="223" customWidth="1"/>
    <col min="11793" max="11793" width="2.5" style="223" customWidth="1"/>
    <col min="11794" max="11795" width="6.25" style="223" customWidth="1"/>
    <col min="11796" max="11796" width="2.5" style="223" customWidth="1"/>
    <col min="11797" max="11803" width="6.25" style="223" customWidth="1"/>
    <col min="11804" max="11804" width="2.375" style="223" customWidth="1"/>
    <col min="11805" max="11820" width="6.25" style="223" customWidth="1"/>
    <col min="11821" max="12024" width="9" style="223"/>
    <col min="12025" max="12034" width="8.25" style="223" customWidth="1"/>
    <col min="12035" max="12035" width="3.125" style="223" customWidth="1"/>
    <col min="12036" max="12036" width="5" style="223" customWidth="1"/>
    <col min="12037" max="12048" width="6.25" style="223" customWidth="1"/>
    <col min="12049" max="12049" width="2.5" style="223" customWidth="1"/>
    <col min="12050" max="12051" width="6.25" style="223" customWidth="1"/>
    <col min="12052" max="12052" width="2.5" style="223" customWidth="1"/>
    <col min="12053" max="12059" width="6.25" style="223" customWidth="1"/>
    <col min="12060" max="12060" width="2.375" style="223" customWidth="1"/>
    <col min="12061" max="12076" width="6.25" style="223" customWidth="1"/>
    <col min="12077" max="12280" width="9" style="223"/>
    <col min="12281" max="12290" width="8.25" style="223" customWidth="1"/>
    <col min="12291" max="12291" width="3.125" style="223" customWidth="1"/>
    <col min="12292" max="12292" width="5" style="223" customWidth="1"/>
    <col min="12293" max="12304" width="6.25" style="223" customWidth="1"/>
    <col min="12305" max="12305" width="2.5" style="223" customWidth="1"/>
    <col min="12306" max="12307" width="6.25" style="223" customWidth="1"/>
    <col min="12308" max="12308" width="2.5" style="223" customWidth="1"/>
    <col min="12309" max="12315" width="6.25" style="223" customWidth="1"/>
    <col min="12316" max="12316" width="2.375" style="223" customWidth="1"/>
    <col min="12317" max="12332" width="6.25" style="223" customWidth="1"/>
    <col min="12333" max="12536" width="9" style="223"/>
    <col min="12537" max="12546" width="8.25" style="223" customWidth="1"/>
    <col min="12547" max="12547" width="3.125" style="223" customWidth="1"/>
    <col min="12548" max="12548" width="5" style="223" customWidth="1"/>
    <col min="12549" max="12560" width="6.25" style="223" customWidth="1"/>
    <col min="12561" max="12561" width="2.5" style="223" customWidth="1"/>
    <col min="12562" max="12563" width="6.25" style="223" customWidth="1"/>
    <col min="12564" max="12564" width="2.5" style="223" customWidth="1"/>
    <col min="12565" max="12571" width="6.25" style="223" customWidth="1"/>
    <col min="12572" max="12572" width="2.375" style="223" customWidth="1"/>
    <col min="12573" max="12588" width="6.25" style="223" customWidth="1"/>
    <col min="12589" max="12792" width="9" style="223"/>
    <col min="12793" max="12802" width="8.25" style="223" customWidth="1"/>
    <col min="12803" max="12803" width="3.125" style="223" customWidth="1"/>
    <col min="12804" max="12804" width="5" style="223" customWidth="1"/>
    <col min="12805" max="12816" width="6.25" style="223" customWidth="1"/>
    <col min="12817" max="12817" width="2.5" style="223" customWidth="1"/>
    <col min="12818" max="12819" width="6.25" style="223" customWidth="1"/>
    <col min="12820" max="12820" width="2.5" style="223" customWidth="1"/>
    <col min="12821" max="12827" width="6.25" style="223" customWidth="1"/>
    <col min="12828" max="12828" width="2.375" style="223" customWidth="1"/>
    <col min="12829" max="12844" width="6.25" style="223" customWidth="1"/>
    <col min="12845" max="13048" width="9" style="223"/>
    <col min="13049" max="13058" width="8.25" style="223" customWidth="1"/>
    <col min="13059" max="13059" width="3.125" style="223" customWidth="1"/>
    <col min="13060" max="13060" width="5" style="223" customWidth="1"/>
    <col min="13061" max="13072" width="6.25" style="223" customWidth="1"/>
    <col min="13073" max="13073" width="2.5" style="223" customWidth="1"/>
    <col min="13074" max="13075" width="6.25" style="223" customWidth="1"/>
    <col min="13076" max="13076" width="2.5" style="223" customWidth="1"/>
    <col min="13077" max="13083" width="6.25" style="223" customWidth="1"/>
    <col min="13084" max="13084" width="2.375" style="223" customWidth="1"/>
    <col min="13085" max="13100" width="6.25" style="223" customWidth="1"/>
    <col min="13101" max="13304" width="9" style="223"/>
    <col min="13305" max="13314" width="8.25" style="223" customWidth="1"/>
    <col min="13315" max="13315" width="3.125" style="223" customWidth="1"/>
    <col min="13316" max="13316" width="5" style="223" customWidth="1"/>
    <col min="13317" max="13328" width="6.25" style="223" customWidth="1"/>
    <col min="13329" max="13329" width="2.5" style="223" customWidth="1"/>
    <col min="13330" max="13331" width="6.25" style="223" customWidth="1"/>
    <col min="13332" max="13332" width="2.5" style="223" customWidth="1"/>
    <col min="13333" max="13339" width="6.25" style="223" customWidth="1"/>
    <col min="13340" max="13340" width="2.375" style="223" customWidth="1"/>
    <col min="13341" max="13356" width="6.25" style="223" customWidth="1"/>
    <col min="13357" max="13560" width="9" style="223"/>
    <col min="13561" max="13570" width="8.25" style="223" customWidth="1"/>
    <col min="13571" max="13571" width="3.125" style="223" customWidth="1"/>
    <col min="13572" max="13572" width="5" style="223" customWidth="1"/>
    <col min="13573" max="13584" width="6.25" style="223" customWidth="1"/>
    <col min="13585" max="13585" width="2.5" style="223" customWidth="1"/>
    <col min="13586" max="13587" width="6.25" style="223" customWidth="1"/>
    <col min="13588" max="13588" width="2.5" style="223" customWidth="1"/>
    <col min="13589" max="13595" width="6.25" style="223" customWidth="1"/>
    <col min="13596" max="13596" width="2.375" style="223" customWidth="1"/>
    <col min="13597" max="13612" width="6.25" style="223" customWidth="1"/>
    <col min="13613" max="13816" width="9" style="223"/>
    <col min="13817" max="13826" width="8.25" style="223" customWidth="1"/>
    <col min="13827" max="13827" width="3.125" style="223" customWidth="1"/>
    <col min="13828" max="13828" width="5" style="223" customWidth="1"/>
    <col min="13829" max="13840" width="6.25" style="223" customWidth="1"/>
    <col min="13841" max="13841" width="2.5" style="223" customWidth="1"/>
    <col min="13842" max="13843" width="6.25" style="223" customWidth="1"/>
    <col min="13844" max="13844" width="2.5" style="223" customWidth="1"/>
    <col min="13845" max="13851" width="6.25" style="223" customWidth="1"/>
    <col min="13852" max="13852" width="2.375" style="223" customWidth="1"/>
    <col min="13853" max="13868" width="6.25" style="223" customWidth="1"/>
    <col min="13869" max="14072" width="9" style="223"/>
    <col min="14073" max="14082" width="8.25" style="223" customWidth="1"/>
    <col min="14083" max="14083" width="3.125" style="223" customWidth="1"/>
    <col min="14084" max="14084" width="5" style="223" customWidth="1"/>
    <col min="14085" max="14096" width="6.25" style="223" customWidth="1"/>
    <col min="14097" max="14097" width="2.5" style="223" customWidth="1"/>
    <col min="14098" max="14099" width="6.25" style="223" customWidth="1"/>
    <col min="14100" max="14100" width="2.5" style="223" customWidth="1"/>
    <col min="14101" max="14107" width="6.25" style="223" customWidth="1"/>
    <col min="14108" max="14108" width="2.375" style="223" customWidth="1"/>
    <col min="14109" max="14124" width="6.25" style="223" customWidth="1"/>
    <col min="14125" max="14328" width="9" style="223"/>
    <col min="14329" max="14338" width="8.25" style="223" customWidth="1"/>
    <col min="14339" max="14339" width="3.125" style="223" customWidth="1"/>
    <col min="14340" max="14340" width="5" style="223" customWidth="1"/>
    <col min="14341" max="14352" width="6.25" style="223" customWidth="1"/>
    <col min="14353" max="14353" width="2.5" style="223" customWidth="1"/>
    <col min="14354" max="14355" width="6.25" style="223" customWidth="1"/>
    <col min="14356" max="14356" width="2.5" style="223" customWidth="1"/>
    <col min="14357" max="14363" width="6.25" style="223" customWidth="1"/>
    <col min="14364" max="14364" width="2.375" style="223" customWidth="1"/>
    <col min="14365" max="14380" width="6.25" style="223" customWidth="1"/>
    <col min="14381" max="14584" width="9" style="223"/>
    <col min="14585" max="14594" width="8.25" style="223" customWidth="1"/>
    <col min="14595" max="14595" width="3.125" style="223" customWidth="1"/>
    <col min="14596" max="14596" width="5" style="223" customWidth="1"/>
    <col min="14597" max="14608" width="6.25" style="223" customWidth="1"/>
    <col min="14609" max="14609" width="2.5" style="223" customWidth="1"/>
    <col min="14610" max="14611" width="6.25" style="223" customWidth="1"/>
    <col min="14612" max="14612" width="2.5" style="223" customWidth="1"/>
    <col min="14613" max="14619" width="6.25" style="223" customWidth="1"/>
    <col min="14620" max="14620" width="2.375" style="223" customWidth="1"/>
    <col min="14621" max="14636" width="6.25" style="223" customWidth="1"/>
    <col min="14637" max="14840" width="9" style="223"/>
    <col min="14841" max="14850" width="8.25" style="223" customWidth="1"/>
    <col min="14851" max="14851" width="3.125" style="223" customWidth="1"/>
    <col min="14852" max="14852" width="5" style="223" customWidth="1"/>
    <col min="14853" max="14864" width="6.25" style="223" customWidth="1"/>
    <col min="14865" max="14865" width="2.5" style="223" customWidth="1"/>
    <col min="14866" max="14867" width="6.25" style="223" customWidth="1"/>
    <col min="14868" max="14868" width="2.5" style="223" customWidth="1"/>
    <col min="14869" max="14875" width="6.25" style="223" customWidth="1"/>
    <col min="14876" max="14876" width="2.375" style="223" customWidth="1"/>
    <col min="14877" max="14892" width="6.25" style="223" customWidth="1"/>
    <col min="14893" max="15096" width="9" style="223"/>
    <col min="15097" max="15106" width="8.25" style="223" customWidth="1"/>
    <col min="15107" max="15107" width="3.125" style="223" customWidth="1"/>
    <col min="15108" max="15108" width="5" style="223" customWidth="1"/>
    <col min="15109" max="15120" width="6.25" style="223" customWidth="1"/>
    <col min="15121" max="15121" width="2.5" style="223" customWidth="1"/>
    <col min="15122" max="15123" width="6.25" style="223" customWidth="1"/>
    <col min="15124" max="15124" width="2.5" style="223" customWidth="1"/>
    <col min="15125" max="15131" width="6.25" style="223" customWidth="1"/>
    <col min="15132" max="15132" width="2.375" style="223" customWidth="1"/>
    <col min="15133" max="15148" width="6.25" style="223" customWidth="1"/>
    <col min="15149" max="15352" width="9" style="223"/>
    <col min="15353" max="15362" width="8.25" style="223" customWidth="1"/>
    <col min="15363" max="15363" width="3.125" style="223" customWidth="1"/>
    <col min="15364" max="15364" width="5" style="223" customWidth="1"/>
    <col min="15365" max="15376" width="6.25" style="223" customWidth="1"/>
    <col min="15377" max="15377" width="2.5" style="223" customWidth="1"/>
    <col min="15378" max="15379" width="6.25" style="223" customWidth="1"/>
    <col min="15380" max="15380" width="2.5" style="223" customWidth="1"/>
    <col min="15381" max="15387" width="6.25" style="223" customWidth="1"/>
    <col min="15388" max="15388" width="2.375" style="223" customWidth="1"/>
    <col min="15389" max="15404" width="6.25" style="223" customWidth="1"/>
    <col min="15405" max="15608" width="9" style="223"/>
    <col min="15609" max="15618" width="8.25" style="223" customWidth="1"/>
    <col min="15619" max="15619" width="3.125" style="223" customWidth="1"/>
    <col min="15620" max="15620" width="5" style="223" customWidth="1"/>
    <col min="15621" max="15632" width="6.25" style="223" customWidth="1"/>
    <col min="15633" max="15633" width="2.5" style="223" customWidth="1"/>
    <col min="15634" max="15635" width="6.25" style="223" customWidth="1"/>
    <col min="15636" max="15636" width="2.5" style="223" customWidth="1"/>
    <col min="15637" max="15643" width="6.25" style="223" customWidth="1"/>
    <col min="15644" max="15644" width="2.375" style="223" customWidth="1"/>
    <col min="15645" max="15660" width="6.25" style="223" customWidth="1"/>
    <col min="15661" max="15864" width="9" style="223"/>
    <col min="15865" max="15874" width="8.25" style="223" customWidth="1"/>
    <col min="15875" max="15875" width="3.125" style="223" customWidth="1"/>
    <col min="15876" max="15876" width="5" style="223" customWidth="1"/>
    <col min="15877" max="15888" width="6.25" style="223" customWidth="1"/>
    <col min="15889" max="15889" width="2.5" style="223" customWidth="1"/>
    <col min="15890" max="15891" width="6.25" style="223" customWidth="1"/>
    <col min="15892" max="15892" width="2.5" style="223" customWidth="1"/>
    <col min="15893" max="15899" width="6.25" style="223" customWidth="1"/>
    <col min="15900" max="15900" width="2.375" style="223" customWidth="1"/>
    <col min="15901" max="15916" width="6.25" style="223" customWidth="1"/>
    <col min="15917" max="16120" width="9" style="223"/>
    <col min="16121" max="16130" width="8.25" style="223" customWidth="1"/>
    <col min="16131" max="16131" width="3.125" style="223" customWidth="1"/>
    <col min="16132" max="16132" width="5" style="223" customWidth="1"/>
    <col min="16133" max="16144" width="6.25" style="223" customWidth="1"/>
    <col min="16145" max="16145" width="2.5" style="223" customWidth="1"/>
    <col min="16146" max="16147" width="6.25" style="223" customWidth="1"/>
    <col min="16148" max="16148" width="2.5" style="223" customWidth="1"/>
    <col min="16149" max="16155" width="6.25" style="223" customWidth="1"/>
    <col min="16156" max="16156" width="2.375" style="223" customWidth="1"/>
    <col min="16157" max="16172" width="6.25" style="223" customWidth="1"/>
    <col min="16173" max="16384" width="9" style="223"/>
  </cols>
  <sheetData>
    <row r="1" spans="1:30" ht="22.5" customHeight="1">
      <c r="A1" s="450" t="s">
        <v>279</v>
      </c>
      <c r="B1" s="450"/>
      <c r="C1" s="450"/>
      <c r="D1" s="450"/>
      <c r="E1" s="450"/>
      <c r="F1" s="450"/>
      <c r="G1" s="450"/>
      <c r="H1" s="450"/>
      <c r="I1" s="450"/>
      <c r="J1" s="450"/>
      <c r="K1" s="450"/>
      <c r="L1" s="284"/>
      <c r="M1" s="285" t="s">
        <v>332</v>
      </c>
      <c r="N1" s="286"/>
      <c r="O1" s="286"/>
      <c r="P1" s="286"/>
      <c r="Q1" s="286"/>
      <c r="R1" s="286"/>
      <c r="S1" s="286"/>
      <c r="T1" s="286"/>
      <c r="U1" s="286"/>
      <c r="V1" s="286"/>
      <c r="W1" s="286"/>
      <c r="X1" s="286"/>
      <c r="Y1" s="286"/>
      <c r="Z1" s="286"/>
      <c r="AA1" s="287"/>
      <c r="AB1" s="287"/>
      <c r="AC1" s="287"/>
      <c r="AD1" s="287"/>
    </row>
    <row r="2" spans="1:30" ht="22.5" customHeight="1">
      <c r="A2" s="281"/>
      <c r="B2" s="281"/>
      <c r="C2" s="281"/>
      <c r="D2" s="281"/>
      <c r="E2" s="281"/>
      <c r="F2" s="281"/>
      <c r="G2" s="281"/>
      <c r="H2" s="281"/>
      <c r="I2" s="281"/>
      <c r="J2" s="281"/>
      <c r="K2" s="281"/>
      <c r="L2" s="284"/>
      <c r="M2" s="287" t="s">
        <v>280</v>
      </c>
      <c r="N2" s="286"/>
      <c r="O2" s="286"/>
      <c r="P2" s="286"/>
      <c r="Q2" s="286"/>
      <c r="R2" s="286"/>
      <c r="S2" s="286"/>
      <c r="T2" s="286"/>
      <c r="U2" s="286"/>
      <c r="V2" s="286"/>
      <c r="W2" s="286"/>
      <c r="X2" s="286"/>
      <c r="Y2" s="286"/>
      <c r="Z2" s="286"/>
      <c r="AA2" s="287"/>
      <c r="AB2" s="287"/>
      <c r="AC2" s="287"/>
      <c r="AD2" s="287"/>
    </row>
    <row r="3" spans="1:30" ht="22.5" customHeight="1">
      <c r="A3" s="284"/>
      <c r="B3" s="281"/>
      <c r="C3" s="281"/>
      <c r="D3" s="284"/>
      <c r="E3" s="281"/>
      <c r="F3" s="281"/>
      <c r="G3" s="281"/>
      <c r="H3" s="281"/>
      <c r="I3" s="281"/>
      <c r="J3" s="281"/>
      <c r="K3" s="281"/>
      <c r="L3" s="284"/>
      <c r="M3" s="439" t="s">
        <v>240</v>
      </c>
      <c r="N3" s="442" t="s">
        <v>241</v>
      </c>
      <c r="O3" s="443"/>
      <c r="P3" s="442" t="s">
        <v>242</v>
      </c>
      <c r="Q3" s="444"/>
      <c r="R3" s="442" t="s">
        <v>281</v>
      </c>
      <c r="S3" s="444"/>
      <c r="T3" s="442" t="s">
        <v>282</v>
      </c>
      <c r="U3" s="444"/>
      <c r="V3" s="439" t="s">
        <v>283</v>
      </c>
      <c r="W3" s="441" t="s">
        <v>243</v>
      </c>
      <c r="X3" s="441"/>
      <c r="Y3" s="441"/>
      <c r="Z3" s="441"/>
      <c r="AA3" s="287"/>
      <c r="AB3" s="442" t="s">
        <v>244</v>
      </c>
      <c r="AC3" s="443"/>
      <c r="AD3" s="444"/>
    </row>
    <row r="4" spans="1:30" ht="14.25" customHeight="1" thickBot="1">
      <c r="A4" s="284"/>
      <c r="B4" s="445" t="s">
        <v>245</v>
      </c>
      <c r="C4" s="445"/>
      <c r="D4" s="227"/>
      <c r="E4" s="281" t="s">
        <v>40</v>
      </c>
      <c r="F4" s="281"/>
      <c r="G4" s="281"/>
      <c r="H4" s="281"/>
      <c r="I4" s="281"/>
      <c r="J4" s="281"/>
      <c r="K4" s="281"/>
      <c r="L4" s="284"/>
      <c r="M4" s="440"/>
      <c r="N4" s="288" t="s">
        <v>246</v>
      </c>
      <c r="O4" s="289" t="s">
        <v>247</v>
      </c>
      <c r="P4" s="288" t="s">
        <v>246</v>
      </c>
      <c r="Q4" s="288" t="s">
        <v>247</v>
      </c>
      <c r="R4" s="288" t="s">
        <v>246</v>
      </c>
      <c r="S4" s="288" t="s">
        <v>247</v>
      </c>
      <c r="T4" s="288" t="s">
        <v>246</v>
      </c>
      <c r="U4" s="288" t="s">
        <v>247</v>
      </c>
      <c r="V4" s="440"/>
      <c r="W4" s="288" t="s">
        <v>248</v>
      </c>
      <c r="X4" s="288" t="s">
        <v>249</v>
      </c>
      <c r="Y4" s="288" t="s">
        <v>250</v>
      </c>
      <c r="Z4" s="288" t="s">
        <v>251</v>
      </c>
      <c r="AA4" s="287"/>
      <c r="AB4" s="288" t="s">
        <v>90</v>
      </c>
      <c r="AC4" s="288" t="s">
        <v>91</v>
      </c>
      <c r="AD4" s="288" t="s">
        <v>239</v>
      </c>
    </row>
    <row r="5" spans="1:30" ht="14.25" thickTop="1">
      <c r="A5" s="284"/>
      <c r="B5" s="281"/>
      <c r="C5" s="281"/>
      <c r="D5" s="281"/>
      <c r="E5" s="281"/>
      <c r="F5" s="281"/>
      <c r="G5" s="281"/>
      <c r="H5" s="281"/>
      <c r="I5" s="281"/>
      <c r="J5" s="281"/>
      <c r="K5" s="281"/>
      <c r="L5" s="284"/>
      <c r="M5" s="290">
        <v>1</v>
      </c>
      <c r="N5" s="236">
        <v>3770</v>
      </c>
      <c r="O5" s="237">
        <v>3190</v>
      </c>
      <c r="P5" s="236">
        <v>3660</v>
      </c>
      <c r="Q5" s="236">
        <v>3080</v>
      </c>
      <c r="R5" s="236">
        <v>240</v>
      </c>
      <c r="S5" s="236">
        <v>170</v>
      </c>
      <c r="T5" s="236">
        <v>580</v>
      </c>
      <c r="U5" s="236">
        <v>1160</v>
      </c>
      <c r="V5" s="236">
        <v>860</v>
      </c>
      <c r="W5" s="291">
        <v>0.02</v>
      </c>
      <c r="X5" s="291">
        <v>0.04</v>
      </c>
      <c r="Y5" s="291">
        <v>0.06</v>
      </c>
      <c r="Z5" s="291">
        <v>0.08</v>
      </c>
      <c r="AA5" s="287"/>
      <c r="AB5" s="292">
        <v>760</v>
      </c>
      <c r="AC5" s="292">
        <v>500</v>
      </c>
      <c r="AD5" s="292">
        <v>0</v>
      </c>
    </row>
    <row r="6" spans="1:30">
      <c r="A6" s="284"/>
      <c r="B6" s="281" t="s">
        <v>252</v>
      </c>
      <c r="C6" s="293"/>
      <c r="D6" s="227"/>
      <c r="E6" s="281" t="s">
        <v>253</v>
      </c>
      <c r="F6" s="293"/>
      <c r="G6" s="284"/>
      <c r="H6" s="281"/>
      <c r="I6" s="293"/>
      <c r="J6" s="284"/>
      <c r="K6" s="281"/>
      <c r="L6" s="284"/>
      <c r="M6" s="294">
        <v>6</v>
      </c>
      <c r="N6" s="228">
        <v>2250</v>
      </c>
      <c r="O6" s="238">
        <v>1670</v>
      </c>
      <c r="P6" s="228">
        <v>2200</v>
      </c>
      <c r="Q6" s="228">
        <v>1620</v>
      </c>
      <c r="R6" s="228">
        <v>180</v>
      </c>
      <c r="S6" s="228">
        <v>110</v>
      </c>
      <c r="T6" s="228">
        <v>580</v>
      </c>
      <c r="U6" s="228">
        <v>1160</v>
      </c>
      <c r="V6" s="228">
        <v>360</v>
      </c>
      <c r="W6" s="295">
        <v>0.02</v>
      </c>
      <c r="X6" s="295">
        <v>0.04</v>
      </c>
      <c r="Y6" s="295">
        <v>7.0000000000000007E-2</v>
      </c>
      <c r="Z6" s="295">
        <v>0.09</v>
      </c>
      <c r="AA6" s="287"/>
      <c r="AB6" s="296"/>
      <c r="AC6" s="296"/>
      <c r="AD6" s="296"/>
    </row>
    <row r="7" spans="1:30">
      <c r="A7" s="284"/>
      <c r="B7" s="281"/>
      <c r="C7" s="281"/>
      <c r="D7" s="281"/>
      <c r="E7" s="281"/>
      <c r="F7" s="281"/>
      <c r="G7" s="281"/>
      <c r="H7" s="281"/>
      <c r="I7" s="281"/>
      <c r="J7" s="281"/>
      <c r="K7" s="281"/>
      <c r="L7" s="284"/>
      <c r="M7" s="294">
        <v>13</v>
      </c>
      <c r="N7" s="228">
        <v>1850</v>
      </c>
      <c r="O7" s="238">
        <v>1270</v>
      </c>
      <c r="P7" s="228">
        <v>1820</v>
      </c>
      <c r="Q7" s="228">
        <v>1240</v>
      </c>
      <c r="R7" s="228">
        <v>170</v>
      </c>
      <c r="S7" s="228">
        <v>100</v>
      </c>
      <c r="T7" s="228">
        <v>580</v>
      </c>
      <c r="U7" s="228">
        <v>1160</v>
      </c>
      <c r="V7" s="228">
        <v>220</v>
      </c>
      <c r="W7" s="295">
        <v>0.02</v>
      </c>
      <c r="X7" s="295">
        <v>0.05</v>
      </c>
      <c r="Y7" s="295">
        <v>7.0000000000000007E-2</v>
      </c>
      <c r="Z7" s="295">
        <v>0.09</v>
      </c>
      <c r="AA7" s="287"/>
      <c r="AB7" s="296"/>
      <c r="AC7" s="296"/>
      <c r="AD7" s="296"/>
    </row>
    <row r="8" spans="1:30">
      <c r="A8" s="284"/>
      <c r="B8" s="281" t="s">
        <v>254</v>
      </c>
      <c r="C8" s="281"/>
      <c r="D8" s="281"/>
      <c r="E8" s="281"/>
      <c r="F8" s="281"/>
      <c r="G8" s="281"/>
      <c r="H8" s="281"/>
      <c r="I8" s="281"/>
      <c r="J8" s="281"/>
      <c r="K8" s="281"/>
      <c r="L8" s="284"/>
      <c r="M8" s="287"/>
      <c r="N8" s="229"/>
      <c r="O8" s="229"/>
      <c r="P8" s="229"/>
      <c r="Q8" s="229"/>
      <c r="R8" s="229"/>
      <c r="S8" s="229"/>
      <c r="T8" s="229"/>
      <c r="U8" s="229"/>
      <c r="V8" s="229"/>
      <c r="W8" s="229"/>
      <c r="X8" s="229"/>
      <c r="Y8" s="229"/>
      <c r="Z8" s="229"/>
      <c r="AA8" s="287"/>
      <c r="AB8" s="296"/>
      <c r="AC8" s="296"/>
      <c r="AD8" s="296"/>
    </row>
    <row r="9" spans="1:30" ht="17.25" customHeight="1">
      <c r="A9" s="284"/>
      <c r="B9" s="281"/>
      <c r="C9" s="297"/>
      <c r="D9" s="281"/>
      <c r="E9" s="281"/>
      <c r="F9" s="298"/>
      <c r="G9" s="299"/>
      <c r="H9" s="300"/>
      <c r="I9" s="298"/>
      <c r="J9" s="298"/>
      <c r="K9" s="301"/>
      <c r="L9" s="284"/>
      <c r="M9" s="287"/>
      <c r="N9" s="229"/>
      <c r="O9" s="229"/>
      <c r="P9" s="229"/>
      <c r="Q9" s="229"/>
      <c r="R9" s="229"/>
      <c r="S9" s="229"/>
      <c r="T9" s="229"/>
      <c r="U9" s="229"/>
      <c r="V9" s="229"/>
      <c r="W9" s="229"/>
      <c r="X9" s="229"/>
      <c r="Y9" s="229"/>
      <c r="Z9" s="229"/>
      <c r="AA9" s="287"/>
      <c r="AB9" s="296"/>
      <c r="AC9" s="296"/>
      <c r="AD9" s="296"/>
    </row>
    <row r="10" spans="1:30">
      <c r="A10" s="284"/>
      <c r="B10" s="298"/>
      <c r="C10" s="446" t="s">
        <v>255</v>
      </c>
      <c r="D10" s="446" t="s">
        <v>256</v>
      </c>
      <c r="E10" s="448" t="s">
        <v>146</v>
      </c>
      <c r="F10" s="302"/>
      <c r="G10" s="303"/>
      <c r="H10" s="298"/>
      <c r="I10" s="298"/>
      <c r="J10" s="293"/>
      <c r="K10" s="293"/>
      <c r="L10" s="284"/>
      <c r="M10" s="287"/>
      <c r="N10" s="229"/>
      <c r="O10" s="229"/>
      <c r="P10" s="229"/>
      <c r="Q10" s="229"/>
      <c r="R10" s="229"/>
      <c r="S10" s="229"/>
      <c r="T10" s="229"/>
      <c r="U10" s="229"/>
      <c r="V10" s="229"/>
      <c r="W10" s="229"/>
      <c r="X10" s="229"/>
      <c r="Y10" s="229"/>
      <c r="Z10" s="229"/>
      <c r="AA10" s="287"/>
      <c r="AB10" s="296"/>
      <c r="AC10" s="296"/>
      <c r="AD10" s="296"/>
    </row>
    <row r="11" spans="1:30" ht="24.75" customHeight="1">
      <c r="A11" s="284"/>
      <c r="B11" s="298"/>
      <c r="C11" s="447"/>
      <c r="D11" s="447"/>
      <c r="E11" s="447"/>
      <c r="F11" s="449" t="s">
        <v>284</v>
      </c>
      <c r="G11" s="449"/>
      <c r="H11" s="298"/>
      <c r="I11" s="298"/>
      <c r="J11" s="293"/>
      <c r="K11" s="293"/>
      <c r="L11" s="284"/>
      <c r="M11" s="287"/>
      <c r="N11" s="229"/>
      <c r="O11" s="229"/>
      <c r="P11" s="229"/>
      <c r="Q11" s="229"/>
      <c r="R11" s="229"/>
      <c r="S11" s="229"/>
      <c r="T11" s="229"/>
      <c r="U11" s="229"/>
      <c r="V11" s="229"/>
      <c r="W11" s="229"/>
      <c r="X11" s="229"/>
      <c r="Y11" s="229"/>
      <c r="Z11" s="229"/>
      <c r="AA11" s="287"/>
      <c r="AB11" s="296"/>
      <c r="AC11" s="296"/>
      <c r="AD11" s="296"/>
    </row>
    <row r="12" spans="1:30">
      <c r="A12" s="284"/>
      <c r="B12" s="304" t="s">
        <v>257</v>
      </c>
      <c r="C12" s="227"/>
      <c r="D12" s="227"/>
      <c r="E12" s="305">
        <f>SUM(C12:D12)</f>
        <v>0</v>
      </c>
      <c r="F12" s="435"/>
      <c r="G12" s="436"/>
      <c r="H12" s="284"/>
      <c r="I12" s="284"/>
      <c r="J12" s="293"/>
      <c r="K12" s="293"/>
      <c r="L12" s="284"/>
      <c r="M12" s="287"/>
      <c r="N12" s="229"/>
      <c r="O12" s="229"/>
      <c r="P12" s="229"/>
      <c r="Q12" s="229"/>
      <c r="R12" s="229"/>
      <c r="S12" s="229"/>
      <c r="T12" s="229"/>
      <c r="U12" s="229"/>
      <c r="V12" s="229"/>
      <c r="W12" s="229"/>
      <c r="X12" s="229"/>
      <c r="Y12" s="229"/>
      <c r="Z12" s="229"/>
      <c r="AA12" s="287"/>
      <c r="AB12" s="296"/>
      <c r="AC12" s="296"/>
      <c r="AD12" s="296"/>
    </row>
    <row r="13" spans="1:30">
      <c r="A13" s="284"/>
      <c r="B13" s="304" t="s">
        <v>258</v>
      </c>
      <c r="C13" s="227"/>
      <c r="D13" s="227"/>
      <c r="E13" s="305">
        <f>SUM(C13:D13)</f>
        <v>0</v>
      </c>
      <c r="F13" s="435"/>
      <c r="G13" s="436"/>
      <c r="H13" s="284"/>
      <c r="I13" s="284"/>
      <c r="J13" s="293"/>
      <c r="K13" s="293"/>
      <c r="L13" s="284"/>
      <c r="M13" s="287"/>
      <c r="N13" s="229"/>
      <c r="O13" s="229"/>
      <c r="P13" s="229"/>
      <c r="Q13" s="229"/>
      <c r="R13" s="229"/>
      <c r="S13" s="229"/>
      <c r="T13" s="229"/>
      <c r="U13" s="229"/>
      <c r="V13" s="229"/>
      <c r="W13" s="229"/>
      <c r="X13" s="229"/>
      <c r="Y13" s="229"/>
      <c r="Z13" s="229"/>
      <c r="AA13" s="287"/>
      <c r="AB13" s="296"/>
      <c r="AC13" s="296"/>
      <c r="AD13" s="296"/>
    </row>
    <row r="14" spans="1:30">
      <c r="A14" s="284"/>
      <c r="B14" s="304" t="s">
        <v>259</v>
      </c>
      <c r="C14" s="227"/>
      <c r="D14" s="227"/>
      <c r="E14" s="305">
        <f>SUM(C14:D14)</f>
        <v>0</v>
      </c>
      <c r="F14" s="435"/>
      <c r="G14" s="436"/>
      <c r="H14" s="284"/>
      <c r="I14" s="284"/>
      <c r="J14" s="293"/>
      <c r="K14" s="293"/>
      <c r="L14" s="284"/>
      <c r="M14" s="287"/>
      <c r="N14" s="229"/>
      <c r="O14" s="229"/>
      <c r="P14" s="229"/>
      <c r="Q14" s="229"/>
      <c r="R14" s="229"/>
      <c r="S14" s="229"/>
      <c r="T14" s="229"/>
      <c r="U14" s="229"/>
      <c r="V14" s="229"/>
      <c r="W14" s="229"/>
      <c r="X14" s="229"/>
      <c r="Y14" s="229"/>
      <c r="Z14" s="229"/>
      <c r="AA14" s="287"/>
      <c r="AB14" s="296"/>
      <c r="AC14" s="296"/>
      <c r="AD14" s="296"/>
    </row>
    <row r="15" spans="1:30">
      <c r="A15" s="284"/>
      <c r="B15" s="304" t="s">
        <v>146</v>
      </c>
      <c r="C15" s="306">
        <f>SUM(C12:C14)</f>
        <v>0</v>
      </c>
      <c r="D15" s="306">
        <f>SUM(D12:D14)</f>
        <v>0</v>
      </c>
      <c r="E15" s="305">
        <f>SUM(E12:E14)</f>
        <v>0</v>
      </c>
      <c r="F15" s="437">
        <f>SUM(F12:G14)</f>
        <v>0</v>
      </c>
      <c r="G15" s="438"/>
      <c r="H15" s="284"/>
      <c r="I15" s="284"/>
      <c r="J15" s="293"/>
      <c r="K15" s="293"/>
      <c r="L15" s="284"/>
      <c r="M15" s="287"/>
      <c r="N15" s="229"/>
      <c r="O15" s="229"/>
      <c r="P15" s="229"/>
      <c r="Q15" s="229"/>
      <c r="R15" s="229"/>
      <c r="S15" s="229"/>
      <c r="T15" s="229"/>
      <c r="U15" s="229"/>
      <c r="V15" s="229"/>
      <c r="W15" s="229"/>
      <c r="X15" s="229"/>
      <c r="Y15" s="229"/>
      <c r="Z15" s="229"/>
      <c r="AA15" s="287"/>
      <c r="AB15" s="296"/>
      <c r="AC15" s="296"/>
      <c r="AD15" s="296"/>
    </row>
    <row r="16" spans="1:30">
      <c r="A16" s="284"/>
      <c r="B16" s="304"/>
      <c r="C16" s="293"/>
      <c r="D16" s="293"/>
      <c r="E16" s="293"/>
      <c r="F16" s="304"/>
      <c r="G16" s="293"/>
      <c r="H16" s="293"/>
      <c r="I16" s="293"/>
      <c r="J16" s="293"/>
      <c r="K16" s="293"/>
      <c r="L16" s="284"/>
      <c r="M16" s="287"/>
      <c r="N16" s="229"/>
      <c r="O16" s="229"/>
      <c r="P16" s="229"/>
      <c r="Q16" s="229"/>
      <c r="R16" s="229"/>
      <c r="S16" s="229"/>
      <c r="T16" s="229"/>
      <c r="U16" s="229"/>
      <c r="V16" s="229"/>
      <c r="W16" s="229"/>
      <c r="X16" s="229"/>
      <c r="Y16" s="229"/>
      <c r="Z16" s="229"/>
      <c r="AA16" s="287"/>
      <c r="AB16" s="296"/>
      <c r="AC16" s="296"/>
      <c r="AD16" s="296"/>
    </row>
    <row r="17" spans="1:30" ht="13.5" customHeight="1">
      <c r="A17" s="284"/>
      <c r="B17" s="281"/>
      <c r="C17" s="281"/>
      <c r="D17" s="281"/>
      <c r="E17" s="281"/>
      <c r="F17" s="281"/>
      <c r="G17" s="281"/>
      <c r="H17" s="281"/>
      <c r="I17" s="281"/>
      <c r="J17" s="281"/>
      <c r="K17" s="281"/>
      <c r="L17" s="284"/>
      <c r="M17" s="287"/>
      <c r="N17" s="229"/>
      <c r="O17" s="229"/>
      <c r="P17" s="229"/>
      <c r="Q17" s="229"/>
      <c r="R17" s="229"/>
      <c r="S17" s="229"/>
      <c r="T17" s="229"/>
      <c r="U17" s="229"/>
      <c r="V17" s="229"/>
      <c r="W17" s="229"/>
      <c r="X17" s="229"/>
      <c r="Y17" s="229"/>
      <c r="Z17" s="229"/>
      <c r="AA17" s="287"/>
      <c r="AB17" s="296"/>
      <c r="AC17" s="296"/>
      <c r="AD17" s="296"/>
    </row>
    <row r="18" spans="1:30" ht="14.25" customHeight="1">
      <c r="A18" s="284"/>
      <c r="B18" s="281" t="s">
        <v>260</v>
      </c>
      <c r="C18" s="281"/>
      <c r="D18" s="281"/>
      <c r="E18" s="281"/>
      <c r="F18" s="281"/>
      <c r="G18" s="281"/>
      <c r="H18" s="281"/>
      <c r="I18" s="281"/>
      <c r="J18" s="281"/>
      <c r="K18" s="281"/>
      <c r="L18" s="284"/>
      <c r="M18" s="287"/>
      <c r="N18" s="229"/>
      <c r="O18" s="229"/>
      <c r="P18" s="229"/>
      <c r="Q18" s="229"/>
      <c r="R18" s="229"/>
      <c r="S18" s="229"/>
      <c r="T18" s="229"/>
      <c r="U18" s="229"/>
      <c r="V18" s="229"/>
      <c r="W18" s="229"/>
      <c r="X18" s="229"/>
      <c r="Y18" s="229"/>
      <c r="Z18" s="229"/>
      <c r="AA18" s="287"/>
      <c r="AB18" s="296"/>
      <c r="AC18" s="296"/>
      <c r="AD18" s="296"/>
    </row>
    <row r="19" spans="1:30" ht="14.25" customHeight="1">
      <c r="A19" s="284"/>
      <c r="B19" s="431" t="s">
        <v>261</v>
      </c>
      <c r="C19" s="431"/>
      <c r="D19" s="431" t="s">
        <v>262</v>
      </c>
      <c r="E19" s="431"/>
      <c r="F19" s="431" t="s">
        <v>263</v>
      </c>
      <c r="G19" s="431"/>
      <c r="H19" s="431" t="s">
        <v>264</v>
      </c>
      <c r="I19" s="432"/>
      <c r="J19" s="307"/>
      <c r="K19" s="281"/>
      <c r="L19" s="284"/>
      <c r="M19" s="287"/>
      <c r="N19" s="229"/>
      <c r="O19" s="229"/>
      <c r="P19" s="229"/>
      <c r="Q19" s="229"/>
      <c r="R19" s="229"/>
      <c r="S19" s="229"/>
      <c r="T19" s="229"/>
      <c r="U19" s="229"/>
      <c r="V19" s="229"/>
      <c r="W19" s="229"/>
      <c r="X19" s="229"/>
      <c r="Y19" s="229"/>
      <c r="Z19" s="229"/>
      <c r="AA19" s="287"/>
      <c r="AB19" s="296"/>
      <c r="AC19" s="296"/>
      <c r="AD19" s="296"/>
    </row>
    <row r="20" spans="1:30" ht="14.25" customHeight="1">
      <c r="A20" s="284"/>
      <c r="B20" s="431"/>
      <c r="C20" s="431"/>
      <c r="D20" s="431"/>
      <c r="E20" s="431"/>
      <c r="F20" s="431"/>
      <c r="G20" s="431"/>
      <c r="H20" s="431"/>
      <c r="I20" s="432"/>
      <c r="J20" s="433"/>
      <c r="K20" s="434"/>
      <c r="L20" s="284"/>
      <c r="M20" s="308" t="s">
        <v>285</v>
      </c>
      <c r="N20" s="308" t="s">
        <v>286</v>
      </c>
      <c r="O20" s="308"/>
      <c r="P20" s="308"/>
      <c r="Q20" s="308"/>
      <c r="R20" s="308"/>
      <c r="S20" s="308"/>
      <c r="T20" s="308"/>
      <c r="U20" s="308"/>
      <c r="V20" s="308"/>
      <c r="W20" s="285"/>
      <c r="X20" s="285"/>
      <c r="Y20" s="285"/>
      <c r="Z20" s="285"/>
      <c r="AA20" s="287"/>
      <c r="AB20" s="287"/>
      <c r="AC20" s="287"/>
      <c r="AD20" s="287"/>
    </row>
    <row r="21" spans="1:30">
      <c r="A21" s="284"/>
      <c r="B21" s="421" t="s">
        <v>241</v>
      </c>
      <c r="C21" s="421"/>
      <c r="D21" s="422"/>
      <c r="E21" s="422"/>
      <c r="F21" s="431"/>
      <c r="G21" s="431"/>
      <c r="H21" s="429">
        <f>((M21*C$12)+(N21*(C$13+C$14)))*$D$4*12*D21</f>
        <v>0</v>
      </c>
      <c r="I21" s="430"/>
      <c r="J21" s="427"/>
      <c r="K21" s="428"/>
      <c r="L21" s="284"/>
      <c r="M21" s="230">
        <f>IFERROR(VLOOKUP($D$6,$M$5:$Z$7,2,1),0)</f>
        <v>0</v>
      </c>
      <c r="N21" s="230">
        <f>IFERROR(VLOOKUP($D$6,$M$5:$Z$7,3,1),0)</f>
        <v>0</v>
      </c>
      <c r="O21" s="230"/>
      <c r="P21" s="230"/>
      <c r="Q21" s="230"/>
      <c r="R21" s="230"/>
      <c r="S21" s="230"/>
      <c r="T21" s="230"/>
      <c r="U21" s="230"/>
      <c r="V21" s="230"/>
      <c r="W21" s="287"/>
      <c r="X21" s="287"/>
      <c r="Y21" s="287"/>
      <c r="Z21" s="287"/>
      <c r="AA21" s="287"/>
      <c r="AB21" s="287"/>
      <c r="AC21" s="287"/>
      <c r="AD21" s="287"/>
    </row>
    <row r="22" spans="1:30">
      <c r="A22" s="284"/>
      <c r="B22" s="421" t="s">
        <v>242</v>
      </c>
      <c r="C22" s="421"/>
      <c r="D22" s="422"/>
      <c r="E22" s="422"/>
      <c r="F22" s="431"/>
      <c r="G22" s="431"/>
      <c r="H22" s="429">
        <f>((M22*D$12)+(N22*(D$13+D$14)))*$D$4*12*D22</f>
        <v>0</v>
      </c>
      <c r="I22" s="430"/>
      <c r="J22" s="427"/>
      <c r="K22" s="428"/>
      <c r="L22" s="284"/>
      <c r="M22" s="230">
        <f>IFERROR(VLOOKUP($D$6,$M$5:$Z$7,4,1),0)</f>
        <v>0</v>
      </c>
      <c r="N22" s="230">
        <f>IFERROR(VLOOKUP($D$6,$M$5:$Z$7,5,1),0)</f>
        <v>0</v>
      </c>
      <c r="O22" s="230"/>
      <c r="P22" s="230"/>
      <c r="Q22" s="230"/>
      <c r="R22" s="230"/>
      <c r="S22" s="230"/>
      <c r="T22" s="230"/>
      <c r="U22" s="230"/>
      <c r="V22" s="230"/>
      <c r="W22" s="287"/>
      <c r="X22" s="287"/>
      <c r="Y22" s="287"/>
      <c r="Z22" s="287"/>
      <c r="AA22" s="287"/>
      <c r="AB22" s="287"/>
      <c r="AC22" s="287"/>
      <c r="AD22" s="287"/>
    </row>
    <row r="23" spans="1:30">
      <c r="A23" s="284"/>
      <c r="B23" s="421" t="s">
        <v>287</v>
      </c>
      <c r="C23" s="421"/>
      <c r="D23" s="422"/>
      <c r="E23" s="422"/>
      <c r="F23" s="431"/>
      <c r="G23" s="431"/>
      <c r="H23" s="429">
        <f>((M23*D$12)+(N23*(D$13+D$14)))*$D$4*12*D23</f>
        <v>0</v>
      </c>
      <c r="I23" s="430"/>
      <c r="J23" s="256"/>
      <c r="K23" s="257"/>
      <c r="L23" s="284"/>
      <c r="M23" s="230">
        <f>IFERROR(VLOOKUP($D$6,$M$5:$Z$7,6,1),0)</f>
        <v>0</v>
      </c>
      <c r="N23" s="230">
        <f>IFERROR(VLOOKUP($D$6,$M$5:$Z$7,7,1),0)</f>
        <v>0</v>
      </c>
      <c r="O23" s="230"/>
      <c r="P23" s="230"/>
      <c r="Q23" s="230"/>
      <c r="R23" s="230"/>
      <c r="S23" s="230"/>
      <c r="T23" s="230"/>
      <c r="U23" s="230"/>
      <c r="V23" s="230"/>
      <c r="W23" s="287"/>
      <c r="X23" s="287"/>
      <c r="Y23" s="287"/>
      <c r="Z23" s="287"/>
      <c r="AA23" s="287"/>
      <c r="AB23" s="287"/>
      <c r="AC23" s="287"/>
      <c r="AD23" s="287"/>
    </row>
    <row r="24" spans="1:30">
      <c r="A24" s="284"/>
      <c r="B24" s="421" t="s">
        <v>288</v>
      </c>
      <c r="C24" s="421"/>
      <c r="D24" s="431"/>
      <c r="E24" s="431"/>
      <c r="F24" s="431"/>
      <c r="G24" s="431"/>
      <c r="H24" s="429">
        <f>(M24*$D$4*F12*12)+(N24*D4*(F13+F14)*12)</f>
        <v>0</v>
      </c>
      <c r="I24" s="430"/>
      <c r="J24" s="427"/>
      <c r="K24" s="428"/>
      <c r="L24" s="284"/>
      <c r="M24" s="230">
        <f>IFERROR(VLOOKUP($D$6,$M$5:$Z$7,8,1),0)</f>
        <v>0</v>
      </c>
      <c r="N24" s="230">
        <f>IFERROR(VLOOKUP($D$6,$M$5:$Z$7,9,1),0)</f>
        <v>0</v>
      </c>
      <c r="O24" s="231"/>
      <c r="P24" s="231"/>
      <c r="Q24" s="231"/>
      <c r="R24" s="231"/>
      <c r="S24" s="231"/>
      <c r="T24" s="231"/>
      <c r="U24" s="231"/>
      <c r="V24" s="231"/>
      <c r="W24" s="287"/>
      <c r="X24" s="287"/>
      <c r="Y24" s="287"/>
      <c r="Z24" s="287"/>
      <c r="AA24" s="287"/>
      <c r="AB24" s="296"/>
      <c r="AC24" s="296"/>
      <c r="AD24" s="296"/>
    </row>
    <row r="25" spans="1:30">
      <c r="A25" s="284"/>
      <c r="B25" s="421" t="s">
        <v>289</v>
      </c>
      <c r="C25" s="421"/>
      <c r="D25" s="422"/>
      <c r="E25" s="422"/>
      <c r="F25" s="431"/>
      <c r="G25" s="431"/>
      <c r="H25" s="423" t="e">
        <f>M25*E$15*$D$4*12*-1*D25</f>
        <v>#N/A</v>
      </c>
      <c r="I25" s="424"/>
      <c r="J25" s="427"/>
      <c r="K25" s="428"/>
      <c r="L25" s="284"/>
      <c r="M25" s="230" t="e">
        <f>VLOOKUP($D$6,$M$5:$Z$7,10,1)</f>
        <v>#N/A</v>
      </c>
      <c r="N25" s="231"/>
      <c r="O25" s="231"/>
      <c r="P25" s="231"/>
      <c r="Q25" s="231"/>
      <c r="R25" s="231"/>
      <c r="S25" s="231"/>
      <c r="T25" s="231"/>
      <c r="U25" s="231"/>
      <c r="V25" s="231"/>
      <c r="W25" s="287"/>
      <c r="X25" s="287"/>
      <c r="Y25" s="287"/>
      <c r="Z25" s="287"/>
      <c r="AA25" s="287"/>
      <c r="AB25" s="296"/>
      <c r="AC25" s="296"/>
      <c r="AD25" s="296"/>
    </row>
    <row r="26" spans="1:30">
      <c r="A26" s="284"/>
      <c r="B26" s="421" t="s">
        <v>265</v>
      </c>
      <c r="C26" s="421"/>
      <c r="D26" s="422"/>
      <c r="E26" s="422"/>
      <c r="F26" s="422"/>
      <c r="G26" s="422"/>
      <c r="H26" s="429">
        <f>IF(D26=1,M26*$D$4*12,0)</f>
        <v>0</v>
      </c>
      <c r="I26" s="430"/>
      <c r="J26" s="427"/>
      <c r="K26" s="428"/>
      <c r="L26" s="284"/>
      <c r="M26" s="230" t="e">
        <f>HLOOKUP(F26,AB4:AD5,2,FALSE)</f>
        <v>#N/A</v>
      </c>
      <c r="N26" s="231"/>
      <c r="O26" s="231"/>
      <c r="P26" s="231"/>
      <c r="Q26" s="231"/>
      <c r="R26" s="231"/>
      <c r="S26" s="231"/>
      <c r="T26" s="231"/>
      <c r="U26" s="231"/>
      <c r="V26" s="231"/>
      <c r="W26" s="287"/>
      <c r="X26" s="287"/>
      <c r="Y26" s="287"/>
      <c r="Z26" s="287"/>
      <c r="AA26" s="287"/>
      <c r="AB26" s="296"/>
      <c r="AC26" s="296"/>
      <c r="AD26" s="296"/>
    </row>
    <row r="27" spans="1:30">
      <c r="A27" s="284"/>
      <c r="B27" s="421" t="s">
        <v>266</v>
      </c>
      <c r="C27" s="421"/>
      <c r="D27" s="422"/>
      <c r="E27" s="422"/>
      <c r="F27" s="422"/>
      <c r="G27" s="422"/>
      <c r="H27" s="423">
        <f>IF(D27=1,ROUNDDOWN((SUM($H$21:$I$22,$H$24)/12)*HLOOKUP(F27,$M$27:$P$28,2,FALSE)*-1,-1),0)</f>
        <v>0</v>
      </c>
      <c r="I27" s="424"/>
      <c r="J27" s="256"/>
      <c r="K27" s="257"/>
      <c r="L27" s="284"/>
      <c r="M27" s="232" t="s">
        <v>248</v>
      </c>
      <c r="N27" s="232" t="s">
        <v>249</v>
      </c>
      <c r="O27" s="232" t="s">
        <v>250</v>
      </c>
      <c r="P27" s="232" t="s">
        <v>251</v>
      </c>
      <c r="Q27" s="233"/>
      <c r="R27" s="233"/>
      <c r="S27" s="233"/>
      <c r="T27" s="233"/>
      <c r="U27" s="233"/>
      <c r="V27" s="233"/>
      <c r="W27" s="285"/>
      <c r="X27" s="285"/>
      <c r="Y27" s="285"/>
      <c r="Z27" s="285"/>
      <c r="AA27" s="287"/>
      <c r="AB27" s="296"/>
      <c r="AC27" s="296"/>
      <c r="AD27" s="296"/>
    </row>
    <row r="28" spans="1:30">
      <c r="A28" s="284"/>
      <c r="B28" s="421" t="s">
        <v>267</v>
      </c>
      <c r="C28" s="421"/>
      <c r="D28" s="422"/>
      <c r="E28" s="422"/>
      <c r="F28" s="422"/>
      <c r="G28" s="422"/>
      <c r="H28" s="423">
        <f t="shared" ref="H28:H38" si="0">IF(D28=1,ROUNDDOWN((SUM($H$21:$I$22,$H$24)/12)*HLOOKUP(F28,$M$27:$P$28,2,FALSE)*-1,-1),0)</f>
        <v>0</v>
      </c>
      <c r="I28" s="424"/>
      <c r="J28" s="256"/>
      <c r="K28" s="257"/>
      <c r="L28" s="284"/>
      <c r="M28" s="234" t="e">
        <f>VLOOKUP($D$6,$M$5:$Z$7,11,1)</f>
        <v>#N/A</v>
      </c>
      <c r="N28" s="234" t="e">
        <f>VLOOKUP($D$6,$M$5:$Z$7,12,1)</f>
        <v>#N/A</v>
      </c>
      <c r="O28" s="234" t="e">
        <f>VLOOKUP($D$6,$M$5:$Z$7,13,1)</f>
        <v>#N/A</v>
      </c>
      <c r="P28" s="234" t="e">
        <f>VLOOKUP($D$6,$M$5:$Z$7,14,1)</f>
        <v>#N/A</v>
      </c>
      <c r="Q28" s="233"/>
      <c r="R28" s="233"/>
      <c r="S28" s="233"/>
      <c r="T28" s="233"/>
      <c r="U28" s="233"/>
      <c r="V28" s="233"/>
      <c r="W28" s="285"/>
      <c r="X28" s="285"/>
      <c r="Y28" s="285"/>
      <c r="Z28" s="285"/>
      <c r="AA28" s="287"/>
      <c r="AB28" s="296"/>
      <c r="AC28" s="296"/>
      <c r="AD28" s="296"/>
    </row>
    <row r="29" spans="1:30">
      <c r="A29" s="284"/>
      <c r="B29" s="421" t="s">
        <v>268</v>
      </c>
      <c r="C29" s="421"/>
      <c r="D29" s="422"/>
      <c r="E29" s="422"/>
      <c r="F29" s="422"/>
      <c r="G29" s="422"/>
      <c r="H29" s="423">
        <f t="shared" si="0"/>
        <v>0</v>
      </c>
      <c r="I29" s="424"/>
      <c r="J29" s="256"/>
      <c r="K29" s="257"/>
      <c r="L29" s="284"/>
      <c r="M29" s="234"/>
      <c r="N29" s="234"/>
      <c r="O29" s="234"/>
      <c r="P29" s="234"/>
      <c r="Q29" s="233"/>
      <c r="R29" s="233"/>
      <c r="S29" s="233"/>
      <c r="T29" s="233"/>
      <c r="U29" s="233"/>
      <c r="V29" s="233"/>
      <c r="W29" s="285"/>
      <c r="X29" s="285"/>
      <c r="Y29" s="285"/>
      <c r="Z29" s="285"/>
      <c r="AA29" s="287"/>
      <c r="AB29" s="296"/>
      <c r="AC29" s="296"/>
      <c r="AD29" s="296"/>
    </row>
    <row r="30" spans="1:30">
      <c r="A30" s="284"/>
      <c r="B30" s="421" t="s">
        <v>269</v>
      </c>
      <c r="C30" s="421"/>
      <c r="D30" s="422"/>
      <c r="E30" s="422"/>
      <c r="F30" s="422"/>
      <c r="G30" s="422"/>
      <c r="H30" s="423">
        <f t="shared" si="0"/>
        <v>0</v>
      </c>
      <c r="I30" s="424"/>
      <c r="J30" s="256"/>
      <c r="K30" s="257"/>
      <c r="L30" s="284"/>
      <c r="M30" s="234"/>
      <c r="N30" s="234"/>
      <c r="O30" s="234"/>
      <c r="P30" s="234"/>
      <c r="Q30" s="233"/>
      <c r="R30" s="233"/>
      <c r="S30" s="233"/>
      <c r="T30" s="233"/>
      <c r="U30" s="233"/>
      <c r="V30" s="233"/>
      <c r="W30" s="285"/>
      <c r="X30" s="285"/>
      <c r="Y30" s="285"/>
      <c r="Z30" s="285"/>
      <c r="AA30" s="287"/>
      <c r="AB30" s="296"/>
      <c r="AC30" s="296"/>
      <c r="AD30" s="296"/>
    </row>
    <row r="31" spans="1:30">
      <c r="A31" s="284"/>
      <c r="B31" s="421" t="s">
        <v>270</v>
      </c>
      <c r="C31" s="421"/>
      <c r="D31" s="422"/>
      <c r="E31" s="422"/>
      <c r="F31" s="422"/>
      <c r="G31" s="422"/>
      <c r="H31" s="423">
        <f t="shared" si="0"/>
        <v>0</v>
      </c>
      <c r="I31" s="424"/>
      <c r="J31" s="256"/>
      <c r="K31" s="257"/>
      <c r="L31" s="284"/>
      <c r="M31" s="234"/>
      <c r="N31" s="234"/>
      <c r="O31" s="234"/>
      <c r="P31" s="234"/>
      <c r="Q31" s="233"/>
      <c r="R31" s="233"/>
      <c r="S31" s="233"/>
      <c r="T31" s="233"/>
      <c r="U31" s="233"/>
      <c r="V31" s="233"/>
      <c r="W31" s="285"/>
      <c r="X31" s="285"/>
      <c r="Y31" s="285"/>
      <c r="Z31" s="285"/>
      <c r="AA31" s="287"/>
      <c r="AB31" s="296"/>
      <c r="AC31" s="296"/>
      <c r="AD31" s="296"/>
    </row>
    <row r="32" spans="1:30">
      <c r="A32" s="284"/>
      <c r="B32" s="421" t="s">
        <v>271</v>
      </c>
      <c r="C32" s="421"/>
      <c r="D32" s="422"/>
      <c r="E32" s="422"/>
      <c r="F32" s="422"/>
      <c r="G32" s="422"/>
      <c r="H32" s="423">
        <f t="shared" si="0"/>
        <v>0</v>
      </c>
      <c r="I32" s="424"/>
      <c r="J32" s="256"/>
      <c r="K32" s="257"/>
      <c r="L32" s="284"/>
      <c r="M32" s="234"/>
      <c r="N32" s="234"/>
      <c r="O32" s="234"/>
      <c r="P32" s="234"/>
      <c r="Q32" s="233"/>
      <c r="R32" s="233"/>
      <c r="S32" s="233"/>
      <c r="T32" s="233"/>
      <c r="U32" s="233"/>
      <c r="V32" s="233"/>
      <c r="W32" s="285"/>
      <c r="X32" s="285"/>
      <c r="Y32" s="285"/>
      <c r="Z32" s="285"/>
      <c r="AA32" s="287"/>
      <c r="AB32" s="296"/>
      <c r="AC32" s="296"/>
      <c r="AD32" s="296"/>
    </row>
    <row r="33" spans="1:30">
      <c r="A33" s="284"/>
      <c r="B33" s="421" t="s">
        <v>272</v>
      </c>
      <c r="C33" s="421"/>
      <c r="D33" s="422"/>
      <c r="E33" s="422"/>
      <c r="F33" s="422"/>
      <c r="G33" s="422"/>
      <c r="H33" s="423">
        <f t="shared" si="0"/>
        <v>0</v>
      </c>
      <c r="I33" s="424"/>
      <c r="J33" s="256"/>
      <c r="K33" s="257"/>
      <c r="L33" s="284"/>
      <c r="M33" s="234"/>
      <c r="N33" s="234"/>
      <c r="O33" s="234"/>
      <c r="P33" s="234"/>
      <c r="Q33" s="233"/>
      <c r="R33" s="233"/>
      <c r="S33" s="233"/>
      <c r="T33" s="233"/>
      <c r="U33" s="233"/>
      <c r="V33" s="233"/>
      <c r="W33" s="285"/>
      <c r="X33" s="285"/>
      <c r="Y33" s="285"/>
      <c r="Z33" s="285"/>
      <c r="AA33" s="287"/>
      <c r="AB33" s="296"/>
      <c r="AC33" s="296"/>
      <c r="AD33" s="296"/>
    </row>
    <row r="34" spans="1:30">
      <c r="A34" s="284"/>
      <c r="B34" s="421" t="s">
        <v>273</v>
      </c>
      <c r="C34" s="421"/>
      <c r="D34" s="422"/>
      <c r="E34" s="422"/>
      <c r="F34" s="422"/>
      <c r="G34" s="422"/>
      <c r="H34" s="423">
        <f t="shared" si="0"/>
        <v>0</v>
      </c>
      <c r="I34" s="424"/>
      <c r="J34" s="256"/>
      <c r="K34" s="257"/>
      <c r="L34" s="284"/>
      <c r="M34" s="234"/>
      <c r="N34" s="234"/>
      <c r="O34" s="234"/>
      <c r="P34" s="234"/>
      <c r="Q34" s="233"/>
      <c r="R34" s="233"/>
      <c r="S34" s="233"/>
      <c r="T34" s="233"/>
      <c r="U34" s="233"/>
      <c r="V34" s="233"/>
      <c r="W34" s="285"/>
      <c r="X34" s="285"/>
      <c r="Y34" s="285"/>
      <c r="Z34" s="285"/>
      <c r="AA34" s="287"/>
      <c r="AB34" s="296"/>
      <c r="AC34" s="296"/>
      <c r="AD34" s="296"/>
    </row>
    <row r="35" spans="1:30">
      <c r="A35" s="284"/>
      <c r="B35" s="421" t="s">
        <v>274</v>
      </c>
      <c r="C35" s="421"/>
      <c r="D35" s="422"/>
      <c r="E35" s="422"/>
      <c r="F35" s="422"/>
      <c r="G35" s="422"/>
      <c r="H35" s="423">
        <f t="shared" si="0"/>
        <v>0</v>
      </c>
      <c r="I35" s="424"/>
      <c r="J35" s="256"/>
      <c r="K35" s="257"/>
      <c r="L35" s="284"/>
      <c r="M35" s="234"/>
      <c r="N35" s="234"/>
      <c r="O35" s="234"/>
      <c r="P35" s="234"/>
      <c r="Q35" s="233"/>
      <c r="R35" s="233"/>
      <c r="S35" s="233"/>
      <c r="T35" s="233"/>
      <c r="U35" s="233"/>
      <c r="V35" s="233"/>
      <c r="W35" s="285"/>
      <c r="X35" s="285"/>
      <c r="Y35" s="285"/>
      <c r="Z35" s="285"/>
      <c r="AA35" s="287"/>
      <c r="AB35" s="296"/>
      <c r="AC35" s="296"/>
      <c r="AD35" s="296"/>
    </row>
    <row r="36" spans="1:30">
      <c r="A36" s="284"/>
      <c r="B36" s="421" t="s">
        <v>275</v>
      </c>
      <c r="C36" s="421"/>
      <c r="D36" s="422"/>
      <c r="E36" s="422"/>
      <c r="F36" s="422"/>
      <c r="G36" s="422"/>
      <c r="H36" s="423">
        <f t="shared" si="0"/>
        <v>0</v>
      </c>
      <c r="I36" s="424"/>
      <c r="J36" s="256"/>
      <c r="K36" s="257"/>
      <c r="L36" s="284"/>
      <c r="M36" s="234"/>
      <c r="N36" s="234"/>
      <c r="O36" s="234"/>
      <c r="P36" s="234"/>
      <c r="Q36" s="233"/>
      <c r="R36" s="233"/>
      <c r="S36" s="233"/>
      <c r="T36" s="233"/>
      <c r="U36" s="233"/>
      <c r="V36" s="233"/>
      <c r="W36" s="285"/>
      <c r="X36" s="285"/>
      <c r="Y36" s="285"/>
      <c r="Z36" s="285"/>
      <c r="AA36" s="287"/>
      <c r="AB36" s="296"/>
      <c r="AC36" s="296"/>
      <c r="AD36" s="296"/>
    </row>
    <row r="37" spans="1:30">
      <c r="A37" s="284"/>
      <c r="B37" s="421" t="s">
        <v>276</v>
      </c>
      <c r="C37" s="421"/>
      <c r="D37" s="422"/>
      <c r="E37" s="422"/>
      <c r="F37" s="422"/>
      <c r="G37" s="422"/>
      <c r="H37" s="423">
        <f t="shared" si="0"/>
        <v>0</v>
      </c>
      <c r="I37" s="424"/>
      <c r="J37" s="256"/>
      <c r="K37" s="257"/>
      <c r="L37" s="284"/>
      <c r="M37" s="234"/>
      <c r="N37" s="234"/>
      <c r="O37" s="234"/>
      <c r="P37" s="234"/>
      <c r="Q37" s="233"/>
      <c r="R37" s="233"/>
      <c r="S37" s="233"/>
      <c r="T37" s="233"/>
      <c r="U37" s="233"/>
      <c r="V37" s="233"/>
      <c r="W37" s="285"/>
      <c r="X37" s="285"/>
      <c r="Y37" s="285"/>
      <c r="Z37" s="285"/>
      <c r="AA37" s="287"/>
      <c r="AB37" s="296"/>
      <c r="AC37" s="296"/>
      <c r="AD37" s="296"/>
    </row>
    <row r="38" spans="1:30">
      <c r="A38" s="284"/>
      <c r="B38" s="421" t="s">
        <v>277</v>
      </c>
      <c r="C38" s="421"/>
      <c r="D38" s="422"/>
      <c r="E38" s="422"/>
      <c r="F38" s="422"/>
      <c r="G38" s="422"/>
      <c r="H38" s="423">
        <f t="shared" si="0"/>
        <v>0</v>
      </c>
      <c r="I38" s="424"/>
      <c r="J38" s="256"/>
      <c r="K38" s="257"/>
      <c r="L38" s="284"/>
      <c r="M38" s="234"/>
      <c r="N38" s="234"/>
      <c r="O38" s="234"/>
      <c r="P38" s="234"/>
      <c r="Q38" s="233"/>
      <c r="R38" s="233"/>
      <c r="S38" s="233"/>
      <c r="T38" s="233"/>
      <c r="U38" s="233"/>
      <c r="V38" s="233"/>
      <c r="W38" s="285"/>
      <c r="X38" s="285"/>
      <c r="Y38" s="285"/>
      <c r="Z38" s="285"/>
      <c r="AA38" s="287"/>
      <c r="AB38" s="296"/>
      <c r="AC38" s="296"/>
      <c r="AD38" s="296"/>
    </row>
    <row r="39" spans="1:30">
      <c r="A39" s="284"/>
      <c r="B39" s="309"/>
      <c r="C39" s="309"/>
      <c r="D39" s="281"/>
      <c r="E39" s="281"/>
      <c r="F39" s="281"/>
      <c r="G39" s="293" t="s">
        <v>146</v>
      </c>
      <c r="H39" s="425" t="e">
        <f>SUM(H21:I38)</f>
        <v>#N/A</v>
      </c>
      <c r="I39" s="426"/>
      <c r="J39" s="427"/>
      <c r="K39" s="428"/>
      <c r="L39" s="284"/>
      <c r="M39" s="285"/>
      <c r="N39" s="285"/>
      <c r="O39" s="285"/>
      <c r="P39" s="285"/>
      <c r="Q39" s="285"/>
      <c r="R39" s="285"/>
      <c r="S39" s="285"/>
      <c r="T39" s="285"/>
      <c r="U39" s="285"/>
      <c r="V39" s="285"/>
      <c r="W39" s="285"/>
      <c r="X39" s="285"/>
      <c r="Y39" s="285"/>
      <c r="Z39" s="285"/>
      <c r="AA39" s="287"/>
      <c r="AB39" s="287"/>
      <c r="AC39" s="287"/>
      <c r="AD39" s="287"/>
    </row>
    <row r="40" spans="1:30">
      <c r="A40" s="284"/>
      <c r="B40" s="281"/>
      <c r="C40" s="281"/>
      <c r="D40" s="281"/>
      <c r="E40" s="281"/>
      <c r="F40" s="281"/>
      <c r="G40" s="281"/>
      <c r="H40" s="281"/>
      <c r="I40" s="281"/>
      <c r="J40" s="281"/>
      <c r="K40" s="281"/>
      <c r="L40" s="284"/>
      <c r="M40" s="285"/>
      <c r="N40" s="285"/>
      <c r="O40" s="285"/>
      <c r="P40" s="285"/>
      <c r="Q40" s="285"/>
      <c r="R40" s="285"/>
      <c r="S40" s="285"/>
      <c r="T40" s="285"/>
      <c r="U40" s="285"/>
      <c r="V40" s="285"/>
      <c r="W40" s="285"/>
      <c r="X40" s="285"/>
      <c r="Y40" s="285"/>
      <c r="Z40" s="285"/>
      <c r="AA40" s="287"/>
      <c r="AB40" s="287"/>
      <c r="AC40" s="287"/>
      <c r="AD40" s="287"/>
    </row>
    <row r="41" spans="1:30">
      <c r="A41" s="284"/>
      <c r="B41" s="281"/>
      <c r="C41" s="281"/>
      <c r="D41" s="281"/>
      <c r="E41" s="281"/>
      <c r="F41" s="281"/>
      <c r="G41" s="281"/>
      <c r="H41" s="281"/>
      <c r="I41" s="281"/>
      <c r="J41" s="281"/>
      <c r="K41" s="281"/>
      <c r="L41" s="284"/>
      <c r="M41" s="285"/>
      <c r="N41" s="285"/>
      <c r="O41" s="285"/>
      <c r="P41" s="285"/>
      <c r="Q41" s="285"/>
      <c r="R41" s="285"/>
      <c r="S41" s="285"/>
      <c r="T41" s="285"/>
      <c r="U41" s="285"/>
      <c r="V41" s="285"/>
      <c r="W41" s="285"/>
      <c r="X41" s="285"/>
      <c r="Y41" s="285"/>
      <c r="Z41" s="285"/>
      <c r="AA41" s="287"/>
      <c r="AB41" s="287"/>
      <c r="AC41" s="287"/>
      <c r="AD41" s="287"/>
    </row>
    <row r="42" spans="1:30" ht="18.75">
      <c r="A42" s="284"/>
      <c r="B42" s="419" t="s">
        <v>278</v>
      </c>
      <c r="C42" s="419"/>
      <c r="D42" s="420" t="e">
        <f>H39</f>
        <v>#N/A</v>
      </c>
      <c r="E42" s="420"/>
      <c r="F42" s="310" t="s">
        <v>4</v>
      </c>
      <c r="G42" s="311"/>
      <c r="H42" s="311"/>
      <c r="I42" s="311"/>
      <c r="J42" s="311"/>
      <c r="K42" s="311"/>
      <c r="L42" s="284"/>
      <c r="M42" s="285"/>
      <c r="N42" s="285"/>
      <c r="O42" s="285"/>
      <c r="P42" s="285"/>
      <c r="Q42" s="285"/>
      <c r="R42" s="285"/>
      <c r="S42" s="285"/>
      <c r="T42" s="285"/>
      <c r="U42" s="285"/>
      <c r="V42" s="285"/>
      <c r="W42" s="285"/>
      <c r="X42" s="285"/>
      <c r="Y42" s="285"/>
      <c r="Z42" s="285"/>
      <c r="AA42" s="287"/>
      <c r="AB42" s="287"/>
      <c r="AC42" s="287"/>
      <c r="AD42" s="287"/>
    </row>
    <row r="43" spans="1:30">
      <c r="A43" s="284"/>
      <c r="B43" s="281"/>
      <c r="C43" s="281"/>
      <c r="D43" s="281"/>
      <c r="E43" s="281"/>
      <c r="F43" s="281"/>
      <c r="G43" s="281"/>
      <c r="H43" s="281"/>
      <c r="I43" s="281"/>
      <c r="J43" s="281"/>
      <c r="K43" s="281"/>
      <c r="L43" s="284"/>
      <c r="M43" s="285"/>
      <c r="N43" s="285"/>
      <c r="O43" s="285"/>
      <c r="P43" s="285"/>
      <c r="Q43" s="285"/>
      <c r="R43" s="285"/>
      <c r="S43" s="285"/>
      <c r="T43" s="285"/>
      <c r="U43" s="285"/>
      <c r="V43" s="285"/>
      <c r="W43" s="285"/>
      <c r="X43" s="285"/>
      <c r="Y43" s="285"/>
      <c r="Z43" s="285"/>
      <c r="AA43" s="287"/>
      <c r="AB43" s="287"/>
      <c r="AC43" s="287"/>
      <c r="AD43" s="287"/>
    </row>
  </sheetData>
  <sheetProtection algorithmName="SHA-512" hashValue="7WZ2a2tQWzROj1TfPHdcm61ahOw7OyDrUIFvEBKcoI6TgP+m0wx740B5eNUlPyVDY5eHQF5GLPg3tt7XJ3+MmA==" saltValue="vOL2yDW7vN2CoYUomMZBcw==" spinCount="100000" sheet="1" objects="1" scenarios="1"/>
  <mergeCells count="104">
    <mergeCell ref="V3:V4"/>
    <mergeCell ref="W3:Z3"/>
    <mergeCell ref="AB3:AD3"/>
    <mergeCell ref="B4:C4"/>
    <mergeCell ref="C10:C11"/>
    <mergeCell ref="D10:D11"/>
    <mergeCell ref="E10:E11"/>
    <mergeCell ref="F11:G11"/>
    <mergeCell ref="A1:K1"/>
    <mergeCell ref="M3:M4"/>
    <mergeCell ref="N3:O3"/>
    <mergeCell ref="P3:Q3"/>
    <mergeCell ref="R3:S3"/>
    <mergeCell ref="T3:U3"/>
    <mergeCell ref="H19:I20"/>
    <mergeCell ref="J20:K20"/>
    <mergeCell ref="B21:C21"/>
    <mergeCell ref="D21:E21"/>
    <mergeCell ref="F21:G21"/>
    <mergeCell ref="H21:I21"/>
    <mergeCell ref="J21:K21"/>
    <mergeCell ref="F12:G12"/>
    <mergeCell ref="F13:G13"/>
    <mergeCell ref="F14:G14"/>
    <mergeCell ref="F15:G15"/>
    <mergeCell ref="B19:C20"/>
    <mergeCell ref="D19:E20"/>
    <mergeCell ref="F19:G20"/>
    <mergeCell ref="B22:C22"/>
    <mergeCell ref="D22:E22"/>
    <mergeCell ref="F22:G22"/>
    <mergeCell ref="H22:I22"/>
    <mergeCell ref="J22:K22"/>
    <mergeCell ref="B23:C23"/>
    <mergeCell ref="D23:E23"/>
    <mergeCell ref="F23:G23"/>
    <mergeCell ref="H23:I23"/>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42:C42"/>
    <mergeCell ref="D42:E42"/>
    <mergeCell ref="B38:C38"/>
    <mergeCell ref="D38:E38"/>
    <mergeCell ref="F38:G38"/>
    <mergeCell ref="H38:I38"/>
    <mergeCell ref="H39:I39"/>
    <mergeCell ref="J39:K39"/>
    <mergeCell ref="B36:C36"/>
    <mergeCell ref="D36:E36"/>
    <mergeCell ref="F36:G36"/>
    <mergeCell ref="H36:I36"/>
    <mergeCell ref="B37:C37"/>
    <mergeCell ref="D37:E37"/>
    <mergeCell ref="F37:G37"/>
    <mergeCell ref="H37:I37"/>
  </mergeCells>
  <phoneticPr fontId="4"/>
  <dataValidations count="3">
    <dataValidation type="list" allowBlank="1" showInputMessage="1" showErrorMessage="1" sqref="F27:G38" xr:uid="{F9C90D0E-0613-4ECB-AE14-347AE9FC5F3A}">
      <formula1>$W$4:$Z$4</formula1>
    </dataValidation>
    <dataValidation type="list" allowBlank="1" showInputMessage="1" showErrorMessage="1" sqref="D21:E38" xr:uid="{9C414C19-3378-4877-9CD1-74BA159D3968}">
      <formula1>"1"</formula1>
    </dataValidation>
    <dataValidation type="list" allowBlank="1" showInputMessage="1" showErrorMessage="1" sqref="F26:G26" xr:uid="{F77AAE63-DA4D-42A3-A1AB-96C832539854}">
      <formula1>"Ａ,Ｂ,Ｃ"</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52"/>
  <sheetViews>
    <sheetView showGridLines="0" view="pageBreakPreview" zoomScale="80" zoomScaleNormal="100" zoomScaleSheetLayoutView="80" workbookViewId="0">
      <selection activeCell="U7" sqref="U7:AG13"/>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54" width="3.75" style="1" customWidth="1"/>
    <col min="55" max="16384" width="9" style="1"/>
  </cols>
  <sheetData>
    <row r="1" spans="2:40" ht="18" customHeight="1">
      <c r="B1" s="20" t="s">
        <v>131</v>
      </c>
    </row>
    <row r="2" spans="2:40" ht="18" customHeight="1">
      <c r="B2" s="451" t="s">
        <v>308</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row>
    <row r="3" spans="2:40" ht="9.75" customHeight="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40" ht="18" customHeight="1">
      <c r="F4" s="125"/>
      <c r="G4" s="125"/>
      <c r="H4" s="125"/>
      <c r="I4" s="125"/>
      <c r="J4" s="125"/>
      <c r="K4" s="125"/>
      <c r="L4" s="125"/>
      <c r="M4" s="3"/>
      <c r="N4" s="3"/>
      <c r="O4" s="3"/>
      <c r="AJ4" s="1" t="s">
        <v>0</v>
      </c>
    </row>
    <row r="5" spans="2:40" ht="17.25" customHeight="1">
      <c r="C5" s="452" t="s">
        <v>135</v>
      </c>
      <c r="D5" s="452"/>
      <c r="E5" s="452"/>
      <c r="F5" s="452"/>
      <c r="G5" s="452"/>
      <c r="H5" s="452"/>
      <c r="I5" s="452"/>
      <c r="M5" s="3"/>
      <c r="N5" s="3"/>
      <c r="O5" s="3"/>
      <c r="AJ5" s="1" t="s">
        <v>105</v>
      </c>
    </row>
    <row r="6" spans="2:40" ht="17.25" customHeight="1" thickBot="1">
      <c r="M6" s="3"/>
      <c r="N6" s="3"/>
      <c r="O6" s="3"/>
      <c r="P6" s="4"/>
      <c r="U6" s="312"/>
      <c r="V6" s="312"/>
      <c r="W6" s="312"/>
      <c r="X6" s="312"/>
      <c r="Y6" s="468"/>
      <c r="Z6" s="468"/>
      <c r="AA6" s="312"/>
      <c r="AB6" s="468"/>
      <c r="AC6" s="468"/>
      <c r="AD6" s="312"/>
      <c r="AE6" s="468"/>
      <c r="AF6" s="468"/>
      <c r="AG6" s="312"/>
    </row>
    <row r="7" spans="2:40" ht="17.25" customHeight="1">
      <c r="F7" s="3"/>
      <c r="G7" s="3"/>
      <c r="N7" s="3"/>
      <c r="O7" s="453" t="s">
        <v>336</v>
      </c>
      <c r="P7" s="454"/>
      <c r="Q7" s="454"/>
      <c r="R7" s="454"/>
      <c r="S7" s="454"/>
      <c r="T7" s="454"/>
      <c r="U7" s="455" t="str">
        <f>基礎情報!E37&amp;""</f>
        <v/>
      </c>
      <c r="V7" s="456"/>
      <c r="W7" s="456"/>
      <c r="X7" s="456"/>
      <c r="Y7" s="456"/>
      <c r="Z7" s="456"/>
      <c r="AA7" s="456"/>
      <c r="AB7" s="456"/>
      <c r="AC7" s="456"/>
      <c r="AD7" s="456"/>
      <c r="AE7" s="456"/>
      <c r="AF7" s="456"/>
      <c r="AG7" s="457"/>
      <c r="AJ7" s="1" t="s">
        <v>106</v>
      </c>
    </row>
    <row r="8" spans="2:40" ht="17.25" customHeight="1">
      <c r="N8" s="3"/>
      <c r="O8" s="458" t="s">
        <v>337</v>
      </c>
      <c r="P8" s="459"/>
      <c r="Q8" s="459"/>
      <c r="R8" s="459"/>
      <c r="S8" s="459"/>
      <c r="T8" s="459"/>
      <c r="U8" s="460" t="str">
        <f>基礎情報!E38&amp;""</f>
        <v/>
      </c>
      <c r="V8" s="461"/>
      <c r="W8" s="461"/>
      <c r="X8" s="461"/>
      <c r="Y8" s="461"/>
      <c r="Z8" s="461"/>
      <c r="AA8" s="461"/>
      <c r="AB8" s="461"/>
      <c r="AC8" s="461"/>
      <c r="AD8" s="461"/>
      <c r="AE8" s="461"/>
      <c r="AF8" s="461"/>
      <c r="AG8" s="462"/>
      <c r="AJ8" s="1" t="s">
        <v>107</v>
      </c>
    </row>
    <row r="9" spans="2:40" ht="17.25" customHeight="1" thickBot="1">
      <c r="N9" s="3"/>
      <c r="O9" s="463" t="s">
        <v>338</v>
      </c>
      <c r="P9" s="464"/>
      <c r="Q9" s="464"/>
      <c r="R9" s="464"/>
      <c r="S9" s="464"/>
      <c r="T9" s="464"/>
      <c r="U9" s="465" t="str">
        <f>基礎情報!E39&amp;""</f>
        <v/>
      </c>
      <c r="V9" s="466"/>
      <c r="W9" s="466"/>
      <c r="X9" s="466"/>
      <c r="Y9" s="466"/>
      <c r="Z9" s="466"/>
      <c r="AA9" s="466"/>
      <c r="AB9" s="466"/>
      <c r="AC9" s="466"/>
      <c r="AD9" s="466"/>
      <c r="AE9" s="466"/>
      <c r="AF9" s="466"/>
      <c r="AG9" s="467"/>
      <c r="AJ9" s="1" t="s">
        <v>108</v>
      </c>
    </row>
    <row r="10" spans="2:40" ht="17.25" customHeight="1">
      <c r="B10" s="4"/>
      <c r="C10" s="4"/>
      <c r="D10" s="4"/>
      <c r="E10" s="4"/>
      <c r="F10" s="4"/>
      <c r="G10" s="4"/>
      <c r="N10" s="4"/>
      <c r="O10" s="74"/>
      <c r="P10" s="74"/>
      <c r="Q10" s="74"/>
      <c r="R10" s="74"/>
      <c r="S10" s="74"/>
      <c r="T10" s="74"/>
      <c r="U10" s="125"/>
      <c r="V10" s="125"/>
      <c r="W10" s="125"/>
      <c r="X10" s="125"/>
      <c r="Y10" s="125"/>
      <c r="Z10" s="125"/>
      <c r="AA10" s="125"/>
      <c r="AB10" s="125"/>
      <c r="AC10" s="125"/>
      <c r="AD10" s="125"/>
      <c r="AE10" s="125"/>
      <c r="AF10" s="125"/>
      <c r="AG10" s="125"/>
      <c r="AJ10" s="1" t="s">
        <v>109</v>
      </c>
    </row>
    <row r="11" spans="2:40" ht="23.25" customHeight="1">
      <c r="B11" s="4"/>
      <c r="C11" s="4"/>
      <c r="D11" s="4"/>
      <c r="E11" s="4"/>
      <c r="F11" s="4"/>
      <c r="G11" s="4"/>
      <c r="H11" s="4"/>
      <c r="I11" s="4"/>
      <c r="J11" s="4"/>
      <c r="K11" s="4"/>
      <c r="L11" s="4"/>
      <c r="M11" s="4"/>
      <c r="N11" s="4"/>
      <c r="O11" s="74"/>
      <c r="P11" s="74"/>
      <c r="Q11" s="74"/>
      <c r="R11" s="74"/>
      <c r="S11" s="74"/>
      <c r="T11" s="74"/>
      <c r="U11" s="125"/>
      <c r="V11" s="125"/>
      <c r="W11" s="125"/>
      <c r="X11" s="125"/>
      <c r="Y11" s="125"/>
      <c r="Z11" s="125"/>
      <c r="AA11" s="125"/>
      <c r="AB11" s="125"/>
      <c r="AC11" s="125"/>
      <c r="AD11" s="125"/>
      <c r="AE11" s="125"/>
      <c r="AF11" s="125"/>
      <c r="AG11" s="125"/>
      <c r="AJ11" s="1" t="s">
        <v>110</v>
      </c>
    </row>
    <row r="12" spans="2:40" ht="9.75" customHeight="1">
      <c r="B12" s="4"/>
      <c r="C12" s="4"/>
      <c r="D12" s="4"/>
      <c r="E12" s="4"/>
      <c r="F12" s="4"/>
      <c r="G12" s="4"/>
      <c r="H12" s="4"/>
      <c r="I12" s="4"/>
      <c r="J12" s="4"/>
      <c r="K12" s="4"/>
      <c r="L12" s="4"/>
      <c r="M12" s="4"/>
      <c r="N12" s="4"/>
      <c r="O12" s="4"/>
      <c r="Q12" s="259"/>
      <c r="R12" s="259"/>
      <c r="S12" s="259"/>
      <c r="T12" s="259"/>
      <c r="U12" s="259"/>
      <c r="V12" s="259"/>
      <c r="W12" s="259"/>
      <c r="X12" s="259"/>
      <c r="Y12" s="259"/>
      <c r="Z12" s="5"/>
      <c r="AA12" s="5"/>
      <c r="AB12" s="5"/>
      <c r="AC12" s="5"/>
      <c r="AD12" s="5"/>
      <c r="AE12" s="5"/>
      <c r="AF12" s="5"/>
      <c r="AG12" s="5"/>
    </row>
    <row r="13" spans="2:40" ht="18.75" customHeight="1" thickBot="1">
      <c r="B13" s="48" t="s">
        <v>45</v>
      </c>
      <c r="D13" s="11"/>
      <c r="E13" s="11"/>
      <c r="F13" s="11"/>
      <c r="G13" s="11"/>
      <c r="H13" s="11"/>
      <c r="I13" s="11"/>
      <c r="J13" s="11"/>
      <c r="K13" s="49"/>
      <c r="L13" s="49"/>
      <c r="M13" s="49"/>
      <c r="N13" s="49"/>
      <c r="O13" s="49"/>
      <c r="P13" s="49"/>
      <c r="Q13" s="49"/>
      <c r="R13" s="49"/>
      <c r="S13" s="49"/>
      <c r="T13" s="49"/>
      <c r="U13" s="49"/>
      <c r="V13" s="11"/>
      <c r="W13" s="11"/>
      <c r="X13" s="11"/>
      <c r="Y13" s="11"/>
      <c r="Z13" s="11"/>
      <c r="AA13" s="11"/>
      <c r="AB13" s="11"/>
      <c r="AC13" s="11"/>
      <c r="AD13" s="11"/>
      <c r="AE13" s="11"/>
      <c r="AF13" s="11"/>
      <c r="AG13" s="11"/>
      <c r="AH13" s="11"/>
      <c r="AI13" s="11"/>
      <c r="AJ13" s="1" t="s">
        <v>238</v>
      </c>
      <c r="AK13" s="11"/>
      <c r="AN13" s="11"/>
    </row>
    <row r="14" spans="2:40" ht="10.5" customHeight="1" thickTop="1">
      <c r="B14" s="11"/>
      <c r="C14" s="469" t="s">
        <v>136</v>
      </c>
      <c r="D14" s="470"/>
      <c r="E14" s="470"/>
      <c r="F14" s="470"/>
      <c r="G14" s="470"/>
      <c r="H14" s="470"/>
      <c r="I14" s="470"/>
      <c r="J14" s="470"/>
      <c r="K14" s="470"/>
      <c r="L14" s="471"/>
      <c r="M14" s="475" t="s">
        <v>81</v>
      </c>
      <c r="N14" s="476"/>
      <c r="O14" s="476"/>
      <c r="P14" s="476"/>
      <c r="Q14" s="476"/>
      <c r="R14" s="476"/>
      <c r="S14" s="476"/>
      <c r="T14" s="476"/>
      <c r="U14" s="476"/>
      <c r="V14" s="476"/>
      <c r="W14" s="50"/>
      <c r="X14" s="43"/>
      <c r="Y14" s="43"/>
      <c r="Z14" s="51"/>
      <c r="AA14" s="479" t="s">
        <v>37</v>
      </c>
      <c r="AB14" s="480"/>
      <c r="AC14" s="480"/>
      <c r="AD14" s="480"/>
      <c r="AE14" s="480"/>
      <c r="AF14" s="480"/>
      <c r="AG14" s="481"/>
      <c r="AH14" s="11"/>
      <c r="AJ14" s="4" t="s">
        <v>138</v>
      </c>
    </row>
    <row r="15" spans="2:40" ht="34.5" customHeight="1">
      <c r="B15" s="11"/>
      <c r="C15" s="472"/>
      <c r="D15" s="473"/>
      <c r="E15" s="473"/>
      <c r="F15" s="473"/>
      <c r="G15" s="473"/>
      <c r="H15" s="473"/>
      <c r="I15" s="473"/>
      <c r="J15" s="473"/>
      <c r="K15" s="473"/>
      <c r="L15" s="474"/>
      <c r="M15" s="477"/>
      <c r="N15" s="478"/>
      <c r="O15" s="478"/>
      <c r="P15" s="478"/>
      <c r="Q15" s="478"/>
      <c r="R15" s="478"/>
      <c r="S15" s="478"/>
      <c r="T15" s="478"/>
      <c r="U15" s="478"/>
      <c r="V15" s="478"/>
      <c r="W15" s="484" t="s">
        <v>80</v>
      </c>
      <c r="X15" s="485"/>
      <c r="Y15" s="485"/>
      <c r="Z15" s="486"/>
      <c r="AA15" s="482"/>
      <c r="AB15" s="473"/>
      <c r="AC15" s="473"/>
      <c r="AD15" s="473"/>
      <c r="AE15" s="473"/>
      <c r="AF15" s="473"/>
      <c r="AG15" s="483"/>
      <c r="AH15" s="11"/>
      <c r="AJ15" s="4" t="s">
        <v>230</v>
      </c>
    </row>
    <row r="16" spans="2:40" ht="18.75" customHeight="1" thickBot="1">
      <c r="B16" s="11"/>
      <c r="C16" s="487"/>
      <c r="D16" s="488"/>
      <c r="E16" s="489"/>
      <c r="F16" s="490"/>
      <c r="G16" s="491"/>
      <c r="H16" s="491"/>
      <c r="I16" s="491"/>
      <c r="J16" s="491"/>
      <c r="K16" s="491"/>
      <c r="L16" s="52" t="s">
        <v>40</v>
      </c>
      <c r="M16" s="492"/>
      <c r="N16" s="488"/>
      <c r="O16" s="489"/>
      <c r="P16" s="497">
        <f>試算シート!D4</f>
        <v>0</v>
      </c>
      <c r="Q16" s="498"/>
      <c r="R16" s="498"/>
      <c r="S16" s="498"/>
      <c r="T16" s="498"/>
      <c r="U16" s="498"/>
      <c r="V16" s="52" t="s">
        <v>40</v>
      </c>
      <c r="W16" s="492"/>
      <c r="X16" s="488"/>
      <c r="Y16" s="488"/>
      <c r="Z16" s="494"/>
      <c r="AA16" s="495">
        <f>F16+P16</f>
        <v>0</v>
      </c>
      <c r="AB16" s="496"/>
      <c r="AC16" s="496"/>
      <c r="AD16" s="496"/>
      <c r="AE16" s="496"/>
      <c r="AF16" s="496"/>
      <c r="AG16" s="53" t="s">
        <v>40</v>
      </c>
      <c r="AH16" s="11"/>
      <c r="AJ16" s="4" t="s">
        <v>231</v>
      </c>
    </row>
    <row r="17" spans="2:54" ht="14.25">
      <c r="B17" s="11"/>
      <c r="C17" s="54" t="s">
        <v>29</v>
      </c>
      <c r="D17" s="55" t="s">
        <v>123</v>
      </c>
      <c r="E17" s="56"/>
      <c r="F17" s="56"/>
      <c r="G17" s="56"/>
      <c r="H17" s="56"/>
      <c r="I17" s="56"/>
      <c r="J17" s="56"/>
      <c r="K17" s="25"/>
      <c r="L17" s="25"/>
      <c r="M17" s="25"/>
      <c r="N17" s="25"/>
      <c r="O17" s="25"/>
      <c r="P17" s="25"/>
      <c r="Q17" s="25"/>
      <c r="R17" s="25"/>
      <c r="S17" s="25"/>
      <c r="T17" s="25"/>
      <c r="U17" s="25"/>
      <c r="V17" s="56"/>
      <c r="W17" s="56"/>
      <c r="X17" s="56"/>
      <c r="Y17" s="56"/>
      <c r="Z17" s="56"/>
      <c r="AA17" s="56"/>
      <c r="AB17" s="56"/>
      <c r="AC17" s="56"/>
      <c r="AD17" s="56"/>
      <c r="AE17" s="56"/>
      <c r="AF17" s="56"/>
      <c r="AG17" s="56"/>
      <c r="AH17" s="11"/>
      <c r="AJ17" s="4" t="s">
        <v>232</v>
      </c>
    </row>
    <row r="18" spans="2:54" ht="14.25">
      <c r="B18" s="11"/>
      <c r="C18" s="54" t="s">
        <v>29</v>
      </c>
      <c r="D18" s="57" t="s">
        <v>83</v>
      </c>
      <c r="E18" s="58"/>
      <c r="F18" s="58"/>
      <c r="G18" s="58"/>
      <c r="H18" s="58"/>
      <c r="I18" s="58"/>
      <c r="J18" s="58"/>
      <c r="K18" s="59"/>
      <c r="L18" s="59"/>
      <c r="M18" s="59"/>
      <c r="N18" s="59"/>
      <c r="O18" s="59"/>
      <c r="P18" s="59"/>
      <c r="Q18" s="59"/>
      <c r="R18" s="59"/>
      <c r="S18" s="59"/>
      <c r="T18" s="59"/>
      <c r="U18" s="59"/>
      <c r="V18" s="58"/>
      <c r="W18" s="58"/>
      <c r="X18" s="58"/>
      <c r="Y18" s="58"/>
      <c r="Z18" s="58"/>
      <c r="AA18" s="58"/>
      <c r="AB18" s="58"/>
      <c r="AC18" s="58"/>
      <c r="AD18" s="58"/>
      <c r="AE18" s="58"/>
      <c r="AF18" s="58"/>
      <c r="AG18" s="58"/>
      <c r="AH18" s="11"/>
      <c r="AJ18" s="4" t="s">
        <v>233</v>
      </c>
    </row>
    <row r="19" spans="2:54" ht="12" customHeight="1">
      <c r="B19" s="4"/>
      <c r="C19" s="54" t="s">
        <v>29</v>
      </c>
      <c r="D19" s="60" t="s">
        <v>82</v>
      </c>
      <c r="E19" s="61"/>
      <c r="F19" s="61"/>
      <c r="G19" s="61"/>
      <c r="H19" s="61"/>
      <c r="I19" s="61"/>
      <c r="J19" s="61"/>
      <c r="K19" s="62"/>
      <c r="L19" s="62"/>
      <c r="M19" s="62"/>
      <c r="N19" s="61"/>
      <c r="O19" s="61"/>
      <c r="P19" s="61"/>
      <c r="Q19" s="61"/>
      <c r="R19" s="61"/>
      <c r="S19" s="61"/>
      <c r="T19" s="61"/>
      <c r="U19" s="62"/>
      <c r="V19" s="62"/>
      <c r="W19" s="62"/>
      <c r="X19" s="62"/>
      <c r="Y19" s="3"/>
      <c r="Z19" s="3"/>
      <c r="AA19" s="3"/>
      <c r="AB19" s="3"/>
      <c r="AC19" s="3"/>
      <c r="AD19" s="3"/>
      <c r="AE19" s="3"/>
      <c r="AF19" s="3"/>
      <c r="AG19" s="3"/>
      <c r="AH19" s="4"/>
      <c r="AJ19" s="4" t="s">
        <v>234</v>
      </c>
    </row>
    <row r="20" spans="2:54" ht="9.75" customHeight="1">
      <c r="B20" s="4"/>
      <c r="C20" s="4"/>
      <c r="D20" s="4"/>
      <c r="E20" s="4"/>
      <c r="F20" s="4"/>
      <c r="G20" s="4"/>
      <c r="H20" s="4"/>
      <c r="I20" s="4"/>
      <c r="J20" s="4"/>
      <c r="K20" s="4"/>
      <c r="L20" s="4"/>
      <c r="M20" s="4"/>
      <c r="N20" s="4"/>
      <c r="O20" s="4"/>
      <c r="Q20" s="259"/>
      <c r="R20" s="259"/>
      <c r="S20" s="259"/>
      <c r="T20" s="259"/>
      <c r="U20" s="259"/>
      <c r="V20" s="259"/>
      <c r="W20" s="259"/>
      <c r="X20" s="259"/>
      <c r="Y20" s="259"/>
      <c r="Z20" s="5"/>
      <c r="AA20" s="5"/>
      <c r="AB20" s="5"/>
      <c r="AC20" s="5"/>
      <c r="AD20" s="5"/>
      <c r="AE20" s="5"/>
      <c r="AF20" s="5"/>
      <c r="AG20" s="5"/>
      <c r="AJ20" s="4" t="s">
        <v>235</v>
      </c>
    </row>
    <row r="21" spans="2:54" ht="18.75" customHeight="1" thickBot="1">
      <c r="B21" s="239" t="s">
        <v>46</v>
      </c>
      <c r="C21" s="58"/>
      <c r="D21" s="11"/>
      <c r="E21" s="11"/>
      <c r="F21" s="11"/>
      <c r="G21" s="11"/>
      <c r="H21" s="11"/>
      <c r="I21" s="11"/>
      <c r="J21" s="11"/>
      <c r="K21" s="49"/>
      <c r="L21" s="49"/>
      <c r="M21" s="49"/>
      <c r="N21" s="49"/>
      <c r="O21" s="49"/>
      <c r="P21" s="49"/>
      <c r="Q21" s="49"/>
      <c r="R21" s="49"/>
      <c r="S21" s="49"/>
      <c r="T21" s="49"/>
      <c r="U21" s="49"/>
      <c r="V21" s="11"/>
      <c r="W21" s="11"/>
      <c r="X21" s="11"/>
      <c r="Y21" s="11"/>
      <c r="Z21" s="11"/>
      <c r="AA21" s="11"/>
      <c r="AB21" s="11"/>
      <c r="AC21" s="11"/>
      <c r="AD21" s="11"/>
      <c r="AE21" s="11"/>
      <c r="AF21" s="11"/>
      <c r="AG21" s="11"/>
      <c r="AH21" s="11"/>
      <c r="AI21" s="11"/>
      <c r="AJ21" s="4" t="s">
        <v>236</v>
      </c>
    </row>
    <row r="22" spans="2:54" ht="10.5" customHeight="1" thickTop="1">
      <c r="B22" s="11"/>
      <c r="C22" s="469" t="s">
        <v>36</v>
      </c>
      <c r="D22" s="470"/>
      <c r="E22" s="470"/>
      <c r="F22" s="470"/>
      <c r="G22" s="470"/>
      <c r="H22" s="470"/>
      <c r="I22" s="470"/>
      <c r="J22" s="470"/>
      <c r="K22" s="470"/>
      <c r="L22" s="471"/>
      <c r="M22" s="475" t="s">
        <v>81</v>
      </c>
      <c r="N22" s="476"/>
      <c r="O22" s="476"/>
      <c r="P22" s="476"/>
      <c r="Q22" s="476"/>
      <c r="R22" s="476"/>
      <c r="S22" s="476"/>
      <c r="T22" s="476"/>
      <c r="U22" s="476"/>
      <c r="V22" s="476"/>
      <c r="W22" s="50"/>
      <c r="X22" s="43"/>
      <c r="Y22" s="43"/>
      <c r="Z22" s="51"/>
      <c r="AA22" s="479" t="s">
        <v>37</v>
      </c>
      <c r="AB22" s="480"/>
      <c r="AC22" s="480"/>
      <c r="AD22" s="480"/>
      <c r="AE22" s="480"/>
      <c r="AF22" s="480"/>
      <c r="AG22" s="481"/>
      <c r="AH22" s="11"/>
      <c r="AJ22" s="4" t="s">
        <v>237</v>
      </c>
    </row>
    <row r="23" spans="2:54" ht="34.5" customHeight="1">
      <c r="B23" s="11"/>
      <c r="C23" s="472"/>
      <c r="D23" s="473"/>
      <c r="E23" s="473"/>
      <c r="F23" s="473"/>
      <c r="G23" s="473"/>
      <c r="H23" s="473"/>
      <c r="I23" s="473"/>
      <c r="J23" s="473"/>
      <c r="K23" s="473"/>
      <c r="L23" s="474"/>
      <c r="M23" s="477"/>
      <c r="N23" s="478"/>
      <c r="O23" s="478"/>
      <c r="P23" s="478"/>
      <c r="Q23" s="478"/>
      <c r="R23" s="478"/>
      <c r="S23" s="478"/>
      <c r="T23" s="478"/>
      <c r="U23" s="478"/>
      <c r="V23" s="478"/>
      <c r="W23" s="484" t="s">
        <v>38</v>
      </c>
      <c r="X23" s="485"/>
      <c r="Y23" s="485"/>
      <c r="Z23" s="486"/>
      <c r="AA23" s="482"/>
      <c r="AB23" s="473"/>
      <c r="AC23" s="473"/>
      <c r="AD23" s="473"/>
      <c r="AE23" s="473"/>
      <c r="AF23" s="473"/>
      <c r="AG23" s="483"/>
      <c r="AH23" s="11"/>
      <c r="AJ23" s="1" t="s">
        <v>33</v>
      </c>
      <c r="AK23" s="1" t="s">
        <v>39</v>
      </c>
    </row>
    <row r="24" spans="2:54" ht="18.75" customHeight="1" thickBot="1">
      <c r="B24" s="11"/>
      <c r="C24" s="487"/>
      <c r="D24" s="488"/>
      <c r="E24" s="489"/>
      <c r="F24" s="490"/>
      <c r="G24" s="491"/>
      <c r="H24" s="491"/>
      <c r="I24" s="491"/>
      <c r="J24" s="491"/>
      <c r="K24" s="491"/>
      <c r="L24" s="52" t="s">
        <v>40</v>
      </c>
      <c r="M24" s="492"/>
      <c r="N24" s="488"/>
      <c r="O24" s="489"/>
      <c r="P24" s="490"/>
      <c r="Q24" s="493"/>
      <c r="R24" s="493"/>
      <c r="S24" s="493"/>
      <c r="T24" s="493"/>
      <c r="U24" s="493"/>
      <c r="V24" s="52" t="s">
        <v>40</v>
      </c>
      <c r="W24" s="492"/>
      <c r="X24" s="488"/>
      <c r="Y24" s="488"/>
      <c r="Z24" s="494"/>
      <c r="AA24" s="495">
        <f>F24+P24</f>
        <v>0</v>
      </c>
      <c r="AB24" s="496"/>
      <c r="AC24" s="496"/>
      <c r="AD24" s="496"/>
      <c r="AE24" s="496"/>
      <c r="AF24" s="496"/>
      <c r="AG24" s="53" t="s">
        <v>40</v>
      </c>
      <c r="AH24" s="11"/>
      <c r="AJ24" s="1" t="s">
        <v>34</v>
      </c>
      <c r="AK24" s="1" t="s">
        <v>35</v>
      </c>
    </row>
    <row r="25" spans="2:54" ht="12" customHeight="1">
      <c r="B25" s="11"/>
      <c r="C25" s="60" t="s">
        <v>41</v>
      </c>
      <c r="D25" s="58"/>
      <c r="E25" s="58"/>
      <c r="F25" s="58"/>
      <c r="G25" s="58"/>
      <c r="H25" s="58"/>
      <c r="I25" s="58"/>
      <c r="J25" s="58"/>
      <c r="K25" s="59"/>
      <c r="L25" s="59"/>
      <c r="M25" s="59"/>
      <c r="N25" s="59"/>
      <c r="O25" s="59"/>
      <c r="P25" s="59"/>
      <c r="Q25" s="59"/>
      <c r="R25" s="59"/>
      <c r="S25" s="59"/>
      <c r="T25" s="59"/>
      <c r="U25" s="59"/>
      <c r="V25" s="58"/>
      <c r="W25" s="58"/>
      <c r="X25" s="58"/>
      <c r="Y25" s="58"/>
      <c r="Z25" s="58"/>
      <c r="AA25" s="58"/>
      <c r="AB25" s="58"/>
      <c r="AC25" s="58"/>
      <c r="AD25" s="58"/>
      <c r="AE25" s="58"/>
      <c r="AF25" s="58"/>
      <c r="AG25" s="58"/>
      <c r="AH25" s="11"/>
      <c r="AK25" s="1" t="s">
        <v>34</v>
      </c>
    </row>
    <row r="26" spans="2:54" ht="9.75" customHeight="1">
      <c r="B26" s="11"/>
      <c r="D26" s="58"/>
      <c r="E26" s="58"/>
      <c r="F26" s="58"/>
      <c r="G26" s="58"/>
      <c r="H26" s="58"/>
      <c r="I26" s="58"/>
      <c r="J26" s="58"/>
      <c r="K26" s="59"/>
      <c r="L26" s="59"/>
      <c r="M26" s="59"/>
      <c r="N26" s="59"/>
      <c r="O26" s="59"/>
      <c r="P26" s="59"/>
      <c r="Q26" s="59"/>
      <c r="R26" s="59"/>
      <c r="S26" s="59"/>
      <c r="T26" s="59"/>
      <c r="U26" s="59"/>
      <c r="V26" s="58"/>
      <c r="W26" s="58"/>
      <c r="X26" s="58"/>
      <c r="Y26" s="58"/>
      <c r="Z26" s="58"/>
      <c r="AA26" s="58"/>
      <c r="AB26" s="58"/>
      <c r="AC26" s="58"/>
      <c r="AD26" s="58"/>
      <c r="AE26" s="58"/>
      <c r="AF26" s="58"/>
      <c r="AG26" s="58"/>
      <c r="AH26" s="11"/>
      <c r="AI26" s="11"/>
    </row>
    <row r="27" spans="2:54" ht="18.75" customHeight="1" thickBot="1">
      <c r="B27" s="48" t="s">
        <v>47</v>
      </c>
      <c r="D27" s="11"/>
      <c r="E27" s="11"/>
      <c r="F27" s="11"/>
      <c r="G27" s="11"/>
      <c r="H27" s="11"/>
      <c r="I27" s="11"/>
      <c r="J27" s="11"/>
      <c r="K27" s="49"/>
      <c r="L27" s="49"/>
      <c r="M27" s="49"/>
      <c r="N27" s="49"/>
      <c r="O27" s="49"/>
      <c r="P27" s="49"/>
      <c r="Q27" s="49"/>
      <c r="R27" s="49"/>
      <c r="S27" s="49"/>
      <c r="T27" s="49"/>
      <c r="U27" s="49"/>
      <c r="V27" s="11"/>
      <c r="W27" s="11"/>
      <c r="X27" s="11"/>
      <c r="Y27" s="11"/>
      <c r="Z27" s="11"/>
      <c r="AA27" s="11"/>
      <c r="AB27" s="11"/>
      <c r="AC27" s="11"/>
      <c r="AD27" s="11"/>
      <c r="AE27" s="11"/>
      <c r="AF27" s="11"/>
      <c r="AG27" s="11"/>
      <c r="AH27" s="11"/>
      <c r="AI27" s="11"/>
      <c r="AJ27" s="11"/>
      <c r="AK27" s="11"/>
      <c r="AL27" s="11"/>
      <c r="AM27" s="11"/>
      <c r="AN27" s="11"/>
    </row>
    <row r="28" spans="2:54" ht="18" customHeight="1">
      <c r="C28" s="499" t="s">
        <v>42</v>
      </c>
      <c r="D28" s="500"/>
      <c r="E28" s="500"/>
      <c r="F28" s="500"/>
      <c r="G28" s="501"/>
      <c r="H28" s="502" t="s">
        <v>43</v>
      </c>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3"/>
      <c r="AL28" s="124"/>
      <c r="AM28" s="549" t="s">
        <v>211</v>
      </c>
      <c r="AN28" s="549"/>
      <c r="AO28" s="549"/>
      <c r="AP28" s="549"/>
      <c r="AQ28" s="549"/>
      <c r="AR28" s="549"/>
      <c r="AS28" s="549"/>
      <c r="AT28" s="549"/>
      <c r="AU28" s="549"/>
      <c r="AV28" s="549"/>
      <c r="AW28" s="549"/>
      <c r="AX28" s="549"/>
      <c r="AY28" s="549"/>
      <c r="AZ28" s="549"/>
      <c r="BA28" s="549"/>
      <c r="BB28" s="549"/>
    </row>
    <row r="29" spans="2:54" ht="36" customHeight="1">
      <c r="C29" s="504"/>
      <c r="D29" s="505"/>
      <c r="E29" s="505"/>
      <c r="F29" s="505"/>
      <c r="G29" s="506"/>
      <c r="H29" s="513"/>
      <c r="I29" s="514"/>
      <c r="J29" s="515" t="s">
        <v>101</v>
      </c>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6"/>
      <c r="AL29" s="258"/>
      <c r="AM29" s="550" t="s">
        <v>212</v>
      </c>
      <c r="AN29" s="550"/>
      <c r="AO29" s="550"/>
      <c r="AP29" s="550"/>
      <c r="AQ29" s="550"/>
      <c r="AR29" s="550"/>
      <c r="AS29" s="550"/>
      <c r="AT29" s="550"/>
      <c r="AU29" s="550"/>
      <c r="AV29" s="550"/>
      <c r="AW29" s="550"/>
      <c r="AX29" s="550"/>
      <c r="AY29" s="550"/>
      <c r="AZ29" s="550"/>
      <c r="BA29" s="550"/>
      <c r="BB29" s="550"/>
    </row>
    <row r="30" spans="2:54" ht="18" customHeight="1">
      <c r="C30" s="504"/>
      <c r="D30" s="505"/>
      <c r="E30" s="505"/>
      <c r="F30" s="505"/>
      <c r="G30" s="506"/>
      <c r="H30" s="526"/>
      <c r="I30" s="527"/>
      <c r="J30" s="522" t="s">
        <v>84</v>
      </c>
      <c r="K30" s="523"/>
      <c r="L30" s="523"/>
      <c r="M30" s="523"/>
      <c r="N30" s="523"/>
      <c r="O30" s="523"/>
      <c r="P30" s="523"/>
      <c r="Q30" s="523"/>
      <c r="R30" s="523"/>
      <c r="S30" s="523"/>
      <c r="T30" s="523"/>
      <c r="U30" s="523"/>
      <c r="V30" s="524"/>
      <c r="W30" s="524"/>
      <c r="X30" s="524"/>
      <c r="Y30" s="524"/>
      <c r="Z30" s="524"/>
      <c r="AA30" s="524"/>
      <c r="AB30" s="524"/>
      <c r="AC30" s="524"/>
      <c r="AD30" s="524"/>
      <c r="AE30" s="524"/>
      <c r="AF30" s="524"/>
      <c r="AG30" s="525"/>
      <c r="AL30" s="552"/>
      <c r="AM30" s="550" t="s">
        <v>213</v>
      </c>
      <c r="AN30" s="550"/>
      <c r="AO30" s="550"/>
      <c r="AP30" s="550"/>
      <c r="AQ30" s="550"/>
      <c r="AR30" s="550"/>
      <c r="AS30" s="550"/>
      <c r="AT30" s="550"/>
      <c r="AU30" s="550"/>
      <c r="AV30" s="550"/>
      <c r="AW30" s="550"/>
      <c r="AX30" s="550"/>
      <c r="AY30" s="550"/>
      <c r="AZ30" s="550"/>
      <c r="BA30" s="550"/>
      <c r="BB30" s="550"/>
    </row>
    <row r="31" spans="2:54" ht="18" customHeight="1">
      <c r="C31" s="507"/>
      <c r="D31" s="508"/>
      <c r="E31" s="508"/>
      <c r="F31" s="508"/>
      <c r="G31" s="509"/>
      <c r="H31" s="528"/>
      <c r="I31" s="529"/>
      <c r="J31" s="63" t="s">
        <v>102</v>
      </c>
      <c r="K31" s="64"/>
      <c r="L31" s="64"/>
      <c r="M31" s="64"/>
      <c r="N31" s="64"/>
      <c r="O31" s="64"/>
      <c r="P31" s="64"/>
      <c r="Q31" s="64"/>
      <c r="R31" s="64"/>
      <c r="S31" s="64"/>
      <c r="T31" s="64"/>
      <c r="U31" s="64"/>
      <c r="V31" s="521" t="s">
        <v>44</v>
      </c>
      <c r="W31" s="521"/>
      <c r="X31" s="521"/>
      <c r="Y31" s="521"/>
      <c r="Z31" s="521"/>
      <c r="AA31" s="521"/>
      <c r="AB31" s="530"/>
      <c r="AC31" s="530"/>
      <c r="AD31" s="530"/>
      <c r="AE31" s="530"/>
      <c r="AF31" s="530"/>
      <c r="AG31" s="123" t="s">
        <v>210</v>
      </c>
      <c r="AL31" s="552"/>
      <c r="AM31" s="550"/>
      <c r="AN31" s="550"/>
      <c r="AO31" s="550"/>
      <c r="AP31" s="550"/>
      <c r="AQ31" s="550"/>
      <c r="AR31" s="550"/>
      <c r="AS31" s="550"/>
      <c r="AT31" s="550"/>
      <c r="AU31" s="550"/>
      <c r="AV31" s="550"/>
      <c r="AW31" s="550"/>
      <c r="AX31" s="550"/>
      <c r="AY31" s="550"/>
      <c r="AZ31" s="550"/>
      <c r="BA31" s="550"/>
      <c r="BB31" s="550"/>
    </row>
    <row r="32" spans="2:54" ht="30" customHeight="1" thickBot="1">
      <c r="C32" s="510"/>
      <c r="D32" s="511"/>
      <c r="E32" s="511"/>
      <c r="F32" s="511"/>
      <c r="G32" s="512"/>
      <c r="H32" s="517"/>
      <c r="I32" s="518"/>
      <c r="J32" s="519" t="s">
        <v>103</v>
      </c>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20"/>
      <c r="AL32" s="258"/>
      <c r="AM32" s="551" t="s">
        <v>327</v>
      </c>
      <c r="AN32" s="551"/>
      <c r="AO32" s="551"/>
      <c r="AP32" s="551"/>
      <c r="AQ32" s="551"/>
      <c r="AR32" s="551"/>
      <c r="AS32" s="551"/>
      <c r="AT32" s="551"/>
      <c r="AU32" s="551"/>
      <c r="AV32" s="551"/>
      <c r="AW32" s="551"/>
      <c r="AX32" s="551"/>
      <c r="AY32" s="551"/>
      <c r="AZ32" s="551"/>
      <c r="BA32" s="551"/>
      <c r="BB32" s="551"/>
    </row>
    <row r="33" spans="2:35" ht="20.100000000000001" customHeight="1">
      <c r="B33" s="4"/>
      <c r="C33" s="12" t="s">
        <v>92</v>
      </c>
      <c r="D33" s="61"/>
      <c r="E33" s="61"/>
      <c r="F33" s="61"/>
      <c r="G33" s="61"/>
      <c r="H33" s="61"/>
      <c r="I33" s="61"/>
      <c r="J33" s="61"/>
      <c r="K33" s="62"/>
      <c r="L33" s="62"/>
      <c r="M33" s="62"/>
      <c r="N33" s="61"/>
      <c r="O33" s="61"/>
      <c r="P33" s="61"/>
      <c r="Q33" s="61"/>
      <c r="R33" s="61"/>
      <c r="S33" s="61"/>
      <c r="T33" s="61"/>
      <c r="U33" s="62"/>
      <c r="V33" s="62"/>
      <c r="W33" s="62"/>
      <c r="X33" s="62"/>
      <c r="Y33" s="3"/>
      <c r="Z33" s="3"/>
      <c r="AA33" s="3"/>
      <c r="AB33" s="3"/>
      <c r="AC33" s="3"/>
      <c r="AD33" s="3"/>
      <c r="AE33" s="3"/>
      <c r="AF33" s="3"/>
      <c r="AG33" s="3"/>
      <c r="AH33" s="4"/>
    </row>
    <row r="34" spans="2:35" ht="18.75" customHeight="1" thickBot="1">
      <c r="B34" s="48" t="s">
        <v>104</v>
      </c>
      <c r="C34" s="61"/>
      <c r="D34" s="61"/>
      <c r="E34" s="61"/>
      <c r="F34" s="61"/>
      <c r="G34" s="61"/>
      <c r="H34" s="61"/>
      <c r="I34" s="61"/>
      <c r="J34" s="61"/>
      <c r="K34" s="62"/>
      <c r="L34" s="62"/>
      <c r="M34" s="62"/>
      <c r="N34" s="61"/>
      <c r="O34" s="61"/>
      <c r="P34" s="61"/>
      <c r="Q34" s="61"/>
      <c r="R34" s="61"/>
      <c r="S34" s="61"/>
      <c r="T34" s="61"/>
      <c r="U34" s="62"/>
      <c r="AH34" s="4"/>
      <c r="AI34" s="4"/>
    </row>
    <row r="35" spans="2:35" ht="33.75" customHeight="1" thickBot="1">
      <c r="C35" s="548" t="s">
        <v>14</v>
      </c>
      <c r="D35" s="532"/>
      <c r="E35" s="532"/>
      <c r="F35" s="533"/>
      <c r="G35" s="535" t="s">
        <v>309</v>
      </c>
      <c r="H35" s="535"/>
      <c r="I35" s="535"/>
      <c r="J35" s="535"/>
      <c r="K35" s="536"/>
      <c r="L35" s="531" t="s">
        <v>0</v>
      </c>
      <c r="M35" s="532"/>
      <c r="N35" s="532"/>
      <c r="O35" s="532"/>
      <c r="P35" s="533"/>
      <c r="Q35" s="534" t="s">
        <v>107</v>
      </c>
      <c r="R35" s="535"/>
      <c r="S35" s="535"/>
      <c r="T35" s="535"/>
      <c r="U35" s="536"/>
      <c r="V35" s="531" t="s">
        <v>1</v>
      </c>
      <c r="W35" s="532"/>
      <c r="X35" s="532"/>
      <c r="Y35" s="532"/>
      <c r="Z35" s="532"/>
      <c r="AA35" s="533"/>
      <c r="AB35" s="534" t="s">
        <v>310</v>
      </c>
      <c r="AC35" s="535"/>
      <c r="AD35" s="535"/>
      <c r="AE35" s="535"/>
      <c r="AF35" s="535"/>
      <c r="AG35" s="537"/>
    </row>
    <row r="36" spans="2:35" ht="14.25" customHeight="1">
      <c r="C36" s="538" t="s">
        <v>137</v>
      </c>
      <c r="D36" s="541" t="s">
        <v>205</v>
      </c>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7"/>
      <c r="AH36" s="4"/>
      <c r="AI36" s="4"/>
    </row>
    <row r="37" spans="2:35" ht="14.25">
      <c r="C37" s="539"/>
      <c r="D37" s="542"/>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4"/>
    </row>
    <row r="38" spans="2:35" ht="15" customHeight="1">
      <c r="C38" s="539"/>
      <c r="D38" s="542"/>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4"/>
      <c r="AI38" s="4"/>
    </row>
    <row r="39" spans="2:35" ht="15" customHeight="1">
      <c r="C39" s="539"/>
      <c r="D39" s="542"/>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4"/>
      <c r="AI39" s="4"/>
    </row>
    <row r="40" spans="2:35" ht="15" customHeight="1">
      <c r="C40" s="539"/>
      <c r="D40" s="542"/>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4"/>
      <c r="AI40" s="4"/>
    </row>
    <row r="41" spans="2:35" ht="15" customHeight="1">
      <c r="C41" s="539"/>
      <c r="D41" s="542"/>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4"/>
    </row>
    <row r="42" spans="2:35" ht="15" customHeight="1">
      <c r="C42" s="539"/>
      <c r="D42" s="542"/>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4"/>
    </row>
    <row r="43" spans="2:35" ht="15" customHeight="1">
      <c r="C43" s="539"/>
      <c r="D43" s="542"/>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4"/>
    </row>
    <row r="44" spans="2:35" ht="15" customHeight="1">
      <c r="C44" s="539"/>
      <c r="D44" s="542"/>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4"/>
      <c r="AI44" s="4"/>
    </row>
    <row r="45" spans="2:35" ht="15" customHeight="1">
      <c r="C45" s="539"/>
      <c r="D45" s="542"/>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4"/>
      <c r="AI45" s="4"/>
    </row>
    <row r="46" spans="2:35" ht="15" customHeight="1">
      <c r="C46" s="539"/>
      <c r="D46" s="542"/>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4"/>
      <c r="AI46" s="4"/>
    </row>
    <row r="47" spans="2:35" ht="15" customHeight="1">
      <c r="C47" s="539"/>
      <c r="D47" s="542"/>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4"/>
    </row>
    <row r="48" spans="2:35" ht="15" customHeight="1">
      <c r="C48" s="539"/>
      <c r="D48" s="542"/>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4"/>
    </row>
    <row r="49" spans="3:35" ht="15" customHeight="1" thickBot="1">
      <c r="C49" s="540"/>
      <c r="D49" s="545"/>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7"/>
      <c r="AI49" s="4"/>
    </row>
    <row r="50" spans="3:35" ht="12" customHeight="1">
      <c r="C50" s="66"/>
      <c r="D50" s="67"/>
      <c r="E50" s="67"/>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3:35" ht="12" customHeight="1">
      <c r="C51" s="66"/>
      <c r="D51" s="67"/>
      <c r="E51" s="6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3:35" ht="9" customHeight="1">
      <c r="C52" s="69"/>
    </row>
  </sheetData>
  <sheetProtection algorithmName="SHA-512" hashValue="ZRXBrmVmBe4tkcCmv7hwsWVNKM5CJ0VP1ipc2+KlHSvO4Rw9BKJdedAXulWimDFUdEGrah7SL7yc+rcK2oO9zA==" saltValue="jyiUc0K8zlJ0l1+oaEVbUg==" spinCount="100000" sheet="1" objects="1" scenarios="1"/>
  <mergeCells count="55">
    <mergeCell ref="AM28:BB28"/>
    <mergeCell ref="AM29:BB29"/>
    <mergeCell ref="AM32:BB32"/>
    <mergeCell ref="AL30:AL31"/>
    <mergeCell ref="AM30:BB31"/>
    <mergeCell ref="L35:P35"/>
    <mergeCell ref="Q35:U35"/>
    <mergeCell ref="V35:AA35"/>
    <mergeCell ref="AB35:AG35"/>
    <mergeCell ref="C36:C49"/>
    <mergeCell ref="D36:AG49"/>
    <mergeCell ref="C35:F35"/>
    <mergeCell ref="G35:K35"/>
    <mergeCell ref="C28:G28"/>
    <mergeCell ref="H28:AG28"/>
    <mergeCell ref="C29:G32"/>
    <mergeCell ref="H29:I29"/>
    <mergeCell ref="J29:AG29"/>
    <mergeCell ref="H32:I32"/>
    <mergeCell ref="J32:AG32"/>
    <mergeCell ref="V31:AA31"/>
    <mergeCell ref="J30:AG30"/>
    <mergeCell ref="H30:I31"/>
    <mergeCell ref="AB31:AF31"/>
    <mergeCell ref="C14:L15"/>
    <mergeCell ref="M14:V15"/>
    <mergeCell ref="AA14:AG15"/>
    <mergeCell ref="W15:Z15"/>
    <mergeCell ref="C16:E16"/>
    <mergeCell ref="F16:K16"/>
    <mergeCell ref="M16:O16"/>
    <mergeCell ref="P16:U16"/>
    <mergeCell ref="W16:Z16"/>
    <mergeCell ref="AA16:AF16"/>
    <mergeCell ref="C22:L23"/>
    <mergeCell ref="M22:V23"/>
    <mergeCell ref="AA22:AG23"/>
    <mergeCell ref="W23:Z23"/>
    <mergeCell ref="C24:E24"/>
    <mergeCell ref="F24:K24"/>
    <mergeCell ref="M24:O24"/>
    <mergeCell ref="P24:U24"/>
    <mergeCell ref="W24:Z24"/>
    <mergeCell ref="AA24:AF24"/>
    <mergeCell ref="O9:T9"/>
    <mergeCell ref="U9:AG9"/>
    <mergeCell ref="Y6:Z6"/>
    <mergeCell ref="AB6:AC6"/>
    <mergeCell ref="AE6:AF6"/>
    <mergeCell ref="B2:AG2"/>
    <mergeCell ref="C5:I5"/>
    <mergeCell ref="O7:T7"/>
    <mergeCell ref="U7:AG7"/>
    <mergeCell ref="O8:T8"/>
    <mergeCell ref="U8:AG8"/>
  </mergeCells>
  <phoneticPr fontId="4"/>
  <dataValidations count="7">
    <dataValidation type="list" allowBlank="1" showInputMessage="1" showErrorMessage="1" sqref="H29:I30 H32:I32" xr:uid="{00000000-0002-0000-0000-000000000000}">
      <formula1>"　,○"</formula1>
    </dataValidation>
    <dataValidation type="list" allowBlank="1" showInputMessage="1" showErrorMessage="1" sqref="C29:G32" xr:uid="{00000000-0002-0000-0000-000001000000}">
      <formula1>"　,あり,なし"</formula1>
    </dataValidation>
    <dataValidation type="list" allowBlank="1" showInputMessage="1" showErrorMessage="1" sqref="W24:Z24 W16:Z16" xr:uid="{00000000-0002-0000-0000-000002000000}">
      <formula1>$AK$23:$AK$25</formula1>
    </dataValidation>
    <dataValidation type="list" allowBlank="1" showInputMessage="1" showErrorMessage="1" sqref="C24:E24 M16:O16 C16:E16 M24:O24" xr:uid="{00000000-0002-0000-0000-000003000000}">
      <formula1>$AJ$23:$AJ$24</formula1>
    </dataValidation>
    <dataValidation type="list" allowBlank="1" showInputMessage="1" showErrorMessage="1" sqref="Q35:U35" xr:uid="{00000000-0002-0000-0000-000004000000}">
      <formula1>$AJ$5:$AJ$11</formula1>
    </dataValidation>
    <dataValidation type="list" allowBlank="1" showInputMessage="1" showErrorMessage="1" sqref="F16:K16 F24:K24" xr:uid="{3AD47CA0-64ED-49A9-947D-C5E50FBB9CA4}">
      <formula1>"12,11,10,9,8,7,6,5,4,3,2"</formula1>
    </dataValidation>
    <dataValidation type="list" allowBlank="1" showInputMessage="1" showErrorMessage="1" sqref="P24:U24" xr:uid="{0ADFA207-054E-40E2-A262-8299C6FD983D}">
      <formula1>"7,6,5,4,0"</formula1>
    </dataValidation>
  </dataValidations>
  <printOptions horizontalCentered="1"/>
  <pageMargins left="0.78740157480314965" right="0.78740157480314965" top="0.59055118110236227" bottom="0.59055118110236227" header="0.51181102362204722" footer="0.51181102362204722"/>
  <pageSetup paperSize="9" scale="85"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A5B1BCB-BBAD-4E00-838B-E875BA044D86}">
          <x14:formula1>
            <xm:f>【様式４】!$AR$7:$AY$7</xm:f>
          </x14:formula1>
          <xm:sqref>AB31:AF31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
  <sheetViews>
    <sheetView showGridLines="0" view="pageBreakPreview" zoomScale="80" zoomScaleNormal="100" zoomScaleSheetLayoutView="80" workbookViewId="0">
      <selection activeCell="AI21" sqref="AI21"/>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20" t="s">
        <v>132</v>
      </c>
    </row>
    <row r="2" spans="1:34" ht="18" customHeight="1">
      <c r="B2" s="451" t="s">
        <v>311</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row>
    <row r="3" spans="1:34" ht="18" customHeight="1">
      <c r="B3" s="574" t="s">
        <v>55</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row>
    <row r="4" spans="1:34"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8" customHeight="1">
      <c r="C5" s="452" t="s">
        <v>135</v>
      </c>
      <c r="D5" s="452"/>
      <c r="E5" s="452"/>
      <c r="F5" s="452"/>
      <c r="G5" s="452"/>
      <c r="H5" s="452"/>
      <c r="I5" s="452"/>
      <c r="J5" s="125"/>
      <c r="K5" s="125"/>
      <c r="L5" s="125"/>
      <c r="M5" s="3"/>
      <c r="N5" s="3"/>
      <c r="O5" s="3"/>
    </row>
    <row r="6" spans="1:34" ht="17.25" customHeight="1">
      <c r="M6" s="3"/>
      <c r="N6" s="3"/>
      <c r="O6" s="3"/>
    </row>
    <row r="7" spans="1:34" ht="17.25" customHeight="1" thickBot="1">
      <c r="F7" s="3"/>
      <c r="G7" s="3"/>
      <c r="H7" s="3"/>
      <c r="I7" s="3"/>
      <c r="J7" s="3"/>
      <c r="K7" s="3"/>
      <c r="L7" s="3"/>
      <c r="M7" s="3"/>
      <c r="N7" s="3"/>
      <c r="O7" s="3"/>
      <c r="P7" s="4"/>
      <c r="V7" s="312"/>
      <c r="W7" s="312"/>
      <c r="X7" s="312"/>
      <c r="Y7" s="312"/>
      <c r="Z7" s="468"/>
      <c r="AA7" s="468"/>
      <c r="AB7" s="312"/>
      <c r="AC7" s="468"/>
      <c r="AD7" s="468"/>
      <c r="AE7" s="312"/>
      <c r="AF7" s="468"/>
      <c r="AG7" s="468"/>
      <c r="AH7" s="312"/>
    </row>
    <row r="8" spans="1:34" ht="17.25" customHeight="1">
      <c r="D8" s="3"/>
      <c r="E8" s="3"/>
      <c r="F8" s="3"/>
      <c r="G8" s="3"/>
      <c r="H8" s="3"/>
      <c r="I8" s="3"/>
      <c r="J8" s="3"/>
      <c r="K8" s="3"/>
      <c r="L8" s="3"/>
      <c r="M8" s="3"/>
      <c r="N8" s="3"/>
      <c r="P8" s="453" t="s">
        <v>336</v>
      </c>
      <c r="Q8" s="454"/>
      <c r="R8" s="454"/>
      <c r="S8" s="454"/>
      <c r="T8" s="454"/>
      <c r="U8" s="454"/>
      <c r="V8" s="455" t="str">
        <f>基礎情報!E37&amp;""</f>
        <v/>
      </c>
      <c r="W8" s="456"/>
      <c r="X8" s="456"/>
      <c r="Y8" s="456"/>
      <c r="Z8" s="456"/>
      <c r="AA8" s="456"/>
      <c r="AB8" s="456"/>
      <c r="AC8" s="456"/>
      <c r="AD8" s="456"/>
      <c r="AE8" s="456"/>
      <c r="AF8" s="456"/>
      <c r="AG8" s="456"/>
      <c r="AH8" s="457"/>
    </row>
    <row r="9" spans="1:34" ht="17.25" customHeight="1">
      <c r="D9" s="3"/>
      <c r="E9" s="3"/>
      <c r="F9" s="3"/>
      <c r="G9" s="3"/>
      <c r="H9" s="3"/>
      <c r="I9" s="3"/>
      <c r="J9" s="3"/>
      <c r="K9" s="3"/>
      <c r="L9" s="3"/>
      <c r="M9" s="3"/>
      <c r="N9" s="3"/>
      <c r="P9" s="458" t="s">
        <v>337</v>
      </c>
      <c r="Q9" s="459"/>
      <c r="R9" s="459"/>
      <c r="S9" s="459"/>
      <c r="T9" s="459"/>
      <c r="U9" s="459"/>
      <c r="V9" s="460" t="str">
        <f>基礎情報!E38&amp;""</f>
        <v/>
      </c>
      <c r="W9" s="461"/>
      <c r="X9" s="461"/>
      <c r="Y9" s="461"/>
      <c r="Z9" s="461"/>
      <c r="AA9" s="461"/>
      <c r="AB9" s="461"/>
      <c r="AC9" s="461"/>
      <c r="AD9" s="461"/>
      <c r="AE9" s="461"/>
      <c r="AF9" s="461"/>
      <c r="AG9" s="461"/>
      <c r="AH9" s="462"/>
    </row>
    <row r="10" spans="1:34" ht="17.25" customHeight="1" thickBot="1">
      <c r="D10" s="3"/>
      <c r="E10" s="3"/>
      <c r="F10" s="3"/>
      <c r="G10" s="3"/>
      <c r="H10" s="3"/>
      <c r="I10" s="3"/>
      <c r="J10" s="3"/>
      <c r="K10" s="3"/>
      <c r="L10" s="3"/>
      <c r="M10" s="3"/>
      <c r="N10" s="3"/>
      <c r="P10" s="463" t="s">
        <v>338</v>
      </c>
      <c r="Q10" s="464"/>
      <c r="R10" s="464"/>
      <c r="S10" s="464"/>
      <c r="T10" s="464"/>
      <c r="U10" s="464"/>
      <c r="V10" s="465" t="str">
        <f>基礎情報!E39&amp;""</f>
        <v/>
      </c>
      <c r="W10" s="466"/>
      <c r="X10" s="466"/>
      <c r="Y10" s="466"/>
      <c r="Z10" s="466"/>
      <c r="AA10" s="466"/>
      <c r="AB10" s="466"/>
      <c r="AC10" s="466"/>
      <c r="AD10" s="466"/>
      <c r="AE10" s="466"/>
      <c r="AF10" s="466"/>
      <c r="AG10" s="466"/>
      <c r="AH10" s="467"/>
    </row>
    <row r="11" spans="1:34" ht="17.25" customHeight="1">
      <c r="D11" s="3"/>
      <c r="E11" s="3"/>
      <c r="F11" s="3"/>
      <c r="G11" s="3"/>
      <c r="H11" s="3"/>
      <c r="I11" s="3"/>
      <c r="J11" s="3"/>
      <c r="K11" s="3"/>
      <c r="L11" s="3"/>
      <c r="M11" s="3"/>
      <c r="N11" s="3"/>
      <c r="O11" s="3"/>
      <c r="P11" s="74"/>
      <c r="Q11" s="74"/>
      <c r="R11" s="74"/>
      <c r="S11" s="74"/>
      <c r="T11" s="74"/>
      <c r="U11" s="74"/>
      <c r="V11" s="125"/>
      <c r="W11" s="125"/>
      <c r="X11" s="125"/>
      <c r="Y11" s="125"/>
      <c r="Z11" s="125"/>
      <c r="AA11" s="125"/>
      <c r="AB11" s="125"/>
      <c r="AC11" s="125"/>
      <c r="AD11" s="125"/>
      <c r="AE11" s="125"/>
      <c r="AF11" s="125"/>
      <c r="AG11" s="125"/>
      <c r="AH11" s="125"/>
    </row>
    <row r="12" spans="1:34" ht="18" customHeight="1">
      <c r="A12" s="4"/>
      <c r="B12" s="4"/>
      <c r="C12" s="4"/>
      <c r="D12" s="4"/>
      <c r="E12" s="4"/>
      <c r="F12" s="4"/>
      <c r="G12" s="4"/>
      <c r="H12" s="4"/>
      <c r="I12" s="4"/>
      <c r="J12" s="4"/>
      <c r="K12" s="4"/>
      <c r="L12" s="4"/>
      <c r="M12" s="4"/>
      <c r="N12" s="4"/>
      <c r="O12" s="4"/>
      <c r="P12" s="4"/>
      <c r="Q12" s="4"/>
      <c r="R12" s="259"/>
      <c r="S12" s="259"/>
      <c r="T12" s="259"/>
      <c r="U12" s="259"/>
      <c r="V12" s="259"/>
      <c r="W12" s="259"/>
      <c r="X12" s="259"/>
      <c r="Y12" s="259"/>
      <c r="Z12" s="5"/>
      <c r="AA12" s="5"/>
      <c r="AB12" s="5"/>
      <c r="AC12" s="5"/>
      <c r="AD12" s="5"/>
      <c r="AE12" s="5"/>
      <c r="AF12" s="5"/>
    </row>
    <row r="13" spans="1:34" ht="21.75" customHeight="1">
      <c r="B13" s="7" t="s">
        <v>56</v>
      </c>
    </row>
    <row r="14" spans="1:34" ht="9" customHeight="1"/>
    <row r="15" spans="1:34" ht="18.75" customHeight="1" thickBot="1">
      <c r="C15" s="7" t="s">
        <v>54</v>
      </c>
    </row>
    <row r="16" spans="1:34" ht="24" customHeight="1" thickTop="1" thickBot="1">
      <c r="C16" s="557" t="s">
        <v>28</v>
      </c>
      <c r="D16" s="70" t="s">
        <v>53</v>
      </c>
      <c r="E16" s="70"/>
      <c r="F16" s="70"/>
      <c r="G16" s="70"/>
      <c r="H16" s="70"/>
      <c r="I16" s="70"/>
      <c r="J16" s="70"/>
      <c r="K16" s="70"/>
      <c r="L16" s="70"/>
      <c r="M16" s="70"/>
      <c r="N16" s="70"/>
      <c r="O16" s="70"/>
      <c r="P16" s="70"/>
      <c r="Q16" s="70"/>
      <c r="R16" s="70"/>
      <c r="S16" s="70"/>
      <c r="T16" s="70"/>
      <c r="U16" s="70"/>
      <c r="V16" s="70"/>
      <c r="W16" s="70"/>
      <c r="X16" s="70"/>
      <c r="Y16" s="70"/>
      <c r="Z16" s="70"/>
      <c r="AA16" s="71"/>
      <c r="AB16" s="812"/>
      <c r="AC16" s="813"/>
      <c r="AD16" s="813"/>
      <c r="AE16" s="813"/>
      <c r="AF16" s="813"/>
      <c r="AG16" s="813"/>
      <c r="AH16" s="814"/>
    </row>
    <row r="17" spans="3:39" ht="17.25" customHeight="1" thickTop="1">
      <c r="C17" s="558"/>
      <c r="D17" s="72" t="s">
        <v>52</v>
      </c>
      <c r="E17" s="28"/>
      <c r="F17" s="28"/>
      <c r="G17" s="28"/>
      <c r="H17" s="28"/>
      <c r="I17" s="28"/>
      <c r="J17" s="28"/>
      <c r="K17" s="28"/>
      <c r="L17" s="28"/>
      <c r="M17" s="28"/>
      <c r="N17" s="28"/>
      <c r="O17" s="28"/>
      <c r="P17" s="28"/>
      <c r="Q17" s="28"/>
      <c r="R17" s="28"/>
      <c r="S17" s="28"/>
      <c r="T17" s="28"/>
      <c r="U17" s="28"/>
      <c r="V17" s="28"/>
      <c r="W17" s="28"/>
      <c r="X17" s="28"/>
      <c r="Y17" s="28"/>
      <c r="Z17" s="28"/>
      <c r="AA17" s="28"/>
      <c r="AB17" s="65"/>
      <c r="AC17" s="65"/>
      <c r="AD17" s="65"/>
      <c r="AE17" s="65"/>
      <c r="AF17" s="65"/>
      <c r="AG17" s="65"/>
      <c r="AH17" s="73"/>
    </row>
    <row r="18" spans="3:39" ht="18" customHeight="1">
      <c r="C18" s="558"/>
      <c r="D18" s="6" t="s">
        <v>51</v>
      </c>
      <c r="E18" s="74"/>
      <c r="F18" s="74"/>
      <c r="G18" s="74"/>
      <c r="H18" s="74"/>
      <c r="I18" s="74"/>
      <c r="J18" s="74"/>
      <c r="K18" s="74"/>
      <c r="L18" s="74"/>
      <c r="M18" s="74"/>
      <c r="N18" s="74"/>
      <c r="O18" s="74"/>
      <c r="P18" s="74"/>
      <c r="Q18" s="74"/>
      <c r="R18" s="74"/>
      <c r="S18" s="74"/>
      <c r="T18" s="74"/>
      <c r="U18" s="74"/>
      <c r="V18" s="74"/>
      <c r="W18" s="74"/>
      <c r="X18" s="74"/>
      <c r="Y18" s="74"/>
      <c r="Z18" s="74"/>
      <c r="AA18" s="74"/>
      <c r="AB18" s="65"/>
      <c r="AC18" s="65"/>
      <c r="AD18" s="65"/>
      <c r="AE18" s="65"/>
      <c r="AF18" s="65"/>
      <c r="AG18" s="65"/>
      <c r="AH18" s="73"/>
      <c r="AM18" s="1" t="s">
        <v>50</v>
      </c>
    </row>
    <row r="19" spans="3:39" ht="18" customHeight="1" thickBot="1">
      <c r="C19" s="559"/>
      <c r="D19" s="75" t="s">
        <v>100</v>
      </c>
      <c r="E19" s="76"/>
      <c r="F19" s="76"/>
      <c r="G19" s="76"/>
      <c r="H19" s="76"/>
      <c r="I19" s="76"/>
      <c r="J19" s="76"/>
      <c r="K19" s="76"/>
      <c r="L19" s="76"/>
      <c r="M19" s="76"/>
      <c r="N19" s="76"/>
      <c r="O19" s="76"/>
      <c r="P19" s="76"/>
      <c r="Q19" s="76"/>
      <c r="R19" s="76"/>
      <c r="S19" s="76"/>
      <c r="T19" s="76"/>
      <c r="U19" s="76"/>
      <c r="V19" s="76"/>
      <c r="W19" s="76"/>
      <c r="X19" s="76"/>
      <c r="Y19" s="76"/>
      <c r="Z19" s="76"/>
      <c r="AA19" s="76"/>
      <c r="AB19" s="77"/>
      <c r="AC19" s="77"/>
      <c r="AD19" s="77"/>
      <c r="AE19" s="77"/>
      <c r="AF19" s="77"/>
      <c r="AG19" s="77"/>
      <c r="AH19" s="78"/>
      <c r="AM19" s="1" t="s">
        <v>49</v>
      </c>
    </row>
    <row r="20" spans="3:39" ht="24" customHeight="1" thickTop="1" thickBot="1">
      <c r="C20" s="560" t="s">
        <v>26</v>
      </c>
      <c r="D20" s="569" t="s">
        <v>17</v>
      </c>
      <c r="E20" s="570"/>
      <c r="F20" s="570"/>
      <c r="G20" s="570"/>
      <c r="H20" s="570"/>
      <c r="I20" s="570"/>
      <c r="J20" s="570"/>
      <c r="K20" s="570"/>
      <c r="L20" s="570"/>
      <c r="M20" s="570"/>
      <c r="N20" s="570"/>
      <c r="O20" s="570"/>
      <c r="P20" s="570"/>
      <c r="Q20" s="570"/>
      <c r="R20" s="570"/>
      <c r="S20" s="570"/>
      <c r="T20" s="570"/>
      <c r="U20" s="570"/>
      <c r="V20" s="570"/>
      <c r="W20" s="570"/>
      <c r="X20" s="570"/>
      <c r="Y20" s="570"/>
      <c r="Z20" s="570"/>
      <c r="AA20" s="571"/>
      <c r="AB20" s="812"/>
      <c r="AC20" s="813"/>
      <c r="AD20" s="813"/>
      <c r="AE20" s="813"/>
      <c r="AF20" s="813"/>
      <c r="AG20" s="813"/>
      <c r="AH20" s="814"/>
    </row>
    <row r="21" spans="3:39" ht="47.25" customHeight="1" thickTop="1">
      <c r="C21" s="561"/>
      <c r="D21" s="79" t="s">
        <v>15</v>
      </c>
      <c r="E21" s="556" t="s">
        <v>9</v>
      </c>
      <c r="F21" s="556"/>
      <c r="G21" s="556"/>
      <c r="H21" s="556"/>
      <c r="I21" s="556"/>
      <c r="J21" s="556"/>
      <c r="K21" s="556"/>
      <c r="L21" s="815"/>
      <c r="M21" s="816"/>
      <c r="N21" s="816"/>
      <c r="O21" s="816"/>
      <c r="P21" s="816"/>
      <c r="Q21" s="816"/>
      <c r="R21" s="816"/>
      <c r="S21" s="816"/>
      <c r="T21" s="816"/>
      <c r="U21" s="816"/>
      <c r="V21" s="816"/>
      <c r="W21" s="816"/>
      <c r="X21" s="816"/>
      <c r="Y21" s="816"/>
      <c r="Z21" s="816"/>
      <c r="AA21" s="816"/>
      <c r="AB21" s="816"/>
      <c r="AC21" s="816"/>
      <c r="AD21" s="816"/>
      <c r="AE21" s="816"/>
      <c r="AF21" s="816"/>
      <c r="AG21" s="816"/>
      <c r="AH21" s="817"/>
    </row>
    <row r="22" spans="3:39" ht="30" customHeight="1">
      <c r="C22" s="561"/>
      <c r="D22" s="567" t="s">
        <v>16</v>
      </c>
      <c r="E22" s="565" t="s">
        <v>18</v>
      </c>
      <c r="F22" s="565"/>
      <c r="G22" s="565"/>
      <c r="H22" s="565"/>
      <c r="I22" s="565"/>
      <c r="J22" s="565"/>
      <c r="K22" s="565"/>
      <c r="L22" s="80" t="s">
        <v>10</v>
      </c>
      <c r="M22" s="563" t="s">
        <v>19</v>
      </c>
      <c r="N22" s="563"/>
      <c r="O22" s="563"/>
      <c r="P22" s="563"/>
      <c r="Q22" s="563"/>
      <c r="R22" s="563"/>
      <c r="S22" s="563"/>
      <c r="T22" s="563"/>
      <c r="U22" s="563"/>
      <c r="V22" s="563"/>
      <c r="W22" s="563"/>
      <c r="X22" s="563"/>
      <c r="Y22" s="563"/>
      <c r="Z22" s="563"/>
      <c r="AA22" s="563"/>
      <c r="AB22" s="563"/>
      <c r="AC22" s="563"/>
      <c r="AD22" s="563"/>
      <c r="AE22" s="563"/>
      <c r="AF22" s="563"/>
      <c r="AG22" s="563"/>
      <c r="AH22" s="564"/>
    </row>
    <row r="23" spans="3:39" ht="18" customHeight="1">
      <c r="C23" s="561"/>
      <c r="D23" s="567"/>
      <c r="E23" s="565"/>
      <c r="F23" s="565"/>
      <c r="G23" s="565"/>
      <c r="H23" s="565"/>
      <c r="I23" s="565"/>
      <c r="J23" s="565"/>
      <c r="K23" s="565"/>
      <c r="L23" s="572" t="s">
        <v>11</v>
      </c>
      <c r="M23" s="553" t="s">
        <v>12</v>
      </c>
      <c r="N23" s="554"/>
      <c r="O23" s="554"/>
      <c r="P23" s="554"/>
      <c r="Q23" s="554"/>
      <c r="R23" s="554"/>
      <c r="S23" s="554"/>
      <c r="T23" s="554"/>
      <c r="U23" s="554"/>
      <c r="V23" s="554"/>
      <c r="W23" s="554"/>
      <c r="X23" s="554"/>
      <c r="Y23" s="554"/>
      <c r="Z23" s="554"/>
      <c r="AA23" s="554"/>
      <c r="AB23" s="554"/>
      <c r="AC23" s="554"/>
      <c r="AD23" s="554"/>
      <c r="AE23" s="554"/>
      <c r="AF23" s="554"/>
      <c r="AG23" s="554"/>
      <c r="AH23" s="555"/>
    </row>
    <row r="24" spans="3:39" ht="47.25" customHeight="1" thickBot="1">
      <c r="C24" s="562"/>
      <c r="D24" s="568"/>
      <c r="E24" s="566"/>
      <c r="F24" s="566"/>
      <c r="G24" s="566"/>
      <c r="H24" s="566"/>
      <c r="I24" s="566"/>
      <c r="J24" s="566"/>
      <c r="K24" s="566"/>
      <c r="L24" s="573"/>
      <c r="M24" s="818"/>
      <c r="N24" s="818"/>
      <c r="O24" s="818"/>
      <c r="P24" s="818"/>
      <c r="Q24" s="818"/>
      <c r="R24" s="818"/>
      <c r="S24" s="818"/>
      <c r="T24" s="818"/>
      <c r="U24" s="818"/>
      <c r="V24" s="818"/>
      <c r="W24" s="818"/>
      <c r="X24" s="818"/>
      <c r="Y24" s="818"/>
      <c r="Z24" s="818"/>
      <c r="AA24" s="818"/>
      <c r="AB24" s="818"/>
      <c r="AC24" s="818"/>
      <c r="AD24" s="818"/>
      <c r="AE24" s="818"/>
      <c r="AF24" s="818"/>
      <c r="AG24" s="818"/>
      <c r="AH24" s="819"/>
    </row>
    <row r="25" spans="3:39" ht="18" customHeight="1">
      <c r="C25" s="1" t="s">
        <v>48</v>
      </c>
    </row>
  </sheetData>
  <sheetProtection algorithmName="SHA-512" hashValue="iBtH57p3mGcypNXq9uN90j0Ay7z2XFWIzy5/fI+Z3l0aGYPycpvKLGFDKqnl71DM2H3OLKlo0lmkBPGIrHZV2A==" saltValue="rrfeJbvvyXa/pirtVSGskQ==" spinCount="100000" sheet="1" objects="1" scenarios="1"/>
  <mergeCells count="25">
    <mergeCell ref="Z7:AA7"/>
    <mergeCell ref="AC7:AD7"/>
    <mergeCell ref="AF7:AG7"/>
    <mergeCell ref="B3:AH3"/>
    <mergeCell ref="B2:AH2"/>
    <mergeCell ref="C5:I5"/>
    <mergeCell ref="E21:K21"/>
    <mergeCell ref="C16:C19"/>
    <mergeCell ref="C20:C24"/>
    <mergeCell ref="M22:AH22"/>
    <mergeCell ref="M24:AH24"/>
    <mergeCell ref="E22:K24"/>
    <mergeCell ref="D22:D24"/>
    <mergeCell ref="D20:AA20"/>
    <mergeCell ref="L21:AH21"/>
    <mergeCell ref="L23:L24"/>
    <mergeCell ref="P8:U8"/>
    <mergeCell ref="V8:AH8"/>
    <mergeCell ref="M23:AH23"/>
    <mergeCell ref="P9:U9"/>
    <mergeCell ref="V9:AH9"/>
    <mergeCell ref="P10:U10"/>
    <mergeCell ref="V10:AH10"/>
    <mergeCell ref="AB20:AH20"/>
    <mergeCell ref="AB16:AH16"/>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rowBreaks count="1" manualBreakCount="1">
    <brk id="26" max="3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BB47"/>
  <sheetViews>
    <sheetView showGridLines="0" view="pageBreakPreview" zoomScale="80" zoomScaleNormal="100" zoomScaleSheetLayoutView="80" workbookViewId="0">
      <selection activeCell="AC11" sqref="AC11"/>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6" width="3" style="1" customWidth="1"/>
    <col min="37" max="38" width="3" style="1" hidden="1" customWidth="1"/>
    <col min="39" max="39" width="3" style="1" customWidth="1"/>
    <col min="40" max="42" width="15" style="1" customWidth="1"/>
    <col min="43" max="43" width="3" style="1" customWidth="1"/>
    <col min="44" max="51" width="8.25" style="1" customWidth="1"/>
    <col min="52" max="16384" width="9" style="1"/>
  </cols>
  <sheetData>
    <row r="1" spans="2:54" ht="18" customHeight="1">
      <c r="B1" s="20" t="s">
        <v>133</v>
      </c>
      <c r="AK1" s="1" t="s">
        <v>31</v>
      </c>
      <c r="AL1" s="1" t="s">
        <v>32</v>
      </c>
    </row>
    <row r="2" spans="2:54" ht="18" customHeight="1">
      <c r="B2" s="590" t="s">
        <v>312</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row>
    <row r="3" spans="2:54" ht="18" customHeight="1" thickBo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2:54" ht="17.25" customHeight="1">
      <c r="C4" s="126" t="s">
        <v>199</v>
      </c>
      <c r="D4" s="50"/>
      <c r="E4" s="50"/>
      <c r="F4" s="50"/>
      <c r="G4" s="50"/>
      <c r="H4" s="50"/>
      <c r="I4" s="50"/>
      <c r="J4" s="83"/>
      <c r="K4" s="668">
        <f>K5+K6</f>
        <v>0</v>
      </c>
      <c r="L4" s="669"/>
      <c r="M4" s="127" t="s">
        <v>40</v>
      </c>
      <c r="P4" s="453" t="s">
        <v>336</v>
      </c>
      <c r="Q4" s="454"/>
      <c r="R4" s="454"/>
      <c r="S4" s="454"/>
      <c r="T4" s="454"/>
      <c r="U4" s="454"/>
      <c r="V4" s="455" t="str">
        <f>基礎情報!E37&amp;""</f>
        <v/>
      </c>
      <c r="W4" s="456"/>
      <c r="X4" s="456"/>
      <c r="Y4" s="456"/>
      <c r="Z4" s="456"/>
      <c r="AA4" s="456"/>
      <c r="AB4" s="456"/>
      <c r="AC4" s="456"/>
      <c r="AD4" s="456"/>
      <c r="AE4" s="456"/>
      <c r="AF4" s="456"/>
      <c r="AG4" s="456"/>
      <c r="AH4" s="457"/>
    </row>
    <row r="5" spans="2:54" ht="17.25" customHeight="1">
      <c r="C5" s="128"/>
      <c r="D5" s="670" t="s">
        <v>200</v>
      </c>
      <c r="E5" s="671"/>
      <c r="F5" s="671"/>
      <c r="G5" s="671"/>
      <c r="H5" s="671"/>
      <c r="I5" s="671"/>
      <c r="J5" s="672"/>
      <c r="K5" s="673">
        <f>【様式１】!F16</f>
        <v>0</v>
      </c>
      <c r="L5" s="674"/>
      <c r="M5" s="129" t="s">
        <v>40</v>
      </c>
      <c r="P5" s="458" t="s">
        <v>337</v>
      </c>
      <c r="Q5" s="459"/>
      <c r="R5" s="459"/>
      <c r="S5" s="459"/>
      <c r="T5" s="459"/>
      <c r="U5" s="459"/>
      <c r="V5" s="460" t="str">
        <f>基礎情報!E38&amp;""</f>
        <v/>
      </c>
      <c r="W5" s="461"/>
      <c r="X5" s="461"/>
      <c r="Y5" s="461"/>
      <c r="Z5" s="461"/>
      <c r="AA5" s="461"/>
      <c r="AB5" s="461"/>
      <c r="AC5" s="461"/>
      <c r="AD5" s="461"/>
      <c r="AE5" s="461"/>
      <c r="AF5" s="461"/>
      <c r="AG5" s="461"/>
      <c r="AH5" s="462"/>
    </row>
    <row r="6" spans="2:54" ht="17.25" customHeight="1" thickBot="1">
      <c r="C6" s="130"/>
      <c r="D6" s="675" t="s">
        <v>201</v>
      </c>
      <c r="E6" s="676"/>
      <c r="F6" s="676"/>
      <c r="G6" s="676"/>
      <c r="H6" s="676"/>
      <c r="I6" s="676"/>
      <c r="J6" s="677"/>
      <c r="K6" s="678">
        <f>【様式１】!P16</f>
        <v>0</v>
      </c>
      <c r="L6" s="679"/>
      <c r="M6" s="131" t="s">
        <v>40</v>
      </c>
      <c r="P6" s="463" t="s">
        <v>338</v>
      </c>
      <c r="Q6" s="464"/>
      <c r="R6" s="464"/>
      <c r="S6" s="464"/>
      <c r="T6" s="464"/>
      <c r="U6" s="464"/>
      <c r="V6" s="465" t="str">
        <f>基礎情報!E39&amp;""</f>
        <v/>
      </c>
      <c r="W6" s="466"/>
      <c r="X6" s="466"/>
      <c r="Y6" s="466"/>
      <c r="Z6" s="466"/>
      <c r="AA6" s="466"/>
      <c r="AB6" s="466"/>
      <c r="AC6" s="466"/>
      <c r="AD6" s="466"/>
      <c r="AE6" s="466"/>
      <c r="AF6" s="466"/>
      <c r="AG6" s="466"/>
      <c r="AH6" s="467"/>
      <c r="AN6" s="549" t="s">
        <v>188</v>
      </c>
      <c r="AO6" s="549"/>
      <c r="AP6" s="549"/>
    </row>
    <row r="7" spans="2:54" ht="17.25" customHeight="1">
      <c r="C7" s="132" t="s">
        <v>202</v>
      </c>
      <c r="D7" s="133"/>
      <c r="E7" s="133"/>
      <c r="F7" s="133"/>
      <c r="G7" s="133"/>
      <c r="H7" s="133"/>
      <c r="I7" s="133"/>
      <c r="J7" s="134"/>
      <c r="K7" s="654">
        <f>【様式１】!C29</f>
        <v>0</v>
      </c>
      <c r="L7" s="655"/>
      <c r="M7" s="656"/>
      <c r="N7" s="3"/>
      <c r="O7" s="3"/>
      <c r="P7" s="74"/>
      <c r="Q7" s="74"/>
      <c r="R7" s="74"/>
      <c r="S7" s="74"/>
      <c r="T7" s="74"/>
      <c r="U7" s="74"/>
      <c r="V7" s="125"/>
      <c r="W7" s="125"/>
      <c r="X7" s="125"/>
      <c r="Y7" s="125"/>
      <c r="Z7" s="125"/>
      <c r="AA7" s="125"/>
      <c r="AB7" s="125"/>
      <c r="AC7" s="125"/>
      <c r="AD7" s="125"/>
      <c r="AE7" s="125"/>
      <c r="AF7" s="125"/>
      <c r="AG7" s="125"/>
      <c r="AH7" s="125"/>
      <c r="AN7" s="135" t="s">
        <v>189</v>
      </c>
      <c r="AO7" s="113">
        <v>0.02</v>
      </c>
      <c r="AP7" s="114" t="e">
        <f t="shared" ref="AP7:AP17" si="0">ROUNDDOWN($AD$16*AO7/($K$6/100),-3)</f>
        <v>#N/A</v>
      </c>
      <c r="AR7" s="136" t="s">
        <v>190</v>
      </c>
      <c r="AS7" s="136" t="s">
        <v>191</v>
      </c>
      <c r="AT7" s="136" t="s">
        <v>189</v>
      </c>
      <c r="AU7" s="136" t="s">
        <v>192</v>
      </c>
      <c r="AV7" s="136" t="s">
        <v>193</v>
      </c>
      <c r="AW7" s="136" t="s">
        <v>194</v>
      </c>
      <c r="AX7" s="136" t="s">
        <v>195</v>
      </c>
      <c r="AY7" s="136" t="s">
        <v>196</v>
      </c>
      <c r="AZ7" s="136" t="s">
        <v>293</v>
      </c>
      <c r="BA7" s="136" t="s">
        <v>294</v>
      </c>
      <c r="BB7" s="136" t="s">
        <v>315</v>
      </c>
    </row>
    <row r="8" spans="2:54" ht="17.25" customHeight="1">
      <c r="C8" s="137"/>
      <c r="D8" s="657" t="s">
        <v>203</v>
      </c>
      <c r="E8" s="658"/>
      <c r="F8" s="658"/>
      <c r="G8" s="658"/>
      <c r="H8" s="658"/>
      <c r="I8" s="658"/>
      <c r="J8" s="659"/>
      <c r="K8" s="660">
        <f>IF(【様式１】!$P$16-【様式１】!$P$24&gt;0,【様式１】!$P$16-【様式１】!$P$24,0)</f>
        <v>0</v>
      </c>
      <c r="L8" s="661"/>
      <c r="M8" s="138" t="s">
        <v>40</v>
      </c>
      <c r="N8" s="3"/>
      <c r="O8" s="3"/>
      <c r="P8" s="8"/>
      <c r="Q8" s="8"/>
      <c r="R8" s="8"/>
      <c r="S8" s="8"/>
      <c r="T8" s="8"/>
      <c r="U8" s="8"/>
      <c r="V8" s="81"/>
      <c r="W8" s="81"/>
      <c r="X8" s="81"/>
      <c r="Y8" s="81"/>
      <c r="Z8" s="81"/>
      <c r="AA8" s="81"/>
      <c r="AB8" s="81"/>
      <c r="AC8" s="81"/>
      <c r="AD8" s="81"/>
      <c r="AE8" s="81"/>
      <c r="AF8" s="81"/>
      <c r="AG8" s="81"/>
      <c r="AH8" s="81"/>
      <c r="AN8" s="135" t="s">
        <v>192</v>
      </c>
      <c r="AO8" s="113">
        <v>1.9E-2</v>
      </c>
      <c r="AP8" s="114" t="e">
        <f t="shared" si="0"/>
        <v>#N/A</v>
      </c>
      <c r="AR8" s="139">
        <f>SUM($AO7:$AO16)</f>
        <v>9.9000000000000005E-2</v>
      </c>
      <c r="AS8" s="139">
        <f>SUM($AO7:$AO16)</f>
        <v>9.9000000000000005E-2</v>
      </c>
      <c r="AT8" s="139">
        <f>SUM($AO8:$AO16)</f>
        <v>7.9000000000000001E-2</v>
      </c>
      <c r="AU8" s="139">
        <f>SUM($AO9:$AO16)</f>
        <v>0.06</v>
      </c>
      <c r="AV8" s="139">
        <f>SUM($AO10:$AO16)</f>
        <v>4.7E-2</v>
      </c>
      <c r="AW8" s="139">
        <f>SUM($AO11:$AO16)</f>
        <v>3.6000000000000004E-2</v>
      </c>
      <c r="AX8" s="139">
        <f>SUM($AO12:$AO16)</f>
        <v>2.8000000000000001E-2</v>
      </c>
      <c r="AY8" s="139">
        <f>SUM($AO13:$AO16)</f>
        <v>1.8000000000000002E-2</v>
      </c>
      <c r="AZ8" s="139">
        <f>SUM($AO14:$AO16)</f>
        <v>2.1000000000000001E-2</v>
      </c>
      <c r="BA8" s="139">
        <f>SUM($AO15:$AO16)</f>
        <v>2.1000000000000001E-2</v>
      </c>
      <c r="BB8" s="139">
        <f>SUM($AO16)</f>
        <v>0</v>
      </c>
    </row>
    <row r="9" spans="2:54" ht="17.25" customHeight="1" thickBot="1">
      <c r="C9" s="662" t="s">
        <v>149</v>
      </c>
      <c r="D9" s="663"/>
      <c r="E9" s="663"/>
      <c r="F9" s="663"/>
      <c r="G9" s="663"/>
      <c r="H9" s="663"/>
      <c r="I9" s="663"/>
      <c r="J9" s="664"/>
      <c r="K9" s="665" t="s">
        <v>315</v>
      </c>
      <c r="L9" s="666"/>
      <c r="M9" s="667"/>
      <c r="N9" s="3"/>
      <c r="O9" s="3"/>
      <c r="P9" s="8"/>
      <c r="Q9" s="8"/>
      <c r="R9" s="8"/>
      <c r="S9" s="8"/>
      <c r="T9" s="8"/>
      <c r="U9" s="8"/>
      <c r="V9" s="81"/>
      <c r="W9" s="81"/>
      <c r="X9" s="81"/>
      <c r="Y9" s="81"/>
      <c r="Z9" s="81"/>
      <c r="AA9" s="81"/>
      <c r="AB9" s="81"/>
      <c r="AC9" s="81"/>
      <c r="AD9" s="81"/>
      <c r="AE9" s="81"/>
      <c r="AF9" s="81"/>
      <c r="AG9" s="81"/>
      <c r="AH9" s="81"/>
      <c r="AN9" s="135" t="s">
        <v>193</v>
      </c>
      <c r="AO9" s="115">
        <v>1.2999999999999999E-2</v>
      </c>
      <c r="AP9" s="116" t="e">
        <f t="shared" si="0"/>
        <v>#N/A</v>
      </c>
      <c r="AQ9" s="11"/>
      <c r="AR9" s="11"/>
      <c r="AS9" s="11"/>
      <c r="AT9" s="11"/>
      <c r="AU9" s="11"/>
      <c r="AV9" s="11"/>
      <c r="AW9" s="11"/>
      <c r="AX9" s="11"/>
      <c r="AY9" s="11"/>
      <c r="AZ9" s="18"/>
    </row>
    <row r="10" spans="2:54" s="18" customFormat="1" ht="15" customHeight="1">
      <c r="C10" s="19"/>
      <c r="D10" s="19"/>
      <c r="E10" s="19"/>
      <c r="F10" s="19"/>
      <c r="G10" s="19"/>
      <c r="H10" s="19"/>
      <c r="I10" s="19"/>
      <c r="J10" s="19"/>
      <c r="K10" s="260"/>
      <c r="L10" s="260"/>
      <c r="M10" s="260"/>
      <c r="N10" s="121"/>
      <c r="O10" s="121"/>
      <c r="P10" s="122"/>
      <c r="Q10" s="122"/>
      <c r="R10" s="122"/>
      <c r="S10" s="122"/>
      <c r="T10" s="122"/>
      <c r="U10" s="122"/>
      <c r="V10" s="81"/>
      <c r="W10" s="81"/>
      <c r="X10" s="81"/>
      <c r="Y10" s="81"/>
      <c r="Z10" s="81"/>
      <c r="AA10" s="81"/>
      <c r="AB10" s="81"/>
      <c r="AC10" s="81"/>
      <c r="AD10" s="81"/>
      <c r="AE10" s="81"/>
      <c r="AF10" s="81"/>
      <c r="AG10" s="81"/>
      <c r="AH10" s="81"/>
      <c r="AN10" s="135" t="s">
        <v>194</v>
      </c>
      <c r="AO10" s="115">
        <v>1.0999999999999999E-2</v>
      </c>
      <c r="AP10" s="116" t="e">
        <f t="shared" si="0"/>
        <v>#N/A</v>
      </c>
      <c r="AQ10" s="11"/>
      <c r="AR10" s="11"/>
      <c r="AS10" s="11"/>
      <c r="AT10" s="11"/>
      <c r="AU10" s="11"/>
      <c r="AV10" s="11"/>
      <c r="AW10" s="11"/>
      <c r="AX10" s="11"/>
      <c r="AY10" s="11"/>
    </row>
    <row r="11" spans="2:54" ht="18" customHeight="1" thickBot="1">
      <c r="B11" s="1" t="s">
        <v>85</v>
      </c>
      <c r="AN11" s="135" t="s">
        <v>195</v>
      </c>
      <c r="AO11" s="115">
        <v>8.0000000000000002E-3</v>
      </c>
      <c r="AP11" s="116" t="e">
        <f t="shared" si="0"/>
        <v>#N/A</v>
      </c>
      <c r="AQ11" s="11"/>
      <c r="AR11" s="11"/>
      <c r="AS11" s="11"/>
      <c r="AT11" s="11"/>
      <c r="AU11" s="11"/>
      <c r="AV11" s="11"/>
      <c r="AW11" s="11"/>
      <c r="AX11" s="11"/>
      <c r="AY11" s="11"/>
      <c r="AZ11" s="18"/>
    </row>
    <row r="12" spans="2:54" ht="18" customHeight="1">
      <c r="C12" s="82" t="s">
        <v>57</v>
      </c>
      <c r="D12" s="598" t="s">
        <v>42</v>
      </c>
      <c r="E12" s="598"/>
      <c r="F12" s="598"/>
      <c r="G12" s="598"/>
      <c r="H12" s="598"/>
      <c r="I12" s="598"/>
      <c r="J12" s="598"/>
      <c r="K12" s="598"/>
      <c r="L12" s="50"/>
      <c r="M12" s="50"/>
      <c r="N12" s="50"/>
      <c r="O12" s="50"/>
      <c r="P12" s="83"/>
      <c r="Q12" s="604">
        <f>【様式１】!C29</f>
        <v>0</v>
      </c>
      <c r="R12" s="605"/>
      <c r="S12" s="605"/>
      <c r="T12" s="606"/>
      <c r="V12" s="110" t="str">
        <f>IF(OR(AND(Q12="あり",Q14=0),AND(Q12="なし",Q14&gt;=1)),"（エラー）①と③の整合性がとれていません","")</f>
        <v/>
      </c>
      <c r="AN12" s="135" t="s">
        <v>196</v>
      </c>
      <c r="AO12" s="115">
        <v>0.01</v>
      </c>
      <c r="AP12" s="116" t="e">
        <f t="shared" si="0"/>
        <v>#N/A</v>
      </c>
      <c r="AQ12" s="11"/>
      <c r="AR12" s="11"/>
      <c r="AS12" s="11"/>
      <c r="AT12" s="11"/>
      <c r="AU12" s="11"/>
      <c r="AV12" s="11"/>
      <c r="AW12" s="11"/>
      <c r="AX12" s="11"/>
      <c r="AY12" s="11"/>
      <c r="AZ12" s="18"/>
    </row>
    <row r="13" spans="2:54" ht="18" customHeight="1">
      <c r="C13" s="84" t="s">
        <v>59</v>
      </c>
      <c r="D13" s="85" t="s">
        <v>58</v>
      </c>
      <c r="E13" s="85"/>
      <c r="F13" s="85"/>
      <c r="G13" s="85"/>
      <c r="H13" s="85"/>
      <c r="I13" s="85"/>
      <c r="J13" s="85"/>
      <c r="K13" s="85"/>
      <c r="L13" s="86"/>
      <c r="M13" s="86"/>
      <c r="N13" s="86"/>
      <c r="O13" s="86"/>
      <c r="P13" s="87"/>
      <c r="Q13" s="609">
        <f>【様式１】!AA16</f>
        <v>0</v>
      </c>
      <c r="R13" s="610"/>
      <c r="S13" s="610"/>
      <c r="T13" s="88" t="s">
        <v>93</v>
      </c>
      <c r="AN13" s="140" t="s">
        <v>197</v>
      </c>
      <c r="AO13" s="117">
        <v>-3.0000000000000001E-3</v>
      </c>
      <c r="AP13" s="118" t="e">
        <f t="shared" si="0"/>
        <v>#N/A</v>
      </c>
      <c r="AQ13" s="11"/>
      <c r="AR13" s="11"/>
      <c r="AS13" s="11"/>
      <c r="AT13" s="11"/>
      <c r="AU13" s="11"/>
      <c r="AV13" s="11"/>
      <c r="AW13" s="11"/>
      <c r="AX13" s="11"/>
      <c r="AY13" s="11"/>
      <c r="AZ13" s="18"/>
    </row>
    <row r="14" spans="2:54" ht="18" customHeight="1" thickBot="1">
      <c r="C14" s="89"/>
      <c r="D14" s="4"/>
      <c r="E14" s="4"/>
      <c r="F14" s="601" t="s">
        <v>148</v>
      </c>
      <c r="G14" s="602"/>
      <c r="H14" s="602"/>
      <c r="I14" s="602"/>
      <c r="J14" s="602"/>
      <c r="K14" s="602"/>
      <c r="L14" s="602"/>
      <c r="M14" s="602"/>
      <c r="N14" s="602"/>
      <c r="O14" s="602"/>
      <c r="P14" s="603"/>
      <c r="Q14" s="599">
        <f>IF(【様式１】!$P$16-【様式１】!$P$24&gt;0,【様式１】!$P$16-【様式１】!$P$24,0)</f>
        <v>0</v>
      </c>
      <c r="R14" s="600"/>
      <c r="S14" s="600"/>
      <c r="T14" s="88" t="s">
        <v>94</v>
      </c>
      <c r="U14" s="4"/>
      <c r="V14" s="4"/>
      <c r="W14" s="4"/>
      <c r="X14" s="4"/>
      <c r="Y14" s="4"/>
      <c r="Z14" s="4"/>
      <c r="AA14" s="4"/>
      <c r="AN14" s="140" t="s">
        <v>291</v>
      </c>
      <c r="AO14" s="117">
        <v>0</v>
      </c>
      <c r="AP14" s="118" t="e">
        <f t="shared" si="0"/>
        <v>#N/A</v>
      </c>
      <c r="AQ14" s="11"/>
      <c r="AR14" s="11"/>
      <c r="AS14" s="11"/>
      <c r="AT14" s="11"/>
      <c r="AU14" s="11"/>
      <c r="AV14" s="11"/>
      <c r="AW14" s="11"/>
      <c r="AX14" s="11"/>
      <c r="AY14" s="11"/>
      <c r="AZ14" s="18"/>
    </row>
    <row r="15" spans="2:54" ht="14.25">
      <c r="C15" s="84" t="s">
        <v>60</v>
      </c>
      <c r="D15" s="584" t="s">
        <v>145</v>
      </c>
      <c r="E15" s="585"/>
      <c r="F15" s="585"/>
      <c r="G15" s="585"/>
      <c r="H15" s="585"/>
      <c r="I15" s="585"/>
      <c r="J15" s="585"/>
      <c r="K15" s="585"/>
      <c r="L15" s="585"/>
      <c r="M15" s="585"/>
      <c r="N15" s="585"/>
      <c r="O15" s="585"/>
      <c r="P15" s="586"/>
      <c r="Q15" s="596" t="e">
        <f>ROUNDDOWN(AD16+AD17,-3)</f>
        <v>#N/A</v>
      </c>
      <c r="R15" s="595"/>
      <c r="S15" s="595"/>
      <c r="T15" s="595"/>
      <c r="U15" s="597"/>
      <c r="V15" s="597"/>
      <c r="W15" s="597"/>
      <c r="X15" s="597"/>
      <c r="Y15" s="597"/>
      <c r="Z15" s="597"/>
      <c r="AA15" s="597"/>
      <c r="AB15" s="597"/>
      <c r="AC15" s="597"/>
      <c r="AD15" s="597"/>
      <c r="AE15" s="597"/>
      <c r="AF15" s="597"/>
      <c r="AG15" s="597"/>
      <c r="AH15" s="105" t="s">
        <v>4</v>
      </c>
      <c r="AN15" s="140" t="s">
        <v>292</v>
      </c>
      <c r="AO15" s="117">
        <v>2.1000000000000001E-2</v>
      </c>
      <c r="AP15" s="118" t="e">
        <f t="shared" si="0"/>
        <v>#N/A</v>
      </c>
      <c r="AQ15" s="11"/>
      <c r="AR15" s="11"/>
      <c r="AS15" s="11"/>
      <c r="AT15" s="11"/>
      <c r="AU15" s="11"/>
      <c r="AV15" s="11"/>
      <c r="AW15" s="11"/>
      <c r="AX15" s="11"/>
      <c r="AY15" s="11"/>
      <c r="AZ15" s="18"/>
    </row>
    <row r="16" spans="2:54" ht="15" thickBot="1">
      <c r="C16" s="89"/>
      <c r="D16" s="587"/>
      <c r="E16" s="588"/>
      <c r="F16" s="588"/>
      <c r="G16" s="588"/>
      <c r="H16" s="588"/>
      <c r="I16" s="588"/>
      <c r="J16" s="588"/>
      <c r="K16" s="588"/>
      <c r="L16" s="588"/>
      <c r="M16" s="588"/>
      <c r="N16" s="588"/>
      <c r="O16" s="588"/>
      <c r="P16" s="589"/>
      <c r="Q16" s="142"/>
      <c r="R16" s="576" t="s">
        <v>208</v>
      </c>
      <c r="S16" s="577"/>
      <c r="T16" s="577"/>
      <c r="U16" s="577"/>
      <c r="V16" s="577"/>
      <c r="W16" s="577"/>
      <c r="X16" s="577"/>
      <c r="Y16" s="577"/>
      <c r="Z16" s="577"/>
      <c r="AA16" s="577"/>
      <c r="AB16" s="577"/>
      <c r="AC16" s="577"/>
      <c r="AD16" s="580" t="e">
        <f>試算シート!D42</f>
        <v>#N/A</v>
      </c>
      <c r="AE16" s="580"/>
      <c r="AF16" s="580"/>
      <c r="AG16" s="580"/>
      <c r="AH16" s="10" t="s">
        <v>4</v>
      </c>
      <c r="AN16" s="140" t="s">
        <v>314</v>
      </c>
      <c r="AO16" s="117"/>
      <c r="AP16" s="118" t="e">
        <f t="shared" si="0"/>
        <v>#N/A</v>
      </c>
      <c r="AZ16" s="18"/>
    </row>
    <row r="17" spans="2:53" ht="30.75" customHeight="1" thickBot="1">
      <c r="C17" s="89"/>
      <c r="D17" s="587"/>
      <c r="E17" s="588"/>
      <c r="F17" s="588"/>
      <c r="G17" s="588"/>
      <c r="H17" s="588"/>
      <c r="I17" s="588"/>
      <c r="J17" s="588"/>
      <c r="K17" s="588"/>
      <c r="L17" s="588"/>
      <c r="M17" s="588"/>
      <c r="N17" s="588"/>
      <c r="O17" s="588"/>
      <c r="P17" s="589"/>
      <c r="Q17" s="143"/>
      <c r="R17" s="578" t="s">
        <v>143</v>
      </c>
      <c r="S17" s="579"/>
      <c r="T17" s="579"/>
      <c r="U17" s="579"/>
      <c r="V17" s="579"/>
      <c r="W17" s="579"/>
      <c r="X17" s="579"/>
      <c r="Y17" s="579"/>
      <c r="Z17" s="579"/>
      <c r="AA17" s="579"/>
      <c r="AB17" s="579"/>
      <c r="AC17" s="579"/>
      <c r="AD17" s="579">
        <f>Q34+Q32</f>
        <v>0</v>
      </c>
      <c r="AE17" s="579"/>
      <c r="AF17" s="579"/>
      <c r="AG17" s="579"/>
      <c r="AH17" s="92" t="s">
        <v>4</v>
      </c>
      <c r="AN17" s="141" t="s">
        <v>198</v>
      </c>
      <c r="AO17" s="119">
        <f>HLOOKUP($K$9,$AR$7:$BB$8,2,FALSE)</f>
        <v>0</v>
      </c>
      <c r="AP17" s="120" t="e">
        <f t="shared" si="0"/>
        <v>#N/A</v>
      </c>
    </row>
    <row r="18" spans="2:53" ht="33.950000000000003" customHeight="1">
      <c r="C18" s="45"/>
      <c r="D18" s="90"/>
      <c r="E18" s="91"/>
      <c r="F18" s="581" t="s">
        <v>144</v>
      </c>
      <c r="G18" s="582"/>
      <c r="H18" s="582"/>
      <c r="I18" s="582"/>
      <c r="J18" s="582"/>
      <c r="K18" s="582"/>
      <c r="L18" s="582"/>
      <c r="M18" s="582"/>
      <c r="N18" s="582"/>
      <c r="O18" s="582"/>
      <c r="P18" s="583"/>
      <c r="Q18" s="594">
        <f>ROUNDDOWN(IF(Q12="あり",AD16*Q14/【様式１】!P16,0)+Q34+Q32,-3)</f>
        <v>0</v>
      </c>
      <c r="R18" s="595"/>
      <c r="S18" s="595"/>
      <c r="T18" s="595"/>
      <c r="U18" s="595"/>
      <c r="V18" s="595"/>
      <c r="W18" s="595"/>
      <c r="X18" s="595"/>
      <c r="Y18" s="595"/>
      <c r="Z18" s="595"/>
      <c r="AA18" s="595"/>
      <c r="AB18" s="595"/>
      <c r="AC18" s="595"/>
      <c r="AD18" s="595"/>
      <c r="AE18" s="595"/>
      <c r="AF18" s="595"/>
      <c r="AG18" s="595"/>
      <c r="AH18" s="92" t="s">
        <v>21</v>
      </c>
    </row>
    <row r="19" spans="2:53" ht="18" customHeight="1" thickBot="1">
      <c r="C19" s="93" t="s">
        <v>8</v>
      </c>
      <c r="D19" s="607" t="s">
        <v>3</v>
      </c>
      <c r="E19" s="607"/>
      <c r="F19" s="607"/>
      <c r="G19" s="607"/>
      <c r="H19" s="607"/>
      <c r="I19" s="607"/>
      <c r="J19" s="607"/>
      <c r="K19" s="607"/>
      <c r="L19" s="607"/>
      <c r="M19" s="607"/>
      <c r="N19" s="607"/>
      <c r="O19" s="607"/>
      <c r="P19" s="608"/>
      <c r="Q19" s="591" t="s">
        <v>313</v>
      </c>
      <c r="R19" s="592"/>
      <c r="S19" s="592"/>
      <c r="T19" s="592"/>
      <c r="U19" s="592"/>
      <c r="V19" s="592"/>
      <c r="W19" s="592"/>
      <c r="X19" s="592"/>
      <c r="Y19" s="592"/>
      <c r="Z19" s="592"/>
      <c r="AA19" s="592"/>
      <c r="AB19" s="592"/>
      <c r="AC19" s="592"/>
      <c r="AD19" s="592"/>
      <c r="AE19" s="592"/>
      <c r="AF19" s="592"/>
      <c r="AG19" s="592"/>
      <c r="AH19" s="593"/>
    </row>
    <row r="20" spans="2:53" ht="15" customHeight="1">
      <c r="C20" s="46"/>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N20" s="253"/>
      <c r="AO20" s="253"/>
      <c r="AP20" s="253"/>
      <c r="AQ20" s="313"/>
      <c r="AR20" s="313"/>
    </row>
    <row r="21" spans="2:53" ht="18" customHeight="1" thickBot="1">
      <c r="B21" s="1" t="s">
        <v>98</v>
      </c>
      <c r="AN21" s="242"/>
      <c r="AO21" s="242"/>
      <c r="AP21" s="242"/>
      <c r="AQ21" s="244"/>
      <c r="AR21" s="244"/>
    </row>
    <row r="22" spans="2:53" s="18" customFormat="1" ht="33.950000000000003" customHeight="1">
      <c r="C22" s="108" t="s">
        <v>86</v>
      </c>
      <c r="D22" s="627" t="s">
        <v>335</v>
      </c>
      <c r="E22" s="628"/>
      <c r="F22" s="628"/>
      <c r="G22" s="628"/>
      <c r="H22" s="628"/>
      <c r="I22" s="628"/>
      <c r="J22" s="628"/>
      <c r="K22" s="628"/>
      <c r="L22" s="628"/>
      <c r="M22" s="628"/>
      <c r="N22" s="628"/>
      <c r="O22" s="628"/>
      <c r="P22" s="629"/>
      <c r="Q22" s="611" t="e">
        <f>ROUNDDOWN(Q23+Q29,-3)</f>
        <v>#N/A</v>
      </c>
      <c r="R22" s="612"/>
      <c r="S22" s="612"/>
      <c r="T22" s="612"/>
      <c r="U22" s="612"/>
      <c r="V22" s="612"/>
      <c r="W22" s="612"/>
      <c r="X22" s="612"/>
      <c r="Y22" s="612"/>
      <c r="Z22" s="612"/>
      <c r="AA22" s="612"/>
      <c r="AB22" s="612"/>
      <c r="AC22" s="612"/>
      <c r="AD22" s="612"/>
      <c r="AE22" s="612"/>
      <c r="AF22" s="612"/>
      <c r="AG22" s="612"/>
      <c r="AH22" s="105" t="s">
        <v>4</v>
      </c>
      <c r="AN22" s="242"/>
      <c r="AO22" s="242"/>
      <c r="AP22" s="242"/>
      <c r="AQ22" s="244"/>
      <c r="AR22" s="244"/>
    </row>
    <row r="23" spans="2:53" s="18" customFormat="1" ht="17.100000000000001" customHeight="1">
      <c r="C23" s="32"/>
      <c r="D23" s="19"/>
      <c r="E23" s="621" t="s">
        <v>318</v>
      </c>
      <c r="F23" s="622"/>
      <c r="G23" s="622"/>
      <c r="H23" s="622"/>
      <c r="I23" s="622"/>
      <c r="J23" s="622"/>
      <c r="K23" s="622"/>
      <c r="L23" s="622"/>
      <c r="M23" s="622"/>
      <c r="N23" s="622"/>
      <c r="O23" s="622"/>
      <c r="P23" s="623"/>
      <c r="Q23" s="613" t="e">
        <f>Q24-Q25-Q26</f>
        <v>#N/A</v>
      </c>
      <c r="R23" s="614"/>
      <c r="S23" s="614"/>
      <c r="T23" s="614"/>
      <c r="U23" s="614"/>
      <c r="V23" s="614"/>
      <c r="W23" s="614"/>
      <c r="X23" s="614"/>
      <c r="Y23" s="614"/>
      <c r="Z23" s="614"/>
      <c r="AA23" s="614"/>
      <c r="AB23" s="614"/>
      <c r="AC23" s="614"/>
      <c r="AD23" s="614"/>
      <c r="AE23" s="614"/>
      <c r="AF23" s="614"/>
      <c r="AG23" s="614"/>
      <c r="AH23" s="9" t="s">
        <v>4</v>
      </c>
      <c r="AN23" s="242"/>
      <c r="AO23" s="242"/>
      <c r="AP23" s="242"/>
      <c r="AQ23" s="244"/>
      <c r="AR23" s="244"/>
    </row>
    <row r="24" spans="2:53" s="18" customFormat="1" ht="17.100000000000001" customHeight="1">
      <c r="C24" s="32"/>
      <c r="D24" s="19"/>
      <c r="E24" s="26"/>
      <c r="F24" s="624" t="s">
        <v>111</v>
      </c>
      <c r="G24" s="625"/>
      <c r="H24" s="625"/>
      <c r="I24" s="625"/>
      <c r="J24" s="625"/>
      <c r="K24" s="625"/>
      <c r="L24" s="625"/>
      <c r="M24" s="625"/>
      <c r="N24" s="625"/>
      <c r="O24" s="625"/>
      <c r="P24" s="626"/>
      <c r="Q24" s="619">
        <f>【様式４別添１】!AD99</f>
        <v>0</v>
      </c>
      <c r="R24" s="620"/>
      <c r="S24" s="620"/>
      <c r="T24" s="620"/>
      <c r="U24" s="620"/>
      <c r="V24" s="620"/>
      <c r="W24" s="620"/>
      <c r="X24" s="620"/>
      <c r="Y24" s="620"/>
      <c r="Z24" s="620"/>
      <c r="AA24" s="620"/>
      <c r="AB24" s="620"/>
      <c r="AC24" s="620"/>
      <c r="AD24" s="620"/>
      <c r="AE24" s="620"/>
      <c r="AF24" s="620"/>
      <c r="AG24" s="620"/>
      <c r="AH24" s="9" t="s">
        <v>4</v>
      </c>
      <c r="AN24" s="242"/>
      <c r="AO24" s="242"/>
      <c r="AP24" s="242"/>
      <c r="AQ24" s="244"/>
      <c r="AR24" s="244"/>
      <c r="AS24" s="241"/>
    </row>
    <row r="25" spans="2:53" s="18" customFormat="1" ht="32.25" customHeight="1">
      <c r="C25" s="32"/>
      <c r="D25" s="19"/>
      <c r="E25" s="26"/>
      <c r="F25" s="616" t="s">
        <v>112</v>
      </c>
      <c r="G25" s="617"/>
      <c r="H25" s="617"/>
      <c r="I25" s="617"/>
      <c r="J25" s="617"/>
      <c r="K25" s="617"/>
      <c r="L25" s="617"/>
      <c r="M25" s="617"/>
      <c r="N25" s="617"/>
      <c r="O25" s="617"/>
      <c r="P25" s="618"/>
      <c r="Q25" s="619">
        <f>【様式４別添１】!AH99</f>
        <v>0</v>
      </c>
      <c r="R25" s="620"/>
      <c r="S25" s="620"/>
      <c r="T25" s="620"/>
      <c r="U25" s="620"/>
      <c r="V25" s="620"/>
      <c r="W25" s="620"/>
      <c r="X25" s="620"/>
      <c r="Y25" s="620"/>
      <c r="Z25" s="620"/>
      <c r="AA25" s="620"/>
      <c r="AB25" s="620"/>
      <c r="AC25" s="620"/>
      <c r="AD25" s="620"/>
      <c r="AE25" s="620"/>
      <c r="AF25" s="620"/>
      <c r="AG25" s="620"/>
      <c r="AH25" s="9" t="s">
        <v>4</v>
      </c>
      <c r="AN25" s="144" t="s">
        <v>325</v>
      </c>
      <c r="AO25" s="253"/>
      <c r="AP25" s="253"/>
      <c r="AQ25" s="314"/>
      <c r="AR25" s="314"/>
    </row>
    <row r="26" spans="2:53" s="18" customFormat="1" ht="21" customHeight="1">
      <c r="C26" s="32"/>
      <c r="D26" s="19"/>
      <c r="E26" s="27"/>
      <c r="F26" s="621" t="s">
        <v>333</v>
      </c>
      <c r="G26" s="622"/>
      <c r="H26" s="622"/>
      <c r="I26" s="622"/>
      <c r="J26" s="622"/>
      <c r="K26" s="622"/>
      <c r="L26" s="622"/>
      <c r="M26" s="622"/>
      <c r="N26" s="622"/>
      <c r="O26" s="622"/>
      <c r="P26" s="623"/>
      <c r="Q26" s="619" t="e">
        <f>Q27+Q28</f>
        <v>#N/A</v>
      </c>
      <c r="R26" s="620"/>
      <c r="S26" s="620"/>
      <c r="T26" s="620"/>
      <c r="U26" s="620"/>
      <c r="V26" s="620"/>
      <c r="W26" s="620"/>
      <c r="X26" s="620"/>
      <c r="Y26" s="620"/>
      <c r="Z26" s="620"/>
      <c r="AA26" s="620"/>
      <c r="AB26" s="620"/>
      <c r="AC26" s="620"/>
      <c r="AD26" s="620"/>
      <c r="AE26" s="620"/>
      <c r="AF26" s="620"/>
      <c r="AG26" s="620"/>
      <c r="AH26" s="10" t="s">
        <v>4</v>
      </c>
      <c r="AN26" s="680" t="s">
        <v>328</v>
      </c>
      <c r="AO26" s="680"/>
      <c r="AP26" s="680"/>
      <c r="AQ26" s="681"/>
      <c r="AR26" s="681"/>
      <c r="AS26" s="19"/>
    </row>
    <row r="27" spans="2:53" s="18" customFormat="1" ht="32.25" customHeight="1">
      <c r="C27" s="32"/>
      <c r="D27" s="19"/>
      <c r="E27" s="26"/>
      <c r="F27" s="29"/>
      <c r="G27" s="616" t="s">
        <v>317</v>
      </c>
      <c r="H27" s="617"/>
      <c r="I27" s="617"/>
      <c r="J27" s="617"/>
      <c r="K27" s="617"/>
      <c r="L27" s="617"/>
      <c r="M27" s="617"/>
      <c r="N27" s="617"/>
      <c r="O27" s="617"/>
      <c r="P27" s="618"/>
      <c r="Q27" s="619">
        <f>【様式４別添１】!W99</f>
        <v>0</v>
      </c>
      <c r="R27" s="620"/>
      <c r="S27" s="620"/>
      <c r="T27" s="620"/>
      <c r="U27" s="620"/>
      <c r="V27" s="620"/>
      <c r="W27" s="620"/>
      <c r="X27" s="620"/>
      <c r="Y27" s="620"/>
      <c r="Z27" s="620"/>
      <c r="AA27" s="620"/>
      <c r="AB27" s="620"/>
      <c r="AC27" s="620"/>
      <c r="AD27" s="620"/>
      <c r="AE27" s="620"/>
      <c r="AF27" s="620"/>
      <c r="AG27" s="620"/>
      <c r="AH27" s="10" t="s">
        <v>4</v>
      </c>
      <c r="AN27" s="685" t="s">
        <v>329</v>
      </c>
      <c r="AO27" s="685"/>
      <c r="AP27" s="685"/>
      <c r="AQ27" s="681"/>
      <c r="AR27" s="681"/>
      <c r="AS27" s="19"/>
    </row>
    <row r="28" spans="2:53" s="18" customFormat="1" ht="45" customHeight="1" thickBot="1">
      <c r="C28" s="32"/>
      <c r="D28" s="19"/>
      <c r="E28" s="26"/>
      <c r="F28" s="29"/>
      <c r="G28" s="616" t="s">
        <v>316</v>
      </c>
      <c r="H28" s="617"/>
      <c r="I28" s="617"/>
      <c r="J28" s="617"/>
      <c r="K28" s="617"/>
      <c r="L28" s="617"/>
      <c r="M28" s="617"/>
      <c r="N28" s="617"/>
      <c r="O28" s="617"/>
      <c r="P28" s="618"/>
      <c r="Q28" s="619" t="e">
        <f>AP17</f>
        <v>#N/A</v>
      </c>
      <c r="R28" s="620"/>
      <c r="S28" s="620"/>
      <c r="T28" s="620"/>
      <c r="U28" s="620"/>
      <c r="V28" s="620"/>
      <c r="W28" s="620"/>
      <c r="X28" s="620"/>
      <c r="Y28" s="620"/>
      <c r="Z28" s="620"/>
      <c r="AA28" s="620"/>
      <c r="AB28" s="620"/>
      <c r="AC28" s="620"/>
      <c r="AD28" s="620"/>
      <c r="AE28" s="620"/>
      <c r="AF28" s="620"/>
      <c r="AG28" s="620"/>
      <c r="AH28" s="10" t="s">
        <v>4</v>
      </c>
      <c r="AN28" s="685" t="s">
        <v>330</v>
      </c>
      <c r="AO28" s="685"/>
      <c r="AP28" s="685"/>
      <c r="AQ28" s="686" t="e">
        <f>Q23</f>
        <v>#N/A</v>
      </c>
      <c r="AR28" s="686"/>
      <c r="AS28" s="19"/>
    </row>
    <row r="29" spans="2:53" s="18" customFormat="1" ht="21" customHeight="1" thickBot="1">
      <c r="C29" s="30"/>
      <c r="D29" s="31"/>
      <c r="E29" s="109" t="s">
        <v>334</v>
      </c>
      <c r="F29" s="261"/>
      <c r="G29" s="106"/>
      <c r="H29" s="106"/>
      <c r="I29" s="106"/>
      <c r="J29" s="106"/>
      <c r="K29" s="106"/>
      <c r="L29" s="106"/>
      <c r="M29" s="106"/>
      <c r="N29" s="106"/>
      <c r="O29" s="106"/>
      <c r="P29" s="107"/>
      <c r="Q29" s="635"/>
      <c r="R29" s="636"/>
      <c r="S29" s="636"/>
      <c r="T29" s="636"/>
      <c r="U29" s="636"/>
      <c r="V29" s="636"/>
      <c r="W29" s="636"/>
      <c r="X29" s="636"/>
      <c r="Y29" s="636"/>
      <c r="Z29" s="636"/>
      <c r="AA29" s="636"/>
      <c r="AB29" s="636"/>
      <c r="AC29" s="636"/>
      <c r="AD29" s="636"/>
      <c r="AE29" s="636"/>
      <c r="AF29" s="636"/>
      <c r="AG29" s="636"/>
      <c r="AH29" s="22" t="s">
        <v>4</v>
      </c>
      <c r="AN29" s="687" t="s">
        <v>204</v>
      </c>
      <c r="AO29" s="687"/>
      <c r="AP29" s="688"/>
      <c r="AQ29" s="689" t="e">
        <f>ROUND(AQ26/AQ27*AQ28,0)</f>
        <v>#DIV/0!</v>
      </c>
      <c r="AR29" s="690" t="e">
        <f>ROUND(AR25/AR27*AR28,0)</f>
        <v>#DIV/0!</v>
      </c>
      <c r="AS29" s="19"/>
    </row>
    <row r="30" spans="2:53" ht="9.9499999999999993" customHeight="1">
      <c r="AJ30" s="18"/>
      <c r="AK30" s="18"/>
      <c r="AL30" s="18"/>
      <c r="AM30" s="18"/>
      <c r="AN30" s="18"/>
      <c r="AO30" s="18"/>
      <c r="AP30" s="18"/>
      <c r="AQ30" s="18"/>
      <c r="AR30" s="18"/>
      <c r="AS30" s="18"/>
      <c r="AT30" s="18"/>
      <c r="AU30" s="18"/>
      <c r="AV30" s="18"/>
      <c r="AW30" s="18"/>
      <c r="AX30" s="18"/>
      <c r="AY30" s="18"/>
      <c r="AZ30" s="18"/>
      <c r="BA30" s="18"/>
    </row>
    <row r="31" spans="2:53" s="11" customFormat="1" ht="18" customHeight="1" thickBot="1">
      <c r="B31" s="1" t="s">
        <v>87</v>
      </c>
      <c r="AH31" s="24"/>
      <c r="AJ31" s="1"/>
      <c r="AK31" s="1"/>
      <c r="AL31" s="1"/>
      <c r="AM31" s="1"/>
      <c r="AN31" s="1"/>
      <c r="AO31" s="1"/>
      <c r="AP31" s="1"/>
      <c r="AQ31" s="1"/>
      <c r="AR31" s="1"/>
      <c r="AS31" s="1"/>
      <c r="AT31" s="1"/>
      <c r="AU31" s="1"/>
      <c r="AV31" s="1"/>
      <c r="AW31" s="1"/>
      <c r="AX31" s="1"/>
      <c r="AY31" s="1"/>
      <c r="AZ31" s="1"/>
      <c r="BA31" s="1"/>
    </row>
    <row r="32" spans="2:53" s="11" customFormat="1" ht="18" customHeight="1">
      <c r="C32" s="42" t="s">
        <v>28</v>
      </c>
      <c r="D32" s="651" t="s">
        <v>27</v>
      </c>
      <c r="E32" s="652"/>
      <c r="F32" s="652"/>
      <c r="G32" s="652"/>
      <c r="H32" s="652"/>
      <c r="I32" s="652"/>
      <c r="J32" s="652"/>
      <c r="K32" s="652"/>
      <c r="L32" s="652"/>
      <c r="M32" s="652"/>
      <c r="N32" s="652"/>
      <c r="O32" s="652"/>
      <c r="P32" s="653"/>
      <c r="Q32" s="648">
        <f>【様式４別添２】!E15</f>
        <v>0</v>
      </c>
      <c r="R32" s="649"/>
      <c r="S32" s="649"/>
      <c r="T32" s="649"/>
      <c r="U32" s="649"/>
      <c r="V32" s="649"/>
      <c r="W32" s="649"/>
      <c r="X32" s="649"/>
      <c r="Y32" s="649"/>
      <c r="Z32" s="649"/>
      <c r="AA32" s="649"/>
      <c r="AB32" s="649"/>
      <c r="AC32" s="649"/>
      <c r="AD32" s="649"/>
      <c r="AE32" s="649"/>
      <c r="AF32" s="649"/>
      <c r="AG32" s="650"/>
      <c r="AH32" s="21" t="s">
        <v>4</v>
      </c>
      <c r="AN32" s="269"/>
      <c r="AO32" s="266"/>
      <c r="AP32" s="266"/>
      <c r="AQ32" s="315"/>
      <c r="AR32" s="315"/>
      <c r="AS32" s="97"/>
    </row>
    <row r="33" spans="2:53" s="11" customFormat="1" ht="18" customHeight="1">
      <c r="C33" s="40"/>
      <c r="D33" s="36"/>
      <c r="E33" s="37"/>
      <c r="F33" s="37"/>
      <c r="G33" s="37"/>
      <c r="H33" s="624" t="s">
        <v>118</v>
      </c>
      <c r="I33" s="625"/>
      <c r="J33" s="625"/>
      <c r="K33" s="625"/>
      <c r="L33" s="625"/>
      <c r="M33" s="625"/>
      <c r="N33" s="625"/>
      <c r="O33" s="625"/>
      <c r="P33" s="644"/>
      <c r="Q33" s="682">
        <f>【様式４別添２】!F15</f>
        <v>0</v>
      </c>
      <c r="R33" s="683"/>
      <c r="S33" s="683"/>
      <c r="T33" s="683"/>
      <c r="U33" s="683"/>
      <c r="V33" s="683"/>
      <c r="W33" s="683"/>
      <c r="X33" s="683"/>
      <c r="Y33" s="683"/>
      <c r="Z33" s="683"/>
      <c r="AA33" s="683"/>
      <c r="AB33" s="683"/>
      <c r="AC33" s="683"/>
      <c r="AD33" s="683"/>
      <c r="AE33" s="683"/>
      <c r="AF33" s="683"/>
      <c r="AG33" s="684"/>
      <c r="AH33" s="23" t="s">
        <v>4</v>
      </c>
      <c r="AN33" s="266"/>
      <c r="AO33" s="266"/>
      <c r="AP33" s="266"/>
      <c r="AQ33" s="316"/>
      <c r="AR33" s="316"/>
      <c r="AS33" s="97"/>
      <c r="AT33" s="49"/>
    </row>
    <row r="34" spans="2:53" s="11" customFormat="1" ht="18" customHeight="1">
      <c r="C34" s="44" t="s">
        <v>89</v>
      </c>
      <c r="D34" s="637" t="s">
        <v>88</v>
      </c>
      <c r="E34" s="638"/>
      <c r="F34" s="638"/>
      <c r="G34" s="638"/>
      <c r="H34" s="638"/>
      <c r="I34" s="638"/>
      <c r="J34" s="638"/>
      <c r="K34" s="638"/>
      <c r="L34" s="638"/>
      <c r="M34" s="638"/>
      <c r="N34" s="638"/>
      <c r="O34" s="638"/>
      <c r="P34" s="639"/>
      <c r="Q34" s="682">
        <f>【様式４別添２】!G15</f>
        <v>0</v>
      </c>
      <c r="R34" s="683"/>
      <c r="S34" s="683"/>
      <c r="T34" s="683"/>
      <c r="U34" s="683"/>
      <c r="V34" s="683"/>
      <c r="W34" s="683"/>
      <c r="X34" s="683"/>
      <c r="Y34" s="683"/>
      <c r="Z34" s="683"/>
      <c r="AA34" s="683"/>
      <c r="AB34" s="683"/>
      <c r="AC34" s="683"/>
      <c r="AD34" s="683"/>
      <c r="AE34" s="683"/>
      <c r="AF34" s="683"/>
      <c r="AG34" s="684"/>
      <c r="AH34" s="23" t="s">
        <v>4</v>
      </c>
      <c r="AN34" s="268"/>
      <c r="AO34" s="268"/>
      <c r="AP34" s="268"/>
      <c r="AQ34" s="316"/>
      <c r="AR34" s="316"/>
      <c r="AS34" s="97"/>
      <c r="AT34" s="49"/>
    </row>
    <row r="35" spans="2:53" s="11" customFormat="1" ht="18" customHeight="1" thickBot="1">
      <c r="C35" s="41"/>
      <c r="D35" s="38"/>
      <c r="E35" s="39"/>
      <c r="F35" s="39"/>
      <c r="G35" s="39"/>
      <c r="H35" s="645" t="s">
        <v>119</v>
      </c>
      <c r="I35" s="646"/>
      <c r="J35" s="646"/>
      <c r="K35" s="646"/>
      <c r="L35" s="646"/>
      <c r="M35" s="646"/>
      <c r="N35" s="646"/>
      <c r="O35" s="646"/>
      <c r="P35" s="647"/>
      <c r="Q35" s="630">
        <f>【様式４別添２】!H15</f>
        <v>0</v>
      </c>
      <c r="R35" s="631"/>
      <c r="S35" s="631"/>
      <c r="T35" s="631"/>
      <c r="U35" s="631"/>
      <c r="V35" s="631"/>
      <c r="W35" s="631"/>
      <c r="X35" s="631"/>
      <c r="Y35" s="631"/>
      <c r="Z35" s="631"/>
      <c r="AA35" s="631"/>
      <c r="AB35" s="631"/>
      <c r="AC35" s="631"/>
      <c r="AD35" s="631"/>
      <c r="AE35" s="631"/>
      <c r="AF35" s="631"/>
      <c r="AG35" s="632"/>
      <c r="AH35" s="13" t="s">
        <v>4</v>
      </c>
      <c r="AN35" s="268"/>
      <c r="AO35" s="268"/>
      <c r="AP35" s="268"/>
      <c r="AQ35" s="267"/>
      <c r="AR35" s="267"/>
      <c r="AS35" s="97"/>
      <c r="AT35" s="49"/>
    </row>
    <row r="36" spans="2:53" s="11" customFormat="1" ht="9.9499999999999993" customHeight="1">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N36" s="268"/>
      <c r="AO36" s="268"/>
      <c r="AP36" s="268"/>
      <c r="AQ36" s="267"/>
      <c r="AR36" s="267"/>
      <c r="AS36" s="97"/>
      <c r="AT36" s="49"/>
    </row>
    <row r="37" spans="2:53" s="11" customFormat="1" ht="18" customHeight="1">
      <c r="B37" s="1" t="s">
        <v>120</v>
      </c>
      <c r="AH37" s="24"/>
      <c r="AN37" s="268"/>
      <c r="AO37" s="268"/>
      <c r="AP37" s="268"/>
      <c r="AQ37" s="267"/>
      <c r="AR37" s="267"/>
      <c r="AS37" s="97"/>
      <c r="AT37" s="49"/>
    </row>
    <row r="38" spans="2:53" s="11" customFormat="1" ht="18" customHeight="1" thickBot="1">
      <c r="B38" s="1"/>
      <c r="C38" s="58" t="s">
        <v>116</v>
      </c>
      <c r="AG38" s="615" t="str">
        <f>IF($Q$12="なし","",IF(Q40&gt;Q39,"OK","NG"))</f>
        <v>NG</v>
      </c>
      <c r="AH38" s="615"/>
      <c r="AN38" s="49"/>
      <c r="AO38" s="49"/>
      <c r="AP38" s="49"/>
      <c r="AQ38" s="49"/>
      <c r="AR38" s="49"/>
      <c r="AS38" s="49"/>
      <c r="AT38" s="49"/>
    </row>
    <row r="39" spans="2:53" s="11" customFormat="1" ht="35.1" customHeight="1">
      <c r="C39" s="95" t="s">
        <v>90</v>
      </c>
      <c r="D39" s="642" t="s">
        <v>124</v>
      </c>
      <c r="E39" s="642"/>
      <c r="F39" s="642"/>
      <c r="G39" s="642"/>
      <c r="H39" s="642"/>
      <c r="I39" s="642"/>
      <c r="J39" s="642"/>
      <c r="K39" s="642"/>
      <c r="L39" s="642"/>
      <c r="M39" s="642"/>
      <c r="N39" s="642"/>
      <c r="O39" s="642"/>
      <c r="P39" s="643"/>
      <c r="Q39" s="633" t="str">
        <f>IF(Q12="あり",Q18,"")</f>
        <v/>
      </c>
      <c r="R39" s="634"/>
      <c r="S39" s="634"/>
      <c r="T39" s="634"/>
      <c r="U39" s="634"/>
      <c r="V39" s="634"/>
      <c r="W39" s="634"/>
      <c r="X39" s="634"/>
      <c r="Y39" s="634"/>
      <c r="Z39" s="634"/>
      <c r="AA39" s="634"/>
      <c r="AB39" s="634"/>
      <c r="AC39" s="634"/>
      <c r="AD39" s="634"/>
      <c r="AE39" s="634"/>
      <c r="AF39" s="634"/>
      <c r="AG39" s="611"/>
      <c r="AH39" s="17" t="s">
        <v>4</v>
      </c>
    </row>
    <row r="40" spans="2:53" s="11" customFormat="1" ht="35.1" customHeight="1" thickBot="1">
      <c r="C40" s="96" t="s">
        <v>91</v>
      </c>
      <c r="D40" s="640" t="s">
        <v>99</v>
      </c>
      <c r="E40" s="640"/>
      <c r="F40" s="640"/>
      <c r="G40" s="640"/>
      <c r="H40" s="640"/>
      <c r="I40" s="640"/>
      <c r="J40" s="640"/>
      <c r="K40" s="640"/>
      <c r="L40" s="640"/>
      <c r="M40" s="640"/>
      <c r="N40" s="640"/>
      <c r="O40" s="640"/>
      <c r="P40" s="641"/>
      <c r="Q40" s="630" t="str">
        <f>IF(Q12="あり",Q22,"")</f>
        <v/>
      </c>
      <c r="R40" s="631"/>
      <c r="S40" s="631"/>
      <c r="T40" s="631"/>
      <c r="U40" s="631"/>
      <c r="V40" s="631"/>
      <c r="W40" s="631"/>
      <c r="X40" s="631"/>
      <c r="Y40" s="631"/>
      <c r="Z40" s="631"/>
      <c r="AA40" s="631"/>
      <c r="AB40" s="631"/>
      <c r="AC40" s="631"/>
      <c r="AD40" s="631"/>
      <c r="AE40" s="631"/>
      <c r="AF40" s="631"/>
      <c r="AG40" s="632"/>
      <c r="AH40" s="13" t="s">
        <v>4</v>
      </c>
    </row>
    <row r="41" spans="2:53" s="11" customFormat="1" ht="9.9499999999999993" customHeight="1">
      <c r="C41" s="49"/>
      <c r="D41" s="37"/>
      <c r="E41" s="37"/>
      <c r="F41" s="37"/>
      <c r="G41" s="37"/>
      <c r="H41" s="97"/>
      <c r="I41" s="37"/>
      <c r="J41" s="37"/>
      <c r="K41" s="37"/>
      <c r="L41" s="37"/>
      <c r="M41" s="37"/>
      <c r="N41" s="37"/>
      <c r="O41" s="37"/>
      <c r="P41" s="37"/>
      <c r="Q41" s="98"/>
      <c r="R41" s="99"/>
      <c r="S41" s="99"/>
      <c r="T41" s="99"/>
      <c r="U41" s="99"/>
      <c r="V41" s="99"/>
      <c r="W41" s="99"/>
      <c r="X41" s="99"/>
      <c r="Y41" s="99"/>
      <c r="Z41" s="99"/>
      <c r="AA41" s="99"/>
      <c r="AB41" s="99"/>
      <c r="AC41" s="99"/>
      <c r="AD41" s="99"/>
      <c r="AE41" s="99"/>
      <c r="AF41" s="99"/>
      <c r="AG41" s="99"/>
      <c r="AH41" s="33"/>
    </row>
    <row r="42" spans="2:53" s="11" customFormat="1" ht="18" customHeight="1" thickBot="1">
      <c r="B42" s="1"/>
      <c r="C42" s="59" t="s">
        <v>117</v>
      </c>
      <c r="D42" s="14"/>
      <c r="E42" s="14"/>
      <c r="F42" s="14"/>
      <c r="G42" s="14"/>
      <c r="H42" s="14"/>
      <c r="I42" s="14"/>
      <c r="J42" s="14"/>
      <c r="K42" s="14"/>
      <c r="L42" s="14"/>
      <c r="M42" s="14"/>
      <c r="N42" s="14"/>
      <c r="O42" s="14"/>
      <c r="P42" s="14"/>
      <c r="AG42" s="615" t="str">
        <f>IF($Q$12="あり","",IF(Q44&gt;Q43,"OK","NG"))</f>
        <v>NG</v>
      </c>
      <c r="AH42" s="615"/>
    </row>
    <row r="43" spans="2:53" s="11" customFormat="1" ht="35.1" customHeight="1">
      <c r="B43" s="1"/>
      <c r="C43" s="95" t="s">
        <v>90</v>
      </c>
      <c r="D43" s="642" t="s">
        <v>331</v>
      </c>
      <c r="E43" s="642"/>
      <c r="F43" s="642"/>
      <c r="G43" s="642"/>
      <c r="H43" s="642"/>
      <c r="I43" s="642"/>
      <c r="J43" s="642"/>
      <c r="K43" s="642"/>
      <c r="L43" s="642"/>
      <c r="M43" s="642"/>
      <c r="N43" s="642"/>
      <c r="O43" s="642"/>
      <c r="P43" s="643"/>
      <c r="Q43" s="633" t="str">
        <f>IF(Q12="なし",ROUNDDOWN(Q26+Q33+Q35,-3),"")</f>
        <v/>
      </c>
      <c r="R43" s="634"/>
      <c r="S43" s="634"/>
      <c r="T43" s="634"/>
      <c r="U43" s="634"/>
      <c r="V43" s="634"/>
      <c r="W43" s="634"/>
      <c r="X43" s="634"/>
      <c r="Y43" s="634"/>
      <c r="Z43" s="634"/>
      <c r="AA43" s="634"/>
      <c r="AB43" s="634"/>
      <c r="AC43" s="634"/>
      <c r="AD43" s="634"/>
      <c r="AE43" s="634"/>
      <c r="AF43" s="634"/>
      <c r="AG43" s="611"/>
      <c r="AH43" s="17" t="s">
        <v>4</v>
      </c>
    </row>
    <row r="44" spans="2:53" s="11" customFormat="1" ht="35.1" customHeight="1" thickBot="1">
      <c r="C44" s="96" t="s">
        <v>91</v>
      </c>
      <c r="D44" s="640" t="s">
        <v>187</v>
      </c>
      <c r="E44" s="640"/>
      <c r="F44" s="640"/>
      <c r="G44" s="640"/>
      <c r="H44" s="640"/>
      <c r="I44" s="640"/>
      <c r="J44" s="640"/>
      <c r="K44" s="640"/>
      <c r="L44" s="640"/>
      <c r="M44" s="640"/>
      <c r="N44" s="640"/>
      <c r="O44" s="640"/>
      <c r="P44" s="641"/>
      <c r="Q44" s="630" t="str">
        <f>IF(Q12="なし",ROUNDDOWN(Q24-Q25,-3),"")</f>
        <v/>
      </c>
      <c r="R44" s="631"/>
      <c r="S44" s="631"/>
      <c r="T44" s="631"/>
      <c r="U44" s="631"/>
      <c r="V44" s="631"/>
      <c r="W44" s="631"/>
      <c r="X44" s="631"/>
      <c r="Y44" s="631"/>
      <c r="Z44" s="631"/>
      <c r="AA44" s="631"/>
      <c r="AB44" s="631"/>
      <c r="AC44" s="631"/>
      <c r="AD44" s="631"/>
      <c r="AE44" s="631"/>
      <c r="AF44" s="631"/>
      <c r="AG44" s="632"/>
      <c r="AH44" s="13" t="s">
        <v>4</v>
      </c>
    </row>
    <row r="45" spans="2:53" s="11" customFormat="1" ht="9.9499999999999993" customHeight="1"/>
    <row r="46" spans="2:53" ht="15" customHeight="1">
      <c r="C46" s="1" t="s">
        <v>13</v>
      </c>
      <c r="AJ46" s="11"/>
      <c r="AK46" s="11"/>
      <c r="AL46" s="11"/>
      <c r="AM46" s="11"/>
      <c r="AN46" s="11"/>
      <c r="AO46" s="11"/>
      <c r="AP46" s="11"/>
      <c r="AQ46" s="11"/>
      <c r="AR46" s="11"/>
      <c r="AS46" s="11"/>
      <c r="AT46" s="11"/>
      <c r="AU46" s="11"/>
      <c r="AV46" s="11"/>
      <c r="AW46" s="11"/>
      <c r="AX46" s="11"/>
      <c r="AY46" s="11"/>
      <c r="AZ46" s="11"/>
      <c r="BA46" s="11"/>
    </row>
    <row r="47" spans="2:53" ht="10.5" customHeight="1">
      <c r="Q47" s="18"/>
      <c r="R47" s="18"/>
      <c r="S47" s="18"/>
      <c r="T47" s="18"/>
      <c r="U47" s="18"/>
      <c r="V47" s="18"/>
      <c r="W47" s="18"/>
      <c r="X47" s="18"/>
      <c r="Y47" s="18"/>
      <c r="Z47" s="18"/>
      <c r="AA47" s="18"/>
    </row>
  </sheetData>
  <sheetProtection algorithmName="SHA-512" hashValue="ubaduFle/+WocIif9yNmkJbMNy6fxqozYfeCPpi9fZOOmISQKTI30Bn6m8CMa+HvmHufCmiEMba3PBYYrgSXow==" saltValue="AgavczO5EPaEW+DEsILC9Q==" spinCount="100000" sheet="1" objects="1" scenarios="1"/>
  <mergeCells count="74">
    <mergeCell ref="AN26:AP26"/>
    <mergeCell ref="AQ26:AR26"/>
    <mergeCell ref="Q34:AG34"/>
    <mergeCell ref="AN28:AP28"/>
    <mergeCell ref="AQ28:AR28"/>
    <mergeCell ref="AN29:AP29"/>
    <mergeCell ref="AQ29:AR29"/>
    <mergeCell ref="AN27:AP27"/>
    <mergeCell ref="AQ27:AR27"/>
    <mergeCell ref="Q33:AG33"/>
    <mergeCell ref="AN6:AP6"/>
    <mergeCell ref="K4:L4"/>
    <mergeCell ref="D5:J5"/>
    <mergeCell ref="K5:L5"/>
    <mergeCell ref="D6:J6"/>
    <mergeCell ref="K6:L6"/>
    <mergeCell ref="K7:M7"/>
    <mergeCell ref="D8:J8"/>
    <mergeCell ref="K8:L8"/>
    <mergeCell ref="C9:J9"/>
    <mergeCell ref="K9:M9"/>
    <mergeCell ref="Q44:AG44"/>
    <mergeCell ref="Q39:AG39"/>
    <mergeCell ref="Q40:AG40"/>
    <mergeCell ref="Q29:AG29"/>
    <mergeCell ref="D34:P34"/>
    <mergeCell ref="D44:P44"/>
    <mergeCell ref="Q43:AG43"/>
    <mergeCell ref="D43:P43"/>
    <mergeCell ref="H33:P33"/>
    <mergeCell ref="H35:P35"/>
    <mergeCell ref="Q32:AG32"/>
    <mergeCell ref="D39:P39"/>
    <mergeCell ref="D40:P40"/>
    <mergeCell ref="D32:P32"/>
    <mergeCell ref="Q35:AG35"/>
    <mergeCell ref="Q22:AG22"/>
    <mergeCell ref="Q23:AG23"/>
    <mergeCell ref="AG38:AH38"/>
    <mergeCell ref="AG42:AH42"/>
    <mergeCell ref="F25:P25"/>
    <mergeCell ref="G27:P27"/>
    <mergeCell ref="Q26:AG26"/>
    <mergeCell ref="Q27:AG27"/>
    <mergeCell ref="Q28:AG28"/>
    <mergeCell ref="Q24:AG24"/>
    <mergeCell ref="Q25:AG25"/>
    <mergeCell ref="E23:P23"/>
    <mergeCell ref="F24:P24"/>
    <mergeCell ref="F26:P26"/>
    <mergeCell ref="G28:P28"/>
    <mergeCell ref="D22:P22"/>
    <mergeCell ref="B2:AH2"/>
    <mergeCell ref="Q19:AH19"/>
    <mergeCell ref="V4:AH4"/>
    <mergeCell ref="V5:AH5"/>
    <mergeCell ref="P6:U6"/>
    <mergeCell ref="V6:AH6"/>
    <mergeCell ref="Q18:AG18"/>
    <mergeCell ref="Q15:AG15"/>
    <mergeCell ref="P4:U4"/>
    <mergeCell ref="P5:U5"/>
    <mergeCell ref="D12:K12"/>
    <mergeCell ref="Q14:S14"/>
    <mergeCell ref="F14:P14"/>
    <mergeCell ref="Q12:T12"/>
    <mergeCell ref="D19:P19"/>
    <mergeCell ref="Q13:S13"/>
    <mergeCell ref="R16:AC16"/>
    <mergeCell ref="R17:AC17"/>
    <mergeCell ref="AD16:AG16"/>
    <mergeCell ref="AD17:AG17"/>
    <mergeCell ref="F18:P18"/>
    <mergeCell ref="D15:P17"/>
  </mergeCells>
  <phoneticPr fontId="4"/>
  <dataValidations count="2">
    <dataValidation type="whole" operator="greaterThanOrEqual" allowBlank="1" showInputMessage="1" showErrorMessage="1" sqref="Q29:AG29 AQ20:AR22 AQ32:AR34 AQ25:AR27" xr:uid="{A040C14E-08E8-4A7A-82E9-E33D9E112CFE}">
      <formula1>0</formula1>
    </dataValidation>
    <dataValidation type="list" allowBlank="1" showInputMessage="1" showErrorMessage="1" sqref="K9:M9" xr:uid="{409C9649-6E6E-450C-8217-0125C687BD19}">
      <formula1>$AR$7:$BB$7</formula1>
    </dataValidation>
  </dataValidations>
  <printOptions horizontalCentered="1"/>
  <pageMargins left="0.59055118110236227" right="0.59055118110236227" top="0.39370078740157483" bottom="0.19685039370078741" header="0.31496062992125984" footer="0.19685039370078741"/>
  <pageSetup paperSize="9" scale="81" orientation="portrait" r:id="rId1"/>
  <headerFooter alignWithMargins="0"/>
  <rowBreaks count="1" manualBreakCount="1">
    <brk id="47" max="3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3711-F245-4BA1-B34A-722EBDD0A34E}">
  <sheetPr>
    <tabColor theme="2" tint="-0.749992370372631"/>
    <pageSetUpPr fitToPage="1"/>
  </sheetPr>
  <dimension ref="A1:AM131"/>
  <sheetViews>
    <sheetView showGridLines="0" view="pageBreakPreview" zoomScale="50" zoomScaleNormal="100" zoomScaleSheetLayoutView="50" workbookViewId="0">
      <pane ySplit="8" topLeftCell="A9" activePane="bottomLeft" state="frozen"/>
      <selection activeCell="E15" sqref="E15"/>
      <selection pane="bottomLeft" activeCell="K12" sqref="K12"/>
    </sheetView>
  </sheetViews>
  <sheetFormatPr defaultColWidth="9.125" defaultRowHeight="12"/>
  <cols>
    <col min="1" max="1" width="3.125" style="145" customWidth="1"/>
    <col min="2" max="2" width="4.625" style="146" customWidth="1"/>
    <col min="3" max="3" width="28" style="146" customWidth="1"/>
    <col min="4" max="6" width="7.125" style="146" customWidth="1"/>
    <col min="7" max="7" width="16" style="146" customWidth="1"/>
    <col min="8" max="11" width="5" style="146" customWidth="1"/>
    <col min="12" max="13" width="10.125" style="146" customWidth="1"/>
    <col min="14" max="14" width="8.5" style="146" customWidth="1"/>
    <col min="15" max="15" width="6.25" style="146" customWidth="1"/>
    <col min="16" max="16" width="7.5" style="146" customWidth="1"/>
    <col min="17" max="17" width="7.875" style="146" customWidth="1"/>
    <col min="18" max="20" width="15.75" style="146" customWidth="1"/>
    <col min="21" max="21" width="15.75" style="146" hidden="1" customWidth="1"/>
    <col min="22" max="22" width="15.75" style="146" customWidth="1"/>
    <col min="23" max="23" width="19.75" style="146" customWidth="1"/>
    <col min="24" max="24" width="14.75" style="146" hidden="1" customWidth="1"/>
    <col min="25" max="25" width="14.75" style="146" customWidth="1"/>
    <col min="26" max="26" width="17.5" style="146" customWidth="1"/>
    <col min="27" max="29" width="17.25" style="146" customWidth="1"/>
    <col min="30" max="30" width="17.875" style="146" customWidth="1"/>
    <col min="31" max="34" width="12.25" style="146" customWidth="1"/>
    <col min="35" max="35" width="18.75" style="146" customWidth="1"/>
    <col min="36" max="38" width="16.75" style="146" customWidth="1"/>
    <col min="39" max="39" width="2.5" style="146" customWidth="1"/>
    <col min="40" max="16384" width="9.125" style="146"/>
  </cols>
  <sheetData>
    <row r="1" spans="2:39" ht="12.75" thickBot="1"/>
    <row r="2" spans="2:39" ht="52.5" customHeight="1" thickBot="1">
      <c r="B2" s="147" t="s">
        <v>290</v>
      </c>
      <c r="AE2" s="749" t="s">
        <v>206</v>
      </c>
      <c r="AF2" s="750"/>
      <c r="AG2" s="751"/>
      <c r="AI2" s="148"/>
      <c r="AJ2" s="712" t="s">
        <v>2</v>
      </c>
      <c r="AK2" s="713"/>
      <c r="AL2" s="714"/>
    </row>
    <row r="3" spans="2:39" ht="52.5" customHeight="1" thickBot="1">
      <c r="B3" s="149"/>
      <c r="R3" s="150" t="s">
        <v>149</v>
      </c>
      <c r="AE3" s="249" t="s">
        <v>150</v>
      </c>
      <c r="AF3" s="251" t="s">
        <v>151</v>
      </c>
      <c r="AG3" s="250" t="s">
        <v>320</v>
      </c>
      <c r="AI3" s="148"/>
      <c r="AJ3" s="715" t="str">
        <f>基礎情報!E37&amp;""</f>
        <v/>
      </c>
      <c r="AK3" s="716"/>
      <c r="AL3" s="717"/>
    </row>
    <row r="4" spans="2:39" ht="39" customHeight="1" thickBot="1">
      <c r="B4" s="151" t="s">
        <v>182</v>
      </c>
      <c r="C4" s="151"/>
      <c r="D4" s="151"/>
      <c r="E4" s="151"/>
      <c r="F4" s="151"/>
      <c r="G4" s="151"/>
      <c r="H4" s="151"/>
      <c r="I4" s="151"/>
      <c r="J4" s="151"/>
      <c r="K4" s="151"/>
      <c r="L4" s="151"/>
      <c r="M4" s="385">
        <v>173</v>
      </c>
      <c r="N4" s="151"/>
      <c r="O4" s="151"/>
      <c r="P4" s="151"/>
      <c r="Q4" s="151"/>
      <c r="R4" s="152" t="str">
        <f>【様式４】!K9</f>
        <v>令和4年度</v>
      </c>
      <c r="S4" s="151"/>
      <c r="T4" s="153" t="s">
        <v>152</v>
      </c>
      <c r="U4" s="154"/>
      <c r="V4" s="384"/>
      <c r="W4" s="155"/>
      <c r="X4" s="155"/>
      <c r="Y4" s="156"/>
      <c r="Z4" s="156"/>
      <c r="AA4" s="157"/>
      <c r="AB4" s="157"/>
      <c r="AC4" s="157"/>
      <c r="AD4" s="157"/>
      <c r="AE4" s="369"/>
      <c r="AF4" s="370"/>
      <c r="AG4" s="371"/>
      <c r="AH4" s="157"/>
      <c r="AI4" s="148"/>
      <c r="AJ4" s="718"/>
      <c r="AK4" s="719"/>
      <c r="AL4" s="720"/>
      <c r="AM4" s="158"/>
    </row>
    <row r="5" spans="2:39" ht="14.25" customHeight="1" thickBot="1">
      <c r="B5" s="155"/>
      <c r="C5" s="155"/>
      <c r="D5" s="155"/>
      <c r="E5" s="155"/>
      <c r="F5" s="155"/>
      <c r="G5" s="155"/>
      <c r="H5" s="155"/>
      <c r="I5" s="155"/>
      <c r="J5" s="155"/>
      <c r="K5" s="155"/>
      <c r="L5" s="155"/>
      <c r="M5" s="155"/>
      <c r="N5" s="155"/>
      <c r="O5" s="155"/>
      <c r="P5" s="155"/>
      <c r="Q5" s="155"/>
      <c r="R5" s="155"/>
      <c r="S5" s="155"/>
      <c r="T5" s="155"/>
      <c r="U5" s="155"/>
      <c r="V5" s="155"/>
      <c r="W5" s="155"/>
      <c r="X5" s="155"/>
      <c r="Y5" s="156"/>
      <c r="Z5" s="156"/>
      <c r="AA5" s="157"/>
      <c r="AB5" s="157"/>
      <c r="AC5" s="157"/>
      <c r="AD5" s="157"/>
      <c r="AE5" s="157"/>
      <c r="AF5" s="157"/>
      <c r="AG5" s="157"/>
      <c r="AH5" s="157"/>
      <c r="AI5" s="159"/>
      <c r="AJ5" s="160"/>
      <c r="AK5" s="161"/>
      <c r="AL5" s="162"/>
      <c r="AM5" s="158"/>
    </row>
    <row r="6" spans="2:39" ht="37.5" customHeight="1">
      <c r="B6" s="691" t="s">
        <v>61</v>
      </c>
      <c r="C6" s="697" t="s">
        <v>62</v>
      </c>
      <c r="D6" s="697" t="s">
        <v>153</v>
      </c>
      <c r="E6" s="698"/>
      <c r="F6" s="699"/>
      <c r="G6" s="694" t="s">
        <v>63</v>
      </c>
      <c r="H6" s="697" t="s">
        <v>209</v>
      </c>
      <c r="I6" s="698"/>
      <c r="J6" s="698"/>
      <c r="K6" s="699"/>
      <c r="L6" s="694" t="s">
        <v>126</v>
      </c>
      <c r="M6" s="694" t="s">
        <v>140</v>
      </c>
      <c r="N6" s="694" t="s">
        <v>127</v>
      </c>
      <c r="O6" s="697" t="s">
        <v>154</v>
      </c>
      <c r="P6" s="699"/>
      <c r="Q6" s="706" t="s">
        <v>64</v>
      </c>
      <c r="R6" s="709" t="s">
        <v>297</v>
      </c>
      <c r="S6" s="710"/>
      <c r="T6" s="710"/>
      <c r="U6" s="710"/>
      <c r="V6" s="710"/>
      <c r="W6" s="710"/>
      <c r="X6" s="710"/>
      <c r="Y6" s="710"/>
      <c r="Z6" s="711"/>
      <c r="AA6" s="709" t="s">
        <v>298</v>
      </c>
      <c r="AB6" s="710"/>
      <c r="AC6" s="710"/>
      <c r="AD6" s="752"/>
      <c r="AE6" s="753" t="s">
        <v>155</v>
      </c>
      <c r="AF6" s="754"/>
      <c r="AG6" s="754"/>
      <c r="AH6" s="755"/>
      <c r="AI6" s="725" t="s">
        <v>186</v>
      </c>
      <c r="AJ6" s="728" t="s">
        <v>65</v>
      </c>
      <c r="AK6" s="729"/>
      <c r="AL6" s="730"/>
      <c r="AM6" s="158"/>
    </row>
    <row r="7" spans="2:39" ht="37.5" customHeight="1">
      <c r="B7" s="692"/>
      <c r="C7" s="700"/>
      <c r="D7" s="700"/>
      <c r="E7" s="764"/>
      <c r="F7" s="702"/>
      <c r="G7" s="695"/>
      <c r="H7" s="700"/>
      <c r="I7" s="701"/>
      <c r="J7" s="701"/>
      <c r="K7" s="702"/>
      <c r="L7" s="695"/>
      <c r="M7" s="695"/>
      <c r="N7" s="695"/>
      <c r="O7" s="700"/>
      <c r="P7" s="702"/>
      <c r="Q7" s="707"/>
      <c r="R7" s="737" t="s">
        <v>156</v>
      </c>
      <c r="S7" s="738"/>
      <c r="T7" s="738"/>
      <c r="U7" s="738"/>
      <c r="V7" s="738"/>
      <c r="W7" s="739"/>
      <c r="X7" s="740" t="s">
        <v>157</v>
      </c>
      <c r="Y7" s="740" t="s">
        <v>158</v>
      </c>
      <c r="Z7" s="742" t="s">
        <v>299</v>
      </c>
      <c r="AA7" s="744" t="s">
        <v>159</v>
      </c>
      <c r="AB7" s="745"/>
      <c r="AC7" s="746"/>
      <c r="AD7" s="747" t="s">
        <v>160</v>
      </c>
      <c r="AE7" s="756"/>
      <c r="AF7" s="757"/>
      <c r="AG7" s="757"/>
      <c r="AH7" s="758"/>
      <c r="AI7" s="726"/>
      <c r="AJ7" s="731"/>
      <c r="AK7" s="732"/>
      <c r="AL7" s="733"/>
      <c r="AM7" s="159"/>
    </row>
    <row r="8" spans="2:39" ht="63.75" customHeight="1" thickBot="1">
      <c r="B8" s="693"/>
      <c r="C8" s="703"/>
      <c r="D8" s="163" t="s">
        <v>150</v>
      </c>
      <c r="E8" s="163" t="s">
        <v>151</v>
      </c>
      <c r="F8" s="163" t="s">
        <v>323</v>
      </c>
      <c r="G8" s="696"/>
      <c r="H8" s="703"/>
      <c r="I8" s="704"/>
      <c r="J8" s="704"/>
      <c r="K8" s="705"/>
      <c r="L8" s="696"/>
      <c r="M8" s="696"/>
      <c r="N8" s="696"/>
      <c r="O8" s="703"/>
      <c r="P8" s="705"/>
      <c r="Q8" s="708"/>
      <c r="R8" s="164" t="s">
        <v>66</v>
      </c>
      <c r="S8" s="165" t="s">
        <v>67</v>
      </c>
      <c r="T8" s="166" t="s">
        <v>68</v>
      </c>
      <c r="U8" s="167" t="s">
        <v>161</v>
      </c>
      <c r="V8" s="167" t="s">
        <v>162</v>
      </c>
      <c r="W8" s="383" t="s">
        <v>163</v>
      </c>
      <c r="X8" s="741"/>
      <c r="Y8" s="741"/>
      <c r="Z8" s="743"/>
      <c r="AA8" s="168" t="s">
        <v>183</v>
      </c>
      <c r="AB8" s="169" t="s">
        <v>184</v>
      </c>
      <c r="AC8" s="167" t="s">
        <v>185</v>
      </c>
      <c r="AD8" s="748"/>
      <c r="AE8" s="170" t="s">
        <v>150</v>
      </c>
      <c r="AF8" s="170" t="s">
        <v>207</v>
      </c>
      <c r="AG8" s="170" t="s">
        <v>319</v>
      </c>
      <c r="AH8" s="170" t="s">
        <v>146</v>
      </c>
      <c r="AI8" s="727"/>
      <c r="AJ8" s="734"/>
      <c r="AK8" s="735"/>
      <c r="AL8" s="736"/>
      <c r="AM8" s="171"/>
    </row>
    <row r="9" spans="2:39" ht="30" customHeight="1">
      <c r="B9" s="172">
        <v>1</v>
      </c>
      <c r="C9" s="317"/>
      <c r="D9" s="318"/>
      <c r="E9" s="318"/>
      <c r="F9" s="318"/>
      <c r="G9" s="318"/>
      <c r="H9" s="318"/>
      <c r="I9" s="386" t="s">
        <v>164</v>
      </c>
      <c r="J9" s="318"/>
      <c r="K9" s="386" t="s">
        <v>165</v>
      </c>
      <c r="L9" s="318"/>
      <c r="M9" s="319"/>
      <c r="N9" s="391">
        <f t="shared" ref="N9:N40" si="0">IF(ROUNDDOWN(M9/$M$4,1)&gt;1,1,ROUNDDOWN(M9/$M$4,1))</f>
        <v>0</v>
      </c>
      <c r="O9" s="320"/>
      <c r="P9" s="395" t="s">
        <v>166</v>
      </c>
      <c r="Q9" s="319"/>
      <c r="R9" s="321"/>
      <c r="S9" s="322"/>
      <c r="T9" s="323"/>
      <c r="U9" s="324">
        <f t="shared" ref="U9:U40" si="1">IF(C9="",0,ROUND($U$99/COUNTA($C$9:$C$98),0))</f>
        <v>0</v>
      </c>
      <c r="V9" s="372">
        <f>IF($V$4="○",U9+U101,0)</f>
        <v>0</v>
      </c>
      <c r="W9" s="372">
        <f t="shared" ref="W9:W40" si="2">IF($V$4="○",V9,SUM(R9:T9))</f>
        <v>0</v>
      </c>
      <c r="X9" s="373">
        <f t="shared" ref="X9:X40" si="3">IF(W9=0,0,ROUND($X$99/COUNTIF($W$9:$W$98,"&gt;0"),0))</f>
        <v>0</v>
      </c>
      <c r="Y9" s="373">
        <f>IFERROR(X9+X101,0)</f>
        <v>0</v>
      </c>
      <c r="Z9" s="374">
        <f t="shared" ref="Z9:Z40" si="4">SUM(W9,Y9)</f>
        <v>0</v>
      </c>
      <c r="AA9" s="325"/>
      <c r="AB9" s="325"/>
      <c r="AC9" s="326"/>
      <c r="AD9" s="365">
        <f t="shared" ref="AD9:AD70" si="5">SUM(AA9:AC9)</f>
        <v>0</v>
      </c>
      <c r="AE9" s="327"/>
      <c r="AF9" s="328"/>
      <c r="AG9" s="328"/>
      <c r="AH9" s="359">
        <f>SUM(AE9:AG9)</f>
        <v>0</v>
      </c>
      <c r="AI9" s="360">
        <f>AD9-Z9-AH9</f>
        <v>0</v>
      </c>
      <c r="AJ9" s="721"/>
      <c r="AK9" s="721"/>
      <c r="AL9" s="722"/>
      <c r="AM9" s="173"/>
    </row>
    <row r="10" spans="2:39" ht="30" customHeight="1">
      <c r="B10" s="174">
        <f>B9+1</f>
        <v>2</v>
      </c>
      <c r="C10" s="329"/>
      <c r="D10" s="330"/>
      <c r="E10" s="330"/>
      <c r="F10" s="330"/>
      <c r="G10" s="331"/>
      <c r="H10" s="332"/>
      <c r="I10" s="387" t="s">
        <v>164</v>
      </c>
      <c r="J10" s="332"/>
      <c r="K10" s="387" t="s">
        <v>165</v>
      </c>
      <c r="L10" s="332"/>
      <c r="M10" s="332"/>
      <c r="N10" s="392">
        <f t="shared" si="0"/>
        <v>0</v>
      </c>
      <c r="O10" s="331"/>
      <c r="P10" s="388" t="s">
        <v>166</v>
      </c>
      <c r="Q10" s="333"/>
      <c r="R10" s="334"/>
      <c r="S10" s="335"/>
      <c r="T10" s="336"/>
      <c r="U10" s="337">
        <f t="shared" si="1"/>
        <v>0</v>
      </c>
      <c r="V10" s="363">
        <f t="shared" ref="V10:V41" si="6">IF($V$4="○",U10,0)</f>
        <v>0</v>
      </c>
      <c r="W10" s="363">
        <f t="shared" si="2"/>
        <v>0</v>
      </c>
      <c r="X10" s="375">
        <f t="shared" si="3"/>
        <v>0</v>
      </c>
      <c r="Y10" s="375">
        <f>X10</f>
        <v>0</v>
      </c>
      <c r="Z10" s="376">
        <f t="shared" si="4"/>
        <v>0</v>
      </c>
      <c r="AA10" s="336"/>
      <c r="AB10" s="327"/>
      <c r="AC10" s="338"/>
      <c r="AD10" s="366">
        <f t="shared" si="5"/>
        <v>0</v>
      </c>
      <c r="AE10" s="327"/>
      <c r="AF10" s="327"/>
      <c r="AG10" s="327"/>
      <c r="AH10" s="361">
        <f>SUM(AE10:AG10)</f>
        <v>0</v>
      </c>
      <c r="AI10" s="362">
        <f t="shared" ref="AI10:AI70" si="7">AD10-Z10-AH10</f>
        <v>0</v>
      </c>
      <c r="AJ10" s="723"/>
      <c r="AK10" s="723"/>
      <c r="AL10" s="724"/>
      <c r="AM10" s="173"/>
    </row>
    <row r="11" spans="2:39" ht="30" customHeight="1">
      <c r="B11" s="175">
        <f t="shared" ref="B11:B98" si="8">B10+1</f>
        <v>3</v>
      </c>
      <c r="C11" s="329"/>
      <c r="D11" s="331"/>
      <c r="E11" s="331"/>
      <c r="F11" s="331"/>
      <c r="G11" s="331"/>
      <c r="H11" s="331"/>
      <c r="I11" s="388" t="s">
        <v>164</v>
      </c>
      <c r="J11" s="331"/>
      <c r="K11" s="388" t="s">
        <v>165</v>
      </c>
      <c r="L11" s="331"/>
      <c r="M11" s="339"/>
      <c r="N11" s="393">
        <f t="shared" si="0"/>
        <v>0</v>
      </c>
      <c r="O11" s="331"/>
      <c r="P11" s="388" t="s">
        <v>166</v>
      </c>
      <c r="Q11" s="339"/>
      <c r="R11" s="340"/>
      <c r="S11" s="341"/>
      <c r="T11" s="342"/>
      <c r="U11" s="337">
        <f t="shared" si="1"/>
        <v>0</v>
      </c>
      <c r="V11" s="363">
        <f t="shared" si="6"/>
        <v>0</v>
      </c>
      <c r="W11" s="363">
        <f t="shared" si="2"/>
        <v>0</v>
      </c>
      <c r="X11" s="361">
        <f t="shared" si="3"/>
        <v>0</v>
      </c>
      <c r="Y11" s="361">
        <f t="shared" ref="Y11:Y98" si="9">X11</f>
        <v>0</v>
      </c>
      <c r="Z11" s="377">
        <f t="shared" si="4"/>
        <v>0</v>
      </c>
      <c r="AA11" s="342"/>
      <c r="AB11" s="327"/>
      <c r="AC11" s="327"/>
      <c r="AD11" s="366">
        <f t="shared" si="5"/>
        <v>0</v>
      </c>
      <c r="AE11" s="327"/>
      <c r="AF11" s="327"/>
      <c r="AG11" s="327"/>
      <c r="AH11" s="361">
        <f t="shared" ref="AH11:AH74" si="10">SUM(AE11:AG11)</f>
        <v>0</v>
      </c>
      <c r="AI11" s="362">
        <f t="shared" si="7"/>
        <v>0</v>
      </c>
      <c r="AJ11" s="723"/>
      <c r="AK11" s="723"/>
      <c r="AL11" s="724"/>
      <c r="AM11" s="173"/>
    </row>
    <row r="12" spans="2:39" ht="30" customHeight="1">
      <c r="B12" s="175">
        <f t="shared" si="8"/>
        <v>4</v>
      </c>
      <c r="C12" s="329"/>
      <c r="D12" s="331"/>
      <c r="E12" s="331"/>
      <c r="F12" s="331"/>
      <c r="G12" s="331"/>
      <c r="H12" s="331"/>
      <c r="I12" s="388" t="s">
        <v>164</v>
      </c>
      <c r="J12" s="331"/>
      <c r="K12" s="388" t="s">
        <v>165</v>
      </c>
      <c r="L12" s="331"/>
      <c r="M12" s="339"/>
      <c r="N12" s="393">
        <f t="shared" si="0"/>
        <v>0</v>
      </c>
      <c r="O12" s="331"/>
      <c r="P12" s="388" t="s">
        <v>166</v>
      </c>
      <c r="Q12" s="339"/>
      <c r="R12" s="340"/>
      <c r="S12" s="341"/>
      <c r="T12" s="342"/>
      <c r="U12" s="337">
        <f t="shared" si="1"/>
        <v>0</v>
      </c>
      <c r="V12" s="363">
        <f t="shared" si="6"/>
        <v>0</v>
      </c>
      <c r="W12" s="363">
        <f t="shared" si="2"/>
        <v>0</v>
      </c>
      <c r="X12" s="361">
        <f t="shared" si="3"/>
        <v>0</v>
      </c>
      <c r="Y12" s="361">
        <f t="shared" si="9"/>
        <v>0</v>
      </c>
      <c r="Z12" s="377">
        <f t="shared" si="4"/>
        <v>0</v>
      </c>
      <c r="AA12" s="342"/>
      <c r="AB12" s="327"/>
      <c r="AC12" s="327"/>
      <c r="AD12" s="366">
        <f t="shared" si="5"/>
        <v>0</v>
      </c>
      <c r="AE12" s="327"/>
      <c r="AF12" s="327"/>
      <c r="AG12" s="327"/>
      <c r="AH12" s="361">
        <f t="shared" si="10"/>
        <v>0</v>
      </c>
      <c r="AI12" s="362">
        <f t="shared" si="7"/>
        <v>0</v>
      </c>
      <c r="AJ12" s="723"/>
      <c r="AK12" s="723"/>
      <c r="AL12" s="724"/>
      <c r="AM12" s="173"/>
    </row>
    <row r="13" spans="2:39" ht="30" customHeight="1">
      <c r="B13" s="175">
        <f t="shared" si="8"/>
        <v>5</v>
      </c>
      <c r="C13" s="329"/>
      <c r="D13" s="331"/>
      <c r="E13" s="331"/>
      <c r="F13" s="331"/>
      <c r="G13" s="331"/>
      <c r="H13" s="331"/>
      <c r="I13" s="388" t="s">
        <v>164</v>
      </c>
      <c r="J13" s="331"/>
      <c r="K13" s="388" t="s">
        <v>165</v>
      </c>
      <c r="L13" s="331"/>
      <c r="M13" s="339"/>
      <c r="N13" s="393">
        <f t="shared" si="0"/>
        <v>0</v>
      </c>
      <c r="O13" s="331"/>
      <c r="P13" s="388" t="s">
        <v>166</v>
      </c>
      <c r="Q13" s="339"/>
      <c r="R13" s="340"/>
      <c r="S13" s="341"/>
      <c r="T13" s="342"/>
      <c r="U13" s="337">
        <f t="shared" si="1"/>
        <v>0</v>
      </c>
      <c r="V13" s="363">
        <f t="shared" si="6"/>
        <v>0</v>
      </c>
      <c r="W13" s="363">
        <f t="shared" si="2"/>
        <v>0</v>
      </c>
      <c r="X13" s="361">
        <f t="shared" si="3"/>
        <v>0</v>
      </c>
      <c r="Y13" s="361">
        <f t="shared" si="9"/>
        <v>0</v>
      </c>
      <c r="Z13" s="377">
        <f t="shared" si="4"/>
        <v>0</v>
      </c>
      <c r="AA13" s="342"/>
      <c r="AB13" s="327"/>
      <c r="AC13" s="327"/>
      <c r="AD13" s="366">
        <f t="shared" si="5"/>
        <v>0</v>
      </c>
      <c r="AE13" s="327"/>
      <c r="AF13" s="327"/>
      <c r="AG13" s="327"/>
      <c r="AH13" s="361">
        <f t="shared" si="10"/>
        <v>0</v>
      </c>
      <c r="AI13" s="362">
        <f t="shared" si="7"/>
        <v>0</v>
      </c>
      <c r="AJ13" s="723"/>
      <c r="AK13" s="723"/>
      <c r="AL13" s="724"/>
      <c r="AM13" s="173"/>
    </row>
    <row r="14" spans="2:39" ht="30" customHeight="1">
      <c r="B14" s="175">
        <f t="shared" si="8"/>
        <v>6</v>
      </c>
      <c r="C14" s="329"/>
      <c r="D14" s="331"/>
      <c r="E14" s="331"/>
      <c r="F14" s="331"/>
      <c r="G14" s="331"/>
      <c r="H14" s="330"/>
      <c r="I14" s="389" t="s">
        <v>164</v>
      </c>
      <c r="J14" s="330"/>
      <c r="K14" s="389" t="s">
        <v>165</v>
      </c>
      <c r="L14" s="330"/>
      <c r="M14" s="343"/>
      <c r="N14" s="393">
        <f t="shared" si="0"/>
        <v>0</v>
      </c>
      <c r="O14" s="331"/>
      <c r="P14" s="388" t="s">
        <v>166</v>
      </c>
      <c r="Q14" s="339"/>
      <c r="R14" s="340"/>
      <c r="S14" s="341"/>
      <c r="T14" s="344"/>
      <c r="U14" s="345">
        <f t="shared" si="1"/>
        <v>0</v>
      </c>
      <c r="V14" s="363">
        <f t="shared" si="6"/>
        <v>0</v>
      </c>
      <c r="W14" s="363">
        <f t="shared" si="2"/>
        <v>0</v>
      </c>
      <c r="X14" s="361">
        <f t="shared" si="3"/>
        <v>0</v>
      </c>
      <c r="Y14" s="361">
        <f t="shared" si="9"/>
        <v>0</v>
      </c>
      <c r="Z14" s="377">
        <f t="shared" si="4"/>
        <v>0</v>
      </c>
      <c r="AA14" s="342"/>
      <c r="AB14" s="327"/>
      <c r="AC14" s="327"/>
      <c r="AD14" s="366">
        <f t="shared" si="5"/>
        <v>0</v>
      </c>
      <c r="AE14" s="327"/>
      <c r="AF14" s="327"/>
      <c r="AG14" s="327"/>
      <c r="AH14" s="361">
        <f t="shared" si="10"/>
        <v>0</v>
      </c>
      <c r="AI14" s="362">
        <f t="shared" si="7"/>
        <v>0</v>
      </c>
      <c r="AJ14" s="723"/>
      <c r="AK14" s="723"/>
      <c r="AL14" s="724"/>
      <c r="AM14" s="173"/>
    </row>
    <row r="15" spans="2:39" ht="30" customHeight="1">
      <c r="B15" s="175">
        <f t="shared" si="8"/>
        <v>7</v>
      </c>
      <c r="C15" s="329"/>
      <c r="D15" s="331"/>
      <c r="E15" s="331"/>
      <c r="F15" s="331"/>
      <c r="G15" s="331"/>
      <c r="H15" s="330"/>
      <c r="I15" s="389" t="s">
        <v>164</v>
      </c>
      <c r="J15" s="330"/>
      <c r="K15" s="389" t="s">
        <v>165</v>
      </c>
      <c r="L15" s="330"/>
      <c r="M15" s="343"/>
      <c r="N15" s="393">
        <f t="shared" si="0"/>
        <v>0</v>
      </c>
      <c r="O15" s="331"/>
      <c r="P15" s="388" t="s">
        <v>166</v>
      </c>
      <c r="Q15" s="339"/>
      <c r="R15" s="340"/>
      <c r="S15" s="341"/>
      <c r="T15" s="344"/>
      <c r="U15" s="345">
        <f t="shared" si="1"/>
        <v>0</v>
      </c>
      <c r="V15" s="363">
        <f t="shared" si="6"/>
        <v>0</v>
      </c>
      <c r="W15" s="363">
        <f t="shared" si="2"/>
        <v>0</v>
      </c>
      <c r="X15" s="361">
        <f t="shared" si="3"/>
        <v>0</v>
      </c>
      <c r="Y15" s="361">
        <f t="shared" si="9"/>
        <v>0</v>
      </c>
      <c r="Z15" s="377">
        <f t="shared" si="4"/>
        <v>0</v>
      </c>
      <c r="AA15" s="342"/>
      <c r="AB15" s="327"/>
      <c r="AC15" s="327"/>
      <c r="AD15" s="366">
        <f t="shared" si="5"/>
        <v>0</v>
      </c>
      <c r="AE15" s="327"/>
      <c r="AF15" s="327"/>
      <c r="AG15" s="327"/>
      <c r="AH15" s="361">
        <f t="shared" si="10"/>
        <v>0</v>
      </c>
      <c r="AI15" s="362">
        <f t="shared" si="7"/>
        <v>0</v>
      </c>
      <c r="AJ15" s="723"/>
      <c r="AK15" s="723"/>
      <c r="AL15" s="724"/>
      <c r="AM15" s="173"/>
    </row>
    <row r="16" spans="2:39" ht="30" customHeight="1">
      <c r="B16" s="175">
        <f t="shared" si="8"/>
        <v>8</v>
      </c>
      <c r="C16" s="329"/>
      <c r="D16" s="331"/>
      <c r="E16" s="331"/>
      <c r="F16" s="331"/>
      <c r="G16" s="331"/>
      <c r="H16" s="330"/>
      <c r="I16" s="389" t="s">
        <v>164</v>
      </c>
      <c r="J16" s="330"/>
      <c r="K16" s="389" t="s">
        <v>165</v>
      </c>
      <c r="L16" s="330"/>
      <c r="M16" s="343"/>
      <c r="N16" s="393">
        <f t="shared" si="0"/>
        <v>0</v>
      </c>
      <c r="O16" s="331"/>
      <c r="P16" s="388" t="s">
        <v>166</v>
      </c>
      <c r="Q16" s="339"/>
      <c r="R16" s="340"/>
      <c r="S16" s="341"/>
      <c r="T16" s="344"/>
      <c r="U16" s="345">
        <f t="shared" si="1"/>
        <v>0</v>
      </c>
      <c r="V16" s="363">
        <f t="shared" si="6"/>
        <v>0</v>
      </c>
      <c r="W16" s="363">
        <f t="shared" si="2"/>
        <v>0</v>
      </c>
      <c r="X16" s="361">
        <f t="shared" si="3"/>
        <v>0</v>
      </c>
      <c r="Y16" s="361">
        <f t="shared" si="9"/>
        <v>0</v>
      </c>
      <c r="Z16" s="377">
        <f t="shared" si="4"/>
        <v>0</v>
      </c>
      <c r="AA16" s="342"/>
      <c r="AB16" s="327"/>
      <c r="AC16" s="327"/>
      <c r="AD16" s="366">
        <f t="shared" si="5"/>
        <v>0</v>
      </c>
      <c r="AE16" s="327"/>
      <c r="AF16" s="327"/>
      <c r="AG16" s="327"/>
      <c r="AH16" s="361">
        <f t="shared" si="10"/>
        <v>0</v>
      </c>
      <c r="AI16" s="362">
        <f t="shared" si="7"/>
        <v>0</v>
      </c>
      <c r="AJ16" s="723"/>
      <c r="AK16" s="723"/>
      <c r="AL16" s="724"/>
      <c r="AM16" s="173"/>
    </row>
    <row r="17" spans="2:39" ht="30" customHeight="1">
      <c r="B17" s="175">
        <f t="shared" si="8"/>
        <v>9</v>
      </c>
      <c r="C17" s="329"/>
      <c r="D17" s="331"/>
      <c r="E17" s="331"/>
      <c r="F17" s="331"/>
      <c r="G17" s="331"/>
      <c r="H17" s="330"/>
      <c r="I17" s="389" t="s">
        <v>164</v>
      </c>
      <c r="J17" s="330"/>
      <c r="K17" s="389" t="s">
        <v>165</v>
      </c>
      <c r="L17" s="330"/>
      <c r="M17" s="343"/>
      <c r="N17" s="393">
        <f t="shared" si="0"/>
        <v>0</v>
      </c>
      <c r="O17" s="331"/>
      <c r="P17" s="388" t="s">
        <v>166</v>
      </c>
      <c r="Q17" s="339"/>
      <c r="R17" s="340"/>
      <c r="S17" s="341"/>
      <c r="T17" s="344"/>
      <c r="U17" s="345">
        <f t="shared" si="1"/>
        <v>0</v>
      </c>
      <c r="V17" s="363">
        <f t="shared" si="6"/>
        <v>0</v>
      </c>
      <c r="W17" s="363">
        <f t="shared" si="2"/>
        <v>0</v>
      </c>
      <c r="X17" s="361">
        <f t="shared" si="3"/>
        <v>0</v>
      </c>
      <c r="Y17" s="361">
        <f t="shared" si="9"/>
        <v>0</v>
      </c>
      <c r="Z17" s="377">
        <f t="shared" si="4"/>
        <v>0</v>
      </c>
      <c r="AA17" s="342"/>
      <c r="AB17" s="327"/>
      <c r="AC17" s="327"/>
      <c r="AD17" s="366">
        <f t="shared" si="5"/>
        <v>0</v>
      </c>
      <c r="AE17" s="327"/>
      <c r="AF17" s="327"/>
      <c r="AG17" s="327"/>
      <c r="AH17" s="361">
        <f t="shared" si="10"/>
        <v>0</v>
      </c>
      <c r="AI17" s="362">
        <f t="shared" si="7"/>
        <v>0</v>
      </c>
      <c r="AJ17" s="723"/>
      <c r="AK17" s="723"/>
      <c r="AL17" s="724"/>
      <c r="AM17" s="173"/>
    </row>
    <row r="18" spans="2:39" ht="30" customHeight="1">
      <c r="B18" s="175">
        <f t="shared" si="8"/>
        <v>10</v>
      </c>
      <c r="C18" s="329"/>
      <c r="D18" s="331"/>
      <c r="E18" s="331"/>
      <c r="F18" s="331"/>
      <c r="G18" s="331"/>
      <c r="H18" s="330"/>
      <c r="I18" s="389" t="s">
        <v>164</v>
      </c>
      <c r="J18" s="330"/>
      <c r="K18" s="389" t="s">
        <v>165</v>
      </c>
      <c r="L18" s="330"/>
      <c r="M18" s="343"/>
      <c r="N18" s="393">
        <f t="shared" si="0"/>
        <v>0</v>
      </c>
      <c r="O18" s="331"/>
      <c r="P18" s="388" t="s">
        <v>166</v>
      </c>
      <c r="Q18" s="339"/>
      <c r="R18" s="340"/>
      <c r="S18" s="341"/>
      <c r="T18" s="344"/>
      <c r="U18" s="345">
        <f t="shared" si="1"/>
        <v>0</v>
      </c>
      <c r="V18" s="363">
        <f t="shared" si="6"/>
        <v>0</v>
      </c>
      <c r="W18" s="363">
        <f t="shared" si="2"/>
        <v>0</v>
      </c>
      <c r="X18" s="361">
        <f t="shared" si="3"/>
        <v>0</v>
      </c>
      <c r="Y18" s="361">
        <f t="shared" ref="Y18:Y48" si="11">X18</f>
        <v>0</v>
      </c>
      <c r="Z18" s="377">
        <f t="shared" si="4"/>
        <v>0</v>
      </c>
      <c r="AA18" s="342"/>
      <c r="AB18" s="327"/>
      <c r="AC18" s="327"/>
      <c r="AD18" s="366">
        <f t="shared" ref="AD18:AD48" si="12">SUM(AA18:AC18)</f>
        <v>0</v>
      </c>
      <c r="AE18" s="327"/>
      <c r="AF18" s="327"/>
      <c r="AG18" s="327"/>
      <c r="AH18" s="361">
        <f t="shared" si="10"/>
        <v>0</v>
      </c>
      <c r="AI18" s="362">
        <f t="shared" ref="AI18:AI51" si="13">AD18-Z18-AH18</f>
        <v>0</v>
      </c>
      <c r="AJ18" s="723"/>
      <c r="AK18" s="723"/>
      <c r="AL18" s="724"/>
      <c r="AM18" s="173"/>
    </row>
    <row r="19" spans="2:39" ht="30" customHeight="1">
      <c r="B19" s="175">
        <f t="shared" si="8"/>
        <v>11</v>
      </c>
      <c r="C19" s="329"/>
      <c r="D19" s="331"/>
      <c r="E19" s="331"/>
      <c r="F19" s="331"/>
      <c r="G19" s="331"/>
      <c r="H19" s="330"/>
      <c r="I19" s="389" t="s">
        <v>164</v>
      </c>
      <c r="J19" s="330"/>
      <c r="K19" s="389" t="s">
        <v>165</v>
      </c>
      <c r="L19" s="330"/>
      <c r="M19" s="343"/>
      <c r="N19" s="393">
        <f t="shared" si="0"/>
        <v>0</v>
      </c>
      <c r="O19" s="331"/>
      <c r="P19" s="388" t="s">
        <v>166</v>
      </c>
      <c r="Q19" s="339"/>
      <c r="R19" s="340"/>
      <c r="S19" s="341"/>
      <c r="T19" s="344"/>
      <c r="U19" s="345">
        <f t="shared" si="1"/>
        <v>0</v>
      </c>
      <c r="V19" s="363">
        <f t="shared" si="6"/>
        <v>0</v>
      </c>
      <c r="W19" s="363">
        <f t="shared" si="2"/>
        <v>0</v>
      </c>
      <c r="X19" s="361">
        <f t="shared" si="3"/>
        <v>0</v>
      </c>
      <c r="Y19" s="361">
        <f t="shared" si="11"/>
        <v>0</v>
      </c>
      <c r="Z19" s="377">
        <f t="shared" si="4"/>
        <v>0</v>
      </c>
      <c r="AA19" s="342"/>
      <c r="AB19" s="327"/>
      <c r="AC19" s="327"/>
      <c r="AD19" s="366">
        <f t="shared" si="12"/>
        <v>0</v>
      </c>
      <c r="AE19" s="327"/>
      <c r="AF19" s="327"/>
      <c r="AG19" s="327"/>
      <c r="AH19" s="361">
        <f t="shared" si="10"/>
        <v>0</v>
      </c>
      <c r="AI19" s="362">
        <f t="shared" si="13"/>
        <v>0</v>
      </c>
      <c r="AJ19" s="723"/>
      <c r="AK19" s="723"/>
      <c r="AL19" s="724"/>
      <c r="AM19" s="173"/>
    </row>
    <row r="20" spans="2:39" ht="30" customHeight="1">
      <c r="B20" s="175">
        <f t="shared" si="8"/>
        <v>12</v>
      </c>
      <c r="C20" s="329"/>
      <c r="D20" s="331"/>
      <c r="E20" s="331"/>
      <c r="F20" s="331"/>
      <c r="G20" s="331"/>
      <c r="H20" s="330"/>
      <c r="I20" s="389" t="s">
        <v>164</v>
      </c>
      <c r="J20" s="330"/>
      <c r="K20" s="389" t="s">
        <v>165</v>
      </c>
      <c r="L20" s="330"/>
      <c r="M20" s="343"/>
      <c r="N20" s="393">
        <f t="shared" si="0"/>
        <v>0</v>
      </c>
      <c r="O20" s="331"/>
      <c r="P20" s="388" t="s">
        <v>166</v>
      </c>
      <c r="Q20" s="339"/>
      <c r="R20" s="340"/>
      <c r="S20" s="341"/>
      <c r="T20" s="344"/>
      <c r="U20" s="345">
        <f t="shared" si="1"/>
        <v>0</v>
      </c>
      <c r="V20" s="363">
        <f t="shared" si="6"/>
        <v>0</v>
      </c>
      <c r="W20" s="363">
        <f t="shared" si="2"/>
        <v>0</v>
      </c>
      <c r="X20" s="361">
        <f t="shared" si="3"/>
        <v>0</v>
      </c>
      <c r="Y20" s="361">
        <f t="shared" si="11"/>
        <v>0</v>
      </c>
      <c r="Z20" s="377">
        <f t="shared" si="4"/>
        <v>0</v>
      </c>
      <c r="AA20" s="342"/>
      <c r="AB20" s="327"/>
      <c r="AC20" s="327"/>
      <c r="AD20" s="366">
        <f t="shared" si="12"/>
        <v>0</v>
      </c>
      <c r="AE20" s="327"/>
      <c r="AF20" s="327"/>
      <c r="AG20" s="327"/>
      <c r="AH20" s="361">
        <f t="shared" si="10"/>
        <v>0</v>
      </c>
      <c r="AI20" s="362">
        <f t="shared" si="13"/>
        <v>0</v>
      </c>
      <c r="AJ20" s="723"/>
      <c r="AK20" s="723"/>
      <c r="AL20" s="724"/>
      <c r="AM20" s="173"/>
    </row>
    <row r="21" spans="2:39" ht="30" customHeight="1">
      <c r="B21" s="175">
        <f t="shared" si="8"/>
        <v>13</v>
      </c>
      <c r="C21" s="329"/>
      <c r="D21" s="331"/>
      <c r="E21" s="331"/>
      <c r="F21" s="331"/>
      <c r="G21" s="331"/>
      <c r="H21" s="330"/>
      <c r="I21" s="389" t="s">
        <v>164</v>
      </c>
      <c r="J21" s="330"/>
      <c r="K21" s="389" t="s">
        <v>165</v>
      </c>
      <c r="L21" s="330"/>
      <c r="M21" s="343"/>
      <c r="N21" s="393">
        <f t="shared" si="0"/>
        <v>0</v>
      </c>
      <c r="O21" s="331"/>
      <c r="P21" s="388" t="s">
        <v>166</v>
      </c>
      <c r="Q21" s="339"/>
      <c r="R21" s="340"/>
      <c r="S21" s="341"/>
      <c r="T21" s="344"/>
      <c r="U21" s="345">
        <f t="shared" si="1"/>
        <v>0</v>
      </c>
      <c r="V21" s="363">
        <f t="shared" si="6"/>
        <v>0</v>
      </c>
      <c r="W21" s="363">
        <f t="shared" si="2"/>
        <v>0</v>
      </c>
      <c r="X21" s="361">
        <f t="shared" si="3"/>
        <v>0</v>
      </c>
      <c r="Y21" s="361">
        <f t="shared" si="11"/>
        <v>0</v>
      </c>
      <c r="Z21" s="377">
        <f t="shared" si="4"/>
        <v>0</v>
      </c>
      <c r="AA21" s="342"/>
      <c r="AB21" s="327"/>
      <c r="AC21" s="327"/>
      <c r="AD21" s="366">
        <f t="shared" si="12"/>
        <v>0</v>
      </c>
      <c r="AE21" s="327"/>
      <c r="AF21" s="327"/>
      <c r="AG21" s="327"/>
      <c r="AH21" s="361">
        <f t="shared" si="10"/>
        <v>0</v>
      </c>
      <c r="AI21" s="362">
        <f t="shared" si="13"/>
        <v>0</v>
      </c>
      <c r="AJ21" s="723"/>
      <c r="AK21" s="723"/>
      <c r="AL21" s="724"/>
      <c r="AM21" s="173"/>
    </row>
    <row r="22" spans="2:39" ht="30" customHeight="1">
      <c r="B22" s="175">
        <f t="shared" si="8"/>
        <v>14</v>
      </c>
      <c r="C22" s="329"/>
      <c r="D22" s="331"/>
      <c r="E22" s="331"/>
      <c r="F22" s="331"/>
      <c r="G22" s="331"/>
      <c r="H22" s="330"/>
      <c r="I22" s="389" t="s">
        <v>164</v>
      </c>
      <c r="J22" s="330"/>
      <c r="K22" s="389" t="s">
        <v>165</v>
      </c>
      <c r="L22" s="330"/>
      <c r="M22" s="343"/>
      <c r="N22" s="393">
        <f t="shared" si="0"/>
        <v>0</v>
      </c>
      <c r="O22" s="331"/>
      <c r="P22" s="388" t="s">
        <v>166</v>
      </c>
      <c r="Q22" s="339"/>
      <c r="R22" s="340"/>
      <c r="S22" s="341"/>
      <c r="T22" s="344"/>
      <c r="U22" s="345">
        <f t="shared" si="1"/>
        <v>0</v>
      </c>
      <c r="V22" s="363">
        <f t="shared" si="6"/>
        <v>0</v>
      </c>
      <c r="W22" s="363">
        <f t="shared" si="2"/>
        <v>0</v>
      </c>
      <c r="X22" s="361">
        <f t="shared" si="3"/>
        <v>0</v>
      </c>
      <c r="Y22" s="361">
        <f t="shared" si="11"/>
        <v>0</v>
      </c>
      <c r="Z22" s="377">
        <f t="shared" si="4"/>
        <v>0</v>
      </c>
      <c r="AA22" s="342"/>
      <c r="AB22" s="327"/>
      <c r="AC22" s="327"/>
      <c r="AD22" s="366">
        <f t="shared" si="12"/>
        <v>0</v>
      </c>
      <c r="AE22" s="327"/>
      <c r="AF22" s="327"/>
      <c r="AG22" s="327"/>
      <c r="AH22" s="361">
        <f t="shared" si="10"/>
        <v>0</v>
      </c>
      <c r="AI22" s="362">
        <f t="shared" si="13"/>
        <v>0</v>
      </c>
      <c r="AJ22" s="723"/>
      <c r="AK22" s="723"/>
      <c r="AL22" s="724"/>
      <c r="AM22" s="173"/>
    </row>
    <row r="23" spans="2:39" ht="30" customHeight="1">
      <c r="B23" s="175">
        <f t="shared" si="8"/>
        <v>15</v>
      </c>
      <c r="C23" s="329"/>
      <c r="D23" s="331"/>
      <c r="E23" s="331"/>
      <c r="F23" s="331"/>
      <c r="G23" s="331"/>
      <c r="H23" s="330"/>
      <c r="I23" s="389" t="s">
        <v>164</v>
      </c>
      <c r="J23" s="330"/>
      <c r="K23" s="389" t="s">
        <v>165</v>
      </c>
      <c r="L23" s="330"/>
      <c r="M23" s="343"/>
      <c r="N23" s="393">
        <f t="shared" si="0"/>
        <v>0</v>
      </c>
      <c r="O23" s="331"/>
      <c r="P23" s="388" t="s">
        <v>166</v>
      </c>
      <c r="Q23" s="339"/>
      <c r="R23" s="340"/>
      <c r="S23" s="341"/>
      <c r="T23" s="344"/>
      <c r="U23" s="345">
        <f t="shared" si="1"/>
        <v>0</v>
      </c>
      <c r="V23" s="363">
        <f t="shared" si="6"/>
        <v>0</v>
      </c>
      <c r="W23" s="363">
        <f t="shared" si="2"/>
        <v>0</v>
      </c>
      <c r="X23" s="361">
        <f t="shared" si="3"/>
        <v>0</v>
      </c>
      <c r="Y23" s="361">
        <f t="shared" si="11"/>
        <v>0</v>
      </c>
      <c r="Z23" s="377">
        <f t="shared" si="4"/>
        <v>0</v>
      </c>
      <c r="AA23" s="342"/>
      <c r="AB23" s="327"/>
      <c r="AC23" s="327"/>
      <c r="AD23" s="366">
        <f t="shared" si="12"/>
        <v>0</v>
      </c>
      <c r="AE23" s="327"/>
      <c r="AF23" s="327"/>
      <c r="AG23" s="327"/>
      <c r="AH23" s="361">
        <f t="shared" si="10"/>
        <v>0</v>
      </c>
      <c r="AI23" s="362">
        <f t="shared" si="13"/>
        <v>0</v>
      </c>
      <c r="AJ23" s="723"/>
      <c r="AK23" s="723"/>
      <c r="AL23" s="724"/>
      <c r="AM23" s="173"/>
    </row>
    <row r="24" spans="2:39" ht="30" customHeight="1">
      <c r="B24" s="175">
        <f t="shared" si="8"/>
        <v>16</v>
      </c>
      <c r="C24" s="329"/>
      <c r="D24" s="331"/>
      <c r="E24" s="331"/>
      <c r="F24" s="331"/>
      <c r="G24" s="331"/>
      <c r="H24" s="330"/>
      <c r="I24" s="389" t="s">
        <v>164</v>
      </c>
      <c r="J24" s="330"/>
      <c r="K24" s="389" t="s">
        <v>165</v>
      </c>
      <c r="L24" s="330"/>
      <c r="M24" s="343"/>
      <c r="N24" s="393">
        <f t="shared" si="0"/>
        <v>0</v>
      </c>
      <c r="O24" s="331"/>
      <c r="P24" s="388" t="s">
        <v>166</v>
      </c>
      <c r="Q24" s="339"/>
      <c r="R24" s="340"/>
      <c r="S24" s="341"/>
      <c r="T24" s="344"/>
      <c r="U24" s="345">
        <f t="shared" si="1"/>
        <v>0</v>
      </c>
      <c r="V24" s="363">
        <f t="shared" si="6"/>
        <v>0</v>
      </c>
      <c r="W24" s="363">
        <f t="shared" si="2"/>
        <v>0</v>
      </c>
      <c r="X24" s="361">
        <f t="shared" si="3"/>
        <v>0</v>
      </c>
      <c r="Y24" s="361">
        <f t="shared" si="11"/>
        <v>0</v>
      </c>
      <c r="Z24" s="377">
        <f t="shared" si="4"/>
        <v>0</v>
      </c>
      <c r="AA24" s="342"/>
      <c r="AB24" s="327"/>
      <c r="AC24" s="327"/>
      <c r="AD24" s="366">
        <f t="shared" si="12"/>
        <v>0</v>
      </c>
      <c r="AE24" s="327"/>
      <c r="AF24" s="327"/>
      <c r="AG24" s="327"/>
      <c r="AH24" s="361">
        <f t="shared" si="10"/>
        <v>0</v>
      </c>
      <c r="AI24" s="362">
        <f t="shared" si="13"/>
        <v>0</v>
      </c>
      <c r="AJ24" s="723"/>
      <c r="AK24" s="723"/>
      <c r="AL24" s="724"/>
      <c r="AM24" s="173"/>
    </row>
    <row r="25" spans="2:39" ht="30" customHeight="1">
      <c r="B25" s="175">
        <f t="shared" si="8"/>
        <v>17</v>
      </c>
      <c r="C25" s="329"/>
      <c r="D25" s="331"/>
      <c r="E25" s="331"/>
      <c r="F25" s="331"/>
      <c r="G25" s="331"/>
      <c r="H25" s="330"/>
      <c r="I25" s="389" t="s">
        <v>164</v>
      </c>
      <c r="J25" s="330"/>
      <c r="K25" s="389" t="s">
        <v>165</v>
      </c>
      <c r="L25" s="330"/>
      <c r="M25" s="343"/>
      <c r="N25" s="393">
        <f t="shared" si="0"/>
        <v>0</v>
      </c>
      <c r="O25" s="331"/>
      <c r="P25" s="388" t="s">
        <v>166</v>
      </c>
      <c r="Q25" s="339"/>
      <c r="R25" s="340"/>
      <c r="S25" s="341"/>
      <c r="T25" s="344"/>
      <c r="U25" s="345">
        <f t="shared" si="1"/>
        <v>0</v>
      </c>
      <c r="V25" s="363">
        <f t="shared" si="6"/>
        <v>0</v>
      </c>
      <c r="W25" s="363">
        <f t="shared" si="2"/>
        <v>0</v>
      </c>
      <c r="X25" s="361">
        <f t="shared" si="3"/>
        <v>0</v>
      </c>
      <c r="Y25" s="361">
        <f t="shared" si="11"/>
        <v>0</v>
      </c>
      <c r="Z25" s="377">
        <f t="shared" si="4"/>
        <v>0</v>
      </c>
      <c r="AA25" s="342"/>
      <c r="AB25" s="327"/>
      <c r="AC25" s="327"/>
      <c r="AD25" s="366">
        <f t="shared" si="12"/>
        <v>0</v>
      </c>
      <c r="AE25" s="327"/>
      <c r="AF25" s="327"/>
      <c r="AG25" s="327"/>
      <c r="AH25" s="361">
        <f t="shared" si="10"/>
        <v>0</v>
      </c>
      <c r="AI25" s="362">
        <f t="shared" si="13"/>
        <v>0</v>
      </c>
      <c r="AJ25" s="723"/>
      <c r="AK25" s="723"/>
      <c r="AL25" s="724"/>
      <c r="AM25" s="173"/>
    </row>
    <row r="26" spans="2:39" ht="30" customHeight="1">
      <c r="B26" s="175">
        <f t="shared" si="8"/>
        <v>18</v>
      </c>
      <c r="C26" s="329"/>
      <c r="D26" s="331"/>
      <c r="E26" s="331"/>
      <c r="F26" s="331"/>
      <c r="G26" s="331"/>
      <c r="H26" s="330"/>
      <c r="I26" s="389" t="s">
        <v>164</v>
      </c>
      <c r="J26" s="330"/>
      <c r="K26" s="389" t="s">
        <v>165</v>
      </c>
      <c r="L26" s="330"/>
      <c r="M26" s="343"/>
      <c r="N26" s="393">
        <f t="shared" si="0"/>
        <v>0</v>
      </c>
      <c r="O26" s="331"/>
      <c r="P26" s="388" t="s">
        <v>166</v>
      </c>
      <c r="Q26" s="339"/>
      <c r="R26" s="340"/>
      <c r="S26" s="341"/>
      <c r="T26" s="344"/>
      <c r="U26" s="345">
        <f t="shared" si="1"/>
        <v>0</v>
      </c>
      <c r="V26" s="363">
        <f t="shared" si="6"/>
        <v>0</v>
      </c>
      <c r="W26" s="363">
        <f t="shared" si="2"/>
        <v>0</v>
      </c>
      <c r="X26" s="361">
        <f t="shared" si="3"/>
        <v>0</v>
      </c>
      <c r="Y26" s="361">
        <f t="shared" si="11"/>
        <v>0</v>
      </c>
      <c r="Z26" s="377">
        <f t="shared" si="4"/>
        <v>0</v>
      </c>
      <c r="AA26" s="342"/>
      <c r="AB26" s="327"/>
      <c r="AC26" s="327"/>
      <c r="AD26" s="366">
        <f t="shared" si="12"/>
        <v>0</v>
      </c>
      <c r="AE26" s="327"/>
      <c r="AF26" s="327"/>
      <c r="AG26" s="327"/>
      <c r="AH26" s="361">
        <f t="shared" si="10"/>
        <v>0</v>
      </c>
      <c r="AI26" s="362">
        <f t="shared" si="13"/>
        <v>0</v>
      </c>
      <c r="AJ26" s="723"/>
      <c r="AK26" s="723"/>
      <c r="AL26" s="724"/>
      <c r="AM26" s="173"/>
    </row>
    <row r="27" spans="2:39" ht="30" customHeight="1">
      <c r="B27" s="175">
        <f t="shared" si="8"/>
        <v>19</v>
      </c>
      <c r="C27" s="329"/>
      <c r="D27" s="331"/>
      <c r="E27" s="331"/>
      <c r="F27" s="331"/>
      <c r="G27" s="331"/>
      <c r="H27" s="330"/>
      <c r="I27" s="389" t="s">
        <v>164</v>
      </c>
      <c r="J27" s="330"/>
      <c r="K27" s="389" t="s">
        <v>165</v>
      </c>
      <c r="L27" s="330"/>
      <c r="M27" s="343"/>
      <c r="N27" s="393">
        <f t="shared" si="0"/>
        <v>0</v>
      </c>
      <c r="O27" s="331"/>
      <c r="P27" s="388" t="s">
        <v>166</v>
      </c>
      <c r="Q27" s="339"/>
      <c r="R27" s="340"/>
      <c r="S27" s="341"/>
      <c r="T27" s="344"/>
      <c r="U27" s="345">
        <f t="shared" si="1"/>
        <v>0</v>
      </c>
      <c r="V27" s="363">
        <f t="shared" si="6"/>
        <v>0</v>
      </c>
      <c r="W27" s="363">
        <f t="shared" si="2"/>
        <v>0</v>
      </c>
      <c r="X27" s="361">
        <f t="shared" si="3"/>
        <v>0</v>
      </c>
      <c r="Y27" s="361">
        <f t="shared" si="11"/>
        <v>0</v>
      </c>
      <c r="Z27" s="377">
        <f t="shared" si="4"/>
        <v>0</v>
      </c>
      <c r="AA27" s="342"/>
      <c r="AB27" s="327"/>
      <c r="AC27" s="327"/>
      <c r="AD27" s="366">
        <f t="shared" si="12"/>
        <v>0</v>
      </c>
      <c r="AE27" s="327"/>
      <c r="AF27" s="327"/>
      <c r="AG27" s="327"/>
      <c r="AH27" s="361">
        <f t="shared" si="10"/>
        <v>0</v>
      </c>
      <c r="AI27" s="362">
        <f t="shared" si="13"/>
        <v>0</v>
      </c>
      <c r="AJ27" s="723"/>
      <c r="AK27" s="723"/>
      <c r="AL27" s="724"/>
      <c r="AM27" s="173"/>
    </row>
    <row r="28" spans="2:39" ht="30" customHeight="1">
      <c r="B28" s="175">
        <f t="shared" si="8"/>
        <v>20</v>
      </c>
      <c r="C28" s="329"/>
      <c r="D28" s="331"/>
      <c r="E28" s="331"/>
      <c r="F28" s="331"/>
      <c r="G28" s="331"/>
      <c r="H28" s="330"/>
      <c r="I28" s="389" t="s">
        <v>164</v>
      </c>
      <c r="J28" s="330"/>
      <c r="K28" s="389" t="s">
        <v>165</v>
      </c>
      <c r="L28" s="330"/>
      <c r="M28" s="343"/>
      <c r="N28" s="393">
        <f t="shared" si="0"/>
        <v>0</v>
      </c>
      <c r="O28" s="331"/>
      <c r="P28" s="388" t="s">
        <v>166</v>
      </c>
      <c r="Q28" s="339"/>
      <c r="R28" s="340"/>
      <c r="S28" s="341"/>
      <c r="T28" s="344"/>
      <c r="U28" s="345">
        <f t="shared" si="1"/>
        <v>0</v>
      </c>
      <c r="V28" s="363">
        <f t="shared" si="6"/>
        <v>0</v>
      </c>
      <c r="W28" s="363">
        <f t="shared" si="2"/>
        <v>0</v>
      </c>
      <c r="X28" s="361">
        <f t="shared" si="3"/>
        <v>0</v>
      </c>
      <c r="Y28" s="361">
        <f t="shared" si="11"/>
        <v>0</v>
      </c>
      <c r="Z28" s="377">
        <f t="shared" si="4"/>
        <v>0</v>
      </c>
      <c r="AA28" s="342"/>
      <c r="AB28" s="327"/>
      <c r="AC28" s="327"/>
      <c r="AD28" s="366">
        <f t="shared" si="12"/>
        <v>0</v>
      </c>
      <c r="AE28" s="327"/>
      <c r="AF28" s="327"/>
      <c r="AG28" s="327"/>
      <c r="AH28" s="361">
        <f t="shared" si="10"/>
        <v>0</v>
      </c>
      <c r="AI28" s="362">
        <f t="shared" si="13"/>
        <v>0</v>
      </c>
      <c r="AJ28" s="723"/>
      <c r="AK28" s="723"/>
      <c r="AL28" s="724"/>
      <c r="AM28" s="173"/>
    </row>
    <row r="29" spans="2:39" ht="30" customHeight="1">
      <c r="B29" s="175">
        <f t="shared" si="8"/>
        <v>21</v>
      </c>
      <c r="C29" s="329"/>
      <c r="D29" s="331"/>
      <c r="E29" s="331"/>
      <c r="F29" s="331"/>
      <c r="G29" s="331"/>
      <c r="H29" s="330"/>
      <c r="I29" s="389" t="s">
        <v>164</v>
      </c>
      <c r="J29" s="330"/>
      <c r="K29" s="389" t="s">
        <v>165</v>
      </c>
      <c r="L29" s="330"/>
      <c r="M29" s="343"/>
      <c r="N29" s="393">
        <f t="shared" si="0"/>
        <v>0</v>
      </c>
      <c r="O29" s="331"/>
      <c r="P29" s="388" t="s">
        <v>166</v>
      </c>
      <c r="Q29" s="339"/>
      <c r="R29" s="340"/>
      <c r="S29" s="341"/>
      <c r="T29" s="344"/>
      <c r="U29" s="345">
        <f t="shared" si="1"/>
        <v>0</v>
      </c>
      <c r="V29" s="363">
        <f t="shared" si="6"/>
        <v>0</v>
      </c>
      <c r="W29" s="363">
        <f t="shared" si="2"/>
        <v>0</v>
      </c>
      <c r="X29" s="361">
        <f t="shared" si="3"/>
        <v>0</v>
      </c>
      <c r="Y29" s="361">
        <f t="shared" si="11"/>
        <v>0</v>
      </c>
      <c r="Z29" s="377">
        <f t="shared" si="4"/>
        <v>0</v>
      </c>
      <c r="AA29" s="342"/>
      <c r="AB29" s="327"/>
      <c r="AC29" s="327"/>
      <c r="AD29" s="366">
        <f t="shared" si="12"/>
        <v>0</v>
      </c>
      <c r="AE29" s="327"/>
      <c r="AF29" s="327"/>
      <c r="AG29" s="327"/>
      <c r="AH29" s="361">
        <f t="shared" si="10"/>
        <v>0</v>
      </c>
      <c r="AI29" s="362">
        <f t="shared" si="13"/>
        <v>0</v>
      </c>
      <c r="AJ29" s="723"/>
      <c r="AK29" s="723"/>
      <c r="AL29" s="724"/>
      <c r="AM29" s="173"/>
    </row>
    <row r="30" spans="2:39" ht="30" customHeight="1">
      <c r="B30" s="175">
        <f t="shared" si="8"/>
        <v>22</v>
      </c>
      <c r="C30" s="329"/>
      <c r="D30" s="331"/>
      <c r="E30" s="331"/>
      <c r="F30" s="331"/>
      <c r="G30" s="331"/>
      <c r="H30" s="330"/>
      <c r="I30" s="389" t="s">
        <v>164</v>
      </c>
      <c r="J30" s="330"/>
      <c r="K30" s="389" t="s">
        <v>165</v>
      </c>
      <c r="L30" s="330"/>
      <c r="M30" s="343"/>
      <c r="N30" s="393">
        <f t="shared" si="0"/>
        <v>0</v>
      </c>
      <c r="O30" s="331"/>
      <c r="P30" s="388" t="s">
        <v>166</v>
      </c>
      <c r="Q30" s="339"/>
      <c r="R30" s="340"/>
      <c r="S30" s="341"/>
      <c r="T30" s="344"/>
      <c r="U30" s="345">
        <f t="shared" si="1"/>
        <v>0</v>
      </c>
      <c r="V30" s="363">
        <f t="shared" si="6"/>
        <v>0</v>
      </c>
      <c r="W30" s="363">
        <f t="shared" si="2"/>
        <v>0</v>
      </c>
      <c r="X30" s="361">
        <f t="shared" si="3"/>
        <v>0</v>
      </c>
      <c r="Y30" s="361">
        <f t="shared" si="11"/>
        <v>0</v>
      </c>
      <c r="Z30" s="377">
        <f t="shared" si="4"/>
        <v>0</v>
      </c>
      <c r="AA30" s="342"/>
      <c r="AB30" s="327"/>
      <c r="AC30" s="327"/>
      <c r="AD30" s="366">
        <f t="shared" si="12"/>
        <v>0</v>
      </c>
      <c r="AE30" s="327"/>
      <c r="AF30" s="327"/>
      <c r="AG30" s="327"/>
      <c r="AH30" s="361">
        <f t="shared" si="10"/>
        <v>0</v>
      </c>
      <c r="AI30" s="362">
        <f t="shared" si="13"/>
        <v>0</v>
      </c>
      <c r="AJ30" s="723"/>
      <c r="AK30" s="723"/>
      <c r="AL30" s="724"/>
      <c r="AM30" s="173"/>
    </row>
    <row r="31" spans="2:39" ht="30" customHeight="1">
      <c r="B31" s="175">
        <f t="shared" si="8"/>
        <v>23</v>
      </c>
      <c r="C31" s="329"/>
      <c r="D31" s="331"/>
      <c r="E31" s="331"/>
      <c r="F31" s="331"/>
      <c r="G31" s="331"/>
      <c r="H31" s="330"/>
      <c r="I31" s="389" t="s">
        <v>164</v>
      </c>
      <c r="J31" s="330"/>
      <c r="K31" s="389" t="s">
        <v>165</v>
      </c>
      <c r="L31" s="330"/>
      <c r="M31" s="343"/>
      <c r="N31" s="393">
        <f t="shared" si="0"/>
        <v>0</v>
      </c>
      <c r="O31" s="331"/>
      <c r="P31" s="388" t="s">
        <v>166</v>
      </c>
      <c r="Q31" s="339"/>
      <c r="R31" s="340"/>
      <c r="S31" s="341"/>
      <c r="T31" s="344"/>
      <c r="U31" s="345">
        <f t="shared" si="1"/>
        <v>0</v>
      </c>
      <c r="V31" s="363">
        <f t="shared" si="6"/>
        <v>0</v>
      </c>
      <c r="W31" s="363">
        <f t="shared" si="2"/>
        <v>0</v>
      </c>
      <c r="X31" s="361">
        <f t="shared" si="3"/>
        <v>0</v>
      </c>
      <c r="Y31" s="361">
        <f t="shared" si="11"/>
        <v>0</v>
      </c>
      <c r="Z31" s="377">
        <f t="shared" si="4"/>
        <v>0</v>
      </c>
      <c r="AA31" s="342"/>
      <c r="AB31" s="327"/>
      <c r="AC31" s="327"/>
      <c r="AD31" s="366">
        <f t="shared" si="12"/>
        <v>0</v>
      </c>
      <c r="AE31" s="327"/>
      <c r="AF31" s="327"/>
      <c r="AG31" s="327"/>
      <c r="AH31" s="361">
        <f t="shared" si="10"/>
        <v>0</v>
      </c>
      <c r="AI31" s="362">
        <f t="shared" si="13"/>
        <v>0</v>
      </c>
      <c r="AJ31" s="723"/>
      <c r="AK31" s="723"/>
      <c r="AL31" s="724"/>
      <c r="AM31" s="173"/>
    </row>
    <row r="32" spans="2:39" ht="30" customHeight="1">
      <c r="B32" s="175">
        <f t="shared" si="8"/>
        <v>24</v>
      </c>
      <c r="C32" s="329"/>
      <c r="D32" s="331"/>
      <c r="E32" s="331"/>
      <c r="F32" s="331"/>
      <c r="G32" s="331"/>
      <c r="H32" s="330"/>
      <c r="I32" s="389" t="s">
        <v>164</v>
      </c>
      <c r="J32" s="330"/>
      <c r="K32" s="389" t="s">
        <v>165</v>
      </c>
      <c r="L32" s="330"/>
      <c r="M32" s="343"/>
      <c r="N32" s="393">
        <f t="shared" si="0"/>
        <v>0</v>
      </c>
      <c r="O32" s="331"/>
      <c r="P32" s="388" t="s">
        <v>166</v>
      </c>
      <c r="Q32" s="339"/>
      <c r="R32" s="340"/>
      <c r="S32" s="341"/>
      <c r="T32" s="344"/>
      <c r="U32" s="345">
        <f t="shared" si="1"/>
        <v>0</v>
      </c>
      <c r="V32" s="363">
        <f t="shared" si="6"/>
        <v>0</v>
      </c>
      <c r="W32" s="363">
        <f t="shared" si="2"/>
        <v>0</v>
      </c>
      <c r="X32" s="361">
        <f t="shared" si="3"/>
        <v>0</v>
      </c>
      <c r="Y32" s="361">
        <f t="shared" si="11"/>
        <v>0</v>
      </c>
      <c r="Z32" s="377">
        <f t="shared" si="4"/>
        <v>0</v>
      </c>
      <c r="AA32" s="342"/>
      <c r="AB32" s="327"/>
      <c r="AC32" s="327"/>
      <c r="AD32" s="366">
        <f t="shared" si="12"/>
        <v>0</v>
      </c>
      <c r="AE32" s="327"/>
      <c r="AF32" s="327"/>
      <c r="AG32" s="327"/>
      <c r="AH32" s="361">
        <f t="shared" si="10"/>
        <v>0</v>
      </c>
      <c r="AI32" s="362">
        <f t="shared" si="13"/>
        <v>0</v>
      </c>
      <c r="AJ32" s="723"/>
      <c r="AK32" s="723"/>
      <c r="AL32" s="724"/>
      <c r="AM32" s="173"/>
    </row>
    <row r="33" spans="2:39" ht="30" customHeight="1">
      <c r="B33" s="175">
        <f t="shared" si="8"/>
        <v>25</v>
      </c>
      <c r="C33" s="329"/>
      <c r="D33" s="331"/>
      <c r="E33" s="331"/>
      <c r="F33" s="331"/>
      <c r="G33" s="331"/>
      <c r="H33" s="330"/>
      <c r="I33" s="389" t="s">
        <v>164</v>
      </c>
      <c r="J33" s="330"/>
      <c r="K33" s="389" t="s">
        <v>165</v>
      </c>
      <c r="L33" s="330"/>
      <c r="M33" s="343"/>
      <c r="N33" s="393">
        <f t="shared" si="0"/>
        <v>0</v>
      </c>
      <c r="O33" s="331"/>
      <c r="P33" s="388" t="s">
        <v>166</v>
      </c>
      <c r="Q33" s="339"/>
      <c r="R33" s="340"/>
      <c r="S33" s="341"/>
      <c r="T33" s="344"/>
      <c r="U33" s="345">
        <f t="shared" si="1"/>
        <v>0</v>
      </c>
      <c r="V33" s="363">
        <f t="shared" si="6"/>
        <v>0</v>
      </c>
      <c r="W33" s="363">
        <f t="shared" si="2"/>
        <v>0</v>
      </c>
      <c r="X33" s="361">
        <f t="shared" si="3"/>
        <v>0</v>
      </c>
      <c r="Y33" s="361">
        <f t="shared" si="11"/>
        <v>0</v>
      </c>
      <c r="Z33" s="377">
        <f t="shared" si="4"/>
        <v>0</v>
      </c>
      <c r="AA33" s="342"/>
      <c r="AB33" s="327"/>
      <c r="AC33" s="327"/>
      <c r="AD33" s="366">
        <f t="shared" si="12"/>
        <v>0</v>
      </c>
      <c r="AE33" s="327"/>
      <c r="AF33" s="327"/>
      <c r="AG33" s="327"/>
      <c r="AH33" s="361">
        <f t="shared" si="10"/>
        <v>0</v>
      </c>
      <c r="AI33" s="362">
        <f t="shared" si="13"/>
        <v>0</v>
      </c>
      <c r="AJ33" s="723"/>
      <c r="AK33" s="723"/>
      <c r="AL33" s="724"/>
      <c r="AM33" s="173"/>
    </row>
    <row r="34" spans="2:39" ht="30" customHeight="1">
      <c r="B34" s="175">
        <f t="shared" si="8"/>
        <v>26</v>
      </c>
      <c r="C34" s="329"/>
      <c r="D34" s="331"/>
      <c r="E34" s="331"/>
      <c r="F34" s="331"/>
      <c r="G34" s="331"/>
      <c r="H34" s="330"/>
      <c r="I34" s="389" t="s">
        <v>164</v>
      </c>
      <c r="J34" s="330"/>
      <c r="K34" s="389" t="s">
        <v>165</v>
      </c>
      <c r="L34" s="330"/>
      <c r="M34" s="343"/>
      <c r="N34" s="393">
        <f t="shared" si="0"/>
        <v>0</v>
      </c>
      <c r="O34" s="331"/>
      <c r="P34" s="388" t="s">
        <v>166</v>
      </c>
      <c r="Q34" s="339"/>
      <c r="R34" s="340"/>
      <c r="S34" s="341"/>
      <c r="T34" s="344"/>
      <c r="U34" s="345">
        <f t="shared" si="1"/>
        <v>0</v>
      </c>
      <c r="V34" s="363">
        <f t="shared" si="6"/>
        <v>0</v>
      </c>
      <c r="W34" s="363">
        <f t="shared" si="2"/>
        <v>0</v>
      </c>
      <c r="X34" s="361">
        <f t="shared" si="3"/>
        <v>0</v>
      </c>
      <c r="Y34" s="361">
        <f t="shared" si="11"/>
        <v>0</v>
      </c>
      <c r="Z34" s="377">
        <f t="shared" si="4"/>
        <v>0</v>
      </c>
      <c r="AA34" s="342"/>
      <c r="AB34" s="327"/>
      <c r="AC34" s="327"/>
      <c r="AD34" s="366">
        <f t="shared" si="12"/>
        <v>0</v>
      </c>
      <c r="AE34" s="327"/>
      <c r="AF34" s="327"/>
      <c r="AG34" s="327"/>
      <c r="AH34" s="361">
        <f t="shared" si="10"/>
        <v>0</v>
      </c>
      <c r="AI34" s="362">
        <f t="shared" si="13"/>
        <v>0</v>
      </c>
      <c r="AJ34" s="723"/>
      <c r="AK34" s="723"/>
      <c r="AL34" s="724"/>
      <c r="AM34" s="173"/>
    </row>
    <row r="35" spans="2:39" ht="30" customHeight="1">
      <c r="B35" s="175">
        <f t="shared" si="8"/>
        <v>27</v>
      </c>
      <c r="C35" s="329"/>
      <c r="D35" s="331"/>
      <c r="E35" s="331"/>
      <c r="F35" s="331"/>
      <c r="G35" s="331"/>
      <c r="H35" s="330"/>
      <c r="I35" s="389" t="s">
        <v>164</v>
      </c>
      <c r="J35" s="330"/>
      <c r="K35" s="389" t="s">
        <v>165</v>
      </c>
      <c r="L35" s="330"/>
      <c r="M35" s="343"/>
      <c r="N35" s="393">
        <f t="shared" si="0"/>
        <v>0</v>
      </c>
      <c r="O35" s="331"/>
      <c r="P35" s="388" t="s">
        <v>166</v>
      </c>
      <c r="Q35" s="339"/>
      <c r="R35" s="340"/>
      <c r="S35" s="341"/>
      <c r="T35" s="344"/>
      <c r="U35" s="345">
        <f t="shared" si="1"/>
        <v>0</v>
      </c>
      <c r="V35" s="363">
        <f t="shared" si="6"/>
        <v>0</v>
      </c>
      <c r="W35" s="363">
        <f t="shared" si="2"/>
        <v>0</v>
      </c>
      <c r="X35" s="361">
        <f t="shared" si="3"/>
        <v>0</v>
      </c>
      <c r="Y35" s="361">
        <f t="shared" si="11"/>
        <v>0</v>
      </c>
      <c r="Z35" s="377">
        <f t="shared" si="4"/>
        <v>0</v>
      </c>
      <c r="AA35" s="342"/>
      <c r="AB35" s="327"/>
      <c r="AC35" s="327"/>
      <c r="AD35" s="366">
        <f t="shared" si="12"/>
        <v>0</v>
      </c>
      <c r="AE35" s="327"/>
      <c r="AF35" s="327"/>
      <c r="AG35" s="327"/>
      <c r="AH35" s="361">
        <f t="shared" si="10"/>
        <v>0</v>
      </c>
      <c r="AI35" s="362">
        <f t="shared" si="13"/>
        <v>0</v>
      </c>
      <c r="AJ35" s="723"/>
      <c r="AK35" s="723"/>
      <c r="AL35" s="724"/>
      <c r="AM35" s="173"/>
    </row>
    <row r="36" spans="2:39" ht="30" customHeight="1">
      <c r="B36" s="175">
        <f t="shared" si="8"/>
        <v>28</v>
      </c>
      <c r="C36" s="329"/>
      <c r="D36" s="331"/>
      <c r="E36" s="331"/>
      <c r="F36" s="331"/>
      <c r="G36" s="331"/>
      <c r="H36" s="330"/>
      <c r="I36" s="389" t="s">
        <v>164</v>
      </c>
      <c r="J36" s="330"/>
      <c r="K36" s="389" t="s">
        <v>165</v>
      </c>
      <c r="L36" s="330"/>
      <c r="M36" s="343"/>
      <c r="N36" s="393">
        <f t="shared" si="0"/>
        <v>0</v>
      </c>
      <c r="O36" s="331"/>
      <c r="P36" s="388" t="s">
        <v>166</v>
      </c>
      <c r="Q36" s="339"/>
      <c r="R36" s="340"/>
      <c r="S36" s="341"/>
      <c r="T36" s="344"/>
      <c r="U36" s="345">
        <f t="shared" si="1"/>
        <v>0</v>
      </c>
      <c r="V36" s="363">
        <f t="shared" si="6"/>
        <v>0</v>
      </c>
      <c r="W36" s="363">
        <f t="shared" si="2"/>
        <v>0</v>
      </c>
      <c r="X36" s="361">
        <f t="shared" si="3"/>
        <v>0</v>
      </c>
      <c r="Y36" s="361">
        <f t="shared" si="11"/>
        <v>0</v>
      </c>
      <c r="Z36" s="377">
        <f t="shared" si="4"/>
        <v>0</v>
      </c>
      <c r="AA36" s="342"/>
      <c r="AB36" s="327"/>
      <c r="AC36" s="327"/>
      <c r="AD36" s="366">
        <f t="shared" si="12"/>
        <v>0</v>
      </c>
      <c r="AE36" s="327"/>
      <c r="AF36" s="327"/>
      <c r="AG36" s="327"/>
      <c r="AH36" s="361">
        <f t="shared" si="10"/>
        <v>0</v>
      </c>
      <c r="AI36" s="362">
        <f t="shared" si="13"/>
        <v>0</v>
      </c>
      <c r="AJ36" s="723"/>
      <c r="AK36" s="723"/>
      <c r="AL36" s="724"/>
      <c r="AM36" s="173"/>
    </row>
    <row r="37" spans="2:39" ht="30" customHeight="1">
      <c r="B37" s="175">
        <f t="shared" si="8"/>
        <v>29</v>
      </c>
      <c r="C37" s="329"/>
      <c r="D37" s="331"/>
      <c r="E37" s="331"/>
      <c r="F37" s="331"/>
      <c r="G37" s="331"/>
      <c r="H37" s="330"/>
      <c r="I37" s="389" t="s">
        <v>164</v>
      </c>
      <c r="J37" s="330"/>
      <c r="K37" s="389" t="s">
        <v>165</v>
      </c>
      <c r="L37" s="330"/>
      <c r="M37" s="343"/>
      <c r="N37" s="393">
        <f t="shared" si="0"/>
        <v>0</v>
      </c>
      <c r="O37" s="331"/>
      <c r="P37" s="388" t="s">
        <v>166</v>
      </c>
      <c r="Q37" s="339"/>
      <c r="R37" s="340"/>
      <c r="S37" s="341"/>
      <c r="T37" s="344"/>
      <c r="U37" s="345">
        <f t="shared" si="1"/>
        <v>0</v>
      </c>
      <c r="V37" s="363">
        <f t="shared" si="6"/>
        <v>0</v>
      </c>
      <c r="W37" s="363">
        <f t="shared" si="2"/>
        <v>0</v>
      </c>
      <c r="X37" s="361">
        <f t="shared" si="3"/>
        <v>0</v>
      </c>
      <c r="Y37" s="361">
        <f t="shared" si="11"/>
        <v>0</v>
      </c>
      <c r="Z37" s="377">
        <f t="shared" si="4"/>
        <v>0</v>
      </c>
      <c r="AA37" s="342"/>
      <c r="AB37" s="327"/>
      <c r="AC37" s="327"/>
      <c r="AD37" s="366">
        <f t="shared" si="12"/>
        <v>0</v>
      </c>
      <c r="AE37" s="327"/>
      <c r="AF37" s="327"/>
      <c r="AG37" s="327"/>
      <c r="AH37" s="361">
        <f t="shared" si="10"/>
        <v>0</v>
      </c>
      <c r="AI37" s="362">
        <f t="shared" si="13"/>
        <v>0</v>
      </c>
      <c r="AJ37" s="723"/>
      <c r="AK37" s="723"/>
      <c r="AL37" s="724"/>
      <c r="AM37" s="173"/>
    </row>
    <row r="38" spans="2:39" ht="30" customHeight="1">
      <c r="B38" s="175">
        <f t="shared" si="8"/>
        <v>30</v>
      </c>
      <c r="C38" s="329"/>
      <c r="D38" s="331"/>
      <c r="E38" s="331"/>
      <c r="F38" s="331"/>
      <c r="G38" s="331"/>
      <c r="H38" s="330"/>
      <c r="I38" s="389" t="s">
        <v>164</v>
      </c>
      <c r="J38" s="330"/>
      <c r="K38" s="389" t="s">
        <v>165</v>
      </c>
      <c r="L38" s="330"/>
      <c r="M38" s="343"/>
      <c r="N38" s="393">
        <f t="shared" si="0"/>
        <v>0</v>
      </c>
      <c r="O38" s="331"/>
      <c r="P38" s="388" t="s">
        <v>166</v>
      </c>
      <c r="Q38" s="339"/>
      <c r="R38" s="340"/>
      <c r="S38" s="341"/>
      <c r="T38" s="344"/>
      <c r="U38" s="345">
        <f t="shared" si="1"/>
        <v>0</v>
      </c>
      <c r="V38" s="363">
        <f t="shared" si="6"/>
        <v>0</v>
      </c>
      <c r="W38" s="363">
        <f t="shared" si="2"/>
        <v>0</v>
      </c>
      <c r="X38" s="361">
        <f t="shared" si="3"/>
        <v>0</v>
      </c>
      <c r="Y38" s="361">
        <f t="shared" si="11"/>
        <v>0</v>
      </c>
      <c r="Z38" s="377">
        <f t="shared" si="4"/>
        <v>0</v>
      </c>
      <c r="AA38" s="342"/>
      <c r="AB38" s="327"/>
      <c r="AC38" s="327"/>
      <c r="AD38" s="366">
        <f t="shared" si="12"/>
        <v>0</v>
      </c>
      <c r="AE38" s="327"/>
      <c r="AF38" s="327"/>
      <c r="AG38" s="327"/>
      <c r="AH38" s="361">
        <f t="shared" si="10"/>
        <v>0</v>
      </c>
      <c r="AI38" s="362">
        <f t="shared" si="13"/>
        <v>0</v>
      </c>
      <c r="AJ38" s="723"/>
      <c r="AK38" s="723"/>
      <c r="AL38" s="724"/>
      <c r="AM38" s="173"/>
    </row>
    <row r="39" spans="2:39" ht="30" customHeight="1">
      <c r="B39" s="175">
        <f t="shared" si="8"/>
        <v>31</v>
      </c>
      <c r="C39" s="329"/>
      <c r="D39" s="331"/>
      <c r="E39" s="331"/>
      <c r="F39" s="331"/>
      <c r="G39" s="331"/>
      <c r="H39" s="330"/>
      <c r="I39" s="389" t="s">
        <v>164</v>
      </c>
      <c r="J39" s="330"/>
      <c r="K39" s="389" t="s">
        <v>165</v>
      </c>
      <c r="L39" s="330"/>
      <c r="M39" s="343"/>
      <c r="N39" s="393">
        <f t="shared" si="0"/>
        <v>0</v>
      </c>
      <c r="O39" s="331"/>
      <c r="P39" s="388" t="s">
        <v>166</v>
      </c>
      <c r="Q39" s="339"/>
      <c r="R39" s="340"/>
      <c r="S39" s="341"/>
      <c r="T39" s="344"/>
      <c r="U39" s="345">
        <f t="shared" si="1"/>
        <v>0</v>
      </c>
      <c r="V39" s="363">
        <f t="shared" si="6"/>
        <v>0</v>
      </c>
      <c r="W39" s="363">
        <f t="shared" si="2"/>
        <v>0</v>
      </c>
      <c r="X39" s="361">
        <f t="shared" si="3"/>
        <v>0</v>
      </c>
      <c r="Y39" s="361">
        <f t="shared" si="11"/>
        <v>0</v>
      </c>
      <c r="Z39" s="377">
        <f t="shared" si="4"/>
        <v>0</v>
      </c>
      <c r="AA39" s="342"/>
      <c r="AB39" s="327"/>
      <c r="AC39" s="327"/>
      <c r="AD39" s="366">
        <f t="shared" si="12"/>
        <v>0</v>
      </c>
      <c r="AE39" s="327"/>
      <c r="AF39" s="327"/>
      <c r="AG39" s="327"/>
      <c r="AH39" s="361">
        <f t="shared" si="10"/>
        <v>0</v>
      </c>
      <c r="AI39" s="362">
        <f t="shared" si="13"/>
        <v>0</v>
      </c>
      <c r="AJ39" s="723"/>
      <c r="AK39" s="723"/>
      <c r="AL39" s="724"/>
      <c r="AM39" s="173"/>
    </row>
    <row r="40" spans="2:39" ht="30" customHeight="1">
      <c r="B40" s="175">
        <f t="shared" si="8"/>
        <v>32</v>
      </c>
      <c r="C40" s="329"/>
      <c r="D40" s="331"/>
      <c r="E40" s="331"/>
      <c r="F40" s="331"/>
      <c r="G40" s="331"/>
      <c r="H40" s="330"/>
      <c r="I40" s="389" t="s">
        <v>164</v>
      </c>
      <c r="J40" s="330"/>
      <c r="K40" s="389" t="s">
        <v>165</v>
      </c>
      <c r="L40" s="330"/>
      <c r="M40" s="343"/>
      <c r="N40" s="393">
        <f t="shared" si="0"/>
        <v>0</v>
      </c>
      <c r="O40" s="331"/>
      <c r="P40" s="388" t="s">
        <v>166</v>
      </c>
      <c r="Q40" s="339"/>
      <c r="R40" s="340"/>
      <c r="S40" s="341"/>
      <c r="T40" s="344"/>
      <c r="U40" s="345">
        <f t="shared" si="1"/>
        <v>0</v>
      </c>
      <c r="V40" s="363">
        <f t="shared" si="6"/>
        <v>0</v>
      </c>
      <c r="W40" s="363">
        <f t="shared" si="2"/>
        <v>0</v>
      </c>
      <c r="X40" s="361">
        <f t="shared" si="3"/>
        <v>0</v>
      </c>
      <c r="Y40" s="361">
        <f t="shared" si="11"/>
        <v>0</v>
      </c>
      <c r="Z40" s="377">
        <f t="shared" si="4"/>
        <v>0</v>
      </c>
      <c r="AA40" s="342"/>
      <c r="AB40" s="327"/>
      <c r="AC40" s="327"/>
      <c r="AD40" s="366">
        <f t="shared" si="12"/>
        <v>0</v>
      </c>
      <c r="AE40" s="327"/>
      <c r="AF40" s="327"/>
      <c r="AG40" s="327"/>
      <c r="AH40" s="361">
        <f t="shared" si="10"/>
        <v>0</v>
      </c>
      <c r="AI40" s="362">
        <f t="shared" si="13"/>
        <v>0</v>
      </c>
      <c r="AJ40" s="723"/>
      <c r="AK40" s="723"/>
      <c r="AL40" s="724"/>
      <c r="AM40" s="173"/>
    </row>
    <row r="41" spans="2:39" ht="30" customHeight="1">
      <c r="B41" s="175">
        <f t="shared" si="8"/>
        <v>33</v>
      </c>
      <c r="C41" s="329"/>
      <c r="D41" s="331"/>
      <c r="E41" s="331"/>
      <c r="F41" s="331"/>
      <c r="G41" s="331"/>
      <c r="H41" s="330"/>
      <c r="I41" s="389" t="s">
        <v>164</v>
      </c>
      <c r="J41" s="330"/>
      <c r="K41" s="389" t="s">
        <v>165</v>
      </c>
      <c r="L41" s="330"/>
      <c r="M41" s="343"/>
      <c r="N41" s="393">
        <f t="shared" ref="N41:N72" si="14">IF(ROUNDDOWN(M41/$M$4,1)&gt;1,1,ROUNDDOWN(M41/$M$4,1))</f>
        <v>0</v>
      </c>
      <c r="O41" s="331"/>
      <c r="P41" s="388" t="s">
        <v>166</v>
      </c>
      <c r="Q41" s="339"/>
      <c r="R41" s="340"/>
      <c r="S41" s="341"/>
      <c r="T41" s="344"/>
      <c r="U41" s="345">
        <f t="shared" ref="U41:U72" si="15">IF(C41="",0,ROUND($U$99/COUNTA($C$9:$C$98),0))</f>
        <v>0</v>
      </c>
      <c r="V41" s="363">
        <f t="shared" si="6"/>
        <v>0</v>
      </c>
      <c r="W41" s="363">
        <f t="shared" ref="W41:W72" si="16">IF($V$4="○",V41,SUM(R41:T41))</f>
        <v>0</v>
      </c>
      <c r="X41" s="361">
        <f t="shared" ref="X41:X72" si="17">IF(W41=0,0,ROUND($X$99/COUNTIF($W$9:$W$98,"&gt;0"),0))</f>
        <v>0</v>
      </c>
      <c r="Y41" s="361">
        <f t="shared" si="11"/>
        <v>0</v>
      </c>
      <c r="Z41" s="377">
        <f t="shared" ref="Z41:Z72" si="18">SUM(W41,Y41)</f>
        <v>0</v>
      </c>
      <c r="AA41" s="342"/>
      <c r="AB41" s="327"/>
      <c r="AC41" s="327"/>
      <c r="AD41" s="366">
        <f t="shared" si="12"/>
        <v>0</v>
      </c>
      <c r="AE41" s="327"/>
      <c r="AF41" s="327"/>
      <c r="AG41" s="327"/>
      <c r="AH41" s="361">
        <f t="shared" si="10"/>
        <v>0</v>
      </c>
      <c r="AI41" s="362">
        <f t="shared" si="13"/>
        <v>0</v>
      </c>
      <c r="AJ41" s="723"/>
      <c r="AK41" s="723"/>
      <c r="AL41" s="724"/>
      <c r="AM41" s="173"/>
    </row>
    <row r="42" spans="2:39" ht="30" customHeight="1">
      <c r="B42" s="175">
        <f t="shared" si="8"/>
        <v>34</v>
      </c>
      <c r="C42" s="329"/>
      <c r="D42" s="331"/>
      <c r="E42" s="331"/>
      <c r="F42" s="331"/>
      <c r="G42" s="331"/>
      <c r="H42" s="330"/>
      <c r="I42" s="389" t="s">
        <v>164</v>
      </c>
      <c r="J42" s="330"/>
      <c r="K42" s="389" t="s">
        <v>165</v>
      </c>
      <c r="L42" s="330"/>
      <c r="M42" s="343"/>
      <c r="N42" s="393">
        <f t="shared" si="14"/>
        <v>0</v>
      </c>
      <c r="O42" s="331"/>
      <c r="P42" s="388" t="s">
        <v>166</v>
      </c>
      <c r="Q42" s="339"/>
      <c r="R42" s="340"/>
      <c r="S42" s="341"/>
      <c r="T42" s="344"/>
      <c r="U42" s="345">
        <f t="shared" si="15"/>
        <v>0</v>
      </c>
      <c r="V42" s="363">
        <f t="shared" ref="V42:V73" si="19">IF($V$4="○",U42,0)</f>
        <v>0</v>
      </c>
      <c r="W42" s="363">
        <f t="shared" si="16"/>
        <v>0</v>
      </c>
      <c r="X42" s="361">
        <f t="shared" si="17"/>
        <v>0</v>
      </c>
      <c r="Y42" s="361">
        <f t="shared" si="11"/>
        <v>0</v>
      </c>
      <c r="Z42" s="377">
        <f t="shared" si="18"/>
        <v>0</v>
      </c>
      <c r="AA42" s="342"/>
      <c r="AB42" s="327"/>
      <c r="AC42" s="327"/>
      <c r="AD42" s="366">
        <f t="shared" si="12"/>
        <v>0</v>
      </c>
      <c r="AE42" s="327"/>
      <c r="AF42" s="327"/>
      <c r="AG42" s="327"/>
      <c r="AH42" s="361">
        <f t="shared" si="10"/>
        <v>0</v>
      </c>
      <c r="AI42" s="362">
        <f t="shared" si="13"/>
        <v>0</v>
      </c>
      <c r="AJ42" s="723"/>
      <c r="AK42" s="723"/>
      <c r="AL42" s="724"/>
      <c r="AM42" s="173"/>
    </row>
    <row r="43" spans="2:39" ht="30" customHeight="1">
      <c r="B43" s="175">
        <f t="shared" si="8"/>
        <v>35</v>
      </c>
      <c r="C43" s="329"/>
      <c r="D43" s="331"/>
      <c r="E43" s="331"/>
      <c r="F43" s="331"/>
      <c r="G43" s="331"/>
      <c r="H43" s="330"/>
      <c r="I43" s="389" t="s">
        <v>164</v>
      </c>
      <c r="J43" s="330"/>
      <c r="K43" s="389" t="s">
        <v>165</v>
      </c>
      <c r="L43" s="330"/>
      <c r="M43" s="343"/>
      <c r="N43" s="393">
        <f t="shared" si="14"/>
        <v>0</v>
      </c>
      <c r="O43" s="331"/>
      <c r="P43" s="388" t="s">
        <v>166</v>
      </c>
      <c r="Q43" s="339"/>
      <c r="R43" s="340"/>
      <c r="S43" s="341"/>
      <c r="T43" s="344"/>
      <c r="U43" s="345">
        <f t="shared" si="15"/>
        <v>0</v>
      </c>
      <c r="V43" s="363">
        <f t="shared" si="19"/>
        <v>0</v>
      </c>
      <c r="W43" s="363">
        <f t="shared" si="16"/>
        <v>0</v>
      </c>
      <c r="X43" s="361">
        <f t="shared" si="17"/>
        <v>0</v>
      </c>
      <c r="Y43" s="361">
        <f t="shared" si="11"/>
        <v>0</v>
      </c>
      <c r="Z43" s="377">
        <f t="shared" si="18"/>
        <v>0</v>
      </c>
      <c r="AA43" s="342"/>
      <c r="AB43" s="327"/>
      <c r="AC43" s="327"/>
      <c r="AD43" s="366">
        <f t="shared" si="12"/>
        <v>0</v>
      </c>
      <c r="AE43" s="327"/>
      <c r="AF43" s="327"/>
      <c r="AG43" s="327"/>
      <c r="AH43" s="361">
        <f t="shared" si="10"/>
        <v>0</v>
      </c>
      <c r="AI43" s="362">
        <f t="shared" si="13"/>
        <v>0</v>
      </c>
      <c r="AJ43" s="723"/>
      <c r="AK43" s="723"/>
      <c r="AL43" s="724"/>
      <c r="AM43" s="173"/>
    </row>
    <row r="44" spans="2:39" ht="30" customHeight="1">
      <c r="B44" s="175">
        <f t="shared" si="8"/>
        <v>36</v>
      </c>
      <c r="C44" s="329"/>
      <c r="D44" s="331"/>
      <c r="E44" s="331"/>
      <c r="F44" s="331"/>
      <c r="G44" s="331"/>
      <c r="H44" s="330"/>
      <c r="I44" s="389" t="s">
        <v>164</v>
      </c>
      <c r="J44" s="330"/>
      <c r="K44" s="389" t="s">
        <v>165</v>
      </c>
      <c r="L44" s="330"/>
      <c r="M44" s="343"/>
      <c r="N44" s="393">
        <f t="shared" si="14"/>
        <v>0</v>
      </c>
      <c r="O44" s="331"/>
      <c r="P44" s="388" t="s">
        <v>166</v>
      </c>
      <c r="Q44" s="339"/>
      <c r="R44" s="340"/>
      <c r="S44" s="341"/>
      <c r="T44" s="344"/>
      <c r="U44" s="345">
        <f t="shared" si="15"/>
        <v>0</v>
      </c>
      <c r="V44" s="363">
        <f t="shared" si="19"/>
        <v>0</v>
      </c>
      <c r="W44" s="363">
        <f t="shared" si="16"/>
        <v>0</v>
      </c>
      <c r="X44" s="361">
        <f t="shared" si="17"/>
        <v>0</v>
      </c>
      <c r="Y44" s="361">
        <f t="shared" si="11"/>
        <v>0</v>
      </c>
      <c r="Z44" s="377">
        <f t="shared" si="18"/>
        <v>0</v>
      </c>
      <c r="AA44" s="342"/>
      <c r="AB44" s="327"/>
      <c r="AC44" s="327"/>
      <c r="AD44" s="366">
        <f t="shared" si="12"/>
        <v>0</v>
      </c>
      <c r="AE44" s="327"/>
      <c r="AF44" s="327"/>
      <c r="AG44" s="327"/>
      <c r="AH44" s="361">
        <f t="shared" si="10"/>
        <v>0</v>
      </c>
      <c r="AI44" s="362">
        <f t="shared" si="13"/>
        <v>0</v>
      </c>
      <c r="AJ44" s="723"/>
      <c r="AK44" s="723"/>
      <c r="AL44" s="724"/>
      <c r="AM44" s="173"/>
    </row>
    <row r="45" spans="2:39" ht="30" customHeight="1">
      <c r="B45" s="175">
        <f t="shared" si="8"/>
        <v>37</v>
      </c>
      <c r="C45" s="329"/>
      <c r="D45" s="331"/>
      <c r="E45" s="331"/>
      <c r="F45" s="331"/>
      <c r="G45" s="331"/>
      <c r="H45" s="330"/>
      <c r="I45" s="389" t="s">
        <v>164</v>
      </c>
      <c r="J45" s="330"/>
      <c r="K45" s="389" t="s">
        <v>165</v>
      </c>
      <c r="L45" s="330"/>
      <c r="M45" s="343"/>
      <c r="N45" s="393">
        <f t="shared" si="14"/>
        <v>0</v>
      </c>
      <c r="O45" s="331"/>
      <c r="P45" s="388" t="s">
        <v>166</v>
      </c>
      <c r="Q45" s="339"/>
      <c r="R45" s="340"/>
      <c r="S45" s="341"/>
      <c r="T45" s="344"/>
      <c r="U45" s="345">
        <f t="shared" si="15"/>
        <v>0</v>
      </c>
      <c r="V45" s="363">
        <f t="shared" si="19"/>
        <v>0</v>
      </c>
      <c r="W45" s="363">
        <f t="shared" si="16"/>
        <v>0</v>
      </c>
      <c r="X45" s="361">
        <f t="shared" si="17"/>
        <v>0</v>
      </c>
      <c r="Y45" s="361">
        <f t="shared" si="11"/>
        <v>0</v>
      </c>
      <c r="Z45" s="377">
        <f t="shared" si="18"/>
        <v>0</v>
      </c>
      <c r="AA45" s="342"/>
      <c r="AB45" s="327"/>
      <c r="AC45" s="327"/>
      <c r="AD45" s="366">
        <f t="shared" si="12"/>
        <v>0</v>
      </c>
      <c r="AE45" s="327"/>
      <c r="AF45" s="327"/>
      <c r="AG45" s="327"/>
      <c r="AH45" s="361">
        <f t="shared" si="10"/>
        <v>0</v>
      </c>
      <c r="AI45" s="362">
        <f t="shared" si="13"/>
        <v>0</v>
      </c>
      <c r="AJ45" s="723"/>
      <c r="AK45" s="723"/>
      <c r="AL45" s="724"/>
      <c r="AM45" s="173"/>
    </row>
    <row r="46" spans="2:39" ht="30" customHeight="1">
      <c r="B46" s="175">
        <f t="shared" si="8"/>
        <v>38</v>
      </c>
      <c r="C46" s="329"/>
      <c r="D46" s="331"/>
      <c r="E46" s="331"/>
      <c r="F46" s="331"/>
      <c r="G46" s="331"/>
      <c r="H46" s="330"/>
      <c r="I46" s="389" t="s">
        <v>164</v>
      </c>
      <c r="J46" s="330"/>
      <c r="K46" s="389" t="s">
        <v>165</v>
      </c>
      <c r="L46" s="330"/>
      <c r="M46" s="343"/>
      <c r="N46" s="393">
        <f t="shared" si="14"/>
        <v>0</v>
      </c>
      <c r="O46" s="331"/>
      <c r="P46" s="388" t="s">
        <v>166</v>
      </c>
      <c r="Q46" s="339"/>
      <c r="R46" s="340"/>
      <c r="S46" s="341"/>
      <c r="T46" s="344"/>
      <c r="U46" s="345">
        <f t="shared" si="15"/>
        <v>0</v>
      </c>
      <c r="V46" s="363">
        <f t="shared" si="19"/>
        <v>0</v>
      </c>
      <c r="W46" s="363">
        <f t="shared" si="16"/>
        <v>0</v>
      </c>
      <c r="X46" s="361">
        <f t="shared" si="17"/>
        <v>0</v>
      </c>
      <c r="Y46" s="361">
        <f t="shared" si="11"/>
        <v>0</v>
      </c>
      <c r="Z46" s="377">
        <f t="shared" si="18"/>
        <v>0</v>
      </c>
      <c r="AA46" s="342"/>
      <c r="AB46" s="327"/>
      <c r="AC46" s="327"/>
      <c r="AD46" s="366">
        <f t="shared" si="12"/>
        <v>0</v>
      </c>
      <c r="AE46" s="327"/>
      <c r="AF46" s="327"/>
      <c r="AG46" s="327"/>
      <c r="AH46" s="361">
        <f t="shared" si="10"/>
        <v>0</v>
      </c>
      <c r="AI46" s="362">
        <f t="shared" si="13"/>
        <v>0</v>
      </c>
      <c r="AJ46" s="723"/>
      <c r="AK46" s="723"/>
      <c r="AL46" s="724"/>
      <c r="AM46" s="173"/>
    </row>
    <row r="47" spans="2:39" ht="30" customHeight="1">
      <c r="B47" s="175">
        <f t="shared" si="8"/>
        <v>39</v>
      </c>
      <c r="C47" s="329"/>
      <c r="D47" s="331"/>
      <c r="E47" s="331"/>
      <c r="F47" s="331"/>
      <c r="G47" s="331"/>
      <c r="H47" s="330"/>
      <c r="I47" s="389" t="s">
        <v>164</v>
      </c>
      <c r="J47" s="330"/>
      <c r="K47" s="389" t="s">
        <v>165</v>
      </c>
      <c r="L47" s="330"/>
      <c r="M47" s="343"/>
      <c r="N47" s="393">
        <f t="shared" si="14"/>
        <v>0</v>
      </c>
      <c r="O47" s="331"/>
      <c r="P47" s="388" t="s">
        <v>166</v>
      </c>
      <c r="Q47" s="339"/>
      <c r="R47" s="340"/>
      <c r="S47" s="341"/>
      <c r="T47" s="344"/>
      <c r="U47" s="345">
        <f t="shared" si="15"/>
        <v>0</v>
      </c>
      <c r="V47" s="363">
        <f t="shared" si="19"/>
        <v>0</v>
      </c>
      <c r="W47" s="363">
        <f t="shared" si="16"/>
        <v>0</v>
      </c>
      <c r="X47" s="361">
        <f t="shared" si="17"/>
        <v>0</v>
      </c>
      <c r="Y47" s="361">
        <f t="shared" si="11"/>
        <v>0</v>
      </c>
      <c r="Z47" s="377">
        <f t="shared" si="18"/>
        <v>0</v>
      </c>
      <c r="AA47" s="342"/>
      <c r="AB47" s="327"/>
      <c r="AC47" s="327"/>
      <c r="AD47" s="366">
        <f t="shared" si="12"/>
        <v>0</v>
      </c>
      <c r="AE47" s="327"/>
      <c r="AF47" s="327"/>
      <c r="AG47" s="327"/>
      <c r="AH47" s="361">
        <f t="shared" si="10"/>
        <v>0</v>
      </c>
      <c r="AI47" s="362">
        <f t="shared" si="13"/>
        <v>0</v>
      </c>
      <c r="AJ47" s="723"/>
      <c r="AK47" s="723"/>
      <c r="AL47" s="724"/>
      <c r="AM47" s="173"/>
    </row>
    <row r="48" spans="2:39" ht="30" customHeight="1">
      <c r="B48" s="175">
        <f t="shared" si="8"/>
        <v>40</v>
      </c>
      <c r="C48" s="329"/>
      <c r="D48" s="331"/>
      <c r="E48" s="331"/>
      <c r="F48" s="331"/>
      <c r="G48" s="331"/>
      <c r="H48" s="330"/>
      <c r="I48" s="389" t="s">
        <v>164</v>
      </c>
      <c r="J48" s="330"/>
      <c r="K48" s="389" t="s">
        <v>165</v>
      </c>
      <c r="L48" s="330"/>
      <c r="M48" s="343"/>
      <c r="N48" s="393">
        <f t="shared" si="14"/>
        <v>0</v>
      </c>
      <c r="O48" s="331"/>
      <c r="P48" s="388" t="s">
        <v>166</v>
      </c>
      <c r="Q48" s="339"/>
      <c r="R48" s="340"/>
      <c r="S48" s="341"/>
      <c r="T48" s="344"/>
      <c r="U48" s="345">
        <f t="shared" si="15"/>
        <v>0</v>
      </c>
      <c r="V48" s="363">
        <f t="shared" si="19"/>
        <v>0</v>
      </c>
      <c r="W48" s="363">
        <f t="shared" si="16"/>
        <v>0</v>
      </c>
      <c r="X48" s="361">
        <f t="shared" si="17"/>
        <v>0</v>
      </c>
      <c r="Y48" s="361">
        <f t="shared" si="11"/>
        <v>0</v>
      </c>
      <c r="Z48" s="377">
        <f t="shared" si="18"/>
        <v>0</v>
      </c>
      <c r="AA48" s="342"/>
      <c r="AB48" s="327"/>
      <c r="AC48" s="327"/>
      <c r="AD48" s="366">
        <f t="shared" si="12"/>
        <v>0</v>
      </c>
      <c r="AE48" s="327"/>
      <c r="AF48" s="327"/>
      <c r="AG48" s="327"/>
      <c r="AH48" s="361">
        <f t="shared" si="10"/>
        <v>0</v>
      </c>
      <c r="AI48" s="362">
        <f t="shared" si="13"/>
        <v>0</v>
      </c>
      <c r="AJ48" s="723"/>
      <c r="AK48" s="723"/>
      <c r="AL48" s="724"/>
      <c r="AM48" s="173"/>
    </row>
    <row r="49" spans="2:39" ht="30" customHeight="1">
      <c r="B49" s="175">
        <f t="shared" si="8"/>
        <v>41</v>
      </c>
      <c r="C49" s="329"/>
      <c r="D49" s="331"/>
      <c r="E49" s="331"/>
      <c r="F49" s="331"/>
      <c r="G49" s="331"/>
      <c r="H49" s="330"/>
      <c r="I49" s="389" t="s">
        <v>164</v>
      </c>
      <c r="J49" s="330"/>
      <c r="K49" s="389" t="s">
        <v>165</v>
      </c>
      <c r="L49" s="330"/>
      <c r="M49" s="343"/>
      <c r="N49" s="393">
        <f t="shared" si="14"/>
        <v>0</v>
      </c>
      <c r="O49" s="331"/>
      <c r="P49" s="388" t="s">
        <v>166</v>
      </c>
      <c r="Q49" s="339"/>
      <c r="R49" s="340"/>
      <c r="S49" s="341"/>
      <c r="T49" s="344"/>
      <c r="U49" s="345">
        <f t="shared" si="15"/>
        <v>0</v>
      </c>
      <c r="V49" s="363">
        <f t="shared" si="19"/>
        <v>0</v>
      </c>
      <c r="W49" s="363">
        <f t="shared" si="16"/>
        <v>0</v>
      </c>
      <c r="X49" s="361">
        <f t="shared" si="17"/>
        <v>0</v>
      </c>
      <c r="Y49" s="361">
        <f t="shared" si="9"/>
        <v>0</v>
      </c>
      <c r="Z49" s="377">
        <f t="shared" si="18"/>
        <v>0</v>
      </c>
      <c r="AA49" s="342"/>
      <c r="AB49" s="327"/>
      <c r="AC49" s="327"/>
      <c r="AD49" s="366">
        <f t="shared" si="5"/>
        <v>0</v>
      </c>
      <c r="AE49" s="327"/>
      <c r="AF49" s="327"/>
      <c r="AG49" s="327"/>
      <c r="AH49" s="361">
        <f t="shared" si="10"/>
        <v>0</v>
      </c>
      <c r="AI49" s="362">
        <f t="shared" si="13"/>
        <v>0</v>
      </c>
      <c r="AJ49" s="723"/>
      <c r="AK49" s="723"/>
      <c r="AL49" s="724"/>
      <c r="AM49" s="173"/>
    </row>
    <row r="50" spans="2:39" ht="30" customHeight="1">
      <c r="B50" s="175">
        <f t="shared" si="8"/>
        <v>42</v>
      </c>
      <c r="C50" s="329"/>
      <c r="D50" s="331"/>
      <c r="E50" s="331"/>
      <c r="F50" s="331"/>
      <c r="G50" s="331"/>
      <c r="H50" s="330"/>
      <c r="I50" s="389" t="s">
        <v>164</v>
      </c>
      <c r="J50" s="330"/>
      <c r="K50" s="389" t="s">
        <v>165</v>
      </c>
      <c r="L50" s="330"/>
      <c r="M50" s="343"/>
      <c r="N50" s="393">
        <f t="shared" si="14"/>
        <v>0</v>
      </c>
      <c r="O50" s="331"/>
      <c r="P50" s="388" t="s">
        <v>166</v>
      </c>
      <c r="Q50" s="339"/>
      <c r="R50" s="340"/>
      <c r="S50" s="341"/>
      <c r="T50" s="344"/>
      <c r="U50" s="345">
        <f t="shared" si="15"/>
        <v>0</v>
      </c>
      <c r="V50" s="363">
        <f t="shared" si="19"/>
        <v>0</v>
      </c>
      <c r="W50" s="363">
        <f t="shared" si="16"/>
        <v>0</v>
      </c>
      <c r="X50" s="361">
        <f t="shared" si="17"/>
        <v>0</v>
      </c>
      <c r="Y50" s="361">
        <f t="shared" si="9"/>
        <v>0</v>
      </c>
      <c r="Z50" s="377">
        <f t="shared" si="18"/>
        <v>0</v>
      </c>
      <c r="AA50" s="342"/>
      <c r="AB50" s="327"/>
      <c r="AC50" s="327"/>
      <c r="AD50" s="366">
        <f t="shared" si="5"/>
        <v>0</v>
      </c>
      <c r="AE50" s="327"/>
      <c r="AF50" s="327"/>
      <c r="AG50" s="327"/>
      <c r="AH50" s="361">
        <f t="shared" si="10"/>
        <v>0</v>
      </c>
      <c r="AI50" s="362">
        <f t="shared" si="13"/>
        <v>0</v>
      </c>
      <c r="AJ50" s="723"/>
      <c r="AK50" s="723"/>
      <c r="AL50" s="724"/>
      <c r="AM50" s="173"/>
    </row>
    <row r="51" spans="2:39" ht="30" customHeight="1">
      <c r="B51" s="175">
        <f t="shared" si="8"/>
        <v>43</v>
      </c>
      <c r="C51" s="329"/>
      <c r="D51" s="331"/>
      <c r="E51" s="331"/>
      <c r="F51" s="331"/>
      <c r="G51" s="331"/>
      <c r="H51" s="330"/>
      <c r="I51" s="389" t="s">
        <v>164</v>
      </c>
      <c r="J51" s="330"/>
      <c r="K51" s="389" t="s">
        <v>165</v>
      </c>
      <c r="L51" s="330"/>
      <c r="M51" s="343"/>
      <c r="N51" s="393">
        <f t="shared" si="14"/>
        <v>0</v>
      </c>
      <c r="O51" s="331"/>
      <c r="P51" s="388" t="s">
        <v>166</v>
      </c>
      <c r="Q51" s="339"/>
      <c r="R51" s="340"/>
      <c r="S51" s="341"/>
      <c r="T51" s="344"/>
      <c r="U51" s="345">
        <f t="shared" si="15"/>
        <v>0</v>
      </c>
      <c r="V51" s="363">
        <f t="shared" si="19"/>
        <v>0</v>
      </c>
      <c r="W51" s="363">
        <f t="shared" si="16"/>
        <v>0</v>
      </c>
      <c r="X51" s="361">
        <f t="shared" si="17"/>
        <v>0</v>
      </c>
      <c r="Y51" s="361">
        <f t="shared" si="9"/>
        <v>0</v>
      </c>
      <c r="Z51" s="377">
        <f t="shared" si="18"/>
        <v>0</v>
      </c>
      <c r="AA51" s="342"/>
      <c r="AB51" s="327"/>
      <c r="AC51" s="327"/>
      <c r="AD51" s="366">
        <f t="shared" si="5"/>
        <v>0</v>
      </c>
      <c r="AE51" s="327"/>
      <c r="AF51" s="327"/>
      <c r="AG51" s="327"/>
      <c r="AH51" s="361">
        <f t="shared" si="10"/>
        <v>0</v>
      </c>
      <c r="AI51" s="362">
        <f t="shared" si="13"/>
        <v>0</v>
      </c>
      <c r="AJ51" s="723"/>
      <c r="AK51" s="723"/>
      <c r="AL51" s="724"/>
      <c r="AM51" s="173"/>
    </row>
    <row r="52" spans="2:39" ht="30" customHeight="1">
      <c r="B52" s="175">
        <f t="shared" si="8"/>
        <v>44</v>
      </c>
      <c r="C52" s="329"/>
      <c r="D52" s="331"/>
      <c r="E52" s="331"/>
      <c r="F52" s="331"/>
      <c r="G52" s="331"/>
      <c r="H52" s="330"/>
      <c r="I52" s="389" t="s">
        <v>164</v>
      </c>
      <c r="J52" s="330"/>
      <c r="K52" s="389" t="s">
        <v>165</v>
      </c>
      <c r="L52" s="330"/>
      <c r="M52" s="343"/>
      <c r="N52" s="393">
        <f t="shared" si="14"/>
        <v>0</v>
      </c>
      <c r="O52" s="331"/>
      <c r="P52" s="388" t="s">
        <v>166</v>
      </c>
      <c r="Q52" s="339"/>
      <c r="R52" s="340"/>
      <c r="S52" s="341"/>
      <c r="T52" s="344"/>
      <c r="U52" s="345">
        <f t="shared" si="15"/>
        <v>0</v>
      </c>
      <c r="V52" s="363">
        <f t="shared" si="19"/>
        <v>0</v>
      </c>
      <c r="W52" s="363">
        <f t="shared" si="16"/>
        <v>0</v>
      </c>
      <c r="X52" s="361">
        <f t="shared" si="17"/>
        <v>0</v>
      </c>
      <c r="Y52" s="361">
        <f t="shared" si="9"/>
        <v>0</v>
      </c>
      <c r="Z52" s="377">
        <f t="shared" si="18"/>
        <v>0</v>
      </c>
      <c r="AA52" s="342"/>
      <c r="AB52" s="327"/>
      <c r="AC52" s="327"/>
      <c r="AD52" s="366">
        <f t="shared" si="5"/>
        <v>0</v>
      </c>
      <c r="AE52" s="327"/>
      <c r="AF52" s="327"/>
      <c r="AG52" s="327"/>
      <c r="AH52" s="361">
        <f t="shared" si="10"/>
        <v>0</v>
      </c>
      <c r="AI52" s="362">
        <f t="shared" si="7"/>
        <v>0</v>
      </c>
      <c r="AJ52" s="723"/>
      <c r="AK52" s="723"/>
      <c r="AL52" s="724"/>
      <c r="AM52" s="173"/>
    </row>
    <row r="53" spans="2:39" ht="30" customHeight="1">
      <c r="B53" s="175">
        <f t="shared" si="8"/>
        <v>45</v>
      </c>
      <c r="C53" s="329"/>
      <c r="D53" s="331"/>
      <c r="E53" s="331"/>
      <c r="F53" s="331"/>
      <c r="G53" s="331"/>
      <c r="H53" s="330"/>
      <c r="I53" s="389" t="s">
        <v>164</v>
      </c>
      <c r="J53" s="330"/>
      <c r="K53" s="389" t="s">
        <v>165</v>
      </c>
      <c r="L53" s="330"/>
      <c r="M53" s="343"/>
      <c r="N53" s="393">
        <f t="shared" si="14"/>
        <v>0</v>
      </c>
      <c r="O53" s="331"/>
      <c r="P53" s="388" t="s">
        <v>166</v>
      </c>
      <c r="Q53" s="339"/>
      <c r="R53" s="340"/>
      <c r="S53" s="341"/>
      <c r="T53" s="344"/>
      <c r="U53" s="345">
        <f t="shared" si="15"/>
        <v>0</v>
      </c>
      <c r="V53" s="363">
        <f t="shared" si="19"/>
        <v>0</v>
      </c>
      <c r="W53" s="363">
        <f t="shared" si="16"/>
        <v>0</v>
      </c>
      <c r="X53" s="361">
        <f t="shared" si="17"/>
        <v>0</v>
      </c>
      <c r="Y53" s="361">
        <f t="shared" si="9"/>
        <v>0</v>
      </c>
      <c r="Z53" s="377">
        <f t="shared" si="18"/>
        <v>0</v>
      </c>
      <c r="AA53" s="342"/>
      <c r="AB53" s="327"/>
      <c r="AC53" s="327"/>
      <c r="AD53" s="366">
        <f t="shared" si="5"/>
        <v>0</v>
      </c>
      <c r="AE53" s="327"/>
      <c r="AF53" s="327"/>
      <c r="AG53" s="327"/>
      <c r="AH53" s="361">
        <f t="shared" si="10"/>
        <v>0</v>
      </c>
      <c r="AI53" s="362">
        <f t="shared" si="7"/>
        <v>0</v>
      </c>
      <c r="AJ53" s="723"/>
      <c r="AK53" s="723"/>
      <c r="AL53" s="724"/>
      <c r="AM53" s="173"/>
    </row>
    <row r="54" spans="2:39" ht="30" customHeight="1">
      <c r="B54" s="175">
        <f t="shared" si="8"/>
        <v>46</v>
      </c>
      <c r="C54" s="329"/>
      <c r="D54" s="331"/>
      <c r="E54" s="331"/>
      <c r="F54" s="331"/>
      <c r="G54" s="331"/>
      <c r="H54" s="330"/>
      <c r="I54" s="389" t="s">
        <v>164</v>
      </c>
      <c r="J54" s="330"/>
      <c r="K54" s="389" t="s">
        <v>165</v>
      </c>
      <c r="L54" s="330"/>
      <c r="M54" s="343"/>
      <c r="N54" s="393">
        <f t="shared" si="14"/>
        <v>0</v>
      </c>
      <c r="O54" s="331"/>
      <c r="P54" s="388" t="s">
        <v>166</v>
      </c>
      <c r="Q54" s="339"/>
      <c r="R54" s="340"/>
      <c r="S54" s="341"/>
      <c r="T54" s="344"/>
      <c r="U54" s="345">
        <f t="shared" si="15"/>
        <v>0</v>
      </c>
      <c r="V54" s="363">
        <f t="shared" si="19"/>
        <v>0</v>
      </c>
      <c r="W54" s="363">
        <f t="shared" si="16"/>
        <v>0</v>
      </c>
      <c r="X54" s="361">
        <f t="shared" si="17"/>
        <v>0</v>
      </c>
      <c r="Y54" s="361">
        <f t="shared" si="9"/>
        <v>0</v>
      </c>
      <c r="Z54" s="377">
        <f t="shared" si="18"/>
        <v>0</v>
      </c>
      <c r="AA54" s="342"/>
      <c r="AB54" s="327"/>
      <c r="AC54" s="327"/>
      <c r="AD54" s="366">
        <f t="shared" si="5"/>
        <v>0</v>
      </c>
      <c r="AE54" s="327"/>
      <c r="AF54" s="327"/>
      <c r="AG54" s="327"/>
      <c r="AH54" s="361">
        <f t="shared" si="10"/>
        <v>0</v>
      </c>
      <c r="AI54" s="362">
        <f t="shared" si="7"/>
        <v>0</v>
      </c>
      <c r="AJ54" s="723"/>
      <c r="AK54" s="723"/>
      <c r="AL54" s="724"/>
      <c r="AM54" s="173"/>
    </row>
    <row r="55" spans="2:39" ht="30" customHeight="1">
      <c r="B55" s="175">
        <f t="shared" si="8"/>
        <v>47</v>
      </c>
      <c r="C55" s="329"/>
      <c r="D55" s="331"/>
      <c r="E55" s="331"/>
      <c r="F55" s="331"/>
      <c r="G55" s="331"/>
      <c r="H55" s="330"/>
      <c r="I55" s="389" t="s">
        <v>164</v>
      </c>
      <c r="J55" s="330"/>
      <c r="K55" s="389" t="s">
        <v>165</v>
      </c>
      <c r="L55" s="330"/>
      <c r="M55" s="343"/>
      <c r="N55" s="393">
        <f t="shared" si="14"/>
        <v>0</v>
      </c>
      <c r="O55" s="331"/>
      <c r="P55" s="388" t="s">
        <v>166</v>
      </c>
      <c r="Q55" s="339"/>
      <c r="R55" s="340"/>
      <c r="S55" s="341"/>
      <c r="T55" s="344"/>
      <c r="U55" s="345">
        <f t="shared" si="15"/>
        <v>0</v>
      </c>
      <c r="V55" s="363">
        <f t="shared" si="19"/>
        <v>0</v>
      </c>
      <c r="W55" s="363">
        <f t="shared" si="16"/>
        <v>0</v>
      </c>
      <c r="X55" s="361">
        <f t="shared" si="17"/>
        <v>0</v>
      </c>
      <c r="Y55" s="361">
        <f t="shared" si="9"/>
        <v>0</v>
      </c>
      <c r="Z55" s="377">
        <f t="shared" si="18"/>
        <v>0</v>
      </c>
      <c r="AA55" s="342"/>
      <c r="AB55" s="327"/>
      <c r="AC55" s="327"/>
      <c r="AD55" s="366">
        <f t="shared" si="5"/>
        <v>0</v>
      </c>
      <c r="AE55" s="327"/>
      <c r="AF55" s="327"/>
      <c r="AG55" s="327"/>
      <c r="AH55" s="361">
        <f t="shared" si="10"/>
        <v>0</v>
      </c>
      <c r="AI55" s="362">
        <f t="shared" si="7"/>
        <v>0</v>
      </c>
      <c r="AJ55" s="723"/>
      <c r="AK55" s="723"/>
      <c r="AL55" s="724"/>
      <c r="AM55" s="173"/>
    </row>
    <row r="56" spans="2:39" ht="30" customHeight="1">
      <c r="B56" s="175">
        <f t="shared" si="8"/>
        <v>48</v>
      </c>
      <c r="C56" s="329"/>
      <c r="D56" s="331"/>
      <c r="E56" s="331"/>
      <c r="F56" s="331"/>
      <c r="G56" s="331"/>
      <c r="H56" s="330"/>
      <c r="I56" s="389" t="s">
        <v>164</v>
      </c>
      <c r="J56" s="330"/>
      <c r="K56" s="389" t="s">
        <v>165</v>
      </c>
      <c r="L56" s="330"/>
      <c r="M56" s="343"/>
      <c r="N56" s="393">
        <f t="shared" si="14"/>
        <v>0</v>
      </c>
      <c r="O56" s="331"/>
      <c r="P56" s="388" t="s">
        <v>166</v>
      </c>
      <c r="Q56" s="339"/>
      <c r="R56" s="340"/>
      <c r="S56" s="341"/>
      <c r="T56" s="344"/>
      <c r="U56" s="345">
        <f t="shared" si="15"/>
        <v>0</v>
      </c>
      <c r="V56" s="363">
        <f t="shared" si="19"/>
        <v>0</v>
      </c>
      <c r="W56" s="363">
        <f t="shared" si="16"/>
        <v>0</v>
      </c>
      <c r="X56" s="361">
        <f t="shared" si="17"/>
        <v>0</v>
      </c>
      <c r="Y56" s="361">
        <f t="shared" si="9"/>
        <v>0</v>
      </c>
      <c r="Z56" s="377">
        <f t="shared" si="18"/>
        <v>0</v>
      </c>
      <c r="AA56" s="342"/>
      <c r="AB56" s="327"/>
      <c r="AC56" s="327"/>
      <c r="AD56" s="366">
        <f t="shared" si="5"/>
        <v>0</v>
      </c>
      <c r="AE56" s="327"/>
      <c r="AF56" s="327"/>
      <c r="AG56" s="327"/>
      <c r="AH56" s="361">
        <f t="shared" si="10"/>
        <v>0</v>
      </c>
      <c r="AI56" s="362">
        <f t="shared" si="7"/>
        <v>0</v>
      </c>
      <c r="AJ56" s="723"/>
      <c r="AK56" s="723"/>
      <c r="AL56" s="724"/>
      <c r="AM56" s="173"/>
    </row>
    <row r="57" spans="2:39" ht="30" customHeight="1">
      <c r="B57" s="175">
        <f t="shared" si="8"/>
        <v>49</v>
      </c>
      <c r="C57" s="329"/>
      <c r="D57" s="331"/>
      <c r="E57" s="331"/>
      <c r="F57" s="331"/>
      <c r="G57" s="331"/>
      <c r="H57" s="330"/>
      <c r="I57" s="389" t="s">
        <v>164</v>
      </c>
      <c r="J57" s="330"/>
      <c r="K57" s="389" t="s">
        <v>165</v>
      </c>
      <c r="L57" s="330"/>
      <c r="M57" s="343"/>
      <c r="N57" s="393">
        <f t="shared" si="14"/>
        <v>0</v>
      </c>
      <c r="O57" s="331"/>
      <c r="P57" s="388" t="s">
        <v>166</v>
      </c>
      <c r="Q57" s="339"/>
      <c r="R57" s="340"/>
      <c r="S57" s="341"/>
      <c r="T57" s="344"/>
      <c r="U57" s="345">
        <f t="shared" si="15"/>
        <v>0</v>
      </c>
      <c r="V57" s="363">
        <f t="shared" si="19"/>
        <v>0</v>
      </c>
      <c r="W57" s="363">
        <f t="shared" si="16"/>
        <v>0</v>
      </c>
      <c r="X57" s="361">
        <f t="shared" si="17"/>
        <v>0</v>
      </c>
      <c r="Y57" s="361">
        <f t="shared" si="9"/>
        <v>0</v>
      </c>
      <c r="Z57" s="377">
        <f t="shared" si="18"/>
        <v>0</v>
      </c>
      <c r="AA57" s="342"/>
      <c r="AB57" s="327"/>
      <c r="AC57" s="327"/>
      <c r="AD57" s="366">
        <f t="shared" si="5"/>
        <v>0</v>
      </c>
      <c r="AE57" s="327"/>
      <c r="AF57" s="327"/>
      <c r="AG57" s="327"/>
      <c r="AH57" s="361">
        <f t="shared" si="10"/>
        <v>0</v>
      </c>
      <c r="AI57" s="362">
        <f t="shared" si="7"/>
        <v>0</v>
      </c>
      <c r="AJ57" s="723"/>
      <c r="AK57" s="723"/>
      <c r="AL57" s="724"/>
      <c r="AM57" s="173"/>
    </row>
    <row r="58" spans="2:39" ht="30" customHeight="1">
      <c r="B58" s="175">
        <f t="shared" si="8"/>
        <v>50</v>
      </c>
      <c r="C58" s="329"/>
      <c r="D58" s="331"/>
      <c r="E58" s="331"/>
      <c r="F58" s="331"/>
      <c r="G58" s="331"/>
      <c r="H58" s="330"/>
      <c r="I58" s="389" t="s">
        <v>164</v>
      </c>
      <c r="J58" s="330"/>
      <c r="K58" s="389" t="s">
        <v>165</v>
      </c>
      <c r="L58" s="330"/>
      <c r="M58" s="343"/>
      <c r="N58" s="393">
        <f t="shared" si="14"/>
        <v>0</v>
      </c>
      <c r="O58" s="331"/>
      <c r="P58" s="388" t="s">
        <v>166</v>
      </c>
      <c r="Q58" s="339"/>
      <c r="R58" s="340"/>
      <c r="S58" s="341"/>
      <c r="T58" s="344"/>
      <c r="U58" s="345">
        <f t="shared" si="15"/>
        <v>0</v>
      </c>
      <c r="V58" s="363">
        <f t="shared" si="19"/>
        <v>0</v>
      </c>
      <c r="W58" s="363">
        <f t="shared" si="16"/>
        <v>0</v>
      </c>
      <c r="X58" s="361">
        <f t="shared" si="17"/>
        <v>0</v>
      </c>
      <c r="Y58" s="361">
        <f t="shared" si="9"/>
        <v>0</v>
      </c>
      <c r="Z58" s="377">
        <f t="shared" si="18"/>
        <v>0</v>
      </c>
      <c r="AA58" s="342"/>
      <c r="AB58" s="327"/>
      <c r="AC58" s="327"/>
      <c r="AD58" s="366">
        <f t="shared" si="5"/>
        <v>0</v>
      </c>
      <c r="AE58" s="327"/>
      <c r="AF58" s="327"/>
      <c r="AG58" s="327"/>
      <c r="AH58" s="361">
        <f t="shared" si="10"/>
        <v>0</v>
      </c>
      <c r="AI58" s="362">
        <f t="shared" si="7"/>
        <v>0</v>
      </c>
      <c r="AJ58" s="723"/>
      <c r="AK58" s="723"/>
      <c r="AL58" s="724"/>
      <c r="AM58" s="173"/>
    </row>
    <row r="59" spans="2:39" ht="30" customHeight="1">
      <c r="B59" s="175">
        <f t="shared" si="8"/>
        <v>51</v>
      </c>
      <c r="C59" s="329"/>
      <c r="D59" s="331"/>
      <c r="E59" s="331"/>
      <c r="F59" s="331"/>
      <c r="G59" s="331"/>
      <c r="H59" s="330"/>
      <c r="I59" s="389" t="s">
        <v>164</v>
      </c>
      <c r="J59" s="330"/>
      <c r="K59" s="389" t="s">
        <v>165</v>
      </c>
      <c r="L59" s="330"/>
      <c r="M59" s="343"/>
      <c r="N59" s="393">
        <f t="shared" si="14"/>
        <v>0</v>
      </c>
      <c r="O59" s="331"/>
      <c r="P59" s="388" t="s">
        <v>166</v>
      </c>
      <c r="Q59" s="339"/>
      <c r="R59" s="340"/>
      <c r="S59" s="341"/>
      <c r="T59" s="344"/>
      <c r="U59" s="345">
        <f t="shared" si="15"/>
        <v>0</v>
      </c>
      <c r="V59" s="363">
        <f t="shared" si="19"/>
        <v>0</v>
      </c>
      <c r="W59" s="363">
        <f t="shared" si="16"/>
        <v>0</v>
      </c>
      <c r="X59" s="361">
        <f t="shared" si="17"/>
        <v>0</v>
      </c>
      <c r="Y59" s="361">
        <f t="shared" si="9"/>
        <v>0</v>
      </c>
      <c r="Z59" s="377">
        <f t="shared" si="18"/>
        <v>0</v>
      </c>
      <c r="AA59" s="342"/>
      <c r="AB59" s="327"/>
      <c r="AC59" s="327"/>
      <c r="AD59" s="366">
        <f t="shared" si="5"/>
        <v>0</v>
      </c>
      <c r="AE59" s="327"/>
      <c r="AF59" s="327"/>
      <c r="AG59" s="327"/>
      <c r="AH59" s="361">
        <f t="shared" si="10"/>
        <v>0</v>
      </c>
      <c r="AI59" s="362">
        <f t="shared" si="7"/>
        <v>0</v>
      </c>
      <c r="AJ59" s="723"/>
      <c r="AK59" s="723"/>
      <c r="AL59" s="724"/>
      <c r="AM59" s="173"/>
    </row>
    <row r="60" spans="2:39" ht="30" customHeight="1">
      <c r="B60" s="175">
        <f t="shared" si="8"/>
        <v>52</v>
      </c>
      <c r="C60" s="329"/>
      <c r="D60" s="331"/>
      <c r="E60" s="331"/>
      <c r="F60" s="331"/>
      <c r="G60" s="331"/>
      <c r="H60" s="330"/>
      <c r="I60" s="389" t="s">
        <v>164</v>
      </c>
      <c r="J60" s="330"/>
      <c r="K60" s="389" t="s">
        <v>165</v>
      </c>
      <c r="L60" s="330"/>
      <c r="M60" s="343"/>
      <c r="N60" s="393">
        <f t="shared" si="14"/>
        <v>0</v>
      </c>
      <c r="O60" s="331"/>
      <c r="P60" s="388" t="s">
        <v>166</v>
      </c>
      <c r="Q60" s="339"/>
      <c r="R60" s="340"/>
      <c r="S60" s="341"/>
      <c r="T60" s="344"/>
      <c r="U60" s="345">
        <f t="shared" si="15"/>
        <v>0</v>
      </c>
      <c r="V60" s="363">
        <f t="shared" si="19"/>
        <v>0</v>
      </c>
      <c r="W60" s="363">
        <f t="shared" si="16"/>
        <v>0</v>
      </c>
      <c r="X60" s="361">
        <f t="shared" si="17"/>
        <v>0</v>
      </c>
      <c r="Y60" s="361">
        <f t="shared" si="9"/>
        <v>0</v>
      </c>
      <c r="Z60" s="377">
        <f t="shared" si="18"/>
        <v>0</v>
      </c>
      <c r="AA60" s="342"/>
      <c r="AB60" s="327"/>
      <c r="AC60" s="327"/>
      <c r="AD60" s="366">
        <f t="shared" si="5"/>
        <v>0</v>
      </c>
      <c r="AE60" s="327"/>
      <c r="AF60" s="327"/>
      <c r="AG60" s="327"/>
      <c r="AH60" s="361">
        <f t="shared" si="10"/>
        <v>0</v>
      </c>
      <c r="AI60" s="362">
        <f t="shared" si="7"/>
        <v>0</v>
      </c>
      <c r="AJ60" s="723"/>
      <c r="AK60" s="723"/>
      <c r="AL60" s="724"/>
      <c r="AM60" s="173"/>
    </row>
    <row r="61" spans="2:39" ht="30" customHeight="1">
      <c r="B61" s="175">
        <f t="shared" si="8"/>
        <v>53</v>
      </c>
      <c r="C61" s="329"/>
      <c r="D61" s="331"/>
      <c r="E61" s="331"/>
      <c r="F61" s="331"/>
      <c r="G61" s="331"/>
      <c r="H61" s="330"/>
      <c r="I61" s="389" t="s">
        <v>164</v>
      </c>
      <c r="J61" s="330"/>
      <c r="K61" s="389" t="s">
        <v>165</v>
      </c>
      <c r="L61" s="330"/>
      <c r="M61" s="343"/>
      <c r="N61" s="393">
        <f t="shared" si="14"/>
        <v>0</v>
      </c>
      <c r="O61" s="331"/>
      <c r="P61" s="388" t="s">
        <v>166</v>
      </c>
      <c r="Q61" s="339"/>
      <c r="R61" s="340"/>
      <c r="S61" s="341"/>
      <c r="T61" s="344"/>
      <c r="U61" s="345">
        <f t="shared" si="15"/>
        <v>0</v>
      </c>
      <c r="V61" s="363">
        <f t="shared" si="19"/>
        <v>0</v>
      </c>
      <c r="W61" s="363">
        <f t="shared" si="16"/>
        <v>0</v>
      </c>
      <c r="X61" s="361">
        <f t="shared" si="17"/>
        <v>0</v>
      </c>
      <c r="Y61" s="361">
        <f t="shared" si="9"/>
        <v>0</v>
      </c>
      <c r="Z61" s="377">
        <f t="shared" si="18"/>
        <v>0</v>
      </c>
      <c r="AA61" s="342"/>
      <c r="AB61" s="327"/>
      <c r="AC61" s="327"/>
      <c r="AD61" s="366">
        <f t="shared" si="5"/>
        <v>0</v>
      </c>
      <c r="AE61" s="327"/>
      <c r="AF61" s="327"/>
      <c r="AG61" s="327"/>
      <c r="AH61" s="361">
        <f t="shared" si="10"/>
        <v>0</v>
      </c>
      <c r="AI61" s="362">
        <f t="shared" si="7"/>
        <v>0</v>
      </c>
      <c r="AJ61" s="723"/>
      <c r="AK61" s="723"/>
      <c r="AL61" s="724"/>
      <c r="AM61" s="173"/>
    </row>
    <row r="62" spans="2:39" ht="30" customHeight="1">
      <c r="B62" s="175">
        <f t="shared" si="8"/>
        <v>54</v>
      </c>
      <c r="C62" s="329"/>
      <c r="D62" s="331"/>
      <c r="E62" s="331"/>
      <c r="F62" s="331"/>
      <c r="G62" s="331"/>
      <c r="H62" s="330"/>
      <c r="I62" s="389" t="s">
        <v>164</v>
      </c>
      <c r="J62" s="330"/>
      <c r="K62" s="389" t="s">
        <v>165</v>
      </c>
      <c r="L62" s="330"/>
      <c r="M62" s="343"/>
      <c r="N62" s="393">
        <f t="shared" si="14"/>
        <v>0</v>
      </c>
      <c r="O62" s="331"/>
      <c r="P62" s="388" t="s">
        <v>166</v>
      </c>
      <c r="Q62" s="339"/>
      <c r="R62" s="340"/>
      <c r="S62" s="341"/>
      <c r="T62" s="344"/>
      <c r="U62" s="345">
        <f t="shared" si="15"/>
        <v>0</v>
      </c>
      <c r="V62" s="363">
        <f t="shared" si="19"/>
        <v>0</v>
      </c>
      <c r="W62" s="363">
        <f t="shared" si="16"/>
        <v>0</v>
      </c>
      <c r="X62" s="361">
        <f t="shared" si="17"/>
        <v>0</v>
      </c>
      <c r="Y62" s="361">
        <f t="shared" si="9"/>
        <v>0</v>
      </c>
      <c r="Z62" s="377">
        <f t="shared" si="18"/>
        <v>0</v>
      </c>
      <c r="AA62" s="342"/>
      <c r="AB62" s="327"/>
      <c r="AC62" s="327"/>
      <c r="AD62" s="366">
        <f t="shared" si="5"/>
        <v>0</v>
      </c>
      <c r="AE62" s="327"/>
      <c r="AF62" s="327"/>
      <c r="AG62" s="327"/>
      <c r="AH62" s="361">
        <f t="shared" si="10"/>
        <v>0</v>
      </c>
      <c r="AI62" s="362">
        <f t="shared" si="7"/>
        <v>0</v>
      </c>
      <c r="AJ62" s="723"/>
      <c r="AK62" s="723"/>
      <c r="AL62" s="724"/>
      <c r="AM62" s="173"/>
    </row>
    <row r="63" spans="2:39" ht="30" customHeight="1">
      <c r="B63" s="175">
        <f t="shared" si="8"/>
        <v>55</v>
      </c>
      <c r="C63" s="329"/>
      <c r="D63" s="331"/>
      <c r="E63" s="331"/>
      <c r="F63" s="331"/>
      <c r="G63" s="331"/>
      <c r="H63" s="330"/>
      <c r="I63" s="389" t="s">
        <v>164</v>
      </c>
      <c r="J63" s="330"/>
      <c r="K63" s="389" t="s">
        <v>165</v>
      </c>
      <c r="L63" s="330"/>
      <c r="M63" s="343"/>
      <c r="N63" s="393">
        <f t="shared" si="14"/>
        <v>0</v>
      </c>
      <c r="O63" s="331"/>
      <c r="P63" s="388" t="s">
        <v>166</v>
      </c>
      <c r="Q63" s="339"/>
      <c r="R63" s="340"/>
      <c r="S63" s="341"/>
      <c r="T63" s="344"/>
      <c r="U63" s="345">
        <f t="shared" si="15"/>
        <v>0</v>
      </c>
      <c r="V63" s="363">
        <f t="shared" si="19"/>
        <v>0</v>
      </c>
      <c r="W63" s="363">
        <f t="shared" si="16"/>
        <v>0</v>
      </c>
      <c r="X63" s="361">
        <f t="shared" si="17"/>
        <v>0</v>
      </c>
      <c r="Y63" s="361">
        <f t="shared" si="9"/>
        <v>0</v>
      </c>
      <c r="Z63" s="377">
        <f t="shared" si="18"/>
        <v>0</v>
      </c>
      <c r="AA63" s="342"/>
      <c r="AB63" s="327"/>
      <c r="AC63" s="327"/>
      <c r="AD63" s="366">
        <f t="shared" si="5"/>
        <v>0</v>
      </c>
      <c r="AE63" s="327"/>
      <c r="AF63" s="327"/>
      <c r="AG63" s="327"/>
      <c r="AH63" s="361">
        <f t="shared" si="10"/>
        <v>0</v>
      </c>
      <c r="AI63" s="362">
        <f t="shared" si="7"/>
        <v>0</v>
      </c>
      <c r="AJ63" s="723"/>
      <c r="AK63" s="723"/>
      <c r="AL63" s="724"/>
      <c r="AM63" s="173"/>
    </row>
    <row r="64" spans="2:39" ht="30" customHeight="1">
      <c r="B64" s="175">
        <f t="shared" si="8"/>
        <v>56</v>
      </c>
      <c r="C64" s="329"/>
      <c r="D64" s="331"/>
      <c r="E64" s="331"/>
      <c r="F64" s="331"/>
      <c r="G64" s="331"/>
      <c r="H64" s="330"/>
      <c r="I64" s="389" t="s">
        <v>164</v>
      </c>
      <c r="J64" s="330"/>
      <c r="K64" s="389" t="s">
        <v>165</v>
      </c>
      <c r="L64" s="330"/>
      <c r="M64" s="343"/>
      <c r="N64" s="393">
        <f t="shared" si="14"/>
        <v>0</v>
      </c>
      <c r="O64" s="331"/>
      <c r="P64" s="388" t="s">
        <v>166</v>
      </c>
      <c r="Q64" s="339"/>
      <c r="R64" s="340"/>
      <c r="S64" s="341"/>
      <c r="T64" s="344"/>
      <c r="U64" s="345">
        <f t="shared" si="15"/>
        <v>0</v>
      </c>
      <c r="V64" s="363">
        <f t="shared" si="19"/>
        <v>0</v>
      </c>
      <c r="W64" s="363">
        <f t="shared" si="16"/>
        <v>0</v>
      </c>
      <c r="X64" s="361">
        <f t="shared" si="17"/>
        <v>0</v>
      </c>
      <c r="Y64" s="361">
        <f t="shared" si="9"/>
        <v>0</v>
      </c>
      <c r="Z64" s="377">
        <f t="shared" si="18"/>
        <v>0</v>
      </c>
      <c r="AA64" s="342"/>
      <c r="AB64" s="327"/>
      <c r="AC64" s="327"/>
      <c r="AD64" s="366">
        <f t="shared" si="5"/>
        <v>0</v>
      </c>
      <c r="AE64" s="327"/>
      <c r="AF64" s="327"/>
      <c r="AG64" s="327"/>
      <c r="AH64" s="361">
        <f t="shared" si="10"/>
        <v>0</v>
      </c>
      <c r="AI64" s="362">
        <f t="shared" si="7"/>
        <v>0</v>
      </c>
      <c r="AJ64" s="723"/>
      <c r="AK64" s="723"/>
      <c r="AL64" s="724"/>
      <c r="AM64" s="173"/>
    </row>
    <row r="65" spans="2:39" ht="30" customHeight="1">
      <c r="B65" s="175">
        <f t="shared" si="8"/>
        <v>57</v>
      </c>
      <c r="C65" s="329"/>
      <c r="D65" s="331"/>
      <c r="E65" s="331"/>
      <c r="F65" s="331"/>
      <c r="G65" s="331"/>
      <c r="H65" s="330"/>
      <c r="I65" s="389" t="s">
        <v>164</v>
      </c>
      <c r="J65" s="330"/>
      <c r="K65" s="389" t="s">
        <v>165</v>
      </c>
      <c r="L65" s="330"/>
      <c r="M65" s="343"/>
      <c r="N65" s="393">
        <f t="shared" si="14"/>
        <v>0</v>
      </c>
      <c r="O65" s="331"/>
      <c r="P65" s="388" t="s">
        <v>166</v>
      </c>
      <c r="Q65" s="339"/>
      <c r="R65" s="340"/>
      <c r="S65" s="341"/>
      <c r="T65" s="344"/>
      <c r="U65" s="345">
        <f t="shared" si="15"/>
        <v>0</v>
      </c>
      <c r="V65" s="363">
        <f t="shared" si="19"/>
        <v>0</v>
      </c>
      <c r="W65" s="363">
        <f t="shared" si="16"/>
        <v>0</v>
      </c>
      <c r="X65" s="361">
        <f t="shared" si="17"/>
        <v>0</v>
      </c>
      <c r="Y65" s="361">
        <f t="shared" si="9"/>
        <v>0</v>
      </c>
      <c r="Z65" s="377">
        <f t="shared" si="18"/>
        <v>0</v>
      </c>
      <c r="AA65" s="342"/>
      <c r="AB65" s="327"/>
      <c r="AC65" s="327"/>
      <c r="AD65" s="366">
        <f t="shared" si="5"/>
        <v>0</v>
      </c>
      <c r="AE65" s="327"/>
      <c r="AF65" s="327"/>
      <c r="AG65" s="327"/>
      <c r="AH65" s="361">
        <f t="shared" si="10"/>
        <v>0</v>
      </c>
      <c r="AI65" s="362">
        <f t="shared" si="7"/>
        <v>0</v>
      </c>
      <c r="AJ65" s="723"/>
      <c r="AK65" s="723"/>
      <c r="AL65" s="724"/>
      <c r="AM65" s="173"/>
    </row>
    <row r="66" spans="2:39" ht="30" customHeight="1">
      <c r="B66" s="175">
        <f t="shared" si="8"/>
        <v>58</v>
      </c>
      <c r="C66" s="329"/>
      <c r="D66" s="331"/>
      <c r="E66" s="331"/>
      <c r="F66" s="331"/>
      <c r="G66" s="331"/>
      <c r="H66" s="330"/>
      <c r="I66" s="389" t="s">
        <v>164</v>
      </c>
      <c r="J66" s="330"/>
      <c r="K66" s="389" t="s">
        <v>165</v>
      </c>
      <c r="L66" s="330"/>
      <c r="M66" s="343"/>
      <c r="N66" s="393">
        <f t="shared" si="14"/>
        <v>0</v>
      </c>
      <c r="O66" s="331"/>
      <c r="P66" s="388" t="s">
        <v>166</v>
      </c>
      <c r="Q66" s="339"/>
      <c r="R66" s="340"/>
      <c r="S66" s="341"/>
      <c r="T66" s="344"/>
      <c r="U66" s="345">
        <f t="shared" si="15"/>
        <v>0</v>
      </c>
      <c r="V66" s="363">
        <f t="shared" si="19"/>
        <v>0</v>
      </c>
      <c r="W66" s="363">
        <f t="shared" si="16"/>
        <v>0</v>
      </c>
      <c r="X66" s="361">
        <f t="shared" si="17"/>
        <v>0</v>
      </c>
      <c r="Y66" s="361">
        <f t="shared" si="9"/>
        <v>0</v>
      </c>
      <c r="Z66" s="377">
        <f t="shared" si="18"/>
        <v>0</v>
      </c>
      <c r="AA66" s="342"/>
      <c r="AB66" s="327"/>
      <c r="AC66" s="327"/>
      <c r="AD66" s="366">
        <f t="shared" si="5"/>
        <v>0</v>
      </c>
      <c r="AE66" s="327"/>
      <c r="AF66" s="327"/>
      <c r="AG66" s="327"/>
      <c r="AH66" s="361">
        <f t="shared" si="10"/>
        <v>0</v>
      </c>
      <c r="AI66" s="362">
        <f t="shared" si="7"/>
        <v>0</v>
      </c>
      <c r="AJ66" s="723"/>
      <c r="AK66" s="723"/>
      <c r="AL66" s="724"/>
      <c r="AM66" s="173"/>
    </row>
    <row r="67" spans="2:39" ht="30" customHeight="1">
      <c r="B67" s="175">
        <f t="shared" si="8"/>
        <v>59</v>
      </c>
      <c r="C67" s="329"/>
      <c r="D67" s="331"/>
      <c r="E67" s="331"/>
      <c r="F67" s="331"/>
      <c r="G67" s="331"/>
      <c r="H67" s="330"/>
      <c r="I67" s="389" t="s">
        <v>164</v>
      </c>
      <c r="J67" s="330"/>
      <c r="K67" s="389" t="s">
        <v>165</v>
      </c>
      <c r="L67" s="330"/>
      <c r="M67" s="343"/>
      <c r="N67" s="393">
        <f t="shared" si="14"/>
        <v>0</v>
      </c>
      <c r="O67" s="331"/>
      <c r="P67" s="388" t="s">
        <v>166</v>
      </c>
      <c r="Q67" s="339"/>
      <c r="R67" s="340"/>
      <c r="S67" s="341"/>
      <c r="T67" s="344"/>
      <c r="U67" s="345">
        <f t="shared" si="15"/>
        <v>0</v>
      </c>
      <c r="V67" s="363">
        <f t="shared" si="19"/>
        <v>0</v>
      </c>
      <c r="W67" s="363">
        <f t="shared" si="16"/>
        <v>0</v>
      </c>
      <c r="X67" s="361">
        <f t="shared" si="17"/>
        <v>0</v>
      </c>
      <c r="Y67" s="361">
        <f t="shared" si="9"/>
        <v>0</v>
      </c>
      <c r="Z67" s="377">
        <f t="shared" si="18"/>
        <v>0</v>
      </c>
      <c r="AA67" s="342"/>
      <c r="AB67" s="327"/>
      <c r="AC67" s="327"/>
      <c r="AD67" s="366">
        <f t="shared" si="5"/>
        <v>0</v>
      </c>
      <c r="AE67" s="327"/>
      <c r="AF67" s="327"/>
      <c r="AG67" s="327"/>
      <c r="AH67" s="361">
        <f t="shared" si="10"/>
        <v>0</v>
      </c>
      <c r="AI67" s="362">
        <f t="shared" si="7"/>
        <v>0</v>
      </c>
      <c r="AJ67" s="723"/>
      <c r="AK67" s="723"/>
      <c r="AL67" s="724"/>
      <c r="AM67" s="173"/>
    </row>
    <row r="68" spans="2:39" ht="30" customHeight="1">
      <c r="B68" s="175">
        <f t="shared" si="8"/>
        <v>60</v>
      </c>
      <c r="C68" s="329"/>
      <c r="D68" s="331"/>
      <c r="E68" s="331"/>
      <c r="F68" s="331"/>
      <c r="G68" s="331"/>
      <c r="H68" s="330"/>
      <c r="I68" s="389" t="s">
        <v>164</v>
      </c>
      <c r="J68" s="330"/>
      <c r="K68" s="389" t="s">
        <v>165</v>
      </c>
      <c r="L68" s="330"/>
      <c r="M68" s="343"/>
      <c r="N68" s="393">
        <f t="shared" si="14"/>
        <v>0</v>
      </c>
      <c r="O68" s="331"/>
      <c r="P68" s="388" t="s">
        <v>166</v>
      </c>
      <c r="Q68" s="339"/>
      <c r="R68" s="340"/>
      <c r="S68" s="341"/>
      <c r="T68" s="344"/>
      <c r="U68" s="345">
        <f t="shared" si="15"/>
        <v>0</v>
      </c>
      <c r="V68" s="363">
        <f t="shared" si="19"/>
        <v>0</v>
      </c>
      <c r="W68" s="363">
        <f t="shared" si="16"/>
        <v>0</v>
      </c>
      <c r="X68" s="361">
        <f t="shared" si="17"/>
        <v>0</v>
      </c>
      <c r="Y68" s="361">
        <f t="shared" si="9"/>
        <v>0</v>
      </c>
      <c r="Z68" s="377">
        <f t="shared" si="18"/>
        <v>0</v>
      </c>
      <c r="AA68" s="342"/>
      <c r="AB68" s="327"/>
      <c r="AC68" s="327"/>
      <c r="AD68" s="366">
        <f t="shared" si="5"/>
        <v>0</v>
      </c>
      <c r="AE68" s="327"/>
      <c r="AF68" s="327"/>
      <c r="AG68" s="327"/>
      <c r="AH68" s="361">
        <f t="shared" si="10"/>
        <v>0</v>
      </c>
      <c r="AI68" s="362">
        <f t="shared" si="7"/>
        <v>0</v>
      </c>
      <c r="AJ68" s="723"/>
      <c r="AK68" s="723"/>
      <c r="AL68" s="724"/>
      <c r="AM68" s="173"/>
    </row>
    <row r="69" spans="2:39" ht="30" customHeight="1">
      <c r="B69" s="175">
        <f t="shared" si="8"/>
        <v>61</v>
      </c>
      <c r="C69" s="329"/>
      <c r="D69" s="331"/>
      <c r="E69" s="331"/>
      <c r="F69" s="331"/>
      <c r="G69" s="331"/>
      <c r="H69" s="330"/>
      <c r="I69" s="389" t="s">
        <v>164</v>
      </c>
      <c r="J69" s="330"/>
      <c r="K69" s="389" t="s">
        <v>165</v>
      </c>
      <c r="L69" s="330"/>
      <c r="M69" s="343"/>
      <c r="N69" s="393">
        <f t="shared" si="14"/>
        <v>0</v>
      </c>
      <c r="O69" s="331"/>
      <c r="P69" s="388" t="s">
        <v>166</v>
      </c>
      <c r="Q69" s="339"/>
      <c r="R69" s="340"/>
      <c r="S69" s="341"/>
      <c r="T69" s="344"/>
      <c r="U69" s="345">
        <f t="shared" si="15"/>
        <v>0</v>
      </c>
      <c r="V69" s="363">
        <f t="shared" si="19"/>
        <v>0</v>
      </c>
      <c r="W69" s="363">
        <f t="shared" si="16"/>
        <v>0</v>
      </c>
      <c r="X69" s="361">
        <f t="shared" si="17"/>
        <v>0</v>
      </c>
      <c r="Y69" s="361">
        <f t="shared" si="9"/>
        <v>0</v>
      </c>
      <c r="Z69" s="377">
        <f t="shared" si="18"/>
        <v>0</v>
      </c>
      <c r="AA69" s="342"/>
      <c r="AB69" s="327"/>
      <c r="AC69" s="327"/>
      <c r="AD69" s="366">
        <f t="shared" si="5"/>
        <v>0</v>
      </c>
      <c r="AE69" s="327"/>
      <c r="AF69" s="327"/>
      <c r="AG69" s="327"/>
      <c r="AH69" s="361">
        <f t="shared" si="10"/>
        <v>0</v>
      </c>
      <c r="AI69" s="362">
        <f t="shared" si="7"/>
        <v>0</v>
      </c>
      <c r="AJ69" s="723"/>
      <c r="AK69" s="723"/>
      <c r="AL69" s="724"/>
      <c r="AM69" s="173"/>
    </row>
    <row r="70" spans="2:39" ht="30" customHeight="1">
      <c r="B70" s="175">
        <f t="shared" si="8"/>
        <v>62</v>
      </c>
      <c r="C70" s="329"/>
      <c r="D70" s="331"/>
      <c r="E70" s="331"/>
      <c r="F70" s="331"/>
      <c r="G70" s="331"/>
      <c r="H70" s="330"/>
      <c r="I70" s="389" t="s">
        <v>164</v>
      </c>
      <c r="J70" s="330"/>
      <c r="K70" s="389" t="s">
        <v>165</v>
      </c>
      <c r="L70" s="330"/>
      <c r="M70" s="343"/>
      <c r="N70" s="393">
        <f t="shared" si="14"/>
        <v>0</v>
      </c>
      <c r="O70" s="331"/>
      <c r="P70" s="388" t="s">
        <v>166</v>
      </c>
      <c r="Q70" s="339"/>
      <c r="R70" s="340"/>
      <c r="S70" s="341"/>
      <c r="T70" s="344"/>
      <c r="U70" s="345">
        <f t="shared" si="15"/>
        <v>0</v>
      </c>
      <c r="V70" s="363">
        <f t="shared" si="19"/>
        <v>0</v>
      </c>
      <c r="W70" s="363">
        <f t="shared" si="16"/>
        <v>0</v>
      </c>
      <c r="X70" s="361">
        <f t="shared" si="17"/>
        <v>0</v>
      </c>
      <c r="Y70" s="361">
        <f t="shared" si="9"/>
        <v>0</v>
      </c>
      <c r="Z70" s="377">
        <f t="shared" si="18"/>
        <v>0</v>
      </c>
      <c r="AA70" s="342"/>
      <c r="AB70" s="327"/>
      <c r="AC70" s="327"/>
      <c r="AD70" s="366">
        <f t="shared" si="5"/>
        <v>0</v>
      </c>
      <c r="AE70" s="327"/>
      <c r="AF70" s="327"/>
      <c r="AG70" s="327"/>
      <c r="AH70" s="361">
        <f t="shared" si="10"/>
        <v>0</v>
      </c>
      <c r="AI70" s="362">
        <f t="shared" si="7"/>
        <v>0</v>
      </c>
      <c r="AJ70" s="723"/>
      <c r="AK70" s="723"/>
      <c r="AL70" s="724"/>
      <c r="AM70" s="173"/>
    </row>
    <row r="71" spans="2:39" ht="30" customHeight="1">
      <c r="B71" s="175">
        <f t="shared" si="8"/>
        <v>63</v>
      </c>
      <c r="C71" s="329"/>
      <c r="D71" s="331"/>
      <c r="E71" s="331"/>
      <c r="F71" s="331"/>
      <c r="G71" s="331"/>
      <c r="H71" s="330"/>
      <c r="I71" s="389" t="s">
        <v>164</v>
      </c>
      <c r="J71" s="330"/>
      <c r="K71" s="389" t="s">
        <v>165</v>
      </c>
      <c r="L71" s="330"/>
      <c r="M71" s="343"/>
      <c r="N71" s="393">
        <f t="shared" si="14"/>
        <v>0</v>
      </c>
      <c r="O71" s="331"/>
      <c r="P71" s="388" t="s">
        <v>166</v>
      </c>
      <c r="Q71" s="339"/>
      <c r="R71" s="340"/>
      <c r="S71" s="341"/>
      <c r="T71" s="344"/>
      <c r="U71" s="345">
        <f t="shared" si="15"/>
        <v>0</v>
      </c>
      <c r="V71" s="363">
        <f t="shared" si="19"/>
        <v>0</v>
      </c>
      <c r="W71" s="363">
        <f t="shared" si="16"/>
        <v>0</v>
      </c>
      <c r="X71" s="361">
        <f t="shared" si="17"/>
        <v>0</v>
      </c>
      <c r="Y71" s="361">
        <f t="shared" si="9"/>
        <v>0</v>
      </c>
      <c r="Z71" s="377">
        <f t="shared" si="18"/>
        <v>0</v>
      </c>
      <c r="AA71" s="342"/>
      <c r="AB71" s="327"/>
      <c r="AC71" s="327"/>
      <c r="AD71" s="366">
        <f t="shared" ref="AD71:AD98" si="20">SUM(AA71:AC71)</f>
        <v>0</v>
      </c>
      <c r="AE71" s="327"/>
      <c r="AF71" s="327"/>
      <c r="AG71" s="327"/>
      <c r="AH71" s="361">
        <f t="shared" si="10"/>
        <v>0</v>
      </c>
      <c r="AI71" s="362">
        <f t="shared" ref="AI71:AI98" si="21">AD71-Z71-AH71</f>
        <v>0</v>
      </c>
      <c r="AJ71" s="723"/>
      <c r="AK71" s="723"/>
      <c r="AL71" s="724"/>
      <c r="AM71" s="173"/>
    </row>
    <row r="72" spans="2:39" ht="30" customHeight="1">
      <c r="B72" s="175">
        <f t="shared" si="8"/>
        <v>64</v>
      </c>
      <c r="C72" s="329"/>
      <c r="D72" s="331"/>
      <c r="E72" s="331"/>
      <c r="F72" s="331"/>
      <c r="G72" s="331"/>
      <c r="H72" s="330"/>
      <c r="I72" s="389" t="s">
        <v>164</v>
      </c>
      <c r="J72" s="330"/>
      <c r="K72" s="389" t="s">
        <v>165</v>
      </c>
      <c r="L72" s="330"/>
      <c r="M72" s="343"/>
      <c r="N72" s="393">
        <f t="shared" si="14"/>
        <v>0</v>
      </c>
      <c r="O72" s="331"/>
      <c r="P72" s="388" t="s">
        <v>166</v>
      </c>
      <c r="Q72" s="339"/>
      <c r="R72" s="340"/>
      <c r="S72" s="341"/>
      <c r="T72" s="344"/>
      <c r="U72" s="345">
        <f t="shared" si="15"/>
        <v>0</v>
      </c>
      <c r="V72" s="363">
        <f t="shared" si="19"/>
        <v>0</v>
      </c>
      <c r="W72" s="363">
        <f t="shared" si="16"/>
        <v>0</v>
      </c>
      <c r="X72" s="361">
        <f t="shared" si="17"/>
        <v>0</v>
      </c>
      <c r="Y72" s="361">
        <f t="shared" si="9"/>
        <v>0</v>
      </c>
      <c r="Z72" s="377">
        <f t="shared" si="18"/>
        <v>0</v>
      </c>
      <c r="AA72" s="342"/>
      <c r="AB72" s="327"/>
      <c r="AC72" s="327"/>
      <c r="AD72" s="366">
        <f t="shared" si="20"/>
        <v>0</v>
      </c>
      <c r="AE72" s="327"/>
      <c r="AF72" s="327"/>
      <c r="AG72" s="327"/>
      <c r="AH72" s="361">
        <f t="shared" si="10"/>
        <v>0</v>
      </c>
      <c r="AI72" s="362">
        <f t="shared" si="21"/>
        <v>0</v>
      </c>
      <c r="AJ72" s="723"/>
      <c r="AK72" s="723"/>
      <c r="AL72" s="724"/>
      <c r="AM72" s="173"/>
    </row>
    <row r="73" spans="2:39" ht="30" customHeight="1">
      <c r="B73" s="175">
        <f t="shared" si="8"/>
        <v>65</v>
      </c>
      <c r="C73" s="329"/>
      <c r="D73" s="331"/>
      <c r="E73" s="331"/>
      <c r="F73" s="331"/>
      <c r="G73" s="331"/>
      <c r="H73" s="330"/>
      <c r="I73" s="389" t="s">
        <v>164</v>
      </c>
      <c r="J73" s="330"/>
      <c r="K73" s="389" t="s">
        <v>165</v>
      </c>
      <c r="L73" s="330"/>
      <c r="M73" s="343"/>
      <c r="N73" s="393">
        <f t="shared" ref="N73:N98" si="22">IF(ROUNDDOWN(M73/$M$4,1)&gt;1,1,ROUNDDOWN(M73/$M$4,1))</f>
        <v>0</v>
      </c>
      <c r="O73" s="331"/>
      <c r="P73" s="388" t="s">
        <v>166</v>
      </c>
      <c r="Q73" s="339"/>
      <c r="R73" s="340"/>
      <c r="S73" s="341"/>
      <c r="T73" s="344"/>
      <c r="U73" s="345">
        <f t="shared" ref="U73:U98" si="23">IF(C73="",0,ROUND($U$99/COUNTA($C$9:$C$98),0))</f>
        <v>0</v>
      </c>
      <c r="V73" s="363">
        <f t="shared" si="19"/>
        <v>0</v>
      </c>
      <c r="W73" s="363">
        <f t="shared" ref="W73:W98" si="24">IF($V$4="○",V73,SUM(R73:T73))</f>
        <v>0</v>
      </c>
      <c r="X73" s="361">
        <f t="shared" ref="X73:X98" si="25">IF(W73=0,0,ROUND($X$99/COUNTIF($W$9:$W$98,"&gt;0"),0))</f>
        <v>0</v>
      </c>
      <c r="Y73" s="361">
        <f t="shared" si="9"/>
        <v>0</v>
      </c>
      <c r="Z73" s="377">
        <f t="shared" ref="Z73:Z98" si="26">SUM(W73,Y73)</f>
        <v>0</v>
      </c>
      <c r="AA73" s="342"/>
      <c r="AB73" s="327"/>
      <c r="AC73" s="327"/>
      <c r="AD73" s="366">
        <f t="shared" si="20"/>
        <v>0</v>
      </c>
      <c r="AE73" s="327"/>
      <c r="AF73" s="327"/>
      <c r="AG73" s="327"/>
      <c r="AH73" s="361">
        <f t="shared" si="10"/>
        <v>0</v>
      </c>
      <c r="AI73" s="362">
        <f t="shared" si="21"/>
        <v>0</v>
      </c>
      <c r="AJ73" s="723"/>
      <c r="AK73" s="723"/>
      <c r="AL73" s="724"/>
      <c r="AM73" s="173"/>
    </row>
    <row r="74" spans="2:39" ht="30" customHeight="1">
      <c r="B74" s="175">
        <f t="shared" si="8"/>
        <v>66</v>
      </c>
      <c r="C74" s="329"/>
      <c r="D74" s="331"/>
      <c r="E74" s="331"/>
      <c r="F74" s="331"/>
      <c r="G74" s="331"/>
      <c r="H74" s="330"/>
      <c r="I74" s="389" t="s">
        <v>164</v>
      </c>
      <c r="J74" s="330"/>
      <c r="K74" s="389" t="s">
        <v>165</v>
      </c>
      <c r="L74" s="330"/>
      <c r="M74" s="343"/>
      <c r="N74" s="393">
        <f t="shared" si="22"/>
        <v>0</v>
      </c>
      <c r="O74" s="331"/>
      <c r="P74" s="388" t="s">
        <v>166</v>
      </c>
      <c r="Q74" s="339"/>
      <c r="R74" s="340"/>
      <c r="S74" s="341"/>
      <c r="T74" s="344"/>
      <c r="U74" s="345">
        <f t="shared" si="23"/>
        <v>0</v>
      </c>
      <c r="V74" s="363">
        <f t="shared" ref="V74:V98" si="27">IF($V$4="○",U74,0)</f>
        <v>0</v>
      </c>
      <c r="W74" s="363">
        <f t="shared" si="24"/>
        <v>0</v>
      </c>
      <c r="X74" s="361">
        <f t="shared" si="25"/>
        <v>0</v>
      </c>
      <c r="Y74" s="361">
        <f t="shared" si="9"/>
        <v>0</v>
      </c>
      <c r="Z74" s="377">
        <f t="shared" si="26"/>
        <v>0</v>
      </c>
      <c r="AA74" s="342"/>
      <c r="AB74" s="327"/>
      <c r="AC74" s="327"/>
      <c r="AD74" s="366">
        <f t="shared" si="20"/>
        <v>0</v>
      </c>
      <c r="AE74" s="327"/>
      <c r="AF74" s="327"/>
      <c r="AG74" s="327"/>
      <c r="AH74" s="361">
        <f t="shared" si="10"/>
        <v>0</v>
      </c>
      <c r="AI74" s="362">
        <f t="shared" si="21"/>
        <v>0</v>
      </c>
      <c r="AJ74" s="723"/>
      <c r="AK74" s="723"/>
      <c r="AL74" s="724"/>
      <c r="AM74" s="173"/>
    </row>
    <row r="75" spans="2:39" ht="30" customHeight="1">
      <c r="B75" s="175">
        <f t="shared" si="8"/>
        <v>67</v>
      </c>
      <c r="C75" s="329"/>
      <c r="D75" s="331"/>
      <c r="E75" s="331"/>
      <c r="F75" s="331"/>
      <c r="G75" s="331"/>
      <c r="H75" s="330"/>
      <c r="I75" s="389" t="s">
        <v>164</v>
      </c>
      <c r="J75" s="330"/>
      <c r="K75" s="389" t="s">
        <v>165</v>
      </c>
      <c r="L75" s="330"/>
      <c r="M75" s="343"/>
      <c r="N75" s="393">
        <f t="shared" si="22"/>
        <v>0</v>
      </c>
      <c r="O75" s="331"/>
      <c r="P75" s="388" t="s">
        <v>166</v>
      </c>
      <c r="Q75" s="339"/>
      <c r="R75" s="340"/>
      <c r="S75" s="341"/>
      <c r="T75" s="344"/>
      <c r="U75" s="345">
        <f t="shared" si="23"/>
        <v>0</v>
      </c>
      <c r="V75" s="363">
        <f t="shared" si="27"/>
        <v>0</v>
      </c>
      <c r="W75" s="363">
        <f t="shared" si="24"/>
        <v>0</v>
      </c>
      <c r="X75" s="361">
        <f t="shared" si="25"/>
        <v>0</v>
      </c>
      <c r="Y75" s="361">
        <f t="shared" si="9"/>
        <v>0</v>
      </c>
      <c r="Z75" s="377">
        <f t="shared" si="26"/>
        <v>0</v>
      </c>
      <c r="AA75" s="342"/>
      <c r="AB75" s="327"/>
      <c r="AC75" s="327"/>
      <c r="AD75" s="366">
        <f t="shared" si="20"/>
        <v>0</v>
      </c>
      <c r="AE75" s="327"/>
      <c r="AF75" s="327"/>
      <c r="AG75" s="327"/>
      <c r="AH75" s="361">
        <f t="shared" ref="AH75:AH97" si="28">SUM(AE75:AG75)</f>
        <v>0</v>
      </c>
      <c r="AI75" s="362">
        <f t="shared" si="21"/>
        <v>0</v>
      </c>
      <c r="AJ75" s="723"/>
      <c r="AK75" s="723"/>
      <c r="AL75" s="724"/>
      <c r="AM75" s="173"/>
    </row>
    <row r="76" spans="2:39" ht="30" customHeight="1">
      <c r="B76" s="175">
        <f t="shared" si="8"/>
        <v>68</v>
      </c>
      <c r="C76" s="329"/>
      <c r="D76" s="331"/>
      <c r="E76" s="331"/>
      <c r="F76" s="331"/>
      <c r="G76" s="331"/>
      <c r="H76" s="330"/>
      <c r="I76" s="389" t="s">
        <v>164</v>
      </c>
      <c r="J76" s="330"/>
      <c r="K76" s="389" t="s">
        <v>165</v>
      </c>
      <c r="L76" s="330"/>
      <c r="M76" s="343"/>
      <c r="N76" s="393">
        <f t="shared" si="22"/>
        <v>0</v>
      </c>
      <c r="O76" s="331"/>
      <c r="P76" s="388" t="s">
        <v>166</v>
      </c>
      <c r="Q76" s="339"/>
      <c r="R76" s="340"/>
      <c r="S76" s="341"/>
      <c r="T76" s="344"/>
      <c r="U76" s="345">
        <f t="shared" si="23"/>
        <v>0</v>
      </c>
      <c r="V76" s="363">
        <f t="shared" si="27"/>
        <v>0</v>
      </c>
      <c r="W76" s="363">
        <f t="shared" si="24"/>
        <v>0</v>
      </c>
      <c r="X76" s="361">
        <f t="shared" si="25"/>
        <v>0</v>
      </c>
      <c r="Y76" s="361">
        <f t="shared" si="9"/>
        <v>0</v>
      </c>
      <c r="Z76" s="377">
        <f t="shared" si="26"/>
        <v>0</v>
      </c>
      <c r="AA76" s="342"/>
      <c r="AB76" s="327"/>
      <c r="AC76" s="327"/>
      <c r="AD76" s="366">
        <f t="shared" si="20"/>
        <v>0</v>
      </c>
      <c r="AE76" s="327"/>
      <c r="AF76" s="327"/>
      <c r="AG76" s="327"/>
      <c r="AH76" s="361">
        <f t="shared" si="28"/>
        <v>0</v>
      </c>
      <c r="AI76" s="362">
        <f t="shared" si="21"/>
        <v>0</v>
      </c>
      <c r="AJ76" s="723"/>
      <c r="AK76" s="723"/>
      <c r="AL76" s="724"/>
      <c r="AM76" s="173"/>
    </row>
    <row r="77" spans="2:39" ht="30" customHeight="1">
      <c r="B77" s="175">
        <f t="shared" si="8"/>
        <v>69</v>
      </c>
      <c r="C77" s="329"/>
      <c r="D77" s="331"/>
      <c r="E77" s="331"/>
      <c r="F77" s="331"/>
      <c r="G77" s="331"/>
      <c r="H77" s="330"/>
      <c r="I77" s="389" t="s">
        <v>164</v>
      </c>
      <c r="J77" s="330"/>
      <c r="K77" s="389" t="s">
        <v>165</v>
      </c>
      <c r="L77" s="330"/>
      <c r="M77" s="343"/>
      <c r="N77" s="393">
        <f t="shared" si="22"/>
        <v>0</v>
      </c>
      <c r="O77" s="331"/>
      <c r="P77" s="388" t="s">
        <v>166</v>
      </c>
      <c r="Q77" s="339"/>
      <c r="R77" s="340"/>
      <c r="S77" s="341"/>
      <c r="T77" s="344"/>
      <c r="U77" s="345">
        <f t="shared" si="23"/>
        <v>0</v>
      </c>
      <c r="V77" s="363">
        <f t="shared" si="27"/>
        <v>0</v>
      </c>
      <c r="W77" s="363">
        <f t="shared" si="24"/>
        <v>0</v>
      </c>
      <c r="X77" s="361">
        <f t="shared" si="25"/>
        <v>0</v>
      </c>
      <c r="Y77" s="361">
        <f t="shared" si="9"/>
        <v>0</v>
      </c>
      <c r="Z77" s="377">
        <f t="shared" si="26"/>
        <v>0</v>
      </c>
      <c r="AA77" s="342"/>
      <c r="AB77" s="327"/>
      <c r="AC77" s="327"/>
      <c r="AD77" s="366">
        <f t="shared" si="20"/>
        <v>0</v>
      </c>
      <c r="AE77" s="327"/>
      <c r="AF77" s="327"/>
      <c r="AG77" s="327"/>
      <c r="AH77" s="361">
        <f t="shared" si="28"/>
        <v>0</v>
      </c>
      <c r="AI77" s="362">
        <f t="shared" si="21"/>
        <v>0</v>
      </c>
      <c r="AJ77" s="723"/>
      <c r="AK77" s="723"/>
      <c r="AL77" s="724"/>
      <c r="AM77" s="173"/>
    </row>
    <row r="78" spans="2:39" ht="30" customHeight="1">
      <c r="B78" s="175">
        <f t="shared" si="8"/>
        <v>70</v>
      </c>
      <c r="C78" s="329"/>
      <c r="D78" s="331"/>
      <c r="E78" s="331"/>
      <c r="F78" s="331"/>
      <c r="G78" s="331"/>
      <c r="H78" s="330"/>
      <c r="I78" s="389" t="s">
        <v>164</v>
      </c>
      <c r="J78" s="330"/>
      <c r="K78" s="389" t="s">
        <v>165</v>
      </c>
      <c r="L78" s="330"/>
      <c r="M78" s="343"/>
      <c r="N78" s="393">
        <f t="shared" si="22"/>
        <v>0</v>
      </c>
      <c r="O78" s="331"/>
      <c r="P78" s="388" t="s">
        <v>166</v>
      </c>
      <c r="Q78" s="339"/>
      <c r="R78" s="340"/>
      <c r="S78" s="341"/>
      <c r="T78" s="344"/>
      <c r="U78" s="345">
        <f t="shared" si="23"/>
        <v>0</v>
      </c>
      <c r="V78" s="363">
        <f t="shared" si="27"/>
        <v>0</v>
      </c>
      <c r="W78" s="363">
        <f t="shared" si="24"/>
        <v>0</v>
      </c>
      <c r="X78" s="361">
        <f t="shared" si="25"/>
        <v>0</v>
      </c>
      <c r="Y78" s="361">
        <f t="shared" si="9"/>
        <v>0</v>
      </c>
      <c r="Z78" s="377">
        <f t="shared" si="26"/>
        <v>0</v>
      </c>
      <c r="AA78" s="342"/>
      <c r="AB78" s="327"/>
      <c r="AC78" s="327"/>
      <c r="AD78" s="366">
        <f t="shared" si="20"/>
        <v>0</v>
      </c>
      <c r="AE78" s="327"/>
      <c r="AF78" s="327"/>
      <c r="AG78" s="327"/>
      <c r="AH78" s="361">
        <f t="shared" si="28"/>
        <v>0</v>
      </c>
      <c r="AI78" s="362">
        <f t="shared" si="21"/>
        <v>0</v>
      </c>
      <c r="AJ78" s="723"/>
      <c r="AK78" s="723"/>
      <c r="AL78" s="724"/>
      <c r="AM78" s="173"/>
    </row>
    <row r="79" spans="2:39" ht="30" customHeight="1">
      <c r="B79" s="175">
        <f t="shared" si="8"/>
        <v>71</v>
      </c>
      <c r="C79" s="329"/>
      <c r="D79" s="331"/>
      <c r="E79" s="331"/>
      <c r="F79" s="331"/>
      <c r="G79" s="331"/>
      <c r="H79" s="330"/>
      <c r="I79" s="389" t="s">
        <v>164</v>
      </c>
      <c r="J79" s="330"/>
      <c r="K79" s="389" t="s">
        <v>165</v>
      </c>
      <c r="L79" s="330"/>
      <c r="M79" s="343"/>
      <c r="N79" s="393">
        <f t="shared" si="22"/>
        <v>0</v>
      </c>
      <c r="O79" s="331"/>
      <c r="P79" s="388" t="s">
        <v>166</v>
      </c>
      <c r="Q79" s="339"/>
      <c r="R79" s="340"/>
      <c r="S79" s="341"/>
      <c r="T79" s="344"/>
      <c r="U79" s="345">
        <f t="shared" si="23"/>
        <v>0</v>
      </c>
      <c r="V79" s="363">
        <f t="shared" si="27"/>
        <v>0</v>
      </c>
      <c r="W79" s="363">
        <f t="shared" si="24"/>
        <v>0</v>
      </c>
      <c r="X79" s="361">
        <f t="shared" si="25"/>
        <v>0</v>
      </c>
      <c r="Y79" s="361">
        <f t="shared" si="9"/>
        <v>0</v>
      </c>
      <c r="Z79" s="377">
        <f t="shared" si="26"/>
        <v>0</v>
      </c>
      <c r="AA79" s="342"/>
      <c r="AB79" s="327"/>
      <c r="AC79" s="327"/>
      <c r="AD79" s="366">
        <f t="shared" si="20"/>
        <v>0</v>
      </c>
      <c r="AE79" s="327"/>
      <c r="AF79" s="327"/>
      <c r="AG79" s="327"/>
      <c r="AH79" s="361">
        <f t="shared" si="28"/>
        <v>0</v>
      </c>
      <c r="AI79" s="362">
        <f t="shared" si="21"/>
        <v>0</v>
      </c>
      <c r="AJ79" s="723"/>
      <c r="AK79" s="723"/>
      <c r="AL79" s="724"/>
      <c r="AM79" s="173"/>
    </row>
    <row r="80" spans="2:39" ht="30" customHeight="1">
      <c r="B80" s="175">
        <f t="shared" si="8"/>
        <v>72</v>
      </c>
      <c r="C80" s="329"/>
      <c r="D80" s="331"/>
      <c r="E80" s="331"/>
      <c r="F80" s="331"/>
      <c r="G80" s="331"/>
      <c r="H80" s="330"/>
      <c r="I80" s="389" t="s">
        <v>164</v>
      </c>
      <c r="J80" s="330"/>
      <c r="K80" s="389" t="s">
        <v>165</v>
      </c>
      <c r="L80" s="330"/>
      <c r="M80" s="343"/>
      <c r="N80" s="393">
        <f t="shared" si="22"/>
        <v>0</v>
      </c>
      <c r="O80" s="331"/>
      <c r="P80" s="388" t="s">
        <v>166</v>
      </c>
      <c r="Q80" s="339"/>
      <c r="R80" s="340"/>
      <c r="S80" s="341"/>
      <c r="T80" s="344"/>
      <c r="U80" s="345">
        <f t="shared" si="23"/>
        <v>0</v>
      </c>
      <c r="V80" s="363">
        <f t="shared" si="27"/>
        <v>0</v>
      </c>
      <c r="W80" s="363">
        <f t="shared" si="24"/>
        <v>0</v>
      </c>
      <c r="X80" s="361">
        <f t="shared" si="25"/>
        <v>0</v>
      </c>
      <c r="Y80" s="361">
        <f t="shared" si="9"/>
        <v>0</v>
      </c>
      <c r="Z80" s="377">
        <f t="shared" si="26"/>
        <v>0</v>
      </c>
      <c r="AA80" s="342"/>
      <c r="AB80" s="327"/>
      <c r="AC80" s="327"/>
      <c r="AD80" s="366">
        <f t="shared" si="20"/>
        <v>0</v>
      </c>
      <c r="AE80" s="327"/>
      <c r="AF80" s="327"/>
      <c r="AG80" s="327"/>
      <c r="AH80" s="361">
        <f t="shared" si="28"/>
        <v>0</v>
      </c>
      <c r="AI80" s="362">
        <f t="shared" si="21"/>
        <v>0</v>
      </c>
      <c r="AJ80" s="723"/>
      <c r="AK80" s="723"/>
      <c r="AL80" s="724"/>
      <c r="AM80" s="173"/>
    </row>
    <row r="81" spans="2:39" ht="30" customHeight="1">
      <c r="B81" s="175">
        <f t="shared" si="8"/>
        <v>73</v>
      </c>
      <c r="C81" s="329"/>
      <c r="D81" s="331"/>
      <c r="E81" s="331"/>
      <c r="F81" s="331"/>
      <c r="G81" s="331"/>
      <c r="H81" s="330"/>
      <c r="I81" s="389" t="s">
        <v>164</v>
      </c>
      <c r="J81" s="330"/>
      <c r="K81" s="389" t="s">
        <v>165</v>
      </c>
      <c r="L81" s="330"/>
      <c r="M81" s="343"/>
      <c r="N81" s="393">
        <f t="shared" si="22"/>
        <v>0</v>
      </c>
      <c r="O81" s="331"/>
      <c r="P81" s="388" t="s">
        <v>166</v>
      </c>
      <c r="Q81" s="339"/>
      <c r="R81" s="340"/>
      <c r="S81" s="341"/>
      <c r="T81" s="344"/>
      <c r="U81" s="345">
        <f t="shared" si="23"/>
        <v>0</v>
      </c>
      <c r="V81" s="363">
        <f t="shared" si="27"/>
        <v>0</v>
      </c>
      <c r="W81" s="363">
        <f t="shared" si="24"/>
        <v>0</v>
      </c>
      <c r="X81" s="361">
        <f t="shared" si="25"/>
        <v>0</v>
      </c>
      <c r="Y81" s="361">
        <f t="shared" si="9"/>
        <v>0</v>
      </c>
      <c r="Z81" s="377">
        <f t="shared" si="26"/>
        <v>0</v>
      </c>
      <c r="AA81" s="342"/>
      <c r="AB81" s="327"/>
      <c r="AC81" s="327"/>
      <c r="AD81" s="366">
        <f t="shared" si="20"/>
        <v>0</v>
      </c>
      <c r="AE81" s="327"/>
      <c r="AF81" s="327"/>
      <c r="AG81" s="327"/>
      <c r="AH81" s="361">
        <f t="shared" si="28"/>
        <v>0</v>
      </c>
      <c r="AI81" s="362">
        <f t="shared" si="21"/>
        <v>0</v>
      </c>
      <c r="AJ81" s="723"/>
      <c r="AK81" s="723"/>
      <c r="AL81" s="724"/>
      <c r="AM81" s="173"/>
    </row>
    <row r="82" spans="2:39" ht="30" customHeight="1">
      <c r="B82" s="175">
        <f t="shared" si="8"/>
        <v>74</v>
      </c>
      <c r="C82" s="329"/>
      <c r="D82" s="331"/>
      <c r="E82" s="331"/>
      <c r="F82" s="331"/>
      <c r="G82" s="331"/>
      <c r="H82" s="330"/>
      <c r="I82" s="389" t="s">
        <v>164</v>
      </c>
      <c r="J82" s="330"/>
      <c r="K82" s="389" t="s">
        <v>165</v>
      </c>
      <c r="L82" s="330"/>
      <c r="M82" s="343"/>
      <c r="N82" s="393">
        <f t="shared" si="22"/>
        <v>0</v>
      </c>
      <c r="O82" s="331"/>
      <c r="P82" s="388" t="s">
        <v>166</v>
      </c>
      <c r="Q82" s="339"/>
      <c r="R82" s="340"/>
      <c r="S82" s="341"/>
      <c r="T82" s="344"/>
      <c r="U82" s="345">
        <f t="shared" si="23"/>
        <v>0</v>
      </c>
      <c r="V82" s="363">
        <f t="shared" si="27"/>
        <v>0</v>
      </c>
      <c r="W82" s="363">
        <f t="shared" si="24"/>
        <v>0</v>
      </c>
      <c r="X82" s="361">
        <f t="shared" si="25"/>
        <v>0</v>
      </c>
      <c r="Y82" s="361">
        <f t="shared" si="9"/>
        <v>0</v>
      </c>
      <c r="Z82" s="377">
        <f t="shared" si="26"/>
        <v>0</v>
      </c>
      <c r="AA82" s="342"/>
      <c r="AB82" s="327"/>
      <c r="AC82" s="327"/>
      <c r="AD82" s="366">
        <f t="shared" si="20"/>
        <v>0</v>
      </c>
      <c r="AE82" s="327"/>
      <c r="AF82" s="327"/>
      <c r="AG82" s="327"/>
      <c r="AH82" s="361">
        <f t="shared" si="28"/>
        <v>0</v>
      </c>
      <c r="AI82" s="362">
        <f t="shared" si="21"/>
        <v>0</v>
      </c>
      <c r="AJ82" s="723"/>
      <c r="AK82" s="723"/>
      <c r="AL82" s="724"/>
      <c r="AM82" s="173"/>
    </row>
    <row r="83" spans="2:39" ht="30" customHeight="1">
      <c r="B83" s="175">
        <f t="shared" si="8"/>
        <v>75</v>
      </c>
      <c r="C83" s="329"/>
      <c r="D83" s="331"/>
      <c r="E83" s="331"/>
      <c r="F83" s="331"/>
      <c r="G83" s="331"/>
      <c r="H83" s="330"/>
      <c r="I83" s="389" t="s">
        <v>164</v>
      </c>
      <c r="J83" s="330"/>
      <c r="K83" s="389" t="s">
        <v>165</v>
      </c>
      <c r="L83" s="330"/>
      <c r="M83" s="343"/>
      <c r="N83" s="393">
        <f t="shared" si="22"/>
        <v>0</v>
      </c>
      <c r="O83" s="331"/>
      <c r="P83" s="388" t="s">
        <v>166</v>
      </c>
      <c r="Q83" s="339"/>
      <c r="R83" s="340"/>
      <c r="S83" s="341"/>
      <c r="T83" s="344"/>
      <c r="U83" s="345">
        <f t="shared" si="23"/>
        <v>0</v>
      </c>
      <c r="V83" s="363">
        <f t="shared" si="27"/>
        <v>0</v>
      </c>
      <c r="W83" s="363">
        <f t="shared" si="24"/>
        <v>0</v>
      </c>
      <c r="X83" s="361">
        <f t="shared" si="25"/>
        <v>0</v>
      </c>
      <c r="Y83" s="361">
        <f t="shared" si="9"/>
        <v>0</v>
      </c>
      <c r="Z83" s="377">
        <f t="shared" si="26"/>
        <v>0</v>
      </c>
      <c r="AA83" s="342"/>
      <c r="AB83" s="327"/>
      <c r="AC83" s="327"/>
      <c r="AD83" s="366">
        <f t="shared" si="20"/>
        <v>0</v>
      </c>
      <c r="AE83" s="327"/>
      <c r="AF83" s="327"/>
      <c r="AG83" s="327"/>
      <c r="AH83" s="361">
        <f t="shared" si="28"/>
        <v>0</v>
      </c>
      <c r="AI83" s="362">
        <f t="shared" si="21"/>
        <v>0</v>
      </c>
      <c r="AJ83" s="723"/>
      <c r="AK83" s="723"/>
      <c r="AL83" s="724"/>
      <c r="AM83" s="173"/>
    </row>
    <row r="84" spans="2:39" ht="30" customHeight="1">
      <c r="B84" s="175">
        <f t="shared" si="8"/>
        <v>76</v>
      </c>
      <c r="C84" s="329"/>
      <c r="D84" s="331"/>
      <c r="E84" s="331"/>
      <c r="F84" s="331"/>
      <c r="G84" s="331"/>
      <c r="H84" s="330"/>
      <c r="I84" s="389" t="s">
        <v>164</v>
      </c>
      <c r="J84" s="330"/>
      <c r="K84" s="389" t="s">
        <v>165</v>
      </c>
      <c r="L84" s="330"/>
      <c r="M84" s="343"/>
      <c r="N84" s="393">
        <f t="shared" si="22"/>
        <v>0</v>
      </c>
      <c r="O84" s="331"/>
      <c r="P84" s="388" t="s">
        <v>166</v>
      </c>
      <c r="Q84" s="339"/>
      <c r="R84" s="340"/>
      <c r="S84" s="341"/>
      <c r="T84" s="344"/>
      <c r="U84" s="345">
        <f t="shared" si="23"/>
        <v>0</v>
      </c>
      <c r="V84" s="363">
        <f t="shared" si="27"/>
        <v>0</v>
      </c>
      <c r="W84" s="363">
        <f t="shared" si="24"/>
        <v>0</v>
      </c>
      <c r="X84" s="361">
        <f t="shared" si="25"/>
        <v>0</v>
      </c>
      <c r="Y84" s="361">
        <f t="shared" si="9"/>
        <v>0</v>
      </c>
      <c r="Z84" s="377">
        <f t="shared" si="26"/>
        <v>0</v>
      </c>
      <c r="AA84" s="342"/>
      <c r="AB84" s="327"/>
      <c r="AC84" s="327"/>
      <c r="AD84" s="366">
        <f t="shared" si="20"/>
        <v>0</v>
      </c>
      <c r="AE84" s="327"/>
      <c r="AF84" s="327"/>
      <c r="AG84" s="327"/>
      <c r="AH84" s="361">
        <f t="shared" si="28"/>
        <v>0</v>
      </c>
      <c r="AI84" s="362">
        <f t="shared" si="21"/>
        <v>0</v>
      </c>
      <c r="AJ84" s="723"/>
      <c r="AK84" s="723"/>
      <c r="AL84" s="724"/>
      <c r="AM84" s="173"/>
    </row>
    <row r="85" spans="2:39" ht="30" customHeight="1">
      <c r="B85" s="175">
        <f t="shared" si="8"/>
        <v>77</v>
      </c>
      <c r="C85" s="329"/>
      <c r="D85" s="331"/>
      <c r="E85" s="331"/>
      <c r="F85" s="331"/>
      <c r="G85" s="331"/>
      <c r="H85" s="331"/>
      <c r="I85" s="388" t="s">
        <v>164</v>
      </c>
      <c r="J85" s="331"/>
      <c r="K85" s="388" t="s">
        <v>165</v>
      </c>
      <c r="L85" s="331"/>
      <c r="M85" s="339"/>
      <c r="N85" s="393">
        <f t="shared" si="22"/>
        <v>0</v>
      </c>
      <c r="O85" s="331"/>
      <c r="P85" s="388" t="s">
        <v>166</v>
      </c>
      <c r="Q85" s="339"/>
      <c r="R85" s="340"/>
      <c r="S85" s="341"/>
      <c r="T85" s="344"/>
      <c r="U85" s="345">
        <f t="shared" si="23"/>
        <v>0</v>
      </c>
      <c r="V85" s="363">
        <f t="shared" si="27"/>
        <v>0</v>
      </c>
      <c r="W85" s="363">
        <f t="shared" si="24"/>
        <v>0</v>
      </c>
      <c r="X85" s="361">
        <f t="shared" si="25"/>
        <v>0</v>
      </c>
      <c r="Y85" s="361">
        <f t="shared" si="9"/>
        <v>0</v>
      </c>
      <c r="Z85" s="377">
        <f t="shared" si="26"/>
        <v>0</v>
      </c>
      <c r="AA85" s="342"/>
      <c r="AB85" s="327"/>
      <c r="AC85" s="327"/>
      <c r="AD85" s="366">
        <f t="shared" si="20"/>
        <v>0</v>
      </c>
      <c r="AE85" s="327"/>
      <c r="AF85" s="327"/>
      <c r="AG85" s="327"/>
      <c r="AH85" s="361">
        <f t="shared" si="28"/>
        <v>0</v>
      </c>
      <c r="AI85" s="362">
        <f t="shared" si="21"/>
        <v>0</v>
      </c>
      <c r="AJ85" s="723"/>
      <c r="AK85" s="723"/>
      <c r="AL85" s="724"/>
      <c r="AM85" s="173"/>
    </row>
    <row r="86" spans="2:39" ht="30" customHeight="1">
      <c r="B86" s="175">
        <f t="shared" si="8"/>
        <v>78</v>
      </c>
      <c r="C86" s="329"/>
      <c r="D86" s="346"/>
      <c r="E86" s="346"/>
      <c r="F86" s="346"/>
      <c r="G86" s="346"/>
      <c r="H86" s="331"/>
      <c r="I86" s="388" t="s">
        <v>164</v>
      </c>
      <c r="J86" s="331"/>
      <c r="K86" s="388" t="s">
        <v>165</v>
      </c>
      <c r="L86" s="331"/>
      <c r="M86" s="339"/>
      <c r="N86" s="393">
        <f t="shared" si="22"/>
        <v>0</v>
      </c>
      <c r="O86" s="331"/>
      <c r="P86" s="388" t="s">
        <v>166</v>
      </c>
      <c r="Q86" s="339"/>
      <c r="R86" s="340"/>
      <c r="S86" s="341"/>
      <c r="T86" s="344"/>
      <c r="U86" s="345">
        <f t="shared" si="23"/>
        <v>0</v>
      </c>
      <c r="V86" s="363">
        <f t="shared" si="27"/>
        <v>0</v>
      </c>
      <c r="W86" s="363">
        <f t="shared" si="24"/>
        <v>0</v>
      </c>
      <c r="X86" s="361">
        <f t="shared" si="25"/>
        <v>0</v>
      </c>
      <c r="Y86" s="361">
        <f t="shared" si="9"/>
        <v>0</v>
      </c>
      <c r="Z86" s="377">
        <f t="shared" si="26"/>
        <v>0</v>
      </c>
      <c r="AA86" s="342"/>
      <c r="AB86" s="327"/>
      <c r="AC86" s="327"/>
      <c r="AD86" s="366">
        <f t="shared" si="20"/>
        <v>0</v>
      </c>
      <c r="AE86" s="327"/>
      <c r="AF86" s="327"/>
      <c r="AG86" s="327"/>
      <c r="AH86" s="361">
        <f t="shared" si="28"/>
        <v>0</v>
      </c>
      <c r="AI86" s="362">
        <f t="shared" si="21"/>
        <v>0</v>
      </c>
      <c r="AJ86" s="723"/>
      <c r="AK86" s="723"/>
      <c r="AL86" s="724"/>
      <c r="AM86" s="173"/>
    </row>
    <row r="87" spans="2:39" ht="30" customHeight="1">
      <c r="B87" s="175">
        <f t="shared" si="8"/>
        <v>79</v>
      </c>
      <c r="C87" s="329"/>
      <c r="D87" s="346"/>
      <c r="E87" s="346"/>
      <c r="F87" s="346"/>
      <c r="G87" s="346"/>
      <c r="H87" s="331"/>
      <c r="I87" s="388" t="s">
        <v>164</v>
      </c>
      <c r="J87" s="331"/>
      <c r="K87" s="388" t="s">
        <v>165</v>
      </c>
      <c r="L87" s="331"/>
      <c r="M87" s="339"/>
      <c r="N87" s="393">
        <f t="shared" si="22"/>
        <v>0</v>
      </c>
      <c r="O87" s="331"/>
      <c r="P87" s="388" t="s">
        <v>166</v>
      </c>
      <c r="Q87" s="339"/>
      <c r="R87" s="340"/>
      <c r="S87" s="341"/>
      <c r="T87" s="344"/>
      <c r="U87" s="345">
        <f t="shared" si="23"/>
        <v>0</v>
      </c>
      <c r="V87" s="363">
        <f t="shared" si="27"/>
        <v>0</v>
      </c>
      <c r="W87" s="363">
        <f t="shared" si="24"/>
        <v>0</v>
      </c>
      <c r="X87" s="361">
        <f t="shared" si="25"/>
        <v>0</v>
      </c>
      <c r="Y87" s="361">
        <f t="shared" si="9"/>
        <v>0</v>
      </c>
      <c r="Z87" s="377">
        <f t="shared" si="26"/>
        <v>0</v>
      </c>
      <c r="AA87" s="342"/>
      <c r="AB87" s="327"/>
      <c r="AC87" s="327"/>
      <c r="AD87" s="366">
        <f t="shared" si="20"/>
        <v>0</v>
      </c>
      <c r="AE87" s="327"/>
      <c r="AF87" s="327"/>
      <c r="AG87" s="327"/>
      <c r="AH87" s="361">
        <f t="shared" si="28"/>
        <v>0</v>
      </c>
      <c r="AI87" s="362">
        <f t="shared" si="21"/>
        <v>0</v>
      </c>
      <c r="AJ87" s="723"/>
      <c r="AK87" s="723"/>
      <c r="AL87" s="724"/>
      <c r="AM87" s="173"/>
    </row>
    <row r="88" spans="2:39" ht="30" customHeight="1">
      <c r="B88" s="175">
        <f t="shared" si="8"/>
        <v>80</v>
      </c>
      <c r="C88" s="329"/>
      <c r="D88" s="346"/>
      <c r="E88" s="346"/>
      <c r="F88" s="346"/>
      <c r="G88" s="346"/>
      <c r="H88" s="331"/>
      <c r="I88" s="388" t="s">
        <v>164</v>
      </c>
      <c r="J88" s="331"/>
      <c r="K88" s="388" t="s">
        <v>165</v>
      </c>
      <c r="L88" s="331"/>
      <c r="M88" s="339"/>
      <c r="N88" s="393">
        <f t="shared" si="22"/>
        <v>0</v>
      </c>
      <c r="O88" s="331"/>
      <c r="P88" s="388" t="s">
        <v>166</v>
      </c>
      <c r="Q88" s="339"/>
      <c r="R88" s="340"/>
      <c r="S88" s="341"/>
      <c r="T88" s="344"/>
      <c r="U88" s="345">
        <f t="shared" si="23"/>
        <v>0</v>
      </c>
      <c r="V88" s="363">
        <f t="shared" si="27"/>
        <v>0</v>
      </c>
      <c r="W88" s="363">
        <f t="shared" si="24"/>
        <v>0</v>
      </c>
      <c r="X88" s="361">
        <f t="shared" si="25"/>
        <v>0</v>
      </c>
      <c r="Y88" s="361">
        <f t="shared" si="9"/>
        <v>0</v>
      </c>
      <c r="Z88" s="377">
        <f t="shared" si="26"/>
        <v>0</v>
      </c>
      <c r="AA88" s="342"/>
      <c r="AB88" s="327"/>
      <c r="AC88" s="327"/>
      <c r="AD88" s="366">
        <f t="shared" si="20"/>
        <v>0</v>
      </c>
      <c r="AE88" s="327"/>
      <c r="AF88" s="327"/>
      <c r="AG88" s="327"/>
      <c r="AH88" s="361">
        <f t="shared" si="28"/>
        <v>0</v>
      </c>
      <c r="AI88" s="362">
        <f t="shared" si="21"/>
        <v>0</v>
      </c>
      <c r="AJ88" s="723"/>
      <c r="AK88" s="723"/>
      <c r="AL88" s="724"/>
      <c r="AM88" s="173"/>
    </row>
    <row r="89" spans="2:39" ht="30" customHeight="1">
      <c r="B89" s="175">
        <f t="shared" si="8"/>
        <v>81</v>
      </c>
      <c r="C89" s="329"/>
      <c r="D89" s="346"/>
      <c r="E89" s="346"/>
      <c r="F89" s="346"/>
      <c r="G89" s="346"/>
      <c r="H89" s="331"/>
      <c r="I89" s="388" t="s">
        <v>164</v>
      </c>
      <c r="J89" s="331"/>
      <c r="K89" s="388" t="s">
        <v>165</v>
      </c>
      <c r="L89" s="331"/>
      <c r="M89" s="339"/>
      <c r="N89" s="393">
        <f t="shared" si="22"/>
        <v>0</v>
      </c>
      <c r="O89" s="331"/>
      <c r="P89" s="388" t="s">
        <v>166</v>
      </c>
      <c r="Q89" s="339"/>
      <c r="R89" s="340"/>
      <c r="S89" s="341"/>
      <c r="T89" s="344"/>
      <c r="U89" s="345">
        <f t="shared" si="23"/>
        <v>0</v>
      </c>
      <c r="V89" s="363">
        <f t="shared" si="27"/>
        <v>0</v>
      </c>
      <c r="W89" s="363">
        <f t="shared" si="24"/>
        <v>0</v>
      </c>
      <c r="X89" s="361">
        <f t="shared" si="25"/>
        <v>0</v>
      </c>
      <c r="Y89" s="361">
        <f t="shared" si="9"/>
        <v>0</v>
      </c>
      <c r="Z89" s="377">
        <f t="shared" si="26"/>
        <v>0</v>
      </c>
      <c r="AA89" s="342"/>
      <c r="AB89" s="327"/>
      <c r="AC89" s="327"/>
      <c r="AD89" s="366">
        <f t="shared" si="20"/>
        <v>0</v>
      </c>
      <c r="AE89" s="327"/>
      <c r="AF89" s="327"/>
      <c r="AG89" s="327"/>
      <c r="AH89" s="361">
        <f t="shared" si="28"/>
        <v>0</v>
      </c>
      <c r="AI89" s="362">
        <f t="shared" si="21"/>
        <v>0</v>
      </c>
      <c r="AJ89" s="723"/>
      <c r="AK89" s="723"/>
      <c r="AL89" s="724"/>
      <c r="AM89" s="173"/>
    </row>
    <row r="90" spans="2:39" ht="30" customHeight="1">
      <c r="B90" s="175">
        <f t="shared" si="8"/>
        <v>82</v>
      </c>
      <c r="C90" s="329"/>
      <c r="D90" s="346"/>
      <c r="E90" s="346"/>
      <c r="F90" s="346"/>
      <c r="G90" s="346"/>
      <c r="H90" s="331"/>
      <c r="I90" s="388" t="s">
        <v>164</v>
      </c>
      <c r="J90" s="331"/>
      <c r="K90" s="388" t="s">
        <v>165</v>
      </c>
      <c r="L90" s="331"/>
      <c r="M90" s="339"/>
      <c r="N90" s="393">
        <f t="shared" si="22"/>
        <v>0</v>
      </c>
      <c r="O90" s="331"/>
      <c r="P90" s="388" t="s">
        <v>166</v>
      </c>
      <c r="Q90" s="339"/>
      <c r="R90" s="340"/>
      <c r="S90" s="341"/>
      <c r="T90" s="344"/>
      <c r="U90" s="345">
        <f t="shared" si="23"/>
        <v>0</v>
      </c>
      <c r="V90" s="363">
        <f t="shared" si="27"/>
        <v>0</v>
      </c>
      <c r="W90" s="363">
        <f t="shared" si="24"/>
        <v>0</v>
      </c>
      <c r="X90" s="361">
        <f t="shared" si="25"/>
        <v>0</v>
      </c>
      <c r="Y90" s="361">
        <f t="shared" si="9"/>
        <v>0</v>
      </c>
      <c r="Z90" s="377">
        <f t="shared" si="26"/>
        <v>0</v>
      </c>
      <c r="AA90" s="342"/>
      <c r="AB90" s="327"/>
      <c r="AC90" s="327"/>
      <c r="AD90" s="366">
        <f t="shared" si="20"/>
        <v>0</v>
      </c>
      <c r="AE90" s="327"/>
      <c r="AF90" s="327"/>
      <c r="AG90" s="327"/>
      <c r="AH90" s="361">
        <f t="shared" si="28"/>
        <v>0</v>
      </c>
      <c r="AI90" s="362">
        <f t="shared" si="21"/>
        <v>0</v>
      </c>
      <c r="AJ90" s="723"/>
      <c r="AK90" s="723"/>
      <c r="AL90" s="724"/>
      <c r="AM90" s="173"/>
    </row>
    <row r="91" spans="2:39" ht="30" customHeight="1">
      <c r="B91" s="175">
        <f t="shared" si="8"/>
        <v>83</v>
      </c>
      <c r="C91" s="329"/>
      <c r="D91" s="346"/>
      <c r="E91" s="346"/>
      <c r="F91" s="346"/>
      <c r="G91" s="346"/>
      <c r="H91" s="331"/>
      <c r="I91" s="388" t="s">
        <v>164</v>
      </c>
      <c r="J91" s="331"/>
      <c r="K91" s="388" t="s">
        <v>165</v>
      </c>
      <c r="L91" s="331"/>
      <c r="M91" s="339"/>
      <c r="N91" s="393">
        <f t="shared" si="22"/>
        <v>0</v>
      </c>
      <c r="O91" s="331"/>
      <c r="P91" s="388" t="s">
        <v>166</v>
      </c>
      <c r="Q91" s="339"/>
      <c r="R91" s="340"/>
      <c r="S91" s="341"/>
      <c r="T91" s="344"/>
      <c r="U91" s="345">
        <f t="shared" si="23"/>
        <v>0</v>
      </c>
      <c r="V91" s="363">
        <f t="shared" si="27"/>
        <v>0</v>
      </c>
      <c r="W91" s="363">
        <f t="shared" si="24"/>
        <v>0</v>
      </c>
      <c r="X91" s="361">
        <f t="shared" si="25"/>
        <v>0</v>
      </c>
      <c r="Y91" s="361">
        <f t="shared" si="9"/>
        <v>0</v>
      </c>
      <c r="Z91" s="377">
        <f t="shared" si="26"/>
        <v>0</v>
      </c>
      <c r="AA91" s="342"/>
      <c r="AB91" s="327"/>
      <c r="AC91" s="327"/>
      <c r="AD91" s="366">
        <f t="shared" si="20"/>
        <v>0</v>
      </c>
      <c r="AE91" s="327"/>
      <c r="AF91" s="327"/>
      <c r="AG91" s="327"/>
      <c r="AH91" s="361">
        <f t="shared" si="28"/>
        <v>0</v>
      </c>
      <c r="AI91" s="362">
        <f t="shared" si="21"/>
        <v>0</v>
      </c>
      <c r="AJ91" s="723"/>
      <c r="AK91" s="723"/>
      <c r="AL91" s="724"/>
      <c r="AM91" s="173"/>
    </row>
    <row r="92" spans="2:39" ht="30" customHeight="1">
      <c r="B92" s="175">
        <f t="shared" si="8"/>
        <v>84</v>
      </c>
      <c r="C92" s="329"/>
      <c r="D92" s="346"/>
      <c r="E92" s="346"/>
      <c r="F92" s="346"/>
      <c r="G92" s="346"/>
      <c r="H92" s="331"/>
      <c r="I92" s="388" t="s">
        <v>164</v>
      </c>
      <c r="J92" s="331"/>
      <c r="K92" s="388" t="s">
        <v>165</v>
      </c>
      <c r="L92" s="331"/>
      <c r="M92" s="339"/>
      <c r="N92" s="393">
        <f t="shared" si="22"/>
        <v>0</v>
      </c>
      <c r="O92" s="331"/>
      <c r="P92" s="388" t="s">
        <v>166</v>
      </c>
      <c r="Q92" s="339"/>
      <c r="R92" s="340"/>
      <c r="S92" s="341"/>
      <c r="T92" s="344"/>
      <c r="U92" s="345">
        <f t="shared" si="23"/>
        <v>0</v>
      </c>
      <c r="V92" s="363">
        <f t="shared" si="27"/>
        <v>0</v>
      </c>
      <c r="W92" s="363">
        <f t="shared" si="24"/>
        <v>0</v>
      </c>
      <c r="X92" s="361">
        <f t="shared" si="25"/>
        <v>0</v>
      </c>
      <c r="Y92" s="361">
        <f t="shared" si="9"/>
        <v>0</v>
      </c>
      <c r="Z92" s="377">
        <f t="shared" si="26"/>
        <v>0</v>
      </c>
      <c r="AA92" s="342"/>
      <c r="AB92" s="327"/>
      <c r="AC92" s="327"/>
      <c r="AD92" s="366">
        <f t="shared" si="20"/>
        <v>0</v>
      </c>
      <c r="AE92" s="327"/>
      <c r="AF92" s="327"/>
      <c r="AG92" s="327"/>
      <c r="AH92" s="361">
        <f t="shared" si="28"/>
        <v>0</v>
      </c>
      <c r="AI92" s="362">
        <f t="shared" si="21"/>
        <v>0</v>
      </c>
      <c r="AJ92" s="723"/>
      <c r="AK92" s="723"/>
      <c r="AL92" s="724"/>
      <c r="AM92" s="173"/>
    </row>
    <row r="93" spans="2:39" ht="30" customHeight="1">
      <c r="B93" s="175">
        <f t="shared" si="8"/>
        <v>85</v>
      </c>
      <c r="C93" s="329"/>
      <c r="D93" s="346"/>
      <c r="E93" s="346"/>
      <c r="F93" s="346"/>
      <c r="G93" s="346"/>
      <c r="H93" s="331"/>
      <c r="I93" s="388" t="s">
        <v>164</v>
      </c>
      <c r="J93" s="331"/>
      <c r="K93" s="388" t="s">
        <v>165</v>
      </c>
      <c r="L93" s="331"/>
      <c r="M93" s="339"/>
      <c r="N93" s="393">
        <f t="shared" si="22"/>
        <v>0</v>
      </c>
      <c r="O93" s="331"/>
      <c r="P93" s="388" t="s">
        <v>166</v>
      </c>
      <c r="Q93" s="339"/>
      <c r="R93" s="340"/>
      <c r="S93" s="341"/>
      <c r="T93" s="344"/>
      <c r="U93" s="345">
        <f t="shared" si="23"/>
        <v>0</v>
      </c>
      <c r="V93" s="363">
        <f t="shared" si="27"/>
        <v>0</v>
      </c>
      <c r="W93" s="363">
        <f t="shared" si="24"/>
        <v>0</v>
      </c>
      <c r="X93" s="361">
        <f t="shared" si="25"/>
        <v>0</v>
      </c>
      <c r="Y93" s="361">
        <f t="shared" si="9"/>
        <v>0</v>
      </c>
      <c r="Z93" s="377">
        <f t="shared" si="26"/>
        <v>0</v>
      </c>
      <c r="AA93" s="342"/>
      <c r="AB93" s="327"/>
      <c r="AC93" s="327"/>
      <c r="AD93" s="366">
        <f t="shared" si="20"/>
        <v>0</v>
      </c>
      <c r="AE93" s="327"/>
      <c r="AF93" s="327"/>
      <c r="AG93" s="327"/>
      <c r="AH93" s="361">
        <f t="shared" si="28"/>
        <v>0</v>
      </c>
      <c r="AI93" s="362">
        <f t="shared" si="21"/>
        <v>0</v>
      </c>
      <c r="AJ93" s="723"/>
      <c r="AK93" s="723"/>
      <c r="AL93" s="724"/>
      <c r="AM93" s="173"/>
    </row>
    <row r="94" spans="2:39" ht="30" customHeight="1">
      <c r="B94" s="175">
        <f t="shared" si="8"/>
        <v>86</v>
      </c>
      <c r="C94" s="329"/>
      <c r="D94" s="346"/>
      <c r="E94" s="346"/>
      <c r="F94" s="346"/>
      <c r="G94" s="346"/>
      <c r="H94" s="331"/>
      <c r="I94" s="388" t="s">
        <v>164</v>
      </c>
      <c r="J94" s="331"/>
      <c r="K94" s="388" t="s">
        <v>165</v>
      </c>
      <c r="L94" s="331"/>
      <c r="M94" s="339"/>
      <c r="N94" s="393">
        <f t="shared" si="22"/>
        <v>0</v>
      </c>
      <c r="O94" s="331"/>
      <c r="P94" s="388" t="s">
        <v>166</v>
      </c>
      <c r="Q94" s="339"/>
      <c r="R94" s="340"/>
      <c r="S94" s="341"/>
      <c r="T94" s="344"/>
      <c r="U94" s="345">
        <f t="shared" si="23"/>
        <v>0</v>
      </c>
      <c r="V94" s="363">
        <f t="shared" si="27"/>
        <v>0</v>
      </c>
      <c r="W94" s="363">
        <f t="shared" si="24"/>
        <v>0</v>
      </c>
      <c r="X94" s="361">
        <f t="shared" si="25"/>
        <v>0</v>
      </c>
      <c r="Y94" s="361">
        <f t="shared" si="9"/>
        <v>0</v>
      </c>
      <c r="Z94" s="377">
        <f t="shared" si="26"/>
        <v>0</v>
      </c>
      <c r="AA94" s="342"/>
      <c r="AB94" s="327"/>
      <c r="AC94" s="327"/>
      <c r="AD94" s="366">
        <f t="shared" si="20"/>
        <v>0</v>
      </c>
      <c r="AE94" s="327"/>
      <c r="AF94" s="327"/>
      <c r="AG94" s="327"/>
      <c r="AH94" s="361">
        <f t="shared" si="28"/>
        <v>0</v>
      </c>
      <c r="AI94" s="362">
        <f t="shared" si="21"/>
        <v>0</v>
      </c>
      <c r="AJ94" s="723"/>
      <c r="AK94" s="723"/>
      <c r="AL94" s="724"/>
      <c r="AM94" s="173"/>
    </row>
    <row r="95" spans="2:39" ht="30" customHeight="1">
      <c r="B95" s="175">
        <f t="shared" si="8"/>
        <v>87</v>
      </c>
      <c r="C95" s="329"/>
      <c r="D95" s="346"/>
      <c r="E95" s="346"/>
      <c r="F95" s="346"/>
      <c r="G95" s="346"/>
      <c r="H95" s="331"/>
      <c r="I95" s="388" t="s">
        <v>164</v>
      </c>
      <c r="J95" s="331"/>
      <c r="K95" s="388" t="s">
        <v>165</v>
      </c>
      <c r="L95" s="331"/>
      <c r="M95" s="339"/>
      <c r="N95" s="393">
        <f t="shared" si="22"/>
        <v>0</v>
      </c>
      <c r="O95" s="331"/>
      <c r="P95" s="388" t="s">
        <v>166</v>
      </c>
      <c r="Q95" s="339"/>
      <c r="R95" s="340"/>
      <c r="S95" s="341"/>
      <c r="T95" s="344"/>
      <c r="U95" s="345">
        <f t="shared" si="23"/>
        <v>0</v>
      </c>
      <c r="V95" s="363">
        <f t="shared" si="27"/>
        <v>0</v>
      </c>
      <c r="W95" s="363">
        <f t="shared" si="24"/>
        <v>0</v>
      </c>
      <c r="X95" s="361">
        <f t="shared" si="25"/>
        <v>0</v>
      </c>
      <c r="Y95" s="361">
        <f t="shared" si="9"/>
        <v>0</v>
      </c>
      <c r="Z95" s="377">
        <f t="shared" si="26"/>
        <v>0</v>
      </c>
      <c r="AA95" s="342"/>
      <c r="AB95" s="327"/>
      <c r="AC95" s="327"/>
      <c r="AD95" s="366">
        <f t="shared" si="20"/>
        <v>0</v>
      </c>
      <c r="AE95" s="327"/>
      <c r="AF95" s="327"/>
      <c r="AG95" s="327"/>
      <c r="AH95" s="361">
        <f t="shared" si="28"/>
        <v>0</v>
      </c>
      <c r="AI95" s="362">
        <f t="shared" si="21"/>
        <v>0</v>
      </c>
      <c r="AJ95" s="723"/>
      <c r="AK95" s="723"/>
      <c r="AL95" s="724"/>
      <c r="AM95" s="173"/>
    </row>
    <row r="96" spans="2:39" ht="30" customHeight="1">
      <c r="B96" s="175">
        <f t="shared" si="8"/>
        <v>88</v>
      </c>
      <c r="C96" s="329"/>
      <c r="D96" s="346"/>
      <c r="E96" s="346"/>
      <c r="F96" s="346"/>
      <c r="G96" s="346"/>
      <c r="H96" s="331"/>
      <c r="I96" s="388" t="s">
        <v>164</v>
      </c>
      <c r="J96" s="331"/>
      <c r="K96" s="388" t="s">
        <v>165</v>
      </c>
      <c r="L96" s="331"/>
      <c r="M96" s="339"/>
      <c r="N96" s="393">
        <f t="shared" si="22"/>
        <v>0</v>
      </c>
      <c r="O96" s="331"/>
      <c r="P96" s="388" t="s">
        <v>166</v>
      </c>
      <c r="Q96" s="339"/>
      <c r="R96" s="340"/>
      <c r="S96" s="341"/>
      <c r="T96" s="344"/>
      <c r="U96" s="345">
        <f t="shared" si="23"/>
        <v>0</v>
      </c>
      <c r="V96" s="363">
        <f t="shared" si="27"/>
        <v>0</v>
      </c>
      <c r="W96" s="363">
        <f t="shared" si="24"/>
        <v>0</v>
      </c>
      <c r="X96" s="361">
        <f t="shared" si="25"/>
        <v>0</v>
      </c>
      <c r="Y96" s="361">
        <f t="shared" si="9"/>
        <v>0</v>
      </c>
      <c r="Z96" s="377">
        <f t="shared" si="26"/>
        <v>0</v>
      </c>
      <c r="AA96" s="342"/>
      <c r="AB96" s="327"/>
      <c r="AC96" s="327"/>
      <c r="AD96" s="366">
        <f t="shared" si="20"/>
        <v>0</v>
      </c>
      <c r="AE96" s="327"/>
      <c r="AF96" s="327"/>
      <c r="AG96" s="327"/>
      <c r="AH96" s="361">
        <f t="shared" si="28"/>
        <v>0</v>
      </c>
      <c r="AI96" s="362">
        <f t="shared" si="21"/>
        <v>0</v>
      </c>
      <c r="AJ96" s="723"/>
      <c r="AK96" s="723"/>
      <c r="AL96" s="724"/>
      <c r="AM96" s="173"/>
    </row>
    <row r="97" spans="1:39" ht="30" customHeight="1">
      <c r="B97" s="175">
        <f t="shared" si="8"/>
        <v>89</v>
      </c>
      <c r="C97" s="329"/>
      <c r="D97" s="346"/>
      <c r="E97" s="346"/>
      <c r="F97" s="346"/>
      <c r="G97" s="346"/>
      <c r="H97" s="331"/>
      <c r="I97" s="388" t="s">
        <v>164</v>
      </c>
      <c r="J97" s="331"/>
      <c r="K97" s="388" t="s">
        <v>165</v>
      </c>
      <c r="L97" s="331"/>
      <c r="M97" s="339"/>
      <c r="N97" s="393">
        <f t="shared" si="22"/>
        <v>0</v>
      </c>
      <c r="O97" s="331"/>
      <c r="P97" s="388" t="s">
        <v>166</v>
      </c>
      <c r="Q97" s="339"/>
      <c r="R97" s="340"/>
      <c r="S97" s="341"/>
      <c r="T97" s="344"/>
      <c r="U97" s="345">
        <f t="shared" si="23"/>
        <v>0</v>
      </c>
      <c r="V97" s="363">
        <f t="shared" si="27"/>
        <v>0</v>
      </c>
      <c r="W97" s="363">
        <f t="shared" si="24"/>
        <v>0</v>
      </c>
      <c r="X97" s="361">
        <f t="shared" si="25"/>
        <v>0</v>
      </c>
      <c r="Y97" s="361">
        <f t="shared" si="9"/>
        <v>0</v>
      </c>
      <c r="Z97" s="377">
        <f t="shared" si="26"/>
        <v>0</v>
      </c>
      <c r="AA97" s="342"/>
      <c r="AB97" s="327"/>
      <c r="AC97" s="327"/>
      <c r="AD97" s="366">
        <f t="shared" si="20"/>
        <v>0</v>
      </c>
      <c r="AE97" s="327"/>
      <c r="AF97" s="327"/>
      <c r="AG97" s="327"/>
      <c r="AH97" s="361">
        <f t="shared" si="28"/>
        <v>0</v>
      </c>
      <c r="AI97" s="362">
        <f>AD97-Z97-AH97</f>
        <v>0</v>
      </c>
      <c r="AJ97" s="723"/>
      <c r="AK97" s="723"/>
      <c r="AL97" s="724"/>
      <c r="AM97" s="173"/>
    </row>
    <row r="98" spans="1:39" ht="30" customHeight="1" thickBot="1">
      <c r="B98" s="176">
        <f t="shared" si="8"/>
        <v>90</v>
      </c>
      <c r="C98" s="347"/>
      <c r="D98" s="348"/>
      <c r="E98" s="348"/>
      <c r="F98" s="348"/>
      <c r="G98" s="348"/>
      <c r="H98" s="349"/>
      <c r="I98" s="390" t="s">
        <v>164</v>
      </c>
      <c r="J98" s="350"/>
      <c r="K98" s="390" t="s">
        <v>165</v>
      </c>
      <c r="L98" s="331"/>
      <c r="M98" s="339"/>
      <c r="N98" s="394">
        <f t="shared" si="22"/>
        <v>0</v>
      </c>
      <c r="O98" s="330"/>
      <c r="P98" s="388" t="s">
        <v>166</v>
      </c>
      <c r="Q98" s="339"/>
      <c r="R98" s="351"/>
      <c r="S98" s="352"/>
      <c r="T98" s="353"/>
      <c r="U98" s="354">
        <f t="shared" si="23"/>
        <v>0</v>
      </c>
      <c r="V98" s="378">
        <f t="shared" si="27"/>
        <v>0</v>
      </c>
      <c r="W98" s="378">
        <f t="shared" si="24"/>
        <v>0</v>
      </c>
      <c r="X98" s="379">
        <f t="shared" si="25"/>
        <v>0</v>
      </c>
      <c r="Y98" s="379">
        <f t="shared" si="9"/>
        <v>0</v>
      </c>
      <c r="Z98" s="380">
        <f t="shared" si="26"/>
        <v>0</v>
      </c>
      <c r="AA98" s="355"/>
      <c r="AB98" s="327"/>
      <c r="AC98" s="356"/>
      <c r="AD98" s="367">
        <f t="shared" si="20"/>
        <v>0</v>
      </c>
      <c r="AE98" s="327"/>
      <c r="AF98" s="357"/>
      <c r="AG98" s="357"/>
      <c r="AH98" s="363">
        <f>SUM(AE98:AG98)</f>
        <v>0</v>
      </c>
      <c r="AI98" s="364">
        <f t="shared" si="21"/>
        <v>0</v>
      </c>
      <c r="AJ98" s="723"/>
      <c r="AK98" s="723"/>
      <c r="AL98" s="724"/>
      <c r="AM98" s="173"/>
    </row>
    <row r="99" spans="1:39" ht="30" customHeight="1" thickBot="1">
      <c r="B99" s="177"/>
      <c r="C99" s="759" t="s">
        <v>69</v>
      </c>
      <c r="D99" s="760"/>
      <c r="E99" s="760"/>
      <c r="F99" s="760"/>
      <c r="G99" s="760"/>
      <c r="H99" s="760"/>
      <c r="I99" s="760"/>
      <c r="J99" s="760"/>
      <c r="K99" s="760"/>
      <c r="L99" s="760"/>
      <c r="M99" s="760"/>
      <c r="N99" s="760"/>
      <c r="O99" s="760"/>
      <c r="P99" s="760"/>
      <c r="Q99" s="761"/>
      <c r="R99" s="178">
        <f t="shared" ref="R99:AD99" si="29">SUM(R9:R98)</f>
        <v>0</v>
      </c>
      <c r="S99" s="179">
        <f t="shared" si="29"/>
        <v>0</v>
      </c>
      <c r="T99" s="180">
        <f t="shared" si="29"/>
        <v>0</v>
      </c>
      <c r="U99" s="180" t="e">
        <f>基準年度賃金算定シート!H8</f>
        <v>#DIV/0!</v>
      </c>
      <c r="V99" s="381">
        <f>SUM(V9:V98)</f>
        <v>0</v>
      </c>
      <c r="W99" s="381">
        <f>SUM(W9:W98)</f>
        <v>0</v>
      </c>
      <c r="X99" s="381" t="e">
        <f>【様式４】!Q28</f>
        <v>#N/A</v>
      </c>
      <c r="Y99" s="381">
        <f>SUM(Y9:Y98)</f>
        <v>0</v>
      </c>
      <c r="Z99" s="382">
        <f>SUM(Z9:Z98)</f>
        <v>0</v>
      </c>
      <c r="AA99" s="180">
        <f t="shared" si="29"/>
        <v>0</v>
      </c>
      <c r="AB99" s="180">
        <f t="shared" si="29"/>
        <v>0</v>
      </c>
      <c r="AC99" s="181">
        <f t="shared" si="29"/>
        <v>0</v>
      </c>
      <c r="AD99" s="368">
        <f t="shared" si="29"/>
        <v>0</v>
      </c>
      <c r="AE99" s="181">
        <f>SUM(AE9:AE98)</f>
        <v>0</v>
      </c>
      <c r="AF99" s="181">
        <f>SUM(AF9:AF98)</f>
        <v>0</v>
      </c>
      <c r="AG99" s="181">
        <f>SUM(AG9:AG98)</f>
        <v>0</v>
      </c>
      <c r="AH99" s="181">
        <f>SUM(AH9:AH98)</f>
        <v>0</v>
      </c>
      <c r="AI99" s="358">
        <f>SUM(AI9:AI98)</f>
        <v>0</v>
      </c>
      <c r="AJ99" s="765" t="s">
        <v>128</v>
      </c>
      <c r="AK99" s="766"/>
      <c r="AL99" s="767"/>
      <c r="AM99" s="173"/>
    </row>
    <row r="100" spans="1:39" s="187" customFormat="1" ht="19.899999999999999" customHeight="1">
      <c r="A100" s="145"/>
      <c r="B100" s="182" t="s">
        <v>70</v>
      </c>
      <c r="C100" s="182"/>
      <c r="D100" s="182"/>
      <c r="E100" s="182"/>
      <c r="F100" s="182"/>
      <c r="G100" s="182"/>
      <c r="H100" s="182"/>
      <c r="I100" s="182"/>
      <c r="J100" s="182"/>
      <c r="K100" s="182"/>
      <c r="L100" s="182"/>
      <c r="M100" s="182"/>
      <c r="N100" s="183">
        <f>ROUND(SUM(N9:N98),0)</f>
        <v>0</v>
      </c>
      <c r="O100" s="182"/>
      <c r="P100" s="182"/>
      <c r="Q100" s="182"/>
      <c r="R100" s="182"/>
      <c r="S100" s="182"/>
      <c r="T100" s="182"/>
      <c r="U100" s="182" t="s">
        <v>167</v>
      </c>
      <c r="V100" s="182"/>
      <c r="W100" s="182"/>
      <c r="X100" s="184" t="s">
        <v>167</v>
      </c>
      <c r="Y100" s="182"/>
      <c r="Z100" s="182"/>
      <c r="AA100" s="182"/>
      <c r="AB100" s="182"/>
      <c r="AC100" s="182"/>
      <c r="AD100" s="182"/>
      <c r="AE100" s="185"/>
      <c r="AF100" s="185"/>
      <c r="AG100" s="185"/>
      <c r="AH100" s="185"/>
      <c r="AI100" s="768">
        <f>【様式４】!Q29</f>
        <v>0</v>
      </c>
      <c r="AJ100" s="770" t="s">
        <v>129</v>
      </c>
      <c r="AK100" s="771"/>
      <c r="AL100" s="771"/>
      <c r="AM100" s="186"/>
    </row>
    <row r="101" spans="1:39" s="187" customFormat="1" ht="19.899999999999999" customHeight="1" thickBot="1">
      <c r="A101" s="145"/>
      <c r="B101" s="188" t="s">
        <v>71</v>
      </c>
      <c r="C101" s="189"/>
      <c r="D101" s="189"/>
      <c r="E101" s="189"/>
      <c r="F101" s="189"/>
      <c r="G101" s="189"/>
      <c r="H101" s="189"/>
      <c r="I101" s="189"/>
      <c r="J101" s="189"/>
      <c r="K101" s="189"/>
      <c r="L101" s="189"/>
      <c r="M101" s="189"/>
      <c r="N101" s="189"/>
      <c r="O101" s="189"/>
      <c r="P101" s="189"/>
      <c r="Q101" s="189"/>
      <c r="R101" s="189"/>
      <c r="S101" s="189"/>
      <c r="T101" s="189"/>
      <c r="U101" s="190" t="e">
        <f>U99-SUM(U9:U98)</f>
        <v>#DIV/0!</v>
      </c>
      <c r="V101" s="189"/>
      <c r="W101" s="189"/>
      <c r="X101" s="190" t="e">
        <f>X99-SUM(X9:X98)</f>
        <v>#N/A</v>
      </c>
      <c r="Y101" s="190"/>
      <c r="Z101" s="189"/>
      <c r="AA101" s="189"/>
      <c r="AB101" s="189"/>
      <c r="AC101" s="189"/>
      <c r="AD101" s="189"/>
      <c r="AE101" s="191"/>
      <c r="AF101" s="191"/>
      <c r="AG101" s="191"/>
      <c r="AH101" s="191"/>
      <c r="AI101" s="769"/>
      <c r="AJ101" s="772"/>
      <c r="AK101" s="773"/>
      <c r="AL101" s="773"/>
      <c r="AM101" s="186"/>
    </row>
    <row r="102" spans="1:39" s="187" customFormat="1" ht="19.5" customHeight="1">
      <c r="A102" s="145"/>
      <c r="B102" s="188" t="s">
        <v>72</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3"/>
      <c r="AF102" s="193"/>
      <c r="AG102" s="193"/>
      <c r="AH102" s="193"/>
      <c r="AI102" s="768">
        <f>AI99+AI100</f>
        <v>0</v>
      </c>
      <c r="AJ102" s="772" t="s">
        <v>130</v>
      </c>
      <c r="AK102" s="773"/>
      <c r="AL102" s="773"/>
      <c r="AM102" s="186"/>
    </row>
    <row r="103" spans="1:39" s="187" customFormat="1" ht="19.899999999999999" customHeight="1" thickBot="1">
      <c r="A103" s="145"/>
      <c r="B103" s="194" t="s">
        <v>73</v>
      </c>
      <c r="C103" s="188" t="s">
        <v>147</v>
      </c>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3"/>
      <c r="AF103" s="193"/>
      <c r="AG103" s="193"/>
      <c r="AH103" s="193"/>
      <c r="AI103" s="769"/>
      <c r="AJ103" s="772"/>
      <c r="AK103" s="773"/>
      <c r="AL103" s="773"/>
      <c r="AM103" s="186"/>
    </row>
    <row r="104" spans="1:39" s="197" customFormat="1" ht="19.5" customHeight="1">
      <c r="A104" s="195"/>
      <c r="B104" s="194" t="s">
        <v>74</v>
      </c>
      <c r="C104" s="762" t="s">
        <v>321</v>
      </c>
      <c r="D104" s="762"/>
      <c r="E104" s="762"/>
      <c r="F104" s="762"/>
      <c r="G104" s="762"/>
      <c r="H104" s="762"/>
      <c r="I104" s="762"/>
      <c r="J104" s="762"/>
      <c r="K104" s="762"/>
      <c r="L104" s="762"/>
      <c r="M104" s="762"/>
      <c r="N104" s="762"/>
      <c r="O104" s="762"/>
      <c r="P104" s="762"/>
      <c r="Q104" s="762"/>
      <c r="R104" s="762"/>
      <c r="S104" s="762"/>
      <c r="T104" s="762"/>
      <c r="U104" s="762"/>
      <c r="V104" s="762"/>
      <c r="W104" s="762"/>
      <c r="X104" s="194"/>
      <c r="Y104" s="194"/>
      <c r="Z104" s="194"/>
      <c r="AA104" s="194"/>
      <c r="AB104" s="194"/>
      <c r="AC104" s="194"/>
      <c r="AD104" s="194"/>
      <c r="AE104" s="196"/>
      <c r="AF104" s="196"/>
      <c r="AG104" s="196"/>
      <c r="AH104" s="196"/>
      <c r="AI104" s="196"/>
      <c r="AJ104" s="196"/>
      <c r="AK104" s="196"/>
      <c r="AL104" s="196"/>
      <c r="AM104" s="196"/>
    </row>
    <row r="105" spans="1:39" s="197" customFormat="1" ht="19.5" customHeight="1">
      <c r="A105" s="195"/>
      <c r="B105" s="194"/>
      <c r="C105" s="763" t="s">
        <v>322</v>
      </c>
      <c r="D105" s="763"/>
      <c r="E105" s="763"/>
      <c r="F105" s="763"/>
      <c r="G105" s="763"/>
      <c r="H105" s="763"/>
      <c r="I105" s="763"/>
      <c r="J105" s="763"/>
      <c r="K105" s="763"/>
      <c r="L105" s="763"/>
      <c r="M105" s="763"/>
      <c r="N105" s="763"/>
      <c r="O105" s="763"/>
      <c r="P105" s="763"/>
      <c r="Q105" s="763"/>
      <c r="R105" s="763"/>
      <c r="S105" s="763"/>
      <c r="T105" s="763"/>
      <c r="U105" s="763"/>
      <c r="V105" s="763"/>
      <c r="W105" s="763"/>
      <c r="X105" s="194"/>
      <c r="Y105" s="194"/>
      <c r="Z105" s="194"/>
      <c r="AA105" s="194"/>
      <c r="AB105" s="194"/>
      <c r="AC105" s="194"/>
      <c r="AD105" s="194"/>
      <c r="AE105" s="196"/>
      <c r="AF105" s="196"/>
      <c r="AG105" s="196"/>
      <c r="AH105" s="196"/>
      <c r="AI105" s="196"/>
      <c r="AJ105" s="196"/>
      <c r="AK105" s="196"/>
      <c r="AL105" s="196"/>
      <c r="AM105" s="196"/>
    </row>
    <row r="106" spans="1:39" s="199" customFormat="1" ht="19.899999999999999" customHeight="1">
      <c r="A106" s="145"/>
      <c r="B106" s="194" t="s">
        <v>75</v>
      </c>
      <c r="C106" s="194" t="s">
        <v>76</v>
      </c>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8"/>
      <c r="AF106" s="198"/>
      <c r="AG106" s="198"/>
      <c r="AH106" s="198"/>
      <c r="AI106" s="194"/>
      <c r="AJ106" s="194"/>
      <c r="AK106" s="194"/>
      <c r="AL106" s="194"/>
      <c r="AM106" s="194"/>
    </row>
    <row r="107" spans="1:39" s="187" customFormat="1" ht="19.899999999999999" customHeight="1">
      <c r="A107" s="145"/>
      <c r="B107" s="194"/>
      <c r="C107" s="194" t="s">
        <v>77</v>
      </c>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8"/>
      <c r="AF107" s="198"/>
      <c r="AG107" s="198"/>
      <c r="AH107" s="198"/>
      <c r="AI107" s="194"/>
      <c r="AJ107" s="194"/>
      <c r="AK107" s="194"/>
      <c r="AL107" s="194"/>
      <c r="AM107" s="194"/>
    </row>
    <row r="108" spans="1:39" s="187" customFormat="1" ht="19.899999999999999" customHeight="1">
      <c r="A108" s="145"/>
      <c r="B108" s="194" t="s">
        <v>78</v>
      </c>
      <c r="C108" s="194" t="s">
        <v>339</v>
      </c>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row>
    <row r="109" spans="1:39" s="187" customFormat="1" ht="19.899999999999999" customHeight="1">
      <c r="A109" s="145"/>
      <c r="B109" s="194" t="s">
        <v>79</v>
      </c>
      <c r="C109" s="194" t="s">
        <v>390</v>
      </c>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row>
    <row r="110" spans="1:39" ht="19.899999999999999" customHeight="1">
      <c r="B110" s="200"/>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row>
    <row r="111" spans="1:39" ht="12" customHeight="1">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row>
    <row r="112" spans="1:39" ht="12" customHeight="1">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row>
    <row r="113" spans="3:39" ht="12" customHeight="1">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row>
    <row r="114" spans="3:39" ht="12" customHeight="1">
      <c r="C114" s="203"/>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row>
    <row r="115" spans="3:39">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row>
    <row r="116" spans="3:39">
      <c r="G116" s="146" t="s">
        <v>214</v>
      </c>
    </row>
    <row r="117" spans="3:39">
      <c r="G117" s="146" t="s">
        <v>215</v>
      </c>
    </row>
    <row r="118" spans="3:39">
      <c r="G118" s="146" t="s">
        <v>216</v>
      </c>
    </row>
    <row r="119" spans="3:39">
      <c r="G119" s="146" t="s">
        <v>217</v>
      </c>
    </row>
    <row r="120" spans="3:39">
      <c r="G120" s="146" t="s">
        <v>218</v>
      </c>
    </row>
    <row r="121" spans="3:39">
      <c r="G121" s="146" t="s">
        <v>219</v>
      </c>
    </row>
    <row r="122" spans="3:39">
      <c r="G122" s="146" t="s">
        <v>220</v>
      </c>
    </row>
    <row r="123" spans="3:39">
      <c r="G123" s="146" t="s">
        <v>221</v>
      </c>
    </row>
    <row r="124" spans="3:39">
      <c r="G124" s="146" t="s">
        <v>222</v>
      </c>
    </row>
    <row r="125" spans="3:39">
      <c r="G125" s="146" t="s">
        <v>223</v>
      </c>
    </row>
    <row r="126" spans="3:39">
      <c r="G126" s="146" t="s">
        <v>224</v>
      </c>
    </row>
    <row r="127" spans="3:39">
      <c r="G127" s="146" t="s">
        <v>225</v>
      </c>
    </row>
    <row r="128" spans="3:39">
      <c r="G128" s="146" t="s">
        <v>226</v>
      </c>
    </row>
    <row r="129" spans="7:7">
      <c r="G129" s="146" t="s">
        <v>227</v>
      </c>
    </row>
    <row r="130" spans="7:7">
      <c r="G130" s="146" t="s">
        <v>228</v>
      </c>
    </row>
    <row r="131" spans="7:7">
      <c r="G131" s="146" t="s">
        <v>229</v>
      </c>
    </row>
  </sheetData>
  <sheetProtection algorithmName="SHA-512" hashValue="GwSgh6Fc5CEdhl+YJ6iglXGPI+Rka5yt0VZSl4uQ9vRbg6SL5a2TXqp8OA6yvKDHTmlrA71oQ9KNjdJkcGAi5w==" saltValue="mE0KacN3vrcHKz0YCyHb4w==" spinCount="100000" sheet="1" objects="1" scenarios="1"/>
  <mergeCells count="122">
    <mergeCell ref="C104:W104"/>
    <mergeCell ref="C105:W105"/>
    <mergeCell ref="D6:F7"/>
    <mergeCell ref="AJ33:AL33"/>
    <mergeCell ref="AJ34:AL34"/>
    <mergeCell ref="AJ35:AL35"/>
    <mergeCell ref="AJ45:AL45"/>
    <mergeCell ref="AJ46:AL46"/>
    <mergeCell ref="AJ47:AL47"/>
    <mergeCell ref="AJ36:AL36"/>
    <mergeCell ref="AJ37:AL37"/>
    <mergeCell ref="AJ38:AL38"/>
    <mergeCell ref="AJ39:AL39"/>
    <mergeCell ref="AJ40:AL40"/>
    <mergeCell ref="AJ41:AL41"/>
    <mergeCell ref="AJ42:AL42"/>
    <mergeCell ref="AJ43:AL43"/>
    <mergeCell ref="AJ44:AL44"/>
    <mergeCell ref="AJ99:AL99"/>
    <mergeCell ref="AI100:AI101"/>
    <mergeCell ref="AJ100:AL101"/>
    <mergeCell ref="AI102:AI103"/>
    <mergeCell ref="AJ102:AL103"/>
    <mergeCell ref="AJ96:AL96"/>
    <mergeCell ref="AJ97:AL97"/>
    <mergeCell ref="AJ98:AL98"/>
    <mergeCell ref="C99:Q99"/>
    <mergeCell ref="AJ93:AL93"/>
    <mergeCell ref="AJ94:AL94"/>
    <mergeCell ref="AJ95:AL95"/>
    <mergeCell ref="AJ90:AL90"/>
    <mergeCell ref="AJ91:AL91"/>
    <mergeCell ref="AJ92:AL92"/>
    <mergeCell ref="AJ87:AL87"/>
    <mergeCell ref="AJ88:AL88"/>
    <mergeCell ref="AJ89:AL89"/>
    <mergeCell ref="AJ84:AL84"/>
    <mergeCell ref="AJ85:AL85"/>
    <mergeCell ref="AJ86:AL86"/>
    <mergeCell ref="AJ81:AL81"/>
    <mergeCell ref="AJ82:AL82"/>
    <mergeCell ref="AJ83:AL83"/>
    <mergeCell ref="AJ78:AL78"/>
    <mergeCell ref="AJ79:AL79"/>
    <mergeCell ref="AJ80:AL80"/>
    <mergeCell ref="AJ75:AL75"/>
    <mergeCell ref="AJ76:AL76"/>
    <mergeCell ref="AJ77:AL77"/>
    <mergeCell ref="AJ72:AL72"/>
    <mergeCell ref="AJ73:AL73"/>
    <mergeCell ref="AJ74:AL74"/>
    <mergeCell ref="AJ69:AL69"/>
    <mergeCell ref="AJ70:AL70"/>
    <mergeCell ref="AJ71:AL71"/>
    <mergeCell ref="AJ66:AL66"/>
    <mergeCell ref="AJ67:AL67"/>
    <mergeCell ref="AJ68:AL68"/>
    <mergeCell ref="AJ63:AL63"/>
    <mergeCell ref="AJ64:AL64"/>
    <mergeCell ref="AJ65:AL65"/>
    <mergeCell ref="AJ60:AL60"/>
    <mergeCell ref="AJ61:AL61"/>
    <mergeCell ref="AJ62:AL62"/>
    <mergeCell ref="AJ57:AL57"/>
    <mergeCell ref="AJ58:AL58"/>
    <mergeCell ref="AJ59:AL59"/>
    <mergeCell ref="AJ54:AL54"/>
    <mergeCell ref="AJ55:AL55"/>
    <mergeCell ref="AJ56:AL56"/>
    <mergeCell ref="AJ51:AL51"/>
    <mergeCell ref="AJ52:AL52"/>
    <mergeCell ref="AJ53:AL53"/>
    <mergeCell ref="AJ48:AL48"/>
    <mergeCell ref="AJ49:AL49"/>
    <mergeCell ref="AJ50:AL50"/>
    <mergeCell ref="AJ15:AL15"/>
    <mergeCell ref="AJ16:AL16"/>
    <mergeCell ref="AJ17:AL17"/>
    <mergeCell ref="AJ24:AL24"/>
    <mergeCell ref="AJ25:AL25"/>
    <mergeCell ref="AJ26:AL26"/>
    <mergeCell ref="AJ27:AL27"/>
    <mergeCell ref="AJ28:AL28"/>
    <mergeCell ref="AJ29:AL29"/>
    <mergeCell ref="AJ30:AL30"/>
    <mergeCell ref="AJ31:AL31"/>
    <mergeCell ref="AJ32:AL32"/>
    <mergeCell ref="AJ12:AL12"/>
    <mergeCell ref="AJ13:AL13"/>
    <mergeCell ref="AJ14:AL14"/>
    <mergeCell ref="AJ18:AL18"/>
    <mergeCell ref="AJ19:AL19"/>
    <mergeCell ref="AJ20:AL20"/>
    <mergeCell ref="AJ21:AL21"/>
    <mergeCell ref="AJ22:AL22"/>
    <mergeCell ref="AJ23:AL23"/>
    <mergeCell ref="AJ2:AL2"/>
    <mergeCell ref="AJ3:AL4"/>
    <mergeCell ref="AJ9:AL9"/>
    <mergeCell ref="AJ10:AL10"/>
    <mergeCell ref="AJ11:AL11"/>
    <mergeCell ref="AI6:AI8"/>
    <mergeCell ref="AJ6:AL8"/>
    <mergeCell ref="R7:W7"/>
    <mergeCell ref="X7:X8"/>
    <mergeCell ref="Y7:Y8"/>
    <mergeCell ref="Z7:Z8"/>
    <mergeCell ref="AA7:AC7"/>
    <mergeCell ref="AD7:AD8"/>
    <mergeCell ref="AE2:AG2"/>
    <mergeCell ref="AA6:AD6"/>
    <mergeCell ref="AE6:AH7"/>
    <mergeCell ref="B6:B8"/>
    <mergeCell ref="G6:G8"/>
    <mergeCell ref="H6:K8"/>
    <mergeCell ref="L6:L8"/>
    <mergeCell ref="M6:M8"/>
    <mergeCell ref="N6:N8"/>
    <mergeCell ref="O6:P8"/>
    <mergeCell ref="Q6:Q8"/>
    <mergeCell ref="R6:Z6"/>
    <mergeCell ref="C6:C8"/>
  </mergeCells>
  <phoneticPr fontId="4"/>
  <conditionalFormatting sqref="C99 R99:W99 U9:W98 L9:L98 N9:Q98 C9:G98 Y9:AL98 Y99:AI99">
    <cfRule type="containsBlanks" dxfId="11" priority="10">
      <formula>LEN(TRIM(C9))=0</formula>
    </cfRule>
  </conditionalFormatting>
  <conditionalFormatting sqref="M4">
    <cfRule type="containsBlanks" dxfId="10" priority="7">
      <formula>LEN(TRIM(M4))=0</formula>
    </cfRule>
  </conditionalFormatting>
  <conditionalFormatting sqref="AE4:AG4">
    <cfRule type="containsBlanks" dxfId="9" priority="9">
      <formula>LEN(TRIM(AE4))=0</formula>
    </cfRule>
  </conditionalFormatting>
  <conditionalFormatting sqref="X9:X99">
    <cfRule type="containsBlanks" dxfId="8" priority="5">
      <formula>LEN(TRIM(X9))=0</formula>
    </cfRule>
  </conditionalFormatting>
  <conditionalFormatting sqref="AJ99:AL99">
    <cfRule type="containsBlanks" dxfId="7" priority="4">
      <formula>LEN(TRIM(AJ99))=0</formula>
    </cfRule>
  </conditionalFormatting>
  <conditionalFormatting sqref="H9:K98">
    <cfRule type="containsBlanks" dxfId="6" priority="13">
      <formula>LEN(TRIM(H9))=0</formula>
    </cfRule>
  </conditionalFormatting>
  <conditionalFormatting sqref="M9:M98">
    <cfRule type="containsBlanks" dxfId="5" priority="12">
      <formula>LEN(TRIM(M9))=0</formula>
    </cfRule>
  </conditionalFormatting>
  <conditionalFormatting sqref="R9:T98">
    <cfRule type="containsBlanks" dxfId="4" priority="11">
      <formula>LEN(TRIM(R9))=0</formula>
    </cfRule>
  </conditionalFormatting>
  <dataValidations count="15">
    <dataValidation type="list" showErrorMessage="1" sqref="D9:D98" xr:uid="{8D3D4FEA-C25B-485D-BBCA-E3C2CDF255F6}">
      <formula1>"○"</formula1>
    </dataValidation>
    <dataValidation type="list" showErrorMessage="1" sqref="Q9:Q98" xr:uid="{ABFB95A0-13E0-4E35-973D-DE84B917BAD6}">
      <formula1>"○,×"</formula1>
    </dataValidation>
    <dataValidation type="list" allowBlank="1" showInputMessage="1" showErrorMessage="1" sqref="V4 E9:F98" xr:uid="{E8DDCD71-A3F7-4383-B0A8-7E734CB4E0BD}">
      <formula1>"○"</formula1>
    </dataValidation>
    <dataValidation type="list" allowBlank="1" showInputMessage="1" showErrorMessage="1" sqref="WVJ983100:WVJ983119 IX65596:IX65615 ST65596:ST65615 ACP65596:ACP65615 AML65596:AML65615 AWH65596:AWH65615 BGD65596:BGD65615 BPZ65596:BPZ65615 BZV65596:BZV65615 CJR65596:CJR65615 CTN65596:CTN65615 DDJ65596:DDJ65615 DNF65596:DNF65615 DXB65596:DXB65615 EGX65596:EGX65615 EQT65596:EQT65615 FAP65596:FAP65615 FKL65596:FKL65615 FUH65596:FUH65615 GED65596:GED65615 GNZ65596:GNZ65615 GXV65596:GXV65615 HHR65596:HHR65615 HRN65596:HRN65615 IBJ65596:IBJ65615 ILF65596:ILF65615 IVB65596:IVB65615 JEX65596:JEX65615 JOT65596:JOT65615 JYP65596:JYP65615 KIL65596:KIL65615 KSH65596:KSH65615 LCD65596:LCD65615 LLZ65596:LLZ65615 LVV65596:LVV65615 MFR65596:MFR65615 MPN65596:MPN65615 MZJ65596:MZJ65615 NJF65596:NJF65615 NTB65596:NTB65615 OCX65596:OCX65615 OMT65596:OMT65615 OWP65596:OWP65615 PGL65596:PGL65615 PQH65596:PQH65615 QAD65596:QAD65615 QJZ65596:QJZ65615 QTV65596:QTV65615 RDR65596:RDR65615 RNN65596:RNN65615 RXJ65596:RXJ65615 SHF65596:SHF65615 SRB65596:SRB65615 TAX65596:TAX65615 TKT65596:TKT65615 TUP65596:TUP65615 UEL65596:UEL65615 UOH65596:UOH65615 UYD65596:UYD65615 VHZ65596:VHZ65615 VRV65596:VRV65615 WBR65596:WBR65615 WLN65596:WLN65615 WVJ65596:WVJ65615 IX131132:IX131151 ST131132:ST131151 ACP131132:ACP131151 AML131132:AML131151 AWH131132:AWH131151 BGD131132:BGD131151 BPZ131132:BPZ131151 BZV131132:BZV131151 CJR131132:CJR131151 CTN131132:CTN131151 DDJ131132:DDJ131151 DNF131132:DNF131151 DXB131132:DXB131151 EGX131132:EGX131151 EQT131132:EQT131151 FAP131132:FAP131151 FKL131132:FKL131151 FUH131132:FUH131151 GED131132:GED131151 GNZ131132:GNZ131151 GXV131132:GXV131151 HHR131132:HHR131151 HRN131132:HRN131151 IBJ131132:IBJ131151 ILF131132:ILF131151 IVB131132:IVB131151 JEX131132:JEX131151 JOT131132:JOT131151 JYP131132:JYP131151 KIL131132:KIL131151 KSH131132:KSH131151 LCD131132:LCD131151 LLZ131132:LLZ131151 LVV131132:LVV131151 MFR131132:MFR131151 MPN131132:MPN131151 MZJ131132:MZJ131151 NJF131132:NJF131151 NTB131132:NTB131151 OCX131132:OCX131151 OMT131132:OMT131151 OWP131132:OWP131151 PGL131132:PGL131151 PQH131132:PQH131151 QAD131132:QAD131151 QJZ131132:QJZ131151 QTV131132:QTV131151 RDR131132:RDR131151 RNN131132:RNN131151 RXJ131132:RXJ131151 SHF131132:SHF131151 SRB131132:SRB131151 TAX131132:TAX131151 TKT131132:TKT131151 TUP131132:TUP131151 UEL131132:UEL131151 UOH131132:UOH131151 UYD131132:UYD131151 VHZ131132:VHZ131151 VRV131132:VRV131151 WBR131132:WBR131151 WLN131132:WLN131151 WVJ131132:WVJ131151 IX196668:IX196687 ST196668:ST196687 ACP196668:ACP196687 AML196668:AML196687 AWH196668:AWH196687 BGD196668:BGD196687 BPZ196668:BPZ196687 BZV196668:BZV196687 CJR196668:CJR196687 CTN196668:CTN196687 DDJ196668:DDJ196687 DNF196668:DNF196687 DXB196668:DXB196687 EGX196668:EGX196687 EQT196668:EQT196687 FAP196668:FAP196687 FKL196668:FKL196687 FUH196668:FUH196687 GED196668:GED196687 GNZ196668:GNZ196687 GXV196668:GXV196687 HHR196668:HHR196687 HRN196668:HRN196687 IBJ196668:IBJ196687 ILF196668:ILF196687 IVB196668:IVB196687 JEX196668:JEX196687 JOT196668:JOT196687 JYP196668:JYP196687 KIL196668:KIL196687 KSH196668:KSH196687 LCD196668:LCD196687 LLZ196668:LLZ196687 LVV196668:LVV196687 MFR196668:MFR196687 MPN196668:MPN196687 MZJ196668:MZJ196687 NJF196668:NJF196687 NTB196668:NTB196687 OCX196668:OCX196687 OMT196668:OMT196687 OWP196668:OWP196687 PGL196668:PGL196687 PQH196668:PQH196687 QAD196668:QAD196687 QJZ196668:QJZ196687 QTV196668:QTV196687 RDR196668:RDR196687 RNN196668:RNN196687 RXJ196668:RXJ196687 SHF196668:SHF196687 SRB196668:SRB196687 TAX196668:TAX196687 TKT196668:TKT196687 TUP196668:TUP196687 UEL196668:UEL196687 UOH196668:UOH196687 UYD196668:UYD196687 VHZ196668:VHZ196687 VRV196668:VRV196687 WBR196668:WBR196687 WLN196668:WLN196687 WVJ196668:WVJ196687 IX262204:IX262223 ST262204:ST262223 ACP262204:ACP262223 AML262204:AML262223 AWH262204:AWH262223 BGD262204:BGD262223 BPZ262204:BPZ262223 BZV262204:BZV262223 CJR262204:CJR262223 CTN262204:CTN262223 DDJ262204:DDJ262223 DNF262204:DNF262223 DXB262204:DXB262223 EGX262204:EGX262223 EQT262204:EQT262223 FAP262204:FAP262223 FKL262204:FKL262223 FUH262204:FUH262223 GED262204:GED262223 GNZ262204:GNZ262223 GXV262204:GXV262223 HHR262204:HHR262223 HRN262204:HRN262223 IBJ262204:IBJ262223 ILF262204:ILF262223 IVB262204:IVB262223 JEX262204:JEX262223 JOT262204:JOT262223 JYP262204:JYP262223 KIL262204:KIL262223 KSH262204:KSH262223 LCD262204:LCD262223 LLZ262204:LLZ262223 LVV262204:LVV262223 MFR262204:MFR262223 MPN262204:MPN262223 MZJ262204:MZJ262223 NJF262204:NJF262223 NTB262204:NTB262223 OCX262204:OCX262223 OMT262204:OMT262223 OWP262204:OWP262223 PGL262204:PGL262223 PQH262204:PQH262223 QAD262204:QAD262223 QJZ262204:QJZ262223 QTV262204:QTV262223 RDR262204:RDR262223 RNN262204:RNN262223 RXJ262204:RXJ262223 SHF262204:SHF262223 SRB262204:SRB262223 TAX262204:TAX262223 TKT262204:TKT262223 TUP262204:TUP262223 UEL262204:UEL262223 UOH262204:UOH262223 UYD262204:UYD262223 VHZ262204:VHZ262223 VRV262204:VRV262223 WBR262204:WBR262223 WLN262204:WLN262223 WVJ262204:WVJ262223 IX327740:IX327759 ST327740:ST327759 ACP327740:ACP327759 AML327740:AML327759 AWH327740:AWH327759 BGD327740:BGD327759 BPZ327740:BPZ327759 BZV327740:BZV327759 CJR327740:CJR327759 CTN327740:CTN327759 DDJ327740:DDJ327759 DNF327740:DNF327759 DXB327740:DXB327759 EGX327740:EGX327759 EQT327740:EQT327759 FAP327740:FAP327759 FKL327740:FKL327759 FUH327740:FUH327759 GED327740:GED327759 GNZ327740:GNZ327759 GXV327740:GXV327759 HHR327740:HHR327759 HRN327740:HRN327759 IBJ327740:IBJ327759 ILF327740:ILF327759 IVB327740:IVB327759 JEX327740:JEX327759 JOT327740:JOT327759 JYP327740:JYP327759 KIL327740:KIL327759 KSH327740:KSH327759 LCD327740:LCD327759 LLZ327740:LLZ327759 LVV327740:LVV327759 MFR327740:MFR327759 MPN327740:MPN327759 MZJ327740:MZJ327759 NJF327740:NJF327759 NTB327740:NTB327759 OCX327740:OCX327759 OMT327740:OMT327759 OWP327740:OWP327759 PGL327740:PGL327759 PQH327740:PQH327759 QAD327740:QAD327759 QJZ327740:QJZ327759 QTV327740:QTV327759 RDR327740:RDR327759 RNN327740:RNN327759 RXJ327740:RXJ327759 SHF327740:SHF327759 SRB327740:SRB327759 TAX327740:TAX327759 TKT327740:TKT327759 TUP327740:TUP327759 UEL327740:UEL327759 UOH327740:UOH327759 UYD327740:UYD327759 VHZ327740:VHZ327759 VRV327740:VRV327759 WBR327740:WBR327759 WLN327740:WLN327759 WVJ327740:WVJ327759 IX393276:IX393295 ST393276:ST393295 ACP393276:ACP393295 AML393276:AML393295 AWH393276:AWH393295 BGD393276:BGD393295 BPZ393276:BPZ393295 BZV393276:BZV393295 CJR393276:CJR393295 CTN393276:CTN393295 DDJ393276:DDJ393295 DNF393276:DNF393295 DXB393276:DXB393295 EGX393276:EGX393295 EQT393276:EQT393295 FAP393276:FAP393295 FKL393276:FKL393295 FUH393276:FUH393295 GED393276:GED393295 GNZ393276:GNZ393295 GXV393276:GXV393295 HHR393276:HHR393295 HRN393276:HRN393295 IBJ393276:IBJ393295 ILF393276:ILF393295 IVB393276:IVB393295 JEX393276:JEX393295 JOT393276:JOT393295 JYP393276:JYP393295 KIL393276:KIL393295 KSH393276:KSH393295 LCD393276:LCD393295 LLZ393276:LLZ393295 LVV393276:LVV393295 MFR393276:MFR393295 MPN393276:MPN393295 MZJ393276:MZJ393295 NJF393276:NJF393295 NTB393276:NTB393295 OCX393276:OCX393295 OMT393276:OMT393295 OWP393276:OWP393295 PGL393276:PGL393295 PQH393276:PQH393295 QAD393276:QAD393295 QJZ393276:QJZ393295 QTV393276:QTV393295 RDR393276:RDR393295 RNN393276:RNN393295 RXJ393276:RXJ393295 SHF393276:SHF393295 SRB393276:SRB393295 TAX393276:TAX393295 TKT393276:TKT393295 TUP393276:TUP393295 UEL393276:UEL393295 UOH393276:UOH393295 UYD393276:UYD393295 VHZ393276:VHZ393295 VRV393276:VRV393295 WBR393276:WBR393295 WLN393276:WLN393295 WVJ393276:WVJ393295 IX458812:IX458831 ST458812:ST458831 ACP458812:ACP458831 AML458812:AML458831 AWH458812:AWH458831 BGD458812:BGD458831 BPZ458812:BPZ458831 BZV458812:BZV458831 CJR458812:CJR458831 CTN458812:CTN458831 DDJ458812:DDJ458831 DNF458812:DNF458831 DXB458812:DXB458831 EGX458812:EGX458831 EQT458812:EQT458831 FAP458812:FAP458831 FKL458812:FKL458831 FUH458812:FUH458831 GED458812:GED458831 GNZ458812:GNZ458831 GXV458812:GXV458831 HHR458812:HHR458831 HRN458812:HRN458831 IBJ458812:IBJ458831 ILF458812:ILF458831 IVB458812:IVB458831 JEX458812:JEX458831 JOT458812:JOT458831 JYP458812:JYP458831 KIL458812:KIL458831 KSH458812:KSH458831 LCD458812:LCD458831 LLZ458812:LLZ458831 LVV458812:LVV458831 MFR458812:MFR458831 MPN458812:MPN458831 MZJ458812:MZJ458831 NJF458812:NJF458831 NTB458812:NTB458831 OCX458812:OCX458831 OMT458812:OMT458831 OWP458812:OWP458831 PGL458812:PGL458831 PQH458812:PQH458831 QAD458812:QAD458831 QJZ458812:QJZ458831 QTV458812:QTV458831 RDR458812:RDR458831 RNN458812:RNN458831 RXJ458812:RXJ458831 SHF458812:SHF458831 SRB458812:SRB458831 TAX458812:TAX458831 TKT458812:TKT458831 TUP458812:TUP458831 UEL458812:UEL458831 UOH458812:UOH458831 UYD458812:UYD458831 VHZ458812:VHZ458831 VRV458812:VRV458831 WBR458812:WBR458831 WLN458812:WLN458831 WVJ458812:WVJ458831 IX524348:IX524367 ST524348:ST524367 ACP524348:ACP524367 AML524348:AML524367 AWH524348:AWH524367 BGD524348:BGD524367 BPZ524348:BPZ524367 BZV524348:BZV524367 CJR524348:CJR524367 CTN524348:CTN524367 DDJ524348:DDJ524367 DNF524348:DNF524367 DXB524348:DXB524367 EGX524348:EGX524367 EQT524348:EQT524367 FAP524348:FAP524367 FKL524348:FKL524367 FUH524348:FUH524367 GED524348:GED524367 GNZ524348:GNZ524367 GXV524348:GXV524367 HHR524348:HHR524367 HRN524348:HRN524367 IBJ524348:IBJ524367 ILF524348:ILF524367 IVB524348:IVB524367 JEX524348:JEX524367 JOT524348:JOT524367 JYP524348:JYP524367 KIL524348:KIL524367 KSH524348:KSH524367 LCD524348:LCD524367 LLZ524348:LLZ524367 LVV524348:LVV524367 MFR524348:MFR524367 MPN524348:MPN524367 MZJ524348:MZJ524367 NJF524348:NJF524367 NTB524348:NTB524367 OCX524348:OCX524367 OMT524348:OMT524367 OWP524348:OWP524367 PGL524348:PGL524367 PQH524348:PQH524367 QAD524348:QAD524367 QJZ524348:QJZ524367 QTV524348:QTV524367 RDR524348:RDR524367 RNN524348:RNN524367 RXJ524348:RXJ524367 SHF524348:SHF524367 SRB524348:SRB524367 TAX524348:TAX524367 TKT524348:TKT524367 TUP524348:TUP524367 UEL524348:UEL524367 UOH524348:UOH524367 UYD524348:UYD524367 VHZ524348:VHZ524367 VRV524348:VRV524367 WBR524348:WBR524367 WLN524348:WLN524367 WVJ524348:WVJ524367 IX589884:IX589903 ST589884:ST589903 ACP589884:ACP589903 AML589884:AML589903 AWH589884:AWH589903 BGD589884:BGD589903 BPZ589884:BPZ589903 BZV589884:BZV589903 CJR589884:CJR589903 CTN589884:CTN589903 DDJ589884:DDJ589903 DNF589884:DNF589903 DXB589884:DXB589903 EGX589884:EGX589903 EQT589884:EQT589903 FAP589884:FAP589903 FKL589884:FKL589903 FUH589884:FUH589903 GED589884:GED589903 GNZ589884:GNZ589903 GXV589884:GXV589903 HHR589884:HHR589903 HRN589884:HRN589903 IBJ589884:IBJ589903 ILF589884:ILF589903 IVB589884:IVB589903 JEX589884:JEX589903 JOT589884:JOT589903 JYP589884:JYP589903 KIL589884:KIL589903 KSH589884:KSH589903 LCD589884:LCD589903 LLZ589884:LLZ589903 LVV589884:LVV589903 MFR589884:MFR589903 MPN589884:MPN589903 MZJ589884:MZJ589903 NJF589884:NJF589903 NTB589884:NTB589903 OCX589884:OCX589903 OMT589884:OMT589903 OWP589884:OWP589903 PGL589884:PGL589903 PQH589884:PQH589903 QAD589884:QAD589903 QJZ589884:QJZ589903 QTV589884:QTV589903 RDR589884:RDR589903 RNN589884:RNN589903 RXJ589884:RXJ589903 SHF589884:SHF589903 SRB589884:SRB589903 TAX589884:TAX589903 TKT589884:TKT589903 TUP589884:TUP589903 UEL589884:UEL589903 UOH589884:UOH589903 UYD589884:UYD589903 VHZ589884:VHZ589903 VRV589884:VRV589903 WBR589884:WBR589903 WLN589884:WLN589903 WVJ589884:WVJ589903 IX655420:IX655439 ST655420:ST655439 ACP655420:ACP655439 AML655420:AML655439 AWH655420:AWH655439 BGD655420:BGD655439 BPZ655420:BPZ655439 BZV655420:BZV655439 CJR655420:CJR655439 CTN655420:CTN655439 DDJ655420:DDJ655439 DNF655420:DNF655439 DXB655420:DXB655439 EGX655420:EGX655439 EQT655420:EQT655439 FAP655420:FAP655439 FKL655420:FKL655439 FUH655420:FUH655439 GED655420:GED655439 GNZ655420:GNZ655439 GXV655420:GXV655439 HHR655420:HHR655439 HRN655420:HRN655439 IBJ655420:IBJ655439 ILF655420:ILF655439 IVB655420:IVB655439 JEX655420:JEX655439 JOT655420:JOT655439 JYP655420:JYP655439 KIL655420:KIL655439 KSH655420:KSH655439 LCD655420:LCD655439 LLZ655420:LLZ655439 LVV655420:LVV655439 MFR655420:MFR655439 MPN655420:MPN655439 MZJ655420:MZJ655439 NJF655420:NJF655439 NTB655420:NTB655439 OCX655420:OCX655439 OMT655420:OMT655439 OWP655420:OWP655439 PGL655420:PGL655439 PQH655420:PQH655439 QAD655420:QAD655439 QJZ655420:QJZ655439 QTV655420:QTV655439 RDR655420:RDR655439 RNN655420:RNN655439 RXJ655420:RXJ655439 SHF655420:SHF655439 SRB655420:SRB655439 TAX655420:TAX655439 TKT655420:TKT655439 TUP655420:TUP655439 UEL655420:UEL655439 UOH655420:UOH655439 UYD655420:UYD655439 VHZ655420:VHZ655439 VRV655420:VRV655439 WBR655420:WBR655439 WLN655420:WLN655439 WVJ655420:WVJ655439 IX720956:IX720975 ST720956:ST720975 ACP720956:ACP720975 AML720956:AML720975 AWH720956:AWH720975 BGD720956:BGD720975 BPZ720956:BPZ720975 BZV720956:BZV720975 CJR720956:CJR720975 CTN720956:CTN720975 DDJ720956:DDJ720975 DNF720956:DNF720975 DXB720956:DXB720975 EGX720956:EGX720975 EQT720956:EQT720975 FAP720956:FAP720975 FKL720956:FKL720975 FUH720956:FUH720975 GED720956:GED720975 GNZ720956:GNZ720975 GXV720956:GXV720975 HHR720956:HHR720975 HRN720956:HRN720975 IBJ720956:IBJ720975 ILF720956:ILF720975 IVB720956:IVB720975 JEX720956:JEX720975 JOT720956:JOT720975 JYP720956:JYP720975 KIL720956:KIL720975 KSH720956:KSH720975 LCD720956:LCD720975 LLZ720956:LLZ720975 LVV720956:LVV720975 MFR720956:MFR720975 MPN720956:MPN720975 MZJ720956:MZJ720975 NJF720956:NJF720975 NTB720956:NTB720975 OCX720956:OCX720975 OMT720956:OMT720975 OWP720956:OWP720975 PGL720956:PGL720975 PQH720956:PQH720975 QAD720956:QAD720975 QJZ720956:QJZ720975 QTV720956:QTV720975 RDR720956:RDR720975 RNN720956:RNN720975 RXJ720956:RXJ720975 SHF720956:SHF720975 SRB720956:SRB720975 TAX720956:TAX720975 TKT720956:TKT720975 TUP720956:TUP720975 UEL720956:UEL720975 UOH720956:UOH720975 UYD720956:UYD720975 VHZ720956:VHZ720975 VRV720956:VRV720975 WBR720956:WBR720975 WLN720956:WLN720975 WVJ720956:WVJ720975 IX786492:IX786511 ST786492:ST786511 ACP786492:ACP786511 AML786492:AML786511 AWH786492:AWH786511 BGD786492:BGD786511 BPZ786492:BPZ786511 BZV786492:BZV786511 CJR786492:CJR786511 CTN786492:CTN786511 DDJ786492:DDJ786511 DNF786492:DNF786511 DXB786492:DXB786511 EGX786492:EGX786511 EQT786492:EQT786511 FAP786492:FAP786511 FKL786492:FKL786511 FUH786492:FUH786511 GED786492:GED786511 GNZ786492:GNZ786511 GXV786492:GXV786511 HHR786492:HHR786511 HRN786492:HRN786511 IBJ786492:IBJ786511 ILF786492:ILF786511 IVB786492:IVB786511 JEX786492:JEX786511 JOT786492:JOT786511 JYP786492:JYP786511 KIL786492:KIL786511 KSH786492:KSH786511 LCD786492:LCD786511 LLZ786492:LLZ786511 LVV786492:LVV786511 MFR786492:MFR786511 MPN786492:MPN786511 MZJ786492:MZJ786511 NJF786492:NJF786511 NTB786492:NTB786511 OCX786492:OCX786511 OMT786492:OMT786511 OWP786492:OWP786511 PGL786492:PGL786511 PQH786492:PQH786511 QAD786492:QAD786511 QJZ786492:QJZ786511 QTV786492:QTV786511 RDR786492:RDR786511 RNN786492:RNN786511 RXJ786492:RXJ786511 SHF786492:SHF786511 SRB786492:SRB786511 TAX786492:TAX786511 TKT786492:TKT786511 TUP786492:TUP786511 UEL786492:UEL786511 UOH786492:UOH786511 UYD786492:UYD786511 VHZ786492:VHZ786511 VRV786492:VRV786511 WBR786492:WBR786511 WLN786492:WLN786511 WVJ786492:WVJ786511 IX852028:IX852047 ST852028:ST852047 ACP852028:ACP852047 AML852028:AML852047 AWH852028:AWH852047 BGD852028:BGD852047 BPZ852028:BPZ852047 BZV852028:BZV852047 CJR852028:CJR852047 CTN852028:CTN852047 DDJ852028:DDJ852047 DNF852028:DNF852047 DXB852028:DXB852047 EGX852028:EGX852047 EQT852028:EQT852047 FAP852028:FAP852047 FKL852028:FKL852047 FUH852028:FUH852047 GED852028:GED852047 GNZ852028:GNZ852047 GXV852028:GXV852047 HHR852028:HHR852047 HRN852028:HRN852047 IBJ852028:IBJ852047 ILF852028:ILF852047 IVB852028:IVB852047 JEX852028:JEX852047 JOT852028:JOT852047 JYP852028:JYP852047 KIL852028:KIL852047 KSH852028:KSH852047 LCD852028:LCD852047 LLZ852028:LLZ852047 LVV852028:LVV852047 MFR852028:MFR852047 MPN852028:MPN852047 MZJ852028:MZJ852047 NJF852028:NJF852047 NTB852028:NTB852047 OCX852028:OCX852047 OMT852028:OMT852047 OWP852028:OWP852047 PGL852028:PGL852047 PQH852028:PQH852047 QAD852028:QAD852047 QJZ852028:QJZ852047 QTV852028:QTV852047 RDR852028:RDR852047 RNN852028:RNN852047 RXJ852028:RXJ852047 SHF852028:SHF852047 SRB852028:SRB852047 TAX852028:TAX852047 TKT852028:TKT852047 TUP852028:TUP852047 UEL852028:UEL852047 UOH852028:UOH852047 UYD852028:UYD852047 VHZ852028:VHZ852047 VRV852028:VRV852047 WBR852028:WBR852047 WLN852028:WLN852047 WVJ852028:WVJ852047 IX917564:IX917583 ST917564:ST917583 ACP917564:ACP917583 AML917564:AML917583 AWH917564:AWH917583 BGD917564:BGD917583 BPZ917564:BPZ917583 BZV917564:BZV917583 CJR917564:CJR917583 CTN917564:CTN917583 DDJ917564:DDJ917583 DNF917564:DNF917583 DXB917564:DXB917583 EGX917564:EGX917583 EQT917564:EQT917583 FAP917564:FAP917583 FKL917564:FKL917583 FUH917564:FUH917583 GED917564:GED917583 GNZ917564:GNZ917583 GXV917564:GXV917583 HHR917564:HHR917583 HRN917564:HRN917583 IBJ917564:IBJ917583 ILF917564:ILF917583 IVB917564:IVB917583 JEX917564:JEX917583 JOT917564:JOT917583 JYP917564:JYP917583 KIL917564:KIL917583 KSH917564:KSH917583 LCD917564:LCD917583 LLZ917564:LLZ917583 LVV917564:LVV917583 MFR917564:MFR917583 MPN917564:MPN917583 MZJ917564:MZJ917583 NJF917564:NJF917583 NTB917564:NTB917583 OCX917564:OCX917583 OMT917564:OMT917583 OWP917564:OWP917583 PGL917564:PGL917583 PQH917564:PQH917583 QAD917564:QAD917583 QJZ917564:QJZ917583 QTV917564:QTV917583 RDR917564:RDR917583 RNN917564:RNN917583 RXJ917564:RXJ917583 SHF917564:SHF917583 SRB917564:SRB917583 TAX917564:TAX917583 TKT917564:TKT917583 TUP917564:TUP917583 UEL917564:UEL917583 UOH917564:UOH917583 UYD917564:UYD917583 VHZ917564:VHZ917583 VRV917564:VRV917583 WBR917564:WBR917583 WLN917564:WLN917583 WVJ917564:WVJ917583 IX983100:IX983119 ST983100:ST983119 ACP983100:ACP983119 AML983100:AML983119 AWH983100:AWH983119 BGD983100:BGD983119 BPZ983100:BPZ983119 BZV983100:BZV983119 CJR983100:CJR983119 CTN983100:CTN983119 DDJ983100:DDJ983119 DNF983100:DNF983119 DXB983100:DXB983119 EGX983100:EGX983119 EQT983100:EQT983119 FAP983100:FAP983119 FKL983100:FKL983119 FUH983100:FUH983119 GED983100:GED983119 GNZ983100:GNZ983119 GXV983100:GXV983119 HHR983100:HHR983119 HRN983100:HRN983119 IBJ983100:IBJ983119 ILF983100:ILF983119 IVB983100:IVB983119 JEX983100:JEX983119 JOT983100:JOT983119 JYP983100:JYP983119 KIL983100:KIL983119 KSH983100:KSH983119 LCD983100:LCD983119 LLZ983100:LLZ983119 LVV983100:LVV983119 MFR983100:MFR983119 MPN983100:MPN983119 MZJ983100:MZJ983119 NJF983100:NJF983119 NTB983100:NTB983119 OCX983100:OCX983119 OMT983100:OMT983119 OWP983100:OWP983119 PGL983100:PGL983119 PQH983100:PQH983119 QAD983100:QAD983119 QJZ983100:QJZ983119 QTV983100:QTV983119 RDR983100:RDR983119 RNN983100:RNN983119 RXJ983100:RXJ983119 SHF983100:SHF983119 SRB983100:SRB983119 TAX983100:TAX983119 TKT983100:TKT983119 TUP983100:TUP983119 UEL983100:UEL983119 UOH983100:UOH983119 UYD983100:UYD983119 VHZ983100:VHZ983119 VRV983100:VRV983119 WBR983100:WBR983119 WLN983100:WLN983119 IX9:IX103 ST9:ST103 ACP9:ACP103 AML9:AML103 AWH9:AWH103 BGD9:BGD103 BPZ9:BPZ103 BZV9:BZV103 CJR9:CJR103 CTN9:CTN103 DDJ9:DDJ103 DNF9:DNF103 DXB9:DXB103 EGX9:EGX103 EQT9:EQT103 FAP9:FAP103 FKL9:FKL103 FUH9:FUH103 GED9:GED103 GNZ9:GNZ103 GXV9:GXV103 HHR9:HHR103 HRN9:HRN103 IBJ9:IBJ103 ILF9:ILF103 IVB9:IVB103 JEX9:JEX103 JOT9:JOT103 JYP9:JYP103 KIL9:KIL103 KSH9:KSH103 LCD9:LCD103 LLZ9:LLZ103 LVV9:LVV103 MFR9:MFR103 MPN9:MPN103 MZJ9:MZJ103 NJF9:NJF103 NTB9:NTB103 OCX9:OCX103 OMT9:OMT103 OWP9:OWP103 PGL9:PGL103 PQH9:PQH103 QAD9:QAD103 QJZ9:QJZ103 QTV9:QTV103 RDR9:RDR103 RNN9:RNN103 RXJ9:RXJ103 SHF9:SHF103 SRB9:SRB103 TAX9:TAX103 TKT9:TKT103 TUP9:TUP103 UEL9:UEL103 UOH9:UOH103 UYD9:UYD103 VHZ9:VHZ103 VRV9:VRV103 WBR9:WBR103 WLN9:WLN103 WVJ9:WVJ103" xr:uid="{FA8498F6-11C9-41EE-9B89-9516A3BE5CD8}">
      <formula1>$C$113:$C$114</formula1>
    </dataValidation>
    <dataValidation type="list" showInputMessage="1" showErrorMessage="1" prompt="空白にする時は、「Delete」キーを押してください。" sqref="WVH983100:WVH983119 IV65596:IV65615 SR65596:SR65615 ACN65596:ACN65615 AMJ65596:AMJ65615 AWF65596:AWF65615 BGB65596:BGB65615 BPX65596:BPX65615 BZT65596:BZT65615 CJP65596:CJP65615 CTL65596:CTL65615 DDH65596:DDH65615 DND65596:DND65615 DWZ65596:DWZ65615 EGV65596:EGV65615 EQR65596:EQR65615 FAN65596:FAN65615 FKJ65596:FKJ65615 FUF65596:FUF65615 GEB65596:GEB65615 GNX65596:GNX65615 GXT65596:GXT65615 HHP65596:HHP65615 HRL65596:HRL65615 IBH65596:IBH65615 ILD65596:ILD65615 IUZ65596:IUZ65615 JEV65596:JEV65615 JOR65596:JOR65615 JYN65596:JYN65615 KIJ65596:KIJ65615 KSF65596:KSF65615 LCB65596:LCB65615 LLX65596:LLX65615 LVT65596:LVT65615 MFP65596:MFP65615 MPL65596:MPL65615 MZH65596:MZH65615 NJD65596:NJD65615 NSZ65596:NSZ65615 OCV65596:OCV65615 OMR65596:OMR65615 OWN65596:OWN65615 PGJ65596:PGJ65615 PQF65596:PQF65615 QAB65596:QAB65615 QJX65596:QJX65615 QTT65596:QTT65615 RDP65596:RDP65615 RNL65596:RNL65615 RXH65596:RXH65615 SHD65596:SHD65615 SQZ65596:SQZ65615 TAV65596:TAV65615 TKR65596:TKR65615 TUN65596:TUN65615 UEJ65596:UEJ65615 UOF65596:UOF65615 UYB65596:UYB65615 VHX65596:VHX65615 VRT65596:VRT65615 WBP65596:WBP65615 WLL65596:WLL65615 WVH65596:WVH65615 IV131132:IV131151 SR131132:SR131151 ACN131132:ACN131151 AMJ131132:AMJ131151 AWF131132:AWF131151 BGB131132:BGB131151 BPX131132:BPX131151 BZT131132:BZT131151 CJP131132:CJP131151 CTL131132:CTL131151 DDH131132:DDH131151 DND131132:DND131151 DWZ131132:DWZ131151 EGV131132:EGV131151 EQR131132:EQR131151 FAN131132:FAN131151 FKJ131132:FKJ131151 FUF131132:FUF131151 GEB131132:GEB131151 GNX131132:GNX131151 GXT131132:GXT131151 HHP131132:HHP131151 HRL131132:HRL131151 IBH131132:IBH131151 ILD131132:ILD131151 IUZ131132:IUZ131151 JEV131132:JEV131151 JOR131132:JOR131151 JYN131132:JYN131151 KIJ131132:KIJ131151 KSF131132:KSF131151 LCB131132:LCB131151 LLX131132:LLX131151 LVT131132:LVT131151 MFP131132:MFP131151 MPL131132:MPL131151 MZH131132:MZH131151 NJD131132:NJD131151 NSZ131132:NSZ131151 OCV131132:OCV131151 OMR131132:OMR131151 OWN131132:OWN131151 PGJ131132:PGJ131151 PQF131132:PQF131151 QAB131132:QAB131151 QJX131132:QJX131151 QTT131132:QTT131151 RDP131132:RDP131151 RNL131132:RNL131151 RXH131132:RXH131151 SHD131132:SHD131151 SQZ131132:SQZ131151 TAV131132:TAV131151 TKR131132:TKR131151 TUN131132:TUN131151 UEJ131132:UEJ131151 UOF131132:UOF131151 UYB131132:UYB131151 VHX131132:VHX131151 VRT131132:VRT131151 WBP131132:WBP131151 WLL131132:WLL131151 WVH131132:WVH131151 IV196668:IV196687 SR196668:SR196687 ACN196668:ACN196687 AMJ196668:AMJ196687 AWF196668:AWF196687 BGB196668:BGB196687 BPX196668:BPX196687 BZT196668:BZT196687 CJP196668:CJP196687 CTL196668:CTL196687 DDH196668:DDH196687 DND196668:DND196687 DWZ196668:DWZ196687 EGV196668:EGV196687 EQR196668:EQR196687 FAN196668:FAN196687 FKJ196668:FKJ196687 FUF196668:FUF196687 GEB196668:GEB196687 GNX196668:GNX196687 GXT196668:GXT196687 HHP196668:HHP196687 HRL196668:HRL196687 IBH196668:IBH196687 ILD196668:ILD196687 IUZ196668:IUZ196687 JEV196668:JEV196687 JOR196668:JOR196687 JYN196668:JYN196687 KIJ196668:KIJ196687 KSF196668:KSF196687 LCB196668:LCB196687 LLX196668:LLX196687 LVT196668:LVT196687 MFP196668:MFP196687 MPL196668:MPL196687 MZH196668:MZH196687 NJD196668:NJD196687 NSZ196668:NSZ196687 OCV196668:OCV196687 OMR196668:OMR196687 OWN196668:OWN196687 PGJ196668:PGJ196687 PQF196668:PQF196687 QAB196668:QAB196687 QJX196668:QJX196687 QTT196668:QTT196687 RDP196668:RDP196687 RNL196668:RNL196687 RXH196668:RXH196687 SHD196668:SHD196687 SQZ196668:SQZ196687 TAV196668:TAV196687 TKR196668:TKR196687 TUN196668:TUN196687 UEJ196668:UEJ196687 UOF196668:UOF196687 UYB196668:UYB196687 VHX196668:VHX196687 VRT196668:VRT196687 WBP196668:WBP196687 WLL196668:WLL196687 WVH196668:WVH196687 IV262204:IV262223 SR262204:SR262223 ACN262204:ACN262223 AMJ262204:AMJ262223 AWF262204:AWF262223 BGB262204:BGB262223 BPX262204:BPX262223 BZT262204:BZT262223 CJP262204:CJP262223 CTL262204:CTL262223 DDH262204:DDH262223 DND262204:DND262223 DWZ262204:DWZ262223 EGV262204:EGV262223 EQR262204:EQR262223 FAN262204:FAN262223 FKJ262204:FKJ262223 FUF262204:FUF262223 GEB262204:GEB262223 GNX262204:GNX262223 GXT262204:GXT262223 HHP262204:HHP262223 HRL262204:HRL262223 IBH262204:IBH262223 ILD262204:ILD262223 IUZ262204:IUZ262223 JEV262204:JEV262223 JOR262204:JOR262223 JYN262204:JYN262223 KIJ262204:KIJ262223 KSF262204:KSF262223 LCB262204:LCB262223 LLX262204:LLX262223 LVT262204:LVT262223 MFP262204:MFP262223 MPL262204:MPL262223 MZH262204:MZH262223 NJD262204:NJD262223 NSZ262204:NSZ262223 OCV262204:OCV262223 OMR262204:OMR262223 OWN262204:OWN262223 PGJ262204:PGJ262223 PQF262204:PQF262223 QAB262204:QAB262223 QJX262204:QJX262223 QTT262204:QTT262223 RDP262204:RDP262223 RNL262204:RNL262223 RXH262204:RXH262223 SHD262204:SHD262223 SQZ262204:SQZ262223 TAV262204:TAV262223 TKR262204:TKR262223 TUN262204:TUN262223 UEJ262204:UEJ262223 UOF262204:UOF262223 UYB262204:UYB262223 VHX262204:VHX262223 VRT262204:VRT262223 WBP262204:WBP262223 WLL262204:WLL262223 WVH262204:WVH262223 IV327740:IV327759 SR327740:SR327759 ACN327740:ACN327759 AMJ327740:AMJ327759 AWF327740:AWF327759 BGB327740:BGB327759 BPX327740:BPX327759 BZT327740:BZT327759 CJP327740:CJP327759 CTL327740:CTL327759 DDH327740:DDH327759 DND327740:DND327759 DWZ327740:DWZ327759 EGV327740:EGV327759 EQR327740:EQR327759 FAN327740:FAN327759 FKJ327740:FKJ327759 FUF327740:FUF327759 GEB327740:GEB327759 GNX327740:GNX327759 GXT327740:GXT327759 HHP327740:HHP327759 HRL327740:HRL327759 IBH327740:IBH327759 ILD327740:ILD327759 IUZ327740:IUZ327759 JEV327740:JEV327759 JOR327740:JOR327759 JYN327740:JYN327759 KIJ327740:KIJ327759 KSF327740:KSF327759 LCB327740:LCB327759 LLX327740:LLX327759 LVT327740:LVT327759 MFP327740:MFP327759 MPL327740:MPL327759 MZH327740:MZH327759 NJD327740:NJD327759 NSZ327740:NSZ327759 OCV327740:OCV327759 OMR327740:OMR327759 OWN327740:OWN327759 PGJ327740:PGJ327759 PQF327740:PQF327759 QAB327740:QAB327759 QJX327740:QJX327759 QTT327740:QTT327759 RDP327740:RDP327759 RNL327740:RNL327759 RXH327740:RXH327759 SHD327740:SHD327759 SQZ327740:SQZ327759 TAV327740:TAV327759 TKR327740:TKR327759 TUN327740:TUN327759 UEJ327740:UEJ327759 UOF327740:UOF327759 UYB327740:UYB327759 VHX327740:VHX327759 VRT327740:VRT327759 WBP327740:WBP327759 WLL327740:WLL327759 WVH327740:WVH327759 IV393276:IV393295 SR393276:SR393295 ACN393276:ACN393295 AMJ393276:AMJ393295 AWF393276:AWF393295 BGB393276:BGB393295 BPX393276:BPX393295 BZT393276:BZT393295 CJP393276:CJP393295 CTL393276:CTL393295 DDH393276:DDH393295 DND393276:DND393295 DWZ393276:DWZ393295 EGV393276:EGV393295 EQR393276:EQR393295 FAN393276:FAN393295 FKJ393276:FKJ393295 FUF393276:FUF393295 GEB393276:GEB393295 GNX393276:GNX393295 GXT393276:GXT393295 HHP393276:HHP393295 HRL393276:HRL393295 IBH393276:IBH393295 ILD393276:ILD393295 IUZ393276:IUZ393295 JEV393276:JEV393295 JOR393276:JOR393295 JYN393276:JYN393295 KIJ393276:KIJ393295 KSF393276:KSF393295 LCB393276:LCB393295 LLX393276:LLX393295 LVT393276:LVT393295 MFP393276:MFP393295 MPL393276:MPL393295 MZH393276:MZH393295 NJD393276:NJD393295 NSZ393276:NSZ393295 OCV393276:OCV393295 OMR393276:OMR393295 OWN393276:OWN393295 PGJ393276:PGJ393295 PQF393276:PQF393295 QAB393276:QAB393295 QJX393276:QJX393295 QTT393276:QTT393295 RDP393276:RDP393295 RNL393276:RNL393295 RXH393276:RXH393295 SHD393276:SHD393295 SQZ393276:SQZ393295 TAV393276:TAV393295 TKR393276:TKR393295 TUN393276:TUN393295 UEJ393276:UEJ393295 UOF393276:UOF393295 UYB393276:UYB393295 VHX393276:VHX393295 VRT393276:VRT393295 WBP393276:WBP393295 WLL393276:WLL393295 WVH393276:WVH393295 IV458812:IV458831 SR458812:SR458831 ACN458812:ACN458831 AMJ458812:AMJ458831 AWF458812:AWF458831 BGB458812:BGB458831 BPX458812:BPX458831 BZT458812:BZT458831 CJP458812:CJP458831 CTL458812:CTL458831 DDH458812:DDH458831 DND458812:DND458831 DWZ458812:DWZ458831 EGV458812:EGV458831 EQR458812:EQR458831 FAN458812:FAN458831 FKJ458812:FKJ458831 FUF458812:FUF458831 GEB458812:GEB458831 GNX458812:GNX458831 GXT458812:GXT458831 HHP458812:HHP458831 HRL458812:HRL458831 IBH458812:IBH458831 ILD458812:ILD458831 IUZ458812:IUZ458831 JEV458812:JEV458831 JOR458812:JOR458831 JYN458812:JYN458831 KIJ458812:KIJ458831 KSF458812:KSF458831 LCB458812:LCB458831 LLX458812:LLX458831 LVT458812:LVT458831 MFP458812:MFP458831 MPL458812:MPL458831 MZH458812:MZH458831 NJD458812:NJD458831 NSZ458812:NSZ458831 OCV458812:OCV458831 OMR458812:OMR458831 OWN458812:OWN458831 PGJ458812:PGJ458831 PQF458812:PQF458831 QAB458812:QAB458831 QJX458812:QJX458831 QTT458812:QTT458831 RDP458812:RDP458831 RNL458812:RNL458831 RXH458812:RXH458831 SHD458812:SHD458831 SQZ458812:SQZ458831 TAV458812:TAV458831 TKR458812:TKR458831 TUN458812:TUN458831 UEJ458812:UEJ458831 UOF458812:UOF458831 UYB458812:UYB458831 VHX458812:VHX458831 VRT458812:VRT458831 WBP458812:WBP458831 WLL458812:WLL458831 WVH458812:WVH458831 IV524348:IV524367 SR524348:SR524367 ACN524348:ACN524367 AMJ524348:AMJ524367 AWF524348:AWF524367 BGB524348:BGB524367 BPX524348:BPX524367 BZT524348:BZT524367 CJP524348:CJP524367 CTL524348:CTL524367 DDH524348:DDH524367 DND524348:DND524367 DWZ524348:DWZ524367 EGV524348:EGV524367 EQR524348:EQR524367 FAN524348:FAN524367 FKJ524348:FKJ524367 FUF524348:FUF524367 GEB524348:GEB524367 GNX524348:GNX524367 GXT524348:GXT524367 HHP524348:HHP524367 HRL524348:HRL524367 IBH524348:IBH524367 ILD524348:ILD524367 IUZ524348:IUZ524367 JEV524348:JEV524367 JOR524348:JOR524367 JYN524348:JYN524367 KIJ524348:KIJ524367 KSF524348:KSF524367 LCB524348:LCB524367 LLX524348:LLX524367 LVT524348:LVT524367 MFP524348:MFP524367 MPL524348:MPL524367 MZH524348:MZH524367 NJD524348:NJD524367 NSZ524348:NSZ524367 OCV524348:OCV524367 OMR524348:OMR524367 OWN524348:OWN524367 PGJ524348:PGJ524367 PQF524348:PQF524367 QAB524348:QAB524367 QJX524348:QJX524367 QTT524348:QTT524367 RDP524348:RDP524367 RNL524348:RNL524367 RXH524348:RXH524367 SHD524348:SHD524367 SQZ524348:SQZ524367 TAV524348:TAV524367 TKR524348:TKR524367 TUN524348:TUN524367 UEJ524348:UEJ524367 UOF524348:UOF524367 UYB524348:UYB524367 VHX524348:VHX524367 VRT524348:VRT524367 WBP524348:WBP524367 WLL524348:WLL524367 WVH524348:WVH524367 IV589884:IV589903 SR589884:SR589903 ACN589884:ACN589903 AMJ589884:AMJ589903 AWF589884:AWF589903 BGB589884:BGB589903 BPX589884:BPX589903 BZT589884:BZT589903 CJP589884:CJP589903 CTL589884:CTL589903 DDH589884:DDH589903 DND589884:DND589903 DWZ589884:DWZ589903 EGV589884:EGV589903 EQR589884:EQR589903 FAN589884:FAN589903 FKJ589884:FKJ589903 FUF589884:FUF589903 GEB589884:GEB589903 GNX589884:GNX589903 GXT589884:GXT589903 HHP589884:HHP589903 HRL589884:HRL589903 IBH589884:IBH589903 ILD589884:ILD589903 IUZ589884:IUZ589903 JEV589884:JEV589903 JOR589884:JOR589903 JYN589884:JYN589903 KIJ589884:KIJ589903 KSF589884:KSF589903 LCB589884:LCB589903 LLX589884:LLX589903 LVT589884:LVT589903 MFP589884:MFP589903 MPL589884:MPL589903 MZH589884:MZH589903 NJD589884:NJD589903 NSZ589884:NSZ589903 OCV589884:OCV589903 OMR589884:OMR589903 OWN589884:OWN589903 PGJ589884:PGJ589903 PQF589884:PQF589903 QAB589884:QAB589903 QJX589884:QJX589903 QTT589884:QTT589903 RDP589884:RDP589903 RNL589884:RNL589903 RXH589884:RXH589903 SHD589884:SHD589903 SQZ589884:SQZ589903 TAV589884:TAV589903 TKR589884:TKR589903 TUN589884:TUN589903 UEJ589884:UEJ589903 UOF589884:UOF589903 UYB589884:UYB589903 VHX589884:VHX589903 VRT589884:VRT589903 WBP589884:WBP589903 WLL589884:WLL589903 WVH589884:WVH589903 IV655420:IV655439 SR655420:SR655439 ACN655420:ACN655439 AMJ655420:AMJ655439 AWF655420:AWF655439 BGB655420:BGB655439 BPX655420:BPX655439 BZT655420:BZT655439 CJP655420:CJP655439 CTL655420:CTL655439 DDH655420:DDH655439 DND655420:DND655439 DWZ655420:DWZ655439 EGV655420:EGV655439 EQR655420:EQR655439 FAN655420:FAN655439 FKJ655420:FKJ655439 FUF655420:FUF655439 GEB655420:GEB655439 GNX655420:GNX655439 GXT655420:GXT655439 HHP655420:HHP655439 HRL655420:HRL655439 IBH655420:IBH655439 ILD655420:ILD655439 IUZ655420:IUZ655439 JEV655420:JEV655439 JOR655420:JOR655439 JYN655420:JYN655439 KIJ655420:KIJ655439 KSF655420:KSF655439 LCB655420:LCB655439 LLX655420:LLX655439 LVT655420:LVT655439 MFP655420:MFP655439 MPL655420:MPL655439 MZH655420:MZH655439 NJD655420:NJD655439 NSZ655420:NSZ655439 OCV655420:OCV655439 OMR655420:OMR655439 OWN655420:OWN655439 PGJ655420:PGJ655439 PQF655420:PQF655439 QAB655420:QAB655439 QJX655420:QJX655439 QTT655420:QTT655439 RDP655420:RDP655439 RNL655420:RNL655439 RXH655420:RXH655439 SHD655420:SHD655439 SQZ655420:SQZ655439 TAV655420:TAV655439 TKR655420:TKR655439 TUN655420:TUN655439 UEJ655420:UEJ655439 UOF655420:UOF655439 UYB655420:UYB655439 VHX655420:VHX655439 VRT655420:VRT655439 WBP655420:WBP655439 WLL655420:WLL655439 WVH655420:WVH655439 IV720956:IV720975 SR720956:SR720975 ACN720956:ACN720975 AMJ720956:AMJ720975 AWF720956:AWF720975 BGB720956:BGB720975 BPX720956:BPX720975 BZT720956:BZT720975 CJP720956:CJP720975 CTL720956:CTL720975 DDH720956:DDH720975 DND720956:DND720975 DWZ720956:DWZ720975 EGV720956:EGV720975 EQR720956:EQR720975 FAN720956:FAN720975 FKJ720956:FKJ720975 FUF720956:FUF720975 GEB720956:GEB720975 GNX720956:GNX720975 GXT720956:GXT720975 HHP720956:HHP720975 HRL720956:HRL720975 IBH720956:IBH720975 ILD720956:ILD720975 IUZ720956:IUZ720975 JEV720956:JEV720975 JOR720956:JOR720975 JYN720956:JYN720975 KIJ720956:KIJ720975 KSF720956:KSF720975 LCB720956:LCB720975 LLX720956:LLX720975 LVT720956:LVT720975 MFP720956:MFP720975 MPL720956:MPL720975 MZH720956:MZH720975 NJD720956:NJD720975 NSZ720956:NSZ720975 OCV720956:OCV720975 OMR720956:OMR720975 OWN720956:OWN720975 PGJ720956:PGJ720975 PQF720956:PQF720975 QAB720956:QAB720975 QJX720956:QJX720975 QTT720956:QTT720975 RDP720956:RDP720975 RNL720956:RNL720975 RXH720956:RXH720975 SHD720956:SHD720975 SQZ720956:SQZ720975 TAV720956:TAV720975 TKR720956:TKR720975 TUN720956:TUN720975 UEJ720956:UEJ720975 UOF720956:UOF720975 UYB720956:UYB720975 VHX720956:VHX720975 VRT720956:VRT720975 WBP720956:WBP720975 WLL720956:WLL720975 WVH720956:WVH720975 IV786492:IV786511 SR786492:SR786511 ACN786492:ACN786511 AMJ786492:AMJ786511 AWF786492:AWF786511 BGB786492:BGB786511 BPX786492:BPX786511 BZT786492:BZT786511 CJP786492:CJP786511 CTL786492:CTL786511 DDH786492:DDH786511 DND786492:DND786511 DWZ786492:DWZ786511 EGV786492:EGV786511 EQR786492:EQR786511 FAN786492:FAN786511 FKJ786492:FKJ786511 FUF786492:FUF786511 GEB786492:GEB786511 GNX786492:GNX786511 GXT786492:GXT786511 HHP786492:HHP786511 HRL786492:HRL786511 IBH786492:IBH786511 ILD786492:ILD786511 IUZ786492:IUZ786511 JEV786492:JEV786511 JOR786492:JOR786511 JYN786492:JYN786511 KIJ786492:KIJ786511 KSF786492:KSF786511 LCB786492:LCB786511 LLX786492:LLX786511 LVT786492:LVT786511 MFP786492:MFP786511 MPL786492:MPL786511 MZH786492:MZH786511 NJD786492:NJD786511 NSZ786492:NSZ786511 OCV786492:OCV786511 OMR786492:OMR786511 OWN786492:OWN786511 PGJ786492:PGJ786511 PQF786492:PQF786511 QAB786492:QAB786511 QJX786492:QJX786511 QTT786492:QTT786511 RDP786492:RDP786511 RNL786492:RNL786511 RXH786492:RXH786511 SHD786492:SHD786511 SQZ786492:SQZ786511 TAV786492:TAV786511 TKR786492:TKR786511 TUN786492:TUN786511 UEJ786492:UEJ786511 UOF786492:UOF786511 UYB786492:UYB786511 VHX786492:VHX786511 VRT786492:VRT786511 WBP786492:WBP786511 WLL786492:WLL786511 WVH786492:WVH786511 IV852028:IV852047 SR852028:SR852047 ACN852028:ACN852047 AMJ852028:AMJ852047 AWF852028:AWF852047 BGB852028:BGB852047 BPX852028:BPX852047 BZT852028:BZT852047 CJP852028:CJP852047 CTL852028:CTL852047 DDH852028:DDH852047 DND852028:DND852047 DWZ852028:DWZ852047 EGV852028:EGV852047 EQR852028:EQR852047 FAN852028:FAN852047 FKJ852028:FKJ852047 FUF852028:FUF852047 GEB852028:GEB852047 GNX852028:GNX852047 GXT852028:GXT852047 HHP852028:HHP852047 HRL852028:HRL852047 IBH852028:IBH852047 ILD852028:ILD852047 IUZ852028:IUZ852047 JEV852028:JEV852047 JOR852028:JOR852047 JYN852028:JYN852047 KIJ852028:KIJ852047 KSF852028:KSF852047 LCB852028:LCB852047 LLX852028:LLX852047 LVT852028:LVT852047 MFP852028:MFP852047 MPL852028:MPL852047 MZH852028:MZH852047 NJD852028:NJD852047 NSZ852028:NSZ852047 OCV852028:OCV852047 OMR852028:OMR852047 OWN852028:OWN852047 PGJ852028:PGJ852047 PQF852028:PQF852047 QAB852028:QAB852047 QJX852028:QJX852047 QTT852028:QTT852047 RDP852028:RDP852047 RNL852028:RNL852047 RXH852028:RXH852047 SHD852028:SHD852047 SQZ852028:SQZ852047 TAV852028:TAV852047 TKR852028:TKR852047 TUN852028:TUN852047 UEJ852028:UEJ852047 UOF852028:UOF852047 UYB852028:UYB852047 VHX852028:VHX852047 VRT852028:VRT852047 WBP852028:WBP852047 WLL852028:WLL852047 WVH852028:WVH852047 IV917564:IV917583 SR917564:SR917583 ACN917564:ACN917583 AMJ917564:AMJ917583 AWF917564:AWF917583 BGB917564:BGB917583 BPX917564:BPX917583 BZT917564:BZT917583 CJP917564:CJP917583 CTL917564:CTL917583 DDH917564:DDH917583 DND917564:DND917583 DWZ917564:DWZ917583 EGV917564:EGV917583 EQR917564:EQR917583 FAN917564:FAN917583 FKJ917564:FKJ917583 FUF917564:FUF917583 GEB917564:GEB917583 GNX917564:GNX917583 GXT917564:GXT917583 HHP917564:HHP917583 HRL917564:HRL917583 IBH917564:IBH917583 ILD917564:ILD917583 IUZ917564:IUZ917583 JEV917564:JEV917583 JOR917564:JOR917583 JYN917564:JYN917583 KIJ917564:KIJ917583 KSF917564:KSF917583 LCB917564:LCB917583 LLX917564:LLX917583 LVT917564:LVT917583 MFP917564:MFP917583 MPL917564:MPL917583 MZH917564:MZH917583 NJD917564:NJD917583 NSZ917564:NSZ917583 OCV917564:OCV917583 OMR917564:OMR917583 OWN917564:OWN917583 PGJ917564:PGJ917583 PQF917564:PQF917583 QAB917564:QAB917583 QJX917564:QJX917583 QTT917564:QTT917583 RDP917564:RDP917583 RNL917564:RNL917583 RXH917564:RXH917583 SHD917564:SHD917583 SQZ917564:SQZ917583 TAV917564:TAV917583 TKR917564:TKR917583 TUN917564:TUN917583 UEJ917564:UEJ917583 UOF917564:UOF917583 UYB917564:UYB917583 VHX917564:VHX917583 VRT917564:VRT917583 WBP917564:WBP917583 WLL917564:WLL917583 WVH917564:WVH917583 IV983100:IV983119 SR983100:SR983119 ACN983100:ACN983119 AMJ983100:AMJ983119 AWF983100:AWF983119 BGB983100:BGB983119 BPX983100:BPX983119 BZT983100:BZT983119 CJP983100:CJP983119 CTL983100:CTL983119 DDH983100:DDH983119 DND983100:DND983119 DWZ983100:DWZ983119 EGV983100:EGV983119 EQR983100:EQR983119 FAN983100:FAN983119 FKJ983100:FKJ983119 FUF983100:FUF983119 GEB983100:GEB983119 GNX983100:GNX983119 GXT983100:GXT983119 HHP983100:HHP983119 HRL983100:HRL983119 IBH983100:IBH983119 ILD983100:ILD983119 IUZ983100:IUZ983119 JEV983100:JEV983119 JOR983100:JOR983119 JYN983100:JYN983119 KIJ983100:KIJ983119 KSF983100:KSF983119 LCB983100:LCB983119 LLX983100:LLX983119 LVT983100:LVT983119 MFP983100:MFP983119 MPL983100:MPL983119 MZH983100:MZH983119 NJD983100:NJD983119 NSZ983100:NSZ983119 OCV983100:OCV983119 OMR983100:OMR983119 OWN983100:OWN983119 PGJ983100:PGJ983119 PQF983100:PQF983119 QAB983100:QAB983119 QJX983100:QJX983119 QTT983100:QTT983119 RDP983100:RDP983119 RNL983100:RNL983119 RXH983100:RXH983119 SHD983100:SHD983119 SQZ983100:SQZ983119 TAV983100:TAV983119 TKR983100:TKR983119 TUN983100:TUN983119 UEJ983100:UEJ983119 UOF983100:UOF983119 UYB983100:UYB983119 VHX983100:VHX983119 VRT983100:VRT983119 WBP983100:WBP983119 WLL983100:WLL983119 IV9:IV103 SR9:SR103 ACN9:ACN103 AMJ9:AMJ103 AWF9:AWF103 BGB9:BGB103 BPX9:BPX103 BZT9:BZT103 CJP9:CJP103 CTL9:CTL103 DDH9:DDH103 DND9:DND103 DWZ9:DWZ103 EGV9:EGV103 EQR9:EQR103 FAN9:FAN103 FKJ9:FKJ103 FUF9:FUF103 GEB9:GEB103 GNX9:GNX103 GXT9:GXT103 HHP9:HHP103 HRL9:HRL103 IBH9:IBH103 ILD9:ILD103 IUZ9:IUZ103 JEV9:JEV103 JOR9:JOR103 JYN9:JYN103 KIJ9:KIJ103 KSF9:KSF103 LCB9:LCB103 LLX9:LLX103 LVT9:LVT103 MFP9:MFP103 MPL9:MPL103 MZH9:MZH103 NJD9:NJD103 NSZ9:NSZ103 OCV9:OCV103 OMR9:OMR103 OWN9:OWN103 PGJ9:PGJ103 PQF9:PQF103 QAB9:QAB103 QJX9:QJX103 QTT9:QTT103 RDP9:RDP103 RNL9:RNL103 RXH9:RXH103 SHD9:SHD103 SQZ9:SQZ103 TAV9:TAV103 TKR9:TKR103 TUN9:TUN103 UEJ9:UEJ103 UOF9:UOF103 UYB9:UYB103 VHX9:VHX103 VRT9:VRT103 WBP9:WBP103 WLL9:WLL103 WVH9:WVH103" xr:uid="{16B92410-C5B9-4A46-BFDE-72C7B9DC7E0D}">
      <formula1>",×"</formula1>
    </dataValidation>
    <dataValidation type="list" allowBlank="1" showInputMessage="1" showErrorMessage="1" sqref="WVF983100:WVF983119 L131133:L131152 IT65596:IT65615 SP65596:SP65615 ACL65596:ACL65615 AMH65596:AMH65615 AWD65596:AWD65615 BFZ65596:BFZ65615 BPV65596:BPV65615 BZR65596:BZR65615 CJN65596:CJN65615 CTJ65596:CTJ65615 DDF65596:DDF65615 DNB65596:DNB65615 DWX65596:DWX65615 EGT65596:EGT65615 EQP65596:EQP65615 FAL65596:FAL65615 FKH65596:FKH65615 FUD65596:FUD65615 GDZ65596:GDZ65615 GNV65596:GNV65615 GXR65596:GXR65615 HHN65596:HHN65615 HRJ65596:HRJ65615 IBF65596:IBF65615 ILB65596:ILB65615 IUX65596:IUX65615 JET65596:JET65615 JOP65596:JOP65615 JYL65596:JYL65615 KIH65596:KIH65615 KSD65596:KSD65615 LBZ65596:LBZ65615 LLV65596:LLV65615 LVR65596:LVR65615 MFN65596:MFN65615 MPJ65596:MPJ65615 MZF65596:MZF65615 NJB65596:NJB65615 NSX65596:NSX65615 OCT65596:OCT65615 OMP65596:OMP65615 OWL65596:OWL65615 PGH65596:PGH65615 PQD65596:PQD65615 PZZ65596:PZZ65615 QJV65596:QJV65615 QTR65596:QTR65615 RDN65596:RDN65615 RNJ65596:RNJ65615 RXF65596:RXF65615 SHB65596:SHB65615 SQX65596:SQX65615 TAT65596:TAT65615 TKP65596:TKP65615 TUL65596:TUL65615 UEH65596:UEH65615 UOD65596:UOD65615 UXZ65596:UXZ65615 VHV65596:VHV65615 VRR65596:VRR65615 WBN65596:WBN65615 WLJ65596:WLJ65615 WVF65596:WVF65615 L196669:L196688 IT131132:IT131151 SP131132:SP131151 ACL131132:ACL131151 AMH131132:AMH131151 AWD131132:AWD131151 BFZ131132:BFZ131151 BPV131132:BPV131151 BZR131132:BZR131151 CJN131132:CJN131151 CTJ131132:CTJ131151 DDF131132:DDF131151 DNB131132:DNB131151 DWX131132:DWX131151 EGT131132:EGT131151 EQP131132:EQP131151 FAL131132:FAL131151 FKH131132:FKH131151 FUD131132:FUD131151 GDZ131132:GDZ131151 GNV131132:GNV131151 GXR131132:GXR131151 HHN131132:HHN131151 HRJ131132:HRJ131151 IBF131132:IBF131151 ILB131132:ILB131151 IUX131132:IUX131151 JET131132:JET131151 JOP131132:JOP131151 JYL131132:JYL131151 KIH131132:KIH131151 KSD131132:KSD131151 LBZ131132:LBZ131151 LLV131132:LLV131151 LVR131132:LVR131151 MFN131132:MFN131151 MPJ131132:MPJ131151 MZF131132:MZF131151 NJB131132:NJB131151 NSX131132:NSX131151 OCT131132:OCT131151 OMP131132:OMP131151 OWL131132:OWL131151 PGH131132:PGH131151 PQD131132:PQD131151 PZZ131132:PZZ131151 QJV131132:QJV131151 QTR131132:QTR131151 RDN131132:RDN131151 RNJ131132:RNJ131151 RXF131132:RXF131151 SHB131132:SHB131151 SQX131132:SQX131151 TAT131132:TAT131151 TKP131132:TKP131151 TUL131132:TUL131151 UEH131132:UEH131151 UOD131132:UOD131151 UXZ131132:UXZ131151 VHV131132:VHV131151 VRR131132:VRR131151 WBN131132:WBN131151 WLJ131132:WLJ131151 WVF131132:WVF131151 L262205:L262224 IT196668:IT196687 SP196668:SP196687 ACL196668:ACL196687 AMH196668:AMH196687 AWD196668:AWD196687 BFZ196668:BFZ196687 BPV196668:BPV196687 BZR196668:BZR196687 CJN196668:CJN196687 CTJ196668:CTJ196687 DDF196668:DDF196687 DNB196668:DNB196687 DWX196668:DWX196687 EGT196668:EGT196687 EQP196668:EQP196687 FAL196668:FAL196687 FKH196668:FKH196687 FUD196668:FUD196687 GDZ196668:GDZ196687 GNV196668:GNV196687 GXR196668:GXR196687 HHN196668:HHN196687 HRJ196668:HRJ196687 IBF196668:IBF196687 ILB196668:ILB196687 IUX196668:IUX196687 JET196668:JET196687 JOP196668:JOP196687 JYL196668:JYL196687 KIH196668:KIH196687 KSD196668:KSD196687 LBZ196668:LBZ196687 LLV196668:LLV196687 LVR196668:LVR196687 MFN196668:MFN196687 MPJ196668:MPJ196687 MZF196668:MZF196687 NJB196668:NJB196687 NSX196668:NSX196687 OCT196668:OCT196687 OMP196668:OMP196687 OWL196668:OWL196687 PGH196668:PGH196687 PQD196668:PQD196687 PZZ196668:PZZ196687 QJV196668:QJV196687 QTR196668:QTR196687 RDN196668:RDN196687 RNJ196668:RNJ196687 RXF196668:RXF196687 SHB196668:SHB196687 SQX196668:SQX196687 TAT196668:TAT196687 TKP196668:TKP196687 TUL196668:TUL196687 UEH196668:UEH196687 UOD196668:UOD196687 UXZ196668:UXZ196687 VHV196668:VHV196687 VRR196668:VRR196687 WBN196668:WBN196687 WLJ196668:WLJ196687 WVF196668:WVF196687 L327741:L327760 IT262204:IT262223 SP262204:SP262223 ACL262204:ACL262223 AMH262204:AMH262223 AWD262204:AWD262223 BFZ262204:BFZ262223 BPV262204:BPV262223 BZR262204:BZR262223 CJN262204:CJN262223 CTJ262204:CTJ262223 DDF262204:DDF262223 DNB262204:DNB262223 DWX262204:DWX262223 EGT262204:EGT262223 EQP262204:EQP262223 FAL262204:FAL262223 FKH262204:FKH262223 FUD262204:FUD262223 GDZ262204:GDZ262223 GNV262204:GNV262223 GXR262204:GXR262223 HHN262204:HHN262223 HRJ262204:HRJ262223 IBF262204:IBF262223 ILB262204:ILB262223 IUX262204:IUX262223 JET262204:JET262223 JOP262204:JOP262223 JYL262204:JYL262223 KIH262204:KIH262223 KSD262204:KSD262223 LBZ262204:LBZ262223 LLV262204:LLV262223 LVR262204:LVR262223 MFN262204:MFN262223 MPJ262204:MPJ262223 MZF262204:MZF262223 NJB262204:NJB262223 NSX262204:NSX262223 OCT262204:OCT262223 OMP262204:OMP262223 OWL262204:OWL262223 PGH262204:PGH262223 PQD262204:PQD262223 PZZ262204:PZZ262223 QJV262204:QJV262223 QTR262204:QTR262223 RDN262204:RDN262223 RNJ262204:RNJ262223 RXF262204:RXF262223 SHB262204:SHB262223 SQX262204:SQX262223 TAT262204:TAT262223 TKP262204:TKP262223 TUL262204:TUL262223 UEH262204:UEH262223 UOD262204:UOD262223 UXZ262204:UXZ262223 VHV262204:VHV262223 VRR262204:VRR262223 WBN262204:WBN262223 WLJ262204:WLJ262223 WVF262204:WVF262223 L393277:L393296 IT327740:IT327759 SP327740:SP327759 ACL327740:ACL327759 AMH327740:AMH327759 AWD327740:AWD327759 BFZ327740:BFZ327759 BPV327740:BPV327759 BZR327740:BZR327759 CJN327740:CJN327759 CTJ327740:CTJ327759 DDF327740:DDF327759 DNB327740:DNB327759 DWX327740:DWX327759 EGT327740:EGT327759 EQP327740:EQP327759 FAL327740:FAL327759 FKH327740:FKH327759 FUD327740:FUD327759 GDZ327740:GDZ327759 GNV327740:GNV327759 GXR327740:GXR327759 HHN327740:HHN327759 HRJ327740:HRJ327759 IBF327740:IBF327759 ILB327740:ILB327759 IUX327740:IUX327759 JET327740:JET327759 JOP327740:JOP327759 JYL327740:JYL327759 KIH327740:KIH327759 KSD327740:KSD327759 LBZ327740:LBZ327759 LLV327740:LLV327759 LVR327740:LVR327759 MFN327740:MFN327759 MPJ327740:MPJ327759 MZF327740:MZF327759 NJB327740:NJB327759 NSX327740:NSX327759 OCT327740:OCT327759 OMP327740:OMP327759 OWL327740:OWL327759 PGH327740:PGH327759 PQD327740:PQD327759 PZZ327740:PZZ327759 QJV327740:QJV327759 QTR327740:QTR327759 RDN327740:RDN327759 RNJ327740:RNJ327759 RXF327740:RXF327759 SHB327740:SHB327759 SQX327740:SQX327759 TAT327740:TAT327759 TKP327740:TKP327759 TUL327740:TUL327759 UEH327740:UEH327759 UOD327740:UOD327759 UXZ327740:UXZ327759 VHV327740:VHV327759 VRR327740:VRR327759 WBN327740:WBN327759 WLJ327740:WLJ327759 WVF327740:WVF327759 L458813:L458832 IT393276:IT393295 SP393276:SP393295 ACL393276:ACL393295 AMH393276:AMH393295 AWD393276:AWD393295 BFZ393276:BFZ393295 BPV393276:BPV393295 BZR393276:BZR393295 CJN393276:CJN393295 CTJ393276:CTJ393295 DDF393276:DDF393295 DNB393276:DNB393295 DWX393276:DWX393295 EGT393276:EGT393295 EQP393276:EQP393295 FAL393276:FAL393295 FKH393276:FKH393295 FUD393276:FUD393295 GDZ393276:GDZ393295 GNV393276:GNV393295 GXR393276:GXR393295 HHN393276:HHN393295 HRJ393276:HRJ393295 IBF393276:IBF393295 ILB393276:ILB393295 IUX393276:IUX393295 JET393276:JET393295 JOP393276:JOP393295 JYL393276:JYL393295 KIH393276:KIH393295 KSD393276:KSD393295 LBZ393276:LBZ393295 LLV393276:LLV393295 LVR393276:LVR393295 MFN393276:MFN393295 MPJ393276:MPJ393295 MZF393276:MZF393295 NJB393276:NJB393295 NSX393276:NSX393295 OCT393276:OCT393295 OMP393276:OMP393295 OWL393276:OWL393295 PGH393276:PGH393295 PQD393276:PQD393295 PZZ393276:PZZ393295 QJV393276:QJV393295 QTR393276:QTR393295 RDN393276:RDN393295 RNJ393276:RNJ393295 RXF393276:RXF393295 SHB393276:SHB393295 SQX393276:SQX393295 TAT393276:TAT393295 TKP393276:TKP393295 TUL393276:TUL393295 UEH393276:UEH393295 UOD393276:UOD393295 UXZ393276:UXZ393295 VHV393276:VHV393295 VRR393276:VRR393295 WBN393276:WBN393295 WLJ393276:WLJ393295 WVF393276:WVF393295 L524349:L524368 IT458812:IT458831 SP458812:SP458831 ACL458812:ACL458831 AMH458812:AMH458831 AWD458812:AWD458831 BFZ458812:BFZ458831 BPV458812:BPV458831 BZR458812:BZR458831 CJN458812:CJN458831 CTJ458812:CTJ458831 DDF458812:DDF458831 DNB458812:DNB458831 DWX458812:DWX458831 EGT458812:EGT458831 EQP458812:EQP458831 FAL458812:FAL458831 FKH458812:FKH458831 FUD458812:FUD458831 GDZ458812:GDZ458831 GNV458812:GNV458831 GXR458812:GXR458831 HHN458812:HHN458831 HRJ458812:HRJ458831 IBF458812:IBF458831 ILB458812:ILB458831 IUX458812:IUX458831 JET458812:JET458831 JOP458812:JOP458831 JYL458812:JYL458831 KIH458812:KIH458831 KSD458812:KSD458831 LBZ458812:LBZ458831 LLV458812:LLV458831 LVR458812:LVR458831 MFN458812:MFN458831 MPJ458812:MPJ458831 MZF458812:MZF458831 NJB458812:NJB458831 NSX458812:NSX458831 OCT458812:OCT458831 OMP458812:OMP458831 OWL458812:OWL458831 PGH458812:PGH458831 PQD458812:PQD458831 PZZ458812:PZZ458831 QJV458812:QJV458831 QTR458812:QTR458831 RDN458812:RDN458831 RNJ458812:RNJ458831 RXF458812:RXF458831 SHB458812:SHB458831 SQX458812:SQX458831 TAT458812:TAT458831 TKP458812:TKP458831 TUL458812:TUL458831 UEH458812:UEH458831 UOD458812:UOD458831 UXZ458812:UXZ458831 VHV458812:VHV458831 VRR458812:VRR458831 WBN458812:WBN458831 WLJ458812:WLJ458831 WVF458812:WVF458831 L589885:L589904 IT524348:IT524367 SP524348:SP524367 ACL524348:ACL524367 AMH524348:AMH524367 AWD524348:AWD524367 BFZ524348:BFZ524367 BPV524348:BPV524367 BZR524348:BZR524367 CJN524348:CJN524367 CTJ524348:CTJ524367 DDF524348:DDF524367 DNB524348:DNB524367 DWX524348:DWX524367 EGT524348:EGT524367 EQP524348:EQP524367 FAL524348:FAL524367 FKH524348:FKH524367 FUD524348:FUD524367 GDZ524348:GDZ524367 GNV524348:GNV524367 GXR524348:GXR524367 HHN524348:HHN524367 HRJ524348:HRJ524367 IBF524348:IBF524367 ILB524348:ILB524367 IUX524348:IUX524367 JET524348:JET524367 JOP524348:JOP524367 JYL524348:JYL524367 KIH524348:KIH524367 KSD524348:KSD524367 LBZ524348:LBZ524367 LLV524348:LLV524367 LVR524348:LVR524367 MFN524348:MFN524367 MPJ524348:MPJ524367 MZF524348:MZF524367 NJB524348:NJB524367 NSX524348:NSX524367 OCT524348:OCT524367 OMP524348:OMP524367 OWL524348:OWL524367 PGH524348:PGH524367 PQD524348:PQD524367 PZZ524348:PZZ524367 QJV524348:QJV524367 QTR524348:QTR524367 RDN524348:RDN524367 RNJ524348:RNJ524367 RXF524348:RXF524367 SHB524348:SHB524367 SQX524348:SQX524367 TAT524348:TAT524367 TKP524348:TKP524367 TUL524348:TUL524367 UEH524348:UEH524367 UOD524348:UOD524367 UXZ524348:UXZ524367 VHV524348:VHV524367 VRR524348:VRR524367 WBN524348:WBN524367 WLJ524348:WLJ524367 WVF524348:WVF524367 L655421:L655440 IT589884:IT589903 SP589884:SP589903 ACL589884:ACL589903 AMH589884:AMH589903 AWD589884:AWD589903 BFZ589884:BFZ589903 BPV589884:BPV589903 BZR589884:BZR589903 CJN589884:CJN589903 CTJ589884:CTJ589903 DDF589884:DDF589903 DNB589884:DNB589903 DWX589884:DWX589903 EGT589884:EGT589903 EQP589884:EQP589903 FAL589884:FAL589903 FKH589884:FKH589903 FUD589884:FUD589903 GDZ589884:GDZ589903 GNV589884:GNV589903 GXR589884:GXR589903 HHN589884:HHN589903 HRJ589884:HRJ589903 IBF589884:IBF589903 ILB589884:ILB589903 IUX589884:IUX589903 JET589884:JET589903 JOP589884:JOP589903 JYL589884:JYL589903 KIH589884:KIH589903 KSD589884:KSD589903 LBZ589884:LBZ589903 LLV589884:LLV589903 LVR589884:LVR589903 MFN589884:MFN589903 MPJ589884:MPJ589903 MZF589884:MZF589903 NJB589884:NJB589903 NSX589884:NSX589903 OCT589884:OCT589903 OMP589884:OMP589903 OWL589884:OWL589903 PGH589884:PGH589903 PQD589884:PQD589903 PZZ589884:PZZ589903 QJV589884:QJV589903 QTR589884:QTR589903 RDN589884:RDN589903 RNJ589884:RNJ589903 RXF589884:RXF589903 SHB589884:SHB589903 SQX589884:SQX589903 TAT589884:TAT589903 TKP589884:TKP589903 TUL589884:TUL589903 UEH589884:UEH589903 UOD589884:UOD589903 UXZ589884:UXZ589903 VHV589884:VHV589903 VRR589884:VRR589903 WBN589884:WBN589903 WLJ589884:WLJ589903 WVF589884:WVF589903 L720957:L720976 IT655420:IT655439 SP655420:SP655439 ACL655420:ACL655439 AMH655420:AMH655439 AWD655420:AWD655439 BFZ655420:BFZ655439 BPV655420:BPV655439 BZR655420:BZR655439 CJN655420:CJN655439 CTJ655420:CTJ655439 DDF655420:DDF655439 DNB655420:DNB655439 DWX655420:DWX655439 EGT655420:EGT655439 EQP655420:EQP655439 FAL655420:FAL655439 FKH655420:FKH655439 FUD655420:FUD655439 GDZ655420:GDZ655439 GNV655420:GNV655439 GXR655420:GXR655439 HHN655420:HHN655439 HRJ655420:HRJ655439 IBF655420:IBF655439 ILB655420:ILB655439 IUX655420:IUX655439 JET655420:JET655439 JOP655420:JOP655439 JYL655420:JYL655439 KIH655420:KIH655439 KSD655420:KSD655439 LBZ655420:LBZ655439 LLV655420:LLV655439 LVR655420:LVR655439 MFN655420:MFN655439 MPJ655420:MPJ655439 MZF655420:MZF655439 NJB655420:NJB655439 NSX655420:NSX655439 OCT655420:OCT655439 OMP655420:OMP655439 OWL655420:OWL655439 PGH655420:PGH655439 PQD655420:PQD655439 PZZ655420:PZZ655439 QJV655420:QJV655439 QTR655420:QTR655439 RDN655420:RDN655439 RNJ655420:RNJ655439 RXF655420:RXF655439 SHB655420:SHB655439 SQX655420:SQX655439 TAT655420:TAT655439 TKP655420:TKP655439 TUL655420:TUL655439 UEH655420:UEH655439 UOD655420:UOD655439 UXZ655420:UXZ655439 VHV655420:VHV655439 VRR655420:VRR655439 WBN655420:WBN655439 WLJ655420:WLJ655439 WVF655420:WVF655439 L786493:L786512 IT720956:IT720975 SP720956:SP720975 ACL720956:ACL720975 AMH720956:AMH720975 AWD720956:AWD720975 BFZ720956:BFZ720975 BPV720956:BPV720975 BZR720956:BZR720975 CJN720956:CJN720975 CTJ720956:CTJ720975 DDF720956:DDF720975 DNB720956:DNB720975 DWX720956:DWX720975 EGT720956:EGT720975 EQP720956:EQP720975 FAL720956:FAL720975 FKH720956:FKH720975 FUD720956:FUD720975 GDZ720956:GDZ720975 GNV720956:GNV720975 GXR720956:GXR720975 HHN720956:HHN720975 HRJ720956:HRJ720975 IBF720956:IBF720975 ILB720956:ILB720975 IUX720956:IUX720975 JET720956:JET720975 JOP720956:JOP720975 JYL720956:JYL720975 KIH720956:KIH720975 KSD720956:KSD720975 LBZ720956:LBZ720975 LLV720956:LLV720975 LVR720956:LVR720975 MFN720956:MFN720975 MPJ720956:MPJ720975 MZF720956:MZF720975 NJB720956:NJB720975 NSX720956:NSX720975 OCT720956:OCT720975 OMP720956:OMP720975 OWL720956:OWL720975 PGH720956:PGH720975 PQD720956:PQD720975 PZZ720956:PZZ720975 QJV720956:QJV720975 QTR720956:QTR720975 RDN720956:RDN720975 RNJ720956:RNJ720975 RXF720956:RXF720975 SHB720956:SHB720975 SQX720956:SQX720975 TAT720956:TAT720975 TKP720956:TKP720975 TUL720956:TUL720975 UEH720956:UEH720975 UOD720956:UOD720975 UXZ720956:UXZ720975 VHV720956:VHV720975 VRR720956:VRR720975 WBN720956:WBN720975 WLJ720956:WLJ720975 WVF720956:WVF720975 L852029:L852048 IT786492:IT786511 SP786492:SP786511 ACL786492:ACL786511 AMH786492:AMH786511 AWD786492:AWD786511 BFZ786492:BFZ786511 BPV786492:BPV786511 BZR786492:BZR786511 CJN786492:CJN786511 CTJ786492:CTJ786511 DDF786492:DDF786511 DNB786492:DNB786511 DWX786492:DWX786511 EGT786492:EGT786511 EQP786492:EQP786511 FAL786492:FAL786511 FKH786492:FKH786511 FUD786492:FUD786511 GDZ786492:GDZ786511 GNV786492:GNV786511 GXR786492:GXR786511 HHN786492:HHN786511 HRJ786492:HRJ786511 IBF786492:IBF786511 ILB786492:ILB786511 IUX786492:IUX786511 JET786492:JET786511 JOP786492:JOP786511 JYL786492:JYL786511 KIH786492:KIH786511 KSD786492:KSD786511 LBZ786492:LBZ786511 LLV786492:LLV786511 LVR786492:LVR786511 MFN786492:MFN786511 MPJ786492:MPJ786511 MZF786492:MZF786511 NJB786492:NJB786511 NSX786492:NSX786511 OCT786492:OCT786511 OMP786492:OMP786511 OWL786492:OWL786511 PGH786492:PGH786511 PQD786492:PQD786511 PZZ786492:PZZ786511 QJV786492:QJV786511 QTR786492:QTR786511 RDN786492:RDN786511 RNJ786492:RNJ786511 RXF786492:RXF786511 SHB786492:SHB786511 SQX786492:SQX786511 TAT786492:TAT786511 TKP786492:TKP786511 TUL786492:TUL786511 UEH786492:UEH786511 UOD786492:UOD786511 UXZ786492:UXZ786511 VHV786492:VHV786511 VRR786492:VRR786511 WBN786492:WBN786511 WLJ786492:WLJ786511 WVF786492:WVF786511 L917565:L917584 IT852028:IT852047 SP852028:SP852047 ACL852028:ACL852047 AMH852028:AMH852047 AWD852028:AWD852047 BFZ852028:BFZ852047 BPV852028:BPV852047 BZR852028:BZR852047 CJN852028:CJN852047 CTJ852028:CTJ852047 DDF852028:DDF852047 DNB852028:DNB852047 DWX852028:DWX852047 EGT852028:EGT852047 EQP852028:EQP852047 FAL852028:FAL852047 FKH852028:FKH852047 FUD852028:FUD852047 GDZ852028:GDZ852047 GNV852028:GNV852047 GXR852028:GXR852047 HHN852028:HHN852047 HRJ852028:HRJ852047 IBF852028:IBF852047 ILB852028:ILB852047 IUX852028:IUX852047 JET852028:JET852047 JOP852028:JOP852047 JYL852028:JYL852047 KIH852028:KIH852047 KSD852028:KSD852047 LBZ852028:LBZ852047 LLV852028:LLV852047 LVR852028:LVR852047 MFN852028:MFN852047 MPJ852028:MPJ852047 MZF852028:MZF852047 NJB852028:NJB852047 NSX852028:NSX852047 OCT852028:OCT852047 OMP852028:OMP852047 OWL852028:OWL852047 PGH852028:PGH852047 PQD852028:PQD852047 PZZ852028:PZZ852047 QJV852028:QJV852047 QTR852028:QTR852047 RDN852028:RDN852047 RNJ852028:RNJ852047 RXF852028:RXF852047 SHB852028:SHB852047 SQX852028:SQX852047 TAT852028:TAT852047 TKP852028:TKP852047 TUL852028:TUL852047 UEH852028:UEH852047 UOD852028:UOD852047 UXZ852028:UXZ852047 VHV852028:VHV852047 VRR852028:VRR852047 WBN852028:WBN852047 WLJ852028:WLJ852047 WVF852028:WVF852047 L983101:L983120 IT917564:IT917583 SP917564:SP917583 ACL917564:ACL917583 AMH917564:AMH917583 AWD917564:AWD917583 BFZ917564:BFZ917583 BPV917564:BPV917583 BZR917564:BZR917583 CJN917564:CJN917583 CTJ917564:CTJ917583 DDF917564:DDF917583 DNB917564:DNB917583 DWX917564:DWX917583 EGT917564:EGT917583 EQP917564:EQP917583 FAL917564:FAL917583 FKH917564:FKH917583 FUD917564:FUD917583 GDZ917564:GDZ917583 GNV917564:GNV917583 GXR917564:GXR917583 HHN917564:HHN917583 HRJ917564:HRJ917583 IBF917564:IBF917583 ILB917564:ILB917583 IUX917564:IUX917583 JET917564:JET917583 JOP917564:JOP917583 JYL917564:JYL917583 KIH917564:KIH917583 KSD917564:KSD917583 LBZ917564:LBZ917583 LLV917564:LLV917583 LVR917564:LVR917583 MFN917564:MFN917583 MPJ917564:MPJ917583 MZF917564:MZF917583 NJB917564:NJB917583 NSX917564:NSX917583 OCT917564:OCT917583 OMP917564:OMP917583 OWL917564:OWL917583 PGH917564:PGH917583 PQD917564:PQD917583 PZZ917564:PZZ917583 QJV917564:QJV917583 QTR917564:QTR917583 RDN917564:RDN917583 RNJ917564:RNJ917583 RXF917564:RXF917583 SHB917564:SHB917583 SQX917564:SQX917583 TAT917564:TAT917583 TKP917564:TKP917583 TUL917564:TUL917583 UEH917564:UEH917583 UOD917564:UOD917583 UXZ917564:UXZ917583 VHV917564:VHV917583 VRR917564:VRR917583 WBN917564:WBN917583 WLJ917564:WLJ917583 WVF917564:WVF917583 IT983100:IT983119 SP983100:SP983119 ACL983100:ACL983119 AMH983100:AMH983119 AWD983100:AWD983119 BFZ983100:BFZ983119 BPV983100:BPV983119 BZR983100:BZR983119 CJN983100:CJN983119 CTJ983100:CTJ983119 DDF983100:DDF983119 DNB983100:DNB983119 DWX983100:DWX983119 EGT983100:EGT983119 EQP983100:EQP983119 FAL983100:FAL983119 FKH983100:FKH983119 FUD983100:FUD983119 GDZ983100:GDZ983119 GNV983100:GNV983119 GXR983100:GXR983119 HHN983100:HHN983119 HRJ983100:HRJ983119 IBF983100:IBF983119 ILB983100:ILB983119 IUX983100:IUX983119 JET983100:JET983119 JOP983100:JOP983119 JYL983100:JYL983119 KIH983100:KIH983119 KSD983100:KSD983119 LBZ983100:LBZ983119 LLV983100:LLV983119 LVR983100:LVR983119 MFN983100:MFN983119 MPJ983100:MPJ983119 MZF983100:MZF983119 NJB983100:NJB983119 NSX983100:NSX983119 OCT983100:OCT983119 OMP983100:OMP983119 OWL983100:OWL983119 PGH983100:PGH983119 PQD983100:PQD983119 PZZ983100:PZZ983119 QJV983100:QJV983119 QTR983100:QTR983119 RDN983100:RDN983119 RNJ983100:RNJ983119 RXF983100:RXF983119 SHB983100:SHB983119 SQX983100:SQX983119 TAT983100:TAT983119 TKP983100:TKP983119 TUL983100:TUL983119 UEH983100:UEH983119 UOD983100:UOD983119 UXZ983100:UXZ983119 VHV983100:VHV983119 VRR983100:VRR983119 WBN983100:WBN983119 WLJ983100:WLJ983119 L65597:L65616 WBN9:WBN103 WVF9:WVF103 WLJ9:WLJ103 IT9:IT103 SP9:SP103 ACL9:ACL103 AMH9:AMH103 AWD9:AWD103 BFZ9:BFZ103 BPV9:BPV103 BZR9:BZR103 CJN9:CJN103 CTJ9:CTJ103 DDF9:DDF103 DNB9:DNB103 DWX9:DWX103 EGT9:EGT103 EQP9:EQP103 FAL9:FAL103 FKH9:FKH103 FUD9:FUD103 GDZ9:GDZ103 GNV9:GNV103 GXR9:GXR103 HHN9:HHN103 HRJ9:HRJ103 IBF9:IBF103 ILB9:ILB103 IUX9:IUX103 JET9:JET103 JOP9:JOP103 JYL9:JYL103 KIH9:KIH103 KSD9:KSD103 LBZ9:LBZ103 LLV9:LLV103 LVR9:LVR103 MFN9:MFN103 MPJ9:MPJ103 MZF9:MZF103 NJB9:NJB103 NSX9:NSX103 OCT9:OCT103 OMP9:OMP103 OWL9:OWL103 PGH9:PGH103 PQD9:PQD103 PZZ9:PZZ103 QJV9:QJV103 QTR9:QTR103 RDN9:RDN103 RNJ9:RNJ103 RXF9:RXF103 SHB9:SHB103 SQX9:SQX103 TAT9:TAT103 TKP9:TKP103 TUL9:TUL103 UEH9:UEH103 UOD9:UOD103 UXZ9:UXZ103 VHV9:VHV103 VRR9:VRR103 L9:L98" xr:uid="{4B7DD0C6-BA9A-4D55-82F7-43541FBD2C05}">
      <formula1>"常勤,非常勤"</formula1>
    </dataValidation>
    <dataValidation type="list" allowBlank="1" showInputMessage="1" showErrorMessage="1" sqref="WVG983100:WVG983119 N65597:P65616 IU65596:IU65615 SQ65596:SQ65615 ACM65596:ACM65615 AMI65596:AMI65615 AWE65596:AWE65615 BGA65596:BGA65615 BPW65596:BPW65615 BZS65596:BZS65615 CJO65596:CJO65615 CTK65596:CTK65615 DDG65596:DDG65615 DNC65596:DNC65615 DWY65596:DWY65615 EGU65596:EGU65615 EQQ65596:EQQ65615 FAM65596:FAM65615 FKI65596:FKI65615 FUE65596:FUE65615 GEA65596:GEA65615 GNW65596:GNW65615 GXS65596:GXS65615 HHO65596:HHO65615 HRK65596:HRK65615 IBG65596:IBG65615 ILC65596:ILC65615 IUY65596:IUY65615 JEU65596:JEU65615 JOQ65596:JOQ65615 JYM65596:JYM65615 KII65596:KII65615 KSE65596:KSE65615 LCA65596:LCA65615 LLW65596:LLW65615 LVS65596:LVS65615 MFO65596:MFO65615 MPK65596:MPK65615 MZG65596:MZG65615 NJC65596:NJC65615 NSY65596:NSY65615 OCU65596:OCU65615 OMQ65596:OMQ65615 OWM65596:OWM65615 PGI65596:PGI65615 PQE65596:PQE65615 QAA65596:QAA65615 QJW65596:QJW65615 QTS65596:QTS65615 RDO65596:RDO65615 RNK65596:RNK65615 RXG65596:RXG65615 SHC65596:SHC65615 SQY65596:SQY65615 TAU65596:TAU65615 TKQ65596:TKQ65615 TUM65596:TUM65615 UEI65596:UEI65615 UOE65596:UOE65615 UYA65596:UYA65615 VHW65596:VHW65615 VRS65596:VRS65615 WBO65596:WBO65615 WLK65596:WLK65615 WVG65596:WVG65615 N131133:P131152 IU131132:IU131151 SQ131132:SQ131151 ACM131132:ACM131151 AMI131132:AMI131151 AWE131132:AWE131151 BGA131132:BGA131151 BPW131132:BPW131151 BZS131132:BZS131151 CJO131132:CJO131151 CTK131132:CTK131151 DDG131132:DDG131151 DNC131132:DNC131151 DWY131132:DWY131151 EGU131132:EGU131151 EQQ131132:EQQ131151 FAM131132:FAM131151 FKI131132:FKI131151 FUE131132:FUE131151 GEA131132:GEA131151 GNW131132:GNW131151 GXS131132:GXS131151 HHO131132:HHO131151 HRK131132:HRK131151 IBG131132:IBG131151 ILC131132:ILC131151 IUY131132:IUY131151 JEU131132:JEU131151 JOQ131132:JOQ131151 JYM131132:JYM131151 KII131132:KII131151 KSE131132:KSE131151 LCA131132:LCA131151 LLW131132:LLW131151 LVS131132:LVS131151 MFO131132:MFO131151 MPK131132:MPK131151 MZG131132:MZG131151 NJC131132:NJC131151 NSY131132:NSY131151 OCU131132:OCU131151 OMQ131132:OMQ131151 OWM131132:OWM131151 PGI131132:PGI131151 PQE131132:PQE131151 QAA131132:QAA131151 QJW131132:QJW131151 QTS131132:QTS131151 RDO131132:RDO131151 RNK131132:RNK131151 RXG131132:RXG131151 SHC131132:SHC131151 SQY131132:SQY131151 TAU131132:TAU131151 TKQ131132:TKQ131151 TUM131132:TUM131151 UEI131132:UEI131151 UOE131132:UOE131151 UYA131132:UYA131151 VHW131132:VHW131151 VRS131132:VRS131151 WBO131132:WBO131151 WLK131132:WLK131151 WVG131132:WVG131151 N196669:P196688 IU196668:IU196687 SQ196668:SQ196687 ACM196668:ACM196687 AMI196668:AMI196687 AWE196668:AWE196687 BGA196668:BGA196687 BPW196668:BPW196687 BZS196668:BZS196687 CJO196668:CJO196687 CTK196668:CTK196687 DDG196668:DDG196687 DNC196668:DNC196687 DWY196668:DWY196687 EGU196668:EGU196687 EQQ196668:EQQ196687 FAM196668:FAM196687 FKI196668:FKI196687 FUE196668:FUE196687 GEA196668:GEA196687 GNW196668:GNW196687 GXS196668:GXS196687 HHO196668:HHO196687 HRK196668:HRK196687 IBG196668:IBG196687 ILC196668:ILC196687 IUY196668:IUY196687 JEU196668:JEU196687 JOQ196668:JOQ196687 JYM196668:JYM196687 KII196668:KII196687 KSE196668:KSE196687 LCA196668:LCA196687 LLW196668:LLW196687 LVS196668:LVS196687 MFO196668:MFO196687 MPK196668:MPK196687 MZG196668:MZG196687 NJC196668:NJC196687 NSY196668:NSY196687 OCU196668:OCU196687 OMQ196668:OMQ196687 OWM196668:OWM196687 PGI196668:PGI196687 PQE196668:PQE196687 QAA196668:QAA196687 QJW196668:QJW196687 QTS196668:QTS196687 RDO196668:RDO196687 RNK196668:RNK196687 RXG196668:RXG196687 SHC196668:SHC196687 SQY196668:SQY196687 TAU196668:TAU196687 TKQ196668:TKQ196687 TUM196668:TUM196687 UEI196668:UEI196687 UOE196668:UOE196687 UYA196668:UYA196687 VHW196668:VHW196687 VRS196668:VRS196687 WBO196668:WBO196687 WLK196668:WLK196687 WVG196668:WVG196687 N262205:P262224 IU262204:IU262223 SQ262204:SQ262223 ACM262204:ACM262223 AMI262204:AMI262223 AWE262204:AWE262223 BGA262204:BGA262223 BPW262204:BPW262223 BZS262204:BZS262223 CJO262204:CJO262223 CTK262204:CTK262223 DDG262204:DDG262223 DNC262204:DNC262223 DWY262204:DWY262223 EGU262204:EGU262223 EQQ262204:EQQ262223 FAM262204:FAM262223 FKI262204:FKI262223 FUE262204:FUE262223 GEA262204:GEA262223 GNW262204:GNW262223 GXS262204:GXS262223 HHO262204:HHO262223 HRK262204:HRK262223 IBG262204:IBG262223 ILC262204:ILC262223 IUY262204:IUY262223 JEU262204:JEU262223 JOQ262204:JOQ262223 JYM262204:JYM262223 KII262204:KII262223 KSE262204:KSE262223 LCA262204:LCA262223 LLW262204:LLW262223 LVS262204:LVS262223 MFO262204:MFO262223 MPK262204:MPK262223 MZG262204:MZG262223 NJC262204:NJC262223 NSY262204:NSY262223 OCU262204:OCU262223 OMQ262204:OMQ262223 OWM262204:OWM262223 PGI262204:PGI262223 PQE262204:PQE262223 QAA262204:QAA262223 QJW262204:QJW262223 QTS262204:QTS262223 RDO262204:RDO262223 RNK262204:RNK262223 RXG262204:RXG262223 SHC262204:SHC262223 SQY262204:SQY262223 TAU262204:TAU262223 TKQ262204:TKQ262223 TUM262204:TUM262223 UEI262204:UEI262223 UOE262204:UOE262223 UYA262204:UYA262223 VHW262204:VHW262223 VRS262204:VRS262223 WBO262204:WBO262223 WLK262204:WLK262223 WVG262204:WVG262223 N327741:P327760 IU327740:IU327759 SQ327740:SQ327759 ACM327740:ACM327759 AMI327740:AMI327759 AWE327740:AWE327759 BGA327740:BGA327759 BPW327740:BPW327759 BZS327740:BZS327759 CJO327740:CJO327759 CTK327740:CTK327759 DDG327740:DDG327759 DNC327740:DNC327759 DWY327740:DWY327759 EGU327740:EGU327759 EQQ327740:EQQ327759 FAM327740:FAM327759 FKI327740:FKI327759 FUE327740:FUE327759 GEA327740:GEA327759 GNW327740:GNW327759 GXS327740:GXS327759 HHO327740:HHO327759 HRK327740:HRK327759 IBG327740:IBG327759 ILC327740:ILC327759 IUY327740:IUY327759 JEU327740:JEU327759 JOQ327740:JOQ327759 JYM327740:JYM327759 KII327740:KII327759 KSE327740:KSE327759 LCA327740:LCA327759 LLW327740:LLW327759 LVS327740:LVS327759 MFO327740:MFO327759 MPK327740:MPK327759 MZG327740:MZG327759 NJC327740:NJC327759 NSY327740:NSY327759 OCU327740:OCU327759 OMQ327740:OMQ327759 OWM327740:OWM327759 PGI327740:PGI327759 PQE327740:PQE327759 QAA327740:QAA327759 QJW327740:QJW327759 QTS327740:QTS327759 RDO327740:RDO327759 RNK327740:RNK327759 RXG327740:RXG327759 SHC327740:SHC327759 SQY327740:SQY327759 TAU327740:TAU327759 TKQ327740:TKQ327759 TUM327740:TUM327759 UEI327740:UEI327759 UOE327740:UOE327759 UYA327740:UYA327759 VHW327740:VHW327759 VRS327740:VRS327759 WBO327740:WBO327759 WLK327740:WLK327759 WVG327740:WVG327759 N393277:P393296 IU393276:IU393295 SQ393276:SQ393295 ACM393276:ACM393295 AMI393276:AMI393295 AWE393276:AWE393295 BGA393276:BGA393295 BPW393276:BPW393295 BZS393276:BZS393295 CJO393276:CJO393295 CTK393276:CTK393295 DDG393276:DDG393295 DNC393276:DNC393295 DWY393276:DWY393295 EGU393276:EGU393295 EQQ393276:EQQ393295 FAM393276:FAM393295 FKI393276:FKI393295 FUE393276:FUE393295 GEA393276:GEA393295 GNW393276:GNW393295 GXS393276:GXS393295 HHO393276:HHO393295 HRK393276:HRK393295 IBG393276:IBG393295 ILC393276:ILC393295 IUY393276:IUY393295 JEU393276:JEU393295 JOQ393276:JOQ393295 JYM393276:JYM393295 KII393276:KII393295 KSE393276:KSE393295 LCA393276:LCA393295 LLW393276:LLW393295 LVS393276:LVS393295 MFO393276:MFO393295 MPK393276:MPK393295 MZG393276:MZG393295 NJC393276:NJC393295 NSY393276:NSY393295 OCU393276:OCU393295 OMQ393276:OMQ393295 OWM393276:OWM393295 PGI393276:PGI393295 PQE393276:PQE393295 QAA393276:QAA393295 QJW393276:QJW393295 QTS393276:QTS393295 RDO393276:RDO393295 RNK393276:RNK393295 RXG393276:RXG393295 SHC393276:SHC393295 SQY393276:SQY393295 TAU393276:TAU393295 TKQ393276:TKQ393295 TUM393276:TUM393295 UEI393276:UEI393295 UOE393276:UOE393295 UYA393276:UYA393295 VHW393276:VHW393295 VRS393276:VRS393295 WBO393276:WBO393295 WLK393276:WLK393295 WVG393276:WVG393295 N458813:P458832 IU458812:IU458831 SQ458812:SQ458831 ACM458812:ACM458831 AMI458812:AMI458831 AWE458812:AWE458831 BGA458812:BGA458831 BPW458812:BPW458831 BZS458812:BZS458831 CJO458812:CJO458831 CTK458812:CTK458831 DDG458812:DDG458831 DNC458812:DNC458831 DWY458812:DWY458831 EGU458812:EGU458831 EQQ458812:EQQ458831 FAM458812:FAM458831 FKI458812:FKI458831 FUE458812:FUE458831 GEA458812:GEA458831 GNW458812:GNW458831 GXS458812:GXS458831 HHO458812:HHO458831 HRK458812:HRK458831 IBG458812:IBG458831 ILC458812:ILC458831 IUY458812:IUY458831 JEU458812:JEU458831 JOQ458812:JOQ458831 JYM458812:JYM458831 KII458812:KII458831 KSE458812:KSE458831 LCA458812:LCA458831 LLW458812:LLW458831 LVS458812:LVS458831 MFO458812:MFO458831 MPK458812:MPK458831 MZG458812:MZG458831 NJC458812:NJC458831 NSY458812:NSY458831 OCU458812:OCU458831 OMQ458812:OMQ458831 OWM458812:OWM458831 PGI458812:PGI458831 PQE458812:PQE458831 QAA458812:QAA458831 QJW458812:QJW458831 QTS458812:QTS458831 RDO458812:RDO458831 RNK458812:RNK458831 RXG458812:RXG458831 SHC458812:SHC458831 SQY458812:SQY458831 TAU458812:TAU458831 TKQ458812:TKQ458831 TUM458812:TUM458831 UEI458812:UEI458831 UOE458812:UOE458831 UYA458812:UYA458831 VHW458812:VHW458831 VRS458812:VRS458831 WBO458812:WBO458831 WLK458812:WLK458831 WVG458812:WVG458831 N524349:P524368 IU524348:IU524367 SQ524348:SQ524367 ACM524348:ACM524367 AMI524348:AMI524367 AWE524348:AWE524367 BGA524348:BGA524367 BPW524348:BPW524367 BZS524348:BZS524367 CJO524348:CJO524367 CTK524348:CTK524367 DDG524348:DDG524367 DNC524348:DNC524367 DWY524348:DWY524367 EGU524348:EGU524367 EQQ524348:EQQ524367 FAM524348:FAM524367 FKI524348:FKI524367 FUE524348:FUE524367 GEA524348:GEA524367 GNW524348:GNW524367 GXS524348:GXS524367 HHO524348:HHO524367 HRK524348:HRK524367 IBG524348:IBG524367 ILC524348:ILC524367 IUY524348:IUY524367 JEU524348:JEU524367 JOQ524348:JOQ524367 JYM524348:JYM524367 KII524348:KII524367 KSE524348:KSE524367 LCA524348:LCA524367 LLW524348:LLW524367 LVS524348:LVS524367 MFO524348:MFO524367 MPK524348:MPK524367 MZG524348:MZG524367 NJC524348:NJC524367 NSY524348:NSY524367 OCU524348:OCU524367 OMQ524348:OMQ524367 OWM524348:OWM524367 PGI524348:PGI524367 PQE524348:PQE524367 QAA524348:QAA524367 QJW524348:QJW524367 QTS524348:QTS524367 RDO524348:RDO524367 RNK524348:RNK524367 RXG524348:RXG524367 SHC524348:SHC524367 SQY524348:SQY524367 TAU524348:TAU524367 TKQ524348:TKQ524367 TUM524348:TUM524367 UEI524348:UEI524367 UOE524348:UOE524367 UYA524348:UYA524367 VHW524348:VHW524367 VRS524348:VRS524367 WBO524348:WBO524367 WLK524348:WLK524367 WVG524348:WVG524367 N589885:P589904 IU589884:IU589903 SQ589884:SQ589903 ACM589884:ACM589903 AMI589884:AMI589903 AWE589884:AWE589903 BGA589884:BGA589903 BPW589884:BPW589903 BZS589884:BZS589903 CJO589884:CJO589903 CTK589884:CTK589903 DDG589884:DDG589903 DNC589884:DNC589903 DWY589884:DWY589903 EGU589884:EGU589903 EQQ589884:EQQ589903 FAM589884:FAM589903 FKI589884:FKI589903 FUE589884:FUE589903 GEA589884:GEA589903 GNW589884:GNW589903 GXS589884:GXS589903 HHO589884:HHO589903 HRK589884:HRK589903 IBG589884:IBG589903 ILC589884:ILC589903 IUY589884:IUY589903 JEU589884:JEU589903 JOQ589884:JOQ589903 JYM589884:JYM589903 KII589884:KII589903 KSE589884:KSE589903 LCA589884:LCA589903 LLW589884:LLW589903 LVS589884:LVS589903 MFO589884:MFO589903 MPK589884:MPK589903 MZG589884:MZG589903 NJC589884:NJC589903 NSY589884:NSY589903 OCU589884:OCU589903 OMQ589884:OMQ589903 OWM589884:OWM589903 PGI589884:PGI589903 PQE589884:PQE589903 QAA589884:QAA589903 QJW589884:QJW589903 QTS589884:QTS589903 RDO589884:RDO589903 RNK589884:RNK589903 RXG589884:RXG589903 SHC589884:SHC589903 SQY589884:SQY589903 TAU589884:TAU589903 TKQ589884:TKQ589903 TUM589884:TUM589903 UEI589884:UEI589903 UOE589884:UOE589903 UYA589884:UYA589903 VHW589884:VHW589903 VRS589884:VRS589903 WBO589884:WBO589903 WLK589884:WLK589903 WVG589884:WVG589903 N655421:P655440 IU655420:IU655439 SQ655420:SQ655439 ACM655420:ACM655439 AMI655420:AMI655439 AWE655420:AWE655439 BGA655420:BGA655439 BPW655420:BPW655439 BZS655420:BZS655439 CJO655420:CJO655439 CTK655420:CTK655439 DDG655420:DDG655439 DNC655420:DNC655439 DWY655420:DWY655439 EGU655420:EGU655439 EQQ655420:EQQ655439 FAM655420:FAM655439 FKI655420:FKI655439 FUE655420:FUE655439 GEA655420:GEA655439 GNW655420:GNW655439 GXS655420:GXS655439 HHO655420:HHO655439 HRK655420:HRK655439 IBG655420:IBG655439 ILC655420:ILC655439 IUY655420:IUY655439 JEU655420:JEU655439 JOQ655420:JOQ655439 JYM655420:JYM655439 KII655420:KII655439 KSE655420:KSE655439 LCA655420:LCA655439 LLW655420:LLW655439 LVS655420:LVS655439 MFO655420:MFO655439 MPK655420:MPK655439 MZG655420:MZG655439 NJC655420:NJC655439 NSY655420:NSY655439 OCU655420:OCU655439 OMQ655420:OMQ655439 OWM655420:OWM655439 PGI655420:PGI655439 PQE655420:PQE655439 QAA655420:QAA655439 QJW655420:QJW655439 QTS655420:QTS655439 RDO655420:RDO655439 RNK655420:RNK655439 RXG655420:RXG655439 SHC655420:SHC655439 SQY655420:SQY655439 TAU655420:TAU655439 TKQ655420:TKQ655439 TUM655420:TUM655439 UEI655420:UEI655439 UOE655420:UOE655439 UYA655420:UYA655439 VHW655420:VHW655439 VRS655420:VRS655439 WBO655420:WBO655439 WLK655420:WLK655439 WVG655420:WVG655439 N720957:P720976 IU720956:IU720975 SQ720956:SQ720975 ACM720956:ACM720975 AMI720956:AMI720975 AWE720956:AWE720975 BGA720956:BGA720975 BPW720956:BPW720975 BZS720956:BZS720975 CJO720956:CJO720975 CTK720956:CTK720975 DDG720956:DDG720975 DNC720956:DNC720975 DWY720956:DWY720975 EGU720956:EGU720975 EQQ720956:EQQ720975 FAM720956:FAM720975 FKI720956:FKI720975 FUE720956:FUE720975 GEA720956:GEA720975 GNW720956:GNW720975 GXS720956:GXS720975 HHO720956:HHO720975 HRK720956:HRK720975 IBG720956:IBG720975 ILC720956:ILC720975 IUY720956:IUY720975 JEU720956:JEU720975 JOQ720956:JOQ720975 JYM720956:JYM720975 KII720956:KII720975 KSE720956:KSE720975 LCA720956:LCA720975 LLW720956:LLW720975 LVS720956:LVS720975 MFO720956:MFO720975 MPK720956:MPK720975 MZG720956:MZG720975 NJC720956:NJC720975 NSY720956:NSY720975 OCU720956:OCU720975 OMQ720956:OMQ720975 OWM720956:OWM720975 PGI720956:PGI720975 PQE720956:PQE720975 QAA720956:QAA720975 QJW720956:QJW720975 QTS720956:QTS720975 RDO720956:RDO720975 RNK720956:RNK720975 RXG720956:RXG720975 SHC720956:SHC720975 SQY720956:SQY720975 TAU720956:TAU720975 TKQ720956:TKQ720975 TUM720956:TUM720975 UEI720956:UEI720975 UOE720956:UOE720975 UYA720956:UYA720975 VHW720956:VHW720975 VRS720956:VRS720975 WBO720956:WBO720975 WLK720956:WLK720975 WVG720956:WVG720975 N786493:P786512 IU786492:IU786511 SQ786492:SQ786511 ACM786492:ACM786511 AMI786492:AMI786511 AWE786492:AWE786511 BGA786492:BGA786511 BPW786492:BPW786511 BZS786492:BZS786511 CJO786492:CJO786511 CTK786492:CTK786511 DDG786492:DDG786511 DNC786492:DNC786511 DWY786492:DWY786511 EGU786492:EGU786511 EQQ786492:EQQ786511 FAM786492:FAM786511 FKI786492:FKI786511 FUE786492:FUE786511 GEA786492:GEA786511 GNW786492:GNW786511 GXS786492:GXS786511 HHO786492:HHO786511 HRK786492:HRK786511 IBG786492:IBG786511 ILC786492:ILC786511 IUY786492:IUY786511 JEU786492:JEU786511 JOQ786492:JOQ786511 JYM786492:JYM786511 KII786492:KII786511 KSE786492:KSE786511 LCA786492:LCA786511 LLW786492:LLW786511 LVS786492:LVS786511 MFO786492:MFO786511 MPK786492:MPK786511 MZG786492:MZG786511 NJC786492:NJC786511 NSY786492:NSY786511 OCU786492:OCU786511 OMQ786492:OMQ786511 OWM786492:OWM786511 PGI786492:PGI786511 PQE786492:PQE786511 QAA786492:QAA786511 QJW786492:QJW786511 QTS786492:QTS786511 RDO786492:RDO786511 RNK786492:RNK786511 RXG786492:RXG786511 SHC786492:SHC786511 SQY786492:SQY786511 TAU786492:TAU786511 TKQ786492:TKQ786511 TUM786492:TUM786511 UEI786492:UEI786511 UOE786492:UOE786511 UYA786492:UYA786511 VHW786492:VHW786511 VRS786492:VRS786511 WBO786492:WBO786511 WLK786492:WLK786511 WVG786492:WVG786511 N852029:P852048 IU852028:IU852047 SQ852028:SQ852047 ACM852028:ACM852047 AMI852028:AMI852047 AWE852028:AWE852047 BGA852028:BGA852047 BPW852028:BPW852047 BZS852028:BZS852047 CJO852028:CJO852047 CTK852028:CTK852047 DDG852028:DDG852047 DNC852028:DNC852047 DWY852028:DWY852047 EGU852028:EGU852047 EQQ852028:EQQ852047 FAM852028:FAM852047 FKI852028:FKI852047 FUE852028:FUE852047 GEA852028:GEA852047 GNW852028:GNW852047 GXS852028:GXS852047 HHO852028:HHO852047 HRK852028:HRK852047 IBG852028:IBG852047 ILC852028:ILC852047 IUY852028:IUY852047 JEU852028:JEU852047 JOQ852028:JOQ852047 JYM852028:JYM852047 KII852028:KII852047 KSE852028:KSE852047 LCA852028:LCA852047 LLW852028:LLW852047 LVS852028:LVS852047 MFO852028:MFO852047 MPK852028:MPK852047 MZG852028:MZG852047 NJC852028:NJC852047 NSY852028:NSY852047 OCU852028:OCU852047 OMQ852028:OMQ852047 OWM852028:OWM852047 PGI852028:PGI852047 PQE852028:PQE852047 QAA852028:QAA852047 QJW852028:QJW852047 QTS852028:QTS852047 RDO852028:RDO852047 RNK852028:RNK852047 RXG852028:RXG852047 SHC852028:SHC852047 SQY852028:SQY852047 TAU852028:TAU852047 TKQ852028:TKQ852047 TUM852028:TUM852047 UEI852028:UEI852047 UOE852028:UOE852047 UYA852028:UYA852047 VHW852028:VHW852047 VRS852028:VRS852047 WBO852028:WBO852047 WLK852028:WLK852047 WVG852028:WVG852047 N917565:P917584 IU917564:IU917583 SQ917564:SQ917583 ACM917564:ACM917583 AMI917564:AMI917583 AWE917564:AWE917583 BGA917564:BGA917583 BPW917564:BPW917583 BZS917564:BZS917583 CJO917564:CJO917583 CTK917564:CTK917583 DDG917564:DDG917583 DNC917564:DNC917583 DWY917564:DWY917583 EGU917564:EGU917583 EQQ917564:EQQ917583 FAM917564:FAM917583 FKI917564:FKI917583 FUE917564:FUE917583 GEA917564:GEA917583 GNW917564:GNW917583 GXS917564:GXS917583 HHO917564:HHO917583 HRK917564:HRK917583 IBG917564:IBG917583 ILC917564:ILC917583 IUY917564:IUY917583 JEU917564:JEU917583 JOQ917564:JOQ917583 JYM917564:JYM917583 KII917564:KII917583 KSE917564:KSE917583 LCA917564:LCA917583 LLW917564:LLW917583 LVS917564:LVS917583 MFO917564:MFO917583 MPK917564:MPK917583 MZG917564:MZG917583 NJC917564:NJC917583 NSY917564:NSY917583 OCU917564:OCU917583 OMQ917564:OMQ917583 OWM917564:OWM917583 PGI917564:PGI917583 PQE917564:PQE917583 QAA917564:QAA917583 QJW917564:QJW917583 QTS917564:QTS917583 RDO917564:RDO917583 RNK917564:RNK917583 RXG917564:RXG917583 SHC917564:SHC917583 SQY917564:SQY917583 TAU917564:TAU917583 TKQ917564:TKQ917583 TUM917564:TUM917583 UEI917564:UEI917583 UOE917564:UOE917583 UYA917564:UYA917583 VHW917564:VHW917583 VRS917564:VRS917583 WBO917564:WBO917583 WLK917564:WLK917583 WVG917564:WVG917583 N983101:P983120 IU983100:IU983119 SQ983100:SQ983119 ACM983100:ACM983119 AMI983100:AMI983119 AWE983100:AWE983119 BGA983100:BGA983119 BPW983100:BPW983119 BZS983100:BZS983119 CJO983100:CJO983119 CTK983100:CTK983119 DDG983100:DDG983119 DNC983100:DNC983119 DWY983100:DWY983119 EGU983100:EGU983119 EQQ983100:EQQ983119 FAM983100:FAM983119 FKI983100:FKI983119 FUE983100:FUE983119 GEA983100:GEA983119 GNW983100:GNW983119 GXS983100:GXS983119 HHO983100:HHO983119 HRK983100:HRK983119 IBG983100:IBG983119 ILC983100:ILC983119 IUY983100:IUY983119 JEU983100:JEU983119 JOQ983100:JOQ983119 JYM983100:JYM983119 KII983100:KII983119 KSE983100:KSE983119 LCA983100:LCA983119 LLW983100:LLW983119 LVS983100:LVS983119 MFO983100:MFO983119 MPK983100:MPK983119 MZG983100:MZG983119 NJC983100:NJC983119 NSY983100:NSY983119 OCU983100:OCU983119 OMQ983100:OMQ983119 OWM983100:OWM983119 PGI983100:PGI983119 PQE983100:PQE983119 QAA983100:QAA983119 QJW983100:QJW983119 QTS983100:QTS983119 RDO983100:RDO983119 RNK983100:RNK983119 RXG983100:RXG983119 SHC983100:SHC983119 SQY983100:SQY983119 TAU983100:TAU983119 TKQ983100:TKQ983119 TUM983100:TUM983119 UEI983100:UEI983119 UOE983100:UOE983119 UYA983100:UYA983119 VHW983100:VHW983119 VRS983100:VRS983119 WBO983100:WBO983119 WLK983100:WLK983119 IU9:IU103 SQ9:SQ103 ACM9:ACM103 AMI9:AMI103 AWE9:AWE103 BGA9:BGA103 BPW9:BPW103 BZS9:BZS103 CJO9:CJO103 CTK9:CTK103 DDG9:DDG103 DNC9:DNC103 DWY9:DWY103 EGU9:EGU103 EQQ9:EQQ103 FAM9:FAM103 FKI9:FKI103 FUE9:FUE103 GEA9:GEA103 GNW9:GNW103 GXS9:GXS103 HHO9:HHO103 HRK9:HRK103 IBG9:IBG103 ILC9:ILC103 IUY9:IUY103 JEU9:JEU103 JOQ9:JOQ103 JYM9:JYM103 KII9:KII103 KSE9:KSE103 LCA9:LCA103 LLW9:LLW103 LVS9:LVS103 MFO9:MFO103 MPK9:MPK103 MZG9:MZG103 NJC9:NJC103 NSY9:NSY103 OCU9:OCU103 OMQ9:OMQ103 OWM9:OWM103 PGI9:PGI103 PQE9:PQE103 QAA9:QAA103 QJW9:QJW103 QTS9:QTS103 RDO9:RDO103 RNK9:RNK103 RXG9:RXG103 SHC9:SHC103 SQY9:SQY103 TAU9:TAU103 TKQ9:TKQ103 TUM9:TUM103 UEI9:UEI103 UOE9:UOE103 UYA9:UYA103 VHW9:VHW103 VRS9:VRS103 WBO9:WBO103 WLK9:WLK103 WVG9:WVG103" xr:uid="{82EE73A7-8651-4D0E-ABDF-6863A3DE59A2}">
      <formula1>"教育・保育従事者,教育・保育従事者以外"</formula1>
    </dataValidation>
    <dataValidation type="custom" allowBlank="1" showInputMessage="1" showErrorMessage="1" sqref="AM65596:AM65615 AM131132:AM131151 AM196668:AM196687 AM262204:AM262223 AM327740:AM327759 AM393276:AM393295 AM458812:AM458831 AM524348:AM524367 AM589884:AM589903 AM655420:AM655439 AM720956:AM720975 AM786492:AM786511 AM852028:AM852047 AM917564:AM917583 AM983100:AM983119 WVK983100:WWL983119 VRW983100:VSX983119 WBS983100:WCT983119 IY65596:JZ65615 SU65596:TV65615 ACQ65596:ADR65615 AMM65596:ANN65615 AWI65596:AXJ65615 BGE65596:BHF65615 BQA65596:BRB65615 BZW65596:CAX65615 CJS65596:CKT65615 CTO65596:CUP65615 DDK65596:DEL65615 DNG65596:DOH65615 DXC65596:DYD65615 EGY65596:EHZ65615 EQU65596:ERV65615 FAQ65596:FBR65615 FKM65596:FLN65615 FUI65596:FVJ65615 GEE65596:GFF65615 GOA65596:GPB65615 GXW65596:GYX65615 HHS65596:HIT65615 HRO65596:HSP65615 IBK65596:ICL65615 ILG65596:IMH65615 IVC65596:IWD65615 JEY65596:JFZ65615 JOU65596:JPV65615 JYQ65596:JZR65615 KIM65596:KJN65615 KSI65596:KTJ65615 LCE65596:LDF65615 LMA65596:LNB65615 LVW65596:LWX65615 MFS65596:MGT65615 MPO65596:MQP65615 MZK65596:NAL65615 NJG65596:NKH65615 NTC65596:NUD65615 OCY65596:ODZ65615 OMU65596:ONV65615 OWQ65596:OXR65615 PGM65596:PHN65615 PQI65596:PRJ65615 QAE65596:QBF65615 QKA65596:QLB65615 QTW65596:QUX65615 RDS65596:RET65615 RNO65596:ROP65615 RXK65596:RYL65615 SHG65596:SIH65615 SRC65596:SSD65615 TAY65596:TBZ65615 TKU65596:TLV65615 TUQ65596:TVR65615 UEM65596:UFN65615 UOI65596:UPJ65615 UYE65596:UZF65615 VIA65596:VJB65615 VRW65596:VSX65615 WBS65596:WCT65615 WLO65596:WMP65615 WVK65596:WWL65615 IY131132:JZ131151 SU131132:TV131151 ACQ131132:ADR131151 AMM131132:ANN131151 AWI131132:AXJ131151 BGE131132:BHF131151 BQA131132:BRB131151 BZW131132:CAX131151 CJS131132:CKT131151 CTO131132:CUP131151 DDK131132:DEL131151 DNG131132:DOH131151 DXC131132:DYD131151 EGY131132:EHZ131151 EQU131132:ERV131151 FAQ131132:FBR131151 FKM131132:FLN131151 FUI131132:FVJ131151 GEE131132:GFF131151 GOA131132:GPB131151 GXW131132:GYX131151 HHS131132:HIT131151 HRO131132:HSP131151 IBK131132:ICL131151 ILG131132:IMH131151 IVC131132:IWD131151 JEY131132:JFZ131151 JOU131132:JPV131151 JYQ131132:JZR131151 KIM131132:KJN131151 KSI131132:KTJ131151 LCE131132:LDF131151 LMA131132:LNB131151 LVW131132:LWX131151 MFS131132:MGT131151 MPO131132:MQP131151 MZK131132:NAL131151 NJG131132:NKH131151 NTC131132:NUD131151 OCY131132:ODZ131151 OMU131132:ONV131151 OWQ131132:OXR131151 PGM131132:PHN131151 PQI131132:PRJ131151 QAE131132:QBF131151 QKA131132:QLB131151 QTW131132:QUX131151 RDS131132:RET131151 RNO131132:ROP131151 RXK131132:RYL131151 SHG131132:SIH131151 SRC131132:SSD131151 TAY131132:TBZ131151 TKU131132:TLV131151 TUQ131132:TVR131151 UEM131132:UFN131151 UOI131132:UPJ131151 UYE131132:UZF131151 VIA131132:VJB131151 VRW131132:VSX131151 WBS131132:WCT131151 WLO131132:WMP131151 WVK131132:WWL131151 IY196668:JZ196687 SU196668:TV196687 ACQ196668:ADR196687 AMM196668:ANN196687 AWI196668:AXJ196687 BGE196668:BHF196687 BQA196668:BRB196687 BZW196668:CAX196687 CJS196668:CKT196687 CTO196668:CUP196687 DDK196668:DEL196687 DNG196668:DOH196687 DXC196668:DYD196687 EGY196668:EHZ196687 EQU196668:ERV196687 FAQ196668:FBR196687 FKM196668:FLN196687 FUI196668:FVJ196687 GEE196668:GFF196687 GOA196668:GPB196687 GXW196668:GYX196687 HHS196668:HIT196687 HRO196668:HSP196687 IBK196668:ICL196687 ILG196668:IMH196687 IVC196668:IWD196687 JEY196668:JFZ196687 JOU196668:JPV196687 JYQ196668:JZR196687 KIM196668:KJN196687 KSI196668:KTJ196687 LCE196668:LDF196687 LMA196668:LNB196687 LVW196668:LWX196687 MFS196668:MGT196687 MPO196668:MQP196687 MZK196668:NAL196687 NJG196668:NKH196687 NTC196668:NUD196687 OCY196668:ODZ196687 OMU196668:ONV196687 OWQ196668:OXR196687 PGM196668:PHN196687 PQI196668:PRJ196687 QAE196668:QBF196687 QKA196668:QLB196687 QTW196668:QUX196687 RDS196668:RET196687 RNO196668:ROP196687 RXK196668:RYL196687 SHG196668:SIH196687 SRC196668:SSD196687 TAY196668:TBZ196687 TKU196668:TLV196687 TUQ196668:TVR196687 UEM196668:UFN196687 UOI196668:UPJ196687 UYE196668:UZF196687 VIA196668:VJB196687 VRW196668:VSX196687 WBS196668:WCT196687 WLO196668:WMP196687 WVK196668:WWL196687 IY262204:JZ262223 SU262204:TV262223 ACQ262204:ADR262223 AMM262204:ANN262223 AWI262204:AXJ262223 BGE262204:BHF262223 BQA262204:BRB262223 BZW262204:CAX262223 CJS262204:CKT262223 CTO262204:CUP262223 DDK262204:DEL262223 DNG262204:DOH262223 DXC262204:DYD262223 EGY262204:EHZ262223 EQU262204:ERV262223 FAQ262204:FBR262223 FKM262204:FLN262223 FUI262204:FVJ262223 GEE262204:GFF262223 GOA262204:GPB262223 GXW262204:GYX262223 HHS262204:HIT262223 HRO262204:HSP262223 IBK262204:ICL262223 ILG262204:IMH262223 IVC262204:IWD262223 JEY262204:JFZ262223 JOU262204:JPV262223 JYQ262204:JZR262223 KIM262204:KJN262223 KSI262204:KTJ262223 LCE262204:LDF262223 LMA262204:LNB262223 LVW262204:LWX262223 MFS262204:MGT262223 MPO262204:MQP262223 MZK262204:NAL262223 NJG262204:NKH262223 NTC262204:NUD262223 OCY262204:ODZ262223 OMU262204:ONV262223 OWQ262204:OXR262223 PGM262204:PHN262223 PQI262204:PRJ262223 QAE262204:QBF262223 QKA262204:QLB262223 QTW262204:QUX262223 RDS262204:RET262223 RNO262204:ROP262223 RXK262204:RYL262223 SHG262204:SIH262223 SRC262204:SSD262223 TAY262204:TBZ262223 TKU262204:TLV262223 TUQ262204:TVR262223 UEM262204:UFN262223 UOI262204:UPJ262223 UYE262204:UZF262223 VIA262204:VJB262223 VRW262204:VSX262223 WBS262204:WCT262223 WLO262204:WMP262223 WVK262204:WWL262223 IY327740:JZ327759 SU327740:TV327759 ACQ327740:ADR327759 AMM327740:ANN327759 AWI327740:AXJ327759 BGE327740:BHF327759 BQA327740:BRB327759 BZW327740:CAX327759 CJS327740:CKT327759 CTO327740:CUP327759 DDK327740:DEL327759 DNG327740:DOH327759 DXC327740:DYD327759 EGY327740:EHZ327759 EQU327740:ERV327759 FAQ327740:FBR327759 FKM327740:FLN327759 FUI327740:FVJ327759 GEE327740:GFF327759 GOA327740:GPB327759 GXW327740:GYX327759 HHS327740:HIT327759 HRO327740:HSP327759 IBK327740:ICL327759 ILG327740:IMH327759 IVC327740:IWD327759 JEY327740:JFZ327759 JOU327740:JPV327759 JYQ327740:JZR327759 KIM327740:KJN327759 KSI327740:KTJ327759 LCE327740:LDF327759 LMA327740:LNB327759 LVW327740:LWX327759 MFS327740:MGT327759 MPO327740:MQP327759 MZK327740:NAL327759 NJG327740:NKH327759 NTC327740:NUD327759 OCY327740:ODZ327759 OMU327740:ONV327759 OWQ327740:OXR327759 PGM327740:PHN327759 PQI327740:PRJ327759 QAE327740:QBF327759 QKA327740:QLB327759 QTW327740:QUX327759 RDS327740:RET327759 RNO327740:ROP327759 RXK327740:RYL327759 SHG327740:SIH327759 SRC327740:SSD327759 TAY327740:TBZ327759 TKU327740:TLV327759 TUQ327740:TVR327759 UEM327740:UFN327759 UOI327740:UPJ327759 UYE327740:UZF327759 VIA327740:VJB327759 VRW327740:VSX327759 WBS327740:WCT327759 WLO327740:WMP327759 WVK327740:WWL327759 IY393276:JZ393295 SU393276:TV393295 ACQ393276:ADR393295 AMM393276:ANN393295 AWI393276:AXJ393295 BGE393276:BHF393295 BQA393276:BRB393295 BZW393276:CAX393295 CJS393276:CKT393295 CTO393276:CUP393295 DDK393276:DEL393295 DNG393276:DOH393295 DXC393276:DYD393295 EGY393276:EHZ393295 EQU393276:ERV393295 FAQ393276:FBR393295 FKM393276:FLN393295 FUI393276:FVJ393295 GEE393276:GFF393295 GOA393276:GPB393295 GXW393276:GYX393295 HHS393276:HIT393295 HRO393276:HSP393295 IBK393276:ICL393295 ILG393276:IMH393295 IVC393276:IWD393295 JEY393276:JFZ393295 JOU393276:JPV393295 JYQ393276:JZR393295 KIM393276:KJN393295 KSI393276:KTJ393295 LCE393276:LDF393295 LMA393276:LNB393295 LVW393276:LWX393295 MFS393276:MGT393295 MPO393276:MQP393295 MZK393276:NAL393295 NJG393276:NKH393295 NTC393276:NUD393295 OCY393276:ODZ393295 OMU393276:ONV393295 OWQ393276:OXR393295 PGM393276:PHN393295 PQI393276:PRJ393295 QAE393276:QBF393295 QKA393276:QLB393295 QTW393276:QUX393295 RDS393276:RET393295 RNO393276:ROP393295 RXK393276:RYL393295 SHG393276:SIH393295 SRC393276:SSD393295 TAY393276:TBZ393295 TKU393276:TLV393295 TUQ393276:TVR393295 UEM393276:UFN393295 UOI393276:UPJ393295 UYE393276:UZF393295 VIA393276:VJB393295 VRW393276:VSX393295 WBS393276:WCT393295 WLO393276:WMP393295 WVK393276:WWL393295 IY458812:JZ458831 SU458812:TV458831 ACQ458812:ADR458831 AMM458812:ANN458831 AWI458812:AXJ458831 BGE458812:BHF458831 BQA458812:BRB458831 BZW458812:CAX458831 CJS458812:CKT458831 CTO458812:CUP458831 DDK458812:DEL458831 DNG458812:DOH458831 DXC458812:DYD458831 EGY458812:EHZ458831 EQU458812:ERV458831 FAQ458812:FBR458831 FKM458812:FLN458831 FUI458812:FVJ458831 GEE458812:GFF458831 GOA458812:GPB458831 GXW458812:GYX458831 HHS458812:HIT458831 HRO458812:HSP458831 IBK458812:ICL458831 ILG458812:IMH458831 IVC458812:IWD458831 JEY458812:JFZ458831 JOU458812:JPV458831 JYQ458812:JZR458831 KIM458812:KJN458831 KSI458812:KTJ458831 LCE458812:LDF458831 LMA458812:LNB458831 LVW458812:LWX458831 MFS458812:MGT458831 MPO458812:MQP458831 MZK458812:NAL458831 NJG458812:NKH458831 NTC458812:NUD458831 OCY458812:ODZ458831 OMU458812:ONV458831 OWQ458812:OXR458831 PGM458812:PHN458831 PQI458812:PRJ458831 QAE458812:QBF458831 QKA458812:QLB458831 QTW458812:QUX458831 RDS458812:RET458831 RNO458812:ROP458831 RXK458812:RYL458831 SHG458812:SIH458831 SRC458812:SSD458831 TAY458812:TBZ458831 TKU458812:TLV458831 TUQ458812:TVR458831 UEM458812:UFN458831 UOI458812:UPJ458831 UYE458812:UZF458831 VIA458812:VJB458831 VRW458812:VSX458831 WBS458812:WCT458831 WLO458812:WMP458831 WVK458812:WWL458831 IY524348:JZ524367 SU524348:TV524367 ACQ524348:ADR524367 AMM524348:ANN524367 AWI524348:AXJ524367 BGE524348:BHF524367 BQA524348:BRB524367 BZW524348:CAX524367 CJS524348:CKT524367 CTO524348:CUP524367 DDK524348:DEL524367 DNG524348:DOH524367 DXC524348:DYD524367 EGY524348:EHZ524367 EQU524348:ERV524367 FAQ524348:FBR524367 FKM524348:FLN524367 FUI524348:FVJ524367 GEE524348:GFF524367 GOA524348:GPB524367 GXW524348:GYX524367 HHS524348:HIT524367 HRO524348:HSP524367 IBK524348:ICL524367 ILG524348:IMH524367 IVC524348:IWD524367 JEY524348:JFZ524367 JOU524348:JPV524367 JYQ524348:JZR524367 KIM524348:KJN524367 KSI524348:KTJ524367 LCE524348:LDF524367 LMA524348:LNB524367 LVW524348:LWX524367 MFS524348:MGT524367 MPO524348:MQP524367 MZK524348:NAL524367 NJG524348:NKH524367 NTC524348:NUD524367 OCY524348:ODZ524367 OMU524348:ONV524367 OWQ524348:OXR524367 PGM524348:PHN524367 PQI524348:PRJ524367 QAE524348:QBF524367 QKA524348:QLB524367 QTW524348:QUX524367 RDS524348:RET524367 RNO524348:ROP524367 RXK524348:RYL524367 SHG524348:SIH524367 SRC524348:SSD524367 TAY524348:TBZ524367 TKU524348:TLV524367 TUQ524348:TVR524367 UEM524348:UFN524367 UOI524348:UPJ524367 UYE524348:UZF524367 VIA524348:VJB524367 VRW524348:VSX524367 WBS524348:WCT524367 WLO524348:WMP524367 WVK524348:WWL524367 IY589884:JZ589903 SU589884:TV589903 ACQ589884:ADR589903 AMM589884:ANN589903 AWI589884:AXJ589903 BGE589884:BHF589903 BQA589884:BRB589903 BZW589884:CAX589903 CJS589884:CKT589903 CTO589884:CUP589903 DDK589884:DEL589903 DNG589884:DOH589903 DXC589884:DYD589903 EGY589884:EHZ589903 EQU589884:ERV589903 FAQ589884:FBR589903 FKM589884:FLN589903 FUI589884:FVJ589903 GEE589884:GFF589903 GOA589884:GPB589903 GXW589884:GYX589903 HHS589884:HIT589903 HRO589884:HSP589903 IBK589884:ICL589903 ILG589884:IMH589903 IVC589884:IWD589903 JEY589884:JFZ589903 JOU589884:JPV589903 JYQ589884:JZR589903 KIM589884:KJN589903 KSI589884:KTJ589903 LCE589884:LDF589903 LMA589884:LNB589903 LVW589884:LWX589903 MFS589884:MGT589903 MPO589884:MQP589903 MZK589884:NAL589903 NJG589884:NKH589903 NTC589884:NUD589903 OCY589884:ODZ589903 OMU589884:ONV589903 OWQ589884:OXR589903 PGM589884:PHN589903 PQI589884:PRJ589903 QAE589884:QBF589903 QKA589884:QLB589903 QTW589884:QUX589903 RDS589884:RET589903 RNO589884:ROP589903 RXK589884:RYL589903 SHG589884:SIH589903 SRC589884:SSD589903 TAY589884:TBZ589903 TKU589884:TLV589903 TUQ589884:TVR589903 UEM589884:UFN589903 UOI589884:UPJ589903 UYE589884:UZF589903 VIA589884:VJB589903 VRW589884:VSX589903 WBS589884:WCT589903 WLO589884:WMP589903 WVK589884:WWL589903 IY655420:JZ655439 SU655420:TV655439 ACQ655420:ADR655439 AMM655420:ANN655439 AWI655420:AXJ655439 BGE655420:BHF655439 BQA655420:BRB655439 BZW655420:CAX655439 CJS655420:CKT655439 CTO655420:CUP655439 DDK655420:DEL655439 DNG655420:DOH655439 DXC655420:DYD655439 EGY655420:EHZ655439 EQU655420:ERV655439 FAQ655420:FBR655439 FKM655420:FLN655439 FUI655420:FVJ655439 GEE655420:GFF655439 GOA655420:GPB655439 GXW655420:GYX655439 HHS655420:HIT655439 HRO655420:HSP655439 IBK655420:ICL655439 ILG655420:IMH655439 IVC655420:IWD655439 JEY655420:JFZ655439 JOU655420:JPV655439 JYQ655420:JZR655439 KIM655420:KJN655439 KSI655420:KTJ655439 LCE655420:LDF655439 LMA655420:LNB655439 LVW655420:LWX655439 MFS655420:MGT655439 MPO655420:MQP655439 MZK655420:NAL655439 NJG655420:NKH655439 NTC655420:NUD655439 OCY655420:ODZ655439 OMU655420:ONV655439 OWQ655420:OXR655439 PGM655420:PHN655439 PQI655420:PRJ655439 QAE655420:QBF655439 QKA655420:QLB655439 QTW655420:QUX655439 RDS655420:RET655439 RNO655420:ROP655439 RXK655420:RYL655439 SHG655420:SIH655439 SRC655420:SSD655439 TAY655420:TBZ655439 TKU655420:TLV655439 TUQ655420:TVR655439 UEM655420:UFN655439 UOI655420:UPJ655439 UYE655420:UZF655439 VIA655420:VJB655439 VRW655420:VSX655439 WBS655420:WCT655439 WLO655420:WMP655439 WVK655420:WWL655439 IY720956:JZ720975 SU720956:TV720975 ACQ720956:ADR720975 AMM720956:ANN720975 AWI720956:AXJ720975 BGE720956:BHF720975 BQA720956:BRB720975 BZW720956:CAX720975 CJS720956:CKT720975 CTO720956:CUP720975 DDK720956:DEL720975 DNG720956:DOH720975 DXC720956:DYD720975 EGY720956:EHZ720975 EQU720956:ERV720975 FAQ720956:FBR720975 FKM720956:FLN720975 FUI720956:FVJ720975 GEE720956:GFF720975 GOA720956:GPB720975 GXW720956:GYX720975 HHS720956:HIT720975 HRO720956:HSP720975 IBK720956:ICL720975 ILG720956:IMH720975 IVC720956:IWD720975 JEY720956:JFZ720975 JOU720956:JPV720975 JYQ720956:JZR720975 KIM720956:KJN720975 KSI720956:KTJ720975 LCE720956:LDF720975 LMA720956:LNB720975 LVW720956:LWX720975 MFS720956:MGT720975 MPO720956:MQP720975 MZK720956:NAL720975 NJG720956:NKH720975 NTC720956:NUD720975 OCY720956:ODZ720975 OMU720956:ONV720975 OWQ720956:OXR720975 PGM720956:PHN720975 PQI720956:PRJ720975 QAE720956:QBF720975 QKA720956:QLB720975 QTW720956:QUX720975 RDS720956:RET720975 RNO720956:ROP720975 RXK720956:RYL720975 SHG720956:SIH720975 SRC720956:SSD720975 TAY720956:TBZ720975 TKU720956:TLV720975 TUQ720956:TVR720975 UEM720956:UFN720975 UOI720956:UPJ720975 UYE720956:UZF720975 VIA720956:VJB720975 VRW720956:VSX720975 WBS720956:WCT720975 WLO720956:WMP720975 WVK720956:WWL720975 IY786492:JZ786511 SU786492:TV786511 ACQ786492:ADR786511 AMM786492:ANN786511 AWI786492:AXJ786511 BGE786492:BHF786511 BQA786492:BRB786511 BZW786492:CAX786511 CJS786492:CKT786511 CTO786492:CUP786511 DDK786492:DEL786511 DNG786492:DOH786511 DXC786492:DYD786511 EGY786492:EHZ786511 EQU786492:ERV786511 FAQ786492:FBR786511 FKM786492:FLN786511 FUI786492:FVJ786511 GEE786492:GFF786511 GOA786492:GPB786511 GXW786492:GYX786511 HHS786492:HIT786511 HRO786492:HSP786511 IBK786492:ICL786511 ILG786492:IMH786511 IVC786492:IWD786511 JEY786492:JFZ786511 JOU786492:JPV786511 JYQ786492:JZR786511 KIM786492:KJN786511 KSI786492:KTJ786511 LCE786492:LDF786511 LMA786492:LNB786511 LVW786492:LWX786511 MFS786492:MGT786511 MPO786492:MQP786511 MZK786492:NAL786511 NJG786492:NKH786511 NTC786492:NUD786511 OCY786492:ODZ786511 OMU786492:ONV786511 OWQ786492:OXR786511 PGM786492:PHN786511 PQI786492:PRJ786511 QAE786492:QBF786511 QKA786492:QLB786511 QTW786492:QUX786511 RDS786492:RET786511 RNO786492:ROP786511 RXK786492:RYL786511 SHG786492:SIH786511 SRC786492:SSD786511 TAY786492:TBZ786511 TKU786492:TLV786511 TUQ786492:TVR786511 UEM786492:UFN786511 UOI786492:UPJ786511 UYE786492:UZF786511 VIA786492:VJB786511 VRW786492:VSX786511 WBS786492:WCT786511 WLO786492:WMP786511 WVK786492:WWL786511 IY852028:JZ852047 SU852028:TV852047 ACQ852028:ADR852047 AMM852028:ANN852047 AWI852028:AXJ852047 BGE852028:BHF852047 BQA852028:BRB852047 BZW852028:CAX852047 CJS852028:CKT852047 CTO852028:CUP852047 DDK852028:DEL852047 DNG852028:DOH852047 DXC852028:DYD852047 EGY852028:EHZ852047 EQU852028:ERV852047 FAQ852028:FBR852047 FKM852028:FLN852047 FUI852028:FVJ852047 GEE852028:GFF852047 GOA852028:GPB852047 GXW852028:GYX852047 HHS852028:HIT852047 HRO852028:HSP852047 IBK852028:ICL852047 ILG852028:IMH852047 IVC852028:IWD852047 JEY852028:JFZ852047 JOU852028:JPV852047 JYQ852028:JZR852047 KIM852028:KJN852047 KSI852028:KTJ852047 LCE852028:LDF852047 LMA852028:LNB852047 LVW852028:LWX852047 MFS852028:MGT852047 MPO852028:MQP852047 MZK852028:NAL852047 NJG852028:NKH852047 NTC852028:NUD852047 OCY852028:ODZ852047 OMU852028:ONV852047 OWQ852028:OXR852047 PGM852028:PHN852047 PQI852028:PRJ852047 QAE852028:QBF852047 QKA852028:QLB852047 QTW852028:QUX852047 RDS852028:RET852047 RNO852028:ROP852047 RXK852028:RYL852047 SHG852028:SIH852047 SRC852028:SSD852047 TAY852028:TBZ852047 TKU852028:TLV852047 TUQ852028:TVR852047 UEM852028:UFN852047 UOI852028:UPJ852047 UYE852028:UZF852047 VIA852028:VJB852047 VRW852028:VSX852047 WBS852028:WCT852047 WLO852028:WMP852047 WVK852028:WWL852047 IY917564:JZ917583 SU917564:TV917583 ACQ917564:ADR917583 AMM917564:ANN917583 AWI917564:AXJ917583 BGE917564:BHF917583 BQA917564:BRB917583 BZW917564:CAX917583 CJS917564:CKT917583 CTO917564:CUP917583 DDK917564:DEL917583 DNG917564:DOH917583 DXC917564:DYD917583 EGY917564:EHZ917583 EQU917564:ERV917583 FAQ917564:FBR917583 FKM917564:FLN917583 FUI917564:FVJ917583 GEE917564:GFF917583 GOA917564:GPB917583 GXW917564:GYX917583 HHS917564:HIT917583 HRO917564:HSP917583 IBK917564:ICL917583 ILG917564:IMH917583 IVC917564:IWD917583 JEY917564:JFZ917583 JOU917564:JPV917583 JYQ917564:JZR917583 KIM917564:KJN917583 KSI917564:KTJ917583 LCE917564:LDF917583 LMA917564:LNB917583 LVW917564:LWX917583 MFS917564:MGT917583 MPO917564:MQP917583 MZK917564:NAL917583 NJG917564:NKH917583 NTC917564:NUD917583 OCY917564:ODZ917583 OMU917564:ONV917583 OWQ917564:OXR917583 PGM917564:PHN917583 PQI917564:PRJ917583 QAE917564:QBF917583 QKA917564:QLB917583 QTW917564:QUX917583 RDS917564:RET917583 RNO917564:ROP917583 RXK917564:RYL917583 SHG917564:SIH917583 SRC917564:SSD917583 TAY917564:TBZ917583 TKU917564:TLV917583 TUQ917564:TVR917583 UEM917564:UFN917583 UOI917564:UPJ917583 UYE917564:UZF917583 VIA917564:VJB917583 VRW917564:VSX917583 WBS917564:WCT917583 WLO917564:WMP917583 WVK917564:WWL917583 IY983100:JZ983119 SU983100:TV983119 ACQ983100:ADR983119 AMM983100:ANN983119 AWI983100:AXJ983119 BGE983100:BHF983119 BQA983100:BRB983119 BZW983100:CAX983119 CJS983100:CKT983119 CTO983100:CUP983119 DDK983100:DEL983119 DNG983100:DOH983119 DXC983100:DYD983119 EGY983100:EHZ983119 EQU983100:ERV983119 FAQ983100:FBR983119 FKM983100:FLN983119 FUI983100:FVJ983119 GEE983100:GFF983119 GOA983100:GPB983119 GXW983100:GYX983119 HHS983100:HIT983119 HRO983100:HSP983119 IBK983100:ICL983119 ILG983100:IMH983119 IVC983100:IWD983119 JEY983100:JFZ983119 JOU983100:JPV983119 JYQ983100:JZR983119 KIM983100:KJN983119 KSI983100:KTJ983119 LCE983100:LDF983119 LMA983100:LNB983119 LVW983100:LWX983119 MFS983100:MGT983119 MPO983100:MQP983119 MZK983100:NAL983119 NJG983100:NKH983119 NTC983100:NUD983119 OCY983100:ODZ983119 OMU983100:ONV983119 OWQ983100:OXR983119 PGM983100:PHN983119 PQI983100:PRJ983119 QAE983100:QBF983119 QKA983100:QLB983119 QTW983100:QUX983119 RDS983100:RET983119 RNO983100:ROP983119 RXK983100:RYL983119 SHG983100:SIH983119 SRC983100:SSD983119 TAY983100:TBZ983119 TKU983100:TLV983119 TUQ983100:TVR983119 UEM983100:UFN983119 UOI983100:UPJ983119 UYE983100:UZF983119 VIA983100:VJB983119 WLO983100:WMP983119 AM9:AM103 SU9:TV103 ACQ9:ADR103 AMM9:ANN103 AWI9:AXJ103 BGE9:BHF103 BQA9:BRB103 BZW9:CAX103 CJS9:CKT103 CTO9:CUP103 DDK9:DEL103 DNG9:DOH103 DXC9:DYD103 EGY9:EHZ103 EQU9:ERV103 FAQ9:FBR103 FKM9:FLN103 FUI9:FVJ103 GEE9:GFF103 GOA9:GPB103 GXW9:GYX103 HHS9:HIT103 HRO9:HSP103 IBK9:ICL103 ILG9:IMH103 IVC9:IWD103 JEY9:JFZ103 JOU9:JPV103 JYQ9:JZR103 KIM9:KJN103 KSI9:KTJ103 LCE9:LDF103 LMA9:LNB103 LVW9:LWX103 MFS9:MGT103 MPO9:MQP103 MZK9:NAL103 NJG9:NKH103 NTC9:NUD103 OCY9:ODZ103 OMU9:ONV103 OWQ9:OXR103 PGM9:PHN103 PQI9:PRJ103 QAE9:QBF103 QKA9:QLB103 QTW9:QUX103 RDS9:RET103 RNO9:ROP103 RXK9:RYL103 SHG9:SIH103 SRC9:SSD103 TAY9:TBZ103 TKU9:TLV103 TUQ9:TVR103 UEM9:UFN103 UOI9:UPJ103 UYE9:UZF103 VIA9:VJB103 VRW9:VSX103 WBS9:WCT103 WLO9:WMP103 WVK9:WWL103 IY9:JZ103 R65597:AL65616 R131133:AL131152 R196669:AL196688 R262205:AL262224 R327741:AL327760 R393277:AL393296 R458813:AL458832 R524349:AL524368 R589885:AL589904 R655421:AL655440 R720957:AL720976 R786493:AL786512 R852029:AL852048 R917565:AL917584 R983101:AL983120" xr:uid="{901308C3-D9F3-48B0-B26F-B4F1B1B48AD9}">
      <formula1>IF(#REF!="×","")</formula1>
    </dataValidation>
    <dataValidation type="list" allowBlank="1" showInputMessage="1" showErrorMessage="1" sqref="G9:G98" xr:uid="{79623C8C-6061-4580-8AD4-068DFC5B5F34}">
      <formula1>$G$116:$G$131</formula1>
    </dataValidation>
    <dataValidation type="whole" allowBlank="1" showInputMessage="1" showErrorMessage="1" sqref="J9:J98" xr:uid="{9FCC4746-4413-48D8-B5B8-91513B9BEDBF}">
      <formula1>0</formula1>
      <formula2>11</formula2>
    </dataValidation>
    <dataValidation type="whole" allowBlank="1" showInputMessage="1" showErrorMessage="1" sqref="H9:H98" xr:uid="{C67CEEE3-94C9-4774-A193-B1F2EB85D244}">
      <formula1>0</formula1>
      <formula2>99</formula2>
    </dataValidation>
    <dataValidation type="whole" allowBlank="1" showInputMessage="1" showErrorMessage="1" sqref="M4" xr:uid="{1BA06639-CA4A-4081-A0A1-54B20DDAE11C}">
      <formula1>150</formula1>
      <formula2>200</formula2>
    </dataValidation>
    <dataValidation type="whole" allowBlank="1" showInputMessage="1" showErrorMessage="1" sqref="M9:M98" xr:uid="{33DA1E80-6B83-4401-8F6E-513A214C2356}">
      <formula1>0</formula1>
      <formula2>200</formula2>
    </dataValidation>
    <dataValidation type="whole" allowBlank="1" showInputMessage="1" showErrorMessage="1" sqref="O9:O98" xr:uid="{2DD0D9D4-BEF4-4935-8093-39F480F7F907}">
      <formula1>0</formula1>
      <formula2>12</formula2>
    </dataValidation>
    <dataValidation type="whole" operator="greaterThanOrEqual" allowBlank="1" showInputMessage="1" showErrorMessage="1" sqref="AA9:AC98 AE9:AG98 R9:T98 AE4:AG4" xr:uid="{90038D63-6C8F-412A-ACDA-EEA59FFB31EB}">
      <formula1>0</formula1>
    </dataValidation>
  </dataValidations>
  <printOptions horizontalCentered="1"/>
  <pageMargins left="0.51181102362204722" right="0.51181102362204722" top="0.74803149606299213" bottom="0.74803149606299213" header="0.31496062992125984" footer="0.31496062992125984"/>
  <pageSetup paperSize="8" scale="45" fitToHeight="0" orientation="landscape"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1BF2-A9BC-4872-BBBB-30443A6F3777}">
  <sheetPr>
    <tabColor theme="2" tint="-0.749992370372631"/>
  </sheetPr>
  <dimension ref="B1:K100"/>
  <sheetViews>
    <sheetView showGridLines="0" view="pageBreakPreview" zoomScaleNormal="100" zoomScaleSheetLayoutView="100" workbookViewId="0">
      <selection activeCell="K5" sqref="K5"/>
    </sheetView>
  </sheetViews>
  <sheetFormatPr defaultRowHeight="13.5"/>
  <cols>
    <col min="1" max="1" width="1.125" style="205" customWidth="1"/>
    <col min="2" max="3" width="3" style="205" customWidth="1"/>
    <col min="4" max="4" width="11.875" style="205" customWidth="1"/>
    <col min="5" max="7" width="8.75" style="205" customWidth="1"/>
    <col min="8" max="8" width="9" style="205"/>
    <col min="9" max="9" width="3.75" style="205" customWidth="1"/>
    <col min="10" max="10" width="9" style="205"/>
    <col min="11" max="11" width="14.5" style="205" customWidth="1"/>
    <col min="12" max="12" width="1.125" style="205" customWidth="1"/>
    <col min="13" max="16384" width="9" style="205"/>
  </cols>
  <sheetData>
    <row r="1" spans="2:11" ht="8.25" customHeight="1"/>
    <row r="2" spans="2:11" ht="18.75" customHeight="1">
      <c r="B2" s="787" t="s">
        <v>181</v>
      </c>
      <c r="C2" s="787"/>
      <c r="D2" s="787"/>
      <c r="E2" s="787"/>
      <c r="F2" s="787"/>
      <c r="G2" s="787"/>
      <c r="H2" s="787"/>
      <c r="I2" s="787"/>
      <c r="J2" s="787"/>
    </row>
    <row r="3" spans="2:11" ht="7.5" customHeight="1"/>
    <row r="4" spans="2:11" ht="67.5" customHeight="1">
      <c r="B4" s="788" t="s">
        <v>324</v>
      </c>
      <c r="C4" s="788"/>
      <c r="D4" s="788"/>
      <c r="E4" s="788"/>
      <c r="F4" s="788"/>
      <c r="G4" s="788"/>
      <c r="H4" s="788"/>
      <c r="I4" s="788"/>
      <c r="J4" s="788"/>
      <c r="K4" s="788"/>
    </row>
    <row r="5" spans="2:11" ht="8.25" customHeight="1">
      <c r="B5" s="262"/>
      <c r="C5" s="262"/>
      <c r="D5" s="262"/>
      <c r="E5" s="262"/>
      <c r="F5" s="262"/>
      <c r="G5" s="262"/>
      <c r="H5" s="262"/>
      <c r="I5" s="262"/>
      <c r="J5" s="262"/>
      <c r="K5" s="262"/>
    </row>
    <row r="6" spans="2:11" ht="112.5" customHeight="1">
      <c r="B6" s="789" t="s">
        <v>168</v>
      </c>
      <c r="C6" s="789"/>
      <c r="D6" s="789"/>
      <c r="E6" s="789"/>
      <c r="F6" s="789"/>
      <c r="G6" s="789"/>
      <c r="H6" s="789"/>
      <c r="I6" s="789"/>
      <c r="J6" s="789"/>
      <c r="K6" s="789"/>
    </row>
    <row r="7" spans="2:11" ht="13.5" customHeight="1" thickBot="1">
      <c r="B7" s="262"/>
      <c r="C7" s="262"/>
      <c r="D7" s="262"/>
      <c r="E7" s="262"/>
      <c r="F7" s="262"/>
      <c r="G7" s="262"/>
      <c r="H7" s="262"/>
      <c r="I7" s="262"/>
      <c r="J7" s="262"/>
      <c r="K7" s="262"/>
    </row>
    <row r="8" spans="2:11" ht="15.75" customHeight="1" thickBot="1">
      <c r="B8" s="790" t="s">
        <v>169</v>
      </c>
      <c r="C8" s="791"/>
      <c r="D8" s="791"/>
      <c r="E8" s="791"/>
      <c r="F8" s="791"/>
      <c r="G8" s="792"/>
      <c r="H8" s="206" t="e">
        <f>H10*(1+H13)*H16</f>
        <v>#DIV/0!</v>
      </c>
      <c r="I8" s="262"/>
      <c r="J8" s="262"/>
      <c r="K8" s="262"/>
    </row>
    <row r="9" spans="2:11" ht="13.5" customHeight="1">
      <c r="B9" s="207"/>
      <c r="C9" s="207"/>
      <c r="D9" s="207"/>
      <c r="E9" s="207"/>
      <c r="F9" s="207"/>
      <c r="G9" s="207"/>
      <c r="H9" s="207"/>
      <c r="I9" s="207"/>
      <c r="J9" s="207"/>
      <c r="K9" s="207"/>
    </row>
    <row r="10" spans="2:11" ht="15" customHeight="1">
      <c r="B10" s="779" t="s">
        <v>170</v>
      </c>
      <c r="C10" s="780"/>
      <c r="D10" s="780"/>
      <c r="E10" s="780"/>
      <c r="F10" s="780"/>
      <c r="G10" s="781"/>
      <c r="H10" s="208" t="e">
        <f>ROUNDDOWN(H11/H12,-3)</f>
        <v>#DIV/0!</v>
      </c>
      <c r="I10" s="207"/>
      <c r="J10" s="207"/>
      <c r="K10" s="207"/>
    </row>
    <row r="11" spans="2:11" ht="15" customHeight="1">
      <c r="B11" s="209"/>
      <c r="C11" s="779" t="s">
        <v>171</v>
      </c>
      <c r="D11" s="782"/>
      <c r="E11" s="782"/>
      <c r="F11" s="782"/>
      <c r="G11" s="783"/>
      <c r="H11" s="396"/>
      <c r="I11" s="207"/>
      <c r="J11" s="207"/>
      <c r="K11" s="207"/>
    </row>
    <row r="12" spans="2:11" s="207" customFormat="1" ht="15" customHeight="1">
      <c r="B12" s="210"/>
      <c r="C12" s="776" t="s">
        <v>172</v>
      </c>
      <c r="D12" s="777"/>
      <c r="E12" s="777"/>
      <c r="F12" s="777"/>
      <c r="G12" s="778"/>
      <c r="H12" s="211">
        <f>H100</f>
        <v>0</v>
      </c>
    </row>
    <row r="13" spans="2:11" s="207" customFormat="1" ht="15" customHeight="1">
      <c r="B13" s="779" t="s">
        <v>173</v>
      </c>
      <c r="C13" s="780"/>
      <c r="D13" s="780"/>
      <c r="E13" s="780"/>
      <c r="F13" s="780"/>
      <c r="G13" s="781"/>
      <c r="H13" s="212">
        <f>H14-H15</f>
        <v>0</v>
      </c>
    </row>
    <row r="14" spans="2:11" s="207" customFormat="1" ht="15" customHeight="1">
      <c r="B14" s="209"/>
      <c r="C14" s="779" t="s">
        <v>174</v>
      </c>
      <c r="D14" s="782"/>
      <c r="E14" s="782"/>
      <c r="F14" s="782"/>
      <c r="G14" s="783"/>
      <c r="H14" s="213">
        <f>【様式１】!F16/100</f>
        <v>0</v>
      </c>
    </row>
    <row r="15" spans="2:11" s="207" customFormat="1" ht="15" customHeight="1">
      <c r="B15" s="210"/>
      <c r="C15" s="776" t="s">
        <v>175</v>
      </c>
      <c r="D15" s="777"/>
      <c r="E15" s="777"/>
      <c r="F15" s="777"/>
      <c r="G15" s="778"/>
      <c r="H15" s="397"/>
    </row>
    <row r="16" spans="2:11" s="207" customFormat="1" ht="15" customHeight="1">
      <c r="B16" s="784" t="s">
        <v>176</v>
      </c>
      <c r="C16" s="780"/>
      <c r="D16" s="780"/>
      <c r="E16" s="780"/>
      <c r="F16" s="780"/>
      <c r="G16" s="781"/>
      <c r="H16" s="214">
        <f>【様式４別添１】!N100</f>
        <v>0</v>
      </c>
    </row>
    <row r="17" spans="2:11" s="207" customFormat="1" ht="13.5" customHeight="1"/>
    <row r="18" spans="2:11" s="207" customFormat="1" ht="13.5" customHeight="1">
      <c r="B18" s="207" t="s">
        <v>177</v>
      </c>
    </row>
    <row r="19" spans="2:11" ht="56.25" customHeight="1">
      <c r="B19" s="785" t="s">
        <v>178</v>
      </c>
      <c r="C19" s="785"/>
      <c r="D19" s="786" t="s">
        <v>179</v>
      </c>
      <c r="E19" s="786"/>
      <c r="F19" s="215" t="s">
        <v>295</v>
      </c>
      <c r="G19" s="216" t="s">
        <v>296</v>
      </c>
      <c r="H19" s="217" t="s">
        <v>180</v>
      </c>
      <c r="J19" s="793" t="str">
        <f>基礎情報!E37&amp;""</f>
        <v/>
      </c>
      <c r="K19" s="793"/>
    </row>
    <row r="20" spans="2:11" ht="12.75" customHeight="1">
      <c r="B20" s="774">
        <v>1</v>
      </c>
      <c r="C20" s="774"/>
      <c r="D20" s="775"/>
      <c r="E20" s="775"/>
      <c r="F20" s="240">
        <f>【様式４別添１】!M4*12</f>
        <v>2076</v>
      </c>
      <c r="G20" s="398"/>
      <c r="H20" s="218">
        <f t="shared" ref="H20:H51" si="0">IF(ROUNDDOWN(G20/F20,1)&gt;1,1,ROUNDDOWN(G20/F20,1))</f>
        <v>0</v>
      </c>
      <c r="J20" s="793" t="s">
        <v>149</v>
      </c>
      <c r="K20" s="794" t="str">
        <f>【様式４】!K9</f>
        <v>令和4年度</v>
      </c>
    </row>
    <row r="21" spans="2:11" ht="12.75" customHeight="1">
      <c r="B21" s="774">
        <v>2</v>
      </c>
      <c r="C21" s="774"/>
      <c r="D21" s="775"/>
      <c r="E21" s="775"/>
      <c r="F21" s="219">
        <f>F$20</f>
        <v>2076</v>
      </c>
      <c r="G21" s="398"/>
      <c r="H21" s="218">
        <f t="shared" si="0"/>
        <v>0</v>
      </c>
      <c r="J21" s="793"/>
      <c r="K21" s="794"/>
    </row>
    <row r="22" spans="2:11" ht="12.75" customHeight="1">
      <c r="B22" s="774">
        <v>3</v>
      </c>
      <c r="C22" s="774"/>
      <c r="D22" s="775"/>
      <c r="E22" s="775"/>
      <c r="F22" s="219">
        <f t="shared" ref="F22:F95" si="1">F$20</f>
        <v>2076</v>
      </c>
      <c r="G22" s="398"/>
      <c r="H22" s="218">
        <f t="shared" si="0"/>
        <v>0</v>
      </c>
    </row>
    <row r="23" spans="2:11" ht="12.75" customHeight="1">
      <c r="B23" s="774">
        <v>4</v>
      </c>
      <c r="C23" s="774"/>
      <c r="D23" s="775"/>
      <c r="E23" s="775"/>
      <c r="F23" s="219">
        <f t="shared" si="1"/>
        <v>2076</v>
      </c>
      <c r="G23" s="398"/>
      <c r="H23" s="218">
        <f t="shared" si="0"/>
        <v>0</v>
      </c>
    </row>
    <row r="24" spans="2:11" ht="12.75" customHeight="1">
      <c r="B24" s="774">
        <v>5</v>
      </c>
      <c r="C24" s="774"/>
      <c r="D24" s="775"/>
      <c r="E24" s="775"/>
      <c r="F24" s="219">
        <f t="shared" si="1"/>
        <v>2076</v>
      </c>
      <c r="G24" s="398"/>
      <c r="H24" s="218">
        <f t="shared" si="0"/>
        <v>0</v>
      </c>
    </row>
    <row r="25" spans="2:11" ht="12.75" customHeight="1">
      <c r="B25" s="774">
        <v>6</v>
      </c>
      <c r="C25" s="774"/>
      <c r="D25" s="775"/>
      <c r="E25" s="775"/>
      <c r="F25" s="219">
        <f t="shared" si="1"/>
        <v>2076</v>
      </c>
      <c r="G25" s="398"/>
      <c r="H25" s="218">
        <f t="shared" si="0"/>
        <v>0</v>
      </c>
    </row>
    <row r="26" spans="2:11" ht="12.75" customHeight="1">
      <c r="B26" s="774">
        <v>7</v>
      </c>
      <c r="C26" s="774"/>
      <c r="D26" s="775"/>
      <c r="E26" s="775"/>
      <c r="F26" s="219">
        <f t="shared" si="1"/>
        <v>2076</v>
      </c>
      <c r="G26" s="398"/>
      <c r="H26" s="218">
        <f t="shared" si="0"/>
        <v>0</v>
      </c>
    </row>
    <row r="27" spans="2:11" ht="12.75" customHeight="1">
      <c r="B27" s="774">
        <v>8</v>
      </c>
      <c r="C27" s="774"/>
      <c r="D27" s="775"/>
      <c r="E27" s="775"/>
      <c r="F27" s="219">
        <f t="shared" si="1"/>
        <v>2076</v>
      </c>
      <c r="G27" s="398"/>
      <c r="H27" s="218">
        <f t="shared" si="0"/>
        <v>0</v>
      </c>
    </row>
    <row r="28" spans="2:11" ht="12.75" customHeight="1">
      <c r="B28" s="774">
        <v>9</v>
      </c>
      <c r="C28" s="774"/>
      <c r="D28" s="775"/>
      <c r="E28" s="775"/>
      <c r="F28" s="219">
        <f t="shared" si="1"/>
        <v>2076</v>
      </c>
      <c r="G28" s="398"/>
      <c r="H28" s="218">
        <f t="shared" si="0"/>
        <v>0</v>
      </c>
    </row>
    <row r="29" spans="2:11" ht="12.75" customHeight="1">
      <c r="B29" s="774">
        <v>10</v>
      </c>
      <c r="C29" s="774"/>
      <c r="D29" s="775"/>
      <c r="E29" s="775"/>
      <c r="F29" s="219">
        <f t="shared" si="1"/>
        <v>2076</v>
      </c>
      <c r="G29" s="398"/>
      <c r="H29" s="218">
        <f t="shared" si="0"/>
        <v>0</v>
      </c>
    </row>
    <row r="30" spans="2:11" ht="12.75" customHeight="1">
      <c r="B30" s="774">
        <v>11</v>
      </c>
      <c r="C30" s="774"/>
      <c r="D30" s="775"/>
      <c r="E30" s="775"/>
      <c r="F30" s="219">
        <f t="shared" si="1"/>
        <v>2076</v>
      </c>
      <c r="G30" s="398"/>
      <c r="H30" s="218">
        <f t="shared" si="0"/>
        <v>0</v>
      </c>
    </row>
    <row r="31" spans="2:11" ht="12.75" customHeight="1">
      <c r="B31" s="774">
        <v>12</v>
      </c>
      <c r="C31" s="774"/>
      <c r="D31" s="775"/>
      <c r="E31" s="775"/>
      <c r="F31" s="219">
        <f t="shared" si="1"/>
        <v>2076</v>
      </c>
      <c r="G31" s="398"/>
      <c r="H31" s="218">
        <f t="shared" si="0"/>
        <v>0</v>
      </c>
    </row>
    <row r="32" spans="2:11" ht="12.75" customHeight="1">
      <c r="B32" s="774">
        <v>13</v>
      </c>
      <c r="C32" s="774"/>
      <c r="D32" s="775"/>
      <c r="E32" s="775"/>
      <c r="F32" s="219">
        <f t="shared" si="1"/>
        <v>2076</v>
      </c>
      <c r="G32" s="398"/>
      <c r="H32" s="218">
        <f t="shared" si="0"/>
        <v>0</v>
      </c>
    </row>
    <row r="33" spans="2:8" ht="12.75" customHeight="1">
      <c r="B33" s="774">
        <v>14</v>
      </c>
      <c r="C33" s="774"/>
      <c r="D33" s="775"/>
      <c r="E33" s="775"/>
      <c r="F33" s="219">
        <f t="shared" si="1"/>
        <v>2076</v>
      </c>
      <c r="G33" s="398"/>
      <c r="H33" s="218">
        <f t="shared" si="0"/>
        <v>0</v>
      </c>
    </row>
    <row r="34" spans="2:8" ht="12.75" customHeight="1">
      <c r="B34" s="774">
        <v>15</v>
      </c>
      <c r="C34" s="774"/>
      <c r="D34" s="775"/>
      <c r="E34" s="775"/>
      <c r="F34" s="219">
        <f t="shared" si="1"/>
        <v>2076</v>
      </c>
      <c r="G34" s="398"/>
      <c r="H34" s="218">
        <f t="shared" si="0"/>
        <v>0</v>
      </c>
    </row>
    <row r="35" spans="2:8" ht="12.75" customHeight="1">
      <c r="B35" s="774">
        <v>16</v>
      </c>
      <c r="C35" s="774"/>
      <c r="D35" s="775"/>
      <c r="E35" s="775"/>
      <c r="F35" s="219">
        <f t="shared" si="1"/>
        <v>2076</v>
      </c>
      <c r="G35" s="398"/>
      <c r="H35" s="218">
        <f t="shared" si="0"/>
        <v>0</v>
      </c>
    </row>
    <row r="36" spans="2:8" ht="12.75" customHeight="1">
      <c r="B36" s="774">
        <v>17</v>
      </c>
      <c r="C36" s="774"/>
      <c r="D36" s="775"/>
      <c r="E36" s="775"/>
      <c r="F36" s="219">
        <f t="shared" si="1"/>
        <v>2076</v>
      </c>
      <c r="G36" s="398"/>
      <c r="H36" s="218">
        <f t="shared" si="0"/>
        <v>0</v>
      </c>
    </row>
    <row r="37" spans="2:8" ht="12.75" customHeight="1">
      <c r="B37" s="774">
        <v>18</v>
      </c>
      <c r="C37" s="774"/>
      <c r="D37" s="775"/>
      <c r="E37" s="775"/>
      <c r="F37" s="219">
        <f t="shared" si="1"/>
        <v>2076</v>
      </c>
      <c r="G37" s="398"/>
      <c r="H37" s="218">
        <f t="shared" si="0"/>
        <v>0</v>
      </c>
    </row>
    <row r="38" spans="2:8" ht="12.75" customHeight="1">
      <c r="B38" s="774">
        <v>19</v>
      </c>
      <c r="C38" s="774"/>
      <c r="D38" s="775"/>
      <c r="E38" s="775"/>
      <c r="F38" s="219">
        <f t="shared" si="1"/>
        <v>2076</v>
      </c>
      <c r="G38" s="398"/>
      <c r="H38" s="218">
        <f t="shared" si="0"/>
        <v>0</v>
      </c>
    </row>
    <row r="39" spans="2:8" ht="12.75" customHeight="1">
      <c r="B39" s="774">
        <v>20</v>
      </c>
      <c r="C39" s="774"/>
      <c r="D39" s="775"/>
      <c r="E39" s="775"/>
      <c r="F39" s="219">
        <f t="shared" si="1"/>
        <v>2076</v>
      </c>
      <c r="G39" s="398"/>
      <c r="H39" s="218">
        <f t="shared" si="0"/>
        <v>0</v>
      </c>
    </row>
    <row r="40" spans="2:8" ht="12.75" customHeight="1">
      <c r="B40" s="774">
        <v>21</v>
      </c>
      <c r="C40" s="774"/>
      <c r="D40" s="775"/>
      <c r="E40" s="775"/>
      <c r="F40" s="219">
        <f t="shared" si="1"/>
        <v>2076</v>
      </c>
      <c r="G40" s="398"/>
      <c r="H40" s="218">
        <f t="shared" si="0"/>
        <v>0</v>
      </c>
    </row>
    <row r="41" spans="2:8" ht="12.75" customHeight="1">
      <c r="B41" s="774">
        <v>22</v>
      </c>
      <c r="C41" s="774"/>
      <c r="D41" s="775"/>
      <c r="E41" s="775"/>
      <c r="F41" s="219">
        <f t="shared" si="1"/>
        <v>2076</v>
      </c>
      <c r="G41" s="398"/>
      <c r="H41" s="218">
        <f t="shared" si="0"/>
        <v>0</v>
      </c>
    </row>
    <row r="42" spans="2:8" ht="12.75" customHeight="1">
      <c r="B42" s="774">
        <v>23</v>
      </c>
      <c r="C42" s="774"/>
      <c r="D42" s="775"/>
      <c r="E42" s="775"/>
      <c r="F42" s="219">
        <f t="shared" si="1"/>
        <v>2076</v>
      </c>
      <c r="G42" s="398"/>
      <c r="H42" s="218">
        <f t="shared" si="0"/>
        <v>0</v>
      </c>
    </row>
    <row r="43" spans="2:8" ht="12.75" customHeight="1">
      <c r="B43" s="774">
        <v>24</v>
      </c>
      <c r="C43" s="774"/>
      <c r="D43" s="775"/>
      <c r="E43" s="775"/>
      <c r="F43" s="219">
        <f t="shared" si="1"/>
        <v>2076</v>
      </c>
      <c r="G43" s="398"/>
      <c r="H43" s="218">
        <f t="shared" si="0"/>
        <v>0</v>
      </c>
    </row>
    <row r="44" spans="2:8" ht="12.75" customHeight="1">
      <c r="B44" s="774">
        <v>25</v>
      </c>
      <c r="C44" s="774"/>
      <c r="D44" s="775"/>
      <c r="E44" s="775"/>
      <c r="F44" s="219">
        <f t="shared" si="1"/>
        <v>2076</v>
      </c>
      <c r="G44" s="398"/>
      <c r="H44" s="218">
        <f t="shared" si="0"/>
        <v>0</v>
      </c>
    </row>
    <row r="45" spans="2:8" ht="12.75" customHeight="1">
      <c r="B45" s="774">
        <v>26</v>
      </c>
      <c r="C45" s="774"/>
      <c r="D45" s="775"/>
      <c r="E45" s="775"/>
      <c r="F45" s="219">
        <f t="shared" si="1"/>
        <v>2076</v>
      </c>
      <c r="G45" s="398"/>
      <c r="H45" s="218">
        <f t="shared" si="0"/>
        <v>0</v>
      </c>
    </row>
    <row r="46" spans="2:8" ht="12.75" customHeight="1">
      <c r="B46" s="774">
        <v>27</v>
      </c>
      <c r="C46" s="774"/>
      <c r="D46" s="775"/>
      <c r="E46" s="775"/>
      <c r="F46" s="219">
        <f t="shared" si="1"/>
        <v>2076</v>
      </c>
      <c r="G46" s="398"/>
      <c r="H46" s="218">
        <f t="shared" si="0"/>
        <v>0</v>
      </c>
    </row>
    <row r="47" spans="2:8" ht="12.75" customHeight="1">
      <c r="B47" s="774">
        <v>28</v>
      </c>
      <c r="C47" s="774"/>
      <c r="D47" s="775"/>
      <c r="E47" s="775"/>
      <c r="F47" s="219">
        <f t="shared" si="1"/>
        <v>2076</v>
      </c>
      <c r="G47" s="398"/>
      <c r="H47" s="218">
        <f t="shared" si="0"/>
        <v>0</v>
      </c>
    </row>
    <row r="48" spans="2:8" ht="12.75" customHeight="1">
      <c r="B48" s="774">
        <v>29</v>
      </c>
      <c r="C48" s="774"/>
      <c r="D48" s="775"/>
      <c r="E48" s="775"/>
      <c r="F48" s="219">
        <f t="shared" si="1"/>
        <v>2076</v>
      </c>
      <c r="G48" s="398"/>
      <c r="H48" s="218">
        <f t="shared" si="0"/>
        <v>0</v>
      </c>
    </row>
    <row r="49" spans="2:8" ht="12.75" customHeight="1">
      <c r="B49" s="774">
        <v>30</v>
      </c>
      <c r="C49" s="774"/>
      <c r="D49" s="775"/>
      <c r="E49" s="775"/>
      <c r="F49" s="219">
        <f t="shared" si="1"/>
        <v>2076</v>
      </c>
      <c r="G49" s="398"/>
      <c r="H49" s="218">
        <f t="shared" si="0"/>
        <v>0</v>
      </c>
    </row>
    <row r="50" spans="2:8" ht="12.75" customHeight="1">
      <c r="B50" s="774">
        <v>31</v>
      </c>
      <c r="C50" s="774"/>
      <c r="D50" s="775"/>
      <c r="E50" s="775"/>
      <c r="F50" s="219">
        <f t="shared" si="1"/>
        <v>2076</v>
      </c>
      <c r="G50" s="398"/>
      <c r="H50" s="218">
        <f t="shared" si="0"/>
        <v>0</v>
      </c>
    </row>
    <row r="51" spans="2:8" ht="12.75" customHeight="1">
      <c r="B51" s="774">
        <v>32</v>
      </c>
      <c r="C51" s="774"/>
      <c r="D51" s="775"/>
      <c r="E51" s="775"/>
      <c r="F51" s="219">
        <f t="shared" si="1"/>
        <v>2076</v>
      </c>
      <c r="G51" s="398"/>
      <c r="H51" s="218">
        <f t="shared" si="0"/>
        <v>0</v>
      </c>
    </row>
    <row r="52" spans="2:8" ht="12.75" customHeight="1">
      <c r="B52" s="774">
        <v>33</v>
      </c>
      <c r="C52" s="774"/>
      <c r="D52" s="775"/>
      <c r="E52" s="775"/>
      <c r="F52" s="219">
        <f t="shared" si="1"/>
        <v>2076</v>
      </c>
      <c r="G52" s="398"/>
      <c r="H52" s="218">
        <f t="shared" ref="H52:H83" si="2">IF(ROUNDDOWN(G52/F52,1)&gt;1,1,ROUNDDOWN(G52/F52,1))</f>
        <v>0</v>
      </c>
    </row>
    <row r="53" spans="2:8" ht="12.75" customHeight="1">
      <c r="B53" s="774">
        <v>34</v>
      </c>
      <c r="C53" s="774"/>
      <c r="D53" s="775"/>
      <c r="E53" s="775"/>
      <c r="F53" s="219">
        <f t="shared" si="1"/>
        <v>2076</v>
      </c>
      <c r="G53" s="398"/>
      <c r="H53" s="218">
        <f t="shared" si="2"/>
        <v>0</v>
      </c>
    </row>
    <row r="54" spans="2:8" ht="12.75" customHeight="1">
      <c r="B54" s="774">
        <v>35</v>
      </c>
      <c r="C54" s="774"/>
      <c r="D54" s="775"/>
      <c r="E54" s="775"/>
      <c r="F54" s="219">
        <f t="shared" si="1"/>
        <v>2076</v>
      </c>
      <c r="G54" s="398"/>
      <c r="H54" s="218">
        <f t="shared" si="2"/>
        <v>0</v>
      </c>
    </row>
    <row r="55" spans="2:8" ht="12.75" customHeight="1">
      <c r="B55" s="774">
        <v>36</v>
      </c>
      <c r="C55" s="774"/>
      <c r="D55" s="775"/>
      <c r="E55" s="775"/>
      <c r="F55" s="219">
        <f t="shared" si="1"/>
        <v>2076</v>
      </c>
      <c r="G55" s="398"/>
      <c r="H55" s="218">
        <f t="shared" si="2"/>
        <v>0</v>
      </c>
    </row>
    <row r="56" spans="2:8" ht="12.75" customHeight="1">
      <c r="B56" s="774">
        <v>37</v>
      </c>
      <c r="C56" s="774"/>
      <c r="D56" s="775"/>
      <c r="E56" s="775"/>
      <c r="F56" s="219">
        <f t="shared" si="1"/>
        <v>2076</v>
      </c>
      <c r="G56" s="398"/>
      <c r="H56" s="218">
        <f t="shared" si="2"/>
        <v>0</v>
      </c>
    </row>
    <row r="57" spans="2:8" ht="12.75" customHeight="1">
      <c r="B57" s="774">
        <v>38</v>
      </c>
      <c r="C57" s="774"/>
      <c r="D57" s="775"/>
      <c r="E57" s="775"/>
      <c r="F57" s="219">
        <f t="shared" si="1"/>
        <v>2076</v>
      </c>
      <c r="G57" s="398"/>
      <c r="H57" s="218">
        <f t="shared" si="2"/>
        <v>0</v>
      </c>
    </row>
    <row r="58" spans="2:8" ht="12.75" customHeight="1">
      <c r="B58" s="774">
        <v>39</v>
      </c>
      <c r="C58" s="774"/>
      <c r="D58" s="775"/>
      <c r="E58" s="775"/>
      <c r="F58" s="219">
        <f t="shared" si="1"/>
        <v>2076</v>
      </c>
      <c r="G58" s="398"/>
      <c r="H58" s="218">
        <f t="shared" si="2"/>
        <v>0</v>
      </c>
    </row>
    <row r="59" spans="2:8" ht="12.75" customHeight="1">
      <c r="B59" s="774">
        <v>40</v>
      </c>
      <c r="C59" s="774"/>
      <c r="D59" s="775"/>
      <c r="E59" s="775"/>
      <c r="F59" s="219">
        <f t="shared" si="1"/>
        <v>2076</v>
      </c>
      <c r="G59" s="398"/>
      <c r="H59" s="218">
        <f t="shared" si="2"/>
        <v>0</v>
      </c>
    </row>
    <row r="60" spans="2:8" ht="12.75" customHeight="1">
      <c r="B60" s="774">
        <v>41</v>
      </c>
      <c r="C60" s="774"/>
      <c r="D60" s="775"/>
      <c r="E60" s="775"/>
      <c r="F60" s="219">
        <f t="shared" si="1"/>
        <v>2076</v>
      </c>
      <c r="G60" s="398"/>
      <c r="H60" s="218">
        <f t="shared" si="2"/>
        <v>0</v>
      </c>
    </row>
    <row r="61" spans="2:8" ht="12.75" customHeight="1">
      <c r="B61" s="774">
        <v>42</v>
      </c>
      <c r="C61" s="774"/>
      <c r="D61" s="775"/>
      <c r="E61" s="775"/>
      <c r="F61" s="219">
        <f t="shared" si="1"/>
        <v>2076</v>
      </c>
      <c r="G61" s="398"/>
      <c r="H61" s="218">
        <f t="shared" si="2"/>
        <v>0</v>
      </c>
    </row>
    <row r="62" spans="2:8" ht="12.75" customHeight="1">
      <c r="B62" s="774">
        <v>43</v>
      </c>
      <c r="C62" s="774"/>
      <c r="D62" s="775"/>
      <c r="E62" s="775"/>
      <c r="F62" s="219">
        <f t="shared" si="1"/>
        <v>2076</v>
      </c>
      <c r="G62" s="398"/>
      <c r="H62" s="218">
        <f t="shared" si="2"/>
        <v>0</v>
      </c>
    </row>
    <row r="63" spans="2:8" ht="12.75" customHeight="1">
      <c r="B63" s="774">
        <v>44</v>
      </c>
      <c r="C63" s="774"/>
      <c r="D63" s="775"/>
      <c r="E63" s="775"/>
      <c r="F63" s="219">
        <f t="shared" si="1"/>
        <v>2076</v>
      </c>
      <c r="G63" s="398"/>
      <c r="H63" s="218">
        <f t="shared" si="2"/>
        <v>0</v>
      </c>
    </row>
    <row r="64" spans="2:8" ht="12.75" customHeight="1">
      <c r="B64" s="774">
        <v>45</v>
      </c>
      <c r="C64" s="774"/>
      <c r="D64" s="775"/>
      <c r="E64" s="775"/>
      <c r="F64" s="219">
        <f t="shared" si="1"/>
        <v>2076</v>
      </c>
      <c r="G64" s="398"/>
      <c r="H64" s="218">
        <f t="shared" si="2"/>
        <v>0</v>
      </c>
    </row>
    <row r="65" spans="2:8" ht="12.75" customHeight="1">
      <c r="B65" s="774">
        <v>46</v>
      </c>
      <c r="C65" s="774"/>
      <c r="D65" s="775"/>
      <c r="E65" s="775"/>
      <c r="F65" s="219">
        <f t="shared" si="1"/>
        <v>2076</v>
      </c>
      <c r="G65" s="398"/>
      <c r="H65" s="218">
        <f t="shared" si="2"/>
        <v>0</v>
      </c>
    </row>
    <row r="66" spans="2:8" ht="12.75" customHeight="1">
      <c r="B66" s="774">
        <v>47</v>
      </c>
      <c r="C66" s="774"/>
      <c r="D66" s="775"/>
      <c r="E66" s="775"/>
      <c r="F66" s="219">
        <f t="shared" si="1"/>
        <v>2076</v>
      </c>
      <c r="G66" s="398"/>
      <c r="H66" s="218">
        <f t="shared" si="2"/>
        <v>0</v>
      </c>
    </row>
    <row r="67" spans="2:8" ht="12.75" customHeight="1">
      <c r="B67" s="774">
        <v>48</v>
      </c>
      <c r="C67" s="774"/>
      <c r="D67" s="775"/>
      <c r="E67" s="775"/>
      <c r="F67" s="219">
        <f t="shared" si="1"/>
        <v>2076</v>
      </c>
      <c r="G67" s="398"/>
      <c r="H67" s="218">
        <f t="shared" si="2"/>
        <v>0</v>
      </c>
    </row>
    <row r="68" spans="2:8" ht="12.75" customHeight="1">
      <c r="B68" s="774">
        <v>49</v>
      </c>
      <c r="C68" s="774"/>
      <c r="D68" s="775"/>
      <c r="E68" s="775"/>
      <c r="F68" s="219">
        <f t="shared" si="1"/>
        <v>2076</v>
      </c>
      <c r="G68" s="398"/>
      <c r="H68" s="218">
        <f t="shared" si="2"/>
        <v>0</v>
      </c>
    </row>
    <row r="69" spans="2:8" ht="12.75" customHeight="1">
      <c r="B69" s="774">
        <v>50</v>
      </c>
      <c r="C69" s="774"/>
      <c r="D69" s="775"/>
      <c r="E69" s="775"/>
      <c r="F69" s="219">
        <f t="shared" si="1"/>
        <v>2076</v>
      </c>
      <c r="G69" s="398"/>
      <c r="H69" s="218">
        <f t="shared" si="2"/>
        <v>0</v>
      </c>
    </row>
    <row r="70" spans="2:8" ht="12.75" customHeight="1">
      <c r="B70" s="774">
        <v>51</v>
      </c>
      <c r="C70" s="774"/>
      <c r="D70" s="775"/>
      <c r="E70" s="775"/>
      <c r="F70" s="219">
        <f t="shared" si="1"/>
        <v>2076</v>
      </c>
      <c r="G70" s="398"/>
      <c r="H70" s="218">
        <f t="shared" si="2"/>
        <v>0</v>
      </c>
    </row>
    <row r="71" spans="2:8" ht="12.75" customHeight="1">
      <c r="B71" s="774">
        <v>52</v>
      </c>
      <c r="C71" s="774"/>
      <c r="D71" s="775"/>
      <c r="E71" s="775"/>
      <c r="F71" s="219">
        <f t="shared" si="1"/>
        <v>2076</v>
      </c>
      <c r="G71" s="398"/>
      <c r="H71" s="218">
        <f t="shared" si="2"/>
        <v>0</v>
      </c>
    </row>
    <row r="72" spans="2:8" ht="12.75" customHeight="1">
      <c r="B72" s="774">
        <v>53</v>
      </c>
      <c r="C72" s="774"/>
      <c r="D72" s="775"/>
      <c r="E72" s="775"/>
      <c r="F72" s="219">
        <f t="shared" si="1"/>
        <v>2076</v>
      </c>
      <c r="G72" s="398"/>
      <c r="H72" s="218">
        <f t="shared" si="2"/>
        <v>0</v>
      </c>
    </row>
    <row r="73" spans="2:8" ht="12.75" customHeight="1">
      <c r="B73" s="774">
        <v>54</v>
      </c>
      <c r="C73" s="774"/>
      <c r="D73" s="775"/>
      <c r="E73" s="775"/>
      <c r="F73" s="219">
        <f t="shared" si="1"/>
        <v>2076</v>
      </c>
      <c r="G73" s="398"/>
      <c r="H73" s="218">
        <f t="shared" si="2"/>
        <v>0</v>
      </c>
    </row>
    <row r="74" spans="2:8" ht="12.75" customHeight="1">
      <c r="B74" s="774">
        <v>55</v>
      </c>
      <c r="C74" s="774"/>
      <c r="D74" s="775"/>
      <c r="E74" s="775"/>
      <c r="F74" s="219">
        <f t="shared" si="1"/>
        <v>2076</v>
      </c>
      <c r="G74" s="398"/>
      <c r="H74" s="218">
        <f t="shared" si="2"/>
        <v>0</v>
      </c>
    </row>
    <row r="75" spans="2:8" ht="12.75" customHeight="1">
      <c r="B75" s="774">
        <v>56</v>
      </c>
      <c r="C75" s="774"/>
      <c r="D75" s="775"/>
      <c r="E75" s="775"/>
      <c r="F75" s="219">
        <f t="shared" si="1"/>
        <v>2076</v>
      </c>
      <c r="G75" s="398"/>
      <c r="H75" s="218">
        <f t="shared" si="2"/>
        <v>0</v>
      </c>
    </row>
    <row r="76" spans="2:8" ht="12.75" customHeight="1">
      <c r="B76" s="774">
        <v>57</v>
      </c>
      <c r="C76" s="774"/>
      <c r="D76" s="775"/>
      <c r="E76" s="775"/>
      <c r="F76" s="219">
        <f t="shared" si="1"/>
        <v>2076</v>
      </c>
      <c r="G76" s="398"/>
      <c r="H76" s="218">
        <f t="shared" si="2"/>
        <v>0</v>
      </c>
    </row>
    <row r="77" spans="2:8" ht="12.75" customHeight="1">
      <c r="B77" s="774">
        <v>58</v>
      </c>
      <c r="C77" s="774"/>
      <c r="D77" s="775"/>
      <c r="E77" s="775"/>
      <c r="F77" s="219">
        <f t="shared" si="1"/>
        <v>2076</v>
      </c>
      <c r="G77" s="398"/>
      <c r="H77" s="218">
        <f t="shared" si="2"/>
        <v>0</v>
      </c>
    </row>
    <row r="78" spans="2:8" ht="12.75" customHeight="1">
      <c r="B78" s="774">
        <v>59</v>
      </c>
      <c r="C78" s="774"/>
      <c r="D78" s="775"/>
      <c r="E78" s="775"/>
      <c r="F78" s="219">
        <f t="shared" si="1"/>
        <v>2076</v>
      </c>
      <c r="G78" s="398"/>
      <c r="H78" s="218">
        <f t="shared" si="2"/>
        <v>0</v>
      </c>
    </row>
    <row r="79" spans="2:8" ht="12.75" customHeight="1">
      <c r="B79" s="774">
        <v>60</v>
      </c>
      <c r="C79" s="774"/>
      <c r="D79" s="775"/>
      <c r="E79" s="775"/>
      <c r="F79" s="219">
        <f t="shared" si="1"/>
        <v>2076</v>
      </c>
      <c r="G79" s="398"/>
      <c r="H79" s="218">
        <f t="shared" si="2"/>
        <v>0</v>
      </c>
    </row>
    <row r="80" spans="2:8" ht="12.75" customHeight="1">
      <c r="B80" s="774">
        <v>61</v>
      </c>
      <c r="C80" s="774"/>
      <c r="D80" s="775"/>
      <c r="E80" s="775"/>
      <c r="F80" s="219">
        <f t="shared" si="1"/>
        <v>2076</v>
      </c>
      <c r="G80" s="398"/>
      <c r="H80" s="218">
        <f t="shared" si="2"/>
        <v>0</v>
      </c>
    </row>
    <row r="81" spans="2:8" ht="12.75" customHeight="1">
      <c r="B81" s="774">
        <v>62</v>
      </c>
      <c r="C81" s="774"/>
      <c r="D81" s="775"/>
      <c r="E81" s="775"/>
      <c r="F81" s="219">
        <f t="shared" si="1"/>
        <v>2076</v>
      </c>
      <c r="G81" s="398"/>
      <c r="H81" s="218">
        <f t="shared" si="2"/>
        <v>0</v>
      </c>
    </row>
    <row r="82" spans="2:8" ht="12.75" customHeight="1">
      <c r="B82" s="774">
        <v>63</v>
      </c>
      <c r="C82" s="774"/>
      <c r="D82" s="775"/>
      <c r="E82" s="775"/>
      <c r="F82" s="219">
        <f t="shared" si="1"/>
        <v>2076</v>
      </c>
      <c r="G82" s="398"/>
      <c r="H82" s="218">
        <f t="shared" si="2"/>
        <v>0</v>
      </c>
    </row>
    <row r="83" spans="2:8" ht="12.75" customHeight="1">
      <c r="B83" s="774">
        <v>64</v>
      </c>
      <c r="C83" s="774"/>
      <c r="D83" s="775"/>
      <c r="E83" s="775"/>
      <c r="F83" s="219">
        <f t="shared" si="1"/>
        <v>2076</v>
      </c>
      <c r="G83" s="398"/>
      <c r="H83" s="218">
        <f t="shared" si="2"/>
        <v>0</v>
      </c>
    </row>
    <row r="84" spans="2:8" ht="12.75" customHeight="1">
      <c r="B84" s="774">
        <v>65</v>
      </c>
      <c r="C84" s="774"/>
      <c r="D84" s="775"/>
      <c r="E84" s="775"/>
      <c r="F84" s="219">
        <f t="shared" si="1"/>
        <v>2076</v>
      </c>
      <c r="G84" s="398"/>
      <c r="H84" s="218">
        <f t="shared" ref="H84:H99" si="3">IF(ROUNDDOWN(G84/F84,1)&gt;1,1,ROUNDDOWN(G84/F84,1))</f>
        <v>0</v>
      </c>
    </row>
    <row r="85" spans="2:8" ht="12.75" customHeight="1">
      <c r="B85" s="774">
        <v>66</v>
      </c>
      <c r="C85" s="774"/>
      <c r="D85" s="775"/>
      <c r="E85" s="775"/>
      <c r="F85" s="219">
        <f t="shared" si="1"/>
        <v>2076</v>
      </c>
      <c r="G85" s="398"/>
      <c r="H85" s="218">
        <f t="shared" si="3"/>
        <v>0</v>
      </c>
    </row>
    <row r="86" spans="2:8" ht="12.75" customHeight="1">
      <c r="B86" s="774">
        <v>67</v>
      </c>
      <c r="C86" s="774"/>
      <c r="D86" s="775"/>
      <c r="E86" s="775"/>
      <c r="F86" s="219">
        <f t="shared" si="1"/>
        <v>2076</v>
      </c>
      <c r="G86" s="398"/>
      <c r="H86" s="218">
        <f t="shared" si="3"/>
        <v>0</v>
      </c>
    </row>
    <row r="87" spans="2:8" ht="12.75" customHeight="1">
      <c r="B87" s="774">
        <v>68</v>
      </c>
      <c r="C87" s="774"/>
      <c r="D87" s="775"/>
      <c r="E87" s="775"/>
      <c r="F87" s="219">
        <f t="shared" si="1"/>
        <v>2076</v>
      </c>
      <c r="G87" s="398"/>
      <c r="H87" s="218">
        <f t="shared" si="3"/>
        <v>0</v>
      </c>
    </row>
    <row r="88" spans="2:8" ht="12.75" customHeight="1">
      <c r="B88" s="774">
        <v>69</v>
      </c>
      <c r="C88" s="774"/>
      <c r="D88" s="775"/>
      <c r="E88" s="775"/>
      <c r="F88" s="219">
        <f t="shared" si="1"/>
        <v>2076</v>
      </c>
      <c r="G88" s="398"/>
      <c r="H88" s="218">
        <f t="shared" si="3"/>
        <v>0</v>
      </c>
    </row>
    <row r="89" spans="2:8" ht="12.75" customHeight="1">
      <c r="B89" s="774">
        <v>70</v>
      </c>
      <c r="C89" s="774"/>
      <c r="D89" s="775"/>
      <c r="E89" s="775"/>
      <c r="F89" s="219">
        <f t="shared" si="1"/>
        <v>2076</v>
      </c>
      <c r="G89" s="398"/>
      <c r="H89" s="218">
        <f t="shared" si="3"/>
        <v>0</v>
      </c>
    </row>
    <row r="90" spans="2:8" ht="12.75" customHeight="1">
      <c r="B90" s="774">
        <v>71</v>
      </c>
      <c r="C90" s="774"/>
      <c r="D90" s="775"/>
      <c r="E90" s="775"/>
      <c r="F90" s="219">
        <f t="shared" si="1"/>
        <v>2076</v>
      </c>
      <c r="G90" s="398"/>
      <c r="H90" s="218">
        <f t="shared" si="3"/>
        <v>0</v>
      </c>
    </row>
    <row r="91" spans="2:8" ht="12.75" customHeight="1">
      <c r="B91" s="774">
        <v>72</v>
      </c>
      <c r="C91" s="774"/>
      <c r="D91" s="775"/>
      <c r="E91" s="775"/>
      <c r="F91" s="219">
        <f t="shared" si="1"/>
        <v>2076</v>
      </c>
      <c r="G91" s="398"/>
      <c r="H91" s="218">
        <f t="shared" si="3"/>
        <v>0</v>
      </c>
    </row>
    <row r="92" spans="2:8" ht="12.75" customHeight="1">
      <c r="B92" s="774">
        <v>73</v>
      </c>
      <c r="C92" s="774"/>
      <c r="D92" s="775"/>
      <c r="E92" s="775"/>
      <c r="F92" s="219">
        <f t="shared" si="1"/>
        <v>2076</v>
      </c>
      <c r="G92" s="398"/>
      <c r="H92" s="218">
        <f t="shared" si="3"/>
        <v>0</v>
      </c>
    </row>
    <row r="93" spans="2:8" ht="12.75" customHeight="1">
      <c r="B93" s="774">
        <v>74</v>
      </c>
      <c r="C93" s="774"/>
      <c r="D93" s="775"/>
      <c r="E93" s="775"/>
      <c r="F93" s="219">
        <f t="shared" si="1"/>
        <v>2076</v>
      </c>
      <c r="G93" s="398"/>
      <c r="H93" s="218">
        <f t="shared" si="3"/>
        <v>0</v>
      </c>
    </row>
    <row r="94" spans="2:8" ht="12.75" customHeight="1">
      <c r="B94" s="774">
        <v>75</v>
      </c>
      <c r="C94" s="774"/>
      <c r="D94" s="775"/>
      <c r="E94" s="775"/>
      <c r="F94" s="219">
        <f t="shared" si="1"/>
        <v>2076</v>
      </c>
      <c r="G94" s="398"/>
      <c r="H94" s="218">
        <f t="shared" si="3"/>
        <v>0</v>
      </c>
    </row>
    <row r="95" spans="2:8" ht="12.75" customHeight="1">
      <c r="B95" s="774">
        <v>76</v>
      </c>
      <c r="C95" s="774"/>
      <c r="D95" s="775"/>
      <c r="E95" s="775"/>
      <c r="F95" s="219">
        <f t="shared" si="1"/>
        <v>2076</v>
      </c>
      <c r="G95" s="398"/>
      <c r="H95" s="218">
        <f t="shared" si="3"/>
        <v>0</v>
      </c>
    </row>
    <row r="96" spans="2:8" ht="12.75" customHeight="1">
      <c r="B96" s="774">
        <v>77</v>
      </c>
      <c r="C96" s="774"/>
      <c r="D96" s="775"/>
      <c r="E96" s="775"/>
      <c r="F96" s="219">
        <f t="shared" ref="F96:F99" si="4">F$20</f>
        <v>2076</v>
      </c>
      <c r="G96" s="398"/>
      <c r="H96" s="218">
        <f t="shared" si="3"/>
        <v>0</v>
      </c>
    </row>
    <row r="97" spans="2:8" ht="12.75" customHeight="1">
      <c r="B97" s="774">
        <v>78</v>
      </c>
      <c r="C97" s="774"/>
      <c r="D97" s="775"/>
      <c r="E97" s="775"/>
      <c r="F97" s="219">
        <f t="shared" si="4"/>
        <v>2076</v>
      </c>
      <c r="G97" s="398"/>
      <c r="H97" s="218">
        <f t="shared" si="3"/>
        <v>0</v>
      </c>
    </row>
    <row r="98" spans="2:8" ht="12.75" customHeight="1">
      <c r="B98" s="774">
        <v>79</v>
      </c>
      <c r="C98" s="774"/>
      <c r="D98" s="775"/>
      <c r="E98" s="775"/>
      <c r="F98" s="219">
        <f t="shared" si="4"/>
        <v>2076</v>
      </c>
      <c r="G98" s="398"/>
      <c r="H98" s="218">
        <f t="shared" si="3"/>
        <v>0</v>
      </c>
    </row>
    <row r="99" spans="2:8" ht="12.75" customHeight="1" thickBot="1">
      <c r="B99" s="774">
        <v>80</v>
      </c>
      <c r="C99" s="774"/>
      <c r="D99" s="775"/>
      <c r="E99" s="775"/>
      <c r="F99" s="219">
        <f t="shared" si="4"/>
        <v>2076</v>
      </c>
      <c r="G99" s="398"/>
      <c r="H99" s="218">
        <f t="shared" si="3"/>
        <v>0</v>
      </c>
    </row>
    <row r="100" spans="2:8" ht="17.25" thickBot="1">
      <c r="F100" s="220"/>
      <c r="G100" s="220"/>
      <c r="H100" s="221">
        <f>ROUND(SUM(H20:H99),0)</f>
        <v>0</v>
      </c>
    </row>
  </sheetData>
  <sheetProtection algorithmName="SHA-512" hashValue="WztzyaB5EaxjeeeqIMuTh7/7f72d6dNqABer8Wf10KG1EZQIc6vqoC940XM6AWnw7d92j25kDCyu6b1rboz80A==" saltValue="Fck0jnNGOM1SFJDZm5tsQg==" spinCount="100000" sheet="1" objects="1" scenarios="1"/>
  <mergeCells count="176">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9:C59"/>
    <mergeCell ref="D59:E59"/>
    <mergeCell ref="B60:C60"/>
    <mergeCell ref="D60:E60"/>
    <mergeCell ref="B61:C61"/>
    <mergeCell ref="D61:E61"/>
    <mergeCell ref="B56:C56"/>
    <mergeCell ref="D56:E56"/>
    <mergeCell ref="B57:C57"/>
    <mergeCell ref="D57:E57"/>
    <mergeCell ref="B58:C58"/>
    <mergeCell ref="D58:E58"/>
    <mergeCell ref="B53:C53"/>
    <mergeCell ref="D53:E53"/>
    <mergeCell ref="B54:C54"/>
    <mergeCell ref="D54:E54"/>
    <mergeCell ref="B55:C55"/>
    <mergeCell ref="D55:E55"/>
    <mergeCell ref="B50:C50"/>
    <mergeCell ref="D50:E50"/>
    <mergeCell ref="B51:C51"/>
    <mergeCell ref="D51:E51"/>
    <mergeCell ref="B52:C52"/>
    <mergeCell ref="D52:E52"/>
    <mergeCell ref="B47:C47"/>
    <mergeCell ref="D47:E47"/>
    <mergeCell ref="B48:C48"/>
    <mergeCell ref="D48:E48"/>
    <mergeCell ref="B49:C49"/>
    <mergeCell ref="D49:E49"/>
    <mergeCell ref="B44:C44"/>
    <mergeCell ref="D44:E44"/>
    <mergeCell ref="B45:C45"/>
    <mergeCell ref="D45:E45"/>
    <mergeCell ref="B46:C46"/>
    <mergeCell ref="D46:E46"/>
    <mergeCell ref="B41:C41"/>
    <mergeCell ref="D41:E41"/>
    <mergeCell ref="B42:C42"/>
    <mergeCell ref="D42:E42"/>
    <mergeCell ref="B43:C43"/>
    <mergeCell ref="D43:E43"/>
    <mergeCell ref="B38:C38"/>
    <mergeCell ref="D38:E38"/>
    <mergeCell ref="B39:C39"/>
    <mergeCell ref="D39:E39"/>
    <mergeCell ref="B40:C40"/>
    <mergeCell ref="D40:E40"/>
    <mergeCell ref="B35:C35"/>
    <mergeCell ref="D35:E35"/>
    <mergeCell ref="B36:C36"/>
    <mergeCell ref="D36:E36"/>
    <mergeCell ref="B37:C37"/>
    <mergeCell ref="D37:E37"/>
    <mergeCell ref="B22:C22"/>
    <mergeCell ref="D22:E22"/>
    <mergeCell ref="B23:C23"/>
    <mergeCell ref="D23:E23"/>
    <mergeCell ref="B24:C24"/>
    <mergeCell ref="D24:E24"/>
    <mergeCell ref="J19:K19"/>
    <mergeCell ref="B20:C20"/>
    <mergeCell ref="D20:E20"/>
    <mergeCell ref="J20:J21"/>
    <mergeCell ref="K20:K21"/>
    <mergeCell ref="B21:C21"/>
    <mergeCell ref="D21:E21"/>
    <mergeCell ref="C12:G12"/>
    <mergeCell ref="B13:G13"/>
    <mergeCell ref="C14:G14"/>
    <mergeCell ref="C15:G15"/>
    <mergeCell ref="B16:G16"/>
    <mergeCell ref="B19:C19"/>
    <mergeCell ref="D19:E19"/>
    <mergeCell ref="B2:J2"/>
    <mergeCell ref="B4:K4"/>
    <mergeCell ref="B6:K6"/>
    <mergeCell ref="B8:G8"/>
    <mergeCell ref="B10:G10"/>
    <mergeCell ref="C11:G11"/>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s>
  <phoneticPr fontId="4"/>
  <dataValidations count="2">
    <dataValidation type="whole" operator="greaterThanOrEqual" allowBlank="1" showInputMessage="1" showErrorMessage="1" sqref="H11 G20:G99" xr:uid="{A865A91D-A7C4-4826-86E0-BBCB8B9D1F15}">
      <formula1>0</formula1>
    </dataValidation>
    <dataValidation type="decimal" allowBlank="1" showInputMessage="1" showErrorMessage="1" sqref="H15" xr:uid="{2B15E551-2BB5-4ECC-A451-14ED468B25B8}">
      <formula1>0</formula1>
      <formula2>0.12</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H18"/>
  <sheetViews>
    <sheetView showGridLines="0" view="pageBreakPreview" zoomScale="80" zoomScaleNormal="100" zoomScaleSheetLayoutView="80" workbookViewId="0">
      <selection activeCell="B10" sqref="B10:H14"/>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20" t="s">
        <v>134</v>
      </c>
    </row>
    <row r="2" spans="1:8" ht="18" customHeight="1" thickBot="1">
      <c r="D2" s="47" t="s">
        <v>97</v>
      </c>
      <c r="E2" s="797" t="str">
        <f>基礎情報!E37&amp;""</f>
        <v/>
      </c>
      <c r="F2" s="798"/>
      <c r="G2" s="798"/>
      <c r="H2" s="799"/>
    </row>
    <row r="4" spans="1:8" ht="18" customHeight="1">
      <c r="A4" s="804" t="s">
        <v>30</v>
      </c>
      <c r="B4" s="804"/>
      <c r="C4" s="804"/>
      <c r="D4" s="804"/>
      <c r="E4" s="804"/>
      <c r="F4" s="804"/>
      <c r="G4" s="804"/>
      <c r="H4" s="805"/>
    </row>
    <row r="5" spans="1:8" ht="18" customHeight="1" thickBot="1">
      <c r="A5" s="2"/>
      <c r="B5" s="2"/>
      <c r="C5" s="2"/>
      <c r="D5" s="2"/>
      <c r="E5" s="2"/>
      <c r="F5" s="2"/>
      <c r="G5" s="2"/>
      <c r="H5" s="2"/>
    </row>
    <row r="6" spans="1:8" ht="39.950000000000003" customHeight="1">
      <c r="A6" s="806" t="s">
        <v>7</v>
      </c>
      <c r="B6" s="808" t="s">
        <v>5</v>
      </c>
      <c r="C6" s="808" t="s">
        <v>6</v>
      </c>
      <c r="D6" s="808" t="s">
        <v>121</v>
      </c>
      <c r="E6" s="810" t="s">
        <v>95</v>
      </c>
      <c r="F6" s="471"/>
      <c r="G6" s="810" t="s">
        <v>96</v>
      </c>
      <c r="H6" s="811"/>
    </row>
    <row r="7" spans="1:8" ht="56.1" customHeight="1" thickBot="1">
      <c r="A7" s="807"/>
      <c r="B7" s="809"/>
      <c r="C7" s="809"/>
      <c r="D7" s="809"/>
      <c r="E7" s="399" t="str">
        <f>IF(E15&gt;0,"NG－要コメント確認","")</f>
        <v/>
      </c>
      <c r="F7" s="34" t="s">
        <v>122</v>
      </c>
      <c r="G7" s="400" t="str">
        <f>IF(G15&lt;0,"NG","")</f>
        <v/>
      </c>
      <c r="H7" s="35" t="s">
        <v>122</v>
      </c>
    </row>
    <row r="8" spans="1:8" ht="18.75" customHeight="1">
      <c r="A8" s="100" t="s">
        <v>141</v>
      </c>
      <c r="B8" s="101" t="s">
        <v>23</v>
      </c>
      <c r="C8" s="101" t="s">
        <v>24</v>
      </c>
      <c r="D8" s="101" t="s">
        <v>25</v>
      </c>
      <c r="E8" s="252">
        <v>-200000</v>
      </c>
      <c r="F8" s="102">
        <v>0</v>
      </c>
      <c r="G8" s="103"/>
      <c r="H8" s="104"/>
    </row>
    <row r="9" spans="1:8" ht="18.75" customHeight="1">
      <c r="A9" s="100" t="s">
        <v>142</v>
      </c>
      <c r="B9" s="101" t="s">
        <v>23</v>
      </c>
      <c r="C9" s="101" t="s">
        <v>24</v>
      </c>
      <c r="D9" s="101" t="s">
        <v>25</v>
      </c>
      <c r="E9" s="102"/>
      <c r="F9" s="102"/>
      <c r="G9" s="103">
        <v>200000</v>
      </c>
      <c r="H9" s="104">
        <v>0</v>
      </c>
    </row>
    <row r="10" spans="1:8" ht="18.75" customHeight="1">
      <c r="A10" s="222">
        <v>1</v>
      </c>
      <c r="B10" s="401"/>
      <c r="C10" s="401"/>
      <c r="D10" s="401"/>
      <c r="E10" s="402"/>
      <c r="F10" s="402"/>
      <c r="G10" s="402"/>
      <c r="H10" s="402"/>
    </row>
    <row r="11" spans="1:8" ht="18.75" customHeight="1">
      <c r="A11" s="222">
        <v>2</v>
      </c>
      <c r="B11" s="401"/>
      <c r="C11" s="401"/>
      <c r="D11" s="401"/>
      <c r="E11" s="402"/>
      <c r="F11" s="402"/>
      <c r="G11" s="402"/>
      <c r="H11" s="402"/>
    </row>
    <row r="12" spans="1:8" ht="18.75" customHeight="1">
      <c r="A12" s="222">
        <v>3</v>
      </c>
      <c r="B12" s="401"/>
      <c r="C12" s="401"/>
      <c r="D12" s="401"/>
      <c r="E12" s="402"/>
      <c r="F12" s="402"/>
      <c r="G12" s="402"/>
      <c r="H12" s="402"/>
    </row>
    <row r="13" spans="1:8" ht="18.75" customHeight="1">
      <c r="A13" s="222">
        <v>4</v>
      </c>
      <c r="B13" s="401"/>
      <c r="C13" s="401"/>
      <c r="D13" s="401"/>
      <c r="E13" s="402"/>
      <c r="F13" s="402"/>
      <c r="G13" s="402"/>
      <c r="H13" s="402"/>
    </row>
    <row r="14" spans="1:8" ht="18.75" customHeight="1">
      <c r="A14" s="222">
        <v>5</v>
      </c>
      <c r="B14" s="403"/>
      <c r="C14" s="403"/>
      <c r="D14" s="403"/>
      <c r="E14" s="402"/>
      <c r="F14" s="402"/>
      <c r="G14" s="402"/>
      <c r="H14" s="402"/>
    </row>
    <row r="15" spans="1:8" ht="18.75" customHeight="1" thickBot="1">
      <c r="A15" s="800" t="s">
        <v>22</v>
      </c>
      <c r="B15" s="801"/>
      <c r="C15" s="801"/>
      <c r="D15" s="802"/>
      <c r="E15" s="254">
        <f>SUM(E10:E14)</f>
        <v>0</v>
      </c>
      <c r="F15" s="111">
        <f>SUM(F10:F14)</f>
        <v>0</v>
      </c>
      <c r="G15" s="255">
        <f>SUM(G10:G14)</f>
        <v>0</v>
      </c>
      <c r="H15" s="112">
        <f>SUM(H10:H14)</f>
        <v>0</v>
      </c>
    </row>
    <row r="16" spans="1:8" s="58" customFormat="1" ht="18.75" customHeight="1">
      <c r="A16" s="265" t="s">
        <v>125</v>
      </c>
      <c r="B16" s="803" t="s">
        <v>114</v>
      </c>
      <c r="C16" s="803"/>
      <c r="D16" s="803"/>
      <c r="E16" s="803"/>
      <c r="F16" s="803"/>
      <c r="G16" s="803"/>
      <c r="H16" s="803"/>
    </row>
    <row r="17" spans="1:8" s="58" customFormat="1" ht="18.75" customHeight="1">
      <c r="A17" s="263"/>
      <c r="B17" s="795" t="s">
        <v>139</v>
      </c>
      <c r="C17" s="795"/>
      <c r="D17" s="795"/>
      <c r="E17" s="795"/>
      <c r="F17" s="795"/>
      <c r="G17" s="795"/>
      <c r="H17" s="795"/>
    </row>
    <row r="18" spans="1:8" s="58" customFormat="1" ht="18.75" customHeight="1">
      <c r="A18" s="264" t="s">
        <v>113</v>
      </c>
      <c r="B18" s="796" t="s">
        <v>115</v>
      </c>
      <c r="C18" s="796"/>
      <c r="D18" s="796"/>
      <c r="E18" s="796"/>
      <c r="F18" s="796"/>
      <c r="G18" s="796"/>
      <c r="H18" s="796"/>
    </row>
  </sheetData>
  <sheetProtection algorithmName="SHA-512" hashValue="aWL9AyhZjZ1ZWZ/5HxtLukRe7rZUEpyXpSSaBcZMFgqtqO96C4ps21r+Vk9lQ5ZqagEnel7La2F00h/6Sd/u0Q==" saltValue="xvaEcLDLhmfRTAfpd286vg==" spinCount="100000" sheet="1" objects="1" scenarios="1"/>
  <mergeCells count="12">
    <mergeCell ref="B17:H17"/>
    <mergeCell ref="B18:H18"/>
    <mergeCell ref="E2:H2"/>
    <mergeCell ref="A15:D15"/>
    <mergeCell ref="B16:H16"/>
    <mergeCell ref="A4:H4"/>
    <mergeCell ref="A6:A7"/>
    <mergeCell ref="B6:B7"/>
    <mergeCell ref="C6:C7"/>
    <mergeCell ref="D6:D7"/>
    <mergeCell ref="E6:F6"/>
    <mergeCell ref="G6:H6"/>
  </mergeCells>
  <phoneticPr fontId="4"/>
  <conditionalFormatting sqref="E7">
    <cfRule type="cellIs" dxfId="3" priority="4" operator="equal">
      <formula>"NG－要コメント確認"</formula>
    </cfRule>
  </conditionalFormatting>
  <conditionalFormatting sqref="G7">
    <cfRule type="cellIs" dxfId="2" priority="3" operator="equal">
      <formula>"NG"</formula>
    </cfRule>
  </conditionalFormatting>
  <conditionalFormatting sqref="E15">
    <cfRule type="cellIs" dxfId="1" priority="2" operator="greaterThan">
      <formula>0</formula>
    </cfRule>
  </conditionalFormatting>
  <conditionalFormatting sqref="G15">
    <cfRule type="cellIs" dxfId="0" priority="1" operator="lessThan">
      <formula>0</formula>
    </cfRule>
  </conditionalFormatting>
  <dataValidations count="1">
    <dataValidation type="whole" operator="greaterThanOrEqual" allowBlank="1" showInputMessage="1" showErrorMessage="1" sqref="E10:H14" xr:uid="{F7D075F7-8DD5-4F94-8579-63BC54805E47}">
      <formula1>-9999999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418E-CA37-49AD-9FB1-62718329363D}">
  <dimension ref="A1:AW2"/>
  <sheetViews>
    <sheetView workbookViewId="0">
      <selection activeCell="N2" sqref="N2"/>
    </sheetView>
  </sheetViews>
  <sheetFormatPr defaultRowHeight="13.5"/>
  <cols>
    <col min="1" max="10" width="2.375" bestFit="1" customWidth="1"/>
    <col min="11" max="11" width="5.875" bestFit="1" customWidth="1"/>
    <col min="12" max="20" width="2.375" bestFit="1" customWidth="1"/>
    <col min="21" max="34" width="2.5" customWidth="1"/>
    <col min="35" max="44" width="2.375" bestFit="1" customWidth="1"/>
    <col min="45" max="45" width="4.5" bestFit="1" customWidth="1"/>
    <col min="46" max="49" width="2.375" bestFit="1" customWidth="1"/>
  </cols>
  <sheetData>
    <row r="1" spans="1:49" ht="270" customHeight="1">
      <c r="A1" s="404" t="s">
        <v>340</v>
      </c>
      <c r="B1" s="404" t="s">
        <v>341</v>
      </c>
      <c r="C1" s="404" t="s">
        <v>342</v>
      </c>
      <c r="D1" s="404" t="s">
        <v>343</v>
      </c>
      <c r="E1" s="404" t="s">
        <v>344</v>
      </c>
      <c r="F1" s="404" t="s">
        <v>345</v>
      </c>
      <c r="G1" s="404" t="s">
        <v>346</v>
      </c>
      <c r="H1" s="404" t="s">
        <v>347</v>
      </c>
      <c r="I1" s="404" t="s">
        <v>348</v>
      </c>
      <c r="J1" s="404" t="s">
        <v>349</v>
      </c>
      <c r="K1" s="404" t="s">
        <v>350</v>
      </c>
      <c r="L1" s="404" t="s">
        <v>351</v>
      </c>
      <c r="M1" s="404" t="s">
        <v>352</v>
      </c>
      <c r="N1" s="404" t="s">
        <v>353</v>
      </c>
      <c r="O1" s="404" t="s">
        <v>354</v>
      </c>
      <c r="P1" s="404" t="s">
        <v>355</v>
      </c>
      <c r="Q1" s="404" t="s">
        <v>356</v>
      </c>
      <c r="R1" s="404" t="s">
        <v>357</v>
      </c>
      <c r="S1" s="404" t="s">
        <v>358</v>
      </c>
      <c r="T1" s="404" t="s">
        <v>359</v>
      </c>
      <c r="U1" s="404" t="s">
        <v>360</v>
      </c>
      <c r="V1" s="404" t="s">
        <v>361</v>
      </c>
      <c r="W1" s="404" t="s">
        <v>362</v>
      </c>
      <c r="X1" s="404" t="s">
        <v>363</v>
      </c>
      <c r="Y1" s="404" t="s">
        <v>364</v>
      </c>
      <c r="Z1" s="404" t="s">
        <v>365</v>
      </c>
      <c r="AA1" s="404" t="s">
        <v>366</v>
      </c>
      <c r="AB1" s="404" t="s">
        <v>367</v>
      </c>
      <c r="AC1" s="404" t="s">
        <v>368</v>
      </c>
      <c r="AD1" s="404" t="s">
        <v>369</v>
      </c>
      <c r="AE1" s="404" t="s">
        <v>370</v>
      </c>
      <c r="AF1" s="404" t="s">
        <v>371</v>
      </c>
      <c r="AG1" s="404" t="s">
        <v>372</v>
      </c>
      <c r="AH1" s="404" t="s">
        <v>373</v>
      </c>
      <c r="AI1" s="404" t="s">
        <v>374</v>
      </c>
      <c r="AJ1" s="404" t="s">
        <v>375</v>
      </c>
      <c r="AK1" s="404" t="s">
        <v>376</v>
      </c>
      <c r="AL1" s="404" t="s">
        <v>377</v>
      </c>
      <c r="AM1" s="404" t="s">
        <v>378</v>
      </c>
      <c r="AN1" s="404" t="s">
        <v>379</v>
      </c>
      <c r="AO1" s="404" t="s">
        <v>380</v>
      </c>
      <c r="AP1" s="404" t="s">
        <v>381</v>
      </c>
      <c r="AQ1" s="404" t="s">
        <v>382</v>
      </c>
      <c r="AR1" s="404" t="s">
        <v>383</v>
      </c>
      <c r="AS1" s="404" t="s">
        <v>384</v>
      </c>
      <c r="AT1" s="404" t="s">
        <v>385</v>
      </c>
      <c r="AU1" s="404" t="s">
        <v>386</v>
      </c>
      <c r="AV1" s="404" t="s">
        <v>387</v>
      </c>
      <c r="AW1" s="404" t="s">
        <v>388</v>
      </c>
    </row>
    <row r="2" spans="1:49">
      <c r="A2" s="243">
        <f>基礎情報!E40</f>
        <v>0</v>
      </c>
      <c r="B2" s="243">
        <f>基礎情報!E37</f>
        <v>0</v>
      </c>
      <c r="C2" s="243">
        <f>基礎情報!E39</f>
        <v>0</v>
      </c>
      <c r="D2" s="243">
        <f>基礎情報!E38</f>
        <v>0</v>
      </c>
      <c r="E2" s="243">
        <f>基礎情報!C34</f>
        <v>0</v>
      </c>
      <c r="F2" s="243">
        <f>基礎情報!E34</f>
        <v>0</v>
      </c>
      <c r="G2" s="243">
        <f>基礎情報!G34</f>
        <v>0</v>
      </c>
      <c r="H2" s="405">
        <f>試算シート!D4</f>
        <v>0</v>
      </c>
      <c r="I2" s="405">
        <f>試算シート!D6</f>
        <v>0</v>
      </c>
      <c r="J2" s="405" t="s">
        <v>389</v>
      </c>
      <c r="K2" s="405" t="e">
        <f>試算シート!D42</f>
        <v>#N/A</v>
      </c>
      <c r="L2" s="405">
        <f>【様式１】!F16</f>
        <v>0</v>
      </c>
      <c r="M2" s="405">
        <f>【様式１】!P16</f>
        <v>0</v>
      </c>
      <c r="N2" s="405">
        <f>【様式１】!AA16</f>
        <v>0</v>
      </c>
      <c r="O2" s="405">
        <f>【様式１】!C29</f>
        <v>0</v>
      </c>
      <c r="P2" s="405">
        <f>【様式２】!AB16</f>
        <v>0</v>
      </c>
      <c r="Q2" s="405">
        <f>【様式４】!K4</f>
        <v>0</v>
      </c>
      <c r="R2" s="405">
        <f>【様式４】!K5</f>
        <v>0</v>
      </c>
      <c r="S2" s="405">
        <f>【様式４】!K6</f>
        <v>0</v>
      </c>
      <c r="T2" s="405">
        <f>【様式４】!K7</f>
        <v>0</v>
      </c>
      <c r="U2" s="405">
        <f>【様式４】!K8</f>
        <v>0</v>
      </c>
      <c r="V2" s="405" t="str">
        <f>【様式４】!K9</f>
        <v>令和4年度</v>
      </c>
      <c r="W2" s="405" t="e">
        <f>【様式４】!Q22</f>
        <v>#N/A</v>
      </c>
      <c r="X2" s="405" t="e">
        <f>【様式４】!Q23</f>
        <v>#N/A</v>
      </c>
      <c r="Y2" s="405">
        <f>【様式４】!Q24</f>
        <v>0</v>
      </c>
      <c r="Z2" s="405">
        <f>【様式４】!Q25</f>
        <v>0</v>
      </c>
      <c r="AA2" s="405" t="e">
        <f>【様式４】!Q26</f>
        <v>#N/A</v>
      </c>
      <c r="AB2" s="405">
        <f>【様式４】!Q27</f>
        <v>0</v>
      </c>
      <c r="AC2" s="405" t="e">
        <f>【様式４】!Q28</f>
        <v>#N/A</v>
      </c>
      <c r="AD2" s="405">
        <f>【様式４】!Q29</f>
        <v>0</v>
      </c>
      <c r="AE2" s="405">
        <f>【様式４】!AQ26</f>
        <v>0</v>
      </c>
      <c r="AF2" s="405">
        <f>【様式４】!AQ27</f>
        <v>0</v>
      </c>
      <c r="AG2" s="405" t="e">
        <f>【様式４】!AQ28</f>
        <v>#N/A</v>
      </c>
      <c r="AH2" s="405" t="e">
        <f>【様式４】!AQ29</f>
        <v>#DIV/0!</v>
      </c>
      <c r="AI2" s="405">
        <f>【様式４】!Q32</f>
        <v>0</v>
      </c>
      <c r="AJ2" s="405">
        <f>【様式４】!Q33</f>
        <v>0</v>
      </c>
      <c r="AK2" s="405">
        <f>【様式４】!Q34</f>
        <v>0</v>
      </c>
      <c r="AL2" s="405">
        <f>【様式４】!Q35</f>
        <v>0</v>
      </c>
      <c r="AM2" s="405" t="str">
        <f>【様式４】!AG38</f>
        <v>NG</v>
      </c>
      <c r="AN2" s="405" t="str">
        <f>【様式４】!Q39</f>
        <v/>
      </c>
      <c r="AO2" s="405" t="str">
        <f>【様式４】!Q40</f>
        <v/>
      </c>
      <c r="AP2" s="405" t="str">
        <f>【様式４】!AG42</f>
        <v>NG</v>
      </c>
      <c r="AQ2" s="405" t="str">
        <f>【様式４】!Q43</f>
        <v/>
      </c>
      <c r="AR2" s="405" t="str">
        <f>【様式４】!Q44</f>
        <v/>
      </c>
      <c r="AS2" s="405">
        <f>【様式４別添１】!M4</f>
        <v>173</v>
      </c>
      <c r="AT2" s="405">
        <f>【様式４別添１】!V4</f>
        <v>0</v>
      </c>
      <c r="AU2" s="405">
        <f>【様式４別添１】!AE4</f>
        <v>0</v>
      </c>
      <c r="AV2" s="405">
        <f>【様式４別添１】!AF4</f>
        <v>0</v>
      </c>
      <c r="AW2" s="405">
        <f>【様式４別添１】!AG4</f>
        <v>0</v>
      </c>
    </row>
  </sheetData>
  <sheetProtection algorithmName="SHA-512" hashValue="nOeDJ7RXCoRymwt/8bSVcTb4BvAInH303BSRY8O1YOrYD+mkcHTZ5XF1Syd5p23ei+JBSd2zJhMZJ+KWsoHdjQ==" saltValue="X6/z/RRD1RZMEzEF/5VULQ=="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基礎情報</vt:lpstr>
      <vt:lpstr>試算シート</vt:lpstr>
      <vt:lpstr>【様式１】</vt:lpstr>
      <vt:lpstr>【様式２】</vt:lpstr>
      <vt:lpstr>【様式４】</vt:lpstr>
      <vt:lpstr>【様式４別添１】</vt:lpstr>
      <vt:lpstr>基準年度賃金算定シート</vt:lpstr>
      <vt:lpstr>【様式４別添２】</vt:lpstr>
      <vt:lpstr>【市集約】</vt:lpstr>
      <vt:lpstr>【様式１】!Print_Area</vt:lpstr>
      <vt:lpstr>【様式２】!Print_Area</vt:lpstr>
      <vt:lpstr>【様式４】!Print_Area</vt:lpstr>
      <vt:lpstr>【様式４別添１】!Print_Area</vt:lpstr>
      <vt:lpstr>【様式４別添２】!Print_Area</vt:lpstr>
      <vt:lpstr>基準年度賃金算定シート!Print_Area</vt:lpstr>
      <vt:lpstr>基礎情報!Print_Area</vt:lpstr>
      <vt:lpstr>試算シート!Print_Area</vt:lpstr>
      <vt:lpstr>【様式４別添１】!Print_Titles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2021-07-06T11:24:57Z</cp:lastPrinted>
  <dcterms:created xsi:type="dcterms:W3CDTF">2021-06-15T08:52:57Z</dcterms:created>
  <dcterms:modified xsi:type="dcterms:W3CDTF">2023-07-14T02:26:21Z</dcterms:modified>
</cp:coreProperties>
</file>