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3AFFA897-FB71-4131-9A94-387CA2FF5170}" xr6:coauthVersionLast="47" xr6:coauthVersionMax="47" xr10:uidLastSave="{00000000-0000-0000-0000-000000000000}"/>
  <bookViews>
    <workbookView xWindow="-120" yWindow="-120" windowWidth="20730" windowHeight="11310" tabRatio="900" xr2:uid="{00000000-000D-0000-FFFF-FFFF00000000}"/>
  </bookViews>
  <sheets>
    <sheet name="基礎情報" sheetId="48" r:id="rId1"/>
    <sheet name="試算シート" sheetId="46" r:id="rId2"/>
    <sheet name="【様式１】" sheetId="28" r:id="rId3"/>
    <sheet name="【様式２】" sheetId="29" r:id="rId4"/>
    <sheet name="【様式４】" sheetId="4" r:id="rId5"/>
    <sheet name="【様式４別添１】" sheetId="43" r:id="rId6"/>
    <sheet name="基準年度賃金算定シート" sheetId="44" r:id="rId7"/>
    <sheet name="【様式４別添２】" sheetId="39" r:id="rId8"/>
    <sheet name="【市集約】" sheetId="47" r:id="rId9"/>
  </sheets>
  <definedNames>
    <definedName name="_xlnm._FilterDatabase" localSheetId="2" hidden="1">【様式１】!$O$6:$AG$11</definedName>
    <definedName name="aaaa" localSheetId="5">#REF!</definedName>
    <definedName name="aaaa" localSheetId="7">#REF!</definedName>
    <definedName name="aaaa" localSheetId="6">#REF!</definedName>
    <definedName name="aaaa" localSheetId="0">#REF!</definedName>
    <definedName name="aaaa" localSheetId="1">#REF!</definedName>
    <definedName name="aaaa">#REF!</definedName>
    <definedName name="_xlnm.Print_Area" localSheetId="2">【様式１】!$A$1:$AH$52</definedName>
    <definedName name="_xlnm.Print_Area" localSheetId="3">【様式２】!$A$1:$AI$26</definedName>
    <definedName name="_xlnm.Print_Area" localSheetId="4">【様式４】!$A$1:$AI$47</definedName>
    <definedName name="_xlnm.Print_Area" localSheetId="5">【様式４別添１】!$B$1:$AL$110</definedName>
    <definedName name="_xlnm.Print_Area" localSheetId="7">【様式４別添２】!$A$1:$H$18</definedName>
    <definedName name="_xlnm.Print_Area" localSheetId="6">基準年度賃金算定シート!$A$1:$L$101</definedName>
    <definedName name="_xlnm.Print_Area" localSheetId="0">基礎情報!$A$1:$L$41</definedName>
    <definedName name="_xlnm.Print_Area" localSheetId="1">試算シート!$A$1:$K$43</definedName>
    <definedName name="_xlnm.Print_Titles" localSheetId="5">【様式４別添１】!$4:$8</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0">#REF!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I2" i="47"/>
  <c r="H2" i="47"/>
  <c r="AW2" i="47"/>
  <c r="AV2" i="47"/>
  <c r="AU2" i="47"/>
  <c r="AT2" i="47"/>
  <c r="AS2" i="47"/>
  <c r="AR2" i="47"/>
  <c r="AQ2" i="47"/>
  <c r="AP2" i="47"/>
  <c r="AO2" i="47"/>
  <c r="AN2" i="47"/>
  <c r="AM2" i="47"/>
  <c r="AL2" i="47"/>
  <c r="AK2" i="47"/>
  <c r="AJ2" i="47"/>
  <c r="AI2" i="47"/>
  <c r="AH2" i="47"/>
  <c r="AG2" i="47"/>
  <c r="AF2" i="47"/>
  <c r="AE2" i="47"/>
  <c r="AD2" i="47"/>
  <c r="AC2" i="47"/>
  <c r="AB2" i="47"/>
  <c r="AA2" i="47"/>
  <c r="Z2" i="47"/>
  <c r="Y2" i="47"/>
  <c r="X2" i="47"/>
  <c r="W2" i="47"/>
  <c r="V2" i="47"/>
  <c r="U2" i="47"/>
  <c r="T2" i="47"/>
  <c r="S2" i="47"/>
  <c r="R2" i="47"/>
  <c r="Q2" i="47"/>
  <c r="P2" i="47"/>
  <c r="O2" i="47"/>
  <c r="N2" i="47"/>
  <c r="M2" i="47"/>
  <c r="L2" i="47"/>
  <c r="G2" i="47"/>
  <c r="F2" i="47"/>
  <c r="E2" i="47"/>
  <c r="D2" i="47"/>
  <c r="C2" i="47"/>
  <c r="B2" i="47"/>
  <c r="A2" i="47"/>
  <c r="J19" i="44"/>
  <c r="V6" i="4"/>
  <c r="V5" i="4"/>
  <c r="V4" i="4"/>
  <c r="V10" i="29"/>
  <c r="V9" i="29"/>
  <c r="V8" i="29"/>
  <c r="U9" i="28"/>
  <c r="U8" i="28"/>
  <c r="U7" i="28"/>
  <c r="AR29" i="4"/>
  <c r="G15" i="39"/>
  <c r="G7" i="39" s="1"/>
  <c r="E15" i="39"/>
  <c r="Q32" i="4" s="1"/>
  <c r="Q35" i="4"/>
  <c r="Q33" i="4"/>
  <c r="E2" i="39"/>
  <c r="AO17" i="4"/>
  <c r="Q14" i="4"/>
  <c r="K8" i="4"/>
  <c r="X98" i="43"/>
  <c r="W98" i="43"/>
  <c r="V98" i="43"/>
  <c r="U98" i="43"/>
  <c r="N98" i="43"/>
  <c r="X97" i="43"/>
  <c r="W97" i="43"/>
  <c r="V97" i="43"/>
  <c r="U97" i="43"/>
  <c r="N97" i="43"/>
  <c r="W96" i="43"/>
  <c r="V96" i="43"/>
  <c r="U96" i="43"/>
  <c r="N96" i="43"/>
  <c r="X95" i="43"/>
  <c r="W95" i="43"/>
  <c r="V95" i="43"/>
  <c r="U95" i="43"/>
  <c r="N95" i="43"/>
  <c r="X94" i="43"/>
  <c r="W94" i="43"/>
  <c r="V94" i="43"/>
  <c r="U94" i="43"/>
  <c r="N94" i="43"/>
  <c r="X93" i="43"/>
  <c r="W93" i="43"/>
  <c r="V93" i="43"/>
  <c r="U93" i="43"/>
  <c r="N93" i="43"/>
  <c r="W92" i="43"/>
  <c r="V92" i="43"/>
  <c r="U92" i="43"/>
  <c r="N92" i="43"/>
  <c r="X91" i="43"/>
  <c r="W91" i="43"/>
  <c r="V91" i="43"/>
  <c r="U91" i="43"/>
  <c r="N91" i="43"/>
  <c r="X90" i="43"/>
  <c r="W90" i="43"/>
  <c r="V90" i="43"/>
  <c r="U90" i="43"/>
  <c r="N90" i="43"/>
  <c r="X89" i="43"/>
  <c r="W89" i="43"/>
  <c r="V89" i="43"/>
  <c r="U89" i="43"/>
  <c r="N89" i="43"/>
  <c r="W88" i="43"/>
  <c r="V88" i="43"/>
  <c r="U88" i="43"/>
  <c r="N88" i="43"/>
  <c r="X87" i="43"/>
  <c r="W87" i="43"/>
  <c r="V87" i="43"/>
  <c r="U87" i="43"/>
  <c r="N87" i="43"/>
  <c r="X86" i="43"/>
  <c r="W86" i="43"/>
  <c r="V86" i="43"/>
  <c r="U86" i="43"/>
  <c r="N86" i="43"/>
  <c r="X85" i="43"/>
  <c r="W85" i="43"/>
  <c r="V85" i="43"/>
  <c r="U85" i="43"/>
  <c r="N85" i="43"/>
  <c r="W84" i="43"/>
  <c r="V84" i="43"/>
  <c r="U84" i="43"/>
  <c r="N84" i="43"/>
  <c r="X83" i="43"/>
  <c r="W83" i="43"/>
  <c r="V83" i="43"/>
  <c r="U83" i="43"/>
  <c r="N83" i="43"/>
  <c r="X82" i="43"/>
  <c r="W82" i="43"/>
  <c r="V82" i="43"/>
  <c r="U82" i="43"/>
  <c r="N82" i="43"/>
  <c r="X81" i="43"/>
  <c r="W81" i="43"/>
  <c r="V81" i="43"/>
  <c r="U81" i="43"/>
  <c r="N81" i="43"/>
  <c r="W80" i="43"/>
  <c r="V80" i="43"/>
  <c r="U80" i="43"/>
  <c r="N80" i="43"/>
  <c r="X79" i="43"/>
  <c r="W79" i="43"/>
  <c r="V79" i="43"/>
  <c r="U79" i="43"/>
  <c r="N79" i="43"/>
  <c r="X78" i="43"/>
  <c r="W78" i="43"/>
  <c r="V78" i="43"/>
  <c r="U78" i="43"/>
  <c r="N78" i="43"/>
  <c r="X77" i="43"/>
  <c r="W77" i="43"/>
  <c r="V77" i="43"/>
  <c r="U77" i="43"/>
  <c r="N77" i="43"/>
  <c r="W76" i="43"/>
  <c r="V76" i="43"/>
  <c r="U76" i="43"/>
  <c r="N76" i="43"/>
  <c r="X75" i="43"/>
  <c r="W75" i="43"/>
  <c r="V75" i="43"/>
  <c r="U75" i="43"/>
  <c r="N75" i="43"/>
  <c r="X74" i="43"/>
  <c r="W74" i="43"/>
  <c r="V74" i="43"/>
  <c r="U74" i="43"/>
  <c r="N74" i="43"/>
  <c r="X73" i="43"/>
  <c r="W73" i="43"/>
  <c r="V73" i="43"/>
  <c r="U73" i="43"/>
  <c r="N73" i="43"/>
  <c r="W72" i="43"/>
  <c r="V72" i="43"/>
  <c r="U72" i="43"/>
  <c r="N72" i="43"/>
  <c r="X71" i="43"/>
  <c r="W71" i="43"/>
  <c r="V71" i="43"/>
  <c r="U71" i="43"/>
  <c r="N71" i="43"/>
  <c r="X70" i="43"/>
  <c r="W70" i="43"/>
  <c r="V70" i="43"/>
  <c r="U70" i="43"/>
  <c r="N70" i="43"/>
  <c r="X69" i="43"/>
  <c r="W69" i="43"/>
  <c r="V69" i="43"/>
  <c r="U69" i="43"/>
  <c r="N69" i="43"/>
  <c r="W68" i="43"/>
  <c r="V68" i="43"/>
  <c r="U68" i="43"/>
  <c r="N68" i="43"/>
  <c r="X67" i="43"/>
  <c r="W67" i="43"/>
  <c r="V67" i="43"/>
  <c r="U67" i="43"/>
  <c r="N67" i="43"/>
  <c r="X66" i="43"/>
  <c r="W66" i="43"/>
  <c r="V66" i="43"/>
  <c r="U66" i="43"/>
  <c r="N66" i="43"/>
  <c r="X65" i="43"/>
  <c r="W65" i="43"/>
  <c r="V65" i="43"/>
  <c r="U65" i="43"/>
  <c r="N65" i="43"/>
  <c r="W64" i="43"/>
  <c r="V64" i="43"/>
  <c r="U64" i="43"/>
  <c r="N64" i="43"/>
  <c r="X63" i="43"/>
  <c r="W63" i="43"/>
  <c r="V63" i="43"/>
  <c r="U63" i="43"/>
  <c r="N63" i="43"/>
  <c r="X62" i="43"/>
  <c r="W62" i="43"/>
  <c r="V62" i="43"/>
  <c r="U62" i="43"/>
  <c r="N62" i="43"/>
  <c r="X61" i="43"/>
  <c r="W61" i="43"/>
  <c r="V61" i="43"/>
  <c r="U61" i="43"/>
  <c r="N61" i="43"/>
  <c r="W60" i="43"/>
  <c r="V60" i="43"/>
  <c r="U60" i="43"/>
  <c r="N60" i="43"/>
  <c r="X59" i="43"/>
  <c r="W59" i="43"/>
  <c r="V59" i="43"/>
  <c r="U59" i="43"/>
  <c r="N59" i="43"/>
  <c r="X58" i="43"/>
  <c r="W58" i="43"/>
  <c r="V58" i="43"/>
  <c r="U58" i="43"/>
  <c r="N58" i="43"/>
  <c r="X57" i="43"/>
  <c r="W57" i="43"/>
  <c r="V57" i="43"/>
  <c r="U57" i="43"/>
  <c r="N57" i="43"/>
  <c r="W56" i="43"/>
  <c r="V56" i="43"/>
  <c r="U56" i="43"/>
  <c r="N56" i="43"/>
  <c r="X55" i="43"/>
  <c r="W55" i="43"/>
  <c r="V55" i="43"/>
  <c r="U55" i="43"/>
  <c r="N55" i="43"/>
  <c r="X54" i="43"/>
  <c r="W54" i="43"/>
  <c r="V54" i="43"/>
  <c r="U54" i="43"/>
  <c r="N54" i="43"/>
  <c r="X53" i="43"/>
  <c r="W53" i="43"/>
  <c r="V53" i="43"/>
  <c r="U53" i="43"/>
  <c r="N53" i="43"/>
  <c r="W52" i="43"/>
  <c r="V52" i="43"/>
  <c r="U52" i="43"/>
  <c r="N52" i="43"/>
  <c r="X51" i="43"/>
  <c r="W51" i="43"/>
  <c r="V51" i="43"/>
  <c r="U51" i="43"/>
  <c r="N51" i="43"/>
  <c r="X50" i="43"/>
  <c r="W50" i="43"/>
  <c r="V50" i="43"/>
  <c r="U50" i="43"/>
  <c r="N50" i="43"/>
  <c r="X49" i="43"/>
  <c r="W49" i="43"/>
  <c r="V49" i="43"/>
  <c r="U49" i="43"/>
  <c r="N49" i="43"/>
  <c r="W48" i="43"/>
  <c r="V48" i="43"/>
  <c r="U48" i="43"/>
  <c r="N48" i="43"/>
  <c r="X47" i="43"/>
  <c r="W47" i="43"/>
  <c r="V47" i="43"/>
  <c r="U47" i="43"/>
  <c r="N47" i="43"/>
  <c r="X46" i="43"/>
  <c r="W46" i="43"/>
  <c r="V46" i="43"/>
  <c r="U46" i="43"/>
  <c r="N46" i="43"/>
  <c r="X45" i="43"/>
  <c r="W45" i="43"/>
  <c r="V45" i="43"/>
  <c r="U45" i="43"/>
  <c r="N45" i="43"/>
  <c r="W44" i="43"/>
  <c r="V44" i="43"/>
  <c r="U44" i="43"/>
  <c r="N44" i="43"/>
  <c r="X43" i="43"/>
  <c r="W43" i="43"/>
  <c r="V43" i="43"/>
  <c r="U43" i="43"/>
  <c r="N43" i="43"/>
  <c r="X42" i="43"/>
  <c r="W42" i="43"/>
  <c r="V42" i="43"/>
  <c r="U42" i="43"/>
  <c r="N42" i="43"/>
  <c r="X41" i="43"/>
  <c r="W41" i="43"/>
  <c r="V41" i="43"/>
  <c r="U41" i="43"/>
  <c r="N41" i="43"/>
  <c r="W40" i="43"/>
  <c r="V40" i="43"/>
  <c r="U40" i="43"/>
  <c r="N40" i="43"/>
  <c r="X39" i="43"/>
  <c r="W39" i="43"/>
  <c r="V39" i="43"/>
  <c r="U39" i="43"/>
  <c r="N39" i="43"/>
  <c r="X38" i="43"/>
  <c r="W38" i="43"/>
  <c r="V38" i="43"/>
  <c r="U38" i="43"/>
  <c r="N38" i="43"/>
  <c r="X37" i="43"/>
  <c r="W37" i="43"/>
  <c r="V37" i="43"/>
  <c r="U37" i="43"/>
  <c r="N37" i="43"/>
  <c r="W36" i="43"/>
  <c r="V36" i="43"/>
  <c r="U36" i="43"/>
  <c r="N36" i="43"/>
  <c r="X35" i="43"/>
  <c r="W35" i="43"/>
  <c r="V35" i="43"/>
  <c r="U35" i="43"/>
  <c r="N35" i="43"/>
  <c r="X34" i="43"/>
  <c r="W34" i="43"/>
  <c r="V34" i="43"/>
  <c r="U34" i="43"/>
  <c r="N34" i="43"/>
  <c r="X33" i="43"/>
  <c r="W33" i="43"/>
  <c r="V33" i="43"/>
  <c r="U33" i="43"/>
  <c r="N33" i="43"/>
  <c r="W32" i="43"/>
  <c r="V32" i="43"/>
  <c r="U32" i="43"/>
  <c r="N32" i="43"/>
  <c r="X31" i="43"/>
  <c r="W31" i="43"/>
  <c r="V31" i="43"/>
  <c r="U31" i="43"/>
  <c r="N31" i="43"/>
  <c r="X30" i="43"/>
  <c r="W30" i="43"/>
  <c r="V30" i="43"/>
  <c r="U30" i="43"/>
  <c r="N30" i="43"/>
  <c r="X29" i="43"/>
  <c r="W29" i="43"/>
  <c r="V29" i="43"/>
  <c r="U29" i="43"/>
  <c r="N29" i="43"/>
  <c r="W28" i="43"/>
  <c r="V28" i="43"/>
  <c r="U28" i="43"/>
  <c r="N28" i="43"/>
  <c r="X27" i="43"/>
  <c r="W27" i="43"/>
  <c r="V27" i="43"/>
  <c r="U27" i="43"/>
  <c r="N27" i="43"/>
  <c r="X26" i="43"/>
  <c r="W26" i="43"/>
  <c r="V26" i="43"/>
  <c r="U26" i="43"/>
  <c r="N26" i="43"/>
  <c r="X25" i="43"/>
  <c r="W25" i="43"/>
  <c r="V25" i="43"/>
  <c r="U25" i="43"/>
  <c r="N25" i="43"/>
  <c r="W24" i="43"/>
  <c r="V24" i="43"/>
  <c r="U24" i="43"/>
  <c r="N24" i="43"/>
  <c r="X23" i="43"/>
  <c r="W23" i="43"/>
  <c r="V23" i="43"/>
  <c r="U23" i="43"/>
  <c r="N23" i="43"/>
  <c r="X22" i="43"/>
  <c r="W22" i="43"/>
  <c r="V22" i="43"/>
  <c r="U22" i="43"/>
  <c r="N22" i="43"/>
  <c r="X21" i="43"/>
  <c r="W21" i="43"/>
  <c r="V21" i="43"/>
  <c r="U21" i="43"/>
  <c r="N21" i="43"/>
  <c r="W20" i="43"/>
  <c r="V20" i="43"/>
  <c r="U20" i="43"/>
  <c r="N20" i="43"/>
  <c r="X19" i="43"/>
  <c r="W19" i="43"/>
  <c r="V19" i="43"/>
  <c r="U19" i="43"/>
  <c r="N19" i="43"/>
  <c r="X18" i="43"/>
  <c r="W18" i="43"/>
  <c r="V18" i="43"/>
  <c r="U18" i="43"/>
  <c r="N18" i="43"/>
  <c r="X17" i="43"/>
  <c r="W17" i="43"/>
  <c r="V17" i="43"/>
  <c r="U17" i="43"/>
  <c r="N17" i="43"/>
  <c r="W16" i="43"/>
  <c r="V16" i="43"/>
  <c r="U16" i="43"/>
  <c r="N16" i="43"/>
  <c r="X15" i="43"/>
  <c r="W15" i="43"/>
  <c r="V15" i="43"/>
  <c r="U15" i="43"/>
  <c r="N15" i="43"/>
  <c r="X14" i="43"/>
  <c r="W14" i="43"/>
  <c r="V14" i="43"/>
  <c r="U14" i="43"/>
  <c r="N14" i="43"/>
  <c r="X13" i="43"/>
  <c r="W13" i="43"/>
  <c r="V13" i="43"/>
  <c r="U13" i="43"/>
  <c r="N13" i="43"/>
  <c r="W12" i="43"/>
  <c r="V12" i="43"/>
  <c r="U12" i="43"/>
  <c r="N12" i="43"/>
  <c r="X11" i="43"/>
  <c r="W11" i="43"/>
  <c r="V11" i="43"/>
  <c r="U11" i="43"/>
  <c r="N11" i="43"/>
  <c r="N100" i="43" s="1"/>
  <c r="X10" i="43"/>
  <c r="W10" i="43"/>
  <c r="V10" i="43"/>
  <c r="U10" i="43"/>
  <c r="N10" i="43"/>
  <c r="W9" i="43"/>
  <c r="X9" i="43" s="1"/>
  <c r="V9" i="43"/>
  <c r="U9" i="43"/>
  <c r="N9" i="43"/>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H100" i="44" s="1"/>
  <c r="AI100" i="43"/>
  <c r="AJ3" i="43"/>
  <c r="AG99" i="43"/>
  <c r="AH98" i="43"/>
  <c r="AH11" i="43"/>
  <c r="AH12"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10" i="43"/>
  <c r="AH9" i="43"/>
  <c r="BB8" i="4"/>
  <c r="BA8" i="4"/>
  <c r="AZ8" i="4"/>
  <c r="AY8" i="4"/>
  <c r="AX8" i="4"/>
  <c r="AW8" i="4"/>
  <c r="AV8" i="4"/>
  <c r="AU8" i="4"/>
  <c r="AT8" i="4"/>
  <c r="AS8" i="4"/>
  <c r="AR8" i="4"/>
  <c r="F20" i="44"/>
  <c r="Q34" i="4" l="1"/>
  <c r="E7" i="39"/>
  <c r="X12" i="43"/>
  <c r="X16" i="43"/>
  <c r="X20" i="43"/>
  <c r="X24" i="43"/>
  <c r="Y24" i="43" s="1"/>
  <c r="Z24" i="43" s="1"/>
  <c r="X28" i="43"/>
  <c r="X32" i="43"/>
  <c r="Y32" i="43" s="1"/>
  <c r="Z32" i="43" s="1"/>
  <c r="X36" i="43"/>
  <c r="X40" i="43"/>
  <c r="Y40" i="43" s="1"/>
  <c r="Z40" i="43" s="1"/>
  <c r="X44" i="43"/>
  <c r="X48" i="43"/>
  <c r="Y48" i="43" s="1"/>
  <c r="Z48" i="43" s="1"/>
  <c r="X52" i="43"/>
  <c r="X56" i="43"/>
  <c r="X60" i="43"/>
  <c r="X64" i="43"/>
  <c r="X68" i="43"/>
  <c r="X72" i="43"/>
  <c r="X76" i="43"/>
  <c r="X80" i="43"/>
  <c r="X84" i="43"/>
  <c r="X88" i="43"/>
  <c r="X92" i="43"/>
  <c r="X96" i="43"/>
  <c r="F25" i="44"/>
  <c r="F26" i="44"/>
  <c r="F27" i="44"/>
  <c r="F28" i="44"/>
  <c r="F29" i="44"/>
  <c r="F30" i="44"/>
  <c r="F31" i="44"/>
  <c r="F32" i="44"/>
  <c r="F33" i="44"/>
  <c r="F34" i="44"/>
  <c r="Y18" i="43"/>
  <c r="Z18" i="43" s="1"/>
  <c r="Y19" i="43"/>
  <c r="Z19" i="43" s="1"/>
  <c r="Y21" i="43"/>
  <c r="Z21" i="43" s="1"/>
  <c r="Y23" i="43"/>
  <c r="Z23" i="43" s="1"/>
  <c r="Y25" i="43"/>
  <c r="Z25" i="43" s="1"/>
  <c r="Y26" i="43"/>
  <c r="Z26" i="43" s="1"/>
  <c r="Y27" i="43"/>
  <c r="Z27" i="43" s="1"/>
  <c r="Y29" i="43"/>
  <c r="Z29" i="43" s="1"/>
  <c r="Y30" i="43"/>
  <c r="Z30" i="43" s="1"/>
  <c r="Y31" i="43"/>
  <c r="Z31" i="43" s="1"/>
  <c r="Y33" i="43"/>
  <c r="Z33" i="43" s="1"/>
  <c r="Y34" i="43"/>
  <c r="Z34" i="43" s="1"/>
  <c r="Y35" i="43"/>
  <c r="Z35" i="43" s="1"/>
  <c r="Y37" i="43"/>
  <c r="Z37" i="43" s="1"/>
  <c r="Y38" i="43"/>
  <c r="Z38" i="43" s="1"/>
  <c r="Y39" i="43"/>
  <c r="Z39" i="43" s="1"/>
  <c r="Y41" i="43"/>
  <c r="Z41" i="43" s="1"/>
  <c r="Y42" i="43"/>
  <c r="Z42" i="43" s="1"/>
  <c r="Y43" i="43"/>
  <c r="Z43" i="43" s="1"/>
  <c r="Y45" i="43"/>
  <c r="Z45" i="43" s="1"/>
  <c r="Y46" i="43"/>
  <c r="Z46" i="43" s="1"/>
  <c r="Y47" i="43"/>
  <c r="Z47" i="43" s="1"/>
  <c r="Y22" i="43"/>
  <c r="Z22" i="43" s="1"/>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H15" i="39"/>
  <c r="F15" i="39"/>
  <c r="AI45" i="43" l="1"/>
  <c r="AI37" i="43"/>
  <c r="AI42" i="43"/>
  <c r="AI26" i="43"/>
  <c r="AI19" i="43"/>
  <c r="AI18" i="43"/>
  <c r="AI29" i="43"/>
  <c r="AI21" i="43"/>
  <c r="AI22" i="43"/>
  <c r="AI46" i="43"/>
  <c r="AI38" i="43"/>
  <c r="AI30" i="43"/>
  <c r="AI41" i="43"/>
  <c r="AI33" i="43"/>
  <c r="AI25" i="43"/>
  <c r="Y44" i="43"/>
  <c r="Z44" i="43" s="1"/>
  <c r="Y20" i="43"/>
  <c r="Z20" i="43" s="1"/>
  <c r="Y36" i="43"/>
  <c r="Z36" i="43" s="1"/>
  <c r="Y28" i="43"/>
  <c r="Z28" i="43" s="1"/>
  <c r="AI47" i="43"/>
  <c r="AI48" i="43"/>
  <c r="AI40" i="43"/>
  <c r="AI32" i="43"/>
  <c r="AI24" i="43"/>
  <c r="AI31" i="43"/>
  <c r="AI34" i="43"/>
  <c r="AI43" i="43"/>
  <c r="AI27" i="43"/>
  <c r="AI23" i="43"/>
  <c r="AI35" i="43"/>
  <c r="AI39" i="43"/>
  <c r="H38" i="46"/>
  <c r="H37" i="46"/>
  <c r="H36" i="46"/>
  <c r="H35" i="46"/>
  <c r="H33" i="46"/>
  <c r="H32" i="46"/>
  <c r="H31" i="46"/>
  <c r="H30" i="46"/>
  <c r="H29" i="46"/>
  <c r="H28" i="46"/>
  <c r="H27" i="46"/>
  <c r="H26" i="46"/>
  <c r="AI28" i="43" l="1"/>
  <c r="AI36" i="43"/>
  <c r="AI20" i="43"/>
  <c r="AI44" i="43"/>
  <c r="P16" i="28"/>
  <c r="P28" i="46"/>
  <c r="O28" i="46"/>
  <c r="N28" i="46"/>
  <c r="M28" i="46"/>
  <c r="M26" i="46"/>
  <c r="M25" i="46"/>
  <c r="N24" i="46"/>
  <c r="M24" i="46"/>
  <c r="N23" i="46"/>
  <c r="M23" i="46"/>
  <c r="N22" i="46"/>
  <c r="M22" i="46"/>
  <c r="N21" i="46"/>
  <c r="M21" i="46"/>
  <c r="H21" i="46" s="1"/>
  <c r="F15" i="46"/>
  <c r="D15" i="46"/>
  <c r="C15" i="46"/>
  <c r="E14" i="46"/>
  <c r="E13" i="46"/>
  <c r="E12" i="46"/>
  <c r="E15" i="46" l="1"/>
  <c r="H24" i="46"/>
  <c r="H23" i="46"/>
  <c r="H22" i="46"/>
  <c r="H34" i="46" s="1"/>
  <c r="H25" i="46" l="1"/>
  <c r="H39" i="46" s="1"/>
  <c r="D42" i="46" l="1"/>
  <c r="AD16" i="4" s="1"/>
  <c r="K20" i="44"/>
  <c r="AF99" i="43" l="1"/>
  <c r="AH99" i="43" l="1"/>
  <c r="R4" i="43"/>
  <c r="K7" i="4"/>
  <c r="K6" i="4"/>
  <c r="K5" i="4"/>
  <c r="Q12" i="4"/>
  <c r="Q40" i="4" l="1"/>
  <c r="AG38" i="4" s="1"/>
  <c r="Q39" i="4"/>
  <c r="V12" i="4"/>
  <c r="Q44" i="4"/>
  <c r="Q43" i="4"/>
  <c r="AP11" i="4"/>
  <c r="AP8" i="4"/>
  <c r="AP13" i="4"/>
  <c r="AP7" i="4"/>
  <c r="AP9" i="4"/>
  <c r="AP16" i="4"/>
  <c r="AP10" i="4"/>
  <c r="AP15" i="4"/>
  <c r="AP12" i="4"/>
  <c r="AP17" i="4"/>
  <c r="Q28" i="4" s="1"/>
  <c r="AP14" i="4"/>
  <c r="K4" i="4"/>
  <c r="AG42" i="4" l="1"/>
  <c r="H14" i="44"/>
  <c r="H13" i="44" s="1"/>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X99" i="43" l="1"/>
  <c r="AE99" i="43"/>
  <c r="AC99" i="43"/>
  <c r="AB99" i="43"/>
  <c r="AA99" i="43"/>
  <c r="T99" i="43"/>
  <c r="S99" i="43"/>
  <c r="R99" i="43"/>
  <c r="AD98" i="43"/>
  <c r="AD97" i="43"/>
  <c r="AD96" i="43"/>
  <c r="AD95" i="43"/>
  <c r="AD94" i="43"/>
  <c r="AD93" i="43"/>
  <c r="AD92" i="43"/>
  <c r="AD91" i="43"/>
  <c r="AD90" i="43"/>
  <c r="AD89" i="43"/>
  <c r="AD88" i="43"/>
  <c r="AD87" i="43"/>
  <c r="AD86" i="43"/>
  <c r="AD85" i="43"/>
  <c r="AD84" i="43"/>
  <c r="AD83" i="43"/>
  <c r="AD82" i="43"/>
  <c r="AD81" i="43"/>
  <c r="AD80" i="43"/>
  <c r="AD79" i="43"/>
  <c r="AD78" i="43"/>
  <c r="AD77" i="43"/>
  <c r="AD76" i="43"/>
  <c r="AD75" i="43"/>
  <c r="AD74" i="43"/>
  <c r="AD73" i="43"/>
  <c r="AD72" i="43"/>
  <c r="AD71" i="43"/>
  <c r="AD70" i="43"/>
  <c r="AD69" i="43"/>
  <c r="AD68" i="43"/>
  <c r="AD67" i="43"/>
  <c r="AD66" i="43"/>
  <c r="AD65" i="43"/>
  <c r="AD64" i="43"/>
  <c r="AD63" i="43"/>
  <c r="AD62" i="43"/>
  <c r="AD61" i="43"/>
  <c r="AD60" i="43"/>
  <c r="AD59" i="43"/>
  <c r="AD58" i="43"/>
  <c r="AD57" i="43"/>
  <c r="AD56" i="43"/>
  <c r="AD55" i="43"/>
  <c r="Y55" i="43"/>
  <c r="Z55" i="43" s="1"/>
  <c r="AD54" i="43"/>
  <c r="AD53" i="43"/>
  <c r="Y53" i="43"/>
  <c r="Z53" i="43" s="1"/>
  <c r="AD52" i="43"/>
  <c r="Y52" i="43"/>
  <c r="Z52" i="43" s="1"/>
  <c r="AD51" i="43"/>
  <c r="Y51" i="43"/>
  <c r="Z51" i="43" s="1"/>
  <c r="AD50" i="43"/>
  <c r="AD49" i="43"/>
  <c r="Y49" i="43"/>
  <c r="Z49" i="43" s="1"/>
  <c r="AD17" i="43"/>
  <c r="AD16" i="43"/>
  <c r="AD15" i="43"/>
  <c r="AD14" i="43"/>
  <c r="AD13" i="43"/>
  <c r="AD12" i="43"/>
  <c r="AD11" i="43"/>
  <c r="AD10" i="43"/>
  <c r="B10" i="43"/>
  <c r="B11" i="43" s="1"/>
  <c r="B12" i="43" s="1"/>
  <c r="B13" i="43" s="1"/>
  <c r="B14" i="43" s="1"/>
  <c r="B15" i="43" s="1"/>
  <c r="B16" i="43" s="1"/>
  <c r="B17" i="43" s="1"/>
  <c r="AD9" i="43"/>
  <c r="AI53" i="43" l="1"/>
  <c r="Y59" i="43"/>
  <c r="Y91" i="43"/>
  <c r="Y75" i="43"/>
  <c r="AI51" i="43"/>
  <c r="Y57" i="43"/>
  <c r="Z57" i="43" s="1"/>
  <c r="Y65" i="43"/>
  <c r="Y73" i="43"/>
  <c r="Y81" i="43"/>
  <c r="Z81" i="43" s="1"/>
  <c r="Y89" i="43"/>
  <c r="Z89" i="43" s="1"/>
  <c r="Y97" i="43"/>
  <c r="Y60" i="43"/>
  <c r="Y68" i="43"/>
  <c r="Z68" i="43" s="1"/>
  <c r="Y76" i="43"/>
  <c r="Z76" i="43" s="1"/>
  <c r="Y84" i="43"/>
  <c r="Y92" i="43"/>
  <c r="Y63" i="43"/>
  <c r="Y71" i="43"/>
  <c r="Y79" i="43"/>
  <c r="Y87" i="43"/>
  <c r="Z87" i="43" s="1"/>
  <c r="Y95" i="43"/>
  <c r="AI49" i="43"/>
  <c r="Y67" i="43"/>
  <c r="Y66" i="43"/>
  <c r="Y74" i="43"/>
  <c r="Y82" i="43"/>
  <c r="Y90" i="43"/>
  <c r="Z90" i="43" s="1"/>
  <c r="Y98" i="43"/>
  <c r="Y83" i="43"/>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Y61" i="43"/>
  <c r="Z61" i="43" s="1"/>
  <c r="Y69" i="43"/>
  <c r="Z69" i="43" s="1"/>
  <c r="Y77" i="43"/>
  <c r="Y85" i="43"/>
  <c r="H12" i="44"/>
  <c r="H10" i="44" s="1"/>
  <c r="H16" i="44"/>
  <c r="AI55" i="43"/>
  <c r="AD99" i="43"/>
  <c r="Q24" i="4" s="1"/>
  <c r="Q25" i="4"/>
  <c r="AI52" i="43"/>
  <c r="Y54" i="43"/>
  <c r="Z54" i="43" s="1"/>
  <c r="Y62" i="43"/>
  <c r="Z62" i="43" s="1"/>
  <c r="Y70" i="43"/>
  <c r="Z70" i="43" s="1"/>
  <c r="Y78" i="43"/>
  <c r="Z78" i="43" s="1"/>
  <c r="Y86" i="43"/>
  <c r="Z86" i="43" s="1"/>
  <c r="Y94" i="43"/>
  <c r="Z94" i="43" s="1"/>
  <c r="Y56" i="43"/>
  <c r="Z56" i="43" s="1"/>
  <c r="Y64" i="43"/>
  <c r="Z64" i="43" s="1"/>
  <c r="Y72" i="43"/>
  <c r="Z72" i="43" s="1"/>
  <c r="Y80" i="43"/>
  <c r="Z80" i="43" s="1"/>
  <c r="Y88" i="43"/>
  <c r="Z88" i="43" s="1"/>
  <c r="Y96" i="43"/>
  <c r="Z96" i="43" s="1"/>
  <c r="Y93" i="43"/>
  <c r="Z93" i="43" s="1"/>
  <c r="Y50" i="43"/>
  <c r="Z50" i="43" s="1"/>
  <c r="Y58" i="43"/>
  <c r="Z58" i="43" s="1"/>
  <c r="Z67" i="43" l="1"/>
  <c r="AI67" i="43" s="1"/>
  <c r="Z84" i="43"/>
  <c r="AI84" i="43" s="1"/>
  <c r="Z65" i="43"/>
  <c r="AI65" i="43" s="1"/>
  <c r="Z73" i="43"/>
  <c r="AI73" i="43" s="1"/>
  <c r="Z66" i="43"/>
  <c r="AI66" i="43" s="1"/>
  <c r="Z92" i="43"/>
  <c r="AI92" i="43" s="1"/>
  <c r="Z98" i="43"/>
  <c r="AI98" i="43" s="1"/>
  <c r="Z60" i="43"/>
  <c r="AI60" i="43" s="1"/>
  <c r="Z75" i="43"/>
  <c r="AI75" i="43" s="1"/>
  <c r="Z79" i="43"/>
  <c r="AI79" i="43" s="1"/>
  <c r="Z97" i="43"/>
  <c r="AI97" i="43" s="1"/>
  <c r="Z91" i="43"/>
  <c r="AI91" i="43" s="1"/>
  <c r="Z83" i="43"/>
  <c r="AI83" i="43" s="1"/>
  <c r="Z95" i="43"/>
  <c r="AI95" i="43" s="1"/>
  <c r="Z85" i="43"/>
  <c r="AI85" i="43" s="1"/>
  <c r="Z82" i="43"/>
  <c r="AI82" i="43" s="1"/>
  <c r="Z71" i="43"/>
  <c r="AI71" i="43" s="1"/>
  <c r="Z59" i="43"/>
  <c r="AI59" i="43" s="1"/>
  <c r="Z77" i="43"/>
  <c r="AI77" i="43" s="1"/>
  <c r="Z74" i="43"/>
  <c r="AI74" i="43" s="1"/>
  <c r="Z63" i="43"/>
  <c r="AI63" i="43" s="1"/>
  <c r="AI76" i="43"/>
  <c r="AI57" i="43"/>
  <c r="AI89" i="43"/>
  <c r="AI81" i="43"/>
  <c r="AI87" i="43"/>
  <c r="AI68" i="43"/>
  <c r="AI62" i="43"/>
  <c r="AI86" i="43"/>
  <c r="AI90" i="43"/>
  <c r="AI88" i="43"/>
  <c r="AI80" i="43"/>
  <c r="AI72" i="43"/>
  <c r="AI69" i="43"/>
  <c r="AI94" i="43"/>
  <c r="AI96" i="43"/>
  <c r="AI64" i="43"/>
  <c r="AI78" i="43"/>
  <c r="AI50" i="43"/>
  <c r="AI54" i="43"/>
  <c r="AI70" i="43"/>
  <c r="AI58" i="43"/>
  <c r="AI56" i="43"/>
  <c r="AI93" i="43"/>
  <c r="AI61" i="43"/>
  <c r="H8" i="44"/>
  <c r="U99" i="43" s="1"/>
  <c r="U101" i="43" l="1"/>
  <c r="V99" i="43" l="1"/>
  <c r="Y16" i="43" l="1"/>
  <c r="Z16" i="43" s="1"/>
  <c r="Y17" i="43"/>
  <c r="Z17" i="43" s="1"/>
  <c r="Y14" i="43"/>
  <c r="Z14" i="43" s="1"/>
  <c r="Y15" i="43"/>
  <c r="Z15" i="43" s="1"/>
  <c r="Y12" i="43"/>
  <c r="Z12" i="43" s="1"/>
  <c r="Y13" i="43"/>
  <c r="Z13" i="43" s="1"/>
  <c r="Y10" i="43"/>
  <c r="Z10" i="43" s="1"/>
  <c r="Y11" i="43"/>
  <c r="Z11" i="43" s="1"/>
  <c r="W99" i="43"/>
  <c r="Q27" i="4" s="1"/>
  <c r="Q26" i="4" l="1"/>
  <c r="Q23" i="4" s="1"/>
  <c r="AI12" i="43"/>
  <c r="AI10" i="43"/>
  <c r="AI13" i="43"/>
  <c r="AI15" i="43"/>
  <c r="AI14" i="43"/>
  <c r="AI16" i="43"/>
  <c r="AI17" i="43"/>
  <c r="AI11" i="43"/>
  <c r="X101" i="43"/>
  <c r="Y9" i="43" s="1"/>
  <c r="Z9" i="43" s="1"/>
  <c r="Q22" i="4" l="1"/>
  <c r="AQ28" i="4"/>
  <c r="AQ29" i="4" s="1"/>
  <c r="Y99" i="43"/>
  <c r="AI9" i="43" l="1"/>
  <c r="AI99" i="43" s="1"/>
  <c r="AI102" i="43" s="1"/>
  <c r="Z99" i="43"/>
  <c r="Q18" i="4" l="1"/>
  <c r="AD17" i="4"/>
  <c r="Q15" i="4" s="1"/>
  <c r="AA16" i="28"/>
  <c r="AA24" i="28" l="1"/>
  <c r="Q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6" authorId="0" shapeId="0" xr:uid="{8A75939B-4447-4202-B116-E809B1B373DF}">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6" authorId="0" shapeId="0" xr:uid="{0622A766-A3F5-4AE0-802B-E6407AA5B0DB}">
      <text>
        <r>
          <rPr>
            <sz val="9"/>
            <color indexed="81"/>
            <rFont val="MS P ゴシック"/>
            <family val="3"/>
            <charset val="128"/>
          </rPr>
          <t>区分Ｃの場合は処遇改善等加算単価ゼロ</t>
        </r>
      </text>
    </comment>
    <comment ref="F27" authorId="0" shapeId="0" xr:uid="{EF9BC696-6A13-420F-9666-21BAF7F2D94B}">
      <text>
        <r>
          <rPr>
            <sz val="9"/>
            <color indexed="81"/>
            <rFont val="MS P ゴシック"/>
            <family val="3"/>
            <charset val="128"/>
          </rPr>
          <t>月当たりの土曜日の閉所日数区分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CABCA3F5-07D9-445F-9A00-C29541480216}">
      <text>
        <r>
          <rPr>
            <b/>
            <sz val="12"/>
            <color indexed="81"/>
            <rFont val="MS P ゴシック"/>
            <family val="3"/>
            <charset val="128"/>
          </rPr>
          <t xml:space="preserve">要選択
</t>
        </r>
        <r>
          <rPr>
            <sz val="12"/>
            <color indexed="81"/>
            <rFont val="MS P ゴシック"/>
            <family val="3"/>
            <charset val="128"/>
          </rPr>
          <t>※昨年度、いくつかの施設で入力漏れがありました。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28" authorId="0" shapeId="0" xr:uid="{18425A1E-53FE-4893-8625-14B71D966731}">
      <text>
        <r>
          <rPr>
            <sz val="10"/>
            <color indexed="81"/>
            <rFont val="MS P ゴシック"/>
            <family val="3"/>
            <charset val="128"/>
          </rPr>
          <t>【様式４別添１】を入力することで数値反映</t>
        </r>
      </text>
    </comment>
    <comment ref="Q29" authorId="1" shapeId="0" xr:uid="{F166C6D7-B514-4505-B5AE-846A58705A96}">
      <text>
        <r>
          <rPr>
            <b/>
            <u/>
            <sz val="14"/>
            <color indexed="81"/>
            <rFont val="MS P ゴシック"/>
            <family val="3"/>
            <charset val="128"/>
          </rPr>
          <t>新規事由なしの場合は入力不要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令和４年度</t>
        </r>
        <r>
          <rPr>
            <sz val="14"/>
            <color indexed="81"/>
            <rFont val="MS P ゴシック"/>
            <family val="3"/>
            <charset val="128"/>
          </rPr>
          <t>の処遇Ⅰ・Ⅱ・Ⅲ「残額」を記載
 ●処遇Ⅰ→実績報告様式６-（５）-①の金額
 ●処遇Ⅱ→実績報告様式８-（４）-①の金額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F1125505-ABDF-48B4-8E87-EAD635379742}">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令和５年度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処遇改善Ⅱ・Ⅲ及びR4臨時特例事業にかかる金額を除く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BE7E8714-B958-4F9C-8455-0A843A719467}">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<sst xmlns="http://schemas.openxmlformats.org/spreadsheetml/2006/main" count="740" uniqueCount="391">
  <si>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</si>
  <si>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</si>
  <si>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</si>
  <si>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</si>
  <si>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</si>
  <si>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</si>
  <si>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</si>
  <si>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</si>
  <si>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</si>
  <si>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</si>
  <si>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</si>
  <si>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</si>
  <si>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</si>
  <si>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</si>
  <si>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</si>
  <si>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</si>
  <si>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</si>
  <si>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</si>
  <si>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</si>
  <si>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</si>
  <si>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</si>
  <si>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</si>
  <si>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</si>
  <si>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</si>
  <si>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</si>
  <si>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</si>
  <si>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</si>
  <si>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</si>
  <si>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</si>
  <si>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</si>
  <si>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</si>
  <si>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</si>
  <si>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</si>
  <si>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</si>
  <si>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</si>
  <si>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</si>
  <si>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</si>
  <si>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</si>
  <si>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</si>
  <si>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</si>
  <si>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</si>
  <si>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</si>
  <si>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</si>
  <si>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</si>
  <si>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</si>
  <si>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</si>
  <si>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</si>
  <si>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</si>
  <si>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</si>
  <si>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</si>
  <si>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</si>
  <si>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</si>
  <si>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</si>
  <si>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</si>
  <si>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</si>
  <si>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</si>
  <si>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</si>
  <si>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</si>
  <si>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</si>
  <si>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</si>
  <si>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</si>
  <si>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</si>
  <si>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</si>
  <si>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</si>
  <si>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</si>
  <si>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</si>
  <si>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</si>
  <si>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</si>
  <si>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</si>
  <si>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</si>
  <si>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</si>
  <si>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</si>
  <si>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</si>
  <si>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</si>
  <si>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</si>
  <si>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</si>
  <si>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</si>
  <si>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</si>
  <si>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</si>
  <si>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</si>
  <si>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</si>
  <si>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</si>
  <si>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</si>
  <si>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</si>
  <si>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</si>
  <si>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</si>
  <si>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</si>
  <si>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</si>
  <si>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</si>
  <si>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</si>
  <si>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</si>
  <si>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</si>
  <si>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</si>
  <si>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</si>
  <si>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</si>
  <si>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</si>
  <si>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</si>
  <si>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</si>
  <si>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</si>
  <si>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</si>
  <si>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</si>
  <si>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</si>
  <si>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</si>
  <si>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</si>
  <si>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</si>
  <si>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</si>
  <si>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</si>
  <si>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</si>
  <si>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</si>
  <si>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</si>
  <si>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</si>
  <si>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</si>
  <si>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</si>
  <si>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</si>
  <si>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</si>
  <si>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</si>
  <si>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</si>
  <si>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</si>
  <si>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</si>
  <si>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</si>
  <si>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</si>
  <si>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</si>
  <si>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</si>
  <si>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</si>
  <si>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</si>
  <si>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</si>
  <si>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</si>
  <si>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</si>
  <si>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</si>
  <si>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</si>
  <si>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</si>
  <si>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</si>
  <si>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</si>
  <si>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</si>
  <si>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</si>
  <si>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</si>
  <si>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</si>
  <si>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</si>
  <si>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</si>
  <si>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</si>
  <si>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</si>
  <si>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</si>
  <si>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</si>
  <si>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</si>
  <si>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</si>
  <si>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</si>
  <si>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</si>
  <si>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</si>
  <si>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</si>
  <si>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</si>
  <si>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</si>
  <si>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</si>
  <si>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</si>
  <si>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</si>
  <si>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</si>
  <si>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</si>
  <si>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</si>
  <si>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</si>
  <si>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</si>
  <si>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</si>
  <si>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</si>
  <si>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</si>
  <si>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</si>
  <si>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</si>
  <si>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</si>
  <si>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</si>
  <si>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</si>
  <si>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</si>
  <si>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</si>
  <si>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</si>
  <si>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</si>
  <si>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</si>
  <si>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</si>
  <si>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</si>
  <si>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</si>
  <si>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</si>
  <si>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</si>
  <si>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</si>
  <si>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</si>
  <si>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</si>
  <si>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</si>
  <si>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</si>
  <si>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</si>
  <si>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</si>
  <si>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</si>
  <si>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</si>
  <si>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</si>
  <si>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</si>
  <si>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</si>
  <si>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</si>
  <si>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</si>
  <si>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</si>
  <si>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</si>
  <si>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</si>
  <si>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</si>
  <si>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</si>
  <si>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</si>
  <si>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</si>
  <si>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</si>
  <si>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</si>
  <si>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</si>
  <si>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</si>
  <si>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</si>
  <si>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</si>
  <si>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①／②×③→</t>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</si>
  <si>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</si>
  <si>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</si>
  <si>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</si>
  <si>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</si>
  <si>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</si>
  <si>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</si>
  <si>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</si>
  <si>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</si>
  <si>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</si>
  <si>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</si>
  <si>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</si>
  <si>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</si>
  <si>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</si>
  <si>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</si>
  <si>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</si>
  <si>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</si>
  <si>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</si>
  <si>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</si>
  <si>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</si>
  <si>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</si>
  <si>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</si>
  <si>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</si>
  <si>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</si>
  <si>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</si>
  <si>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</si>
  <si>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</si>
  <si>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</si>
  <si>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</si>
  <si>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</si>
  <si>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</si>
  <si>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</si>
  <si>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</si>
  <si>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</si>
  <si>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</si>
  <si>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Ｃ</t>
    <phoneticPr fontId="4"/>
  </si>
  <si>
    <t>定員
区分</t>
    <rPh sb="0" eb="2">
      <t>テイイン</t>
    </rPh>
    <rPh sb="3" eb="5">
      <t>クブン</t>
    </rPh>
    <phoneticPr fontId="4"/>
  </si>
  <si>
    <t>保育標準時間</t>
    <rPh sb="0" eb="2">
      <t>ホイク</t>
    </rPh>
    <rPh sb="2" eb="4">
      <t>ヒョウジュン</t>
    </rPh>
    <rPh sb="4" eb="6">
      <t>ジカン</t>
    </rPh>
    <phoneticPr fontId="4"/>
  </si>
  <si>
    <t>保育短時間</t>
    <rPh sb="0" eb="2">
      <t>ホイク</t>
    </rPh>
    <rPh sb="2" eb="5">
      <t>タンジカン</t>
    </rPh>
    <phoneticPr fontId="4"/>
  </si>
  <si>
    <t>土曜閉所</t>
    <rPh sb="0" eb="2">
      <t>ドヨウ</t>
    </rPh>
    <rPh sb="2" eb="4">
      <t>ヘイショ</t>
    </rPh>
    <phoneticPr fontId="4"/>
  </si>
  <si>
    <t>栄養管理</t>
    <rPh sb="0" eb="2">
      <t>エイヨウ</t>
    </rPh>
    <rPh sb="2" eb="4">
      <t>カンリ</t>
    </rPh>
    <phoneticPr fontId="4"/>
  </si>
  <si>
    <t>○賃金改善加算率</t>
    <rPh sb="1" eb="3">
      <t>チンギン</t>
    </rPh>
    <rPh sb="3" eb="5">
      <t>カイゼン</t>
    </rPh>
    <rPh sb="5" eb="7">
      <t>カサン</t>
    </rPh>
    <rPh sb="7" eb="8">
      <t>リツ</t>
    </rPh>
    <phoneticPr fontId="4"/>
  </si>
  <si>
    <t>0歳児</t>
    <rPh sb="1" eb="3">
      <t>サイジ</t>
    </rPh>
    <phoneticPr fontId="4"/>
  </si>
  <si>
    <t>1,2歳児</t>
    <rPh sb="3" eb="5">
      <t>サイジ</t>
    </rPh>
    <phoneticPr fontId="4"/>
  </si>
  <si>
    <t>１日</t>
    <rPh sb="1" eb="2">
      <t>ニチ</t>
    </rPh>
    <phoneticPr fontId="4"/>
  </si>
  <si>
    <t>２日</t>
    <rPh sb="1" eb="2">
      <t>ニチ</t>
    </rPh>
    <phoneticPr fontId="4"/>
  </si>
  <si>
    <t>３日以上</t>
    <rPh sb="1" eb="2">
      <t>ニチ</t>
    </rPh>
    <rPh sb="2" eb="4">
      <t>イジョウ</t>
    </rPh>
    <phoneticPr fontId="4"/>
  </si>
  <si>
    <t>全て</t>
    <rPh sb="0" eb="1">
      <t>スベ</t>
    </rPh>
    <phoneticPr fontId="4"/>
  </si>
  <si>
    <t>○定員</t>
    <rPh sb="1" eb="3">
      <t>テイイン</t>
    </rPh>
    <phoneticPr fontId="4"/>
  </si>
  <si>
    <t>人</t>
    <rPh sb="0" eb="1">
      <t>ニン</t>
    </rPh>
    <phoneticPr fontId="4"/>
  </si>
  <si>
    <t>○見込平均利用子ども数</t>
    <rPh sb="1" eb="3">
      <t>ミコミ</t>
    </rPh>
    <rPh sb="3" eb="5">
      <t>ヘイキン</t>
    </rPh>
    <rPh sb="5" eb="7">
      <t>リヨウ</t>
    </rPh>
    <rPh sb="7" eb="8">
      <t>コ</t>
    </rPh>
    <rPh sb="10" eb="11">
      <t>スウ</t>
    </rPh>
    <phoneticPr fontId="4"/>
  </si>
  <si>
    <t>標準時間</t>
    <rPh sb="0" eb="2">
      <t>ヒョウジュン</t>
    </rPh>
    <rPh sb="2" eb="4">
      <t>ジカン</t>
    </rPh>
    <phoneticPr fontId="4"/>
  </si>
  <si>
    <t>短時間</t>
    <rPh sb="0" eb="3">
      <t>タンジカン</t>
    </rPh>
    <phoneticPr fontId="4"/>
  </si>
  <si>
    <t>０歳児</t>
    <rPh sb="1" eb="3">
      <t>サイジ</t>
    </rPh>
    <phoneticPr fontId="4"/>
  </si>
  <si>
    <t>１歳児</t>
    <rPh sb="1" eb="3">
      <t>サイジ</t>
    </rPh>
    <phoneticPr fontId="4"/>
  </si>
  <si>
    <t>２歳児</t>
    <rPh sb="1" eb="3">
      <t>サイジ</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</si>
  <si>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</si>
  <si>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</si>
  <si>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適否</t>
    <rPh sb="0" eb="2">
      <t>テキヒ</t>
    </rPh>
    <phoneticPr fontId="4"/>
  </si>
  <si>
    <t>区分</t>
    <rPh sb="0" eb="1">
      <t>ク</t>
    </rPh>
    <rPh sb="1" eb="2">
      <t>ブン</t>
    </rPh>
    <phoneticPr fontId="4"/>
  </si>
  <si>
    <t>年額</t>
    <rPh sb="0" eb="2">
      <t>ネンガク</t>
    </rPh>
    <phoneticPr fontId="4"/>
  </si>
  <si>
    <t>栄養管理加算</t>
    <rPh sb="0" eb="2">
      <t>エイヨウ</t>
    </rPh>
    <rPh sb="2" eb="4">
      <t>カンリ</t>
    </rPh>
    <rPh sb="4" eb="6">
      <t>カサン</t>
    </rPh>
    <phoneticPr fontId="4"/>
  </si>
  <si>
    <t>土曜閉所減算（4月）</t>
    <rPh sb="0" eb="2">
      <t>ドヨウ</t>
    </rPh>
    <rPh sb="2" eb="4">
      <t>ヘイショ</t>
    </rPh>
    <rPh sb="4" eb="6">
      <t>ゲンサン</t>
    </rPh>
    <rPh sb="8" eb="9">
      <t>ガツ</t>
    </rPh>
    <phoneticPr fontId="4"/>
  </si>
  <si>
    <t>土曜閉所減算（5月）</t>
    <rPh sb="0" eb="2">
      <t>ドヨウ</t>
    </rPh>
    <rPh sb="2" eb="4">
      <t>ヘイショ</t>
    </rPh>
    <rPh sb="4" eb="6">
      <t>ゲンサン</t>
    </rPh>
    <rPh sb="8" eb="9">
      <t>ガツ</t>
    </rPh>
    <phoneticPr fontId="4"/>
  </si>
  <si>
    <t>土曜閉所減算（6月）</t>
    <rPh sb="0" eb="2">
      <t>ドヨウ</t>
    </rPh>
    <rPh sb="2" eb="4">
      <t>ヘイショ</t>
    </rPh>
    <rPh sb="4" eb="6">
      <t>ゲンサン</t>
    </rPh>
    <rPh sb="8" eb="9">
      <t>ガツ</t>
    </rPh>
    <phoneticPr fontId="4"/>
  </si>
  <si>
    <t>土曜閉所減算（7月）</t>
    <rPh sb="0" eb="2">
      <t>ドヨウ</t>
    </rPh>
    <rPh sb="2" eb="4">
      <t>ヘイショ</t>
    </rPh>
    <rPh sb="4" eb="6">
      <t>ゲンサン</t>
    </rPh>
    <rPh sb="8" eb="9">
      <t>ガツ</t>
    </rPh>
    <phoneticPr fontId="4"/>
  </si>
  <si>
    <t>土曜閉所減算（8月）</t>
    <rPh sb="0" eb="2">
      <t>ドヨウ</t>
    </rPh>
    <rPh sb="2" eb="4">
      <t>ヘイショ</t>
    </rPh>
    <rPh sb="4" eb="6">
      <t>ゲンサン</t>
    </rPh>
    <rPh sb="8" eb="9">
      <t>ガツ</t>
    </rPh>
    <phoneticPr fontId="4"/>
  </si>
  <si>
    <t>土曜閉所減算（9月）</t>
    <rPh sb="0" eb="2">
      <t>ドヨウ</t>
    </rPh>
    <rPh sb="2" eb="4">
      <t>ヘイショ</t>
    </rPh>
    <rPh sb="4" eb="6">
      <t>ゲンサン</t>
    </rPh>
    <rPh sb="8" eb="9">
      <t>ガツ</t>
    </rPh>
    <phoneticPr fontId="4"/>
  </si>
  <si>
    <t>土曜閉所減算（10月）</t>
    <rPh sb="0" eb="2">
      <t>ドヨウ</t>
    </rPh>
    <rPh sb="2" eb="4">
      <t>ヘイショ</t>
    </rPh>
    <rPh sb="4" eb="6">
      <t>ゲンサン</t>
    </rPh>
    <rPh sb="9" eb="10">
      <t>ガツ</t>
    </rPh>
    <phoneticPr fontId="4"/>
  </si>
  <si>
    <t>土曜閉所減算（11月）</t>
    <rPh sb="0" eb="2">
      <t>ドヨウ</t>
    </rPh>
    <rPh sb="2" eb="4">
      <t>ヘイショ</t>
    </rPh>
    <rPh sb="4" eb="6">
      <t>ゲンサン</t>
    </rPh>
    <rPh sb="9" eb="10">
      <t>ガツ</t>
    </rPh>
    <phoneticPr fontId="4"/>
  </si>
  <si>
    <t>土曜閉所減算（12月）</t>
    <rPh sb="0" eb="2">
      <t>ドヨウ</t>
    </rPh>
    <rPh sb="2" eb="4">
      <t>ヘイショ</t>
    </rPh>
    <rPh sb="4" eb="6">
      <t>ゲンサン</t>
    </rPh>
    <rPh sb="9" eb="10">
      <t>ガツ</t>
    </rPh>
    <phoneticPr fontId="4"/>
  </si>
  <si>
    <t>土曜閉所減算（1月）</t>
    <rPh sb="0" eb="2">
      <t>ドヨウ</t>
    </rPh>
    <rPh sb="2" eb="4">
      <t>ヘイショ</t>
    </rPh>
    <rPh sb="4" eb="6">
      <t>ゲンサン</t>
    </rPh>
    <rPh sb="8" eb="9">
      <t>ガツ</t>
    </rPh>
    <phoneticPr fontId="4"/>
  </si>
  <si>
    <t>土曜閉所減算（2月）</t>
    <rPh sb="0" eb="2">
      <t>ドヨウ</t>
    </rPh>
    <rPh sb="2" eb="4">
      <t>ヘイショ</t>
    </rPh>
    <rPh sb="4" eb="6">
      <t>ゲンサン</t>
    </rPh>
    <rPh sb="8" eb="9">
      <t>ガツ</t>
    </rPh>
    <phoneticPr fontId="4"/>
  </si>
  <si>
    <t>土曜閉所減算（3月）</t>
    <rPh sb="0" eb="2">
      <t>ドヨウ</t>
    </rPh>
    <rPh sb="2" eb="4">
      <t>ヘイショ</t>
    </rPh>
    <rPh sb="4" eb="6">
      <t>ゲンサン</t>
    </rPh>
    <rPh sb="8" eb="9">
      <t>ガツ</t>
    </rPh>
    <phoneticPr fontId="4"/>
  </si>
  <si>
    <t>加算見込額</t>
    <rPh sb="0" eb="2">
      <t>カサン</t>
    </rPh>
    <rPh sb="2" eb="4">
      <t>ミコ</t>
    </rPh>
    <rPh sb="4" eb="5">
      <t>ガク</t>
    </rPh>
    <phoneticPr fontId="4"/>
  </si>
  <si>
    <t>賃金改善加算見込額試算シート（小規模Ｂ型／事業所内（小規模Ｂ型））</t>
    <rPh sb="0" eb="2">
      <t>チンギン</t>
    </rPh>
    <rPh sb="2" eb="4">
      <t>カイゼン</t>
    </rPh>
    <rPh sb="4" eb="6">
      <t>カサン</t>
    </rPh>
    <rPh sb="6" eb="8">
      <t>ミコ</t>
    </rPh>
    <rPh sb="8" eb="9">
      <t>ガク</t>
    </rPh>
    <rPh sb="9" eb="11">
      <t>シサン</t>
    </rPh>
    <phoneticPr fontId="4"/>
  </si>
  <si>
    <t>小規模Ｂ型／事業所内（小規模Ｂ型）</t>
    <phoneticPr fontId="4"/>
  </si>
  <si>
    <t>保育士比率向上</t>
    <rPh sb="0" eb="3">
      <t>ホイクシ</t>
    </rPh>
    <rPh sb="3" eb="5">
      <t>ヒリツ</t>
    </rPh>
    <rPh sb="5" eb="7">
      <t>コウジョウ</t>
    </rPh>
    <phoneticPr fontId="4"/>
  </si>
  <si>
    <t>障害児保育</t>
    <rPh sb="0" eb="2">
      <t>ショウガイ</t>
    </rPh>
    <rPh sb="2" eb="3">
      <t>ジ</t>
    </rPh>
    <rPh sb="3" eb="5">
      <t>ホイク</t>
    </rPh>
    <phoneticPr fontId="4"/>
  </si>
  <si>
    <t>管理者未設置</t>
    <rPh sb="0" eb="3">
      <t>カンリシャ</t>
    </rPh>
    <rPh sb="3" eb="6">
      <t>ミセッチ</t>
    </rPh>
    <phoneticPr fontId="4"/>
  </si>
  <si>
    <t>うち障害児保育加算
対象児</t>
    <rPh sb="2" eb="4">
      <t>ショウガイ</t>
    </rPh>
    <rPh sb="4" eb="5">
      <t>ジ</t>
    </rPh>
    <rPh sb="5" eb="7">
      <t>ホイク</t>
    </rPh>
    <rPh sb="7" eb="9">
      <t>カサン</t>
    </rPh>
    <rPh sb="10" eb="12">
      <t>タイショウ</t>
    </rPh>
    <rPh sb="12" eb="13">
      <t>ジ</t>
    </rPh>
    <phoneticPr fontId="4"/>
  </si>
  <si>
    <t>0歳児</t>
    <rPh sb="1" eb="2">
      <t>サイ</t>
    </rPh>
    <rPh sb="2" eb="3">
      <t>ジ</t>
    </rPh>
    <phoneticPr fontId="4"/>
  </si>
  <si>
    <t>1・2歳児</t>
    <rPh sb="3" eb="5">
      <t>サイジ</t>
    </rPh>
    <phoneticPr fontId="4"/>
  </si>
  <si>
    <t>保育士比率向上加算</t>
    <rPh sb="0" eb="3">
      <t>ホイクシ</t>
    </rPh>
    <rPh sb="3" eb="5">
      <t>ヒリツ</t>
    </rPh>
    <rPh sb="5" eb="7">
      <t>コウジョウ</t>
    </rPh>
    <rPh sb="7" eb="9">
      <t>カサン</t>
    </rPh>
    <phoneticPr fontId="4"/>
  </si>
  <si>
    <t>障害児保育加算</t>
    <rPh sb="0" eb="2">
      <t>ショウガイ</t>
    </rPh>
    <rPh sb="2" eb="3">
      <t>ジ</t>
    </rPh>
    <rPh sb="3" eb="5">
      <t>ホイク</t>
    </rPh>
    <rPh sb="5" eb="7">
      <t>カサン</t>
    </rPh>
    <phoneticPr fontId="4"/>
  </si>
  <si>
    <t>管理者未設置減算</t>
    <rPh sb="0" eb="3">
      <t>カンリシャ</t>
    </rPh>
    <rPh sb="3" eb="6">
      <t>ミセッチ</t>
    </rPh>
    <rPh sb="6" eb="8">
      <t>ゲンサン</t>
    </rPh>
    <phoneticPr fontId="4"/>
  </si>
  <si>
    <t>別紙様式４別添１</t>
    <rPh sb="0" eb="2">
      <t>ベッシ</t>
    </rPh>
    <rPh sb="2" eb="4">
      <t>ヨウシキ</t>
    </rPh>
    <rPh sb="5" eb="7">
      <t>ベッテン</t>
    </rPh>
    <phoneticPr fontId="4"/>
  </si>
  <si>
    <t>令和3年度</t>
  </si>
  <si>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</si>
  <si>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</si>
  <si>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</si>
  <si>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1年間</t>
    </r>
    <r>
      <rPr>
        <sz val="8"/>
        <rFont val="ＭＳ Ｐゴシック"/>
        <family val="3"/>
        <charset val="128"/>
      </rPr>
      <t>の勤務時間数</t>
    </r>
    <rPh sb="15" eb="17">
      <t>ネンカン</t>
    </rPh>
    <phoneticPr fontId="4"/>
  </si>
  <si>
    <r>
      <rPr>
        <sz val="9"/>
        <color rgb="FFFF0000"/>
        <rFont val="ＭＳ Ｐゴシック"/>
        <family val="3"/>
        <charset val="128"/>
      </rPr>
      <t>1年間</t>
    </r>
    <r>
      <rPr>
        <sz val="9"/>
        <rFont val="ＭＳ Ｐゴシック"/>
        <family val="3"/>
        <charset val="128"/>
      </rPr>
      <t>の勤務時間数</t>
    </r>
    <phoneticPr fontId="4"/>
  </si>
  <si>
    <t>起算賃金水準（年額）</t>
    <rPh sb="0" eb="2">
      <t>キサン</t>
    </rPh>
    <rPh sb="2" eb="4">
      <t>チンギン</t>
    </rPh>
    <rPh sb="4" eb="6">
      <t>スイジュン</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</si>
  <si>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</si>
  <si>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</si>
  <si>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</si>
  <si>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</si>
  <si>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</si>
  <si>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</si>
  <si>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</si>
  <si>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</si>
  <si>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</si>
  <si>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</si>
  <si>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令和５年度加算率等認定申請書（処遇改善等加算Ⅰ）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</si>
  <si>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t>－</t>
    <phoneticPr fontId="4"/>
  </si>
  <si>
    <t>－</t>
    <phoneticPr fontId="4"/>
  </si>
  <si>
    <t>令和５年度キャリアパス要件届出書</t>
    <rPh sb="0" eb="2">
      <t>レイワ</t>
    </rPh>
    <rPh sb="3" eb="5">
      <t>ネンド</t>
    </rPh>
    <rPh sb="11" eb="13">
      <t>ヨウケン</t>
    </rPh>
    <rPh sb="13" eb="16">
      <t>トドケデショ</t>
    </rPh>
    <phoneticPr fontId="4"/>
  </si>
  <si>
    <t>令和５年度賃金改善計画書（処遇改善等加算Ⅰ）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</si>
  <si>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</si>
  <si>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t>令和5年度</t>
    <rPh sb="0" eb="2">
      <t>レイワ</t>
    </rPh>
    <rPh sb="3" eb="5">
      <t>ネンド</t>
    </rPh>
    <phoneticPr fontId="4"/>
  </si>
  <si>
    <t>令和4年度</t>
    <rPh sb="0" eb="2">
      <t>レイワ</t>
    </rPh>
    <rPh sb="3" eb="5">
      <t>ネンド</t>
    </rPh>
    <rPh sb="4" eb="5">
      <t>ド</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</si>
  <si>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</si>
  <si>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</si>
  <si>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②賃金改善見込総額（③－④－⑤）</t>
    <phoneticPr fontId="4"/>
  </si>
  <si>
    <t>処遇Ⅲ</t>
    <rPh sb="0" eb="2">
      <t>ショグウ</t>
    </rPh>
    <phoneticPr fontId="4"/>
  </si>
  <si>
    <t>処遇Ⅲ</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</si>
  <si>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</si>
  <si>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</si>
  <si>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処遇Ⅲ</t>
    <rPh sb="0" eb="2">
      <t>ショグウ</t>
    </rPh>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</si>
  <si>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</si>
  <si>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</si>
  <si>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基礎情報</t>
    <rPh sb="0" eb="4">
      <t>キソジョウホウ</t>
    </rPh>
    <phoneticPr fontId="13"/>
  </si>
  <si>
    <t>支援法による確認の効力が発生する年度の前年度（平成26年度以前に運営を開始した保育所にあっては、平成24年度）</t>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</si>
  <si>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</si>
  <si>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</si>
  <si>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</si>
  <si>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</si>
  <si>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r>
      <t>処遇改善等加算Ⅰ単価（</t>
    </r>
    <r>
      <rPr>
        <sz val="11"/>
        <color rgb="FFFF0000"/>
        <rFont val="ＭＳ Ｐゴシック"/>
        <family val="3"/>
        <charset val="128"/>
        <scheme val="minor"/>
      </rPr>
      <t>令和５年度</t>
    </r>
    <r>
      <rPr>
        <sz val="11"/>
        <rFont val="ＭＳ Ｐ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</si>
  <si>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⑤起点賃金水準（⑥＋⑦）</t>
    <phoneticPr fontId="4"/>
  </si>
  <si>
    <t>⑧事業主負担増加見込総額</t>
    <rPh sb="8" eb="10">
      <t>ミコ</t>
    </rPh>
    <rPh sb="10" eb="11">
      <t>ソウ</t>
    </rPh>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</si>
  <si>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</si>
  <si>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</si>
  <si>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施設長・管理者名</t>
    <phoneticPr fontId="4"/>
  </si>
  <si>
    <t>施設・事業所類型</t>
    <phoneticPr fontId="4"/>
  </si>
  <si>
    <t>人件費の改定状況部分については、施設の職員構成等を踏まえ、施設の判断で適切に配分を行うこととされている。ここでは便宜上、人件費改定部分総額（【様式４】（３）⑧）を均等に割り振っている。基準年度が「前年度」の場合、当年度計画書作成時点では改定率不明のため考慮しない。</t>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99">
      <t>ゼン</t>
    </rPh>
    <rPh sb="99" eb="101">
      <t>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</si>
  <si>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</si>
  <si>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</si>
  <si>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</si>
  <si>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</si>
  <si>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</si>
  <si>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</si>
  <si>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</si>
  <si>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○賃金改善加算率</t>
    <phoneticPr fontId="4"/>
  </si>
  <si>
    <t>定員（本園）</t>
    <rPh sb="0" eb="2">
      <t>テイイン</t>
    </rPh>
    <rPh sb="3" eb="4">
      <t>ホン</t>
    </rPh>
    <rPh sb="4" eb="5">
      <t>エン</t>
    </rPh>
    <phoneticPr fontId="4"/>
  </si>
  <si>
    <t>定員（分園）</t>
    <rPh sb="0" eb="2">
      <t>テイイン</t>
    </rPh>
    <rPh sb="3" eb="5">
      <t>ブンエン</t>
    </rPh>
    <phoneticPr fontId="4"/>
  </si>
  <si>
    <t>加算見込額</t>
    <phoneticPr fontId="4"/>
  </si>
  <si>
    <t>【様式１】／（１）加算率①基礎分</t>
    <rPh sb="9" eb="11">
      <t>カサン</t>
    </rPh>
    <rPh sb="11" eb="12">
      <t>リツ</t>
    </rPh>
    <phoneticPr fontId="4"/>
  </si>
  <si>
    <t>【様式１】／（１）加算率②賃金改善要件分</t>
    <rPh sb="9" eb="11">
      <t>カサン</t>
    </rPh>
    <rPh sb="11" eb="12">
      <t>リツ</t>
    </rPh>
    <phoneticPr fontId="4"/>
  </si>
  <si>
    <t>【様式１】／（１）加算率（①＋②）</t>
    <rPh sb="9" eb="11">
      <t>カサン</t>
    </rPh>
    <rPh sb="11" eb="12">
      <t>リツ</t>
    </rPh>
    <phoneticPr fontId="4"/>
  </si>
  <si>
    <t>【様式１】／（２）加算Ⅰ新規事由の有無</t>
    <rPh sb="17" eb="19">
      <t>ウム</t>
    </rPh>
    <phoneticPr fontId="4"/>
  </si>
  <si>
    <t>【様式２】／〇キャリアパスに関する要件の有無について</t>
    <rPh sb="20" eb="22">
      <t>ウム</t>
    </rPh>
    <phoneticPr fontId="4"/>
  </si>
  <si>
    <t>【様式４】／加算率</t>
    <phoneticPr fontId="4"/>
  </si>
  <si>
    <t>【様式４】／基礎分</t>
    <phoneticPr fontId="4"/>
  </si>
  <si>
    <t>【様式４】／賃金改善要件分</t>
    <phoneticPr fontId="4"/>
  </si>
  <si>
    <t>【様式４】／新規事由</t>
    <phoneticPr fontId="4"/>
  </si>
  <si>
    <t>【様式４】／新規事由に係る加算率</t>
    <phoneticPr fontId="4"/>
  </si>
  <si>
    <t>【様式４】／基準年度</t>
    <phoneticPr fontId="4"/>
  </si>
  <si>
    <t>【様式４】／（２）①賃金改善等見込総額（②＋⑧）</t>
    <phoneticPr fontId="4"/>
  </si>
  <si>
    <t>【様式４】／（２）②賃金改善見込総額（③－④－⑤）</t>
    <phoneticPr fontId="4"/>
  </si>
  <si>
    <t>【様式４】／（２）③支払賃金</t>
    <phoneticPr fontId="4"/>
  </si>
  <si>
    <t>【様式４】／（２）④加算前年度の加算残額に係る支払賃金</t>
    <phoneticPr fontId="4"/>
  </si>
  <si>
    <t>【様式４】／（２）⑤起点賃金水準（⑥＋⑦）</t>
    <phoneticPr fontId="4"/>
  </si>
  <si>
    <t>【様式４】／（２）⑥基準年度の賃金水準</t>
    <phoneticPr fontId="4"/>
  </si>
  <si>
    <t>【様式４】／（２）⑦人件費の改定分</t>
    <phoneticPr fontId="4"/>
  </si>
  <si>
    <t>【様式４】／（２）⑧事業主負担増加見込総額</t>
    <phoneticPr fontId="4"/>
  </si>
  <si>
    <t>【様式４】／＜算式（参考）＞①</t>
    <phoneticPr fontId="4"/>
  </si>
  <si>
    <t>【様式４】／＜算式（参考）＞②</t>
    <phoneticPr fontId="4"/>
  </si>
  <si>
    <t>【様式４】／＜算式（参考）＞③</t>
    <phoneticPr fontId="4"/>
  </si>
  <si>
    <t>【様式４】／＜算式（参考）＞①／②×③→</t>
    <phoneticPr fontId="4"/>
  </si>
  <si>
    <t>【様式４】／（３）①拠出見込額</t>
    <phoneticPr fontId="4"/>
  </si>
  <si>
    <t>【様式４】／（３）②うち基準年度からの増減分</t>
    <phoneticPr fontId="4"/>
  </si>
  <si>
    <t>【様式４】／（３）③受入見込額</t>
    <phoneticPr fontId="4"/>
  </si>
  <si>
    <t>【様式４】／（３）④うち基準年度からの増減分</t>
    <phoneticPr fontId="4"/>
  </si>
  <si>
    <t>【様式４】／※確認欄＜加算Ⅰ新規事由があり＞</t>
    <phoneticPr fontId="4"/>
  </si>
  <si>
    <t>【様式４】／Ａ特定加算見込額【（１）⑤】</t>
    <phoneticPr fontId="4"/>
  </si>
  <si>
    <t>【様式４】／Ｂ賃金改善等見込総額【（２）①】</t>
    <phoneticPr fontId="4"/>
  </si>
  <si>
    <t>【様式４】／※確認欄＜加算Ⅰ新規事由がなし＞</t>
    <phoneticPr fontId="4"/>
  </si>
  <si>
    <t>【様式４】／Ａ【（２）⑤＋（３）②＋（３）④】</t>
    <phoneticPr fontId="4"/>
  </si>
  <si>
    <t>【様式４】／Ｂ賃金見込総額【（２）③－（２）④】</t>
    <phoneticPr fontId="4"/>
  </si>
  <si>
    <t>【様式４別添１】／１か月の勤務時間数</t>
    <phoneticPr fontId="4"/>
  </si>
  <si>
    <t>【様式４別添１】／簡便な算定方法</t>
    <phoneticPr fontId="4"/>
  </si>
  <si>
    <t>【様式４別添１】／前年度の加算残額・処遇Ⅰ</t>
    <rPh sb="18" eb="20">
      <t>ショグウ</t>
    </rPh>
    <phoneticPr fontId="4"/>
  </si>
  <si>
    <t>【様式４別添１】／前年度の加算残額・処遇Ⅱ</t>
    <rPh sb="18" eb="20">
      <t>ショグウ</t>
    </rPh>
    <phoneticPr fontId="4"/>
  </si>
  <si>
    <t>【様式４別添１】／前年度の加算残額・処遇Ⅲ</t>
    <rPh sb="18" eb="20">
      <t>ショグウ</t>
    </rPh>
    <phoneticPr fontId="4"/>
  </si>
  <si>
    <t>-</t>
    <phoneticPr fontId="4"/>
  </si>
  <si>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1">
      <t>ゼン</t>
    </rPh>
    <rPh sb="1" eb="3">
      <t>ネンド</t>
    </rPh>
    <rPh sb="2" eb="3">
      <t>ド</t>
    </rPh>
    <rPh sb="7" eb="9">
      <t>ショグウ</t>
    </rPh>
    <rPh sb="15" eb="17">
      <t>ザンガク</t>
    </rPh>
    <rPh sb="18" eb="19">
      <t>カカ</t>
    </rPh>
    <rPh sb="20" eb="22">
      <t>シハラ</t>
    </rPh>
    <rPh sb="22" eb="24">
      <t>チンギン</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</si>
</sst>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 ?/100"/>
    <numFmt numFmtId="184" formatCode="0_);[Red]\(0\)"/>
    <numFmt numFmtId="185" formatCode="#,##0&quot;円&quot;"/>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9"/>
      <color indexed="81"/>
      <name val="MS P ゴシック"/>
      <family val="3"/>
      <charset val="128"/>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u/>
      <sz val="9"/>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9"/>
      <name val="ＭＳ Ｐゴシック"/>
      <family val="3"/>
      <charset val="128"/>
      <scheme val="minor"/>
    </font>
    <font>
      <sz val="9"/>
      <color rgb="FFC00000"/>
      <name val="ＭＳ Ｐゴシック"/>
      <family val="3"/>
      <charset val="128"/>
      <scheme val="minor"/>
    </font>
    <font>
      <sz val="9"/>
      <color theme="1"/>
      <name val="ＭＳ Ｐゴシック"/>
      <family val="3"/>
      <charset val="128"/>
      <scheme val="minor"/>
    </font>
    <font>
      <b/>
      <i/>
      <sz val="16"/>
      <color theme="1"/>
      <name val="ＭＳ Ｐゴシック"/>
      <family val="3"/>
      <charset val="128"/>
      <scheme val="minor"/>
    </font>
    <font>
      <b/>
      <i/>
      <sz val="16"/>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3"/>
      <color rgb="FFFF0000"/>
      <name val="HGｺﾞｼｯｸE"/>
      <family val="3"/>
      <charset val="128"/>
    </font>
    <font>
      <b/>
      <sz val="12"/>
      <name val="HGｺﾞｼｯｸM"/>
      <family val="3"/>
      <charset val="128"/>
    </font>
    <font>
      <b/>
      <sz val="14"/>
      <color rgb="FFFF0000"/>
      <name val="HGｺﾞｼｯｸM"/>
      <family val="3"/>
      <charset val="128"/>
    </font>
    <font>
      <sz val="12"/>
      <color rgb="FFFF0000"/>
      <name val="HGｺﾞｼｯｸM"/>
      <family val="3"/>
      <charset val="128"/>
    </font>
    <font>
      <sz val="11"/>
      <color rgb="FFFF0000"/>
      <name val="HGｺﾞｼｯｸM"/>
      <family val="3"/>
      <charset val="128"/>
    </font>
    <font>
      <sz val="12"/>
      <color rgb="FFFF0000"/>
      <name val="ＭＳ Ｐゴシック"/>
      <family val="3"/>
      <charset val="128"/>
      <scheme val="minor"/>
    </font>
    <font>
      <sz val="14"/>
      <color indexed="10"/>
      <name val="MS P ゴシック"/>
      <family val="3"/>
      <charset val="128"/>
    </font>
    <font>
      <sz val="14"/>
      <color rgb="FFFF0000"/>
      <name val="ＭＳ Ｐゴシック"/>
      <family val="3"/>
      <charset val="128"/>
      <scheme val="major"/>
    </font>
    <font>
      <sz val="10"/>
      <color rgb="FFFF0000"/>
      <name val="ＭＳ Ｐゴシック"/>
      <family val="3"/>
      <charset val="128"/>
    </font>
    <font>
      <sz val="10"/>
      <color rgb="FFFF0000"/>
      <name val="Century Gothic"/>
      <family val="2"/>
    </font>
    <font>
      <sz val="8"/>
      <color rgb="FFFF0000"/>
      <name val="ＭＳ Ｐゴシック"/>
      <family val="3"/>
      <charset val="128"/>
    </font>
    <font>
      <sz val="9"/>
      <color rgb="FFFF0000"/>
      <name val="ＭＳ Ｐゴシック"/>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6"/>
      <color theme="1"/>
      <name val="ＭＳ Ｐゴシック"/>
      <family val="3"/>
      <charset val="128"/>
      <scheme val="minor"/>
    </font>
    <font>
      <b/>
      <u/>
      <sz val="14"/>
      <color indexed="81"/>
      <name val="MS P ゴシック"/>
      <family val="3"/>
      <charset val="128"/>
    </font>
    <font>
      <sz val="10"/>
      <color indexed="81"/>
      <name val="MS P ゴシック"/>
      <family val="3"/>
      <charset val="128"/>
    </font>
    <font>
      <b/>
      <sz val="12"/>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s>
  <borders count="11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820">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7" fillId="0" borderId="46" xfId="0" applyFont="1" applyFill="1" applyBorder="1" applyAlignment="1" applyProtection="1">
      <alignment horizontal="center" vertical="center"/>
    </xf>
    <xf numFmtId="0" fontId="7" fillId="0" borderId="52" xfId="0" applyFont="1" applyFill="1" applyBorder="1" applyProtection="1">
      <alignment vertical="center"/>
    </xf>
    <xf numFmtId="0" fontId="39" fillId="0" borderId="0" xfId="0" applyFont="1" applyAlignment="1" applyProtection="1">
      <alignment vertical="center"/>
    </xf>
    <xf numFmtId="38" fontId="5" fillId="0" borderId="35" xfId="0" applyNumberFormat="1" applyFont="1" applyFill="1" applyBorder="1" applyAlignment="1" applyProtection="1">
      <alignment horizontal="right" vertical="center"/>
    </xf>
    <xf numFmtId="38" fontId="5" fillId="0" borderId="36" xfId="0"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38" fontId="53" fillId="0" borderId="15" xfId="6" applyFont="1" applyFill="1" applyBorder="1" applyProtection="1">
      <alignment vertical="center"/>
    </xf>
    <xf numFmtId="181" fontId="5" fillId="0" borderId="15" xfId="13" applyNumberFormat="1" applyFont="1" applyBorder="1" applyProtection="1">
      <alignment vertical="center"/>
    </xf>
    <xf numFmtId="38" fontId="53" fillId="0" borderId="15" xfId="6" applyFont="1" applyBorder="1" applyProtection="1">
      <alignment vertical="center"/>
    </xf>
    <xf numFmtId="181" fontId="5" fillId="0" borderId="66" xfId="13" applyNumberFormat="1" applyFont="1" applyBorder="1" applyProtection="1">
      <alignment vertical="center"/>
    </xf>
    <xf numFmtId="38" fontId="53" fillId="0" borderId="66" xfId="6" applyFont="1" applyBorder="1" applyProtection="1">
      <alignment vertical="center"/>
    </xf>
    <xf numFmtId="181" fontId="53" fillId="0" borderId="93" xfId="13" applyNumberFormat="1" applyFont="1" applyFill="1" applyBorder="1" applyProtection="1">
      <alignment vertical="center"/>
    </xf>
    <xf numFmtId="38" fontId="53"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3"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24" fillId="0" borderId="0" xfId="0" applyFont="1" applyProtection="1">
      <alignment vertical="center"/>
    </xf>
    <xf numFmtId="0" fontId="40"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60"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176" fontId="19" fillId="0" borderId="49" xfId="10" applyNumberFormat="1" applyFont="1" applyBorder="1" applyAlignment="1" applyProtection="1">
      <alignment horizontal="center" vertical="center" wrapText="1" shrinkToFit="1"/>
    </xf>
    <xf numFmtId="176" fontId="19" fillId="0" borderId="103" xfId="10" applyNumberFormat="1" applyFont="1" applyBorder="1" applyAlignment="1" applyProtection="1">
      <alignment horizontal="center" vertical="center" wrapText="1" shrinkToFit="1"/>
    </xf>
    <xf numFmtId="176" fontId="20" fillId="0" borderId="50" xfId="10" applyNumberFormat="1" applyFont="1" applyBorder="1" applyAlignment="1" applyProtection="1">
      <alignment horizontal="center" vertical="center" wrapText="1" shrinkToFit="1"/>
    </xf>
    <xf numFmtId="176" fontId="20" fillId="0" borderId="35" xfId="10" applyNumberFormat="1" applyFont="1" applyBorder="1" applyAlignment="1" applyProtection="1">
      <alignment horizontal="center" vertical="center" wrapText="1" shrinkToFit="1"/>
    </xf>
    <xf numFmtId="176" fontId="19" fillId="0" borderId="34" xfId="10" applyNumberFormat="1" applyFont="1" applyBorder="1" applyAlignment="1" applyProtection="1">
      <alignment horizontal="center" vertical="center" wrapText="1" shrinkToFit="1"/>
    </xf>
    <xf numFmtId="176" fontId="19" fillId="0" borderId="51" xfId="10" applyNumberFormat="1" applyFont="1" applyBorder="1" applyAlignment="1" applyProtection="1">
      <alignment horizontal="center" vertical="center" wrapText="1" shrinkToFit="1"/>
    </xf>
    <xf numFmtId="0" fontId="11"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0" fontId="19" fillId="0" borderId="57" xfId="10" applyFont="1" applyBorder="1" applyAlignment="1" applyProtection="1">
      <alignment vertical="center" shrinkToFit="1"/>
    </xf>
    <xf numFmtId="0" fontId="19" fillId="0" borderId="34" xfId="10" applyFont="1" applyBorder="1" applyAlignment="1" applyProtection="1">
      <alignment vertical="center" shrinkToFit="1"/>
    </xf>
    <xf numFmtId="0" fontId="19" fillId="0" borderId="102" xfId="10" applyFont="1" applyBorder="1" applyAlignment="1" applyProtection="1">
      <alignment vertical="center" shrinkToFit="1"/>
    </xf>
    <xf numFmtId="38" fontId="54" fillId="0" borderId="73" xfId="10" applyNumberFormat="1" applyFont="1" applyBorder="1" applyAlignment="1" applyProtection="1">
      <alignment vertical="center" shrinkToFit="1"/>
    </xf>
    <xf numFmtId="38" fontId="54" fillId="0" borderId="108" xfId="10" applyNumberFormat="1" applyFont="1" applyBorder="1" applyAlignment="1" applyProtection="1">
      <alignment vertical="center" shrinkToFit="1"/>
    </xf>
    <xf numFmtId="38" fontId="54" fillId="0" borderId="91" xfId="10" applyNumberFormat="1" applyFont="1" applyBorder="1" applyAlignment="1" applyProtection="1">
      <alignment vertical="center" shrinkToFit="1"/>
    </xf>
    <xf numFmtId="38" fontId="54"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40"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7" fillId="0" borderId="109" xfId="6" applyFont="1" applyBorder="1" applyAlignment="1" applyProtection="1">
      <alignment vertical="center" shrinkToFit="1"/>
    </xf>
    <xf numFmtId="0" fontId="15" fillId="0" borderId="0" xfId="0" applyFont="1" applyProtection="1">
      <alignment vertical="center"/>
    </xf>
    <xf numFmtId="38" fontId="47"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7" fillId="0" borderId="113" xfId="0" applyNumberFormat="1" applyFont="1" applyBorder="1" applyAlignment="1" applyProtection="1">
      <alignment vertical="center" shrinkToFit="1"/>
    </xf>
    <xf numFmtId="9" fontId="47" fillId="0" borderId="15" xfId="0" applyNumberFormat="1" applyFont="1" applyBorder="1" applyAlignment="1" applyProtection="1">
      <alignment vertical="center" shrinkToFit="1"/>
    </xf>
    <xf numFmtId="9" fontId="47" fillId="0" borderId="66" xfId="13" applyFont="1" applyBorder="1" applyAlignment="1" applyProtection="1">
      <alignment vertical="center" shrinkToFit="1"/>
    </xf>
    <xf numFmtId="180" fontId="47"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7" fillId="0" borderId="15" xfId="0" applyNumberFormat="1" applyFont="1" applyBorder="1" applyProtection="1">
      <alignment vertical="center"/>
    </xf>
    <xf numFmtId="0" fontId="47" fillId="0" borderId="15" xfId="0" applyFont="1" applyBorder="1" applyProtection="1">
      <alignment vertical="center"/>
    </xf>
    <xf numFmtId="0" fontId="51" fillId="0" borderId="0" xfId="0" applyFont="1" applyProtection="1">
      <alignment vertical="center"/>
    </xf>
    <xf numFmtId="180" fontId="52"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lignment vertical="center"/>
    </xf>
    <xf numFmtId="0" fontId="25" fillId="0" borderId="0" xfId="12" applyFont="1">
      <alignment vertical="center"/>
    </xf>
    <xf numFmtId="0" fontId="61" fillId="0" borderId="0" xfId="12" applyFont="1">
      <alignment vertical="center"/>
    </xf>
    <xf numFmtId="0" fontId="37" fillId="0" borderId="0" xfId="12" applyAlignment="1">
      <alignment horizontal="left" vertical="center"/>
    </xf>
    <xf numFmtId="0" fontId="37" fillId="2" borderId="15" xfId="12" applyFill="1" applyBorder="1" applyProtection="1">
      <alignment vertical="center"/>
      <protection locked="0"/>
    </xf>
    <xf numFmtId="38" fontId="61" fillId="0" borderId="15" xfId="6" applyFont="1" applyFill="1" applyBorder="1" applyAlignment="1" applyProtection="1">
      <alignment vertical="center" shrinkToFit="1"/>
    </xf>
    <xf numFmtId="38" fontId="61" fillId="0" borderId="0" xfId="6" applyFont="1" applyFill="1" applyBorder="1" applyAlignment="1" applyProtection="1">
      <alignment vertical="center" shrinkToFit="1"/>
    </xf>
    <xf numFmtId="38" fontId="62" fillId="0" borderId="0" xfId="6" applyFont="1" applyFill="1" applyAlignment="1" applyProtection="1">
      <alignment vertical="center" shrinkToFit="1"/>
    </xf>
    <xf numFmtId="38" fontId="61" fillId="0" borderId="0" xfId="6" applyFont="1" applyFill="1" applyAlignment="1" applyProtection="1">
      <alignment vertical="center" shrinkToFit="1"/>
    </xf>
    <xf numFmtId="38" fontId="25" fillId="0" borderId="0" xfId="6" applyFont="1" applyFill="1" applyAlignment="1" applyProtection="1">
      <alignment vertical="center" shrinkToFit="1"/>
    </xf>
    <xf numFmtId="38" fontId="25" fillId="0" borderId="0" xfId="6" applyFont="1" applyFill="1" applyProtection="1">
      <alignment vertical="center"/>
    </xf>
    <xf numFmtId="183" fontId="62" fillId="0" borderId="0" xfId="6" applyNumberFormat="1" applyFont="1" applyFill="1" applyAlignment="1" applyProtection="1">
      <alignment vertical="center" shrinkToFit="1"/>
    </xf>
    <xf numFmtId="0" fontId="63" fillId="0" borderId="0" xfId="12" applyFont="1">
      <alignment vertical="center"/>
    </xf>
    <xf numFmtId="38" fontId="61" fillId="0" borderId="116" xfId="6" applyFont="1" applyFill="1" applyBorder="1" applyAlignment="1" applyProtection="1">
      <alignment vertical="center" shrinkToFit="1"/>
    </xf>
    <xf numFmtId="38" fontId="61" fillId="0" borderId="117" xfId="6" applyFont="1" applyFill="1" applyBorder="1" applyAlignment="1" applyProtection="1">
      <alignment vertical="center" shrinkToFit="1"/>
    </xf>
    <xf numFmtId="38" fontId="61" fillId="0" borderId="83" xfId="6" applyFont="1" applyFill="1" applyBorder="1" applyAlignment="1" applyProtection="1">
      <alignment vertical="center" shrinkToFit="1"/>
    </xf>
    <xf numFmtId="0" fontId="69" fillId="0" borderId="0" xfId="0" applyFont="1" applyProtection="1">
      <alignment vertical="center"/>
    </xf>
    <xf numFmtId="0" fontId="77" fillId="0" borderId="15" xfId="0" applyFont="1" applyFill="1" applyBorder="1" applyProtection="1">
      <alignment vertical="center"/>
    </xf>
    <xf numFmtId="0" fontId="53" fillId="0" borderId="0" xfId="0" applyFont="1" applyFill="1" applyProtection="1">
      <alignment vertical="center"/>
    </xf>
    <xf numFmtId="0" fontId="24" fillId="0" borderId="0" xfId="0" applyFont="1" applyBorder="1" applyAlignment="1" applyProtection="1">
      <alignment vertical="center"/>
    </xf>
    <xf numFmtId="0" fontId="0" fillId="0" borderId="15" xfId="0" applyBorder="1">
      <alignment vertical="center"/>
    </xf>
    <xf numFmtId="38" fontId="59" fillId="0" borderId="0" xfId="6" applyFont="1" applyBorder="1" applyAlignment="1" applyProtection="1">
      <alignment vertical="center" shrinkToFit="1"/>
    </xf>
    <xf numFmtId="0" fontId="1" fillId="0" borderId="0" xfId="8" applyProtection="1">
      <alignment vertical="center"/>
      <protection locked="0"/>
    </xf>
    <xf numFmtId="0" fontId="83" fillId="0" borderId="0" xfId="8" applyFont="1" applyProtection="1">
      <alignment vertical="center"/>
      <protection locked="0"/>
    </xf>
    <xf numFmtId="0" fontId="80" fillId="0" borderId="0" xfId="8" applyFont="1" applyProtection="1">
      <alignment vertical="center"/>
      <protection locked="0"/>
    </xf>
    <xf numFmtId="184" fontId="80" fillId="0" borderId="0" xfId="8" applyNumberFormat="1" applyFont="1" applyProtection="1">
      <alignment vertical="center"/>
      <protection locked="0"/>
    </xf>
    <xf numFmtId="0" fontId="23" fillId="0" borderId="92" xfId="9" applyFont="1" applyBorder="1" applyAlignment="1" applyProtection="1">
      <alignment horizontal="center" vertical="center" wrapText="1"/>
    </xf>
    <xf numFmtId="0" fontId="23" fillId="0" borderId="8" xfId="9" applyFont="1" applyBorder="1" applyAlignment="1" applyProtection="1">
      <alignment horizontal="center" vertical="center" wrapText="1"/>
    </xf>
    <xf numFmtId="0" fontId="23" fillId="0" borderId="32" xfId="9" applyFont="1" applyBorder="1" applyAlignment="1" applyProtection="1">
      <alignment horizontal="center" vertical="center" wrapText="1"/>
    </xf>
    <xf numFmtId="185" fontId="90" fillId="3" borderId="67" xfId="14" applyNumberFormat="1" applyFont="1" applyFill="1" applyBorder="1" applyAlignment="1" applyProtection="1">
      <alignment horizontal="right" vertical="center"/>
    </xf>
    <xf numFmtId="0" fontId="24" fillId="0" borderId="0" xfId="0" applyFont="1" applyBorder="1" applyAlignment="1" applyProtection="1">
      <alignment vertical="center" shrinkToFit="1"/>
    </xf>
    <xf numFmtId="38" fontId="5" fillId="0" borderId="35" xfId="6" applyFont="1" applyFill="1" applyBorder="1" applyAlignment="1" applyProtection="1">
      <alignment horizontal="right" vertical="center"/>
    </xf>
    <xf numFmtId="38" fontId="5" fillId="0" borderId="51" xfId="6" applyFont="1" applyFill="1" applyBorder="1" applyAlignment="1" applyProtection="1">
      <alignment horizontal="righ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5" fillId="0" borderId="9" xfId="0" applyFont="1" applyBorder="1" applyAlignment="1" applyProtection="1">
      <alignment horizontal="left" vertical="center"/>
    </xf>
    <xf numFmtId="0" fontId="5" fillId="0" borderId="0" xfId="0" applyFont="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7" fillId="0" borderId="50" xfId="0" applyFont="1" applyFill="1" applyBorder="1" applyAlignment="1" applyProtection="1">
      <alignment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24" fillId="0" borderId="0" xfId="0" applyFont="1" applyFill="1" applyBorder="1" applyAlignment="1" applyProtection="1">
      <alignment vertical="center" shrinkToFit="1"/>
    </xf>
    <xf numFmtId="38" fontId="59" fillId="0" borderId="0" xfId="6" applyFont="1" applyFill="1" applyBorder="1" applyAlignment="1" applyProtection="1">
      <alignment vertical="center" shrinkToFit="1"/>
    </xf>
    <xf numFmtId="0" fontId="24" fillId="0" borderId="0" xfId="0" applyFont="1" applyFill="1" applyBorder="1" applyAlignment="1" applyProtection="1">
      <alignment vertical="center"/>
    </xf>
    <xf numFmtId="0" fontId="24" fillId="0" borderId="0" xfId="0" applyFont="1" applyFill="1" applyBorder="1" applyProtection="1">
      <alignment vertical="center"/>
    </xf>
    <xf numFmtId="0" fontId="1" fillId="0" borderId="0" xfId="8" applyProtection="1">
      <alignment vertical="center"/>
    </xf>
    <xf numFmtId="0" fontId="80" fillId="0" borderId="0" xfId="8" applyFont="1" applyProtection="1">
      <alignment vertical="center"/>
    </xf>
    <xf numFmtId="184" fontId="80" fillId="0" borderId="0" xfId="8" applyNumberFormat="1" applyFont="1" applyProtection="1">
      <alignment vertical="center"/>
    </xf>
    <xf numFmtId="0" fontId="82" fillId="0" borderId="0" xfId="8" applyFont="1" applyProtection="1">
      <alignment vertical="center"/>
    </xf>
    <xf numFmtId="184" fontId="82" fillId="0" borderId="0" xfId="8" applyNumberFormat="1" applyFont="1" applyProtection="1">
      <alignment vertical="center"/>
    </xf>
    <xf numFmtId="0" fontId="83" fillId="0" borderId="0" xfId="8" applyFont="1" applyProtection="1">
      <alignment vertical="center"/>
    </xf>
    <xf numFmtId="0" fontId="84" fillId="0" borderId="0" xfId="0" applyFont="1" applyProtection="1">
      <alignment vertical="center"/>
    </xf>
    <xf numFmtId="0" fontId="80" fillId="0" borderId="0" xfId="12" applyFont="1" applyAlignment="1" applyProtection="1">
      <alignment horizontal="left" vertical="center"/>
    </xf>
    <xf numFmtId="0" fontId="85" fillId="0" borderId="0" xfId="12" applyFont="1" applyAlignment="1" applyProtection="1">
      <alignment horizontal="center" vertical="center"/>
    </xf>
    <xf numFmtId="0" fontId="86" fillId="0" borderId="0" xfId="12" applyFont="1" applyAlignment="1" applyProtection="1">
      <alignment horizontal="center" vertical="center"/>
    </xf>
    <xf numFmtId="0" fontId="80" fillId="0" borderId="100" xfId="12" applyFont="1" applyBorder="1" applyAlignment="1" applyProtection="1">
      <alignment horizontal="left" vertical="center"/>
    </xf>
    <xf numFmtId="0" fontId="37" fillId="0" borderId="0" xfId="12" applyAlignment="1" applyProtection="1">
      <alignment horizontal="left" vertical="center"/>
    </xf>
    <xf numFmtId="0" fontId="80" fillId="0" borderId="0" xfId="8" applyFont="1" applyAlignment="1" applyProtection="1">
      <alignment horizontal="center" vertical="center"/>
    </xf>
    <xf numFmtId="0" fontId="80" fillId="2" borderId="100" xfId="12" applyFont="1" applyFill="1" applyBorder="1" applyAlignment="1" applyProtection="1">
      <alignment horizontal="left" vertical="center"/>
      <protection locked="0"/>
    </xf>
    <xf numFmtId="0" fontId="37" fillId="0" borderId="0" xfId="12" applyProtection="1">
      <alignment vertical="center"/>
    </xf>
    <xf numFmtId="0" fontId="25" fillId="0" borderId="0" xfId="12" applyFont="1" applyProtection="1">
      <alignment vertical="center"/>
    </xf>
    <xf numFmtId="0" fontId="25" fillId="0" borderId="0" xfId="12" applyFont="1" applyAlignment="1" applyProtection="1">
      <alignment horizontal="center" vertical="center" shrinkToFit="1"/>
    </xf>
    <xf numFmtId="0" fontId="61" fillId="0" borderId="0" xfId="12" applyFont="1" applyProtection="1">
      <alignment vertical="center"/>
    </xf>
    <xf numFmtId="0" fontId="61" fillId="0" borderId="66" xfId="12" applyFont="1" applyBorder="1" applyAlignment="1" applyProtection="1">
      <alignment horizontal="center" vertical="center" shrinkToFit="1"/>
    </xf>
    <xf numFmtId="0" fontId="61" fillId="0" borderId="2" xfId="12" applyFont="1" applyBorder="1" applyAlignment="1" applyProtection="1">
      <alignment horizontal="center" vertical="center" shrinkToFit="1"/>
    </xf>
    <xf numFmtId="0" fontId="61" fillId="0" borderId="116" xfId="12" applyFont="1" applyBorder="1" applyProtection="1">
      <alignment vertical="center"/>
    </xf>
    <xf numFmtId="183" fontId="61" fillId="0" borderId="116" xfId="12" applyNumberFormat="1" applyFont="1" applyBorder="1" applyAlignment="1" applyProtection="1">
      <alignment vertical="center" shrinkToFit="1"/>
    </xf>
    <xf numFmtId="0" fontId="61" fillId="0" borderId="116" xfId="12" applyFont="1" applyBorder="1" applyAlignment="1" applyProtection="1">
      <alignment vertical="center" shrinkToFit="1"/>
    </xf>
    <xf numFmtId="0" fontId="37" fillId="0" borderId="0" xfId="12" applyAlignment="1" applyProtection="1">
      <alignment horizontal="right" vertical="center"/>
    </xf>
    <xf numFmtId="0" fontId="61" fillId="0" borderId="15" xfId="12" applyFont="1" applyBorder="1" applyProtection="1">
      <alignment vertical="center"/>
    </xf>
    <xf numFmtId="183" fontId="61" fillId="0" borderId="15" xfId="12" applyNumberFormat="1" applyFont="1" applyBorder="1" applyAlignment="1" applyProtection="1">
      <alignment vertical="center" shrinkToFit="1"/>
    </xf>
    <xf numFmtId="0" fontId="61" fillId="0" borderId="0" xfId="12" applyFont="1" applyAlignment="1" applyProtection="1">
      <alignment vertical="center" shrinkToFit="1"/>
    </xf>
    <xf numFmtId="0" fontId="37" fillId="0" borderId="0" xfId="12" applyAlignment="1" applyProtection="1">
      <alignment horizontal="left"/>
    </xf>
    <xf numFmtId="0" fontId="37" fillId="0" borderId="0" xfId="12" applyAlignment="1" applyProtection="1">
      <alignment horizontal="center" vertical="center"/>
    </xf>
    <xf numFmtId="0" fontId="37" fillId="0" borderId="0" xfId="12" applyAlignment="1" applyProtection="1"/>
    <xf numFmtId="0" fontId="63" fillId="0" borderId="0" xfId="12" applyFont="1" applyAlignment="1" applyProtection="1"/>
    <xf numFmtId="0" fontId="37" fillId="0" borderId="0" xfId="12" applyAlignment="1" applyProtection="1">
      <alignment horizontal="center" wrapText="1"/>
    </xf>
    <xf numFmtId="0" fontId="37" fillId="0" borderId="37" xfId="12" applyBorder="1" applyAlignment="1" applyProtection="1">
      <alignment horizontal="right" vertical="center"/>
    </xf>
    <xf numFmtId="0" fontId="37" fillId="0" borderId="17" xfId="12" applyBorder="1" applyAlignment="1" applyProtection="1">
      <alignment horizontal="center" vertical="center"/>
    </xf>
    <xf numFmtId="0" fontId="63" fillId="0" borderId="0" xfId="12" applyFont="1" applyAlignment="1" applyProtection="1">
      <alignment horizontal="right" vertical="center"/>
    </xf>
    <xf numFmtId="0" fontId="37" fillId="0" borderId="83" xfId="12" applyBorder="1" applyProtection="1">
      <alignment vertical="center"/>
    </xf>
    <xf numFmtId="0" fontId="37" fillId="0" borderId="15" xfId="12" applyBorder="1" applyProtection="1">
      <alignment vertical="center"/>
    </xf>
    <xf numFmtId="0" fontId="37" fillId="0" borderId="6" xfId="12" applyBorder="1" applyAlignment="1" applyProtection="1">
      <alignment horizontal="left" vertical="center"/>
    </xf>
    <xf numFmtId="0" fontId="25" fillId="0" borderId="0" xfId="12" applyFont="1" applyAlignment="1" applyProtection="1">
      <alignment vertical="center" shrinkToFit="1"/>
    </xf>
    <xf numFmtId="0" fontId="37" fillId="0" borderId="4" xfId="12" applyBorder="1" applyAlignment="1" applyProtection="1">
      <alignment vertical="center" shrinkToFit="1"/>
    </xf>
    <xf numFmtId="0" fontId="64" fillId="0" borderId="0" xfId="12" applyFont="1" applyAlignment="1" applyProtection="1">
      <alignment horizontal="left" vertical="center"/>
    </xf>
    <xf numFmtId="0" fontId="64" fillId="0" borderId="0" xfId="12" applyFont="1" applyAlignment="1" applyProtection="1">
      <alignment horizontal="right" vertical="center"/>
    </xf>
    <xf numFmtId="58" fontId="5" fillId="0" borderId="16" xfId="0" applyNumberFormat="1" applyFont="1" applyFill="1" applyBorder="1" applyAlignment="1" applyProtection="1">
      <alignment vertical="center"/>
    </xf>
    <xf numFmtId="38" fontId="58" fillId="0" borderId="0" xfId="6" applyFont="1" applyBorder="1" applyAlignment="1" applyProtection="1">
      <alignment vertical="center" shrinkToFit="1"/>
    </xf>
    <xf numFmtId="0" fontId="58" fillId="0" borderId="0" xfId="6" applyNumberFormat="1" applyFont="1" applyBorder="1" applyAlignment="1" applyProtection="1">
      <alignment vertical="center" shrinkToFit="1"/>
    </xf>
    <xf numFmtId="0" fontId="58" fillId="0" borderId="0" xfId="6" applyNumberFormat="1" applyFont="1" applyFill="1" applyBorder="1" applyAlignment="1" applyProtection="1">
      <alignment vertical="center" shrinkToFit="1"/>
    </xf>
    <xf numFmtId="38" fontId="58" fillId="0" borderId="0" xfId="6" applyFont="1" applyFill="1" applyBorder="1" applyAlignment="1" applyProtection="1">
      <alignment vertical="center" shrinkToFit="1"/>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1" xfId="10" applyFont="1" applyFill="1" applyBorder="1" applyAlignment="1" applyProtection="1">
      <alignment horizontal="center" vertical="center" shrinkToFit="1"/>
      <protection locked="0"/>
    </xf>
    <xf numFmtId="38" fontId="54" fillId="2" borderId="90" xfId="10" applyNumberFormat="1" applyFont="1" applyFill="1" applyBorder="1" applyAlignment="1" applyProtection="1">
      <alignment vertical="center" shrinkToFit="1"/>
      <protection locked="0"/>
    </xf>
    <xf numFmtId="38" fontId="54" fillId="2" borderId="104"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xf>
    <xf numFmtId="38" fontId="54" fillId="2" borderId="63"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protection locked="0"/>
    </xf>
    <xf numFmtId="38" fontId="54" fillId="2" borderId="15" xfId="10" applyNumberFormat="1" applyFont="1" applyFill="1" applyBorder="1" applyAlignment="1" applyProtection="1">
      <alignment vertical="center" shrinkToFit="1"/>
      <protection locked="0"/>
    </xf>
    <xf numFmtId="38" fontId="54" fillId="2" borderId="6"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 xfId="10" applyFont="1" applyFill="1" applyBorder="1" applyAlignment="1" applyProtection="1">
      <alignment horizontal="center" vertical="center" shrinkToFit="1"/>
      <protection locked="0"/>
    </xf>
    <xf numFmtId="38" fontId="54" fillId="2" borderId="58" xfId="10" applyNumberFormat="1" applyFont="1" applyFill="1" applyBorder="1" applyAlignment="1" applyProtection="1">
      <alignment vertical="center" shrinkToFit="1"/>
      <protection locked="0"/>
    </xf>
    <xf numFmtId="38" fontId="54" fillId="2" borderId="10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38" fontId="54" fillId="2" borderId="67" xfId="10" applyNumberFormat="1" applyFont="1" applyFill="1" applyBorder="1" applyAlignment="1" applyProtection="1">
      <alignment vertical="center" shrinkToFit="1"/>
    </xf>
    <xf numFmtId="38" fontId="54" fillId="2" borderId="67"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horizontal="center" vertical="center" shrinkToFit="1"/>
      <protection locked="0"/>
    </xf>
    <xf numFmtId="38" fontId="54" fillId="2" borderId="85" xfId="10" applyNumberFormat="1" applyFont="1" applyFill="1" applyBorder="1" applyAlignment="1" applyProtection="1">
      <alignment vertical="center" shrinkToFit="1"/>
      <protection locked="0"/>
    </xf>
    <xf numFmtId="38" fontId="54" fillId="2" borderId="106" xfId="10" applyNumberFormat="1" applyFont="1" applyFill="1" applyBorder="1" applyAlignment="1" applyProtection="1">
      <alignment vertical="center" shrinkToFit="1"/>
      <protection locked="0"/>
    </xf>
    <xf numFmtId="38" fontId="54" fillId="2" borderId="37" xfId="10" applyNumberFormat="1" applyFont="1" applyFill="1" applyBorder="1" applyAlignment="1" applyProtection="1">
      <alignment vertical="center" shrinkToFit="1"/>
      <protection locked="0"/>
    </xf>
    <xf numFmtId="0" fontId="19" fillId="2" borderId="5" xfId="10" applyFont="1" applyFill="1" applyBorder="1" applyAlignment="1" applyProtection="1">
      <alignment horizontal="center" vertical="center" shrinkToFit="1"/>
      <protection locked="0"/>
    </xf>
    <xf numFmtId="38" fontId="54" fillId="2" borderId="17"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38" fontId="54" fillId="2" borderId="86" xfId="10" applyNumberFormat="1" applyFont="1" applyFill="1" applyBorder="1" applyAlignment="1" applyProtection="1">
      <alignment vertical="center" shrinkToFit="1"/>
      <protection locked="0"/>
    </xf>
    <xf numFmtId="38" fontId="54" fillId="2" borderId="107"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xf>
    <xf numFmtId="38" fontId="54" fillId="2" borderId="0" xfId="10" applyNumberFormat="1" applyFont="1" applyFill="1" applyAlignment="1" applyProtection="1">
      <alignment vertical="center" shrinkToFit="1"/>
      <protection locked="0"/>
    </xf>
    <xf numFmtId="38" fontId="54" fillId="2" borderId="19" xfId="10" applyNumberFormat="1" applyFont="1" applyFill="1" applyBorder="1" applyAlignment="1" applyProtection="1">
      <alignment vertical="center" shrinkToFit="1"/>
      <protection locked="0"/>
    </xf>
    <xf numFmtId="38" fontId="54" fillId="2" borderId="5" xfId="10" applyNumberFormat="1" applyFont="1" applyFill="1" applyBorder="1" applyAlignment="1" applyProtection="1">
      <alignment vertical="center" shrinkToFit="1"/>
      <protection locked="0"/>
    </xf>
    <xf numFmtId="38" fontId="55" fillId="0" borderId="100" xfId="10" applyNumberFormat="1" applyFont="1" applyFill="1" applyBorder="1" applyAlignment="1" applyProtection="1">
      <alignment vertical="center" shrinkToFit="1"/>
    </xf>
    <xf numFmtId="38" fontId="54" fillId="0" borderId="43" xfId="10" applyNumberFormat="1" applyFont="1" applyFill="1" applyBorder="1" applyAlignment="1" applyProtection="1">
      <alignment vertical="center" shrinkToFit="1"/>
    </xf>
    <xf numFmtId="38" fontId="55" fillId="0" borderId="12"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55" fillId="0" borderId="64"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2" xfId="10" applyNumberFormat="1" applyFont="1" applyFill="1" applyBorder="1" applyAlignment="1" applyProtection="1">
      <alignment vertical="center" shrinkToFit="1"/>
    </xf>
    <xf numFmtId="38" fontId="55" fillId="0" borderId="88"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35" xfId="10" applyNumberFormat="1" applyFont="1" applyFill="1" applyBorder="1" applyAlignment="1" applyProtection="1">
      <alignment vertical="center" shrinkToFit="1"/>
      <protection locked="0"/>
    </xf>
    <xf numFmtId="38" fontId="19" fillId="2" borderId="82" xfId="10" applyNumberFormat="1" applyFont="1" applyFill="1" applyBorder="1" applyAlignment="1" applyProtection="1">
      <alignment vertical="center" shrinkToFit="1"/>
      <protection locked="0"/>
    </xf>
    <xf numFmtId="38" fontId="54" fillId="0" borderId="64" xfId="10" applyNumberFormat="1" applyFont="1" applyFill="1" applyBorder="1" applyAlignment="1" applyProtection="1">
      <alignment vertical="center" shrinkToFit="1"/>
    </xf>
    <xf numFmtId="38" fontId="54" fillId="0" borderId="32" xfId="10" applyNumberFormat="1" applyFont="1" applyFill="1" applyBorder="1" applyAlignment="1" applyProtection="1">
      <alignment vertical="center" shrinkToFit="1"/>
    </xf>
    <xf numFmtId="38" fontId="55" fillId="0" borderId="65" xfId="10" applyNumberFormat="1" applyFont="1" applyFill="1" applyBorder="1" applyAlignment="1" applyProtection="1">
      <alignment vertical="center" shrinkToFit="1"/>
    </xf>
    <xf numFmtId="38" fontId="54" fillId="0" borderId="67" xfId="10" applyNumberFormat="1" applyFont="1" applyFill="1" applyBorder="1" applyAlignment="1" applyProtection="1">
      <alignment vertical="center" shrinkToFit="1"/>
    </xf>
    <xf numFmtId="38" fontId="55" fillId="0" borderId="7" xfId="10" applyNumberFormat="1" applyFont="1" applyFill="1" applyBorder="1" applyAlignment="1" applyProtection="1">
      <alignment vertical="center" shrinkToFit="1"/>
    </xf>
    <xf numFmtId="38" fontId="55" fillId="0" borderId="11" xfId="10" applyNumberFormat="1" applyFont="1" applyFill="1" applyBorder="1" applyAlignment="1" applyProtection="1">
      <alignment vertical="center" shrinkToFit="1"/>
    </xf>
    <xf numFmtId="38" fontId="54" fillId="0" borderId="66" xfId="10" applyNumberFormat="1" applyFont="1" applyFill="1" applyBorder="1" applyAlignment="1" applyProtection="1">
      <alignment vertical="center" shrinkToFit="1"/>
    </xf>
    <xf numFmtId="38" fontId="54" fillId="0" borderId="74" xfId="10" applyNumberFormat="1" applyFont="1" applyFill="1" applyBorder="1" applyAlignment="1" applyProtection="1">
      <alignment vertical="center" shrinkToFit="1"/>
    </xf>
    <xf numFmtId="38" fontId="55" fillId="0" borderId="84" xfId="10" applyNumberFormat="1" applyFont="1" applyFill="1" applyBorder="1" applyAlignment="1" applyProtection="1">
      <alignment vertical="center" shrinkToFit="1"/>
    </xf>
    <xf numFmtId="38" fontId="54" fillId="0" borderId="93" xfId="10" applyNumberFormat="1" applyFont="1" applyFill="1" applyBorder="1" applyAlignment="1" applyProtection="1">
      <alignment vertical="center" shrinkToFit="1"/>
    </xf>
    <xf numFmtId="38" fontId="55" fillId="0" borderId="89" xfId="10" applyNumberFormat="1" applyFont="1" applyFill="1" applyBorder="1" applyAlignment="1" applyProtection="1">
      <alignment vertical="center" shrinkToFit="1"/>
    </xf>
    <xf numFmtId="0" fontId="19" fillId="0" borderId="35" xfId="11" applyFont="1" applyFill="1" applyBorder="1" applyAlignment="1" applyProtection="1">
      <alignment horizontal="center" vertical="center" wrapText="1" shrinkToFit="1"/>
    </xf>
    <xf numFmtId="0" fontId="30" fillId="2" borderId="15" xfId="10" applyFont="1" applyFill="1" applyBorder="1" applyAlignment="1" applyProtection="1">
      <alignment horizontal="center" vertical="center"/>
      <protection locked="0"/>
    </xf>
    <xf numFmtId="0" fontId="19" fillId="2" borderId="100" xfId="10" applyFont="1" applyFill="1" applyBorder="1" applyAlignment="1" applyProtection="1">
      <alignment horizontal="center" vertical="center" shrinkToFit="1"/>
      <protection locked="0"/>
    </xf>
    <xf numFmtId="0" fontId="19" fillId="0" borderId="32" xfId="10" applyFont="1" applyFill="1" applyBorder="1" applyAlignment="1" applyProtection="1">
      <alignment horizontal="center" vertical="center" shrinkToFit="1"/>
    </xf>
    <xf numFmtId="0" fontId="19" fillId="0" borderId="10" xfId="10" applyFont="1" applyFill="1" applyBorder="1" applyAlignment="1" applyProtection="1">
      <alignment horizontal="center" vertical="center" shrinkToFit="1"/>
    </xf>
    <xf numFmtId="0" fontId="19" fillId="0" borderId="15" xfId="10" applyFont="1" applyFill="1" applyBorder="1" applyAlignment="1" applyProtection="1">
      <alignment horizontal="center" vertical="center" shrinkToFit="1"/>
    </xf>
    <xf numFmtId="0" fontId="19" fillId="0" borderId="67" xfId="10" applyFont="1" applyFill="1" applyBorder="1" applyAlignment="1" applyProtection="1">
      <alignment horizontal="center" vertical="center" shrinkToFit="1"/>
    </xf>
    <xf numFmtId="0" fontId="19" fillId="0" borderId="19" xfId="10" applyFont="1" applyFill="1" applyBorder="1" applyAlignment="1" applyProtection="1">
      <alignment horizontal="center" vertical="center" shrinkToFit="1"/>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0" fontId="19" fillId="0" borderId="81" xfId="10" applyFont="1" applyFill="1" applyBorder="1" applyAlignment="1" applyProtection="1">
      <alignment horizontal="center" vertical="center" shrinkToFit="1"/>
    </xf>
    <xf numFmtId="38" fontId="48" fillId="2" borderId="66" xfId="6" applyFont="1" applyFill="1" applyBorder="1" applyAlignment="1" applyProtection="1">
      <alignment vertical="center" shrinkToFit="1"/>
      <protection locked="0"/>
    </xf>
    <xf numFmtId="9" fontId="48" fillId="2" borderId="113" xfId="13" applyFont="1" applyFill="1" applyBorder="1" applyAlignment="1" applyProtection="1">
      <alignment vertical="center" shrinkToFit="1"/>
      <protection locked="0"/>
    </xf>
    <xf numFmtId="0" fontId="48" fillId="2" borderId="15" xfId="0" applyFont="1" applyFill="1" applyBorder="1" applyProtection="1">
      <alignment vertical="center"/>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0" fontId="5" fillId="2" borderId="66" xfId="0" applyFont="1" applyFill="1" applyBorder="1" applyAlignment="1" applyProtection="1">
      <alignment horizontal="center" vertical="center" shrinkToFit="1"/>
      <protection locked="0"/>
    </xf>
    <xf numFmtId="0" fontId="49" fillId="0" borderId="15" xfId="0" applyFont="1" applyBorder="1" applyAlignment="1">
      <alignment vertical="top" textRotation="255" shrinkToFit="1"/>
    </xf>
    <xf numFmtId="38" fontId="0" fillId="0" borderId="15" xfId="0" applyNumberFormat="1" applyBorder="1">
      <alignment vertical="center"/>
    </xf>
    <xf numFmtId="0" fontId="80" fillId="0" borderId="100" xfId="8" applyFont="1" applyBorder="1" applyAlignment="1" applyProtection="1">
      <alignment horizontal="center" vertical="center"/>
    </xf>
    <xf numFmtId="0" fontId="80" fillId="2" borderId="73" xfId="8" applyFont="1" applyFill="1" applyBorder="1" applyAlignment="1" applyProtection="1">
      <alignment horizontal="center" vertical="center"/>
      <protection locked="0"/>
    </xf>
    <xf numFmtId="0" fontId="80" fillId="2" borderId="30" xfId="8" applyFont="1" applyFill="1" applyBorder="1" applyAlignment="1" applyProtection="1">
      <alignment horizontal="center" vertical="center"/>
      <protection locked="0"/>
    </xf>
    <xf numFmtId="0" fontId="80" fillId="2" borderId="89" xfId="8" applyFont="1" applyFill="1" applyBorder="1" applyAlignment="1" applyProtection="1">
      <alignment horizontal="center" vertical="center"/>
      <protection locked="0"/>
    </xf>
    <xf numFmtId="0" fontId="80" fillId="2" borderId="38" xfId="8" applyFont="1" applyFill="1" applyBorder="1" applyAlignment="1" applyProtection="1">
      <alignment horizontal="left" vertical="center" wrapText="1"/>
    </xf>
    <xf numFmtId="0" fontId="80" fillId="2" borderId="28" xfId="8" applyFont="1" applyFill="1" applyBorder="1" applyAlignment="1" applyProtection="1">
      <alignment horizontal="left" vertical="center" wrapText="1"/>
    </xf>
    <xf numFmtId="0" fontId="80" fillId="2" borderId="45" xfId="8" applyFont="1" applyFill="1" applyBorder="1" applyAlignment="1" applyProtection="1">
      <alignment horizontal="left" vertical="center" wrapText="1"/>
    </xf>
    <xf numFmtId="0" fontId="80" fillId="2" borderId="40" xfId="8" applyFont="1" applyFill="1" applyBorder="1" applyAlignment="1" applyProtection="1">
      <alignment horizontal="left" vertical="center" wrapText="1"/>
    </xf>
    <xf numFmtId="0" fontId="80" fillId="2" borderId="0" xfId="8" applyFont="1" applyFill="1" applyAlignment="1" applyProtection="1">
      <alignment horizontal="left" vertical="center" wrapText="1"/>
    </xf>
    <xf numFmtId="0" fontId="80" fillId="2" borderId="7" xfId="8" applyFont="1" applyFill="1" applyBorder="1" applyAlignment="1" applyProtection="1">
      <alignment horizontal="left" vertical="center" wrapText="1"/>
    </xf>
    <xf numFmtId="0" fontId="80" fillId="2" borderId="41" xfId="8" applyFont="1" applyFill="1" applyBorder="1" applyAlignment="1" applyProtection="1">
      <alignment horizontal="left" vertical="center" wrapText="1"/>
    </xf>
    <xf numFmtId="0" fontId="80" fillId="2" borderId="16" xfId="8" applyFont="1" applyFill="1" applyBorder="1" applyAlignment="1" applyProtection="1">
      <alignment horizontal="left" vertical="center" wrapText="1"/>
    </xf>
    <xf numFmtId="0" fontId="80" fillId="2" borderId="18" xfId="8" applyFont="1" applyFill="1" applyBorder="1" applyAlignment="1" applyProtection="1">
      <alignment horizontal="left" vertical="center" wrapText="1"/>
    </xf>
    <xf numFmtId="0" fontId="64" fillId="0" borderId="0" xfId="12" applyFont="1" applyAlignment="1" applyProtection="1">
      <alignment horizontal="right" vertical="center"/>
    </xf>
    <xf numFmtId="38" fontId="65" fillId="0" borderId="15" xfId="6" applyFont="1" applyFill="1" applyBorder="1" applyAlignment="1" applyProtection="1">
      <alignment vertical="center"/>
    </xf>
    <xf numFmtId="0" fontId="37" fillId="0" borderId="15" xfId="12" applyBorder="1" applyAlignment="1" applyProtection="1">
      <alignment vertical="center" shrinkToFit="1"/>
    </xf>
    <xf numFmtId="0" fontId="37" fillId="2" borderId="15" xfId="12" applyFill="1" applyBorder="1" applyAlignment="1" applyProtection="1">
      <alignment horizontal="center" vertical="center"/>
      <protection locked="0"/>
    </xf>
    <xf numFmtId="178" fontId="37" fillId="0" borderId="15" xfId="6" applyNumberFormat="1" applyFont="1" applyFill="1" applyBorder="1" applyAlignment="1" applyProtection="1">
      <alignment vertical="center"/>
    </xf>
    <xf numFmtId="178" fontId="37" fillId="0" borderId="83" xfId="6" applyNumberFormat="1" applyFont="1" applyFill="1" applyBorder="1" applyAlignment="1" applyProtection="1">
      <alignment vertical="center"/>
    </xf>
    <xf numFmtId="38" fontId="37" fillId="0" borderId="67" xfId="6" applyFont="1" applyFill="1" applyBorder="1" applyAlignment="1" applyProtection="1">
      <alignment vertical="center"/>
    </xf>
    <xf numFmtId="38" fontId="37" fillId="0" borderId="5" xfId="6" applyFont="1" applyFill="1" applyBorder="1" applyAlignment="1" applyProtection="1">
      <alignmen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38" fontId="37" fillId="0" borderId="15" xfId="6" applyFont="1" applyFill="1" applyBorder="1" applyAlignment="1" applyProtection="1">
      <alignment vertical="center"/>
    </xf>
    <xf numFmtId="38" fontId="37" fillId="0" borderId="83" xfId="6" applyFont="1" applyFill="1" applyBorder="1" applyAlignment="1" applyProtection="1">
      <alignment vertical="center"/>
    </xf>
    <xf numFmtId="0" fontId="37" fillId="0" borderId="15" xfId="12" applyBorder="1" applyAlignment="1" applyProtection="1">
      <alignment horizontal="center" vertical="center"/>
    </xf>
    <xf numFmtId="0" fontId="37" fillId="0" borderId="83" xfId="12" applyBorder="1" applyAlignment="1" applyProtection="1">
      <alignment horizontal="center" vertical="center"/>
    </xf>
    <xf numFmtId="0" fontId="37" fillId="0" borderId="6" xfId="12" applyBorder="1" applyAlignment="1" applyProtection="1">
      <alignment horizontal="center" vertical="center"/>
    </xf>
    <xf numFmtId="0" fontId="37" fillId="0" borderId="0" xfId="12" applyAlignment="1" applyProtection="1">
      <alignment horizontal="center" vertical="center"/>
    </xf>
    <xf numFmtId="0" fontId="37" fillId="2" borderId="83" xfId="12" applyFill="1" applyBorder="1" applyProtection="1">
      <alignment vertical="center"/>
      <protection locked="0"/>
    </xf>
    <xf numFmtId="0" fontId="37" fillId="2" borderId="17" xfId="12" applyFill="1" applyBorder="1" applyProtection="1">
      <alignment vertical="center"/>
      <protection locked="0"/>
    </xf>
    <xf numFmtId="0" fontId="37" fillId="0" borderId="83" xfId="12" applyBorder="1" applyProtection="1">
      <alignment vertical="center"/>
    </xf>
    <xf numFmtId="0" fontId="37" fillId="0" borderId="17" xfId="12" applyBorder="1" applyProtection="1">
      <alignment vertical="center"/>
    </xf>
    <xf numFmtId="0" fontId="61" fillId="0" borderId="66" xfId="12" applyFont="1" applyBorder="1" applyAlignment="1" applyProtection="1">
      <alignment horizontal="center" vertical="center" wrapText="1" shrinkToFit="1"/>
    </xf>
    <xf numFmtId="0" fontId="61" fillId="0" borderId="115" xfId="12" applyFont="1" applyBorder="1" applyAlignment="1" applyProtection="1">
      <alignment horizontal="center" vertical="center" wrapText="1" shrinkToFit="1"/>
    </xf>
    <xf numFmtId="0" fontId="61" fillId="0" borderId="15" xfId="12" applyFont="1" applyBorder="1" applyAlignment="1" applyProtection="1">
      <alignment horizontal="center" vertical="center"/>
    </xf>
    <xf numFmtId="0" fontId="61" fillId="0" borderId="83" xfId="12" applyFont="1" applyBorder="1" applyAlignment="1" applyProtection="1">
      <alignment horizontal="center" vertical="center" shrinkToFit="1"/>
    </xf>
    <xf numFmtId="0" fontId="61" fillId="0" borderId="37" xfId="12" applyFont="1" applyBorder="1" applyAlignment="1" applyProtection="1">
      <alignment horizontal="center" vertical="center" shrinkToFit="1"/>
    </xf>
    <xf numFmtId="0" fontId="61" fillId="0" borderId="17" xfId="12" applyFont="1" applyBorder="1" applyAlignment="1" applyProtection="1">
      <alignment horizontal="center" vertical="center" shrinkToFit="1"/>
    </xf>
    <xf numFmtId="0" fontId="37" fillId="0" borderId="0" xfId="12" applyAlignment="1" applyProtection="1">
      <alignment vertical="center" shrinkToFit="1"/>
    </xf>
    <xf numFmtId="0" fontId="37" fillId="0" borderId="66" xfId="12" applyBorder="1" applyAlignment="1" applyProtection="1">
      <alignment horizontal="center" vertical="center"/>
    </xf>
    <xf numFmtId="0" fontId="37" fillId="0" borderId="67" xfId="12" applyBorder="1" applyAlignment="1" applyProtection="1">
      <alignment horizontal="center" vertical="center"/>
    </xf>
    <xf numFmtId="0" fontId="37" fillId="0" borderId="2" xfId="12" applyBorder="1" applyAlignment="1" applyProtection="1">
      <alignment horizontal="center" vertical="center"/>
    </xf>
    <xf numFmtId="0" fontId="63" fillId="0" borderId="15" xfId="12" applyFont="1" applyBorder="1" applyAlignment="1" applyProtection="1">
      <alignment horizontal="center" vertical="center" wrapText="1"/>
    </xf>
    <xf numFmtId="0" fontId="66" fillId="0" borderId="0" xfId="12" applyFont="1" applyAlignment="1" applyProtection="1">
      <alignment horizontal="center" vertical="center" shrinkToFit="1"/>
    </xf>
    <xf numFmtId="0" fontId="68"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vertical="center" shrinkToFit="1"/>
    </xf>
    <xf numFmtId="0" fontId="5" fillId="0" borderId="62" xfId="0" applyFont="1" applyFill="1" applyBorder="1" applyAlignment="1" applyProtection="1">
      <alignment vertical="center" shrinkToFit="1"/>
    </xf>
    <xf numFmtId="0" fontId="5" fillId="0" borderId="65" xfId="0" applyFont="1" applyFill="1" applyBorder="1" applyAlignment="1" applyProtection="1">
      <alignment vertical="center" shrinkToFit="1"/>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84" xfId="0" applyFont="1" applyFill="1" applyBorder="1" applyAlignment="1" applyProtection="1">
      <alignment vertical="center" shrinkToFit="1"/>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5" fillId="0" borderId="52"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5" fillId="0" borderId="82" xfId="0" applyFont="1" applyFill="1" applyBorder="1" applyAlignment="1" applyProtection="1">
      <alignment vertical="center" shrinkToFit="1"/>
    </xf>
    <xf numFmtId="0" fontId="5" fillId="0" borderId="16" xfId="0" applyNumberFormat="1" applyFont="1" applyFill="1" applyBorder="1" applyAlignment="1" applyProtection="1">
      <alignment horizontal="center" vertical="center"/>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5" fillId="4" borderId="0" xfId="0" applyFont="1" applyFill="1" applyAlignment="1" applyProtection="1">
      <alignment horizontal="center" vertical="center"/>
    </xf>
    <xf numFmtId="0" fontId="0" fillId="4" borderId="0" xfId="0" applyFont="1" applyFill="1" applyAlignment="1" applyProtection="1">
      <alignment horizontal="center" vertical="center"/>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83" xfId="6" applyNumberFormat="1" applyFont="1" applyFill="1" applyBorder="1" applyAlignment="1" applyProtection="1">
      <alignment vertical="center"/>
    </xf>
    <xf numFmtId="38" fontId="7" fillId="0" borderId="37" xfId="6" applyNumberFormat="1" applyFont="1" applyFill="1" applyBorder="1" applyAlignment="1" applyProtection="1">
      <alignment vertical="center"/>
    </xf>
    <xf numFmtId="38" fontId="7" fillId="5" borderId="37" xfId="6"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0" fontId="70" fillId="0" borderId="0" xfId="0" applyFont="1" applyFill="1" applyAlignment="1" applyProtection="1">
      <alignment horizontal="center" vertical="center"/>
    </xf>
    <xf numFmtId="0" fontId="72" fillId="0" borderId="52" xfId="0" applyFont="1" applyFill="1" applyBorder="1" applyAlignment="1" applyProtection="1">
      <alignment horizontal="center" vertical="center"/>
    </xf>
    <xf numFmtId="0" fontId="72" fillId="0" borderId="50" xfId="0" applyFont="1" applyFill="1" applyBorder="1" applyAlignment="1" applyProtection="1">
      <alignment horizontal="center" vertical="center"/>
    </xf>
    <xf numFmtId="0" fontId="72" fillId="0" borderId="82" xfId="0" applyFont="1" applyFill="1" applyBorder="1" applyAlignment="1" applyProtection="1">
      <alignment horizontal="center" vertical="center"/>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50" xfId="0" applyFont="1" applyBorder="1" applyProtection="1">
      <alignment vertical="center"/>
    </xf>
    <xf numFmtId="0" fontId="7" fillId="0" borderId="51" xfId="0" applyFont="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38" fontId="7" fillId="0" borderId="64" xfId="0" applyNumberFormat="1" applyFont="1" applyFill="1" applyBorder="1" applyAlignment="1" applyProtection="1">
      <alignment horizontal="right" vertical="center"/>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0" fontId="36" fillId="0" borderId="16" xfId="0" applyFont="1" applyBorder="1" applyAlignment="1" applyProtection="1">
      <alignment horizontal="center"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0" fontId="7" fillId="0" borderId="86"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8"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71" fillId="2" borderId="52" xfId="0" applyFont="1" applyFill="1" applyBorder="1" applyAlignment="1" applyProtection="1">
      <alignment horizontal="center" vertical="center" shrinkToFit="1"/>
      <protection locked="0"/>
    </xf>
    <xf numFmtId="0" fontId="71" fillId="2" borderId="50" xfId="0" applyFont="1" applyFill="1" applyBorder="1" applyAlignment="1" applyProtection="1">
      <alignment horizontal="center" vertical="center" shrinkToFit="1"/>
      <protection locked="0"/>
    </xf>
    <xf numFmtId="0" fontId="71" fillId="2" borderId="82" xfId="0" applyFont="1" applyFill="1" applyBorder="1" applyAlignment="1" applyProtection="1">
      <alignment horizontal="center" vertical="center" shrinkToFit="1"/>
      <protection locked="0"/>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0" fontId="24" fillId="0" borderId="15" xfId="0" applyFont="1" applyBorder="1" applyAlignment="1" applyProtection="1">
      <alignment vertical="center" shrinkToFit="1"/>
    </xf>
    <xf numFmtId="38" fontId="58" fillId="0" borderId="15" xfId="6" applyFont="1" applyBorder="1" applyAlignment="1" applyProtection="1">
      <alignment vertical="center" shrinkToFit="1"/>
      <protection locked="0"/>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0" fontId="24" fillId="0" borderId="15" xfId="0" applyFont="1" applyBorder="1" applyProtection="1">
      <alignment vertical="center"/>
    </xf>
    <xf numFmtId="38" fontId="59" fillId="0" borderId="66" xfId="6" applyFont="1" applyBorder="1" applyAlignment="1" applyProtection="1">
      <alignment vertical="center" shrinkToFit="1"/>
    </xf>
    <xf numFmtId="0" fontId="24" fillId="0" borderId="15" xfId="0" applyFont="1" applyBorder="1" applyAlignment="1" applyProtection="1">
      <alignment horizontal="right" vertical="center"/>
    </xf>
    <xf numFmtId="0" fontId="24" fillId="0" borderId="83" xfId="0" applyFont="1" applyBorder="1" applyAlignment="1" applyProtection="1">
      <alignment horizontal="right" vertical="center"/>
    </xf>
    <xf numFmtId="38" fontId="59" fillId="0" borderId="94" xfId="6" applyFont="1" applyBorder="1" applyAlignment="1" applyProtection="1">
      <alignment vertical="center" shrinkToFit="1"/>
    </xf>
    <xf numFmtId="38" fontId="59" fillId="0" borderId="109" xfId="6" applyFont="1" applyBorder="1" applyAlignment="1" applyProtection="1">
      <alignment vertical="center" shrinkToFit="1"/>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43"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44"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65" xfId="10" applyFont="1" applyBorder="1" applyAlignment="1" applyProtection="1">
      <alignment horizontal="center" vertical="center"/>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2" borderId="62" xfId="10" applyFont="1" applyFill="1" applyBorder="1" applyAlignment="1" applyProtection="1">
      <alignment vertical="center" shrinkToFit="1"/>
      <protection locked="0"/>
    </xf>
    <xf numFmtId="0" fontId="19" fillId="2" borderId="65" xfId="10" applyFont="1" applyFill="1" applyBorder="1" applyAlignment="1" applyProtection="1">
      <alignment vertical="center" shrinkToFit="1"/>
      <protection locked="0"/>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19" fillId="0" borderId="58" xfId="11" applyFont="1" applyBorder="1" applyAlignment="1" applyProtection="1">
      <alignment horizontal="center" vertical="center" shrinkToFit="1"/>
    </xf>
    <xf numFmtId="0" fontId="19" fillId="0" borderId="1" xfId="11" applyFont="1" applyBorder="1" applyAlignment="1" applyProtection="1">
      <alignment horizontal="center" vertical="center" shrinkToFit="1"/>
    </xf>
    <xf numFmtId="0" fontId="19" fillId="0" borderId="10" xfId="11" applyFont="1" applyBorder="1" applyAlignment="1" applyProtection="1">
      <alignment horizontal="center" vertical="center" shrinkToFit="1"/>
    </xf>
    <xf numFmtId="0" fontId="19" fillId="0" borderId="19" xfId="11" applyFont="1" applyBorder="1" applyAlignment="1" applyProtection="1">
      <alignment horizontal="center" vertical="center" wrapText="1" shrinkToFit="1"/>
    </xf>
    <xf numFmtId="0" fontId="19" fillId="0" borderId="74" xfId="11" applyFont="1" applyBorder="1" applyAlignment="1" applyProtection="1">
      <alignment horizontal="center" vertical="center" wrapText="1" shrinkToFit="1"/>
    </xf>
    <xf numFmtId="0" fontId="19" fillId="0" borderId="7" xfId="11" applyFont="1" applyFill="1" applyBorder="1" applyAlignment="1" applyProtection="1">
      <alignment horizontal="center" vertical="center" wrapText="1" shrinkToFit="1"/>
    </xf>
    <xf numFmtId="0" fontId="19" fillId="0" borderId="18" xfId="11" applyFont="1" applyFill="1" applyBorder="1" applyAlignment="1" applyProtection="1">
      <alignment horizontal="center" vertical="center" wrapText="1" shrinkToFit="1"/>
    </xf>
    <xf numFmtId="0" fontId="19" fillId="0" borderId="85" xfId="10" applyFont="1" applyBorder="1" applyAlignment="1" applyProtection="1">
      <alignment horizontal="center" vertical="center"/>
    </xf>
    <xf numFmtId="0" fontId="19" fillId="0" borderId="37" xfId="10" applyFont="1" applyBorder="1" applyAlignment="1" applyProtection="1">
      <alignment horizontal="center" vertical="center"/>
    </xf>
    <xf numFmtId="0" fontId="19" fillId="0" borderId="17" xfId="10" applyFont="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0" fontId="28" fillId="0" borderId="63" xfId="10" applyFont="1" applyBorder="1" applyAlignment="1" applyProtection="1">
      <alignment horizontal="center" vertical="center"/>
    </xf>
    <xf numFmtId="0" fontId="11" fillId="0" borderId="43" xfId="10" applyFont="1" applyBorder="1" applyAlignment="1" applyProtection="1">
      <alignment horizontal="center" vertical="center" wrapText="1"/>
    </xf>
    <xf numFmtId="0" fontId="11" fillId="0" borderId="28" xfId="10" applyFont="1" applyBorder="1" applyAlignment="1" applyProtection="1">
      <alignment horizontal="center" vertical="center" wrapText="1"/>
    </xf>
    <xf numFmtId="0" fontId="11" fillId="0" borderId="39" xfId="10" applyFont="1" applyBorder="1" applyAlignment="1" applyProtection="1">
      <alignment horizontal="center" vertical="center" wrapText="1"/>
    </xf>
    <xf numFmtId="0" fontId="11" fillId="0" borderId="6" xfId="10" applyFont="1" applyBorder="1" applyAlignment="1" applyProtection="1">
      <alignment horizontal="center" vertical="center" wrapText="1"/>
    </xf>
    <xf numFmtId="0" fontId="11" fillId="0" borderId="0" xfId="10" applyFont="1" applyBorder="1" applyAlignment="1" applyProtection="1">
      <alignment horizontal="center" vertical="center" wrapText="1"/>
    </xf>
    <xf numFmtId="0" fontId="11" fillId="0" borderId="9" xfId="10" applyFont="1" applyBorder="1" applyAlignment="1" applyProtection="1">
      <alignment horizontal="center" vertical="center" wrapText="1"/>
    </xf>
    <xf numFmtId="0" fontId="19" fillId="0" borderId="88" xfId="10" applyFont="1" applyBorder="1" applyAlignment="1" applyProtection="1">
      <alignment horizontal="center" vertical="center" shrinkToFit="1"/>
    </xf>
    <xf numFmtId="0" fontId="19" fillId="0" borderId="30" xfId="10" applyFont="1" applyBorder="1" applyAlignment="1" applyProtection="1">
      <alignment horizontal="center" vertical="center" shrinkToFit="1"/>
    </xf>
    <xf numFmtId="0" fontId="19" fillId="0" borderId="89" xfId="10" applyFont="1" applyBorder="1" applyAlignment="1" applyProtection="1">
      <alignment horizontal="center" vertical="center" shrinkToFit="1"/>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0" fontId="19" fillId="0" borderId="0" xfId="10" applyFont="1" applyBorder="1" applyAlignment="1" applyProtection="1">
      <alignment horizontal="center" vertical="center" wrapText="1"/>
    </xf>
    <xf numFmtId="178" fontId="28" fillId="3" borderId="73" xfId="10" applyNumberFormat="1" applyFont="1" applyFill="1" applyBorder="1" applyAlignment="1" applyProtection="1">
      <alignment vertical="center" shrinkToFit="1"/>
    </xf>
    <xf numFmtId="178" fontId="28" fillId="3" borderId="30" xfId="10" applyNumberFormat="1" applyFont="1" applyFill="1" applyBorder="1" applyAlignment="1" applyProtection="1">
      <alignment vertical="center" shrinkToFit="1"/>
    </xf>
    <xf numFmtId="178" fontId="28" fillId="3" borderId="89" xfId="10" applyNumberFormat="1" applyFont="1" applyFill="1" applyBorder="1" applyAlignment="1" applyProtection="1">
      <alignment vertical="center" shrinkToFit="1"/>
    </xf>
    <xf numFmtId="38" fontId="55" fillId="0" borderId="46" xfId="10" applyNumberFormat="1" applyFont="1" applyFill="1" applyBorder="1" applyAlignment="1" applyProtection="1">
      <alignment horizontal="right" vertical="center" shrinkToFit="1"/>
    </xf>
    <xf numFmtId="38" fontId="55" fillId="0" borderId="48" xfId="10" applyNumberFormat="1" applyFont="1" applyFill="1" applyBorder="1" applyAlignment="1" applyProtection="1">
      <alignment horizontal="right" vertical="center" shrinkToFit="1"/>
    </xf>
    <xf numFmtId="178" fontId="28" fillId="3" borderId="38" xfId="10" applyNumberFormat="1" applyFont="1" applyFill="1" applyBorder="1" applyAlignment="1" applyProtection="1">
      <alignment horizontal="left" vertical="center" wrapText="1" shrinkToFit="1"/>
    </xf>
    <xf numFmtId="178" fontId="28" fillId="3" borderId="28" xfId="10" applyNumberFormat="1" applyFont="1" applyFill="1" applyBorder="1" applyAlignment="1" applyProtection="1">
      <alignment horizontal="left" vertical="center" wrapText="1" shrinkToFit="1"/>
    </xf>
    <xf numFmtId="178" fontId="28" fillId="3" borderId="40" xfId="10" applyNumberFormat="1" applyFont="1" applyFill="1" applyBorder="1" applyAlignment="1" applyProtection="1">
      <alignment horizontal="left" vertical="center" wrapText="1" shrinkToFit="1"/>
    </xf>
    <xf numFmtId="178" fontId="28" fillId="3" borderId="0" xfId="10" applyNumberFormat="1" applyFont="1" applyFill="1" applyAlignment="1" applyProtection="1">
      <alignment horizontal="left" vertical="center" wrapText="1" shrinkToFit="1"/>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6"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shrinkToFit="1"/>
    </xf>
    <xf numFmtId="0" fontId="76"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cellXfs>
  <cellStyles count="15">
    <cellStyle name="パーセント" xfId="13" builtinId="5"/>
    <cellStyle name="桁区切り" xfId="6" builtinId="6"/>
    <cellStyle name="桁区切り 3" xfId="14" xr:uid="{A6B3E817-5C08-4A72-84D6-894AD2187405}"/>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_賃金改善内訳表" xfId="10"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1FD9938C-48F4-40BF-8859-422D2CB5F741}"/>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FFF7D406-2EAF-471C-AEBF-0DC25513F54B}"/>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247649</xdr:colOff>
      <xdr:row>1</xdr:row>
      <xdr:rowOff>104775</xdr:rowOff>
    </xdr:from>
    <xdr:to>
      <xdr:col>9</xdr:col>
      <xdr:colOff>609600</xdr:colOff>
      <xdr:row>5</xdr:row>
      <xdr:rowOff>76200</xdr:rowOff>
    </xdr:to>
    <xdr:sp macro="" textlink="">
      <xdr:nvSpPr>
        <xdr:cNvPr id="2" name="角丸四角形吹き出し 7">
          <a:extLst>
            <a:ext uri="{FF2B5EF4-FFF2-40B4-BE49-F238E27FC236}">
              <a16:creationId xmlns:a16="http://schemas.microsoft.com/office/drawing/2014/main" id="{ECE9352D-66DB-49C9-9679-46EAEE3E69C1}"/>
            </a:ext>
          </a:extLst>
        </xdr:cNvPr>
        <xdr:cNvSpPr/>
      </xdr:nvSpPr>
      <xdr:spPr>
        <a:xfrm>
          <a:off x="2905124" y="390525"/>
          <a:ext cx="2876551" cy="904875"/>
        </a:xfrm>
        <a:prstGeom prst="wedgeRoundRectCallout">
          <a:avLst>
            <a:gd name="adj1" fmla="val -69742"/>
            <a:gd name="adj2" fmla="val 23626"/>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ysClr val="windowText" lastClr="000000"/>
              </a:solidFill>
            </a:rPr>
            <a:t>職員１人当たりの平均勤続年数が</a:t>
          </a:r>
          <a:endParaRPr kumimoji="1" lang="en-US" altLang="ja-JP" sz="900">
            <a:solidFill>
              <a:sysClr val="windowText" lastClr="000000"/>
            </a:solidFill>
          </a:endParaRPr>
        </a:p>
        <a:p>
          <a:pPr algn="l">
            <a:lnSpc>
              <a:spcPts val="1200"/>
            </a:lnSpc>
          </a:pPr>
          <a:r>
            <a:rPr kumimoji="1" lang="ja-JP" altLang="en-US" sz="900">
              <a:solidFill>
                <a:sysClr val="windowText" lastClr="000000"/>
              </a:solidFill>
            </a:rPr>
            <a:t>　１１年以上　→　７％（キャリアパス要件適用）</a:t>
          </a:r>
          <a:endParaRPr kumimoji="1" lang="en-US" altLang="ja-JP" sz="900">
            <a:solidFill>
              <a:sysClr val="windowText" lastClr="000000"/>
            </a:solidFill>
          </a:endParaRPr>
        </a:p>
        <a:p>
          <a:pPr algn="l"/>
          <a:r>
            <a:rPr kumimoji="1" lang="ja-JP" altLang="en-US" sz="900">
              <a:solidFill>
                <a:sysClr val="windowText" lastClr="000000"/>
              </a:solidFill>
            </a:rPr>
            <a:t>　　　　　　　　　　　５％（キャリアパス要件非適用）</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１１年未満　→　６％（キャリアパス要件適用）</a:t>
          </a:r>
          <a:endParaRPr kumimoji="1" lang="en-US" altLang="ja-JP" sz="900">
            <a:solidFill>
              <a:schemeClr val="tx1"/>
            </a:solidFill>
          </a:endParaRPr>
        </a:p>
        <a:p>
          <a:pPr algn="l">
            <a:lnSpc>
              <a:spcPts val="1100"/>
            </a:lnSpc>
          </a:pPr>
          <a:r>
            <a:rPr kumimoji="1" lang="ja-JP" altLang="en-US" sz="900">
              <a:solidFill>
                <a:schemeClr val="tx1"/>
              </a:solidFill>
            </a:rPr>
            <a:t>　　　　　　　　　　　</a:t>
          </a:r>
          <a:r>
            <a:rPr kumimoji="1" lang="ja-JP" altLang="en-US" sz="900">
              <a:solidFill>
                <a:schemeClr val="tx1"/>
              </a:solidFill>
              <a:effectLst/>
              <a:latin typeface="+mn-lt"/>
              <a:ea typeface="+mn-ea"/>
              <a:cs typeface="+mn-cs"/>
            </a:rPr>
            <a:t>４</a:t>
          </a:r>
          <a:r>
            <a:rPr kumimoji="1" lang="ja-JP" altLang="ja-JP" sz="900">
              <a:solidFill>
                <a:schemeClr val="tx1"/>
              </a:solidFill>
              <a:effectLst/>
              <a:latin typeface="+mn-lt"/>
              <a:ea typeface="+mn-ea"/>
              <a:cs typeface="+mn-cs"/>
            </a:rPr>
            <a:t>％（キャリアパス要件</a:t>
          </a:r>
          <a:r>
            <a:rPr kumimoji="1" lang="ja-JP" altLang="en-US" sz="900">
              <a:solidFill>
                <a:schemeClr val="tx1"/>
              </a:solidFill>
              <a:effectLst/>
              <a:latin typeface="+mn-lt"/>
              <a:ea typeface="+mn-ea"/>
              <a:cs typeface="+mn-cs"/>
            </a:rPr>
            <a:t>非</a:t>
          </a:r>
          <a:r>
            <a:rPr kumimoji="1" lang="ja-JP" altLang="ja-JP" sz="900">
              <a:solidFill>
                <a:schemeClr val="tx1"/>
              </a:solidFill>
              <a:effectLst/>
              <a:latin typeface="+mn-lt"/>
              <a:ea typeface="+mn-ea"/>
              <a:cs typeface="+mn-cs"/>
            </a:rPr>
            <a:t>適用）</a:t>
          </a:r>
          <a:endParaRPr kumimoji="1" lang="ja-JP" altLang="en-US" sz="900">
            <a:solidFill>
              <a:schemeClr val="tx1"/>
            </a:solidFill>
          </a:endParaRPr>
        </a:p>
      </xdr:txBody>
    </xdr:sp>
    <xdr:clientData/>
  </xdr:twoCellAnchor>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4B5C7A38-17D0-403B-A703-5075F3626027}"/>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B84E6FE0-8437-489E-BA98-1C45B4955D29}"/>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148168</xdr:colOff>
      <xdr:row>28</xdr:row>
      <xdr:rowOff>63500</xdr:rowOff>
    </xdr:from>
    <xdr:to>
      <xdr:col>41</xdr:col>
      <xdr:colOff>21167</xdr:colOff>
      <xdr:row>28</xdr:row>
      <xdr:rowOff>254000</xdr:rowOff>
    </xdr:to>
    <xdr:sp macro="" textlink="">
      <xdr:nvSpPr>
        <xdr:cNvPr id="2" name="矢印: 左 1">
          <a:extLst>
            <a:ext uri="{FF2B5EF4-FFF2-40B4-BE49-F238E27FC236}">
              <a16:creationId xmlns:a16="http://schemas.microsoft.com/office/drawing/2014/main" id="{B98CAF66-F507-4E5B-B0D4-EE84E0A8B824}"/>
            </a:ext>
          </a:extLst>
        </xdr:cNvPr>
        <xdr:cNvSpPr/>
      </xdr:nvSpPr>
      <xdr:spPr>
        <a:xfrm>
          <a:off x="8191501" y="8138583"/>
          <a:ext cx="2624666" cy="190500"/>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C854F-08CE-47B1-B6A1-A0C0DC57E03F}">
  <sheetPr>
    <tabColor rgb="FFFFFF00"/>
  </sheetPr>
  <dimension ref="A1:L68"/>
  <sheetViews>
    <sheetView tabSelected="1" view="pageBreakPreview" zoomScale="80" zoomScaleNormal="80" zoomScaleSheetLayoutView="80" workbookViewId="0">
      <selection activeCell="K25" sqref="K25"/>
    </sheetView>
  </sheetViews>
  <sheetFormatPr defaultColWidth="9" defaultRowHeight="13.5"/>
  <cols>
    <col min="1" max="1" width="2.875" style="245" customWidth="1"/>
    <col min="2" max="2" width="3" style="247" customWidth="1"/>
    <col min="3" max="3" width="12.125" style="247" customWidth="1"/>
    <col min="4" max="4" width="15.375" style="247" customWidth="1"/>
    <col min="5" max="5" width="11.125" style="247" customWidth="1"/>
    <col min="6" max="6" width="12.625" style="248" customWidth="1"/>
    <col min="7" max="7" width="12.25" style="248" customWidth="1"/>
    <col min="8" max="8" width="13.125" style="248" customWidth="1"/>
    <col min="9" max="9" width="12.375" style="248" customWidth="1"/>
    <col min="10" max="10" width="5.5" style="245" bestFit="1" customWidth="1"/>
    <col min="11" max="11" width="7.75" style="245" customWidth="1"/>
    <col min="12" max="12" width="13.125" style="245" customWidth="1"/>
    <col min="13" max="16384" width="9" style="245"/>
  </cols>
  <sheetData>
    <row r="1" spans="1:12" ht="12" customHeight="1">
      <c r="A1" s="410" t="s">
        <v>300</v>
      </c>
      <c r="B1" s="411"/>
      <c r="C1" s="411"/>
      <c r="D1" s="411"/>
      <c r="E1" s="411"/>
      <c r="F1" s="411"/>
      <c r="G1" s="411"/>
      <c r="H1" s="411"/>
      <c r="I1" s="411"/>
      <c r="J1" s="411"/>
      <c r="K1" s="411"/>
      <c r="L1" s="412"/>
    </row>
    <row r="2" spans="1:12" ht="12" customHeight="1">
      <c r="A2" s="413"/>
      <c r="B2" s="414"/>
      <c r="C2" s="414"/>
      <c r="D2" s="414"/>
      <c r="E2" s="414"/>
      <c r="F2" s="414"/>
      <c r="G2" s="414"/>
      <c r="H2" s="414"/>
      <c r="I2" s="414"/>
      <c r="J2" s="414"/>
      <c r="K2" s="414"/>
      <c r="L2" s="415"/>
    </row>
    <row r="3" spans="1:12" ht="12" customHeight="1">
      <c r="A3" s="413"/>
      <c r="B3" s="414"/>
      <c r="C3" s="414"/>
      <c r="D3" s="414"/>
      <c r="E3" s="414"/>
      <c r="F3" s="414"/>
      <c r="G3" s="414"/>
      <c r="H3" s="414"/>
      <c r="I3" s="414"/>
      <c r="J3" s="414"/>
      <c r="K3" s="414"/>
      <c r="L3" s="415"/>
    </row>
    <row r="4" spans="1:12" ht="12" customHeight="1">
      <c r="A4" s="413"/>
      <c r="B4" s="414"/>
      <c r="C4" s="414"/>
      <c r="D4" s="414"/>
      <c r="E4" s="414"/>
      <c r="F4" s="414"/>
      <c r="G4" s="414"/>
      <c r="H4" s="414"/>
      <c r="I4" s="414"/>
      <c r="J4" s="414"/>
      <c r="K4" s="414"/>
      <c r="L4" s="415"/>
    </row>
    <row r="5" spans="1:12" ht="12" customHeight="1">
      <c r="A5" s="413"/>
      <c r="B5" s="414"/>
      <c r="C5" s="414"/>
      <c r="D5" s="414"/>
      <c r="E5" s="414"/>
      <c r="F5" s="414"/>
      <c r="G5" s="414"/>
      <c r="H5" s="414"/>
      <c r="I5" s="414"/>
      <c r="J5" s="414"/>
      <c r="K5" s="414"/>
      <c r="L5" s="415"/>
    </row>
    <row r="6" spans="1:12" ht="12" customHeight="1">
      <c r="A6" s="413"/>
      <c r="B6" s="414"/>
      <c r="C6" s="414"/>
      <c r="D6" s="414"/>
      <c r="E6" s="414"/>
      <c r="F6" s="414"/>
      <c r="G6" s="414"/>
      <c r="H6" s="414"/>
      <c r="I6" s="414"/>
      <c r="J6" s="414"/>
      <c r="K6" s="414"/>
      <c r="L6" s="415"/>
    </row>
    <row r="7" spans="1:12" ht="12" customHeight="1">
      <c r="A7" s="413"/>
      <c r="B7" s="414"/>
      <c r="C7" s="414"/>
      <c r="D7" s="414"/>
      <c r="E7" s="414"/>
      <c r="F7" s="414"/>
      <c r="G7" s="414"/>
      <c r="H7" s="414"/>
      <c r="I7" s="414"/>
      <c r="J7" s="414"/>
      <c r="K7" s="414"/>
      <c r="L7" s="415"/>
    </row>
    <row r="8" spans="1:12" ht="12" customHeight="1">
      <c r="A8" s="413"/>
      <c r="B8" s="414"/>
      <c r="C8" s="414"/>
      <c r="D8" s="414"/>
      <c r="E8" s="414"/>
      <c r="F8" s="414"/>
      <c r="G8" s="414"/>
      <c r="H8" s="414"/>
      <c r="I8" s="414"/>
      <c r="J8" s="414"/>
      <c r="K8" s="414"/>
      <c r="L8" s="415"/>
    </row>
    <row r="9" spans="1:12" ht="12" customHeight="1">
      <c r="A9" s="413"/>
      <c r="B9" s="414"/>
      <c r="C9" s="414"/>
      <c r="D9" s="414"/>
      <c r="E9" s="414"/>
      <c r="F9" s="414"/>
      <c r="G9" s="414"/>
      <c r="H9" s="414"/>
      <c r="I9" s="414"/>
      <c r="J9" s="414"/>
      <c r="K9" s="414"/>
      <c r="L9" s="415"/>
    </row>
    <row r="10" spans="1:12" ht="12" customHeight="1">
      <c r="A10" s="413"/>
      <c r="B10" s="414"/>
      <c r="C10" s="414"/>
      <c r="D10" s="414"/>
      <c r="E10" s="414"/>
      <c r="F10" s="414"/>
      <c r="G10" s="414"/>
      <c r="H10" s="414"/>
      <c r="I10" s="414"/>
      <c r="J10" s="414"/>
      <c r="K10" s="414"/>
      <c r="L10" s="415"/>
    </row>
    <row r="11" spans="1:12" ht="12" customHeight="1">
      <c r="A11" s="413"/>
      <c r="B11" s="414"/>
      <c r="C11" s="414"/>
      <c r="D11" s="414"/>
      <c r="E11" s="414"/>
      <c r="F11" s="414"/>
      <c r="G11" s="414"/>
      <c r="H11" s="414"/>
      <c r="I11" s="414"/>
      <c r="J11" s="414"/>
      <c r="K11" s="414"/>
      <c r="L11" s="415"/>
    </row>
    <row r="12" spans="1:12" ht="12" customHeight="1">
      <c r="A12" s="413"/>
      <c r="B12" s="414"/>
      <c r="C12" s="414"/>
      <c r="D12" s="414"/>
      <c r="E12" s="414"/>
      <c r="F12" s="414"/>
      <c r="G12" s="414"/>
      <c r="H12" s="414"/>
      <c r="I12" s="414"/>
      <c r="J12" s="414"/>
      <c r="K12" s="414"/>
      <c r="L12" s="415"/>
    </row>
    <row r="13" spans="1:12" ht="12" customHeight="1">
      <c r="A13" s="413"/>
      <c r="B13" s="414"/>
      <c r="C13" s="414"/>
      <c r="D13" s="414"/>
      <c r="E13" s="414"/>
      <c r="F13" s="414"/>
      <c r="G13" s="414"/>
      <c r="H13" s="414"/>
      <c r="I13" s="414"/>
      <c r="J13" s="414"/>
      <c r="K13" s="414"/>
      <c r="L13" s="415"/>
    </row>
    <row r="14" spans="1:12" ht="12" customHeight="1">
      <c r="A14" s="413"/>
      <c r="B14" s="414"/>
      <c r="C14" s="414"/>
      <c r="D14" s="414"/>
      <c r="E14" s="414"/>
      <c r="F14" s="414"/>
      <c r="G14" s="414"/>
      <c r="H14" s="414"/>
      <c r="I14" s="414"/>
      <c r="J14" s="414"/>
      <c r="K14" s="414"/>
      <c r="L14" s="415"/>
    </row>
    <row r="15" spans="1:12" ht="12" customHeight="1">
      <c r="A15" s="413"/>
      <c r="B15" s="414"/>
      <c r="C15" s="414"/>
      <c r="D15" s="414"/>
      <c r="E15" s="414"/>
      <c r="F15" s="414"/>
      <c r="G15" s="414"/>
      <c r="H15" s="414"/>
      <c r="I15" s="414"/>
      <c r="J15" s="414"/>
      <c r="K15" s="414"/>
      <c r="L15" s="415"/>
    </row>
    <row r="16" spans="1:12" ht="12" customHeight="1">
      <c r="A16" s="413"/>
      <c r="B16" s="414"/>
      <c r="C16" s="414"/>
      <c r="D16" s="414"/>
      <c r="E16" s="414"/>
      <c r="F16" s="414"/>
      <c r="G16" s="414"/>
      <c r="H16" s="414"/>
      <c r="I16" s="414"/>
      <c r="J16" s="414"/>
      <c r="K16" s="414"/>
      <c r="L16" s="415"/>
    </row>
    <row r="17" spans="1:12" ht="12" customHeight="1">
      <c r="A17" s="413"/>
      <c r="B17" s="414"/>
      <c r="C17" s="414"/>
      <c r="D17" s="414"/>
      <c r="E17" s="414"/>
      <c r="F17" s="414"/>
      <c r="G17" s="414"/>
      <c r="H17" s="414"/>
      <c r="I17" s="414"/>
      <c r="J17" s="414"/>
      <c r="K17" s="414"/>
      <c r="L17" s="415"/>
    </row>
    <row r="18" spans="1:12" ht="12" customHeight="1">
      <c r="A18" s="413"/>
      <c r="B18" s="414"/>
      <c r="C18" s="414"/>
      <c r="D18" s="414"/>
      <c r="E18" s="414"/>
      <c r="F18" s="414"/>
      <c r="G18" s="414"/>
      <c r="H18" s="414"/>
      <c r="I18" s="414"/>
      <c r="J18" s="414"/>
      <c r="K18" s="414"/>
      <c r="L18" s="415"/>
    </row>
    <row r="19" spans="1:12" ht="12" customHeight="1">
      <c r="A19" s="413"/>
      <c r="B19" s="414"/>
      <c r="C19" s="414"/>
      <c r="D19" s="414"/>
      <c r="E19" s="414"/>
      <c r="F19" s="414"/>
      <c r="G19" s="414"/>
      <c r="H19" s="414"/>
      <c r="I19" s="414"/>
      <c r="J19" s="414"/>
      <c r="K19" s="414"/>
      <c r="L19" s="415"/>
    </row>
    <row r="20" spans="1:12" ht="12" customHeight="1">
      <c r="A20" s="413"/>
      <c r="B20" s="414"/>
      <c r="C20" s="414"/>
      <c r="D20" s="414"/>
      <c r="E20" s="414"/>
      <c r="F20" s="414"/>
      <c r="G20" s="414"/>
      <c r="H20" s="414"/>
      <c r="I20" s="414"/>
      <c r="J20" s="414"/>
      <c r="K20" s="414"/>
      <c r="L20" s="415"/>
    </row>
    <row r="21" spans="1:12" ht="12" customHeight="1" thickBot="1">
      <c r="A21" s="416"/>
      <c r="B21" s="417"/>
      <c r="C21" s="417"/>
      <c r="D21" s="417"/>
      <c r="E21" s="417"/>
      <c r="F21" s="417"/>
      <c r="G21" s="417"/>
      <c r="H21" s="417"/>
      <c r="I21" s="417"/>
      <c r="J21" s="417"/>
      <c r="K21" s="417"/>
      <c r="L21" s="418"/>
    </row>
    <row r="22" spans="1:12">
      <c r="A22" s="270"/>
      <c r="B22" s="271"/>
      <c r="C22" s="271"/>
      <c r="D22" s="271"/>
      <c r="E22" s="271"/>
      <c r="F22" s="272"/>
      <c r="G22" s="272"/>
      <c r="H22" s="272"/>
      <c r="I22" s="272"/>
      <c r="J22" s="270"/>
      <c r="K22" s="270"/>
      <c r="L22" s="270"/>
    </row>
    <row r="23" spans="1:12">
      <c r="A23" s="270"/>
      <c r="B23" s="271"/>
      <c r="C23" s="271"/>
      <c r="D23" s="271"/>
      <c r="E23" s="271"/>
      <c r="F23" s="272"/>
      <c r="G23" s="272"/>
      <c r="H23" s="272"/>
      <c r="I23" s="272"/>
      <c r="J23" s="270"/>
      <c r="K23" s="270"/>
      <c r="L23" s="270"/>
    </row>
    <row r="24" spans="1:12">
      <c r="A24" s="270"/>
      <c r="B24" s="271"/>
      <c r="C24" s="271"/>
      <c r="D24" s="271"/>
      <c r="E24" s="271"/>
      <c r="F24" s="272"/>
      <c r="G24" s="272"/>
      <c r="H24" s="272"/>
      <c r="I24" s="272"/>
      <c r="J24" s="270"/>
      <c r="K24" s="270"/>
      <c r="L24" s="270"/>
    </row>
    <row r="25" spans="1:12">
      <c r="A25" s="270"/>
      <c r="B25" s="271"/>
      <c r="C25" s="271"/>
      <c r="D25" s="271"/>
      <c r="E25" s="271"/>
      <c r="F25" s="272"/>
      <c r="G25" s="272"/>
      <c r="H25" s="272"/>
      <c r="I25" s="272"/>
      <c r="J25" s="270"/>
      <c r="K25" s="270"/>
      <c r="L25" s="270"/>
    </row>
    <row r="26" spans="1:12">
      <c r="A26" s="270"/>
      <c r="B26" s="271"/>
      <c r="C26" s="271"/>
      <c r="D26" s="271"/>
      <c r="E26" s="271"/>
      <c r="F26" s="272"/>
      <c r="G26" s="272"/>
      <c r="H26" s="272"/>
      <c r="I26" s="272"/>
      <c r="J26" s="270"/>
      <c r="K26" s="270"/>
      <c r="L26" s="270"/>
    </row>
    <row r="27" spans="1:12">
      <c r="A27" s="270"/>
      <c r="B27" s="271"/>
      <c r="C27" s="271"/>
      <c r="D27" s="271"/>
      <c r="E27" s="271"/>
      <c r="F27" s="272"/>
      <c r="G27" s="272"/>
      <c r="H27" s="272"/>
      <c r="I27" s="272"/>
      <c r="J27" s="270"/>
      <c r="K27" s="270"/>
      <c r="L27" s="270"/>
    </row>
    <row r="28" spans="1:12">
      <c r="A28" s="270"/>
      <c r="B28" s="271"/>
      <c r="C28" s="271"/>
      <c r="D28" s="271"/>
      <c r="E28" s="271"/>
      <c r="F28" s="272"/>
      <c r="G28" s="272"/>
      <c r="H28" s="272"/>
      <c r="I28" s="272"/>
      <c r="J28" s="270"/>
      <c r="K28" s="270"/>
      <c r="L28" s="270"/>
    </row>
    <row r="29" spans="1:12">
      <c r="A29" s="270"/>
      <c r="B29" s="271"/>
      <c r="C29" s="271"/>
      <c r="D29" s="271"/>
      <c r="E29" s="271"/>
      <c r="F29" s="272"/>
      <c r="G29" s="272"/>
      <c r="H29" s="272"/>
      <c r="I29" s="272"/>
      <c r="J29" s="270"/>
      <c r="K29" s="270"/>
      <c r="L29" s="270"/>
    </row>
    <row r="30" spans="1:12">
      <c r="A30" s="270"/>
      <c r="B30" s="271"/>
      <c r="C30" s="271"/>
      <c r="D30" s="271"/>
      <c r="E30" s="271"/>
      <c r="F30" s="272"/>
      <c r="G30" s="272"/>
      <c r="H30" s="272"/>
      <c r="I30" s="272"/>
      <c r="J30" s="270"/>
      <c r="K30" s="270"/>
      <c r="L30" s="270"/>
    </row>
    <row r="31" spans="1:12" s="246" customFormat="1" ht="23.25" customHeight="1">
      <c r="A31" s="273" t="s">
        <v>326</v>
      </c>
      <c r="B31" s="273"/>
      <c r="C31" s="273"/>
      <c r="D31" s="273"/>
      <c r="E31" s="273"/>
      <c r="F31" s="274"/>
      <c r="G31" s="274"/>
      <c r="H31" s="274"/>
      <c r="I31" s="274"/>
      <c r="J31" s="275"/>
      <c r="K31" s="275"/>
      <c r="L31" s="275"/>
    </row>
    <row r="32" spans="1:12" s="246" customFormat="1" ht="23.25" customHeight="1">
      <c r="A32" s="273"/>
      <c r="B32" s="273"/>
      <c r="C32" s="273"/>
      <c r="D32" s="273"/>
      <c r="E32" s="273"/>
      <c r="F32" s="274"/>
      <c r="G32" s="274"/>
      <c r="H32" s="274"/>
      <c r="I32" s="274"/>
      <c r="J32" s="275"/>
      <c r="K32" s="275"/>
      <c r="L32" s="275"/>
    </row>
    <row r="33" spans="1:12" s="246" customFormat="1" ht="23.25" customHeight="1" thickBot="1">
      <c r="A33" s="273"/>
      <c r="B33" s="273"/>
      <c r="C33" s="276" t="s">
        <v>301</v>
      </c>
      <c r="D33" s="277"/>
      <c r="E33" s="277"/>
      <c r="F33" s="277"/>
      <c r="G33" s="278"/>
      <c r="H33" s="278"/>
      <c r="I33" s="279"/>
      <c r="J33" s="275"/>
      <c r="K33" s="275"/>
      <c r="L33" s="275"/>
    </row>
    <row r="34" spans="1:12" ht="19.5" customHeight="1" thickBot="1">
      <c r="A34" s="271"/>
      <c r="B34" s="271"/>
      <c r="C34" s="283"/>
      <c r="D34" s="280" t="s">
        <v>164</v>
      </c>
      <c r="E34" s="283"/>
      <c r="F34" s="280" t="s">
        <v>302</v>
      </c>
      <c r="G34" s="283"/>
      <c r="H34" s="280" t="s">
        <v>303</v>
      </c>
      <c r="I34" s="279"/>
      <c r="J34" s="270"/>
      <c r="K34" s="270"/>
      <c r="L34" s="270"/>
    </row>
    <row r="35" spans="1:12" ht="19.5" customHeight="1">
      <c r="A35" s="271"/>
      <c r="B35" s="271"/>
      <c r="C35" s="277"/>
      <c r="D35" s="277"/>
      <c r="E35" s="277"/>
      <c r="F35" s="277"/>
      <c r="G35" s="277"/>
      <c r="H35" s="277"/>
      <c r="I35" s="279"/>
      <c r="J35" s="270"/>
      <c r="K35" s="270"/>
      <c r="L35" s="270"/>
    </row>
    <row r="36" spans="1:12" ht="19.5" customHeight="1" thickBot="1">
      <c r="A36" s="271"/>
      <c r="B36" s="271"/>
      <c r="C36" s="277" t="s">
        <v>304</v>
      </c>
      <c r="D36" s="281"/>
      <c r="E36" s="281"/>
      <c r="F36" s="281"/>
      <c r="G36" s="281"/>
      <c r="H36" s="281"/>
      <c r="I36" s="279"/>
      <c r="J36" s="270"/>
      <c r="K36" s="270"/>
      <c r="L36" s="270"/>
    </row>
    <row r="37" spans="1:12" ht="19.5" customHeight="1" thickBot="1">
      <c r="A37" s="271"/>
      <c r="B37" s="271"/>
      <c r="C37" s="406" t="s">
        <v>305</v>
      </c>
      <c r="D37" s="406"/>
      <c r="E37" s="407"/>
      <c r="F37" s="408"/>
      <c r="G37" s="408"/>
      <c r="H37" s="409"/>
      <c r="I37" s="272"/>
      <c r="J37" s="270"/>
      <c r="K37" s="270"/>
      <c r="L37" s="270"/>
    </row>
    <row r="38" spans="1:12" ht="19.5" customHeight="1" thickBot="1">
      <c r="A38" s="271"/>
      <c r="B38" s="271"/>
      <c r="C38" s="406" t="s">
        <v>306</v>
      </c>
      <c r="D38" s="406"/>
      <c r="E38" s="407"/>
      <c r="F38" s="408"/>
      <c r="G38" s="408"/>
      <c r="H38" s="409"/>
      <c r="I38" s="272"/>
      <c r="J38" s="270"/>
      <c r="K38" s="270"/>
      <c r="L38" s="270"/>
    </row>
    <row r="39" spans="1:12" ht="19.5" customHeight="1" thickBot="1">
      <c r="A39" s="271"/>
      <c r="B39" s="271"/>
      <c r="C39" s="406" t="s">
        <v>20</v>
      </c>
      <c r="D39" s="406"/>
      <c r="E39" s="407"/>
      <c r="F39" s="408"/>
      <c r="G39" s="408"/>
      <c r="H39" s="409"/>
      <c r="I39" s="272"/>
      <c r="J39" s="270"/>
      <c r="K39" s="270"/>
      <c r="L39" s="270"/>
    </row>
    <row r="40" spans="1:12" ht="19.5" customHeight="1" thickBot="1">
      <c r="A40" s="271"/>
      <c r="B40" s="271"/>
      <c r="C40" s="406" t="s">
        <v>307</v>
      </c>
      <c r="D40" s="406"/>
      <c r="E40" s="407"/>
      <c r="F40" s="408"/>
      <c r="G40" s="408"/>
      <c r="H40" s="409"/>
      <c r="I40" s="272"/>
      <c r="J40" s="270"/>
      <c r="K40" s="270"/>
      <c r="L40" s="270"/>
    </row>
    <row r="41" spans="1:12" ht="19.5" customHeight="1">
      <c r="A41" s="271"/>
      <c r="B41" s="271"/>
      <c r="C41" s="282"/>
      <c r="D41" s="282"/>
      <c r="E41" s="282"/>
      <c r="F41" s="282"/>
      <c r="G41" s="282"/>
      <c r="H41" s="282"/>
      <c r="I41" s="272"/>
      <c r="J41" s="270"/>
      <c r="K41" s="270"/>
      <c r="L41" s="270"/>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uNkQiyctHtSzEUSBbt//W4eYLm6GGvRbYviRDCJHSSfIOybZ+9qbyaN8JSPjEyEb6foXjAmnRdRZLBeK4djGkw==" saltValue="TryLd9PweWs/D+zrp2GQvw=="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A6635D16-9DA3-4555-BF02-0C2D1D260F50}">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6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7D5A-FC9C-4037-836E-08B62F265F15}">
  <dimension ref="A1:BK43"/>
  <sheetViews>
    <sheetView view="pageBreakPreview" zoomScaleNormal="90" zoomScaleSheetLayoutView="100" workbookViewId="0">
      <selection activeCell="J12" sqref="J12"/>
    </sheetView>
  </sheetViews>
  <sheetFormatPr defaultRowHeight="13.5"/>
  <cols>
    <col min="1" max="1" width="1.875" style="223" customWidth="1"/>
    <col min="2" max="11" width="8.25" style="226" customWidth="1"/>
    <col min="12" max="12" width="3.125" style="223" customWidth="1"/>
    <col min="13" max="13" width="5" style="224" customWidth="1"/>
    <col min="14" max="21" width="6.25" style="224" customWidth="1"/>
    <col min="22" max="22" width="6.5" style="224" customWidth="1"/>
    <col min="23" max="26" width="6.25" style="224" customWidth="1"/>
    <col min="27" max="27" width="2.5" style="225" customWidth="1"/>
    <col min="28" max="30" width="6.25" style="225" customWidth="1"/>
    <col min="31" max="31" width="2.375" style="225" customWidth="1"/>
    <col min="32" max="37" width="6.25" style="225" customWidth="1"/>
    <col min="38" max="44" width="6.25" style="235" customWidth="1"/>
    <col min="45" max="63" width="9" style="235"/>
    <col min="64" max="248" width="9" style="223"/>
    <col min="249" max="258" width="8.25" style="223" customWidth="1"/>
    <col min="259" max="259" width="3.125" style="223" customWidth="1"/>
    <col min="260" max="260" width="5" style="223" customWidth="1"/>
    <col min="261" max="272" width="6.25" style="223" customWidth="1"/>
    <col min="273" max="273" width="2.5" style="223" customWidth="1"/>
    <col min="274" max="275" width="6.25" style="223" customWidth="1"/>
    <col min="276" max="276" width="2.5" style="223" customWidth="1"/>
    <col min="277" max="283" width="6.25" style="223" customWidth="1"/>
    <col min="284" max="284" width="2.375" style="223" customWidth="1"/>
    <col min="285" max="300" width="6.25" style="223" customWidth="1"/>
    <col min="301" max="504" width="9" style="223"/>
    <col min="505" max="514" width="8.25" style="223" customWidth="1"/>
    <col min="515" max="515" width="3.125" style="223" customWidth="1"/>
    <col min="516" max="516" width="5" style="223" customWidth="1"/>
    <col min="517" max="528" width="6.25" style="223" customWidth="1"/>
    <col min="529" max="529" width="2.5" style="223" customWidth="1"/>
    <col min="530" max="531" width="6.25" style="223" customWidth="1"/>
    <col min="532" max="532" width="2.5" style="223" customWidth="1"/>
    <col min="533" max="539" width="6.25" style="223" customWidth="1"/>
    <col min="540" max="540" width="2.375" style="223" customWidth="1"/>
    <col min="541" max="556" width="6.25" style="223" customWidth="1"/>
    <col min="557" max="760" width="9" style="223"/>
    <col min="761" max="770" width="8.25" style="223" customWidth="1"/>
    <col min="771" max="771" width="3.125" style="223" customWidth="1"/>
    <col min="772" max="772" width="5" style="223" customWidth="1"/>
    <col min="773" max="784" width="6.25" style="223" customWidth="1"/>
    <col min="785" max="785" width="2.5" style="223" customWidth="1"/>
    <col min="786" max="787" width="6.25" style="223" customWidth="1"/>
    <col min="788" max="788" width="2.5" style="223" customWidth="1"/>
    <col min="789" max="795" width="6.25" style="223" customWidth="1"/>
    <col min="796" max="796" width="2.375" style="223" customWidth="1"/>
    <col min="797" max="812" width="6.25" style="223" customWidth="1"/>
    <col min="813" max="1016" width="9" style="223"/>
    <col min="1017" max="1026" width="8.25" style="223" customWidth="1"/>
    <col min="1027" max="1027" width="3.125" style="223" customWidth="1"/>
    <col min="1028" max="1028" width="5" style="223" customWidth="1"/>
    <col min="1029" max="1040" width="6.25" style="223" customWidth="1"/>
    <col min="1041" max="1041" width="2.5" style="223" customWidth="1"/>
    <col min="1042" max="1043" width="6.25" style="223" customWidth="1"/>
    <col min="1044" max="1044" width="2.5" style="223" customWidth="1"/>
    <col min="1045" max="1051" width="6.25" style="223" customWidth="1"/>
    <col min="1052" max="1052" width="2.375" style="223" customWidth="1"/>
    <col min="1053" max="1068" width="6.25" style="223" customWidth="1"/>
    <col min="1069" max="1272" width="9" style="223"/>
    <col min="1273" max="1282" width="8.25" style="223" customWidth="1"/>
    <col min="1283" max="1283" width="3.125" style="223" customWidth="1"/>
    <col min="1284" max="1284" width="5" style="223" customWidth="1"/>
    <col min="1285" max="1296" width="6.25" style="223" customWidth="1"/>
    <col min="1297" max="1297" width="2.5" style="223" customWidth="1"/>
    <col min="1298" max="1299" width="6.25" style="223" customWidth="1"/>
    <col min="1300" max="1300" width="2.5" style="223" customWidth="1"/>
    <col min="1301" max="1307" width="6.25" style="223" customWidth="1"/>
    <col min="1308" max="1308" width="2.375" style="223" customWidth="1"/>
    <col min="1309" max="1324" width="6.25" style="223" customWidth="1"/>
    <col min="1325" max="1528" width="9" style="223"/>
    <col min="1529" max="1538" width="8.25" style="223" customWidth="1"/>
    <col min="1539" max="1539" width="3.125" style="223" customWidth="1"/>
    <col min="1540" max="1540" width="5" style="223" customWidth="1"/>
    <col min="1541" max="1552" width="6.25" style="223" customWidth="1"/>
    <col min="1553" max="1553" width="2.5" style="223" customWidth="1"/>
    <col min="1554" max="1555" width="6.25" style="223" customWidth="1"/>
    <col min="1556" max="1556" width="2.5" style="223" customWidth="1"/>
    <col min="1557" max="1563" width="6.25" style="223" customWidth="1"/>
    <col min="1564" max="1564" width="2.375" style="223" customWidth="1"/>
    <col min="1565" max="1580" width="6.25" style="223" customWidth="1"/>
    <col min="1581" max="1784" width="9" style="223"/>
    <col min="1785" max="1794" width="8.25" style="223" customWidth="1"/>
    <col min="1795" max="1795" width="3.125" style="223" customWidth="1"/>
    <col min="1796" max="1796" width="5" style="223" customWidth="1"/>
    <col min="1797" max="1808" width="6.25" style="223" customWidth="1"/>
    <col min="1809" max="1809" width="2.5" style="223" customWidth="1"/>
    <col min="1810" max="1811" width="6.25" style="223" customWidth="1"/>
    <col min="1812" max="1812" width="2.5" style="223" customWidth="1"/>
    <col min="1813" max="1819" width="6.25" style="223" customWidth="1"/>
    <col min="1820" max="1820" width="2.375" style="223" customWidth="1"/>
    <col min="1821" max="1836" width="6.25" style="223" customWidth="1"/>
    <col min="1837" max="2040" width="9" style="223"/>
    <col min="2041" max="2050" width="8.25" style="223" customWidth="1"/>
    <col min="2051" max="2051" width="3.125" style="223" customWidth="1"/>
    <col min="2052" max="2052" width="5" style="223" customWidth="1"/>
    <col min="2053" max="2064" width="6.25" style="223" customWidth="1"/>
    <col min="2065" max="2065" width="2.5" style="223" customWidth="1"/>
    <col min="2066" max="2067" width="6.25" style="223" customWidth="1"/>
    <col min="2068" max="2068" width="2.5" style="223" customWidth="1"/>
    <col min="2069" max="2075" width="6.25" style="223" customWidth="1"/>
    <col min="2076" max="2076" width="2.375" style="223" customWidth="1"/>
    <col min="2077" max="2092" width="6.25" style="223" customWidth="1"/>
    <col min="2093" max="2296" width="9" style="223"/>
    <col min="2297" max="2306" width="8.25" style="223" customWidth="1"/>
    <col min="2307" max="2307" width="3.125" style="223" customWidth="1"/>
    <col min="2308" max="2308" width="5" style="223" customWidth="1"/>
    <col min="2309" max="2320" width="6.25" style="223" customWidth="1"/>
    <col min="2321" max="2321" width="2.5" style="223" customWidth="1"/>
    <col min="2322" max="2323" width="6.25" style="223" customWidth="1"/>
    <col min="2324" max="2324" width="2.5" style="223" customWidth="1"/>
    <col min="2325" max="2331" width="6.25" style="223" customWidth="1"/>
    <col min="2332" max="2332" width="2.375" style="223" customWidth="1"/>
    <col min="2333" max="2348" width="6.25" style="223" customWidth="1"/>
    <col min="2349" max="2552" width="9" style="223"/>
    <col min="2553" max="2562" width="8.25" style="223" customWidth="1"/>
    <col min="2563" max="2563" width="3.125" style="223" customWidth="1"/>
    <col min="2564" max="2564" width="5" style="223" customWidth="1"/>
    <col min="2565" max="2576" width="6.25" style="223" customWidth="1"/>
    <col min="2577" max="2577" width="2.5" style="223" customWidth="1"/>
    <col min="2578" max="2579" width="6.25" style="223" customWidth="1"/>
    <col min="2580" max="2580" width="2.5" style="223" customWidth="1"/>
    <col min="2581" max="2587" width="6.25" style="223" customWidth="1"/>
    <col min="2588" max="2588" width="2.375" style="223" customWidth="1"/>
    <col min="2589" max="2604" width="6.25" style="223" customWidth="1"/>
    <col min="2605" max="2808" width="9" style="223"/>
    <col min="2809" max="2818" width="8.25" style="223" customWidth="1"/>
    <col min="2819" max="2819" width="3.125" style="223" customWidth="1"/>
    <col min="2820" max="2820" width="5" style="223" customWidth="1"/>
    <col min="2821" max="2832" width="6.25" style="223" customWidth="1"/>
    <col min="2833" max="2833" width="2.5" style="223" customWidth="1"/>
    <col min="2834" max="2835" width="6.25" style="223" customWidth="1"/>
    <col min="2836" max="2836" width="2.5" style="223" customWidth="1"/>
    <col min="2837" max="2843" width="6.25" style="223" customWidth="1"/>
    <col min="2844" max="2844" width="2.375" style="223" customWidth="1"/>
    <col min="2845" max="2860" width="6.25" style="223" customWidth="1"/>
    <col min="2861" max="3064" width="9" style="223"/>
    <col min="3065" max="3074" width="8.25" style="223" customWidth="1"/>
    <col min="3075" max="3075" width="3.125" style="223" customWidth="1"/>
    <col min="3076" max="3076" width="5" style="223" customWidth="1"/>
    <col min="3077" max="3088" width="6.25" style="223" customWidth="1"/>
    <col min="3089" max="3089" width="2.5" style="223" customWidth="1"/>
    <col min="3090" max="3091" width="6.25" style="223" customWidth="1"/>
    <col min="3092" max="3092" width="2.5" style="223" customWidth="1"/>
    <col min="3093" max="3099" width="6.25" style="223" customWidth="1"/>
    <col min="3100" max="3100" width="2.375" style="223" customWidth="1"/>
    <col min="3101" max="3116" width="6.25" style="223" customWidth="1"/>
    <col min="3117" max="3320" width="9" style="223"/>
    <col min="3321" max="3330" width="8.25" style="223" customWidth="1"/>
    <col min="3331" max="3331" width="3.125" style="223" customWidth="1"/>
    <col min="3332" max="3332" width="5" style="223" customWidth="1"/>
    <col min="3333" max="3344" width="6.25" style="223" customWidth="1"/>
    <col min="3345" max="3345" width="2.5" style="223" customWidth="1"/>
    <col min="3346" max="3347" width="6.25" style="223" customWidth="1"/>
    <col min="3348" max="3348" width="2.5" style="223" customWidth="1"/>
    <col min="3349" max="3355" width="6.25" style="223" customWidth="1"/>
    <col min="3356" max="3356" width="2.375" style="223" customWidth="1"/>
    <col min="3357" max="3372" width="6.25" style="223" customWidth="1"/>
    <col min="3373" max="3576" width="9" style="223"/>
    <col min="3577" max="3586" width="8.25" style="223" customWidth="1"/>
    <col min="3587" max="3587" width="3.125" style="223" customWidth="1"/>
    <col min="3588" max="3588" width="5" style="223" customWidth="1"/>
    <col min="3589" max="3600" width="6.25" style="223" customWidth="1"/>
    <col min="3601" max="3601" width="2.5" style="223" customWidth="1"/>
    <col min="3602" max="3603" width="6.25" style="223" customWidth="1"/>
    <col min="3604" max="3604" width="2.5" style="223" customWidth="1"/>
    <col min="3605" max="3611" width="6.25" style="223" customWidth="1"/>
    <col min="3612" max="3612" width="2.375" style="223" customWidth="1"/>
    <col min="3613" max="3628" width="6.25" style="223" customWidth="1"/>
    <col min="3629" max="3832" width="9" style="223"/>
    <col min="3833" max="3842" width="8.25" style="223" customWidth="1"/>
    <col min="3843" max="3843" width="3.125" style="223" customWidth="1"/>
    <col min="3844" max="3844" width="5" style="223" customWidth="1"/>
    <col min="3845" max="3856" width="6.25" style="223" customWidth="1"/>
    <col min="3857" max="3857" width="2.5" style="223" customWidth="1"/>
    <col min="3858" max="3859" width="6.25" style="223" customWidth="1"/>
    <col min="3860" max="3860" width="2.5" style="223" customWidth="1"/>
    <col min="3861" max="3867" width="6.25" style="223" customWidth="1"/>
    <col min="3868" max="3868" width="2.375" style="223" customWidth="1"/>
    <col min="3869" max="3884" width="6.25" style="223" customWidth="1"/>
    <col min="3885" max="4088" width="9" style="223"/>
    <col min="4089" max="4098" width="8.25" style="223" customWidth="1"/>
    <col min="4099" max="4099" width="3.125" style="223" customWidth="1"/>
    <col min="4100" max="4100" width="5" style="223" customWidth="1"/>
    <col min="4101" max="4112" width="6.25" style="223" customWidth="1"/>
    <col min="4113" max="4113" width="2.5" style="223" customWidth="1"/>
    <col min="4114" max="4115" width="6.25" style="223" customWidth="1"/>
    <col min="4116" max="4116" width="2.5" style="223" customWidth="1"/>
    <col min="4117" max="4123" width="6.25" style="223" customWidth="1"/>
    <col min="4124" max="4124" width="2.375" style="223" customWidth="1"/>
    <col min="4125" max="4140" width="6.25" style="223" customWidth="1"/>
    <col min="4141" max="4344" width="9" style="223"/>
    <col min="4345" max="4354" width="8.25" style="223" customWidth="1"/>
    <col min="4355" max="4355" width="3.125" style="223" customWidth="1"/>
    <col min="4356" max="4356" width="5" style="223" customWidth="1"/>
    <col min="4357" max="4368" width="6.25" style="223" customWidth="1"/>
    <col min="4369" max="4369" width="2.5" style="223" customWidth="1"/>
    <col min="4370" max="4371" width="6.25" style="223" customWidth="1"/>
    <col min="4372" max="4372" width="2.5" style="223" customWidth="1"/>
    <col min="4373" max="4379" width="6.25" style="223" customWidth="1"/>
    <col min="4380" max="4380" width="2.375" style="223" customWidth="1"/>
    <col min="4381" max="4396" width="6.25" style="223" customWidth="1"/>
    <col min="4397" max="4600" width="9" style="223"/>
    <col min="4601" max="4610" width="8.25" style="223" customWidth="1"/>
    <col min="4611" max="4611" width="3.125" style="223" customWidth="1"/>
    <col min="4612" max="4612" width="5" style="223" customWidth="1"/>
    <col min="4613" max="4624" width="6.25" style="223" customWidth="1"/>
    <col min="4625" max="4625" width="2.5" style="223" customWidth="1"/>
    <col min="4626" max="4627" width="6.25" style="223" customWidth="1"/>
    <col min="4628" max="4628" width="2.5" style="223" customWidth="1"/>
    <col min="4629" max="4635" width="6.25" style="223" customWidth="1"/>
    <col min="4636" max="4636" width="2.375" style="223" customWidth="1"/>
    <col min="4637" max="4652" width="6.25" style="223" customWidth="1"/>
    <col min="4653" max="4856" width="9" style="223"/>
    <col min="4857" max="4866" width="8.25" style="223" customWidth="1"/>
    <col min="4867" max="4867" width="3.125" style="223" customWidth="1"/>
    <col min="4868" max="4868" width="5" style="223" customWidth="1"/>
    <col min="4869" max="4880" width="6.25" style="223" customWidth="1"/>
    <col min="4881" max="4881" width="2.5" style="223" customWidth="1"/>
    <col min="4882" max="4883" width="6.25" style="223" customWidth="1"/>
    <col min="4884" max="4884" width="2.5" style="223" customWidth="1"/>
    <col min="4885" max="4891" width="6.25" style="223" customWidth="1"/>
    <col min="4892" max="4892" width="2.375" style="223" customWidth="1"/>
    <col min="4893" max="4908" width="6.25" style="223" customWidth="1"/>
    <col min="4909" max="5112" width="9" style="223"/>
    <col min="5113" max="5122" width="8.25" style="223" customWidth="1"/>
    <col min="5123" max="5123" width="3.125" style="223" customWidth="1"/>
    <col min="5124" max="5124" width="5" style="223" customWidth="1"/>
    <col min="5125" max="5136" width="6.25" style="223" customWidth="1"/>
    <col min="5137" max="5137" width="2.5" style="223" customWidth="1"/>
    <col min="5138" max="5139" width="6.25" style="223" customWidth="1"/>
    <col min="5140" max="5140" width="2.5" style="223" customWidth="1"/>
    <col min="5141" max="5147" width="6.25" style="223" customWidth="1"/>
    <col min="5148" max="5148" width="2.375" style="223" customWidth="1"/>
    <col min="5149" max="5164" width="6.25" style="223" customWidth="1"/>
    <col min="5165" max="5368" width="9" style="223"/>
    <col min="5369" max="5378" width="8.25" style="223" customWidth="1"/>
    <col min="5379" max="5379" width="3.125" style="223" customWidth="1"/>
    <col min="5380" max="5380" width="5" style="223" customWidth="1"/>
    <col min="5381" max="5392" width="6.25" style="223" customWidth="1"/>
    <col min="5393" max="5393" width="2.5" style="223" customWidth="1"/>
    <col min="5394" max="5395" width="6.25" style="223" customWidth="1"/>
    <col min="5396" max="5396" width="2.5" style="223" customWidth="1"/>
    <col min="5397" max="5403" width="6.25" style="223" customWidth="1"/>
    <col min="5404" max="5404" width="2.375" style="223" customWidth="1"/>
    <col min="5405" max="5420" width="6.25" style="223" customWidth="1"/>
    <col min="5421" max="5624" width="9" style="223"/>
    <col min="5625" max="5634" width="8.25" style="223" customWidth="1"/>
    <col min="5635" max="5635" width="3.125" style="223" customWidth="1"/>
    <col min="5636" max="5636" width="5" style="223" customWidth="1"/>
    <col min="5637" max="5648" width="6.25" style="223" customWidth="1"/>
    <col min="5649" max="5649" width="2.5" style="223" customWidth="1"/>
    <col min="5650" max="5651" width="6.25" style="223" customWidth="1"/>
    <col min="5652" max="5652" width="2.5" style="223" customWidth="1"/>
    <col min="5653" max="5659" width="6.25" style="223" customWidth="1"/>
    <col min="5660" max="5660" width="2.375" style="223" customWidth="1"/>
    <col min="5661" max="5676" width="6.25" style="223" customWidth="1"/>
    <col min="5677" max="5880" width="9" style="223"/>
    <col min="5881" max="5890" width="8.25" style="223" customWidth="1"/>
    <col min="5891" max="5891" width="3.125" style="223" customWidth="1"/>
    <col min="5892" max="5892" width="5" style="223" customWidth="1"/>
    <col min="5893" max="5904" width="6.25" style="223" customWidth="1"/>
    <col min="5905" max="5905" width="2.5" style="223" customWidth="1"/>
    <col min="5906" max="5907" width="6.25" style="223" customWidth="1"/>
    <col min="5908" max="5908" width="2.5" style="223" customWidth="1"/>
    <col min="5909" max="5915" width="6.25" style="223" customWidth="1"/>
    <col min="5916" max="5916" width="2.375" style="223" customWidth="1"/>
    <col min="5917" max="5932" width="6.25" style="223" customWidth="1"/>
    <col min="5933" max="6136" width="9" style="223"/>
    <col min="6137" max="6146" width="8.25" style="223" customWidth="1"/>
    <col min="6147" max="6147" width="3.125" style="223" customWidth="1"/>
    <col min="6148" max="6148" width="5" style="223" customWidth="1"/>
    <col min="6149" max="6160" width="6.25" style="223" customWidth="1"/>
    <col min="6161" max="6161" width="2.5" style="223" customWidth="1"/>
    <col min="6162" max="6163" width="6.25" style="223" customWidth="1"/>
    <col min="6164" max="6164" width="2.5" style="223" customWidth="1"/>
    <col min="6165" max="6171" width="6.25" style="223" customWidth="1"/>
    <col min="6172" max="6172" width="2.375" style="223" customWidth="1"/>
    <col min="6173" max="6188" width="6.25" style="223" customWidth="1"/>
    <col min="6189" max="6392" width="9" style="223"/>
    <col min="6393" max="6402" width="8.25" style="223" customWidth="1"/>
    <col min="6403" max="6403" width="3.125" style="223" customWidth="1"/>
    <col min="6404" max="6404" width="5" style="223" customWidth="1"/>
    <col min="6405" max="6416" width="6.25" style="223" customWidth="1"/>
    <col min="6417" max="6417" width="2.5" style="223" customWidth="1"/>
    <col min="6418" max="6419" width="6.25" style="223" customWidth="1"/>
    <col min="6420" max="6420" width="2.5" style="223" customWidth="1"/>
    <col min="6421" max="6427" width="6.25" style="223" customWidth="1"/>
    <col min="6428" max="6428" width="2.375" style="223" customWidth="1"/>
    <col min="6429" max="6444" width="6.25" style="223" customWidth="1"/>
    <col min="6445" max="6648" width="9" style="223"/>
    <col min="6649" max="6658" width="8.25" style="223" customWidth="1"/>
    <col min="6659" max="6659" width="3.125" style="223" customWidth="1"/>
    <col min="6660" max="6660" width="5" style="223" customWidth="1"/>
    <col min="6661" max="6672" width="6.25" style="223" customWidth="1"/>
    <col min="6673" max="6673" width="2.5" style="223" customWidth="1"/>
    <col min="6674" max="6675" width="6.25" style="223" customWidth="1"/>
    <col min="6676" max="6676" width="2.5" style="223" customWidth="1"/>
    <col min="6677" max="6683" width="6.25" style="223" customWidth="1"/>
    <col min="6684" max="6684" width="2.375" style="223" customWidth="1"/>
    <col min="6685" max="6700" width="6.25" style="223" customWidth="1"/>
    <col min="6701" max="6904" width="9" style="223"/>
    <col min="6905" max="6914" width="8.25" style="223" customWidth="1"/>
    <col min="6915" max="6915" width="3.125" style="223" customWidth="1"/>
    <col min="6916" max="6916" width="5" style="223" customWidth="1"/>
    <col min="6917" max="6928" width="6.25" style="223" customWidth="1"/>
    <col min="6929" max="6929" width="2.5" style="223" customWidth="1"/>
    <col min="6930" max="6931" width="6.25" style="223" customWidth="1"/>
    <col min="6932" max="6932" width="2.5" style="223" customWidth="1"/>
    <col min="6933" max="6939" width="6.25" style="223" customWidth="1"/>
    <col min="6940" max="6940" width="2.375" style="223" customWidth="1"/>
    <col min="6941" max="6956" width="6.25" style="223" customWidth="1"/>
    <col min="6957" max="7160" width="9" style="223"/>
    <col min="7161" max="7170" width="8.25" style="223" customWidth="1"/>
    <col min="7171" max="7171" width="3.125" style="223" customWidth="1"/>
    <col min="7172" max="7172" width="5" style="223" customWidth="1"/>
    <col min="7173" max="7184" width="6.25" style="223" customWidth="1"/>
    <col min="7185" max="7185" width="2.5" style="223" customWidth="1"/>
    <col min="7186" max="7187" width="6.25" style="223" customWidth="1"/>
    <col min="7188" max="7188" width="2.5" style="223" customWidth="1"/>
    <col min="7189" max="7195" width="6.25" style="223" customWidth="1"/>
    <col min="7196" max="7196" width="2.375" style="223" customWidth="1"/>
    <col min="7197" max="7212" width="6.25" style="223" customWidth="1"/>
    <col min="7213" max="7416" width="9" style="223"/>
    <col min="7417" max="7426" width="8.25" style="223" customWidth="1"/>
    <col min="7427" max="7427" width="3.125" style="223" customWidth="1"/>
    <col min="7428" max="7428" width="5" style="223" customWidth="1"/>
    <col min="7429" max="7440" width="6.25" style="223" customWidth="1"/>
    <col min="7441" max="7441" width="2.5" style="223" customWidth="1"/>
    <col min="7442" max="7443" width="6.25" style="223" customWidth="1"/>
    <col min="7444" max="7444" width="2.5" style="223" customWidth="1"/>
    <col min="7445" max="7451" width="6.25" style="223" customWidth="1"/>
    <col min="7452" max="7452" width="2.375" style="223" customWidth="1"/>
    <col min="7453" max="7468" width="6.25" style="223" customWidth="1"/>
    <col min="7469" max="7672" width="9" style="223"/>
    <col min="7673" max="7682" width="8.25" style="223" customWidth="1"/>
    <col min="7683" max="7683" width="3.125" style="223" customWidth="1"/>
    <col min="7684" max="7684" width="5" style="223" customWidth="1"/>
    <col min="7685" max="7696" width="6.25" style="223" customWidth="1"/>
    <col min="7697" max="7697" width="2.5" style="223" customWidth="1"/>
    <col min="7698" max="7699" width="6.25" style="223" customWidth="1"/>
    <col min="7700" max="7700" width="2.5" style="223" customWidth="1"/>
    <col min="7701" max="7707" width="6.25" style="223" customWidth="1"/>
    <col min="7708" max="7708" width="2.375" style="223" customWidth="1"/>
    <col min="7709" max="7724" width="6.25" style="223" customWidth="1"/>
    <col min="7725" max="7928" width="9" style="223"/>
    <col min="7929" max="7938" width="8.25" style="223" customWidth="1"/>
    <col min="7939" max="7939" width="3.125" style="223" customWidth="1"/>
    <col min="7940" max="7940" width="5" style="223" customWidth="1"/>
    <col min="7941" max="7952" width="6.25" style="223" customWidth="1"/>
    <col min="7953" max="7953" width="2.5" style="223" customWidth="1"/>
    <col min="7954" max="7955" width="6.25" style="223" customWidth="1"/>
    <col min="7956" max="7956" width="2.5" style="223" customWidth="1"/>
    <col min="7957" max="7963" width="6.25" style="223" customWidth="1"/>
    <col min="7964" max="7964" width="2.375" style="223" customWidth="1"/>
    <col min="7965" max="7980" width="6.25" style="223" customWidth="1"/>
    <col min="7981" max="8184" width="9" style="223"/>
    <col min="8185" max="8194" width="8.25" style="223" customWidth="1"/>
    <col min="8195" max="8195" width="3.125" style="223" customWidth="1"/>
    <col min="8196" max="8196" width="5" style="223" customWidth="1"/>
    <col min="8197" max="8208" width="6.25" style="223" customWidth="1"/>
    <col min="8209" max="8209" width="2.5" style="223" customWidth="1"/>
    <col min="8210" max="8211" width="6.25" style="223" customWidth="1"/>
    <col min="8212" max="8212" width="2.5" style="223" customWidth="1"/>
    <col min="8213" max="8219" width="6.25" style="223" customWidth="1"/>
    <col min="8220" max="8220" width="2.375" style="223" customWidth="1"/>
    <col min="8221" max="8236" width="6.25" style="223" customWidth="1"/>
    <col min="8237" max="8440" width="9" style="223"/>
    <col min="8441" max="8450" width="8.25" style="223" customWidth="1"/>
    <col min="8451" max="8451" width="3.125" style="223" customWidth="1"/>
    <col min="8452" max="8452" width="5" style="223" customWidth="1"/>
    <col min="8453" max="8464" width="6.25" style="223" customWidth="1"/>
    <col min="8465" max="8465" width="2.5" style="223" customWidth="1"/>
    <col min="8466" max="8467" width="6.25" style="223" customWidth="1"/>
    <col min="8468" max="8468" width="2.5" style="223" customWidth="1"/>
    <col min="8469" max="8475" width="6.25" style="223" customWidth="1"/>
    <col min="8476" max="8476" width="2.375" style="223" customWidth="1"/>
    <col min="8477" max="8492" width="6.25" style="223" customWidth="1"/>
    <col min="8493" max="8696" width="9" style="223"/>
    <col min="8697" max="8706" width="8.25" style="223" customWidth="1"/>
    <col min="8707" max="8707" width="3.125" style="223" customWidth="1"/>
    <col min="8708" max="8708" width="5" style="223" customWidth="1"/>
    <col min="8709" max="8720" width="6.25" style="223" customWidth="1"/>
    <col min="8721" max="8721" width="2.5" style="223" customWidth="1"/>
    <col min="8722" max="8723" width="6.25" style="223" customWidth="1"/>
    <col min="8724" max="8724" width="2.5" style="223" customWidth="1"/>
    <col min="8725" max="8731" width="6.25" style="223" customWidth="1"/>
    <col min="8732" max="8732" width="2.375" style="223" customWidth="1"/>
    <col min="8733" max="8748" width="6.25" style="223" customWidth="1"/>
    <col min="8749" max="8952" width="9" style="223"/>
    <col min="8953" max="8962" width="8.25" style="223" customWidth="1"/>
    <col min="8963" max="8963" width="3.125" style="223" customWidth="1"/>
    <col min="8964" max="8964" width="5" style="223" customWidth="1"/>
    <col min="8965" max="8976" width="6.25" style="223" customWidth="1"/>
    <col min="8977" max="8977" width="2.5" style="223" customWidth="1"/>
    <col min="8978" max="8979" width="6.25" style="223" customWidth="1"/>
    <col min="8980" max="8980" width="2.5" style="223" customWidth="1"/>
    <col min="8981" max="8987" width="6.25" style="223" customWidth="1"/>
    <col min="8988" max="8988" width="2.375" style="223" customWidth="1"/>
    <col min="8989" max="9004" width="6.25" style="223" customWidth="1"/>
    <col min="9005" max="9208" width="9" style="223"/>
    <col min="9209" max="9218" width="8.25" style="223" customWidth="1"/>
    <col min="9219" max="9219" width="3.125" style="223" customWidth="1"/>
    <col min="9220" max="9220" width="5" style="223" customWidth="1"/>
    <col min="9221" max="9232" width="6.25" style="223" customWidth="1"/>
    <col min="9233" max="9233" width="2.5" style="223" customWidth="1"/>
    <col min="9234" max="9235" width="6.25" style="223" customWidth="1"/>
    <col min="9236" max="9236" width="2.5" style="223" customWidth="1"/>
    <col min="9237" max="9243" width="6.25" style="223" customWidth="1"/>
    <col min="9244" max="9244" width="2.375" style="223" customWidth="1"/>
    <col min="9245" max="9260" width="6.25" style="223" customWidth="1"/>
    <col min="9261" max="9464" width="9" style="223"/>
    <col min="9465" max="9474" width="8.25" style="223" customWidth="1"/>
    <col min="9475" max="9475" width="3.125" style="223" customWidth="1"/>
    <col min="9476" max="9476" width="5" style="223" customWidth="1"/>
    <col min="9477" max="9488" width="6.25" style="223" customWidth="1"/>
    <col min="9489" max="9489" width="2.5" style="223" customWidth="1"/>
    <col min="9490" max="9491" width="6.25" style="223" customWidth="1"/>
    <col min="9492" max="9492" width="2.5" style="223" customWidth="1"/>
    <col min="9493" max="9499" width="6.25" style="223" customWidth="1"/>
    <col min="9500" max="9500" width="2.375" style="223" customWidth="1"/>
    <col min="9501" max="9516" width="6.25" style="223" customWidth="1"/>
    <col min="9517" max="9720" width="9" style="223"/>
    <col min="9721" max="9730" width="8.25" style="223" customWidth="1"/>
    <col min="9731" max="9731" width="3.125" style="223" customWidth="1"/>
    <col min="9732" max="9732" width="5" style="223" customWidth="1"/>
    <col min="9733" max="9744" width="6.25" style="223" customWidth="1"/>
    <col min="9745" max="9745" width="2.5" style="223" customWidth="1"/>
    <col min="9746" max="9747" width="6.25" style="223" customWidth="1"/>
    <col min="9748" max="9748" width="2.5" style="223" customWidth="1"/>
    <col min="9749" max="9755" width="6.25" style="223" customWidth="1"/>
    <col min="9756" max="9756" width="2.375" style="223" customWidth="1"/>
    <col min="9757" max="9772" width="6.25" style="223" customWidth="1"/>
    <col min="9773" max="9976" width="9" style="223"/>
    <col min="9977" max="9986" width="8.25" style="223" customWidth="1"/>
    <col min="9987" max="9987" width="3.125" style="223" customWidth="1"/>
    <col min="9988" max="9988" width="5" style="223" customWidth="1"/>
    <col min="9989" max="10000" width="6.25" style="223" customWidth="1"/>
    <col min="10001" max="10001" width="2.5" style="223" customWidth="1"/>
    <col min="10002" max="10003" width="6.25" style="223" customWidth="1"/>
    <col min="10004" max="10004" width="2.5" style="223" customWidth="1"/>
    <col min="10005" max="10011" width="6.25" style="223" customWidth="1"/>
    <col min="10012" max="10012" width="2.375" style="223" customWidth="1"/>
    <col min="10013" max="10028" width="6.25" style="223" customWidth="1"/>
    <col min="10029" max="10232" width="9" style="223"/>
    <col min="10233" max="10242" width="8.25" style="223" customWidth="1"/>
    <col min="10243" max="10243" width="3.125" style="223" customWidth="1"/>
    <col min="10244" max="10244" width="5" style="223" customWidth="1"/>
    <col min="10245" max="10256" width="6.25" style="223" customWidth="1"/>
    <col min="10257" max="10257" width="2.5" style="223" customWidth="1"/>
    <col min="10258" max="10259" width="6.25" style="223" customWidth="1"/>
    <col min="10260" max="10260" width="2.5" style="223" customWidth="1"/>
    <col min="10261" max="10267" width="6.25" style="223" customWidth="1"/>
    <col min="10268" max="10268" width="2.375" style="223" customWidth="1"/>
    <col min="10269" max="10284" width="6.25" style="223" customWidth="1"/>
    <col min="10285" max="10488" width="9" style="223"/>
    <col min="10489" max="10498" width="8.25" style="223" customWidth="1"/>
    <col min="10499" max="10499" width="3.125" style="223" customWidth="1"/>
    <col min="10500" max="10500" width="5" style="223" customWidth="1"/>
    <col min="10501" max="10512" width="6.25" style="223" customWidth="1"/>
    <col min="10513" max="10513" width="2.5" style="223" customWidth="1"/>
    <col min="10514" max="10515" width="6.25" style="223" customWidth="1"/>
    <col min="10516" max="10516" width="2.5" style="223" customWidth="1"/>
    <col min="10517" max="10523" width="6.25" style="223" customWidth="1"/>
    <col min="10524" max="10524" width="2.375" style="223" customWidth="1"/>
    <col min="10525" max="10540" width="6.25" style="223" customWidth="1"/>
    <col min="10541" max="10744" width="9" style="223"/>
    <col min="10745" max="10754" width="8.25" style="223" customWidth="1"/>
    <col min="10755" max="10755" width="3.125" style="223" customWidth="1"/>
    <col min="10756" max="10756" width="5" style="223" customWidth="1"/>
    <col min="10757" max="10768" width="6.25" style="223" customWidth="1"/>
    <col min="10769" max="10769" width="2.5" style="223" customWidth="1"/>
    <col min="10770" max="10771" width="6.25" style="223" customWidth="1"/>
    <col min="10772" max="10772" width="2.5" style="223" customWidth="1"/>
    <col min="10773" max="10779" width="6.25" style="223" customWidth="1"/>
    <col min="10780" max="10780" width="2.375" style="223" customWidth="1"/>
    <col min="10781" max="10796" width="6.25" style="223" customWidth="1"/>
    <col min="10797" max="11000" width="9" style="223"/>
    <col min="11001" max="11010" width="8.25" style="223" customWidth="1"/>
    <col min="11011" max="11011" width="3.125" style="223" customWidth="1"/>
    <col min="11012" max="11012" width="5" style="223" customWidth="1"/>
    <col min="11013" max="11024" width="6.25" style="223" customWidth="1"/>
    <col min="11025" max="11025" width="2.5" style="223" customWidth="1"/>
    <col min="11026" max="11027" width="6.25" style="223" customWidth="1"/>
    <col min="11028" max="11028" width="2.5" style="223" customWidth="1"/>
    <col min="11029" max="11035" width="6.25" style="223" customWidth="1"/>
    <col min="11036" max="11036" width="2.375" style="223" customWidth="1"/>
    <col min="11037" max="11052" width="6.25" style="223" customWidth="1"/>
    <col min="11053" max="11256" width="9" style="223"/>
    <col min="11257" max="11266" width="8.25" style="223" customWidth="1"/>
    <col min="11267" max="11267" width="3.125" style="223" customWidth="1"/>
    <col min="11268" max="11268" width="5" style="223" customWidth="1"/>
    <col min="11269" max="11280" width="6.25" style="223" customWidth="1"/>
    <col min="11281" max="11281" width="2.5" style="223" customWidth="1"/>
    <col min="11282" max="11283" width="6.25" style="223" customWidth="1"/>
    <col min="11284" max="11284" width="2.5" style="223" customWidth="1"/>
    <col min="11285" max="11291" width="6.25" style="223" customWidth="1"/>
    <col min="11292" max="11292" width="2.375" style="223" customWidth="1"/>
    <col min="11293" max="11308" width="6.25" style="223" customWidth="1"/>
    <col min="11309" max="11512" width="9" style="223"/>
    <col min="11513" max="11522" width="8.25" style="223" customWidth="1"/>
    <col min="11523" max="11523" width="3.125" style="223" customWidth="1"/>
    <col min="11524" max="11524" width="5" style="223" customWidth="1"/>
    <col min="11525" max="11536" width="6.25" style="223" customWidth="1"/>
    <col min="11537" max="11537" width="2.5" style="223" customWidth="1"/>
    <col min="11538" max="11539" width="6.25" style="223" customWidth="1"/>
    <col min="11540" max="11540" width="2.5" style="223" customWidth="1"/>
    <col min="11541" max="11547" width="6.25" style="223" customWidth="1"/>
    <col min="11548" max="11548" width="2.375" style="223" customWidth="1"/>
    <col min="11549" max="11564" width="6.25" style="223" customWidth="1"/>
    <col min="11565" max="11768" width="9" style="223"/>
    <col min="11769" max="11778" width="8.25" style="223" customWidth="1"/>
    <col min="11779" max="11779" width="3.125" style="223" customWidth="1"/>
    <col min="11780" max="11780" width="5" style="223" customWidth="1"/>
    <col min="11781" max="11792" width="6.25" style="223" customWidth="1"/>
    <col min="11793" max="11793" width="2.5" style="223" customWidth="1"/>
    <col min="11794" max="11795" width="6.25" style="223" customWidth="1"/>
    <col min="11796" max="11796" width="2.5" style="223" customWidth="1"/>
    <col min="11797" max="11803" width="6.25" style="223" customWidth="1"/>
    <col min="11804" max="11804" width="2.375" style="223" customWidth="1"/>
    <col min="11805" max="11820" width="6.25" style="223" customWidth="1"/>
    <col min="11821" max="12024" width="9" style="223"/>
    <col min="12025" max="12034" width="8.25" style="223" customWidth="1"/>
    <col min="12035" max="12035" width="3.125" style="223" customWidth="1"/>
    <col min="12036" max="12036" width="5" style="223" customWidth="1"/>
    <col min="12037" max="12048" width="6.25" style="223" customWidth="1"/>
    <col min="12049" max="12049" width="2.5" style="223" customWidth="1"/>
    <col min="12050" max="12051" width="6.25" style="223" customWidth="1"/>
    <col min="12052" max="12052" width="2.5" style="223" customWidth="1"/>
    <col min="12053" max="12059" width="6.25" style="223" customWidth="1"/>
    <col min="12060" max="12060" width="2.375" style="223" customWidth="1"/>
    <col min="12061" max="12076" width="6.25" style="223" customWidth="1"/>
    <col min="12077" max="12280" width="9" style="223"/>
    <col min="12281" max="12290" width="8.25" style="223" customWidth="1"/>
    <col min="12291" max="12291" width="3.125" style="223" customWidth="1"/>
    <col min="12292" max="12292" width="5" style="223" customWidth="1"/>
    <col min="12293" max="12304" width="6.25" style="223" customWidth="1"/>
    <col min="12305" max="12305" width="2.5" style="223" customWidth="1"/>
    <col min="12306" max="12307" width="6.25" style="223" customWidth="1"/>
    <col min="12308" max="12308" width="2.5" style="223" customWidth="1"/>
    <col min="12309" max="12315" width="6.25" style="223" customWidth="1"/>
    <col min="12316" max="12316" width="2.375" style="223" customWidth="1"/>
    <col min="12317" max="12332" width="6.25" style="223" customWidth="1"/>
    <col min="12333" max="12536" width="9" style="223"/>
    <col min="12537" max="12546" width="8.25" style="223" customWidth="1"/>
    <col min="12547" max="12547" width="3.125" style="223" customWidth="1"/>
    <col min="12548" max="12548" width="5" style="223" customWidth="1"/>
    <col min="12549" max="12560" width="6.25" style="223" customWidth="1"/>
    <col min="12561" max="12561" width="2.5" style="223" customWidth="1"/>
    <col min="12562" max="12563" width="6.25" style="223" customWidth="1"/>
    <col min="12564" max="12564" width="2.5" style="223" customWidth="1"/>
    <col min="12565" max="12571" width="6.25" style="223" customWidth="1"/>
    <col min="12572" max="12572" width="2.375" style="223" customWidth="1"/>
    <col min="12573" max="12588" width="6.25" style="223" customWidth="1"/>
    <col min="12589" max="12792" width="9" style="223"/>
    <col min="12793" max="12802" width="8.25" style="223" customWidth="1"/>
    <col min="12803" max="12803" width="3.125" style="223" customWidth="1"/>
    <col min="12804" max="12804" width="5" style="223" customWidth="1"/>
    <col min="12805" max="12816" width="6.25" style="223" customWidth="1"/>
    <col min="12817" max="12817" width="2.5" style="223" customWidth="1"/>
    <col min="12818" max="12819" width="6.25" style="223" customWidth="1"/>
    <col min="12820" max="12820" width="2.5" style="223" customWidth="1"/>
    <col min="12821" max="12827" width="6.25" style="223" customWidth="1"/>
    <col min="12828" max="12828" width="2.375" style="223" customWidth="1"/>
    <col min="12829" max="12844" width="6.25" style="223" customWidth="1"/>
    <col min="12845" max="13048" width="9" style="223"/>
    <col min="13049" max="13058" width="8.25" style="223" customWidth="1"/>
    <col min="13059" max="13059" width="3.125" style="223" customWidth="1"/>
    <col min="13060" max="13060" width="5" style="223" customWidth="1"/>
    <col min="13061" max="13072" width="6.25" style="223" customWidth="1"/>
    <col min="13073" max="13073" width="2.5" style="223" customWidth="1"/>
    <col min="13074" max="13075" width="6.25" style="223" customWidth="1"/>
    <col min="13076" max="13076" width="2.5" style="223" customWidth="1"/>
    <col min="13077" max="13083" width="6.25" style="223" customWidth="1"/>
    <col min="13084" max="13084" width="2.375" style="223" customWidth="1"/>
    <col min="13085" max="13100" width="6.25" style="223" customWidth="1"/>
    <col min="13101" max="13304" width="9" style="223"/>
    <col min="13305" max="13314" width="8.25" style="223" customWidth="1"/>
    <col min="13315" max="13315" width="3.125" style="223" customWidth="1"/>
    <col min="13316" max="13316" width="5" style="223" customWidth="1"/>
    <col min="13317" max="13328" width="6.25" style="223" customWidth="1"/>
    <col min="13329" max="13329" width="2.5" style="223" customWidth="1"/>
    <col min="13330" max="13331" width="6.25" style="223" customWidth="1"/>
    <col min="13332" max="13332" width="2.5" style="223" customWidth="1"/>
    <col min="13333" max="13339" width="6.25" style="223" customWidth="1"/>
    <col min="13340" max="13340" width="2.375" style="223" customWidth="1"/>
    <col min="13341" max="13356" width="6.25" style="223" customWidth="1"/>
    <col min="13357" max="13560" width="9" style="223"/>
    <col min="13561" max="13570" width="8.25" style="223" customWidth="1"/>
    <col min="13571" max="13571" width="3.125" style="223" customWidth="1"/>
    <col min="13572" max="13572" width="5" style="223" customWidth="1"/>
    <col min="13573" max="13584" width="6.25" style="223" customWidth="1"/>
    <col min="13585" max="13585" width="2.5" style="223" customWidth="1"/>
    <col min="13586" max="13587" width="6.25" style="223" customWidth="1"/>
    <col min="13588" max="13588" width="2.5" style="223" customWidth="1"/>
    <col min="13589" max="13595" width="6.25" style="223" customWidth="1"/>
    <col min="13596" max="13596" width="2.375" style="223" customWidth="1"/>
    <col min="13597" max="13612" width="6.25" style="223" customWidth="1"/>
    <col min="13613" max="13816" width="9" style="223"/>
    <col min="13817" max="13826" width="8.25" style="223" customWidth="1"/>
    <col min="13827" max="13827" width="3.125" style="223" customWidth="1"/>
    <col min="13828" max="13828" width="5" style="223" customWidth="1"/>
    <col min="13829" max="13840" width="6.25" style="223" customWidth="1"/>
    <col min="13841" max="13841" width="2.5" style="223" customWidth="1"/>
    <col min="13842" max="13843" width="6.25" style="223" customWidth="1"/>
    <col min="13844" max="13844" width="2.5" style="223" customWidth="1"/>
    <col min="13845" max="13851" width="6.25" style="223" customWidth="1"/>
    <col min="13852" max="13852" width="2.375" style="223" customWidth="1"/>
    <col min="13853" max="13868" width="6.25" style="223" customWidth="1"/>
    <col min="13869" max="14072" width="9" style="223"/>
    <col min="14073" max="14082" width="8.25" style="223" customWidth="1"/>
    <col min="14083" max="14083" width="3.125" style="223" customWidth="1"/>
    <col min="14084" max="14084" width="5" style="223" customWidth="1"/>
    <col min="14085" max="14096" width="6.25" style="223" customWidth="1"/>
    <col min="14097" max="14097" width="2.5" style="223" customWidth="1"/>
    <col min="14098" max="14099" width="6.25" style="223" customWidth="1"/>
    <col min="14100" max="14100" width="2.5" style="223" customWidth="1"/>
    <col min="14101" max="14107" width="6.25" style="223" customWidth="1"/>
    <col min="14108" max="14108" width="2.375" style="223" customWidth="1"/>
    <col min="14109" max="14124" width="6.25" style="223" customWidth="1"/>
    <col min="14125" max="14328" width="9" style="223"/>
    <col min="14329" max="14338" width="8.25" style="223" customWidth="1"/>
    <col min="14339" max="14339" width="3.125" style="223" customWidth="1"/>
    <col min="14340" max="14340" width="5" style="223" customWidth="1"/>
    <col min="14341" max="14352" width="6.25" style="223" customWidth="1"/>
    <col min="14353" max="14353" width="2.5" style="223" customWidth="1"/>
    <col min="14354" max="14355" width="6.25" style="223" customWidth="1"/>
    <col min="14356" max="14356" width="2.5" style="223" customWidth="1"/>
    <col min="14357" max="14363" width="6.25" style="223" customWidth="1"/>
    <col min="14364" max="14364" width="2.375" style="223" customWidth="1"/>
    <col min="14365" max="14380" width="6.25" style="223" customWidth="1"/>
    <col min="14381" max="14584" width="9" style="223"/>
    <col min="14585" max="14594" width="8.25" style="223" customWidth="1"/>
    <col min="14595" max="14595" width="3.125" style="223" customWidth="1"/>
    <col min="14596" max="14596" width="5" style="223" customWidth="1"/>
    <col min="14597" max="14608" width="6.25" style="223" customWidth="1"/>
    <col min="14609" max="14609" width="2.5" style="223" customWidth="1"/>
    <col min="14610" max="14611" width="6.25" style="223" customWidth="1"/>
    <col min="14612" max="14612" width="2.5" style="223" customWidth="1"/>
    <col min="14613" max="14619" width="6.25" style="223" customWidth="1"/>
    <col min="14620" max="14620" width="2.375" style="223" customWidth="1"/>
    <col min="14621" max="14636" width="6.25" style="223" customWidth="1"/>
    <col min="14637" max="14840" width="9" style="223"/>
    <col min="14841" max="14850" width="8.25" style="223" customWidth="1"/>
    <col min="14851" max="14851" width="3.125" style="223" customWidth="1"/>
    <col min="14852" max="14852" width="5" style="223" customWidth="1"/>
    <col min="14853" max="14864" width="6.25" style="223" customWidth="1"/>
    <col min="14865" max="14865" width="2.5" style="223" customWidth="1"/>
    <col min="14866" max="14867" width="6.25" style="223" customWidth="1"/>
    <col min="14868" max="14868" width="2.5" style="223" customWidth="1"/>
    <col min="14869" max="14875" width="6.25" style="223" customWidth="1"/>
    <col min="14876" max="14876" width="2.375" style="223" customWidth="1"/>
    <col min="14877" max="14892" width="6.25" style="223" customWidth="1"/>
    <col min="14893" max="15096" width="9" style="223"/>
    <col min="15097" max="15106" width="8.25" style="223" customWidth="1"/>
    <col min="15107" max="15107" width="3.125" style="223" customWidth="1"/>
    <col min="15108" max="15108" width="5" style="223" customWidth="1"/>
    <col min="15109" max="15120" width="6.25" style="223" customWidth="1"/>
    <col min="15121" max="15121" width="2.5" style="223" customWidth="1"/>
    <col min="15122" max="15123" width="6.25" style="223" customWidth="1"/>
    <col min="15124" max="15124" width="2.5" style="223" customWidth="1"/>
    <col min="15125" max="15131" width="6.25" style="223" customWidth="1"/>
    <col min="15132" max="15132" width="2.375" style="223" customWidth="1"/>
    <col min="15133" max="15148" width="6.25" style="223" customWidth="1"/>
    <col min="15149" max="15352" width="9" style="223"/>
    <col min="15353" max="15362" width="8.25" style="223" customWidth="1"/>
    <col min="15363" max="15363" width="3.125" style="223" customWidth="1"/>
    <col min="15364" max="15364" width="5" style="223" customWidth="1"/>
    <col min="15365" max="15376" width="6.25" style="223" customWidth="1"/>
    <col min="15377" max="15377" width="2.5" style="223" customWidth="1"/>
    <col min="15378" max="15379" width="6.25" style="223" customWidth="1"/>
    <col min="15380" max="15380" width="2.5" style="223" customWidth="1"/>
    <col min="15381" max="15387" width="6.25" style="223" customWidth="1"/>
    <col min="15388" max="15388" width="2.375" style="223" customWidth="1"/>
    <col min="15389" max="15404" width="6.25" style="223" customWidth="1"/>
    <col min="15405" max="15608" width="9" style="223"/>
    <col min="15609" max="15618" width="8.25" style="223" customWidth="1"/>
    <col min="15619" max="15619" width="3.125" style="223" customWidth="1"/>
    <col min="15620" max="15620" width="5" style="223" customWidth="1"/>
    <col min="15621" max="15632" width="6.25" style="223" customWidth="1"/>
    <col min="15633" max="15633" width="2.5" style="223" customWidth="1"/>
    <col min="15634" max="15635" width="6.25" style="223" customWidth="1"/>
    <col min="15636" max="15636" width="2.5" style="223" customWidth="1"/>
    <col min="15637" max="15643" width="6.25" style="223" customWidth="1"/>
    <col min="15644" max="15644" width="2.375" style="223" customWidth="1"/>
    <col min="15645" max="15660" width="6.25" style="223" customWidth="1"/>
    <col min="15661" max="15864" width="9" style="223"/>
    <col min="15865" max="15874" width="8.25" style="223" customWidth="1"/>
    <col min="15875" max="15875" width="3.125" style="223" customWidth="1"/>
    <col min="15876" max="15876" width="5" style="223" customWidth="1"/>
    <col min="15877" max="15888" width="6.25" style="223" customWidth="1"/>
    <col min="15889" max="15889" width="2.5" style="223" customWidth="1"/>
    <col min="15890" max="15891" width="6.25" style="223" customWidth="1"/>
    <col min="15892" max="15892" width="2.5" style="223" customWidth="1"/>
    <col min="15893" max="15899" width="6.25" style="223" customWidth="1"/>
    <col min="15900" max="15900" width="2.375" style="223" customWidth="1"/>
    <col min="15901" max="15916" width="6.25" style="223" customWidth="1"/>
    <col min="15917" max="16120" width="9" style="223"/>
    <col min="16121" max="16130" width="8.25" style="223" customWidth="1"/>
    <col min="16131" max="16131" width="3.125" style="223" customWidth="1"/>
    <col min="16132" max="16132" width="5" style="223" customWidth="1"/>
    <col min="16133" max="16144" width="6.25" style="223" customWidth="1"/>
    <col min="16145" max="16145" width="2.5" style="223" customWidth="1"/>
    <col min="16146" max="16147" width="6.25" style="223" customWidth="1"/>
    <col min="16148" max="16148" width="2.5" style="223" customWidth="1"/>
    <col min="16149" max="16155" width="6.25" style="223" customWidth="1"/>
    <col min="16156" max="16156" width="2.375" style="223" customWidth="1"/>
    <col min="16157" max="16172" width="6.25" style="223" customWidth="1"/>
    <col min="16173" max="16384" width="9" style="223"/>
  </cols>
  <sheetData>
    <row r="1" spans="1:30" ht="22.5" customHeight="1">
      <c r="A1" s="450" t="s">
        <v>279</v>
      </c>
      <c r="B1" s="450"/>
      <c r="C1" s="450"/>
      <c r="D1" s="450"/>
      <c r="E1" s="450"/>
      <c r="F1" s="450"/>
      <c r="G1" s="450"/>
      <c r="H1" s="450"/>
      <c r="I1" s="450"/>
      <c r="J1" s="450"/>
      <c r="K1" s="450"/>
      <c r="L1" s="284"/>
      <c r="M1" s="285" t="s">
        <v>332</v>
      </c>
      <c r="N1" s="286"/>
      <c r="O1" s="286"/>
      <c r="P1" s="286"/>
      <c r="Q1" s="286"/>
      <c r="R1" s="286"/>
      <c r="S1" s="286"/>
      <c r="T1" s="286"/>
      <c r="U1" s="286"/>
      <c r="V1" s="286"/>
      <c r="W1" s="286"/>
      <c r="X1" s="286"/>
      <c r="Y1" s="286"/>
      <c r="Z1" s="286"/>
      <c r="AA1" s="287"/>
      <c r="AB1" s="287"/>
      <c r="AC1" s="287"/>
      <c r="AD1" s="287"/>
    </row>
    <row r="2" spans="1:30" ht="22.5" customHeight="1">
      <c r="A2" s="281"/>
      <c r="B2" s="281"/>
      <c r="C2" s="281"/>
      <c r="D2" s="281"/>
      <c r="E2" s="281"/>
      <c r="F2" s="281"/>
      <c r="G2" s="281"/>
      <c r="H2" s="281"/>
      <c r="I2" s="281"/>
      <c r="J2" s="281"/>
      <c r="K2" s="281"/>
      <c r="L2" s="284"/>
      <c r="M2" s="287" t="s">
        <v>280</v>
      </c>
      <c r="N2" s="286"/>
      <c r="O2" s="286"/>
      <c r="P2" s="286"/>
      <c r="Q2" s="286"/>
      <c r="R2" s="286"/>
      <c r="S2" s="286"/>
      <c r="T2" s="286"/>
      <c r="U2" s="286"/>
      <c r="V2" s="286"/>
      <c r="W2" s="286"/>
      <c r="X2" s="286"/>
      <c r="Y2" s="286"/>
      <c r="Z2" s="286"/>
      <c r="AA2" s="287"/>
      <c r="AB2" s="287"/>
      <c r="AC2" s="287"/>
      <c r="AD2" s="287"/>
    </row>
    <row r="3" spans="1:30" ht="22.5" customHeight="1">
      <c r="A3" s="284"/>
      <c r="B3" s="281"/>
      <c r="C3" s="281"/>
      <c r="D3" s="284"/>
      <c r="E3" s="281"/>
      <c r="F3" s="281"/>
      <c r="G3" s="281"/>
      <c r="H3" s="281"/>
      <c r="I3" s="281"/>
      <c r="J3" s="281"/>
      <c r="K3" s="281"/>
      <c r="L3" s="284"/>
      <c r="M3" s="439" t="s">
        <v>240</v>
      </c>
      <c r="N3" s="442" t="s">
        <v>241</v>
      </c>
      <c r="O3" s="443"/>
      <c r="P3" s="442" t="s">
        <v>242</v>
      </c>
      <c r="Q3" s="444"/>
      <c r="R3" s="442" t="s">
        <v>281</v>
      </c>
      <c r="S3" s="444"/>
      <c r="T3" s="442" t="s">
        <v>282</v>
      </c>
      <c r="U3" s="444"/>
      <c r="V3" s="439" t="s">
        <v>283</v>
      </c>
      <c r="W3" s="441" t="s">
        <v>243</v>
      </c>
      <c r="X3" s="441"/>
      <c r="Y3" s="441"/>
      <c r="Z3" s="441"/>
      <c r="AA3" s="287"/>
      <c r="AB3" s="442" t="s">
        <v>244</v>
      </c>
      <c r="AC3" s="443"/>
      <c r="AD3" s="444"/>
    </row>
    <row r="4" spans="1:30" ht="14.25" customHeight="1" thickBot="1">
      <c r="A4" s="284"/>
      <c r="B4" s="445" t="s">
        <v>245</v>
      </c>
      <c r="C4" s="445"/>
      <c r="D4" s="227"/>
      <c r="E4" s="281" t="s">
        <v>40</v>
      </c>
      <c r="F4" s="281"/>
      <c r="G4" s="281"/>
      <c r="H4" s="281"/>
      <c r="I4" s="281"/>
      <c r="J4" s="281"/>
      <c r="K4" s="281"/>
      <c r="L4" s="284"/>
      <c r="M4" s="440"/>
      <c r="N4" s="288" t="s">
        <v>246</v>
      </c>
      <c r="O4" s="289" t="s">
        <v>247</v>
      </c>
      <c r="P4" s="288" t="s">
        <v>246</v>
      </c>
      <c r="Q4" s="288" t="s">
        <v>247</v>
      </c>
      <c r="R4" s="288" t="s">
        <v>246</v>
      </c>
      <c r="S4" s="288" t="s">
        <v>247</v>
      </c>
      <c r="T4" s="288" t="s">
        <v>246</v>
      </c>
      <c r="U4" s="288" t="s">
        <v>247</v>
      </c>
      <c r="V4" s="440"/>
      <c r="W4" s="288" t="s">
        <v>248</v>
      </c>
      <c r="X4" s="288" t="s">
        <v>249</v>
      </c>
      <c r="Y4" s="288" t="s">
        <v>250</v>
      </c>
      <c r="Z4" s="288" t="s">
        <v>251</v>
      </c>
      <c r="AA4" s="287"/>
      <c r="AB4" s="288" t="s">
        <v>90</v>
      </c>
      <c r="AC4" s="288" t="s">
        <v>91</v>
      </c>
      <c r="AD4" s="288" t="s">
        <v>239</v>
      </c>
    </row>
    <row r="5" spans="1:30" ht="14.25" thickTop="1">
      <c r="A5" s="284"/>
      <c r="B5" s="281"/>
      <c r="C5" s="281"/>
      <c r="D5" s="281"/>
      <c r="E5" s="281"/>
      <c r="F5" s="281"/>
      <c r="G5" s="281"/>
      <c r="H5" s="281"/>
      <c r="I5" s="281"/>
      <c r="J5" s="281"/>
      <c r="K5" s="281"/>
      <c r="L5" s="284"/>
      <c r="M5" s="290">
        <v>1</v>
      </c>
      <c r="N5" s="236">
        <v>3770</v>
      </c>
      <c r="O5" s="237">
        <v>3190</v>
      </c>
      <c r="P5" s="236">
        <v>3660</v>
      </c>
      <c r="Q5" s="236">
        <v>3080</v>
      </c>
      <c r="R5" s="236">
        <v>240</v>
      </c>
      <c r="S5" s="236">
        <v>170</v>
      </c>
      <c r="T5" s="236">
        <v>580</v>
      </c>
      <c r="U5" s="236">
        <v>1160</v>
      </c>
      <c r="V5" s="236">
        <v>860</v>
      </c>
      <c r="W5" s="291">
        <v>0.02</v>
      </c>
      <c r="X5" s="291">
        <v>0.04</v>
      </c>
      <c r="Y5" s="291">
        <v>0.06</v>
      </c>
      <c r="Z5" s="291">
        <v>0.08</v>
      </c>
      <c r="AA5" s="287"/>
      <c r="AB5" s="292">
        <v>760</v>
      </c>
      <c r="AC5" s="292">
        <v>500</v>
      </c>
      <c r="AD5" s="292">
        <v>0</v>
      </c>
    </row>
    <row r="6" spans="1:30">
      <c r="A6" s="284"/>
      <c r="B6" s="281" t="s">
        <v>252</v>
      </c>
      <c r="C6" s="293"/>
      <c r="D6" s="227"/>
      <c r="E6" s="281" t="s">
        <v>253</v>
      </c>
      <c r="F6" s="293"/>
      <c r="G6" s="284"/>
      <c r="H6" s="281"/>
      <c r="I6" s="293"/>
      <c r="J6" s="284"/>
      <c r="K6" s="281"/>
      <c r="L6" s="284"/>
      <c r="M6" s="294">
        <v>6</v>
      </c>
      <c r="N6" s="228">
        <v>2250</v>
      </c>
      <c r="O6" s="238">
        <v>1670</v>
      </c>
      <c r="P6" s="228">
        <v>2200</v>
      </c>
      <c r="Q6" s="228">
        <v>1620</v>
      </c>
      <c r="R6" s="228">
        <v>180</v>
      </c>
      <c r="S6" s="228">
        <v>110</v>
      </c>
      <c r="T6" s="228">
        <v>580</v>
      </c>
      <c r="U6" s="228">
        <v>1160</v>
      </c>
      <c r="V6" s="228">
        <v>360</v>
      </c>
      <c r="W6" s="295">
        <v>0.02</v>
      </c>
      <c r="X6" s="295">
        <v>0.04</v>
      </c>
      <c r="Y6" s="295">
        <v>7.0000000000000007E-2</v>
      </c>
      <c r="Z6" s="295">
        <v>0.09</v>
      </c>
      <c r="AA6" s="287"/>
      <c r="AB6" s="296"/>
      <c r="AC6" s="296"/>
      <c r="AD6" s="296"/>
    </row>
    <row r="7" spans="1:30">
      <c r="A7" s="284"/>
      <c r="B7" s="281"/>
      <c r="C7" s="281"/>
      <c r="D7" s="281"/>
      <c r="E7" s="281"/>
      <c r="F7" s="281"/>
      <c r="G7" s="281"/>
      <c r="H7" s="281"/>
      <c r="I7" s="281"/>
      <c r="J7" s="281"/>
      <c r="K7" s="281"/>
      <c r="L7" s="284"/>
      <c r="M7" s="294">
        <v>13</v>
      </c>
      <c r="N7" s="228">
        <v>1850</v>
      </c>
      <c r="O7" s="238">
        <v>1270</v>
      </c>
      <c r="P7" s="228">
        <v>1820</v>
      </c>
      <c r="Q7" s="228">
        <v>1240</v>
      </c>
      <c r="R7" s="228">
        <v>170</v>
      </c>
      <c r="S7" s="228">
        <v>100</v>
      </c>
      <c r="T7" s="228">
        <v>580</v>
      </c>
      <c r="U7" s="228">
        <v>1160</v>
      </c>
      <c r="V7" s="228">
        <v>220</v>
      </c>
      <c r="W7" s="295">
        <v>0.02</v>
      </c>
      <c r="X7" s="295">
        <v>0.05</v>
      </c>
      <c r="Y7" s="295">
        <v>7.0000000000000007E-2</v>
      </c>
      <c r="Z7" s="295">
        <v>0.09</v>
      </c>
      <c r="AA7" s="287"/>
      <c r="AB7" s="296"/>
      <c r="AC7" s="296"/>
      <c r="AD7" s="296"/>
    </row>
    <row r="8" spans="1:30">
      <c r="A8" s="284"/>
      <c r="B8" s="281" t="s">
        <v>254</v>
      </c>
      <c r="C8" s="281"/>
      <c r="D8" s="281"/>
      <c r="E8" s="281"/>
      <c r="F8" s="281"/>
      <c r="G8" s="281"/>
      <c r="H8" s="281"/>
      <c r="I8" s="281"/>
      <c r="J8" s="281"/>
      <c r="K8" s="281"/>
      <c r="L8" s="284"/>
      <c r="M8" s="287"/>
      <c r="N8" s="229"/>
      <c r="O8" s="229"/>
      <c r="P8" s="229"/>
      <c r="Q8" s="229"/>
      <c r="R8" s="229"/>
      <c r="S8" s="229"/>
      <c r="T8" s="229"/>
      <c r="U8" s="229"/>
      <c r="V8" s="229"/>
      <c r="W8" s="229"/>
      <c r="X8" s="229"/>
      <c r="Y8" s="229"/>
      <c r="Z8" s="229"/>
      <c r="AA8" s="287"/>
      <c r="AB8" s="296"/>
      <c r="AC8" s="296"/>
      <c r="AD8" s="296"/>
    </row>
    <row r="9" spans="1:30" ht="17.25" customHeight="1">
      <c r="A9" s="284"/>
      <c r="B9" s="281"/>
      <c r="C9" s="297"/>
      <c r="D9" s="281"/>
      <c r="E9" s="281"/>
      <c r="F9" s="298"/>
      <c r="G9" s="299"/>
      <c r="H9" s="300"/>
      <c r="I9" s="298"/>
      <c r="J9" s="298"/>
      <c r="K9" s="301"/>
      <c r="L9" s="284"/>
      <c r="M9" s="287"/>
      <c r="N9" s="229"/>
      <c r="O9" s="229"/>
      <c r="P9" s="229"/>
      <c r="Q9" s="229"/>
      <c r="R9" s="229"/>
      <c r="S9" s="229"/>
      <c r="T9" s="229"/>
      <c r="U9" s="229"/>
      <c r="V9" s="229"/>
      <c r="W9" s="229"/>
      <c r="X9" s="229"/>
      <c r="Y9" s="229"/>
      <c r="Z9" s="229"/>
      <c r="AA9" s="287"/>
      <c r="AB9" s="296"/>
      <c r="AC9" s="296"/>
      <c r="AD9" s="296"/>
    </row>
    <row r="10" spans="1:30">
      <c r="A10" s="284"/>
      <c r="B10" s="298"/>
      <c r="C10" s="446" t="s">
        <v>255</v>
      </c>
      <c r="D10" s="446" t="s">
        <v>256</v>
      </c>
      <c r="E10" s="448" t="s">
        <v>146</v>
      </c>
      <c r="F10" s="302"/>
      <c r="G10" s="303"/>
      <c r="H10" s="298"/>
      <c r="I10" s="298"/>
      <c r="J10" s="293"/>
      <c r="K10" s="293"/>
      <c r="L10" s="284"/>
      <c r="M10" s="287"/>
      <c r="N10" s="229"/>
      <c r="O10" s="229"/>
      <c r="P10" s="229"/>
      <c r="Q10" s="229"/>
      <c r="R10" s="229"/>
      <c r="S10" s="229"/>
      <c r="T10" s="229"/>
      <c r="U10" s="229"/>
      <c r="V10" s="229"/>
      <c r="W10" s="229"/>
      <c r="X10" s="229"/>
      <c r="Y10" s="229"/>
      <c r="Z10" s="229"/>
      <c r="AA10" s="287"/>
      <c r="AB10" s="296"/>
      <c r="AC10" s="296"/>
      <c r="AD10" s="296"/>
    </row>
    <row r="11" spans="1:30" ht="24.75" customHeight="1">
      <c r="A11" s="284"/>
      <c r="B11" s="298"/>
      <c r="C11" s="447"/>
      <c r="D11" s="447"/>
      <c r="E11" s="447"/>
      <c r="F11" s="449" t="s">
        <v>284</v>
      </c>
      <c r="G11" s="449"/>
      <c r="H11" s="298"/>
      <c r="I11" s="298"/>
      <c r="J11" s="293"/>
      <c r="K11" s="293"/>
      <c r="L11" s="284"/>
      <c r="M11" s="287"/>
      <c r="N11" s="229"/>
      <c r="O11" s="229"/>
      <c r="P11" s="229"/>
      <c r="Q11" s="229"/>
      <c r="R11" s="229"/>
      <c r="S11" s="229"/>
      <c r="T11" s="229"/>
      <c r="U11" s="229"/>
      <c r="V11" s="229"/>
      <c r="W11" s="229"/>
      <c r="X11" s="229"/>
      <c r="Y11" s="229"/>
      <c r="Z11" s="229"/>
      <c r="AA11" s="287"/>
      <c r="AB11" s="296"/>
      <c r="AC11" s="296"/>
      <c r="AD11" s="296"/>
    </row>
    <row r="12" spans="1:30">
      <c r="A12" s="284"/>
      <c r="B12" s="304" t="s">
        <v>257</v>
      </c>
      <c r="C12" s="227"/>
      <c r="D12" s="227"/>
      <c r="E12" s="305">
        <f>SUM(C12:D12)</f>
        <v>0</v>
      </c>
      <c r="F12" s="435"/>
      <c r="G12" s="436"/>
      <c r="H12" s="284"/>
      <c r="I12" s="284"/>
      <c r="J12" s="293"/>
      <c r="K12" s="293"/>
      <c r="L12" s="284"/>
      <c r="M12" s="287"/>
      <c r="N12" s="229"/>
      <c r="O12" s="229"/>
      <c r="P12" s="229"/>
      <c r="Q12" s="229"/>
      <c r="R12" s="229"/>
      <c r="S12" s="229"/>
      <c r="T12" s="229"/>
      <c r="U12" s="229"/>
      <c r="V12" s="229"/>
      <c r="W12" s="229"/>
      <c r="X12" s="229"/>
      <c r="Y12" s="229"/>
      <c r="Z12" s="229"/>
      <c r="AA12" s="287"/>
      <c r="AB12" s="296"/>
      <c r="AC12" s="296"/>
      <c r="AD12" s="296"/>
    </row>
    <row r="13" spans="1:30">
      <c r="A13" s="284"/>
      <c r="B13" s="304" t="s">
        <v>258</v>
      </c>
      <c r="C13" s="227"/>
      <c r="D13" s="227"/>
      <c r="E13" s="305">
        <f>SUM(C13:D13)</f>
        <v>0</v>
      </c>
      <c r="F13" s="435"/>
      <c r="G13" s="436"/>
      <c r="H13" s="284"/>
      <c r="I13" s="284"/>
      <c r="J13" s="293"/>
      <c r="K13" s="293"/>
      <c r="L13" s="284"/>
      <c r="M13" s="287"/>
      <c r="N13" s="229"/>
      <c r="O13" s="229"/>
      <c r="P13" s="229"/>
      <c r="Q13" s="229"/>
      <c r="R13" s="229"/>
      <c r="S13" s="229"/>
      <c r="T13" s="229"/>
      <c r="U13" s="229"/>
      <c r="V13" s="229"/>
      <c r="W13" s="229"/>
      <c r="X13" s="229"/>
      <c r="Y13" s="229"/>
      <c r="Z13" s="229"/>
      <c r="AA13" s="287"/>
      <c r="AB13" s="296"/>
      <c r="AC13" s="296"/>
      <c r="AD13" s="296"/>
    </row>
    <row r="14" spans="1:30">
      <c r="A14" s="284"/>
      <c r="B14" s="304" t="s">
        <v>259</v>
      </c>
      <c r="C14" s="227"/>
      <c r="D14" s="227"/>
      <c r="E14" s="305">
        <f>SUM(C14:D14)</f>
        <v>0</v>
      </c>
      <c r="F14" s="435"/>
      <c r="G14" s="436"/>
      <c r="H14" s="284"/>
      <c r="I14" s="284"/>
      <c r="J14" s="293"/>
      <c r="K14" s="293"/>
      <c r="L14" s="284"/>
      <c r="M14" s="287"/>
      <c r="N14" s="229"/>
      <c r="O14" s="229"/>
      <c r="P14" s="229"/>
      <c r="Q14" s="229"/>
      <c r="R14" s="229"/>
      <c r="S14" s="229"/>
      <c r="T14" s="229"/>
      <c r="U14" s="229"/>
      <c r="V14" s="229"/>
      <c r="W14" s="229"/>
      <c r="X14" s="229"/>
      <c r="Y14" s="229"/>
      <c r="Z14" s="229"/>
      <c r="AA14" s="287"/>
      <c r="AB14" s="296"/>
      <c r="AC14" s="296"/>
      <c r="AD14" s="296"/>
    </row>
    <row r="15" spans="1:30">
      <c r="A15" s="284"/>
      <c r="B15" s="304" t="s">
        <v>146</v>
      </c>
      <c r="C15" s="306">
        <f>SUM(C12:C14)</f>
        <v>0</v>
      </c>
      <c r="D15" s="306">
        <f>SUM(D12:D14)</f>
        <v>0</v>
      </c>
      <c r="E15" s="305">
        <f>SUM(E12:E14)</f>
        <v>0</v>
      </c>
      <c r="F15" s="437">
        <f>SUM(F12:G14)</f>
        <v>0</v>
      </c>
      <c r="G15" s="438"/>
      <c r="H15" s="284"/>
      <c r="I15" s="284"/>
      <c r="J15" s="293"/>
      <c r="K15" s="293"/>
      <c r="L15" s="284"/>
      <c r="M15" s="287"/>
      <c r="N15" s="229"/>
      <c r="O15" s="229"/>
      <c r="P15" s="229"/>
      <c r="Q15" s="229"/>
      <c r="R15" s="229"/>
      <c r="S15" s="229"/>
      <c r="T15" s="229"/>
      <c r="U15" s="229"/>
      <c r="V15" s="229"/>
      <c r="W15" s="229"/>
      <c r="X15" s="229"/>
      <c r="Y15" s="229"/>
      <c r="Z15" s="229"/>
      <c r="AA15" s="287"/>
      <c r="AB15" s="296"/>
      <c r="AC15" s="296"/>
      <c r="AD15" s="296"/>
    </row>
    <row r="16" spans="1:30">
      <c r="A16" s="284"/>
      <c r="B16" s="304"/>
      <c r="C16" s="293"/>
      <c r="D16" s="293"/>
      <c r="E16" s="293"/>
      <c r="F16" s="304"/>
      <c r="G16" s="293"/>
      <c r="H16" s="293"/>
      <c r="I16" s="293"/>
      <c r="J16" s="293"/>
      <c r="K16" s="293"/>
      <c r="L16" s="284"/>
      <c r="M16" s="287"/>
      <c r="N16" s="229"/>
      <c r="O16" s="229"/>
      <c r="P16" s="229"/>
      <c r="Q16" s="229"/>
      <c r="R16" s="229"/>
      <c r="S16" s="229"/>
      <c r="T16" s="229"/>
      <c r="U16" s="229"/>
      <c r="V16" s="229"/>
      <c r="W16" s="229"/>
      <c r="X16" s="229"/>
      <c r="Y16" s="229"/>
      <c r="Z16" s="229"/>
      <c r="AA16" s="287"/>
      <c r="AB16" s="296"/>
      <c r="AC16" s="296"/>
      <c r="AD16" s="296"/>
    </row>
    <row r="17" spans="1:30" ht="13.5" customHeight="1">
      <c r="A17" s="284"/>
      <c r="B17" s="281"/>
      <c r="C17" s="281"/>
      <c r="D17" s="281"/>
      <c r="E17" s="281"/>
      <c r="F17" s="281"/>
      <c r="G17" s="281"/>
      <c r="H17" s="281"/>
      <c r="I17" s="281"/>
      <c r="J17" s="281"/>
      <c r="K17" s="281"/>
      <c r="L17" s="284"/>
      <c r="M17" s="287"/>
      <c r="N17" s="229"/>
      <c r="O17" s="229"/>
      <c r="P17" s="229"/>
      <c r="Q17" s="229"/>
      <c r="R17" s="229"/>
      <c r="S17" s="229"/>
      <c r="T17" s="229"/>
      <c r="U17" s="229"/>
      <c r="V17" s="229"/>
      <c r="W17" s="229"/>
      <c r="X17" s="229"/>
      <c r="Y17" s="229"/>
      <c r="Z17" s="229"/>
      <c r="AA17" s="287"/>
      <c r="AB17" s="296"/>
      <c r="AC17" s="296"/>
      <c r="AD17" s="296"/>
    </row>
    <row r="18" spans="1:30" ht="14.25" customHeight="1">
      <c r="A18" s="284"/>
      <c r="B18" s="281" t="s">
        <v>260</v>
      </c>
      <c r="C18" s="281"/>
      <c r="D18" s="281"/>
      <c r="E18" s="281"/>
      <c r="F18" s="281"/>
      <c r="G18" s="281"/>
      <c r="H18" s="281"/>
      <c r="I18" s="281"/>
      <c r="J18" s="281"/>
      <c r="K18" s="281"/>
      <c r="L18" s="284"/>
      <c r="M18" s="287"/>
      <c r="N18" s="229"/>
      <c r="O18" s="229"/>
      <c r="P18" s="229"/>
      <c r="Q18" s="229"/>
      <c r="R18" s="229"/>
      <c r="S18" s="229"/>
      <c r="T18" s="229"/>
      <c r="U18" s="229"/>
      <c r="V18" s="229"/>
      <c r="W18" s="229"/>
      <c r="X18" s="229"/>
      <c r="Y18" s="229"/>
      <c r="Z18" s="229"/>
      <c r="AA18" s="287"/>
      <c r="AB18" s="296"/>
      <c r="AC18" s="296"/>
      <c r="AD18" s="296"/>
    </row>
    <row r="19" spans="1:30" ht="14.25" customHeight="1">
      <c r="A19" s="284"/>
      <c r="B19" s="431" t="s">
        <v>261</v>
      </c>
      <c r="C19" s="431"/>
      <c r="D19" s="431" t="s">
        <v>262</v>
      </c>
      <c r="E19" s="431"/>
      <c r="F19" s="431" t="s">
        <v>263</v>
      </c>
      <c r="G19" s="431"/>
      <c r="H19" s="431" t="s">
        <v>264</v>
      </c>
      <c r="I19" s="432"/>
      <c r="J19" s="307"/>
      <c r="K19" s="281"/>
      <c r="L19" s="284"/>
      <c r="M19" s="287"/>
      <c r="N19" s="229"/>
      <c r="O19" s="229"/>
      <c r="P19" s="229"/>
      <c r="Q19" s="229"/>
      <c r="R19" s="229"/>
      <c r="S19" s="229"/>
      <c r="T19" s="229"/>
      <c r="U19" s="229"/>
      <c r="V19" s="229"/>
      <c r="W19" s="229"/>
      <c r="X19" s="229"/>
      <c r="Y19" s="229"/>
      <c r="Z19" s="229"/>
      <c r="AA19" s="287"/>
      <c r="AB19" s="296"/>
      <c r="AC19" s="296"/>
      <c r="AD19" s="296"/>
    </row>
    <row r="20" spans="1:30" ht="14.25" customHeight="1">
      <c r="A20" s="284"/>
      <c r="B20" s="431"/>
      <c r="C20" s="431"/>
      <c r="D20" s="431"/>
      <c r="E20" s="431"/>
      <c r="F20" s="431"/>
      <c r="G20" s="431"/>
      <c r="H20" s="431"/>
      <c r="I20" s="432"/>
      <c r="J20" s="433"/>
      <c r="K20" s="434"/>
      <c r="L20" s="284"/>
      <c r="M20" s="308" t="s">
        <v>285</v>
      </c>
      <c r="N20" s="308" t="s">
        <v>286</v>
      </c>
      <c r="O20" s="308"/>
      <c r="P20" s="308"/>
      <c r="Q20" s="308"/>
      <c r="R20" s="308"/>
      <c r="S20" s="308"/>
      <c r="T20" s="308"/>
      <c r="U20" s="308"/>
      <c r="V20" s="308"/>
      <c r="W20" s="285"/>
      <c r="X20" s="285"/>
      <c r="Y20" s="285"/>
      <c r="Z20" s="285"/>
      <c r="AA20" s="287"/>
      <c r="AB20" s="287"/>
      <c r="AC20" s="287"/>
      <c r="AD20" s="287"/>
    </row>
    <row r="21" spans="1:30">
      <c r="A21" s="284"/>
      <c r="B21" s="421" t="s">
        <v>241</v>
      </c>
      <c r="C21" s="421"/>
      <c r="D21" s="422"/>
      <c r="E21" s="422"/>
      <c r="F21" s="431"/>
      <c r="G21" s="431"/>
      <c r="H21" s="429">
        <f>((M21*C$12)+(N21*(C$13+C$14)))*$D$4*12*D21</f>
        <v>0</v>
      </c>
      <c r="I21" s="430"/>
      <c r="J21" s="427"/>
      <c r="K21" s="428"/>
      <c r="L21" s="284"/>
      <c r="M21" s="230">
        <f>IFERROR(VLOOKUP($D$6,$M$5:$Z$7,2,1),0)</f>
        <v>0</v>
      </c>
      <c r="N21" s="230">
        <f>IFERROR(VLOOKUP($D$6,$M$5:$Z$7,3,1),0)</f>
        <v>0</v>
      </c>
      <c r="O21" s="230"/>
      <c r="P21" s="230"/>
      <c r="Q21" s="230"/>
      <c r="R21" s="230"/>
      <c r="S21" s="230"/>
      <c r="T21" s="230"/>
      <c r="U21" s="230"/>
      <c r="V21" s="230"/>
      <c r="W21" s="287"/>
      <c r="X21" s="287"/>
      <c r="Y21" s="287"/>
      <c r="Z21" s="287"/>
      <c r="AA21" s="287"/>
      <c r="AB21" s="287"/>
      <c r="AC21" s="287"/>
      <c r="AD21" s="287"/>
    </row>
    <row r="22" spans="1:30">
      <c r="A22" s="284"/>
      <c r="B22" s="421" t="s">
        <v>242</v>
      </c>
      <c r="C22" s="421"/>
      <c r="D22" s="422"/>
      <c r="E22" s="422"/>
      <c r="F22" s="431"/>
      <c r="G22" s="431"/>
      <c r="H22" s="429">
        <f>((M22*D$12)+(N22*(D$13+D$14)))*$D$4*12*D22</f>
        <v>0</v>
      </c>
      <c r="I22" s="430"/>
      <c r="J22" s="427"/>
      <c r="K22" s="428"/>
      <c r="L22" s="284"/>
      <c r="M22" s="230">
        <f>IFERROR(VLOOKUP($D$6,$M$5:$Z$7,4,1),0)</f>
        <v>0</v>
      </c>
      <c r="N22" s="230">
        <f>IFERROR(VLOOKUP($D$6,$M$5:$Z$7,5,1),0)</f>
        <v>0</v>
      </c>
      <c r="O22" s="230"/>
      <c r="P22" s="230"/>
      <c r="Q22" s="230"/>
      <c r="R22" s="230"/>
      <c r="S22" s="230"/>
      <c r="T22" s="230"/>
      <c r="U22" s="230"/>
      <c r="V22" s="230"/>
      <c r="W22" s="287"/>
      <c r="X22" s="287"/>
      <c r="Y22" s="287"/>
      <c r="Z22" s="287"/>
      <c r="AA22" s="287"/>
      <c r="AB22" s="287"/>
      <c r="AC22" s="287"/>
      <c r="AD22" s="287"/>
    </row>
    <row r="23" spans="1:30">
      <c r="A23" s="284"/>
      <c r="B23" s="421" t="s">
        <v>287</v>
      </c>
      <c r="C23" s="421"/>
      <c r="D23" s="422"/>
      <c r="E23" s="422"/>
      <c r="F23" s="431"/>
      <c r="G23" s="431"/>
      <c r="H23" s="429">
        <f>((M23*D$12)+(N23*(D$13+D$14)))*$D$4*12*D23</f>
        <v>0</v>
      </c>
      <c r="I23" s="430"/>
      <c r="J23" s="256"/>
      <c r="K23" s="257"/>
      <c r="L23" s="284"/>
      <c r="M23" s="230">
        <f>IFERROR(VLOOKUP($D$6,$M$5:$Z$7,6,1),0)</f>
        <v>0</v>
      </c>
      <c r="N23" s="230">
        <f>IFERROR(VLOOKUP($D$6,$M$5:$Z$7,7,1),0)</f>
        <v>0</v>
      </c>
      <c r="O23" s="230"/>
      <c r="P23" s="230"/>
      <c r="Q23" s="230"/>
      <c r="R23" s="230"/>
      <c r="S23" s="230"/>
      <c r="T23" s="230"/>
      <c r="U23" s="230"/>
      <c r="V23" s="230"/>
      <c r="W23" s="287"/>
      <c r="X23" s="287"/>
      <c r="Y23" s="287"/>
      <c r="Z23" s="287"/>
      <c r="AA23" s="287"/>
      <c r="AB23" s="287"/>
      <c r="AC23" s="287"/>
      <c r="AD23" s="287"/>
    </row>
    <row r="24" spans="1:30">
      <c r="A24" s="284"/>
      <c r="B24" s="421" t="s">
        <v>288</v>
      </c>
      <c r="C24" s="421"/>
      <c r="D24" s="431"/>
      <c r="E24" s="431"/>
      <c r="F24" s="431"/>
      <c r="G24" s="431"/>
      <c r="H24" s="429">
        <f>(M24*$D$4*F12*12)+(N24*D4*(F13+F14)*12)</f>
        <v>0</v>
      </c>
      <c r="I24" s="430"/>
      <c r="J24" s="427"/>
      <c r="K24" s="428"/>
      <c r="L24" s="284"/>
      <c r="M24" s="230">
        <f>IFERROR(VLOOKUP($D$6,$M$5:$Z$7,8,1),0)</f>
        <v>0</v>
      </c>
      <c r="N24" s="230">
        <f>IFERROR(VLOOKUP($D$6,$M$5:$Z$7,9,1),0)</f>
        <v>0</v>
      </c>
      <c r="O24" s="231"/>
      <c r="P24" s="231"/>
      <c r="Q24" s="231"/>
      <c r="R24" s="231"/>
      <c r="S24" s="231"/>
      <c r="T24" s="231"/>
      <c r="U24" s="231"/>
      <c r="V24" s="231"/>
      <c r="W24" s="287"/>
      <c r="X24" s="287"/>
      <c r="Y24" s="287"/>
      <c r="Z24" s="287"/>
      <c r="AA24" s="287"/>
      <c r="AB24" s="296"/>
      <c r="AC24" s="296"/>
      <c r="AD24" s="296"/>
    </row>
    <row r="25" spans="1:30">
      <c r="A25" s="284"/>
      <c r="B25" s="421" t="s">
        <v>289</v>
      </c>
      <c r="C25" s="421"/>
      <c r="D25" s="422"/>
      <c r="E25" s="422"/>
      <c r="F25" s="431"/>
      <c r="G25" s="431"/>
      <c r="H25" s="423" t="e">
        <f>M25*E$15*$D$4*12*-1*D25</f>
        <v>#N/A</v>
      </c>
      <c r="I25" s="424"/>
      <c r="J25" s="427"/>
      <c r="K25" s="428"/>
      <c r="L25" s="284"/>
      <c r="M25" s="230" t="e">
        <f>VLOOKUP($D$6,$M$5:$Z$7,10,1)</f>
        <v>#N/A</v>
      </c>
      <c r="N25" s="231"/>
      <c r="O25" s="231"/>
      <c r="P25" s="231"/>
      <c r="Q25" s="231"/>
      <c r="R25" s="231"/>
      <c r="S25" s="231"/>
      <c r="T25" s="231"/>
      <c r="U25" s="231"/>
      <c r="V25" s="231"/>
      <c r="W25" s="287"/>
      <c r="X25" s="287"/>
      <c r="Y25" s="287"/>
      <c r="Z25" s="287"/>
      <c r="AA25" s="287"/>
      <c r="AB25" s="296"/>
      <c r="AC25" s="296"/>
      <c r="AD25" s="296"/>
    </row>
    <row r="26" spans="1:30">
      <c r="A26" s="284"/>
      <c r="B26" s="421" t="s">
        <v>265</v>
      </c>
      <c r="C26" s="421"/>
      <c r="D26" s="422"/>
      <c r="E26" s="422"/>
      <c r="F26" s="422"/>
      <c r="G26" s="422"/>
      <c r="H26" s="429">
        <f>IF(D26=1,M26*$D$4*12,0)</f>
        <v>0</v>
      </c>
      <c r="I26" s="430"/>
      <c r="J26" s="427"/>
      <c r="K26" s="428"/>
      <c r="L26" s="284"/>
      <c r="M26" s="230" t="e">
        <f>HLOOKUP(F26,AB4:AD5,2,FALSE)</f>
        <v>#N/A</v>
      </c>
      <c r="N26" s="231"/>
      <c r="O26" s="231"/>
      <c r="P26" s="231"/>
      <c r="Q26" s="231"/>
      <c r="R26" s="231"/>
      <c r="S26" s="231"/>
      <c r="T26" s="231"/>
      <c r="U26" s="231"/>
      <c r="V26" s="231"/>
      <c r="W26" s="287"/>
      <c r="X26" s="287"/>
      <c r="Y26" s="287"/>
      <c r="Z26" s="287"/>
      <c r="AA26" s="287"/>
      <c r="AB26" s="296"/>
      <c r="AC26" s="296"/>
      <c r="AD26" s="296"/>
    </row>
    <row r="27" spans="1:30">
      <c r="A27" s="284"/>
      <c r="B27" s="421" t="s">
        <v>266</v>
      </c>
      <c r="C27" s="421"/>
      <c r="D27" s="422"/>
      <c r="E27" s="422"/>
      <c r="F27" s="422"/>
      <c r="G27" s="422"/>
      <c r="H27" s="423">
        <f>IF(D27=1,ROUNDDOWN((SUM($H$21:$I$22,$H$24)/12)*HLOOKUP(F27,$M$27:$P$28,2,FALSE)*-1,-1),0)</f>
        <v>0</v>
      </c>
      <c r="I27" s="424"/>
      <c r="J27" s="256"/>
      <c r="K27" s="257"/>
      <c r="L27" s="284"/>
      <c r="M27" s="232" t="s">
        <v>248</v>
      </c>
      <c r="N27" s="232" t="s">
        <v>249</v>
      </c>
      <c r="O27" s="232" t="s">
        <v>250</v>
      </c>
      <c r="P27" s="232" t="s">
        <v>251</v>
      </c>
      <c r="Q27" s="233"/>
      <c r="R27" s="233"/>
      <c r="S27" s="233"/>
      <c r="T27" s="233"/>
      <c r="U27" s="233"/>
      <c r="V27" s="233"/>
      <c r="W27" s="285"/>
      <c r="X27" s="285"/>
      <c r="Y27" s="285"/>
      <c r="Z27" s="285"/>
      <c r="AA27" s="287"/>
      <c r="AB27" s="296"/>
      <c r="AC27" s="296"/>
      <c r="AD27" s="296"/>
    </row>
    <row r="28" spans="1:30">
      <c r="A28" s="284"/>
      <c r="B28" s="421" t="s">
        <v>267</v>
      </c>
      <c r="C28" s="421"/>
      <c r="D28" s="422"/>
      <c r="E28" s="422"/>
      <c r="F28" s="422"/>
      <c r="G28" s="422"/>
      <c r="H28" s="423">
        <f t="shared" ref="H28:H38" si="0">IF(D28=1,ROUNDDOWN((SUM($H$21:$I$22,$H$24)/12)*HLOOKUP(F28,$M$27:$P$28,2,FALSE)*-1,-1),0)</f>
        <v>0</v>
      </c>
      <c r="I28" s="424"/>
      <c r="J28" s="256"/>
      <c r="K28" s="257"/>
      <c r="L28" s="284"/>
      <c r="M28" s="234" t="e">
        <f>VLOOKUP($D$6,$M$5:$Z$7,11,1)</f>
        <v>#N/A</v>
      </c>
      <c r="N28" s="234" t="e">
        <f>VLOOKUP($D$6,$M$5:$Z$7,12,1)</f>
        <v>#N/A</v>
      </c>
      <c r="O28" s="234" t="e">
        <f>VLOOKUP($D$6,$M$5:$Z$7,13,1)</f>
        <v>#N/A</v>
      </c>
      <c r="P28" s="234" t="e">
        <f>VLOOKUP($D$6,$M$5:$Z$7,14,1)</f>
        <v>#N/A</v>
      </c>
      <c r="Q28" s="233"/>
      <c r="R28" s="233"/>
      <c r="S28" s="233"/>
      <c r="T28" s="233"/>
      <c r="U28" s="233"/>
      <c r="V28" s="233"/>
      <c r="W28" s="285"/>
      <c r="X28" s="285"/>
      <c r="Y28" s="285"/>
      <c r="Z28" s="285"/>
      <c r="AA28" s="287"/>
      <c r="AB28" s="296"/>
      <c r="AC28" s="296"/>
      <c r="AD28" s="296"/>
    </row>
    <row r="29" spans="1:30">
      <c r="A29" s="284"/>
      <c r="B29" s="421" t="s">
        <v>268</v>
      </c>
      <c r="C29" s="421"/>
      <c r="D29" s="422"/>
      <c r="E29" s="422"/>
      <c r="F29" s="422"/>
      <c r="G29" s="422"/>
      <c r="H29" s="423">
        <f t="shared" si="0"/>
        <v>0</v>
      </c>
      <c r="I29" s="424"/>
      <c r="J29" s="256"/>
      <c r="K29" s="257"/>
      <c r="L29" s="284"/>
      <c r="M29" s="234"/>
      <c r="N29" s="234"/>
      <c r="O29" s="234"/>
      <c r="P29" s="234"/>
      <c r="Q29" s="233"/>
      <c r="R29" s="233"/>
      <c r="S29" s="233"/>
      <c r="T29" s="233"/>
      <c r="U29" s="233"/>
      <c r="V29" s="233"/>
      <c r="W29" s="285"/>
      <c r="X29" s="285"/>
      <c r="Y29" s="285"/>
      <c r="Z29" s="285"/>
      <c r="AA29" s="287"/>
      <c r="AB29" s="296"/>
      <c r="AC29" s="296"/>
      <c r="AD29" s="296"/>
    </row>
    <row r="30" spans="1:30">
      <c r="A30" s="284"/>
      <c r="B30" s="421" t="s">
        <v>269</v>
      </c>
      <c r="C30" s="421"/>
      <c r="D30" s="422"/>
      <c r="E30" s="422"/>
      <c r="F30" s="422"/>
      <c r="G30" s="422"/>
      <c r="H30" s="423">
        <f t="shared" si="0"/>
        <v>0</v>
      </c>
      <c r="I30" s="424"/>
      <c r="J30" s="256"/>
      <c r="K30" s="257"/>
      <c r="L30" s="284"/>
      <c r="M30" s="234"/>
      <c r="N30" s="234"/>
      <c r="O30" s="234"/>
      <c r="P30" s="234"/>
      <c r="Q30" s="233"/>
      <c r="R30" s="233"/>
      <c r="S30" s="233"/>
      <c r="T30" s="233"/>
      <c r="U30" s="233"/>
      <c r="V30" s="233"/>
      <c r="W30" s="285"/>
      <c r="X30" s="285"/>
      <c r="Y30" s="285"/>
      <c r="Z30" s="285"/>
      <c r="AA30" s="287"/>
      <c r="AB30" s="296"/>
      <c r="AC30" s="296"/>
      <c r="AD30" s="296"/>
    </row>
    <row r="31" spans="1:30">
      <c r="A31" s="284"/>
      <c r="B31" s="421" t="s">
        <v>270</v>
      </c>
      <c r="C31" s="421"/>
      <c r="D31" s="422"/>
      <c r="E31" s="422"/>
      <c r="F31" s="422"/>
      <c r="G31" s="422"/>
      <c r="H31" s="423">
        <f t="shared" si="0"/>
        <v>0</v>
      </c>
      <c r="I31" s="424"/>
      <c r="J31" s="256"/>
      <c r="K31" s="257"/>
      <c r="L31" s="284"/>
      <c r="M31" s="234"/>
      <c r="N31" s="234"/>
      <c r="O31" s="234"/>
      <c r="P31" s="234"/>
      <c r="Q31" s="233"/>
      <c r="R31" s="233"/>
      <c r="S31" s="233"/>
      <c r="T31" s="233"/>
      <c r="U31" s="233"/>
      <c r="V31" s="233"/>
      <c r="W31" s="285"/>
      <c r="X31" s="285"/>
      <c r="Y31" s="285"/>
      <c r="Z31" s="285"/>
      <c r="AA31" s="287"/>
      <c r="AB31" s="296"/>
      <c r="AC31" s="296"/>
      <c r="AD31" s="296"/>
    </row>
    <row r="32" spans="1:30">
      <c r="A32" s="284"/>
      <c r="B32" s="421" t="s">
        <v>271</v>
      </c>
      <c r="C32" s="421"/>
      <c r="D32" s="422"/>
      <c r="E32" s="422"/>
      <c r="F32" s="422"/>
      <c r="G32" s="422"/>
      <c r="H32" s="423">
        <f t="shared" si="0"/>
        <v>0</v>
      </c>
      <c r="I32" s="424"/>
      <c r="J32" s="256"/>
      <c r="K32" s="257"/>
      <c r="L32" s="284"/>
      <c r="M32" s="234"/>
      <c r="N32" s="234"/>
      <c r="O32" s="234"/>
      <c r="P32" s="234"/>
      <c r="Q32" s="233"/>
      <c r="R32" s="233"/>
      <c r="S32" s="233"/>
      <c r="T32" s="233"/>
      <c r="U32" s="233"/>
      <c r="V32" s="233"/>
      <c r="W32" s="285"/>
      <c r="X32" s="285"/>
      <c r="Y32" s="285"/>
      <c r="Z32" s="285"/>
      <c r="AA32" s="287"/>
      <c r="AB32" s="296"/>
      <c r="AC32" s="296"/>
      <c r="AD32" s="296"/>
    </row>
    <row r="33" spans="1:30">
      <c r="A33" s="284"/>
      <c r="B33" s="421" t="s">
        <v>272</v>
      </c>
      <c r="C33" s="421"/>
      <c r="D33" s="422"/>
      <c r="E33" s="422"/>
      <c r="F33" s="422"/>
      <c r="G33" s="422"/>
      <c r="H33" s="423">
        <f t="shared" si="0"/>
        <v>0</v>
      </c>
      <c r="I33" s="424"/>
      <c r="J33" s="256"/>
      <c r="K33" s="257"/>
      <c r="L33" s="284"/>
      <c r="M33" s="234"/>
      <c r="N33" s="234"/>
      <c r="O33" s="234"/>
      <c r="P33" s="234"/>
      <c r="Q33" s="233"/>
      <c r="R33" s="233"/>
      <c r="S33" s="233"/>
      <c r="T33" s="233"/>
      <c r="U33" s="233"/>
      <c r="V33" s="233"/>
      <c r="W33" s="285"/>
      <c r="X33" s="285"/>
      <c r="Y33" s="285"/>
      <c r="Z33" s="285"/>
      <c r="AA33" s="287"/>
      <c r="AB33" s="296"/>
      <c r="AC33" s="296"/>
      <c r="AD33" s="296"/>
    </row>
    <row r="34" spans="1:30">
      <c r="A34" s="284"/>
      <c r="B34" s="421" t="s">
        <v>273</v>
      </c>
      <c r="C34" s="421"/>
      <c r="D34" s="422"/>
      <c r="E34" s="422"/>
      <c r="F34" s="422"/>
      <c r="G34" s="422"/>
      <c r="H34" s="423">
        <f t="shared" si="0"/>
        <v>0</v>
      </c>
      <c r="I34" s="424"/>
      <c r="J34" s="256"/>
      <c r="K34" s="257"/>
      <c r="L34" s="284"/>
      <c r="M34" s="234"/>
      <c r="N34" s="234"/>
      <c r="O34" s="234"/>
      <c r="P34" s="234"/>
      <c r="Q34" s="233"/>
      <c r="R34" s="233"/>
      <c r="S34" s="233"/>
      <c r="T34" s="233"/>
      <c r="U34" s="233"/>
      <c r="V34" s="233"/>
      <c r="W34" s="285"/>
      <c r="X34" s="285"/>
      <c r="Y34" s="285"/>
      <c r="Z34" s="285"/>
      <c r="AA34" s="287"/>
      <c r="AB34" s="296"/>
      <c r="AC34" s="296"/>
      <c r="AD34" s="296"/>
    </row>
    <row r="35" spans="1:30">
      <c r="A35" s="284"/>
      <c r="B35" s="421" t="s">
        <v>274</v>
      </c>
      <c r="C35" s="421"/>
      <c r="D35" s="422"/>
      <c r="E35" s="422"/>
      <c r="F35" s="422"/>
      <c r="G35" s="422"/>
      <c r="H35" s="423">
        <f t="shared" si="0"/>
        <v>0</v>
      </c>
      <c r="I35" s="424"/>
      <c r="J35" s="256"/>
      <c r="K35" s="257"/>
      <c r="L35" s="284"/>
      <c r="M35" s="234"/>
      <c r="N35" s="234"/>
      <c r="O35" s="234"/>
      <c r="P35" s="234"/>
      <c r="Q35" s="233"/>
      <c r="R35" s="233"/>
      <c r="S35" s="233"/>
      <c r="T35" s="233"/>
      <c r="U35" s="233"/>
      <c r="V35" s="233"/>
      <c r="W35" s="285"/>
      <c r="X35" s="285"/>
      <c r="Y35" s="285"/>
      <c r="Z35" s="285"/>
      <c r="AA35" s="287"/>
      <c r="AB35" s="296"/>
      <c r="AC35" s="296"/>
      <c r="AD35" s="296"/>
    </row>
    <row r="36" spans="1:30">
      <c r="A36" s="284"/>
      <c r="B36" s="421" t="s">
        <v>275</v>
      </c>
      <c r="C36" s="421"/>
      <c r="D36" s="422"/>
      <c r="E36" s="422"/>
      <c r="F36" s="422"/>
      <c r="G36" s="422"/>
      <c r="H36" s="423">
        <f t="shared" si="0"/>
        <v>0</v>
      </c>
      <c r="I36" s="424"/>
      <c r="J36" s="256"/>
      <c r="K36" s="257"/>
      <c r="L36" s="284"/>
      <c r="M36" s="234"/>
      <c r="N36" s="234"/>
      <c r="O36" s="234"/>
      <c r="P36" s="234"/>
      <c r="Q36" s="233"/>
      <c r="R36" s="233"/>
      <c r="S36" s="233"/>
      <c r="T36" s="233"/>
      <c r="U36" s="233"/>
      <c r="V36" s="233"/>
      <c r="W36" s="285"/>
      <c r="X36" s="285"/>
      <c r="Y36" s="285"/>
      <c r="Z36" s="285"/>
      <c r="AA36" s="287"/>
      <c r="AB36" s="296"/>
      <c r="AC36" s="296"/>
      <c r="AD36" s="296"/>
    </row>
    <row r="37" spans="1:30">
      <c r="A37" s="284"/>
      <c r="B37" s="421" t="s">
        <v>276</v>
      </c>
      <c r="C37" s="421"/>
      <c r="D37" s="422"/>
      <c r="E37" s="422"/>
      <c r="F37" s="422"/>
      <c r="G37" s="422"/>
      <c r="H37" s="423">
        <f t="shared" si="0"/>
        <v>0</v>
      </c>
      <c r="I37" s="424"/>
      <c r="J37" s="256"/>
      <c r="K37" s="257"/>
      <c r="L37" s="284"/>
      <c r="M37" s="234"/>
      <c r="N37" s="234"/>
      <c r="O37" s="234"/>
      <c r="P37" s="234"/>
      <c r="Q37" s="233"/>
      <c r="R37" s="233"/>
      <c r="S37" s="233"/>
      <c r="T37" s="233"/>
      <c r="U37" s="233"/>
      <c r="V37" s="233"/>
      <c r="W37" s="285"/>
      <c r="X37" s="285"/>
      <c r="Y37" s="285"/>
      <c r="Z37" s="285"/>
      <c r="AA37" s="287"/>
      <c r="AB37" s="296"/>
      <c r="AC37" s="296"/>
      <c r="AD37" s="296"/>
    </row>
    <row r="38" spans="1:30">
      <c r="A38" s="284"/>
      <c r="B38" s="421" t="s">
        <v>277</v>
      </c>
      <c r="C38" s="421"/>
      <c r="D38" s="422"/>
      <c r="E38" s="422"/>
      <c r="F38" s="422"/>
      <c r="G38" s="422"/>
      <c r="H38" s="423">
        <f t="shared" si="0"/>
        <v>0</v>
      </c>
      <c r="I38" s="424"/>
      <c r="J38" s="256"/>
      <c r="K38" s="257"/>
      <c r="L38" s="284"/>
      <c r="M38" s="234"/>
      <c r="N38" s="234"/>
      <c r="O38" s="234"/>
      <c r="P38" s="234"/>
      <c r="Q38" s="233"/>
      <c r="R38" s="233"/>
      <c r="S38" s="233"/>
      <c r="T38" s="233"/>
      <c r="U38" s="233"/>
      <c r="V38" s="233"/>
      <c r="W38" s="285"/>
      <c r="X38" s="285"/>
      <c r="Y38" s="285"/>
      <c r="Z38" s="285"/>
      <c r="AA38" s="287"/>
      <c r="AB38" s="296"/>
      <c r="AC38" s="296"/>
      <c r="AD38" s="296"/>
    </row>
    <row r="39" spans="1:30">
      <c r="A39" s="284"/>
      <c r="B39" s="309"/>
      <c r="C39" s="309"/>
      <c r="D39" s="281"/>
      <c r="E39" s="281"/>
      <c r="F39" s="281"/>
      <c r="G39" s="293" t="s">
        <v>146</v>
      </c>
      <c r="H39" s="425" t="e">
        <f>SUM(H21:I38)</f>
        <v>#N/A</v>
      </c>
      <c r="I39" s="426"/>
      <c r="J39" s="427"/>
      <c r="K39" s="428"/>
      <c r="L39" s="284"/>
      <c r="M39" s="285"/>
      <c r="N39" s="285"/>
      <c r="O39" s="285"/>
      <c r="P39" s="285"/>
      <c r="Q39" s="285"/>
      <c r="R39" s="285"/>
      <c r="S39" s="285"/>
      <c r="T39" s="285"/>
      <c r="U39" s="285"/>
      <c r="V39" s="285"/>
      <c r="W39" s="285"/>
      <c r="X39" s="285"/>
      <c r="Y39" s="285"/>
      <c r="Z39" s="285"/>
      <c r="AA39" s="287"/>
      <c r="AB39" s="287"/>
      <c r="AC39" s="287"/>
      <c r="AD39" s="287"/>
    </row>
    <row r="40" spans="1:30">
      <c r="A40" s="284"/>
      <c r="B40" s="281"/>
      <c r="C40" s="281"/>
      <c r="D40" s="281"/>
      <c r="E40" s="281"/>
      <c r="F40" s="281"/>
      <c r="G40" s="281"/>
      <c r="H40" s="281"/>
      <c r="I40" s="281"/>
      <c r="J40" s="281"/>
      <c r="K40" s="281"/>
      <c r="L40" s="284"/>
      <c r="M40" s="285"/>
      <c r="N40" s="285"/>
      <c r="O40" s="285"/>
      <c r="P40" s="285"/>
      <c r="Q40" s="285"/>
      <c r="R40" s="285"/>
      <c r="S40" s="285"/>
      <c r="T40" s="285"/>
      <c r="U40" s="285"/>
      <c r="V40" s="285"/>
      <c r="W40" s="285"/>
      <c r="X40" s="285"/>
      <c r="Y40" s="285"/>
      <c r="Z40" s="285"/>
      <c r="AA40" s="287"/>
      <c r="AB40" s="287"/>
      <c r="AC40" s="287"/>
      <c r="AD40" s="287"/>
    </row>
    <row r="41" spans="1:30">
      <c r="A41" s="284"/>
      <c r="B41" s="281"/>
      <c r="C41" s="281"/>
      <c r="D41" s="281"/>
      <c r="E41" s="281"/>
      <c r="F41" s="281"/>
      <c r="G41" s="281"/>
      <c r="H41" s="281"/>
      <c r="I41" s="281"/>
      <c r="J41" s="281"/>
      <c r="K41" s="281"/>
      <c r="L41" s="284"/>
      <c r="M41" s="285"/>
      <c r="N41" s="285"/>
      <c r="O41" s="285"/>
      <c r="P41" s="285"/>
      <c r="Q41" s="285"/>
      <c r="R41" s="285"/>
      <c r="S41" s="285"/>
      <c r="T41" s="285"/>
      <c r="U41" s="285"/>
      <c r="V41" s="285"/>
      <c r="W41" s="285"/>
      <c r="X41" s="285"/>
      <c r="Y41" s="285"/>
      <c r="Z41" s="285"/>
      <c r="AA41" s="287"/>
      <c r="AB41" s="287"/>
      <c r="AC41" s="287"/>
      <c r="AD41" s="287"/>
    </row>
    <row r="42" spans="1:30" ht="18.75">
      <c r="A42" s="284"/>
      <c r="B42" s="419" t="s">
        <v>278</v>
      </c>
      <c r="C42" s="419"/>
      <c r="D42" s="420" t="e">
        <f>H39</f>
        <v>#N/A</v>
      </c>
      <c r="E42" s="420"/>
      <c r="F42" s="310" t="s">
        <v>4</v>
      </c>
      <c r="G42" s="311"/>
      <c r="H42" s="311"/>
      <c r="I42" s="311"/>
      <c r="J42" s="311"/>
      <c r="K42" s="311"/>
      <c r="L42" s="284"/>
      <c r="M42" s="285"/>
      <c r="N42" s="285"/>
      <c r="O42" s="285"/>
      <c r="P42" s="285"/>
      <c r="Q42" s="285"/>
      <c r="R42" s="285"/>
      <c r="S42" s="285"/>
      <c r="T42" s="285"/>
      <c r="U42" s="285"/>
      <c r="V42" s="285"/>
      <c r="W42" s="285"/>
      <c r="X42" s="285"/>
      <c r="Y42" s="285"/>
      <c r="Z42" s="285"/>
      <c r="AA42" s="287"/>
      <c r="AB42" s="287"/>
      <c r="AC42" s="287"/>
      <c r="AD42" s="287"/>
    </row>
    <row r="43" spans="1:30">
      <c r="A43" s="284"/>
      <c r="B43" s="281"/>
      <c r="C43" s="281"/>
      <c r="D43" s="281"/>
      <c r="E43" s="281"/>
      <c r="F43" s="281"/>
      <c r="G43" s="281"/>
      <c r="H43" s="281"/>
      <c r="I43" s="281"/>
      <c r="J43" s="281"/>
      <c r="K43" s="281"/>
      <c r="L43" s="284"/>
      <c r="M43" s="285"/>
      <c r="N43" s="285"/>
      <c r="O43" s="285"/>
      <c r="P43" s="285"/>
      <c r="Q43" s="285"/>
      <c r="R43" s="285"/>
      <c r="S43" s="285"/>
      <c r="T43" s="285"/>
      <c r="U43" s="285"/>
      <c r="V43" s="285"/>
      <c r="W43" s="285"/>
      <c r="X43" s="285"/>
      <c r="Y43" s="285"/>
      <c r="Z43" s="285"/>
      <c r="AA43" s="287"/>
      <c r="AB43" s="287"/>
      <c r="AC43" s="287"/>
      <c r="AD43" s="287"/>
    </row>
  </sheetData>
  <sheetProtection algorithmName="SHA-512" hashValue="7WZ2a2tQWzROj1TfPHdcm61ahOw7OyDrUIFvEBKcoI6TgP+m0wx740B5eNUlPyVDY5eHQF5GLPg3tt7XJ3+MmA==" saltValue="vOL2yDW7vN2CoYUomMZBcw==" spinCount="100000" sheet="1" objects="1" scenarios="1"/>
  <mergeCells count="104">
    <mergeCell ref="V3:V4"/>
    <mergeCell ref="W3:Z3"/>
    <mergeCell ref="AB3:AD3"/>
    <mergeCell ref="B4:C4"/>
    <mergeCell ref="C10:C11"/>
    <mergeCell ref="D10:D11"/>
    <mergeCell ref="E10:E11"/>
    <mergeCell ref="F11:G11"/>
    <mergeCell ref="A1:K1"/>
    <mergeCell ref="M3:M4"/>
    <mergeCell ref="N3:O3"/>
    <mergeCell ref="P3:Q3"/>
    <mergeCell ref="R3:S3"/>
    <mergeCell ref="T3:U3"/>
    <mergeCell ref="H19:I20"/>
    <mergeCell ref="J20:K20"/>
    <mergeCell ref="B21:C21"/>
    <mergeCell ref="D21:E21"/>
    <mergeCell ref="F21:G21"/>
    <mergeCell ref="H21:I21"/>
    <mergeCell ref="J21:K21"/>
    <mergeCell ref="F12:G12"/>
    <mergeCell ref="F13:G13"/>
    <mergeCell ref="F14:G14"/>
    <mergeCell ref="F15:G15"/>
    <mergeCell ref="B19:C20"/>
    <mergeCell ref="D19:E20"/>
    <mergeCell ref="F19:G20"/>
    <mergeCell ref="B22:C22"/>
    <mergeCell ref="D22:E22"/>
    <mergeCell ref="F22:G22"/>
    <mergeCell ref="H22:I22"/>
    <mergeCell ref="J22:K22"/>
    <mergeCell ref="B23:C23"/>
    <mergeCell ref="D23:E23"/>
    <mergeCell ref="F23:G23"/>
    <mergeCell ref="H23:I23"/>
    <mergeCell ref="B24:C24"/>
    <mergeCell ref="D24:E24"/>
    <mergeCell ref="F24:G24"/>
    <mergeCell ref="H24:I24"/>
    <mergeCell ref="J24:K24"/>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42:C42"/>
    <mergeCell ref="D42:E42"/>
    <mergeCell ref="B38:C38"/>
    <mergeCell ref="D38:E38"/>
    <mergeCell ref="F38:G38"/>
    <mergeCell ref="H38:I38"/>
    <mergeCell ref="H39:I39"/>
    <mergeCell ref="J39:K39"/>
    <mergeCell ref="B36:C36"/>
    <mergeCell ref="D36:E36"/>
    <mergeCell ref="F36:G36"/>
    <mergeCell ref="H36:I36"/>
    <mergeCell ref="B37:C37"/>
    <mergeCell ref="D37:E37"/>
    <mergeCell ref="F37:G37"/>
    <mergeCell ref="H37:I37"/>
  </mergeCells>
  <phoneticPr fontId="4"/>
  <dataValidations count="3">
    <dataValidation type="list" allowBlank="1" showInputMessage="1" showErrorMessage="1" sqref="F27:G38" xr:uid="{F9C90D0E-0613-4ECB-AE14-347AE9FC5F3A}">
      <formula1>$W$4:$Z$4</formula1>
    </dataValidation>
    <dataValidation type="list" allowBlank="1" showInputMessage="1" showErrorMessage="1" sqref="D21:E38" xr:uid="{9C414C19-3378-4877-9CD1-74BA159D3968}">
      <formula1>"1"</formula1>
    </dataValidation>
    <dataValidation type="list" allowBlank="1" showInputMessage="1" showErrorMessage="1" sqref="F26:G26" xr:uid="{F77AAE63-DA4D-42A3-A1AB-96C832539854}">
      <formula1>"Ａ,Ｂ,Ｃ"</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80" zoomScaleNormal="100" zoomScaleSheetLayoutView="80" workbookViewId="0">
      <selection activeCell="U7" sqref="U7:AG13"/>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131</v>
      </c>
    </row>
    <row r="2" spans="2:40" ht="18" customHeight="1">
      <c r="B2" s="451" t="s">
        <v>308</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25"/>
      <c r="G4" s="125"/>
      <c r="H4" s="125"/>
      <c r="I4" s="125"/>
      <c r="J4" s="125"/>
      <c r="K4" s="125"/>
      <c r="L4" s="125"/>
      <c r="M4" s="3"/>
      <c r="N4" s="3"/>
      <c r="O4" s="3"/>
      <c r="AJ4" s="1" t="s">
        <v>0</v>
      </c>
    </row>
    <row r="5" spans="2:40" ht="17.25" customHeight="1">
      <c r="C5" s="452" t="s">
        <v>135</v>
      </c>
      <c r="D5" s="452"/>
      <c r="E5" s="452"/>
      <c r="F5" s="452"/>
      <c r="G5" s="452"/>
      <c r="H5" s="452"/>
      <c r="I5" s="452"/>
      <c r="M5" s="3"/>
      <c r="N5" s="3"/>
      <c r="O5" s="3"/>
      <c r="AJ5" s="1" t="s">
        <v>105</v>
      </c>
    </row>
    <row r="6" spans="2:40" ht="17.25" customHeight="1" thickBot="1">
      <c r="M6" s="3"/>
      <c r="N6" s="3"/>
      <c r="O6" s="3"/>
      <c r="P6" s="4"/>
      <c r="U6" s="312"/>
      <c r="V6" s="312"/>
      <c r="W6" s="312"/>
      <c r="X6" s="312"/>
      <c r="Y6" s="468"/>
      <c r="Z6" s="468"/>
      <c r="AA6" s="312"/>
      <c r="AB6" s="468"/>
      <c r="AC6" s="468"/>
      <c r="AD6" s="312"/>
      <c r="AE6" s="468"/>
      <c r="AF6" s="468"/>
      <c r="AG6" s="312"/>
    </row>
    <row r="7" spans="2:40" ht="17.25" customHeight="1">
      <c r="F7" s="3"/>
      <c r="G7" s="3"/>
      <c r="N7" s="3"/>
      <c r="O7" s="453" t="s">
        <v>336</v>
      </c>
      <c r="P7" s="454"/>
      <c r="Q7" s="454"/>
      <c r="R7" s="454"/>
      <c r="S7" s="454"/>
      <c r="T7" s="454"/>
      <c r="U7" s="455" t="str">
        <f>基礎情報!E37&amp;""</f>
        <v/>
      </c>
      <c r="V7" s="456"/>
      <c r="W7" s="456"/>
      <c r="X7" s="456"/>
      <c r="Y7" s="456"/>
      <c r="Z7" s="456"/>
      <c r="AA7" s="456"/>
      <c r="AB7" s="456"/>
      <c r="AC7" s="456"/>
      <c r="AD7" s="456"/>
      <c r="AE7" s="456"/>
      <c r="AF7" s="456"/>
      <c r="AG7" s="457"/>
      <c r="AJ7" s="1" t="s">
        <v>106</v>
      </c>
    </row>
    <row r="8" spans="2:40" ht="17.25" customHeight="1">
      <c r="N8" s="3"/>
      <c r="O8" s="458" t="s">
        <v>337</v>
      </c>
      <c r="P8" s="459"/>
      <c r="Q8" s="459"/>
      <c r="R8" s="459"/>
      <c r="S8" s="459"/>
      <c r="T8" s="459"/>
      <c r="U8" s="460" t="str">
        <f>基礎情報!E38&amp;""</f>
        <v/>
      </c>
      <c r="V8" s="461"/>
      <c r="W8" s="461"/>
      <c r="X8" s="461"/>
      <c r="Y8" s="461"/>
      <c r="Z8" s="461"/>
      <c r="AA8" s="461"/>
      <c r="AB8" s="461"/>
      <c r="AC8" s="461"/>
      <c r="AD8" s="461"/>
      <c r="AE8" s="461"/>
      <c r="AF8" s="461"/>
      <c r="AG8" s="462"/>
      <c r="AJ8" s="1" t="s">
        <v>107</v>
      </c>
    </row>
    <row r="9" spans="2:40" ht="17.25" customHeight="1" thickBot="1">
      <c r="N9" s="3"/>
      <c r="O9" s="463" t="s">
        <v>338</v>
      </c>
      <c r="P9" s="464"/>
      <c r="Q9" s="464"/>
      <c r="R9" s="464"/>
      <c r="S9" s="464"/>
      <c r="T9" s="464"/>
      <c r="U9" s="465" t="str">
        <f>基礎情報!E39&amp;""</f>
        <v/>
      </c>
      <c r="V9" s="466"/>
      <c r="W9" s="466"/>
      <c r="X9" s="466"/>
      <c r="Y9" s="466"/>
      <c r="Z9" s="466"/>
      <c r="AA9" s="466"/>
      <c r="AB9" s="466"/>
      <c r="AC9" s="466"/>
      <c r="AD9" s="466"/>
      <c r="AE9" s="466"/>
      <c r="AF9" s="466"/>
      <c r="AG9" s="467"/>
      <c r="AJ9" s="1" t="s">
        <v>108</v>
      </c>
    </row>
    <row r="10" spans="2:40" ht="17.25" customHeight="1">
      <c r="B10" s="4"/>
      <c r="C10" s="4"/>
      <c r="D10" s="4"/>
      <c r="E10" s="4"/>
      <c r="F10" s="4"/>
      <c r="G10" s="4"/>
      <c r="N10" s="4"/>
      <c r="O10" s="74"/>
      <c r="P10" s="74"/>
      <c r="Q10" s="74"/>
      <c r="R10" s="74"/>
      <c r="S10" s="74"/>
      <c r="T10" s="74"/>
      <c r="U10" s="125"/>
      <c r="V10" s="125"/>
      <c r="W10" s="125"/>
      <c r="X10" s="125"/>
      <c r="Y10" s="125"/>
      <c r="Z10" s="125"/>
      <c r="AA10" s="125"/>
      <c r="AB10" s="125"/>
      <c r="AC10" s="125"/>
      <c r="AD10" s="125"/>
      <c r="AE10" s="125"/>
      <c r="AF10" s="125"/>
      <c r="AG10" s="125"/>
      <c r="AJ10" s="1" t="s">
        <v>109</v>
      </c>
    </row>
    <row r="11" spans="2:40" ht="23.25" customHeight="1">
      <c r="B11" s="4"/>
      <c r="C11" s="4"/>
      <c r="D11" s="4"/>
      <c r="E11" s="4"/>
      <c r="F11" s="4"/>
      <c r="G11" s="4"/>
      <c r="H11" s="4"/>
      <c r="I11" s="4"/>
      <c r="J11" s="4"/>
      <c r="K11" s="4"/>
      <c r="L11" s="4"/>
      <c r="M11" s="4"/>
      <c r="N11" s="4"/>
      <c r="O11" s="74"/>
      <c r="P11" s="74"/>
      <c r="Q11" s="74"/>
      <c r="R11" s="74"/>
      <c r="S11" s="74"/>
      <c r="T11" s="74"/>
      <c r="U11" s="125"/>
      <c r="V11" s="125"/>
      <c r="W11" s="125"/>
      <c r="X11" s="125"/>
      <c r="Y11" s="125"/>
      <c r="Z11" s="125"/>
      <c r="AA11" s="125"/>
      <c r="AB11" s="125"/>
      <c r="AC11" s="125"/>
      <c r="AD11" s="125"/>
      <c r="AE11" s="125"/>
      <c r="AF11" s="125"/>
      <c r="AG11" s="125"/>
      <c r="AJ11" s="1" t="s">
        <v>110</v>
      </c>
    </row>
    <row r="12" spans="2:40" ht="9.75" customHeight="1">
      <c r="B12" s="4"/>
      <c r="C12" s="4"/>
      <c r="D12" s="4"/>
      <c r="E12" s="4"/>
      <c r="F12" s="4"/>
      <c r="G12" s="4"/>
      <c r="H12" s="4"/>
      <c r="I12" s="4"/>
      <c r="J12" s="4"/>
      <c r="K12" s="4"/>
      <c r="L12" s="4"/>
      <c r="M12" s="4"/>
      <c r="N12" s="4"/>
      <c r="O12" s="4"/>
      <c r="Q12" s="259"/>
      <c r="R12" s="259"/>
      <c r="S12" s="259"/>
      <c r="T12" s="259"/>
      <c r="U12" s="259"/>
      <c r="V12" s="259"/>
      <c r="W12" s="259"/>
      <c r="X12" s="259"/>
      <c r="Y12" s="259"/>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238</v>
      </c>
      <c r="AK13" s="11"/>
      <c r="AN13" s="11"/>
    </row>
    <row r="14" spans="2:40" ht="10.5" customHeight="1" thickTop="1">
      <c r="B14" s="11"/>
      <c r="C14" s="469" t="s">
        <v>136</v>
      </c>
      <c r="D14" s="470"/>
      <c r="E14" s="470"/>
      <c r="F14" s="470"/>
      <c r="G14" s="470"/>
      <c r="H14" s="470"/>
      <c r="I14" s="470"/>
      <c r="J14" s="470"/>
      <c r="K14" s="470"/>
      <c r="L14" s="471"/>
      <c r="M14" s="475" t="s">
        <v>81</v>
      </c>
      <c r="N14" s="476"/>
      <c r="O14" s="476"/>
      <c r="P14" s="476"/>
      <c r="Q14" s="476"/>
      <c r="R14" s="476"/>
      <c r="S14" s="476"/>
      <c r="T14" s="476"/>
      <c r="U14" s="476"/>
      <c r="V14" s="476"/>
      <c r="W14" s="50"/>
      <c r="X14" s="43"/>
      <c r="Y14" s="43"/>
      <c r="Z14" s="51"/>
      <c r="AA14" s="479" t="s">
        <v>37</v>
      </c>
      <c r="AB14" s="480"/>
      <c r="AC14" s="480"/>
      <c r="AD14" s="480"/>
      <c r="AE14" s="480"/>
      <c r="AF14" s="480"/>
      <c r="AG14" s="481"/>
      <c r="AH14" s="11"/>
      <c r="AJ14" s="4" t="s">
        <v>138</v>
      </c>
    </row>
    <row r="15" spans="2:40" ht="34.5" customHeight="1">
      <c r="B15" s="11"/>
      <c r="C15" s="472"/>
      <c r="D15" s="473"/>
      <c r="E15" s="473"/>
      <c r="F15" s="473"/>
      <c r="G15" s="473"/>
      <c r="H15" s="473"/>
      <c r="I15" s="473"/>
      <c r="J15" s="473"/>
      <c r="K15" s="473"/>
      <c r="L15" s="474"/>
      <c r="M15" s="477"/>
      <c r="N15" s="478"/>
      <c r="O15" s="478"/>
      <c r="P15" s="478"/>
      <c r="Q15" s="478"/>
      <c r="R15" s="478"/>
      <c r="S15" s="478"/>
      <c r="T15" s="478"/>
      <c r="U15" s="478"/>
      <c r="V15" s="478"/>
      <c r="W15" s="484" t="s">
        <v>80</v>
      </c>
      <c r="X15" s="485"/>
      <c r="Y15" s="485"/>
      <c r="Z15" s="486"/>
      <c r="AA15" s="482"/>
      <c r="AB15" s="473"/>
      <c r="AC15" s="473"/>
      <c r="AD15" s="473"/>
      <c r="AE15" s="473"/>
      <c r="AF15" s="473"/>
      <c r="AG15" s="483"/>
      <c r="AH15" s="11"/>
      <c r="AJ15" s="4" t="s">
        <v>230</v>
      </c>
    </row>
    <row r="16" spans="2:40" ht="18.75" customHeight="1" thickBot="1">
      <c r="B16" s="11"/>
      <c r="C16" s="487"/>
      <c r="D16" s="488"/>
      <c r="E16" s="489"/>
      <c r="F16" s="490"/>
      <c r="G16" s="491"/>
      <c r="H16" s="491"/>
      <c r="I16" s="491"/>
      <c r="J16" s="491"/>
      <c r="K16" s="491"/>
      <c r="L16" s="52" t="s">
        <v>40</v>
      </c>
      <c r="M16" s="492"/>
      <c r="N16" s="488"/>
      <c r="O16" s="489"/>
      <c r="P16" s="497">
        <f>試算シート!D4</f>
        <v>0</v>
      </c>
      <c r="Q16" s="498"/>
      <c r="R16" s="498"/>
      <c r="S16" s="498"/>
      <c r="T16" s="498"/>
      <c r="U16" s="498"/>
      <c r="V16" s="52" t="s">
        <v>40</v>
      </c>
      <c r="W16" s="492"/>
      <c r="X16" s="488"/>
      <c r="Y16" s="488"/>
      <c r="Z16" s="494"/>
      <c r="AA16" s="495">
        <f>F16+P16</f>
        <v>0</v>
      </c>
      <c r="AB16" s="496"/>
      <c r="AC16" s="496"/>
      <c r="AD16" s="496"/>
      <c r="AE16" s="496"/>
      <c r="AF16" s="496"/>
      <c r="AG16" s="53" t="s">
        <v>40</v>
      </c>
      <c r="AH16" s="11"/>
      <c r="AJ16" s="4" t="s">
        <v>231</v>
      </c>
    </row>
    <row r="17" spans="2:54" ht="14.25">
      <c r="B17" s="11"/>
      <c r="C17" s="54" t="s">
        <v>29</v>
      </c>
      <c r="D17" s="55" t="s">
        <v>123</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232</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233</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234</v>
      </c>
    </row>
    <row r="20" spans="2:54" ht="9.75" customHeight="1">
      <c r="B20" s="4"/>
      <c r="C20" s="4"/>
      <c r="D20" s="4"/>
      <c r="E20" s="4"/>
      <c r="F20" s="4"/>
      <c r="G20" s="4"/>
      <c r="H20" s="4"/>
      <c r="I20" s="4"/>
      <c r="J20" s="4"/>
      <c r="K20" s="4"/>
      <c r="L20" s="4"/>
      <c r="M20" s="4"/>
      <c r="N20" s="4"/>
      <c r="O20" s="4"/>
      <c r="Q20" s="259"/>
      <c r="R20" s="259"/>
      <c r="S20" s="259"/>
      <c r="T20" s="259"/>
      <c r="U20" s="259"/>
      <c r="V20" s="259"/>
      <c r="W20" s="259"/>
      <c r="X20" s="259"/>
      <c r="Y20" s="259"/>
      <c r="Z20" s="5"/>
      <c r="AA20" s="5"/>
      <c r="AB20" s="5"/>
      <c r="AC20" s="5"/>
      <c r="AD20" s="5"/>
      <c r="AE20" s="5"/>
      <c r="AF20" s="5"/>
      <c r="AG20" s="5"/>
      <c r="AJ20" s="4" t="s">
        <v>235</v>
      </c>
    </row>
    <row r="21" spans="2:54" ht="18.75" customHeight="1" thickBot="1">
      <c r="B21" s="239" t="s">
        <v>46</v>
      </c>
      <c r="C21" s="58"/>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236</v>
      </c>
    </row>
    <row r="22" spans="2:54" ht="10.5" customHeight="1" thickTop="1">
      <c r="B22" s="11"/>
      <c r="C22" s="469" t="s">
        <v>36</v>
      </c>
      <c r="D22" s="470"/>
      <c r="E22" s="470"/>
      <c r="F22" s="470"/>
      <c r="G22" s="470"/>
      <c r="H22" s="470"/>
      <c r="I22" s="470"/>
      <c r="J22" s="470"/>
      <c r="K22" s="470"/>
      <c r="L22" s="471"/>
      <c r="M22" s="475" t="s">
        <v>81</v>
      </c>
      <c r="N22" s="476"/>
      <c r="O22" s="476"/>
      <c r="P22" s="476"/>
      <c r="Q22" s="476"/>
      <c r="R22" s="476"/>
      <c r="S22" s="476"/>
      <c r="T22" s="476"/>
      <c r="U22" s="476"/>
      <c r="V22" s="476"/>
      <c r="W22" s="50"/>
      <c r="X22" s="43"/>
      <c r="Y22" s="43"/>
      <c r="Z22" s="51"/>
      <c r="AA22" s="479" t="s">
        <v>37</v>
      </c>
      <c r="AB22" s="480"/>
      <c r="AC22" s="480"/>
      <c r="AD22" s="480"/>
      <c r="AE22" s="480"/>
      <c r="AF22" s="480"/>
      <c r="AG22" s="481"/>
      <c r="AH22" s="11"/>
      <c r="AJ22" s="4" t="s">
        <v>237</v>
      </c>
    </row>
    <row r="23" spans="2:54" ht="34.5" customHeight="1">
      <c r="B23" s="11"/>
      <c r="C23" s="472"/>
      <c r="D23" s="473"/>
      <c r="E23" s="473"/>
      <c r="F23" s="473"/>
      <c r="G23" s="473"/>
      <c r="H23" s="473"/>
      <c r="I23" s="473"/>
      <c r="J23" s="473"/>
      <c r="K23" s="473"/>
      <c r="L23" s="474"/>
      <c r="M23" s="477"/>
      <c r="N23" s="478"/>
      <c r="O23" s="478"/>
      <c r="P23" s="478"/>
      <c r="Q23" s="478"/>
      <c r="R23" s="478"/>
      <c r="S23" s="478"/>
      <c r="T23" s="478"/>
      <c r="U23" s="478"/>
      <c r="V23" s="478"/>
      <c r="W23" s="484" t="s">
        <v>38</v>
      </c>
      <c r="X23" s="485"/>
      <c r="Y23" s="485"/>
      <c r="Z23" s="486"/>
      <c r="AA23" s="482"/>
      <c r="AB23" s="473"/>
      <c r="AC23" s="473"/>
      <c r="AD23" s="473"/>
      <c r="AE23" s="473"/>
      <c r="AF23" s="473"/>
      <c r="AG23" s="483"/>
      <c r="AH23" s="11"/>
      <c r="AJ23" s="1" t="s">
        <v>33</v>
      </c>
      <c r="AK23" s="1" t="s">
        <v>39</v>
      </c>
    </row>
    <row r="24" spans="2:54" ht="18.75" customHeight="1" thickBot="1">
      <c r="B24" s="11"/>
      <c r="C24" s="487"/>
      <c r="D24" s="488"/>
      <c r="E24" s="489"/>
      <c r="F24" s="490"/>
      <c r="G24" s="491"/>
      <c r="H24" s="491"/>
      <c r="I24" s="491"/>
      <c r="J24" s="491"/>
      <c r="K24" s="491"/>
      <c r="L24" s="52" t="s">
        <v>40</v>
      </c>
      <c r="M24" s="492"/>
      <c r="N24" s="488"/>
      <c r="O24" s="489"/>
      <c r="P24" s="490"/>
      <c r="Q24" s="493"/>
      <c r="R24" s="493"/>
      <c r="S24" s="493"/>
      <c r="T24" s="493"/>
      <c r="U24" s="493"/>
      <c r="V24" s="52" t="s">
        <v>40</v>
      </c>
      <c r="W24" s="492"/>
      <c r="X24" s="488"/>
      <c r="Y24" s="488"/>
      <c r="Z24" s="494"/>
      <c r="AA24" s="495">
        <f>F24+P24</f>
        <v>0</v>
      </c>
      <c r="AB24" s="496"/>
      <c r="AC24" s="496"/>
      <c r="AD24" s="496"/>
      <c r="AE24" s="496"/>
      <c r="AF24" s="496"/>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499" t="s">
        <v>42</v>
      </c>
      <c r="D28" s="500"/>
      <c r="E28" s="500"/>
      <c r="F28" s="500"/>
      <c r="G28" s="501"/>
      <c r="H28" s="502" t="s">
        <v>43</v>
      </c>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3"/>
      <c r="AL28" s="124"/>
      <c r="AM28" s="549" t="s">
        <v>211</v>
      </c>
      <c r="AN28" s="549"/>
      <c r="AO28" s="549"/>
      <c r="AP28" s="549"/>
      <c r="AQ28" s="549"/>
      <c r="AR28" s="549"/>
      <c r="AS28" s="549"/>
      <c r="AT28" s="549"/>
      <c r="AU28" s="549"/>
      <c r="AV28" s="549"/>
      <c r="AW28" s="549"/>
      <c r="AX28" s="549"/>
      <c r="AY28" s="549"/>
      <c r="AZ28" s="549"/>
      <c r="BA28" s="549"/>
      <c r="BB28" s="549"/>
    </row>
    <row r="29" spans="2:54" ht="36" customHeight="1">
      <c r="C29" s="504"/>
      <c r="D29" s="505"/>
      <c r="E29" s="505"/>
      <c r="F29" s="505"/>
      <c r="G29" s="506"/>
      <c r="H29" s="513"/>
      <c r="I29" s="514"/>
      <c r="J29" s="515" t="s">
        <v>101</v>
      </c>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6"/>
      <c r="AL29" s="258"/>
      <c r="AM29" s="550" t="s">
        <v>212</v>
      </c>
      <c r="AN29" s="550"/>
      <c r="AO29" s="550"/>
      <c r="AP29" s="550"/>
      <c r="AQ29" s="550"/>
      <c r="AR29" s="550"/>
      <c r="AS29" s="550"/>
      <c r="AT29" s="550"/>
      <c r="AU29" s="550"/>
      <c r="AV29" s="550"/>
      <c r="AW29" s="550"/>
      <c r="AX29" s="550"/>
      <c r="AY29" s="550"/>
      <c r="AZ29" s="550"/>
      <c r="BA29" s="550"/>
      <c r="BB29" s="550"/>
    </row>
    <row r="30" spans="2:54" ht="18" customHeight="1">
      <c r="C30" s="504"/>
      <c r="D30" s="505"/>
      <c r="E30" s="505"/>
      <c r="F30" s="505"/>
      <c r="G30" s="506"/>
      <c r="H30" s="526"/>
      <c r="I30" s="527"/>
      <c r="J30" s="522" t="s">
        <v>84</v>
      </c>
      <c r="K30" s="523"/>
      <c r="L30" s="523"/>
      <c r="M30" s="523"/>
      <c r="N30" s="523"/>
      <c r="O30" s="523"/>
      <c r="P30" s="523"/>
      <c r="Q30" s="523"/>
      <c r="R30" s="523"/>
      <c r="S30" s="523"/>
      <c r="T30" s="523"/>
      <c r="U30" s="523"/>
      <c r="V30" s="524"/>
      <c r="W30" s="524"/>
      <c r="X30" s="524"/>
      <c r="Y30" s="524"/>
      <c r="Z30" s="524"/>
      <c r="AA30" s="524"/>
      <c r="AB30" s="524"/>
      <c r="AC30" s="524"/>
      <c r="AD30" s="524"/>
      <c r="AE30" s="524"/>
      <c r="AF30" s="524"/>
      <c r="AG30" s="525"/>
      <c r="AL30" s="552"/>
      <c r="AM30" s="550" t="s">
        <v>213</v>
      </c>
      <c r="AN30" s="550"/>
      <c r="AO30" s="550"/>
      <c r="AP30" s="550"/>
      <c r="AQ30" s="550"/>
      <c r="AR30" s="550"/>
      <c r="AS30" s="550"/>
      <c r="AT30" s="550"/>
      <c r="AU30" s="550"/>
      <c r="AV30" s="550"/>
      <c r="AW30" s="550"/>
      <c r="AX30" s="550"/>
      <c r="AY30" s="550"/>
      <c r="AZ30" s="550"/>
      <c r="BA30" s="550"/>
      <c r="BB30" s="550"/>
    </row>
    <row r="31" spans="2:54" ht="18" customHeight="1">
      <c r="C31" s="507"/>
      <c r="D31" s="508"/>
      <c r="E31" s="508"/>
      <c r="F31" s="508"/>
      <c r="G31" s="509"/>
      <c r="H31" s="528"/>
      <c r="I31" s="529"/>
      <c r="J31" s="63" t="s">
        <v>102</v>
      </c>
      <c r="K31" s="64"/>
      <c r="L31" s="64"/>
      <c r="M31" s="64"/>
      <c r="N31" s="64"/>
      <c r="O31" s="64"/>
      <c r="P31" s="64"/>
      <c r="Q31" s="64"/>
      <c r="R31" s="64"/>
      <c r="S31" s="64"/>
      <c r="T31" s="64"/>
      <c r="U31" s="64"/>
      <c r="V31" s="521" t="s">
        <v>44</v>
      </c>
      <c r="W31" s="521"/>
      <c r="X31" s="521"/>
      <c r="Y31" s="521"/>
      <c r="Z31" s="521"/>
      <c r="AA31" s="521"/>
      <c r="AB31" s="530"/>
      <c r="AC31" s="530"/>
      <c r="AD31" s="530"/>
      <c r="AE31" s="530"/>
      <c r="AF31" s="530"/>
      <c r="AG31" s="123" t="s">
        <v>210</v>
      </c>
      <c r="AL31" s="552"/>
      <c r="AM31" s="550"/>
      <c r="AN31" s="550"/>
      <c r="AO31" s="550"/>
      <c r="AP31" s="550"/>
      <c r="AQ31" s="550"/>
      <c r="AR31" s="550"/>
      <c r="AS31" s="550"/>
      <c r="AT31" s="550"/>
      <c r="AU31" s="550"/>
      <c r="AV31" s="550"/>
      <c r="AW31" s="550"/>
      <c r="AX31" s="550"/>
      <c r="AY31" s="550"/>
      <c r="AZ31" s="550"/>
      <c r="BA31" s="550"/>
      <c r="BB31" s="550"/>
    </row>
    <row r="32" spans="2:54" ht="30" customHeight="1" thickBot="1">
      <c r="C32" s="510"/>
      <c r="D32" s="511"/>
      <c r="E32" s="511"/>
      <c r="F32" s="511"/>
      <c r="G32" s="512"/>
      <c r="H32" s="517"/>
      <c r="I32" s="518"/>
      <c r="J32" s="519" t="s">
        <v>103</v>
      </c>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20"/>
      <c r="AL32" s="258"/>
      <c r="AM32" s="551" t="s">
        <v>327</v>
      </c>
      <c r="AN32" s="551"/>
      <c r="AO32" s="551"/>
      <c r="AP32" s="551"/>
      <c r="AQ32" s="551"/>
      <c r="AR32" s="551"/>
      <c r="AS32" s="551"/>
      <c r="AT32" s="551"/>
      <c r="AU32" s="551"/>
      <c r="AV32" s="551"/>
      <c r="AW32" s="551"/>
      <c r="AX32" s="551"/>
      <c r="AY32" s="551"/>
      <c r="AZ32" s="551"/>
      <c r="BA32" s="551"/>
      <c r="BB32" s="551"/>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548" t="s">
        <v>14</v>
      </c>
      <c r="D35" s="532"/>
      <c r="E35" s="532"/>
      <c r="F35" s="533"/>
      <c r="G35" s="535" t="s">
        <v>309</v>
      </c>
      <c r="H35" s="535"/>
      <c r="I35" s="535"/>
      <c r="J35" s="535"/>
      <c r="K35" s="536"/>
      <c r="L35" s="531" t="s">
        <v>0</v>
      </c>
      <c r="M35" s="532"/>
      <c r="N35" s="532"/>
      <c r="O35" s="532"/>
      <c r="P35" s="533"/>
      <c r="Q35" s="534" t="s">
        <v>107</v>
      </c>
      <c r="R35" s="535"/>
      <c r="S35" s="535"/>
      <c r="T35" s="535"/>
      <c r="U35" s="536"/>
      <c r="V35" s="531" t="s">
        <v>1</v>
      </c>
      <c r="W35" s="532"/>
      <c r="X35" s="532"/>
      <c r="Y35" s="532"/>
      <c r="Z35" s="532"/>
      <c r="AA35" s="533"/>
      <c r="AB35" s="534" t="s">
        <v>310</v>
      </c>
      <c r="AC35" s="535"/>
      <c r="AD35" s="535"/>
      <c r="AE35" s="535"/>
      <c r="AF35" s="535"/>
      <c r="AG35" s="537"/>
    </row>
    <row r="36" spans="2:35" ht="14.25" customHeight="1">
      <c r="C36" s="538" t="s">
        <v>137</v>
      </c>
      <c r="D36" s="541" t="s">
        <v>205</v>
      </c>
      <c r="E36" s="535"/>
      <c r="F36" s="535"/>
      <c r="G36" s="535"/>
      <c r="H36" s="535"/>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7"/>
      <c r="AH36" s="4"/>
      <c r="AI36" s="4"/>
    </row>
    <row r="37" spans="2:35" ht="14.25">
      <c r="C37" s="539"/>
      <c r="D37" s="542"/>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4"/>
    </row>
    <row r="38" spans="2:35" ht="15" customHeight="1">
      <c r="C38" s="539"/>
      <c r="D38" s="542"/>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4"/>
      <c r="AI38" s="4"/>
    </row>
    <row r="39" spans="2:35" ht="15" customHeight="1">
      <c r="C39" s="539"/>
      <c r="D39" s="542"/>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4"/>
      <c r="AI39" s="4"/>
    </row>
    <row r="40" spans="2:35" ht="15" customHeight="1">
      <c r="C40" s="539"/>
      <c r="D40" s="542"/>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4"/>
      <c r="AI40" s="4"/>
    </row>
    <row r="41" spans="2:35" ht="15" customHeight="1">
      <c r="C41" s="539"/>
      <c r="D41" s="542"/>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4"/>
    </row>
    <row r="42" spans="2:35" ht="15" customHeight="1">
      <c r="C42" s="539"/>
      <c r="D42" s="542"/>
      <c r="E42" s="543"/>
      <c r="F42" s="543"/>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4"/>
    </row>
    <row r="43" spans="2:35" ht="15" customHeight="1">
      <c r="C43" s="539"/>
      <c r="D43" s="542"/>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4"/>
    </row>
    <row r="44" spans="2:35" ht="15" customHeight="1">
      <c r="C44" s="539"/>
      <c r="D44" s="542"/>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3"/>
      <c r="AC44" s="543"/>
      <c r="AD44" s="543"/>
      <c r="AE44" s="543"/>
      <c r="AF44" s="543"/>
      <c r="AG44" s="544"/>
      <c r="AI44" s="4"/>
    </row>
    <row r="45" spans="2:35" ht="15" customHeight="1">
      <c r="C45" s="539"/>
      <c r="D45" s="542"/>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4"/>
      <c r="AI45" s="4"/>
    </row>
    <row r="46" spans="2:35" ht="15" customHeight="1">
      <c r="C46" s="539"/>
      <c r="D46" s="542"/>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c r="AD46" s="543"/>
      <c r="AE46" s="543"/>
      <c r="AF46" s="543"/>
      <c r="AG46" s="544"/>
      <c r="AI46" s="4"/>
    </row>
    <row r="47" spans="2:35" ht="15" customHeight="1">
      <c r="C47" s="539"/>
      <c r="D47" s="542"/>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543"/>
      <c r="AF47" s="543"/>
      <c r="AG47" s="544"/>
    </row>
    <row r="48" spans="2:35" ht="15" customHeight="1">
      <c r="C48" s="539"/>
      <c r="D48" s="542"/>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543"/>
      <c r="AF48" s="543"/>
      <c r="AG48" s="544"/>
    </row>
    <row r="49" spans="3:35" ht="15" customHeight="1" thickBot="1">
      <c r="C49" s="540"/>
      <c r="D49" s="545"/>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7"/>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ZRXBrmVmBe4tkcCmv7hwsWVNKM5CJ0VP1ipc2+KlHSvO4Rw9BKJdedAXulWimDFUdEGrah7SL7yc+rcK2oO9zA==" saltValue="jyiUc0K8zlJ0l1+oaEVbUg==" spinCount="100000" sheet="1" objects="1" scenarios="1"/>
  <mergeCells count="55">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O9:T9"/>
    <mergeCell ref="U9:AG9"/>
    <mergeCell ref="Y6:Z6"/>
    <mergeCell ref="AB6:AC6"/>
    <mergeCell ref="AE6:AF6"/>
    <mergeCell ref="B2:AG2"/>
    <mergeCell ref="C5:I5"/>
    <mergeCell ref="O7:T7"/>
    <mergeCell ref="U7:AG7"/>
    <mergeCell ref="O8:T8"/>
    <mergeCell ref="U8:AG8"/>
  </mergeCells>
  <phoneticPr fontId="4"/>
  <dataValidations count="7">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s>
  <printOptions horizontalCentered="1"/>
  <pageMargins left="0.78740157480314965" right="0.78740157480314965" top="0.59055118110236227" bottom="0.59055118110236227" header="0.51181102362204722" footer="0.51181102362204722"/>
  <pageSetup paperSize="9" scale="8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【様式４】!$AR$7:$AY$7</xm:f>
          </x14:formula1>
          <xm:sqref>AB31:AF31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AI21" sqref="AI21"/>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132</v>
      </c>
    </row>
    <row r="2" spans="1:34" ht="18" customHeight="1">
      <c r="B2" s="451" t="s">
        <v>311</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row>
    <row r="3" spans="1:34" ht="18" customHeight="1">
      <c r="B3" s="574" t="s">
        <v>55</v>
      </c>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452" t="s">
        <v>135</v>
      </c>
      <c r="D5" s="452"/>
      <c r="E5" s="452"/>
      <c r="F5" s="452"/>
      <c r="G5" s="452"/>
      <c r="H5" s="452"/>
      <c r="I5" s="452"/>
      <c r="J5" s="125"/>
      <c r="K5" s="125"/>
      <c r="L5" s="125"/>
      <c r="M5" s="3"/>
      <c r="N5" s="3"/>
      <c r="O5" s="3"/>
    </row>
    <row r="6" spans="1:34" ht="17.25" customHeight="1">
      <c r="M6" s="3"/>
      <c r="N6" s="3"/>
      <c r="O6" s="3"/>
    </row>
    <row r="7" spans="1:34" ht="17.25" customHeight="1" thickBot="1">
      <c r="F7" s="3"/>
      <c r="G7" s="3"/>
      <c r="H7" s="3"/>
      <c r="I7" s="3"/>
      <c r="J7" s="3"/>
      <c r="K7" s="3"/>
      <c r="L7" s="3"/>
      <c r="M7" s="3"/>
      <c r="N7" s="3"/>
      <c r="O7" s="3"/>
      <c r="P7" s="4"/>
      <c r="V7" s="312"/>
      <c r="W7" s="312"/>
      <c r="X7" s="312"/>
      <c r="Y7" s="312"/>
      <c r="Z7" s="468"/>
      <c r="AA7" s="468"/>
      <c r="AB7" s="312"/>
      <c r="AC7" s="468"/>
      <c r="AD7" s="468"/>
      <c r="AE7" s="312"/>
      <c r="AF7" s="468"/>
      <c r="AG7" s="468"/>
      <c r="AH7" s="312"/>
    </row>
    <row r="8" spans="1:34" ht="17.25" customHeight="1">
      <c r="D8" s="3"/>
      <c r="E8" s="3"/>
      <c r="F8" s="3"/>
      <c r="G8" s="3"/>
      <c r="H8" s="3"/>
      <c r="I8" s="3"/>
      <c r="J8" s="3"/>
      <c r="K8" s="3"/>
      <c r="L8" s="3"/>
      <c r="M8" s="3"/>
      <c r="N8" s="3"/>
      <c r="P8" s="453" t="s">
        <v>336</v>
      </c>
      <c r="Q8" s="454"/>
      <c r="R8" s="454"/>
      <c r="S8" s="454"/>
      <c r="T8" s="454"/>
      <c r="U8" s="454"/>
      <c r="V8" s="455" t="str">
        <f>基礎情報!E37&amp;""</f>
        <v/>
      </c>
      <c r="W8" s="456"/>
      <c r="X8" s="456"/>
      <c r="Y8" s="456"/>
      <c r="Z8" s="456"/>
      <c r="AA8" s="456"/>
      <c r="AB8" s="456"/>
      <c r="AC8" s="456"/>
      <c r="AD8" s="456"/>
      <c r="AE8" s="456"/>
      <c r="AF8" s="456"/>
      <c r="AG8" s="456"/>
      <c r="AH8" s="457"/>
    </row>
    <row r="9" spans="1:34" ht="17.25" customHeight="1">
      <c r="D9" s="3"/>
      <c r="E9" s="3"/>
      <c r="F9" s="3"/>
      <c r="G9" s="3"/>
      <c r="H9" s="3"/>
      <c r="I9" s="3"/>
      <c r="J9" s="3"/>
      <c r="K9" s="3"/>
      <c r="L9" s="3"/>
      <c r="M9" s="3"/>
      <c r="N9" s="3"/>
      <c r="P9" s="458" t="s">
        <v>337</v>
      </c>
      <c r="Q9" s="459"/>
      <c r="R9" s="459"/>
      <c r="S9" s="459"/>
      <c r="T9" s="459"/>
      <c r="U9" s="459"/>
      <c r="V9" s="460" t="str">
        <f>基礎情報!E38&amp;""</f>
        <v/>
      </c>
      <c r="W9" s="461"/>
      <c r="X9" s="461"/>
      <c r="Y9" s="461"/>
      <c r="Z9" s="461"/>
      <c r="AA9" s="461"/>
      <c r="AB9" s="461"/>
      <c r="AC9" s="461"/>
      <c r="AD9" s="461"/>
      <c r="AE9" s="461"/>
      <c r="AF9" s="461"/>
      <c r="AG9" s="461"/>
      <c r="AH9" s="462"/>
    </row>
    <row r="10" spans="1:34" ht="17.25" customHeight="1" thickBot="1">
      <c r="D10" s="3"/>
      <c r="E10" s="3"/>
      <c r="F10" s="3"/>
      <c r="G10" s="3"/>
      <c r="H10" s="3"/>
      <c r="I10" s="3"/>
      <c r="J10" s="3"/>
      <c r="K10" s="3"/>
      <c r="L10" s="3"/>
      <c r="M10" s="3"/>
      <c r="N10" s="3"/>
      <c r="P10" s="463" t="s">
        <v>338</v>
      </c>
      <c r="Q10" s="464"/>
      <c r="R10" s="464"/>
      <c r="S10" s="464"/>
      <c r="T10" s="464"/>
      <c r="U10" s="464"/>
      <c r="V10" s="465" t="str">
        <f>基礎情報!E39&amp;""</f>
        <v/>
      </c>
      <c r="W10" s="466"/>
      <c r="X10" s="466"/>
      <c r="Y10" s="466"/>
      <c r="Z10" s="466"/>
      <c r="AA10" s="466"/>
      <c r="AB10" s="466"/>
      <c r="AC10" s="466"/>
      <c r="AD10" s="466"/>
      <c r="AE10" s="466"/>
      <c r="AF10" s="466"/>
      <c r="AG10" s="466"/>
      <c r="AH10" s="467"/>
    </row>
    <row r="11" spans="1:34" ht="17.25" customHeight="1">
      <c r="D11" s="3"/>
      <c r="E11" s="3"/>
      <c r="F11" s="3"/>
      <c r="G11" s="3"/>
      <c r="H11" s="3"/>
      <c r="I11" s="3"/>
      <c r="J11" s="3"/>
      <c r="K11" s="3"/>
      <c r="L11" s="3"/>
      <c r="M11" s="3"/>
      <c r="N11" s="3"/>
      <c r="O11" s="3"/>
      <c r="P11" s="74"/>
      <c r="Q11" s="74"/>
      <c r="R11" s="74"/>
      <c r="S11" s="74"/>
      <c r="T11" s="74"/>
      <c r="U11" s="74"/>
      <c r="V11" s="125"/>
      <c r="W11" s="125"/>
      <c r="X11" s="125"/>
      <c r="Y11" s="125"/>
      <c r="Z11" s="125"/>
      <c r="AA11" s="125"/>
      <c r="AB11" s="125"/>
      <c r="AC11" s="125"/>
      <c r="AD11" s="125"/>
      <c r="AE11" s="125"/>
      <c r="AF11" s="125"/>
      <c r="AG11" s="125"/>
      <c r="AH11" s="125"/>
    </row>
    <row r="12" spans="1:34" ht="18" customHeight="1">
      <c r="A12" s="4"/>
      <c r="B12" s="4"/>
      <c r="C12" s="4"/>
      <c r="D12" s="4"/>
      <c r="E12" s="4"/>
      <c r="F12" s="4"/>
      <c r="G12" s="4"/>
      <c r="H12" s="4"/>
      <c r="I12" s="4"/>
      <c r="J12" s="4"/>
      <c r="K12" s="4"/>
      <c r="L12" s="4"/>
      <c r="M12" s="4"/>
      <c r="N12" s="4"/>
      <c r="O12" s="4"/>
      <c r="P12" s="4"/>
      <c r="Q12" s="4"/>
      <c r="R12" s="259"/>
      <c r="S12" s="259"/>
      <c r="T12" s="259"/>
      <c r="U12" s="259"/>
      <c r="V12" s="259"/>
      <c r="W12" s="259"/>
      <c r="X12" s="259"/>
      <c r="Y12" s="259"/>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557"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812"/>
      <c r="AC16" s="813"/>
      <c r="AD16" s="813"/>
      <c r="AE16" s="813"/>
      <c r="AF16" s="813"/>
      <c r="AG16" s="813"/>
      <c r="AH16" s="814"/>
    </row>
    <row r="17" spans="3:39" ht="17.25" customHeight="1" thickTop="1">
      <c r="C17" s="558"/>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558"/>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559"/>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560" t="s">
        <v>26</v>
      </c>
      <c r="D20" s="569" t="s">
        <v>17</v>
      </c>
      <c r="E20" s="570"/>
      <c r="F20" s="570"/>
      <c r="G20" s="570"/>
      <c r="H20" s="570"/>
      <c r="I20" s="570"/>
      <c r="J20" s="570"/>
      <c r="K20" s="570"/>
      <c r="L20" s="570"/>
      <c r="M20" s="570"/>
      <c r="N20" s="570"/>
      <c r="O20" s="570"/>
      <c r="P20" s="570"/>
      <c r="Q20" s="570"/>
      <c r="R20" s="570"/>
      <c r="S20" s="570"/>
      <c r="T20" s="570"/>
      <c r="U20" s="570"/>
      <c r="V20" s="570"/>
      <c r="W20" s="570"/>
      <c r="X20" s="570"/>
      <c r="Y20" s="570"/>
      <c r="Z20" s="570"/>
      <c r="AA20" s="571"/>
      <c r="AB20" s="812"/>
      <c r="AC20" s="813"/>
      <c r="AD20" s="813"/>
      <c r="AE20" s="813"/>
      <c r="AF20" s="813"/>
      <c r="AG20" s="813"/>
      <c r="AH20" s="814"/>
    </row>
    <row r="21" spans="3:39" ht="47.25" customHeight="1" thickTop="1">
      <c r="C21" s="561"/>
      <c r="D21" s="79" t="s">
        <v>15</v>
      </c>
      <c r="E21" s="556" t="s">
        <v>9</v>
      </c>
      <c r="F21" s="556"/>
      <c r="G21" s="556"/>
      <c r="H21" s="556"/>
      <c r="I21" s="556"/>
      <c r="J21" s="556"/>
      <c r="K21" s="556"/>
      <c r="L21" s="815"/>
      <c r="M21" s="816"/>
      <c r="N21" s="816"/>
      <c r="O21" s="816"/>
      <c r="P21" s="816"/>
      <c r="Q21" s="816"/>
      <c r="R21" s="816"/>
      <c r="S21" s="816"/>
      <c r="T21" s="816"/>
      <c r="U21" s="816"/>
      <c r="V21" s="816"/>
      <c r="W21" s="816"/>
      <c r="X21" s="816"/>
      <c r="Y21" s="816"/>
      <c r="Z21" s="816"/>
      <c r="AA21" s="816"/>
      <c r="AB21" s="816"/>
      <c r="AC21" s="816"/>
      <c r="AD21" s="816"/>
      <c r="AE21" s="816"/>
      <c r="AF21" s="816"/>
      <c r="AG21" s="816"/>
      <c r="AH21" s="817"/>
    </row>
    <row r="22" spans="3:39" ht="30" customHeight="1">
      <c r="C22" s="561"/>
      <c r="D22" s="567" t="s">
        <v>16</v>
      </c>
      <c r="E22" s="565" t="s">
        <v>18</v>
      </c>
      <c r="F22" s="565"/>
      <c r="G22" s="565"/>
      <c r="H22" s="565"/>
      <c r="I22" s="565"/>
      <c r="J22" s="565"/>
      <c r="K22" s="565"/>
      <c r="L22" s="80" t="s">
        <v>10</v>
      </c>
      <c r="M22" s="563" t="s">
        <v>19</v>
      </c>
      <c r="N22" s="563"/>
      <c r="O22" s="563"/>
      <c r="P22" s="563"/>
      <c r="Q22" s="563"/>
      <c r="R22" s="563"/>
      <c r="S22" s="563"/>
      <c r="T22" s="563"/>
      <c r="U22" s="563"/>
      <c r="V22" s="563"/>
      <c r="W22" s="563"/>
      <c r="X22" s="563"/>
      <c r="Y22" s="563"/>
      <c r="Z22" s="563"/>
      <c r="AA22" s="563"/>
      <c r="AB22" s="563"/>
      <c r="AC22" s="563"/>
      <c r="AD22" s="563"/>
      <c r="AE22" s="563"/>
      <c r="AF22" s="563"/>
      <c r="AG22" s="563"/>
      <c r="AH22" s="564"/>
    </row>
    <row r="23" spans="3:39" ht="18" customHeight="1">
      <c r="C23" s="561"/>
      <c r="D23" s="567"/>
      <c r="E23" s="565"/>
      <c r="F23" s="565"/>
      <c r="G23" s="565"/>
      <c r="H23" s="565"/>
      <c r="I23" s="565"/>
      <c r="J23" s="565"/>
      <c r="K23" s="565"/>
      <c r="L23" s="572" t="s">
        <v>11</v>
      </c>
      <c r="M23" s="553" t="s">
        <v>12</v>
      </c>
      <c r="N23" s="554"/>
      <c r="O23" s="554"/>
      <c r="P23" s="554"/>
      <c r="Q23" s="554"/>
      <c r="R23" s="554"/>
      <c r="S23" s="554"/>
      <c r="T23" s="554"/>
      <c r="U23" s="554"/>
      <c r="V23" s="554"/>
      <c r="W23" s="554"/>
      <c r="X23" s="554"/>
      <c r="Y23" s="554"/>
      <c r="Z23" s="554"/>
      <c r="AA23" s="554"/>
      <c r="AB23" s="554"/>
      <c r="AC23" s="554"/>
      <c r="AD23" s="554"/>
      <c r="AE23" s="554"/>
      <c r="AF23" s="554"/>
      <c r="AG23" s="554"/>
      <c r="AH23" s="555"/>
    </row>
    <row r="24" spans="3:39" ht="47.25" customHeight="1" thickBot="1">
      <c r="C24" s="562"/>
      <c r="D24" s="568"/>
      <c r="E24" s="566"/>
      <c r="F24" s="566"/>
      <c r="G24" s="566"/>
      <c r="H24" s="566"/>
      <c r="I24" s="566"/>
      <c r="J24" s="566"/>
      <c r="K24" s="566"/>
      <c r="L24" s="573"/>
      <c r="M24" s="818"/>
      <c r="N24" s="818"/>
      <c r="O24" s="818"/>
      <c r="P24" s="818"/>
      <c r="Q24" s="818"/>
      <c r="R24" s="818"/>
      <c r="S24" s="818"/>
      <c r="T24" s="818"/>
      <c r="U24" s="818"/>
      <c r="V24" s="818"/>
      <c r="W24" s="818"/>
      <c r="X24" s="818"/>
      <c r="Y24" s="818"/>
      <c r="Z24" s="818"/>
      <c r="AA24" s="818"/>
      <c r="AB24" s="818"/>
      <c r="AC24" s="818"/>
      <c r="AD24" s="818"/>
      <c r="AE24" s="818"/>
      <c r="AF24" s="818"/>
      <c r="AG24" s="818"/>
      <c r="AH24" s="819"/>
    </row>
    <row r="25" spans="3:39" ht="18" customHeight="1">
      <c r="C25" s="1" t="s">
        <v>48</v>
      </c>
    </row>
  </sheetData>
  <sheetProtection algorithmName="SHA-512" hashValue="iBtH57p3mGcypNXq9uN90j0Ay7z2XFWIzy5/fI+Z3l0aGYPycpvKLGFDKqnl71DM2H3OLKlo0lmkBPGIrHZV2A==" saltValue="rrfeJbvvyXa/pirtVSGskQ==" spinCount="100000" sheet="1" objects="1" scenarios="1"/>
  <mergeCells count="25">
    <mergeCell ref="Z7:AA7"/>
    <mergeCell ref="AC7:AD7"/>
    <mergeCell ref="AF7:AG7"/>
    <mergeCell ref="B3:AH3"/>
    <mergeCell ref="B2:AH2"/>
    <mergeCell ref="C5:I5"/>
    <mergeCell ref="E21:K21"/>
    <mergeCell ref="C16:C19"/>
    <mergeCell ref="C20:C24"/>
    <mergeCell ref="M22:AH22"/>
    <mergeCell ref="M24:AH24"/>
    <mergeCell ref="E22:K24"/>
    <mergeCell ref="D22:D24"/>
    <mergeCell ref="D20:AA20"/>
    <mergeCell ref="L21:AH21"/>
    <mergeCell ref="L23:L24"/>
    <mergeCell ref="P8:U8"/>
    <mergeCell ref="V8:AH8"/>
    <mergeCell ref="M23:AH23"/>
    <mergeCell ref="P9:U9"/>
    <mergeCell ref="V9:AH9"/>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rowBreaks count="1" manualBreakCount="1">
    <brk id="26" max="3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B47"/>
  <sheetViews>
    <sheetView showGridLines="0" view="pageBreakPreview" zoomScale="80" zoomScaleNormal="100" zoomScaleSheetLayoutView="80" workbookViewId="0">
      <selection activeCell="AC11" sqref="AC11"/>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4" ht="18" customHeight="1">
      <c r="B1" s="20" t="s">
        <v>133</v>
      </c>
      <c r="AK1" s="1" t="s">
        <v>31</v>
      </c>
      <c r="AL1" s="1" t="s">
        <v>32</v>
      </c>
    </row>
    <row r="2" spans="2:54" ht="18" customHeight="1">
      <c r="B2" s="590" t="s">
        <v>312</v>
      </c>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row>
    <row r="3" spans="2:54"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4" ht="17.25" customHeight="1">
      <c r="C4" s="126" t="s">
        <v>199</v>
      </c>
      <c r="D4" s="50"/>
      <c r="E4" s="50"/>
      <c r="F4" s="50"/>
      <c r="G4" s="50"/>
      <c r="H4" s="50"/>
      <c r="I4" s="50"/>
      <c r="J4" s="83"/>
      <c r="K4" s="668">
        <f>K5+K6</f>
        <v>0</v>
      </c>
      <c r="L4" s="669"/>
      <c r="M4" s="127" t="s">
        <v>40</v>
      </c>
      <c r="P4" s="453" t="s">
        <v>336</v>
      </c>
      <c r="Q4" s="454"/>
      <c r="R4" s="454"/>
      <c r="S4" s="454"/>
      <c r="T4" s="454"/>
      <c r="U4" s="454"/>
      <c r="V4" s="455" t="str">
        <f>基礎情報!E37&amp;""</f>
        <v/>
      </c>
      <c r="W4" s="456"/>
      <c r="X4" s="456"/>
      <c r="Y4" s="456"/>
      <c r="Z4" s="456"/>
      <c r="AA4" s="456"/>
      <c r="AB4" s="456"/>
      <c r="AC4" s="456"/>
      <c r="AD4" s="456"/>
      <c r="AE4" s="456"/>
      <c r="AF4" s="456"/>
      <c r="AG4" s="456"/>
      <c r="AH4" s="457"/>
    </row>
    <row r="5" spans="2:54" ht="17.25" customHeight="1">
      <c r="C5" s="128"/>
      <c r="D5" s="670" t="s">
        <v>200</v>
      </c>
      <c r="E5" s="671"/>
      <c r="F5" s="671"/>
      <c r="G5" s="671"/>
      <c r="H5" s="671"/>
      <c r="I5" s="671"/>
      <c r="J5" s="672"/>
      <c r="K5" s="673">
        <f>【様式１】!F16</f>
        <v>0</v>
      </c>
      <c r="L5" s="674"/>
      <c r="M5" s="129" t="s">
        <v>40</v>
      </c>
      <c r="P5" s="458" t="s">
        <v>337</v>
      </c>
      <c r="Q5" s="459"/>
      <c r="R5" s="459"/>
      <c r="S5" s="459"/>
      <c r="T5" s="459"/>
      <c r="U5" s="459"/>
      <c r="V5" s="460" t="str">
        <f>基礎情報!E38&amp;""</f>
        <v/>
      </c>
      <c r="W5" s="461"/>
      <c r="X5" s="461"/>
      <c r="Y5" s="461"/>
      <c r="Z5" s="461"/>
      <c r="AA5" s="461"/>
      <c r="AB5" s="461"/>
      <c r="AC5" s="461"/>
      <c r="AD5" s="461"/>
      <c r="AE5" s="461"/>
      <c r="AF5" s="461"/>
      <c r="AG5" s="461"/>
      <c r="AH5" s="462"/>
    </row>
    <row r="6" spans="2:54" ht="17.25" customHeight="1" thickBot="1">
      <c r="C6" s="130"/>
      <c r="D6" s="675" t="s">
        <v>201</v>
      </c>
      <c r="E6" s="676"/>
      <c r="F6" s="676"/>
      <c r="G6" s="676"/>
      <c r="H6" s="676"/>
      <c r="I6" s="676"/>
      <c r="J6" s="677"/>
      <c r="K6" s="678">
        <f>【様式１】!P16</f>
        <v>0</v>
      </c>
      <c r="L6" s="679"/>
      <c r="M6" s="131" t="s">
        <v>40</v>
      </c>
      <c r="P6" s="463" t="s">
        <v>338</v>
      </c>
      <c r="Q6" s="464"/>
      <c r="R6" s="464"/>
      <c r="S6" s="464"/>
      <c r="T6" s="464"/>
      <c r="U6" s="464"/>
      <c r="V6" s="465" t="str">
        <f>基礎情報!E39&amp;""</f>
        <v/>
      </c>
      <c r="W6" s="466"/>
      <c r="X6" s="466"/>
      <c r="Y6" s="466"/>
      <c r="Z6" s="466"/>
      <c r="AA6" s="466"/>
      <c r="AB6" s="466"/>
      <c r="AC6" s="466"/>
      <c r="AD6" s="466"/>
      <c r="AE6" s="466"/>
      <c r="AF6" s="466"/>
      <c r="AG6" s="466"/>
      <c r="AH6" s="467"/>
      <c r="AN6" s="549" t="s">
        <v>188</v>
      </c>
      <c r="AO6" s="549"/>
      <c r="AP6" s="549"/>
    </row>
    <row r="7" spans="2:54" ht="17.25" customHeight="1">
      <c r="C7" s="132" t="s">
        <v>202</v>
      </c>
      <c r="D7" s="133"/>
      <c r="E7" s="133"/>
      <c r="F7" s="133"/>
      <c r="G7" s="133"/>
      <c r="H7" s="133"/>
      <c r="I7" s="133"/>
      <c r="J7" s="134"/>
      <c r="K7" s="654">
        <f>【様式１】!C29</f>
        <v>0</v>
      </c>
      <c r="L7" s="655"/>
      <c r="M7" s="656"/>
      <c r="N7" s="3"/>
      <c r="O7" s="3"/>
      <c r="P7" s="74"/>
      <c r="Q7" s="74"/>
      <c r="R7" s="74"/>
      <c r="S7" s="74"/>
      <c r="T7" s="74"/>
      <c r="U7" s="74"/>
      <c r="V7" s="125"/>
      <c r="W7" s="125"/>
      <c r="X7" s="125"/>
      <c r="Y7" s="125"/>
      <c r="Z7" s="125"/>
      <c r="AA7" s="125"/>
      <c r="AB7" s="125"/>
      <c r="AC7" s="125"/>
      <c r="AD7" s="125"/>
      <c r="AE7" s="125"/>
      <c r="AF7" s="125"/>
      <c r="AG7" s="125"/>
      <c r="AH7" s="125"/>
      <c r="AN7" s="135" t="s">
        <v>189</v>
      </c>
      <c r="AO7" s="113">
        <v>0.02</v>
      </c>
      <c r="AP7" s="114" t="e">
        <f t="shared" ref="AP7:AP17" si="0">ROUNDDOWN($AD$16*AO7/($K$6/100),-3)</f>
        <v>#N/A</v>
      </c>
      <c r="AR7" s="136" t="s">
        <v>190</v>
      </c>
      <c r="AS7" s="136" t="s">
        <v>191</v>
      </c>
      <c r="AT7" s="136" t="s">
        <v>189</v>
      </c>
      <c r="AU7" s="136" t="s">
        <v>192</v>
      </c>
      <c r="AV7" s="136" t="s">
        <v>193</v>
      </c>
      <c r="AW7" s="136" t="s">
        <v>194</v>
      </c>
      <c r="AX7" s="136" t="s">
        <v>195</v>
      </c>
      <c r="AY7" s="136" t="s">
        <v>196</v>
      </c>
      <c r="AZ7" s="136" t="s">
        <v>293</v>
      </c>
      <c r="BA7" s="136" t="s">
        <v>294</v>
      </c>
      <c r="BB7" s="136" t="s">
        <v>315</v>
      </c>
    </row>
    <row r="8" spans="2:54" ht="17.25" customHeight="1">
      <c r="C8" s="137"/>
      <c r="D8" s="657" t="s">
        <v>203</v>
      </c>
      <c r="E8" s="658"/>
      <c r="F8" s="658"/>
      <c r="G8" s="658"/>
      <c r="H8" s="658"/>
      <c r="I8" s="658"/>
      <c r="J8" s="659"/>
      <c r="K8" s="660">
        <f>IF(【様式１】!$P$16-【様式１】!$P$24&gt;0,【様式１】!$P$16-【様式１】!$P$24,0)</f>
        <v>0</v>
      </c>
      <c r="L8" s="661"/>
      <c r="M8" s="138" t="s">
        <v>40</v>
      </c>
      <c r="N8" s="3"/>
      <c r="O8" s="3"/>
      <c r="P8" s="8"/>
      <c r="Q8" s="8"/>
      <c r="R8" s="8"/>
      <c r="S8" s="8"/>
      <c r="T8" s="8"/>
      <c r="U8" s="8"/>
      <c r="V8" s="81"/>
      <c r="W8" s="81"/>
      <c r="X8" s="81"/>
      <c r="Y8" s="81"/>
      <c r="Z8" s="81"/>
      <c r="AA8" s="81"/>
      <c r="AB8" s="81"/>
      <c r="AC8" s="81"/>
      <c r="AD8" s="81"/>
      <c r="AE8" s="81"/>
      <c r="AF8" s="81"/>
      <c r="AG8" s="81"/>
      <c r="AH8" s="81"/>
      <c r="AN8" s="135" t="s">
        <v>192</v>
      </c>
      <c r="AO8" s="113">
        <v>1.9E-2</v>
      </c>
      <c r="AP8" s="114" t="e">
        <f t="shared" si="0"/>
        <v>#N/A</v>
      </c>
      <c r="AR8" s="139">
        <f>SUM($AO7:$AO16)</f>
        <v>9.9000000000000005E-2</v>
      </c>
      <c r="AS8" s="139">
        <f>SUM($AO7:$AO16)</f>
        <v>9.9000000000000005E-2</v>
      </c>
      <c r="AT8" s="139">
        <f>SUM($AO8:$AO16)</f>
        <v>7.9000000000000001E-2</v>
      </c>
      <c r="AU8" s="139">
        <f>SUM($AO9:$AO16)</f>
        <v>0.06</v>
      </c>
      <c r="AV8" s="139">
        <f>SUM($AO10:$AO16)</f>
        <v>4.7E-2</v>
      </c>
      <c r="AW8" s="139">
        <f>SUM($AO11:$AO16)</f>
        <v>3.6000000000000004E-2</v>
      </c>
      <c r="AX8" s="139">
        <f>SUM($AO12:$AO16)</f>
        <v>2.8000000000000001E-2</v>
      </c>
      <c r="AY8" s="139">
        <f>SUM($AO13:$AO16)</f>
        <v>1.8000000000000002E-2</v>
      </c>
      <c r="AZ8" s="139">
        <f>SUM($AO14:$AO16)</f>
        <v>2.1000000000000001E-2</v>
      </c>
      <c r="BA8" s="139">
        <f>SUM($AO15:$AO16)</f>
        <v>2.1000000000000001E-2</v>
      </c>
      <c r="BB8" s="139">
        <f>SUM($AO16)</f>
        <v>0</v>
      </c>
    </row>
    <row r="9" spans="2:54" ht="17.25" customHeight="1" thickBot="1">
      <c r="C9" s="662" t="s">
        <v>149</v>
      </c>
      <c r="D9" s="663"/>
      <c r="E9" s="663"/>
      <c r="F9" s="663"/>
      <c r="G9" s="663"/>
      <c r="H9" s="663"/>
      <c r="I9" s="663"/>
      <c r="J9" s="664"/>
      <c r="K9" s="665" t="s">
        <v>315</v>
      </c>
      <c r="L9" s="666"/>
      <c r="M9" s="667"/>
      <c r="N9" s="3"/>
      <c r="O9" s="3"/>
      <c r="P9" s="8"/>
      <c r="Q9" s="8"/>
      <c r="R9" s="8"/>
      <c r="S9" s="8"/>
      <c r="T9" s="8"/>
      <c r="U9" s="8"/>
      <c r="V9" s="81"/>
      <c r="W9" s="81"/>
      <c r="X9" s="81"/>
      <c r="Y9" s="81"/>
      <c r="Z9" s="81"/>
      <c r="AA9" s="81"/>
      <c r="AB9" s="81"/>
      <c r="AC9" s="81"/>
      <c r="AD9" s="81"/>
      <c r="AE9" s="81"/>
      <c r="AF9" s="81"/>
      <c r="AG9" s="81"/>
      <c r="AH9" s="81"/>
      <c r="AN9" s="135" t="s">
        <v>193</v>
      </c>
      <c r="AO9" s="115">
        <v>1.2999999999999999E-2</v>
      </c>
      <c r="AP9" s="116" t="e">
        <f t="shared" si="0"/>
        <v>#N/A</v>
      </c>
      <c r="AQ9" s="11"/>
      <c r="AR9" s="11"/>
      <c r="AS9" s="11"/>
      <c r="AT9" s="11"/>
      <c r="AU9" s="11"/>
      <c r="AV9" s="11"/>
      <c r="AW9" s="11"/>
      <c r="AX9" s="11"/>
      <c r="AY9" s="11"/>
      <c r="AZ9" s="18"/>
    </row>
    <row r="10" spans="2:54" s="18" customFormat="1" ht="15" customHeight="1">
      <c r="C10" s="19"/>
      <c r="D10" s="19"/>
      <c r="E10" s="19"/>
      <c r="F10" s="19"/>
      <c r="G10" s="19"/>
      <c r="H10" s="19"/>
      <c r="I10" s="19"/>
      <c r="J10" s="19"/>
      <c r="K10" s="260"/>
      <c r="L10" s="260"/>
      <c r="M10" s="260"/>
      <c r="N10" s="121"/>
      <c r="O10" s="121"/>
      <c r="P10" s="122"/>
      <c r="Q10" s="122"/>
      <c r="R10" s="122"/>
      <c r="S10" s="122"/>
      <c r="T10" s="122"/>
      <c r="U10" s="122"/>
      <c r="V10" s="81"/>
      <c r="W10" s="81"/>
      <c r="X10" s="81"/>
      <c r="Y10" s="81"/>
      <c r="Z10" s="81"/>
      <c r="AA10" s="81"/>
      <c r="AB10" s="81"/>
      <c r="AC10" s="81"/>
      <c r="AD10" s="81"/>
      <c r="AE10" s="81"/>
      <c r="AF10" s="81"/>
      <c r="AG10" s="81"/>
      <c r="AH10" s="81"/>
      <c r="AN10" s="135" t="s">
        <v>194</v>
      </c>
      <c r="AO10" s="115">
        <v>1.0999999999999999E-2</v>
      </c>
      <c r="AP10" s="116" t="e">
        <f t="shared" si="0"/>
        <v>#N/A</v>
      </c>
      <c r="AQ10" s="11"/>
      <c r="AR10" s="11"/>
      <c r="AS10" s="11"/>
      <c r="AT10" s="11"/>
      <c r="AU10" s="11"/>
      <c r="AV10" s="11"/>
      <c r="AW10" s="11"/>
      <c r="AX10" s="11"/>
      <c r="AY10" s="11"/>
    </row>
    <row r="11" spans="2:54" ht="18" customHeight="1" thickBot="1">
      <c r="B11" s="1" t="s">
        <v>85</v>
      </c>
      <c r="AN11" s="135" t="s">
        <v>195</v>
      </c>
      <c r="AO11" s="115">
        <v>8.0000000000000002E-3</v>
      </c>
      <c r="AP11" s="116" t="e">
        <f t="shared" si="0"/>
        <v>#N/A</v>
      </c>
      <c r="AQ11" s="11"/>
      <c r="AR11" s="11"/>
      <c r="AS11" s="11"/>
      <c r="AT11" s="11"/>
      <c r="AU11" s="11"/>
      <c r="AV11" s="11"/>
      <c r="AW11" s="11"/>
      <c r="AX11" s="11"/>
      <c r="AY11" s="11"/>
      <c r="AZ11" s="18"/>
    </row>
    <row r="12" spans="2:54" ht="18" customHeight="1">
      <c r="C12" s="82" t="s">
        <v>57</v>
      </c>
      <c r="D12" s="598" t="s">
        <v>42</v>
      </c>
      <c r="E12" s="598"/>
      <c r="F12" s="598"/>
      <c r="G12" s="598"/>
      <c r="H12" s="598"/>
      <c r="I12" s="598"/>
      <c r="J12" s="598"/>
      <c r="K12" s="598"/>
      <c r="L12" s="50"/>
      <c r="M12" s="50"/>
      <c r="N12" s="50"/>
      <c r="O12" s="50"/>
      <c r="P12" s="83"/>
      <c r="Q12" s="604">
        <f>【様式１】!C29</f>
        <v>0</v>
      </c>
      <c r="R12" s="605"/>
      <c r="S12" s="605"/>
      <c r="T12" s="606"/>
      <c r="V12" s="110" t="str">
        <f>IF(OR(AND(Q12="あり",Q14=0),AND(Q12="なし",Q14&gt;=1)),"（エラー）①と③の整合性がとれていません","")</f>
        <v/>
      </c>
      <c r="AN12" s="135" t="s">
        <v>196</v>
      </c>
      <c r="AO12" s="115">
        <v>0.01</v>
      </c>
      <c r="AP12" s="116" t="e">
        <f t="shared" si="0"/>
        <v>#N/A</v>
      </c>
      <c r="AQ12" s="11"/>
      <c r="AR12" s="11"/>
      <c r="AS12" s="11"/>
      <c r="AT12" s="11"/>
      <c r="AU12" s="11"/>
      <c r="AV12" s="11"/>
      <c r="AW12" s="11"/>
      <c r="AX12" s="11"/>
      <c r="AY12" s="11"/>
      <c r="AZ12" s="18"/>
    </row>
    <row r="13" spans="2:54" ht="18" customHeight="1">
      <c r="C13" s="84" t="s">
        <v>59</v>
      </c>
      <c r="D13" s="85" t="s">
        <v>58</v>
      </c>
      <c r="E13" s="85"/>
      <c r="F13" s="85"/>
      <c r="G13" s="85"/>
      <c r="H13" s="85"/>
      <c r="I13" s="85"/>
      <c r="J13" s="85"/>
      <c r="K13" s="85"/>
      <c r="L13" s="86"/>
      <c r="M13" s="86"/>
      <c r="N13" s="86"/>
      <c r="O13" s="86"/>
      <c r="P13" s="87"/>
      <c r="Q13" s="609">
        <f>【様式１】!AA16</f>
        <v>0</v>
      </c>
      <c r="R13" s="610"/>
      <c r="S13" s="610"/>
      <c r="T13" s="88" t="s">
        <v>93</v>
      </c>
      <c r="AN13" s="140" t="s">
        <v>197</v>
      </c>
      <c r="AO13" s="117">
        <v>-3.0000000000000001E-3</v>
      </c>
      <c r="AP13" s="118" t="e">
        <f t="shared" si="0"/>
        <v>#N/A</v>
      </c>
      <c r="AQ13" s="11"/>
      <c r="AR13" s="11"/>
      <c r="AS13" s="11"/>
      <c r="AT13" s="11"/>
      <c r="AU13" s="11"/>
      <c r="AV13" s="11"/>
      <c r="AW13" s="11"/>
      <c r="AX13" s="11"/>
      <c r="AY13" s="11"/>
      <c r="AZ13" s="18"/>
    </row>
    <row r="14" spans="2:54" ht="18" customHeight="1" thickBot="1">
      <c r="C14" s="89"/>
      <c r="D14" s="4"/>
      <c r="E14" s="4"/>
      <c r="F14" s="601" t="s">
        <v>148</v>
      </c>
      <c r="G14" s="602"/>
      <c r="H14" s="602"/>
      <c r="I14" s="602"/>
      <c r="J14" s="602"/>
      <c r="K14" s="602"/>
      <c r="L14" s="602"/>
      <c r="M14" s="602"/>
      <c r="N14" s="602"/>
      <c r="O14" s="602"/>
      <c r="P14" s="603"/>
      <c r="Q14" s="599">
        <f>IF(【様式１】!$P$16-【様式１】!$P$24&gt;0,【様式１】!$P$16-【様式１】!$P$24,0)</f>
        <v>0</v>
      </c>
      <c r="R14" s="600"/>
      <c r="S14" s="600"/>
      <c r="T14" s="88" t="s">
        <v>94</v>
      </c>
      <c r="U14" s="4"/>
      <c r="V14" s="4"/>
      <c r="W14" s="4"/>
      <c r="X14" s="4"/>
      <c r="Y14" s="4"/>
      <c r="Z14" s="4"/>
      <c r="AA14" s="4"/>
      <c r="AN14" s="140" t="s">
        <v>291</v>
      </c>
      <c r="AO14" s="117">
        <v>0</v>
      </c>
      <c r="AP14" s="118" t="e">
        <f t="shared" si="0"/>
        <v>#N/A</v>
      </c>
      <c r="AQ14" s="11"/>
      <c r="AR14" s="11"/>
      <c r="AS14" s="11"/>
      <c r="AT14" s="11"/>
      <c r="AU14" s="11"/>
      <c r="AV14" s="11"/>
      <c r="AW14" s="11"/>
      <c r="AX14" s="11"/>
      <c r="AY14" s="11"/>
      <c r="AZ14" s="18"/>
    </row>
    <row r="15" spans="2:54" ht="14.25">
      <c r="C15" s="84" t="s">
        <v>60</v>
      </c>
      <c r="D15" s="584" t="s">
        <v>145</v>
      </c>
      <c r="E15" s="585"/>
      <c r="F15" s="585"/>
      <c r="G15" s="585"/>
      <c r="H15" s="585"/>
      <c r="I15" s="585"/>
      <c r="J15" s="585"/>
      <c r="K15" s="585"/>
      <c r="L15" s="585"/>
      <c r="M15" s="585"/>
      <c r="N15" s="585"/>
      <c r="O15" s="585"/>
      <c r="P15" s="586"/>
      <c r="Q15" s="596" t="e">
        <f>ROUNDDOWN(AD16+AD17,-3)</f>
        <v>#N/A</v>
      </c>
      <c r="R15" s="595"/>
      <c r="S15" s="595"/>
      <c r="T15" s="595"/>
      <c r="U15" s="597"/>
      <c r="V15" s="597"/>
      <c r="W15" s="597"/>
      <c r="X15" s="597"/>
      <c r="Y15" s="597"/>
      <c r="Z15" s="597"/>
      <c r="AA15" s="597"/>
      <c r="AB15" s="597"/>
      <c r="AC15" s="597"/>
      <c r="AD15" s="597"/>
      <c r="AE15" s="597"/>
      <c r="AF15" s="597"/>
      <c r="AG15" s="597"/>
      <c r="AH15" s="105" t="s">
        <v>4</v>
      </c>
      <c r="AN15" s="140" t="s">
        <v>292</v>
      </c>
      <c r="AO15" s="117">
        <v>2.1000000000000001E-2</v>
      </c>
      <c r="AP15" s="118" t="e">
        <f t="shared" si="0"/>
        <v>#N/A</v>
      </c>
      <c r="AQ15" s="11"/>
      <c r="AR15" s="11"/>
      <c r="AS15" s="11"/>
      <c r="AT15" s="11"/>
      <c r="AU15" s="11"/>
      <c r="AV15" s="11"/>
      <c r="AW15" s="11"/>
      <c r="AX15" s="11"/>
      <c r="AY15" s="11"/>
      <c r="AZ15" s="18"/>
    </row>
    <row r="16" spans="2:54" ht="15" thickBot="1">
      <c r="C16" s="89"/>
      <c r="D16" s="587"/>
      <c r="E16" s="588"/>
      <c r="F16" s="588"/>
      <c r="G16" s="588"/>
      <c r="H16" s="588"/>
      <c r="I16" s="588"/>
      <c r="J16" s="588"/>
      <c r="K16" s="588"/>
      <c r="L16" s="588"/>
      <c r="M16" s="588"/>
      <c r="N16" s="588"/>
      <c r="O16" s="588"/>
      <c r="P16" s="589"/>
      <c r="Q16" s="142"/>
      <c r="R16" s="576" t="s">
        <v>208</v>
      </c>
      <c r="S16" s="577"/>
      <c r="T16" s="577"/>
      <c r="U16" s="577"/>
      <c r="V16" s="577"/>
      <c r="W16" s="577"/>
      <c r="X16" s="577"/>
      <c r="Y16" s="577"/>
      <c r="Z16" s="577"/>
      <c r="AA16" s="577"/>
      <c r="AB16" s="577"/>
      <c r="AC16" s="577"/>
      <c r="AD16" s="580" t="e">
        <f>試算シート!D42</f>
        <v>#N/A</v>
      </c>
      <c r="AE16" s="580"/>
      <c r="AF16" s="580"/>
      <c r="AG16" s="580"/>
      <c r="AH16" s="10" t="s">
        <v>4</v>
      </c>
      <c r="AN16" s="140" t="s">
        <v>314</v>
      </c>
      <c r="AO16" s="117"/>
      <c r="AP16" s="118" t="e">
        <f t="shared" si="0"/>
        <v>#N/A</v>
      </c>
      <c r="AZ16" s="18"/>
    </row>
    <row r="17" spans="2:53" ht="30.75" customHeight="1" thickBot="1">
      <c r="C17" s="89"/>
      <c r="D17" s="587"/>
      <c r="E17" s="588"/>
      <c r="F17" s="588"/>
      <c r="G17" s="588"/>
      <c r="H17" s="588"/>
      <c r="I17" s="588"/>
      <c r="J17" s="588"/>
      <c r="K17" s="588"/>
      <c r="L17" s="588"/>
      <c r="M17" s="588"/>
      <c r="N17" s="588"/>
      <c r="O17" s="588"/>
      <c r="P17" s="589"/>
      <c r="Q17" s="143"/>
      <c r="R17" s="578" t="s">
        <v>143</v>
      </c>
      <c r="S17" s="579"/>
      <c r="T17" s="579"/>
      <c r="U17" s="579"/>
      <c r="V17" s="579"/>
      <c r="W17" s="579"/>
      <c r="X17" s="579"/>
      <c r="Y17" s="579"/>
      <c r="Z17" s="579"/>
      <c r="AA17" s="579"/>
      <c r="AB17" s="579"/>
      <c r="AC17" s="579"/>
      <c r="AD17" s="579">
        <f>Q34+Q32</f>
        <v>0</v>
      </c>
      <c r="AE17" s="579"/>
      <c r="AF17" s="579"/>
      <c r="AG17" s="579"/>
      <c r="AH17" s="92" t="s">
        <v>4</v>
      </c>
      <c r="AN17" s="141" t="s">
        <v>198</v>
      </c>
      <c r="AO17" s="119">
        <f>HLOOKUP($K$9,$AR$7:$BB$8,2,FALSE)</f>
        <v>0</v>
      </c>
      <c r="AP17" s="120" t="e">
        <f t="shared" si="0"/>
        <v>#N/A</v>
      </c>
    </row>
    <row r="18" spans="2:53" ht="33.950000000000003" customHeight="1">
      <c r="C18" s="45"/>
      <c r="D18" s="90"/>
      <c r="E18" s="91"/>
      <c r="F18" s="581" t="s">
        <v>144</v>
      </c>
      <c r="G18" s="582"/>
      <c r="H18" s="582"/>
      <c r="I18" s="582"/>
      <c r="J18" s="582"/>
      <c r="K18" s="582"/>
      <c r="L18" s="582"/>
      <c r="M18" s="582"/>
      <c r="N18" s="582"/>
      <c r="O18" s="582"/>
      <c r="P18" s="583"/>
      <c r="Q18" s="594">
        <f>ROUNDDOWN(IF(Q12="あり",AD16*Q14/【様式１】!P16,0)+Q34+Q32,-3)</f>
        <v>0</v>
      </c>
      <c r="R18" s="595"/>
      <c r="S18" s="595"/>
      <c r="T18" s="595"/>
      <c r="U18" s="595"/>
      <c r="V18" s="595"/>
      <c r="W18" s="595"/>
      <c r="X18" s="595"/>
      <c r="Y18" s="595"/>
      <c r="Z18" s="595"/>
      <c r="AA18" s="595"/>
      <c r="AB18" s="595"/>
      <c r="AC18" s="595"/>
      <c r="AD18" s="595"/>
      <c r="AE18" s="595"/>
      <c r="AF18" s="595"/>
      <c r="AG18" s="595"/>
      <c r="AH18" s="92" t="s">
        <v>21</v>
      </c>
    </row>
    <row r="19" spans="2:53" ht="18" customHeight="1" thickBot="1">
      <c r="C19" s="93" t="s">
        <v>8</v>
      </c>
      <c r="D19" s="607" t="s">
        <v>3</v>
      </c>
      <c r="E19" s="607"/>
      <c r="F19" s="607"/>
      <c r="G19" s="607"/>
      <c r="H19" s="607"/>
      <c r="I19" s="607"/>
      <c r="J19" s="607"/>
      <c r="K19" s="607"/>
      <c r="L19" s="607"/>
      <c r="M19" s="607"/>
      <c r="N19" s="607"/>
      <c r="O19" s="607"/>
      <c r="P19" s="608"/>
      <c r="Q19" s="591" t="s">
        <v>313</v>
      </c>
      <c r="R19" s="592"/>
      <c r="S19" s="592"/>
      <c r="T19" s="592"/>
      <c r="U19" s="592"/>
      <c r="V19" s="592"/>
      <c r="W19" s="592"/>
      <c r="X19" s="592"/>
      <c r="Y19" s="592"/>
      <c r="Z19" s="592"/>
      <c r="AA19" s="592"/>
      <c r="AB19" s="592"/>
      <c r="AC19" s="592"/>
      <c r="AD19" s="592"/>
      <c r="AE19" s="592"/>
      <c r="AF19" s="592"/>
      <c r="AG19" s="592"/>
      <c r="AH19" s="593"/>
    </row>
    <row r="20" spans="2:53"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N20" s="253"/>
      <c r="AO20" s="253"/>
      <c r="AP20" s="253"/>
      <c r="AQ20" s="313"/>
      <c r="AR20" s="313"/>
    </row>
    <row r="21" spans="2:53" ht="18" customHeight="1" thickBot="1">
      <c r="B21" s="1" t="s">
        <v>98</v>
      </c>
      <c r="AN21" s="242"/>
      <c r="AO21" s="242"/>
      <c r="AP21" s="242"/>
      <c r="AQ21" s="244"/>
      <c r="AR21" s="244"/>
    </row>
    <row r="22" spans="2:53" s="18" customFormat="1" ht="33.950000000000003" customHeight="1">
      <c r="C22" s="108" t="s">
        <v>86</v>
      </c>
      <c r="D22" s="627" t="s">
        <v>335</v>
      </c>
      <c r="E22" s="628"/>
      <c r="F22" s="628"/>
      <c r="G22" s="628"/>
      <c r="H22" s="628"/>
      <c r="I22" s="628"/>
      <c r="J22" s="628"/>
      <c r="K22" s="628"/>
      <c r="L22" s="628"/>
      <c r="M22" s="628"/>
      <c r="N22" s="628"/>
      <c r="O22" s="628"/>
      <c r="P22" s="629"/>
      <c r="Q22" s="611" t="e">
        <f>ROUNDDOWN(Q23+Q29,-3)</f>
        <v>#N/A</v>
      </c>
      <c r="R22" s="612"/>
      <c r="S22" s="612"/>
      <c r="T22" s="612"/>
      <c r="U22" s="612"/>
      <c r="V22" s="612"/>
      <c r="W22" s="612"/>
      <c r="X22" s="612"/>
      <c r="Y22" s="612"/>
      <c r="Z22" s="612"/>
      <c r="AA22" s="612"/>
      <c r="AB22" s="612"/>
      <c r="AC22" s="612"/>
      <c r="AD22" s="612"/>
      <c r="AE22" s="612"/>
      <c r="AF22" s="612"/>
      <c r="AG22" s="612"/>
      <c r="AH22" s="105" t="s">
        <v>4</v>
      </c>
      <c r="AN22" s="242"/>
      <c r="AO22" s="242"/>
      <c r="AP22" s="242"/>
      <c r="AQ22" s="244"/>
      <c r="AR22" s="244"/>
    </row>
    <row r="23" spans="2:53" s="18" customFormat="1" ht="17.100000000000001" customHeight="1">
      <c r="C23" s="32"/>
      <c r="D23" s="19"/>
      <c r="E23" s="621" t="s">
        <v>318</v>
      </c>
      <c r="F23" s="622"/>
      <c r="G23" s="622"/>
      <c r="H23" s="622"/>
      <c r="I23" s="622"/>
      <c r="J23" s="622"/>
      <c r="K23" s="622"/>
      <c r="L23" s="622"/>
      <c r="M23" s="622"/>
      <c r="N23" s="622"/>
      <c r="O23" s="622"/>
      <c r="P23" s="623"/>
      <c r="Q23" s="613" t="e">
        <f>Q24-Q25-Q26</f>
        <v>#N/A</v>
      </c>
      <c r="R23" s="614"/>
      <c r="S23" s="614"/>
      <c r="T23" s="614"/>
      <c r="U23" s="614"/>
      <c r="V23" s="614"/>
      <c r="W23" s="614"/>
      <c r="X23" s="614"/>
      <c r="Y23" s="614"/>
      <c r="Z23" s="614"/>
      <c r="AA23" s="614"/>
      <c r="AB23" s="614"/>
      <c r="AC23" s="614"/>
      <c r="AD23" s="614"/>
      <c r="AE23" s="614"/>
      <c r="AF23" s="614"/>
      <c r="AG23" s="614"/>
      <c r="AH23" s="9" t="s">
        <v>4</v>
      </c>
      <c r="AN23" s="242"/>
      <c r="AO23" s="242"/>
      <c r="AP23" s="242"/>
      <c r="AQ23" s="244"/>
      <c r="AR23" s="244"/>
    </row>
    <row r="24" spans="2:53" s="18" customFormat="1" ht="17.100000000000001" customHeight="1">
      <c r="C24" s="32"/>
      <c r="D24" s="19"/>
      <c r="E24" s="26"/>
      <c r="F24" s="624" t="s">
        <v>111</v>
      </c>
      <c r="G24" s="625"/>
      <c r="H24" s="625"/>
      <c r="I24" s="625"/>
      <c r="J24" s="625"/>
      <c r="K24" s="625"/>
      <c r="L24" s="625"/>
      <c r="M24" s="625"/>
      <c r="N24" s="625"/>
      <c r="O24" s="625"/>
      <c r="P24" s="626"/>
      <c r="Q24" s="619">
        <f>【様式４別添１】!AD99</f>
        <v>0</v>
      </c>
      <c r="R24" s="620"/>
      <c r="S24" s="620"/>
      <c r="T24" s="620"/>
      <c r="U24" s="620"/>
      <c r="V24" s="620"/>
      <c r="W24" s="620"/>
      <c r="X24" s="620"/>
      <c r="Y24" s="620"/>
      <c r="Z24" s="620"/>
      <c r="AA24" s="620"/>
      <c r="AB24" s="620"/>
      <c r="AC24" s="620"/>
      <c r="AD24" s="620"/>
      <c r="AE24" s="620"/>
      <c r="AF24" s="620"/>
      <c r="AG24" s="620"/>
      <c r="AH24" s="9" t="s">
        <v>4</v>
      </c>
      <c r="AN24" s="242"/>
      <c r="AO24" s="242"/>
      <c r="AP24" s="242"/>
      <c r="AQ24" s="244"/>
      <c r="AR24" s="244"/>
      <c r="AS24" s="241"/>
    </row>
    <row r="25" spans="2:53" s="18" customFormat="1" ht="32.25" customHeight="1">
      <c r="C25" s="32"/>
      <c r="D25" s="19"/>
      <c r="E25" s="26"/>
      <c r="F25" s="616" t="s">
        <v>112</v>
      </c>
      <c r="G25" s="617"/>
      <c r="H25" s="617"/>
      <c r="I25" s="617"/>
      <c r="J25" s="617"/>
      <c r="K25" s="617"/>
      <c r="L25" s="617"/>
      <c r="M25" s="617"/>
      <c r="N25" s="617"/>
      <c r="O25" s="617"/>
      <c r="P25" s="618"/>
      <c r="Q25" s="619">
        <f>【様式４別添１】!AH99</f>
        <v>0</v>
      </c>
      <c r="R25" s="620"/>
      <c r="S25" s="620"/>
      <c r="T25" s="620"/>
      <c r="U25" s="620"/>
      <c r="V25" s="620"/>
      <c r="W25" s="620"/>
      <c r="X25" s="620"/>
      <c r="Y25" s="620"/>
      <c r="Z25" s="620"/>
      <c r="AA25" s="620"/>
      <c r="AB25" s="620"/>
      <c r="AC25" s="620"/>
      <c r="AD25" s="620"/>
      <c r="AE25" s="620"/>
      <c r="AF25" s="620"/>
      <c r="AG25" s="620"/>
      <c r="AH25" s="9" t="s">
        <v>4</v>
      </c>
      <c r="AN25" s="144" t="s">
        <v>325</v>
      </c>
      <c r="AO25" s="253"/>
      <c r="AP25" s="253"/>
      <c r="AQ25" s="314"/>
      <c r="AR25" s="314"/>
    </row>
    <row r="26" spans="2:53" s="18" customFormat="1" ht="21" customHeight="1">
      <c r="C26" s="32"/>
      <c r="D26" s="19"/>
      <c r="E26" s="27"/>
      <c r="F26" s="621" t="s">
        <v>333</v>
      </c>
      <c r="G26" s="622"/>
      <c r="H26" s="622"/>
      <c r="I26" s="622"/>
      <c r="J26" s="622"/>
      <c r="K26" s="622"/>
      <c r="L26" s="622"/>
      <c r="M26" s="622"/>
      <c r="N26" s="622"/>
      <c r="O26" s="622"/>
      <c r="P26" s="623"/>
      <c r="Q26" s="619" t="e">
        <f>Q27+Q28</f>
        <v>#N/A</v>
      </c>
      <c r="R26" s="620"/>
      <c r="S26" s="620"/>
      <c r="T26" s="620"/>
      <c r="U26" s="620"/>
      <c r="V26" s="620"/>
      <c r="W26" s="620"/>
      <c r="X26" s="620"/>
      <c r="Y26" s="620"/>
      <c r="Z26" s="620"/>
      <c r="AA26" s="620"/>
      <c r="AB26" s="620"/>
      <c r="AC26" s="620"/>
      <c r="AD26" s="620"/>
      <c r="AE26" s="620"/>
      <c r="AF26" s="620"/>
      <c r="AG26" s="620"/>
      <c r="AH26" s="10" t="s">
        <v>4</v>
      </c>
      <c r="AN26" s="680" t="s">
        <v>328</v>
      </c>
      <c r="AO26" s="680"/>
      <c r="AP26" s="680"/>
      <c r="AQ26" s="681"/>
      <c r="AR26" s="681"/>
      <c r="AS26" s="19"/>
    </row>
    <row r="27" spans="2:53" s="18" customFormat="1" ht="32.25" customHeight="1">
      <c r="C27" s="32"/>
      <c r="D27" s="19"/>
      <c r="E27" s="26"/>
      <c r="F27" s="29"/>
      <c r="G27" s="616" t="s">
        <v>317</v>
      </c>
      <c r="H27" s="617"/>
      <c r="I27" s="617"/>
      <c r="J27" s="617"/>
      <c r="K27" s="617"/>
      <c r="L27" s="617"/>
      <c r="M27" s="617"/>
      <c r="N27" s="617"/>
      <c r="O27" s="617"/>
      <c r="P27" s="618"/>
      <c r="Q27" s="619">
        <f>【様式４別添１】!W99</f>
        <v>0</v>
      </c>
      <c r="R27" s="620"/>
      <c r="S27" s="620"/>
      <c r="T27" s="620"/>
      <c r="U27" s="620"/>
      <c r="V27" s="620"/>
      <c r="W27" s="620"/>
      <c r="X27" s="620"/>
      <c r="Y27" s="620"/>
      <c r="Z27" s="620"/>
      <c r="AA27" s="620"/>
      <c r="AB27" s="620"/>
      <c r="AC27" s="620"/>
      <c r="AD27" s="620"/>
      <c r="AE27" s="620"/>
      <c r="AF27" s="620"/>
      <c r="AG27" s="620"/>
      <c r="AH27" s="10" t="s">
        <v>4</v>
      </c>
      <c r="AN27" s="685" t="s">
        <v>329</v>
      </c>
      <c r="AO27" s="685"/>
      <c r="AP27" s="685"/>
      <c r="AQ27" s="681"/>
      <c r="AR27" s="681"/>
      <c r="AS27" s="19"/>
    </row>
    <row r="28" spans="2:53" s="18" customFormat="1" ht="45" customHeight="1" thickBot="1">
      <c r="C28" s="32"/>
      <c r="D28" s="19"/>
      <c r="E28" s="26"/>
      <c r="F28" s="29"/>
      <c r="G28" s="616" t="s">
        <v>316</v>
      </c>
      <c r="H28" s="617"/>
      <c r="I28" s="617"/>
      <c r="J28" s="617"/>
      <c r="K28" s="617"/>
      <c r="L28" s="617"/>
      <c r="M28" s="617"/>
      <c r="N28" s="617"/>
      <c r="O28" s="617"/>
      <c r="P28" s="618"/>
      <c r="Q28" s="619" t="e">
        <f>AP17</f>
        <v>#N/A</v>
      </c>
      <c r="R28" s="620"/>
      <c r="S28" s="620"/>
      <c r="T28" s="620"/>
      <c r="U28" s="620"/>
      <c r="V28" s="620"/>
      <c r="W28" s="620"/>
      <c r="X28" s="620"/>
      <c r="Y28" s="620"/>
      <c r="Z28" s="620"/>
      <c r="AA28" s="620"/>
      <c r="AB28" s="620"/>
      <c r="AC28" s="620"/>
      <c r="AD28" s="620"/>
      <c r="AE28" s="620"/>
      <c r="AF28" s="620"/>
      <c r="AG28" s="620"/>
      <c r="AH28" s="10" t="s">
        <v>4</v>
      </c>
      <c r="AN28" s="685" t="s">
        <v>330</v>
      </c>
      <c r="AO28" s="685"/>
      <c r="AP28" s="685"/>
      <c r="AQ28" s="686" t="e">
        <f>Q23</f>
        <v>#N/A</v>
      </c>
      <c r="AR28" s="686"/>
      <c r="AS28" s="19"/>
    </row>
    <row r="29" spans="2:53" s="18" customFormat="1" ht="21" customHeight="1" thickBot="1">
      <c r="C29" s="30"/>
      <c r="D29" s="31"/>
      <c r="E29" s="109" t="s">
        <v>334</v>
      </c>
      <c r="F29" s="261"/>
      <c r="G29" s="106"/>
      <c r="H29" s="106"/>
      <c r="I29" s="106"/>
      <c r="J29" s="106"/>
      <c r="K29" s="106"/>
      <c r="L29" s="106"/>
      <c r="M29" s="106"/>
      <c r="N29" s="106"/>
      <c r="O29" s="106"/>
      <c r="P29" s="107"/>
      <c r="Q29" s="635"/>
      <c r="R29" s="636"/>
      <c r="S29" s="636"/>
      <c r="T29" s="636"/>
      <c r="U29" s="636"/>
      <c r="V29" s="636"/>
      <c r="W29" s="636"/>
      <c r="X29" s="636"/>
      <c r="Y29" s="636"/>
      <c r="Z29" s="636"/>
      <c r="AA29" s="636"/>
      <c r="AB29" s="636"/>
      <c r="AC29" s="636"/>
      <c r="AD29" s="636"/>
      <c r="AE29" s="636"/>
      <c r="AF29" s="636"/>
      <c r="AG29" s="636"/>
      <c r="AH29" s="22" t="s">
        <v>4</v>
      </c>
      <c r="AN29" s="687" t="s">
        <v>204</v>
      </c>
      <c r="AO29" s="687"/>
      <c r="AP29" s="688"/>
      <c r="AQ29" s="689" t="e">
        <f>ROUND(AQ26/AQ27*AQ28,0)</f>
        <v>#DIV/0!</v>
      </c>
      <c r="AR29" s="690" t="e">
        <f>ROUND(AR25/AR27*AR28,0)</f>
        <v>#DIV/0!</v>
      </c>
      <c r="AS29" s="19"/>
    </row>
    <row r="30" spans="2:53" ht="9.9499999999999993" customHeight="1">
      <c r="AJ30" s="18"/>
      <c r="AK30" s="18"/>
      <c r="AL30" s="18"/>
      <c r="AM30" s="18"/>
      <c r="AN30" s="18"/>
      <c r="AO30" s="18"/>
      <c r="AP30" s="18"/>
      <c r="AQ30" s="18"/>
      <c r="AR30" s="18"/>
      <c r="AS30" s="18"/>
      <c r="AT30" s="18"/>
      <c r="AU30" s="18"/>
      <c r="AV30" s="18"/>
      <c r="AW30" s="18"/>
      <c r="AX30" s="18"/>
      <c r="AY30" s="18"/>
      <c r="AZ30" s="18"/>
      <c r="BA30" s="18"/>
    </row>
    <row r="31" spans="2:53" s="11" customFormat="1" ht="18" customHeight="1" thickBot="1">
      <c r="B31" s="1" t="s">
        <v>87</v>
      </c>
      <c r="AH31" s="24"/>
      <c r="AJ31" s="1"/>
      <c r="AK31" s="1"/>
      <c r="AL31" s="1"/>
      <c r="AM31" s="1"/>
      <c r="AN31" s="1"/>
      <c r="AO31" s="1"/>
      <c r="AP31" s="1"/>
      <c r="AQ31" s="1"/>
      <c r="AR31" s="1"/>
      <c r="AS31" s="1"/>
      <c r="AT31" s="1"/>
      <c r="AU31" s="1"/>
      <c r="AV31" s="1"/>
      <c r="AW31" s="1"/>
      <c r="AX31" s="1"/>
      <c r="AY31" s="1"/>
      <c r="AZ31" s="1"/>
      <c r="BA31" s="1"/>
    </row>
    <row r="32" spans="2:53" s="11" customFormat="1" ht="18" customHeight="1">
      <c r="C32" s="42" t="s">
        <v>28</v>
      </c>
      <c r="D32" s="651" t="s">
        <v>27</v>
      </c>
      <c r="E32" s="652"/>
      <c r="F32" s="652"/>
      <c r="G32" s="652"/>
      <c r="H32" s="652"/>
      <c r="I32" s="652"/>
      <c r="J32" s="652"/>
      <c r="K32" s="652"/>
      <c r="L32" s="652"/>
      <c r="M32" s="652"/>
      <c r="N32" s="652"/>
      <c r="O32" s="652"/>
      <c r="P32" s="653"/>
      <c r="Q32" s="648">
        <f>【様式４別添２】!E15</f>
        <v>0</v>
      </c>
      <c r="R32" s="649"/>
      <c r="S32" s="649"/>
      <c r="T32" s="649"/>
      <c r="U32" s="649"/>
      <c r="V32" s="649"/>
      <c r="W32" s="649"/>
      <c r="X32" s="649"/>
      <c r="Y32" s="649"/>
      <c r="Z32" s="649"/>
      <c r="AA32" s="649"/>
      <c r="AB32" s="649"/>
      <c r="AC32" s="649"/>
      <c r="AD32" s="649"/>
      <c r="AE32" s="649"/>
      <c r="AF32" s="649"/>
      <c r="AG32" s="650"/>
      <c r="AH32" s="21" t="s">
        <v>4</v>
      </c>
      <c r="AN32" s="269"/>
      <c r="AO32" s="266"/>
      <c r="AP32" s="266"/>
      <c r="AQ32" s="315"/>
      <c r="AR32" s="315"/>
      <c r="AS32" s="97"/>
    </row>
    <row r="33" spans="2:53" s="11" customFormat="1" ht="18" customHeight="1">
      <c r="C33" s="40"/>
      <c r="D33" s="36"/>
      <c r="E33" s="37"/>
      <c r="F33" s="37"/>
      <c r="G33" s="37"/>
      <c r="H33" s="624" t="s">
        <v>118</v>
      </c>
      <c r="I33" s="625"/>
      <c r="J33" s="625"/>
      <c r="K33" s="625"/>
      <c r="L33" s="625"/>
      <c r="M33" s="625"/>
      <c r="N33" s="625"/>
      <c r="O33" s="625"/>
      <c r="P33" s="644"/>
      <c r="Q33" s="682">
        <f>【様式４別添２】!F15</f>
        <v>0</v>
      </c>
      <c r="R33" s="683"/>
      <c r="S33" s="683"/>
      <c r="T33" s="683"/>
      <c r="U33" s="683"/>
      <c r="V33" s="683"/>
      <c r="W33" s="683"/>
      <c r="X33" s="683"/>
      <c r="Y33" s="683"/>
      <c r="Z33" s="683"/>
      <c r="AA33" s="683"/>
      <c r="AB33" s="683"/>
      <c r="AC33" s="683"/>
      <c r="AD33" s="683"/>
      <c r="AE33" s="683"/>
      <c r="AF33" s="683"/>
      <c r="AG33" s="684"/>
      <c r="AH33" s="23" t="s">
        <v>4</v>
      </c>
      <c r="AN33" s="266"/>
      <c r="AO33" s="266"/>
      <c r="AP33" s="266"/>
      <c r="AQ33" s="316"/>
      <c r="AR33" s="316"/>
      <c r="AS33" s="97"/>
      <c r="AT33" s="49"/>
    </row>
    <row r="34" spans="2:53" s="11" customFormat="1" ht="18" customHeight="1">
      <c r="C34" s="44" t="s">
        <v>89</v>
      </c>
      <c r="D34" s="637" t="s">
        <v>88</v>
      </c>
      <c r="E34" s="638"/>
      <c r="F34" s="638"/>
      <c r="G34" s="638"/>
      <c r="H34" s="638"/>
      <c r="I34" s="638"/>
      <c r="J34" s="638"/>
      <c r="K34" s="638"/>
      <c r="L34" s="638"/>
      <c r="M34" s="638"/>
      <c r="N34" s="638"/>
      <c r="O34" s="638"/>
      <c r="P34" s="639"/>
      <c r="Q34" s="682">
        <f>【様式４別添２】!G15</f>
        <v>0</v>
      </c>
      <c r="R34" s="683"/>
      <c r="S34" s="683"/>
      <c r="T34" s="683"/>
      <c r="U34" s="683"/>
      <c r="V34" s="683"/>
      <c r="W34" s="683"/>
      <c r="X34" s="683"/>
      <c r="Y34" s="683"/>
      <c r="Z34" s="683"/>
      <c r="AA34" s="683"/>
      <c r="AB34" s="683"/>
      <c r="AC34" s="683"/>
      <c r="AD34" s="683"/>
      <c r="AE34" s="683"/>
      <c r="AF34" s="683"/>
      <c r="AG34" s="684"/>
      <c r="AH34" s="23" t="s">
        <v>4</v>
      </c>
      <c r="AN34" s="268"/>
      <c r="AO34" s="268"/>
      <c r="AP34" s="268"/>
      <c r="AQ34" s="316"/>
      <c r="AR34" s="316"/>
      <c r="AS34" s="97"/>
      <c r="AT34" s="49"/>
    </row>
    <row r="35" spans="2:53" s="11" customFormat="1" ht="18" customHeight="1" thickBot="1">
      <c r="C35" s="41"/>
      <c r="D35" s="38"/>
      <c r="E35" s="39"/>
      <c r="F35" s="39"/>
      <c r="G35" s="39"/>
      <c r="H35" s="645" t="s">
        <v>119</v>
      </c>
      <c r="I35" s="646"/>
      <c r="J35" s="646"/>
      <c r="K35" s="646"/>
      <c r="L35" s="646"/>
      <c r="M35" s="646"/>
      <c r="N35" s="646"/>
      <c r="O35" s="646"/>
      <c r="P35" s="647"/>
      <c r="Q35" s="630">
        <f>【様式４別添２】!H15</f>
        <v>0</v>
      </c>
      <c r="R35" s="631"/>
      <c r="S35" s="631"/>
      <c r="T35" s="631"/>
      <c r="U35" s="631"/>
      <c r="V35" s="631"/>
      <c r="W35" s="631"/>
      <c r="X35" s="631"/>
      <c r="Y35" s="631"/>
      <c r="Z35" s="631"/>
      <c r="AA35" s="631"/>
      <c r="AB35" s="631"/>
      <c r="AC35" s="631"/>
      <c r="AD35" s="631"/>
      <c r="AE35" s="631"/>
      <c r="AF35" s="631"/>
      <c r="AG35" s="632"/>
      <c r="AH35" s="13" t="s">
        <v>4</v>
      </c>
      <c r="AN35" s="268"/>
      <c r="AO35" s="268"/>
      <c r="AP35" s="268"/>
      <c r="AQ35" s="267"/>
      <c r="AR35" s="267"/>
      <c r="AS35" s="97"/>
      <c r="AT35" s="49"/>
    </row>
    <row r="36" spans="2:53" s="11" customFormat="1" ht="9.9499999999999993" customHeight="1">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N36" s="268"/>
      <c r="AO36" s="268"/>
      <c r="AP36" s="268"/>
      <c r="AQ36" s="267"/>
      <c r="AR36" s="267"/>
      <c r="AS36" s="97"/>
      <c r="AT36" s="49"/>
    </row>
    <row r="37" spans="2:53" s="11" customFormat="1" ht="18" customHeight="1">
      <c r="B37" s="1" t="s">
        <v>120</v>
      </c>
      <c r="AH37" s="24"/>
      <c r="AN37" s="268"/>
      <c r="AO37" s="268"/>
      <c r="AP37" s="268"/>
      <c r="AQ37" s="267"/>
      <c r="AR37" s="267"/>
      <c r="AS37" s="97"/>
      <c r="AT37" s="49"/>
    </row>
    <row r="38" spans="2:53" s="11" customFormat="1" ht="18" customHeight="1" thickBot="1">
      <c r="B38" s="1"/>
      <c r="C38" s="58" t="s">
        <v>116</v>
      </c>
      <c r="AG38" s="615" t="str">
        <f>IF($Q$12="なし","",IF(Q40&gt;Q39,"OK","NG"))</f>
        <v>NG</v>
      </c>
      <c r="AH38" s="615"/>
      <c r="AN38" s="49"/>
      <c r="AO38" s="49"/>
      <c r="AP38" s="49"/>
      <c r="AQ38" s="49"/>
      <c r="AR38" s="49"/>
      <c r="AS38" s="49"/>
      <c r="AT38" s="49"/>
    </row>
    <row r="39" spans="2:53" s="11" customFormat="1" ht="35.1" customHeight="1">
      <c r="C39" s="95" t="s">
        <v>90</v>
      </c>
      <c r="D39" s="642" t="s">
        <v>124</v>
      </c>
      <c r="E39" s="642"/>
      <c r="F39" s="642"/>
      <c r="G39" s="642"/>
      <c r="H39" s="642"/>
      <c r="I39" s="642"/>
      <c r="J39" s="642"/>
      <c r="K39" s="642"/>
      <c r="L39" s="642"/>
      <c r="M39" s="642"/>
      <c r="N39" s="642"/>
      <c r="O39" s="642"/>
      <c r="P39" s="643"/>
      <c r="Q39" s="633" t="str">
        <f>IF(Q12="あり",Q18,"")</f>
        <v/>
      </c>
      <c r="R39" s="634"/>
      <c r="S39" s="634"/>
      <c r="T39" s="634"/>
      <c r="U39" s="634"/>
      <c r="V39" s="634"/>
      <c r="W39" s="634"/>
      <c r="X39" s="634"/>
      <c r="Y39" s="634"/>
      <c r="Z39" s="634"/>
      <c r="AA39" s="634"/>
      <c r="AB39" s="634"/>
      <c r="AC39" s="634"/>
      <c r="AD39" s="634"/>
      <c r="AE39" s="634"/>
      <c r="AF39" s="634"/>
      <c r="AG39" s="611"/>
      <c r="AH39" s="17" t="s">
        <v>4</v>
      </c>
    </row>
    <row r="40" spans="2:53" s="11" customFormat="1" ht="35.1" customHeight="1" thickBot="1">
      <c r="C40" s="96" t="s">
        <v>91</v>
      </c>
      <c r="D40" s="640" t="s">
        <v>99</v>
      </c>
      <c r="E40" s="640"/>
      <c r="F40" s="640"/>
      <c r="G40" s="640"/>
      <c r="H40" s="640"/>
      <c r="I40" s="640"/>
      <c r="J40" s="640"/>
      <c r="K40" s="640"/>
      <c r="L40" s="640"/>
      <c r="M40" s="640"/>
      <c r="N40" s="640"/>
      <c r="O40" s="640"/>
      <c r="P40" s="641"/>
      <c r="Q40" s="630" t="str">
        <f>IF(Q12="あり",Q22,"")</f>
        <v/>
      </c>
      <c r="R40" s="631"/>
      <c r="S40" s="631"/>
      <c r="T40" s="631"/>
      <c r="U40" s="631"/>
      <c r="V40" s="631"/>
      <c r="W40" s="631"/>
      <c r="X40" s="631"/>
      <c r="Y40" s="631"/>
      <c r="Z40" s="631"/>
      <c r="AA40" s="631"/>
      <c r="AB40" s="631"/>
      <c r="AC40" s="631"/>
      <c r="AD40" s="631"/>
      <c r="AE40" s="631"/>
      <c r="AF40" s="631"/>
      <c r="AG40" s="632"/>
      <c r="AH40" s="13" t="s">
        <v>4</v>
      </c>
    </row>
    <row r="41" spans="2:53" s="11" customFormat="1" ht="9.9499999999999993" customHeight="1">
      <c r="C41" s="49"/>
      <c r="D41" s="37"/>
      <c r="E41" s="37"/>
      <c r="F41" s="37"/>
      <c r="G41" s="37"/>
      <c r="H41" s="97"/>
      <c r="I41" s="37"/>
      <c r="J41" s="37"/>
      <c r="K41" s="37"/>
      <c r="L41" s="37"/>
      <c r="M41" s="37"/>
      <c r="N41" s="37"/>
      <c r="O41" s="37"/>
      <c r="P41" s="37"/>
      <c r="Q41" s="98"/>
      <c r="R41" s="99"/>
      <c r="S41" s="99"/>
      <c r="T41" s="99"/>
      <c r="U41" s="99"/>
      <c r="V41" s="99"/>
      <c r="W41" s="99"/>
      <c r="X41" s="99"/>
      <c r="Y41" s="99"/>
      <c r="Z41" s="99"/>
      <c r="AA41" s="99"/>
      <c r="AB41" s="99"/>
      <c r="AC41" s="99"/>
      <c r="AD41" s="99"/>
      <c r="AE41" s="99"/>
      <c r="AF41" s="99"/>
      <c r="AG41" s="99"/>
      <c r="AH41" s="33"/>
    </row>
    <row r="42" spans="2:53" s="11" customFormat="1" ht="18" customHeight="1" thickBot="1">
      <c r="B42" s="1"/>
      <c r="C42" s="59" t="s">
        <v>117</v>
      </c>
      <c r="D42" s="14"/>
      <c r="E42" s="14"/>
      <c r="F42" s="14"/>
      <c r="G42" s="14"/>
      <c r="H42" s="14"/>
      <c r="I42" s="14"/>
      <c r="J42" s="14"/>
      <c r="K42" s="14"/>
      <c r="L42" s="14"/>
      <c r="M42" s="14"/>
      <c r="N42" s="14"/>
      <c r="O42" s="14"/>
      <c r="P42" s="14"/>
      <c r="AG42" s="615" t="str">
        <f>IF($Q$12="あり","",IF(Q44&gt;Q43,"OK","NG"))</f>
        <v>NG</v>
      </c>
      <c r="AH42" s="615"/>
    </row>
    <row r="43" spans="2:53" s="11" customFormat="1" ht="35.1" customHeight="1">
      <c r="B43" s="1"/>
      <c r="C43" s="95" t="s">
        <v>90</v>
      </c>
      <c r="D43" s="642" t="s">
        <v>331</v>
      </c>
      <c r="E43" s="642"/>
      <c r="F43" s="642"/>
      <c r="G43" s="642"/>
      <c r="H43" s="642"/>
      <c r="I43" s="642"/>
      <c r="J43" s="642"/>
      <c r="K43" s="642"/>
      <c r="L43" s="642"/>
      <c r="M43" s="642"/>
      <c r="N43" s="642"/>
      <c r="O43" s="642"/>
      <c r="P43" s="643"/>
      <c r="Q43" s="633" t="str">
        <f>IF(Q12="なし",ROUNDDOWN(Q26+Q33+Q35,-3),"")</f>
        <v/>
      </c>
      <c r="R43" s="634"/>
      <c r="S43" s="634"/>
      <c r="T43" s="634"/>
      <c r="U43" s="634"/>
      <c r="V43" s="634"/>
      <c r="W43" s="634"/>
      <c r="X43" s="634"/>
      <c r="Y43" s="634"/>
      <c r="Z43" s="634"/>
      <c r="AA43" s="634"/>
      <c r="AB43" s="634"/>
      <c r="AC43" s="634"/>
      <c r="AD43" s="634"/>
      <c r="AE43" s="634"/>
      <c r="AF43" s="634"/>
      <c r="AG43" s="611"/>
      <c r="AH43" s="17" t="s">
        <v>4</v>
      </c>
    </row>
    <row r="44" spans="2:53" s="11" customFormat="1" ht="35.1" customHeight="1" thickBot="1">
      <c r="C44" s="96" t="s">
        <v>91</v>
      </c>
      <c r="D44" s="640" t="s">
        <v>187</v>
      </c>
      <c r="E44" s="640"/>
      <c r="F44" s="640"/>
      <c r="G44" s="640"/>
      <c r="H44" s="640"/>
      <c r="I44" s="640"/>
      <c r="J44" s="640"/>
      <c r="K44" s="640"/>
      <c r="L44" s="640"/>
      <c r="M44" s="640"/>
      <c r="N44" s="640"/>
      <c r="O44" s="640"/>
      <c r="P44" s="641"/>
      <c r="Q44" s="630" t="str">
        <f>IF(Q12="なし",ROUNDDOWN(Q24-Q25,-3),"")</f>
        <v/>
      </c>
      <c r="R44" s="631"/>
      <c r="S44" s="631"/>
      <c r="T44" s="631"/>
      <c r="U44" s="631"/>
      <c r="V44" s="631"/>
      <c r="W44" s="631"/>
      <c r="X44" s="631"/>
      <c r="Y44" s="631"/>
      <c r="Z44" s="631"/>
      <c r="AA44" s="631"/>
      <c r="AB44" s="631"/>
      <c r="AC44" s="631"/>
      <c r="AD44" s="631"/>
      <c r="AE44" s="631"/>
      <c r="AF44" s="631"/>
      <c r="AG44" s="632"/>
      <c r="AH44" s="13" t="s">
        <v>4</v>
      </c>
    </row>
    <row r="45" spans="2:53" s="11" customFormat="1" ht="9.9499999999999993" customHeight="1"/>
    <row r="46" spans="2:53" ht="15" customHeight="1">
      <c r="C46" s="1" t="s">
        <v>13</v>
      </c>
      <c r="AJ46" s="11"/>
      <c r="AK46" s="11"/>
      <c r="AL46" s="11"/>
      <c r="AM46" s="11"/>
      <c r="AN46" s="11"/>
      <c r="AO46" s="11"/>
      <c r="AP46" s="11"/>
      <c r="AQ46" s="11"/>
      <c r="AR46" s="11"/>
      <c r="AS46" s="11"/>
      <c r="AT46" s="11"/>
      <c r="AU46" s="11"/>
      <c r="AV46" s="11"/>
      <c r="AW46" s="11"/>
      <c r="AX46" s="11"/>
      <c r="AY46" s="11"/>
      <c r="AZ46" s="11"/>
      <c r="BA46" s="11"/>
    </row>
    <row r="47" spans="2:53" ht="10.5" customHeight="1">
      <c r="Q47" s="18"/>
      <c r="R47" s="18"/>
      <c r="S47" s="18"/>
      <c r="T47" s="18"/>
      <c r="U47" s="18"/>
      <c r="V47" s="18"/>
      <c r="W47" s="18"/>
      <c r="X47" s="18"/>
      <c r="Y47" s="18"/>
      <c r="Z47" s="18"/>
      <c r="AA47" s="18"/>
    </row>
  </sheetData>
  <sheetProtection algorithmName="SHA-512" hashValue="ubaduFle/+WocIif9yNmkJbMNy6fxqozYfeCPpi9fZOOmISQKTI30Bn6m8CMa+HvmHufCmiEMba3PBYYrgSXow==" saltValue="AgavczO5EPaEW+DEsILC9Q==" spinCount="100000" sheet="1" objects="1" scenarios="1"/>
  <mergeCells count="74">
    <mergeCell ref="AN26:AP26"/>
    <mergeCell ref="AQ26:AR26"/>
    <mergeCell ref="Q34:AG34"/>
    <mergeCell ref="AN28:AP28"/>
    <mergeCell ref="AQ28:AR28"/>
    <mergeCell ref="AN29:AP29"/>
    <mergeCell ref="AQ29:AR29"/>
    <mergeCell ref="AN27:AP27"/>
    <mergeCell ref="AQ27:AR27"/>
    <mergeCell ref="Q33:AG33"/>
    <mergeCell ref="AN6:AP6"/>
    <mergeCell ref="K4:L4"/>
    <mergeCell ref="D5:J5"/>
    <mergeCell ref="K5:L5"/>
    <mergeCell ref="D6:J6"/>
    <mergeCell ref="K6:L6"/>
    <mergeCell ref="K7:M7"/>
    <mergeCell ref="D8:J8"/>
    <mergeCell ref="K8:L8"/>
    <mergeCell ref="C9:J9"/>
    <mergeCell ref="K9:M9"/>
    <mergeCell ref="Q44:AG44"/>
    <mergeCell ref="Q39:AG39"/>
    <mergeCell ref="Q40:AG40"/>
    <mergeCell ref="Q29:AG29"/>
    <mergeCell ref="D34:P34"/>
    <mergeCell ref="D44:P44"/>
    <mergeCell ref="Q43:AG43"/>
    <mergeCell ref="D43:P43"/>
    <mergeCell ref="H33:P33"/>
    <mergeCell ref="H35:P35"/>
    <mergeCell ref="Q32:AG32"/>
    <mergeCell ref="D39:P39"/>
    <mergeCell ref="D40:P40"/>
    <mergeCell ref="D32:P32"/>
    <mergeCell ref="Q35:AG35"/>
    <mergeCell ref="Q22:AG22"/>
    <mergeCell ref="Q23:AG23"/>
    <mergeCell ref="AG38:AH38"/>
    <mergeCell ref="AG42:AH42"/>
    <mergeCell ref="F25:P25"/>
    <mergeCell ref="G27:P27"/>
    <mergeCell ref="Q26:AG26"/>
    <mergeCell ref="Q27:AG27"/>
    <mergeCell ref="Q28:AG28"/>
    <mergeCell ref="Q24:AG24"/>
    <mergeCell ref="Q25:AG25"/>
    <mergeCell ref="E23:P23"/>
    <mergeCell ref="F24:P24"/>
    <mergeCell ref="F26:P26"/>
    <mergeCell ref="G28:P28"/>
    <mergeCell ref="D22:P22"/>
    <mergeCell ref="B2:AH2"/>
    <mergeCell ref="Q19:AH19"/>
    <mergeCell ref="V4:AH4"/>
    <mergeCell ref="V5:AH5"/>
    <mergeCell ref="P6:U6"/>
    <mergeCell ref="V6:AH6"/>
    <mergeCell ref="Q18:AG18"/>
    <mergeCell ref="Q15:AG15"/>
    <mergeCell ref="P4:U4"/>
    <mergeCell ref="P5:U5"/>
    <mergeCell ref="D12:K12"/>
    <mergeCell ref="Q14:S14"/>
    <mergeCell ref="F14:P14"/>
    <mergeCell ref="Q12:T12"/>
    <mergeCell ref="D19:P19"/>
    <mergeCell ref="Q13:S13"/>
    <mergeCell ref="R16:AC16"/>
    <mergeCell ref="R17:AC17"/>
    <mergeCell ref="AD16:AG16"/>
    <mergeCell ref="AD17:AG17"/>
    <mergeCell ref="F18:P18"/>
    <mergeCell ref="D15:P17"/>
  </mergeCells>
  <phoneticPr fontId="4"/>
  <dataValidations count="2">
    <dataValidation type="whole" operator="greaterThanOrEqual" allowBlank="1" showInputMessage="1" showErrorMessage="1" sqref="Q29:AG29 AQ20:AR22 AQ32:AR34 AQ25:AR27" xr:uid="{A040C14E-08E8-4A7A-82E9-E33D9E112CFE}">
      <formula1>0</formula1>
    </dataValidation>
    <dataValidation type="list" allowBlank="1" showInputMessage="1" showErrorMessage="1" sqref="K9:M9" xr:uid="{409C9649-6E6E-450C-8217-0125C687BD19}">
      <formula1>$AR$7:$BB$7</formula1>
    </dataValidation>
  </dataValidations>
  <printOptions horizontalCentered="1"/>
  <pageMargins left="0.59055118110236227" right="0.59055118110236227" top="0.39370078740157483" bottom="0.19685039370078741" header="0.31496062992125984" footer="0.19685039370078741"/>
  <pageSetup paperSize="9" scale="81" orientation="portrait" r:id="rId1"/>
  <headerFooter alignWithMargins="0"/>
  <rowBreaks count="1" manualBreakCount="1">
    <brk id="47"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50" zoomScaleNormal="100" zoomScaleSheetLayoutView="50" workbookViewId="0">
      <pane ySplit="8" topLeftCell="A9" activePane="bottomLeft" state="frozen"/>
      <selection activeCell="E15" sqref="E15"/>
      <selection pane="bottomLeft" activeCell="K12" sqref="K12"/>
    </sheetView>
  </sheetViews>
  <sheetFormatPr defaultColWidth="9.125" defaultRowHeight="12"/>
  <cols>
    <col min="1" max="1" width="3.125" style="145" customWidth="1"/>
    <col min="2" max="2" width="4.625" style="146" customWidth="1"/>
    <col min="3" max="3" width="28" style="146" customWidth="1"/>
    <col min="4" max="6" width="7.125" style="146" customWidth="1"/>
    <col min="7" max="7" width="16" style="146" customWidth="1"/>
    <col min="8" max="11" width="5" style="146" customWidth="1"/>
    <col min="12" max="13" width="10.125" style="146" customWidth="1"/>
    <col min="14" max="14" width="8.5" style="146" customWidth="1"/>
    <col min="15" max="15" width="6.25" style="146" customWidth="1"/>
    <col min="16" max="16" width="7.5" style="146" customWidth="1"/>
    <col min="17" max="17" width="7.875" style="146" customWidth="1"/>
    <col min="18" max="20" width="15.75" style="146" customWidth="1"/>
    <col min="21" max="21" width="15.75" style="146" hidden="1" customWidth="1"/>
    <col min="22" max="22" width="15.75" style="146" customWidth="1"/>
    <col min="23" max="23" width="19.75" style="146" customWidth="1"/>
    <col min="24" max="24" width="14.75" style="146" hidden="1" customWidth="1"/>
    <col min="25" max="25" width="14.75" style="146" customWidth="1"/>
    <col min="26" max="26" width="17.5" style="146" customWidth="1"/>
    <col min="27" max="29" width="17.25" style="146" customWidth="1"/>
    <col min="30" max="30" width="17.875" style="146" customWidth="1"/>
    <col min="31" max="34" width="12.25" style="146" customWidth="1"/>
    <col min="35" max="35" width="18.75" style="146" customWidth="1"/>
    <col min="36" max="38" width="16.75" style="146" customWidth="1"/>
    <col min="39" max="39" width="2.5" style="146" customWidth="1"/>
    <col min="40" max="16384" width="9.125" style="146"/>
  </cols>
  <sheetData>
    <row r="1" spans="2:39" ht="12.75" thickBot="1"/>
    <row r="2" spans="2:39" ht="52.5" customHeight="1" thickBot="1">
      <c r="B2" s="147" t="s">
        <v>290</v>
      </c>
      <c r="AE2" s="749" t="s">
        <v>206</v>
      </c>
      <c r="AF2" s="750"/>
      <c r="AG2" s="751"/>
      <c r="AI2" s="148"/>
      <c r="AJ2" s="712" t="s">
        <v>2</v>
      </c>
      <c r="AK2" s="713"/>
      <c r="AL2" s="714"/>
    </row>
    <row r="3" spans="2:39" ht="52.5" customHeight="1" thickBot="1">
      <c r="B3" s="149"/>
      <c r="R3" s="150" t="s">
        <v>149</v>
      </c>
      <c r="AE3" s="249" t="s">
        <v>150</v>
      </c>
      <c r="AF3" s="251" t="s">
        <v>151</v>
      </c>
      <c r="AG3" s="250" t="s">
        <v>320</v>
      </c>
      <c r="AI3" s="148"/>
      <c r="AJ3" s="715" t="str">
        <f>基礎情報!E37&amp;""</f>
        <v/>
      </c>
      <c r="AK3" s="716"/>
      <c r="AL3" s="717"/>
    </row>
    <row r="4" spans="2:39" ht="39" customHeight="1" thickBot="1">
      <c r="B4" s="151" t="s">
        <v>182</v>
      </c>
      <c r="C4" s="151"/>
      <c r="D4" s="151"/>
      <c r="E4" s="151"/>
      <c r="F4" s="151"/>
      <c r="G4" s="151"/>
      <c r="H4" s="151"/>
      <c r="I4" s="151"/>
      <c r="J4" s="151"/>
      <c r="K4" s="151"/>
      <c r="L4" s="151"/>
      <c r="M4" s="385">
        <v>173</v>
      </c>
      <c r="N4" s="151"/>
      <c r="O4" s="151"/>
      <c r="P4" s="151"/>
      <c r="Q4" s="151"/>
      <c r="R4" s="152" t="str">
        <f>【様式４】!K9</f>
        <v>令和4年度</v>
      </c>
      <c r="S4" s="151"/>
      <c r="T4" s="153" t="s">
        <v>152</v>
      </c>
      <c r="U4" s="154"/>
      <c r="V4" s="384"/>
      <c r="W4" s="155"/>
      <c r="X4" s="155"/>
      <c r="Y4" s="156"/>
      <c r="Z4" s="156"/>
      <c r="AA4" s="157"/>
      <c r="AB4" s="157"/>
      <c r="AC4" s="157"/>
      <c r="AD4" s="157"/>
      <c r="AE4" s="369"/>
      <c r="AF4" s="370"/>
      <c r="AG4" s="371"/>
      <c r="AH4" s="157"/>
      <c r="AI4" s="148"/>
      <c r="AJ4" s="718"/>
      <c r="AK4" s="719"/>
      <c r="AL4" s="720"/>
      <c r="AM4" s="158"/>
    </row>
    <row r="5" spans="2:39" ht="14.25" customHeight="1" thickBot="1">
      <c r="B5" s="155"/>
      <c r="C5" s="155"/>
      <c r="D5" s="155"/>
      <c r="E5" s="155"/>
      <c r="F5" s="155"/>
      <c r="G5" s="155"/>
      <c r="H5" s="155"/>
      <c r="I5" s="155"/>
      <c r="J5" s="155"/>
      <c r="K5" s="155"/>
      <c r="L5" s="155"/>
      <c r="M5" s="155"/>
      <c r="N5" s="155"/>
      <c r="O5" s="155"/>
      <c r="P5" s="155"/>
      <c r="Q5" s="155"/>
      <c r="R5" s="155"/>
      <c r="S5" s="155"/>
      <c r="T5" s="155"/>
      <c r="U5" s="155"/>
      <c r="V5" s="155"/>
      <c r="W5" s="155"/>
      <c r="X5" s="155"/>
      <c r="Y5" s="156"/>
      <c r="Z5" s="156"/>
      <c r="AA5" s="157"/>
      <c r="AB5" s="157"/>
      <c r="AC5" s="157"/>
      <c r="AD5" s="157"/>
      <c r="AE5" s="157"/>
      <c r="AF5" s="157"/>
      <c r="AG5" s="157"/>
      <c r="AH5" s="157"/>
      <c r="AI5" s="159"/>
      <c r="AJ5" s="160"/>
      <c r="AK5" s="161"/>
      <c r="AL5" s="162"/>
      <c r="AM5" s="158"/>
    </row>
    <row r="6" spans="2:39" ht="37.5" customHeight="1">
      <c r="B6" s="691" t="s">
        <v>61</v>
      </c>
      <c r="C6" s="697" t="s">
        <v>62</v>
      </c>
      <c r="D6" s="697" t="s">
        <v>153</v>
      </c>
      <c r="E6" s="698"/>
      <c r="F6" s="699"/>
      <c r="G6" s="694" t="s">
        <v>63</v>
      </c>
      <c r="H6" s="697" t="s">
        <v>209</v>
      </c>
      <c r="I6" s="698"/>
      <c r="J6" s="698"/>
      <c r="K6" s="699"/>
      <c r="L6" s="694" t="s">
        <v>126</v>
      </c>
      <c r="M6" s="694" t="s">
        <v>140</v>
      </c>
      <c r="N6" s="694" t="s">
        <v>127</v>
      </c>
      <c r="O6" s="697" t="s">
        <v>154</v>
      </c>
      <c r="P6" s="699"/>
      <c r="Q6" s="706" t="s">
        <v>64</v>
      </c>
      <c r="R6" s="709" t="s">
        <v>297</v>
      </c>
      <c r="S6" s="710"/>
      <c r="T6" s="710"/>
      <c r="U6" s="710"/>
      <c r="V6" s="710"/>
      <c r="W6" s="710"/>
      <c r="X6" s="710"/>
      <c r="Y6" s="710"/>
      <c r="Z6" s="711"/>
      <c r="AA6" s="709" t="s">
        <v>298</v>
      </c>
      <c r="AB6" s="710"/>
      <c r="AC6" s="710"/>
      <c r="AD6" s="752"/>
      <c r="AE6" s="753" t="s">
        <v>155</v>
      </c>
      <c r="AF6" s="754"/>
      <c r="AG6" s="754"/>
      <c r="AH6" s="755"/>
      <c r="AI6" s="725" t="s">
        <v>186</v>
      </c>
      <c r="AJ6" s="728" t="s">
        <v>65</v>
      </c>
      <c r="AK6" s="729"/>
      <c r="AL6" s="730"/>
      <c r="AM6" s="158"/>
    </row>
    <row r="7" spans="2:39" ht="37.5" customHeight="1">
      <c r="B7" s="692"/>
      <c r="C7" s="700"/>
      <c r="D7" s="700"/>
      <c r="E7" s="764"/>
      <c r="F7" s="702"/>
      <c r="G7" s="695"/>
      <c r="H7" s="700"/>
      <c r="I7" s="701"/>
      <c r="J7" s="701"/>
      <c r="K7" s="702"/>
      <c r="L7" s="695"/>
      <c r="M7" s="695"/>
      <c r="N7" s="695"/>
      <c r="O7" s="700"/>
      <c r="P7" s="702"/>
      <c r="Q7" s="707"/>
      <c r="R7" s="737" t="s">
        <v>156</v>
      </c>
      <c r="S7" s="738"/>
      <c r="T7" s="738"/>
      <c r="U7" s="738"/>
      <c r="V7" s="738"/>
      <c r="W7" s="739"/>
      <c r="X7" s="740" t="s">
        <v>157</v>
      </c>
      <c r="Y7" s="740" t="s">
        <v>158</v>
      </c>
      <c r="Z7" s="742" t="s">
        <v>299</v>
      </c>
      <c r="AA7" s="744" t="s">
        <v>159</v>
      </c>
      <c r="AB7" s="745"/>
      <c r="AC7" s="746"/>
      <c r="AD7" s="747" t="s">
        <v>160</v>
      </c>
      <c r="AE7" s="756"/>
      <c r="AF7" s="757"/>
      <c r="AG7" s="757"/>
      <c r="AH7" s="758"/>
      <c r="AI7" s="726"/>
      <c r="AJ7" s="731"/>
      <c r="AK7" s="732"/>
      <c r="AL7" s="733"/>
      <c r="AM7" s="159"/>
    </row>
    <row r="8" spans="2:39" ht="63.75" customHeight="1" thickBot="1">
      <c r="B8" s="693"/>
      <c r="C8" s="703"/>
      <c r="D8" s="163" t="s">
        <v>150</v>
      </c>
      <c r="E8" s="163" t="s">
        <v>151</v>
      </c>
      <c r="F8" s="163" t="s">
        <v>323</v>
      </c>
      <c r="G8" s="696"/>
      <c r="H8" s="703"/>
      <c r="I8" s="704"/>
      <c r="J8" s="704"/>
      <c r="K8" s="705"/>
      <c r="L8" s="696"/>
      <c r="M8" s="696"/>
      <c r="N8" s="696"/>
      <c r="O8" s="703"/>
      <c r="P8" s="705"/>
      <c r="Q8" s="708"/>
      <c r="R8" s="164" t="s">
        <v>66</v>
      </c>
      <c r="S8" s="165" t="s">
        <v>67</v>
      </c>
      <c r="T8" s="166" t="s">
        <v>68</v>
      </c>
      <c r="U8" s="167" t="s">
        <v>161</v>
      </c>
      <c r="V8" s="167" t="s">
        <v>162</v>
      </c>
      <c r="W8" s="383" t="s">
        <v>163</v>
      </c>
      <c r="X8" s="741"/>
      <c r="Y8" s="741"/>
      <c r="Z8" s="743"/>
      <c r="AA8" s="168" t="s">
        <v>183</v>
      </c>
      <c r="AB8" s="169" t="s">
        <v>184</v>
      </c>
      <c r="AC8" s="167" t="s">
        <v>185</v>
      </c>
      <c r="AD8" s="748"/>
      <c r="AE8" s="170" t="s">
        <v>150</v>
      </c>
      <c r="AF8" s="170" t="s">
        <v>207</v>
      </c>
      <c r="AG8" s="170" t="s">
        <v>319</v>
      </c>
      <c r="AH8" s="170" t="s">
        <v>146</v>
      </c>
      <c r="AI8" s="727"/>
      <c r="AJ8" s="734"/>
      <c r="AK8" s="735"/>
      <c r="AL8" s="736"/>
      <c r="AM8" s="171"/>
    </row>
    <row r="9" spans="2:39" ht="30" customHeight="1">
      <c r="B9" s="172">
        <v>1</v>
      </c>
      <c r="C9" s="317"/>
      <c r="D9" s="318"/>
      <c r="E9" s="318"/>
      <c r="F9" s="318"/>
      <c r="G9" s="318"/>
      <c r="H9" s="318"/>
      <c r="I9" s="386" t="s">
        <v>164</v>
      </c>
      <c r="J9" s="318"/>
      <c r="K9" s="386" t="s">
        <v>165</v>
      </c>
      <c r="L9" s="318"/>
      <c r="M9" s="319"/>
      <c r="N9" s="391">
        <f t="shared" ref="N9:N40" si="0">IF(ROUNDDOWN(M9/$M$4,1)&gt;1,1,ROUNDDOWN(M9/$M$4,1))</f>
        <v>0</v>
      </c>
      <c r="O9" s="320"/>
      <c r="P9" s="395" t="s">
        <v>166</v>
      </c>
      <c r="Q9" s="319"/>
      <c r="R9" s="321"/>
      <c r="S9" s="322"/>
      <c r="T9" s="323"/>
      <c r="U9" s="324">
        <f t="shared" ref="U9:U40" si="1">IF(C9="",0,ROUND($U$99/COUNTA($C$9:$C$98),0))</f>
        <v>0</v>
      </c>
      <c r="V9" s="372">
        <f>IF($V$4="○",U9+U101,0)</f>
        <v>0</v>
      </c>
      <c r="W9" s="372">
        <f t="shared" ref="W9:W40" si="2">IF($V$4="○",V9,SUM(R9:T9))</f>
        <v>0</v>
      </c>
      <c r="X9" s="373">
        <f t="shared" ref="X9:X40" si="3">IF(W9=0,0,ROUND($X$99/COUNTIF($W$9:$W$98,"&gt;0"),0))</f>
        <v>0</v>
      </c>
      <c r="Y9" s="373">
        <f>IFERROR(X9+X101,0)</f>
        <v>0</v>
      </c>
      <c r="Z9" s="374">
        <f t="shared" ref="Z9:Z40" si="4">SUM(W9,Y9)</f>
        <v>0</v>
      </c>
      <c r="AA9" s="325"/>
      <c r="AB9" s="325"/>
      <c r="AC9" s="326"/>
      <c r="AD9" s="365">
        <f t="shared" ref="AD9:AD70" si="5">SUM(AA9:AC9)</f>
        <v>0</v>
      </c>
      <c r="AE9" s="327"/>
      <c r="AF9" s="328"/>
      <c r="AG9" s="328"/>
      <c r="AH9" s="359">
        <f>SUM(AE9:AG9)</f>
        <v>0</v>
      </c>
      <c r="AI9" s="360">
        <f>AD9-Z9-AH9</f>
        <v>0</v>
      </c>
      <c r="AJ9" s="721"/>
      <c r="AK9" s="721"/>
      <c r="AL9" s="722"/>
      <c r="AM9" s="173"/>
    </row>
    <row r="10" spans="2:39" ht="30" customHeight="1">
      <c r="B10" s="174">
        <f>B9+1</f>
        <v>2</v>
      </c>
      <c r="C10" s="329"/>
      <c r="D10" s="330"/>
      <c r="E10" s="330"/>
      <c r="F10" s="330"/>
      <c r="G10" s="331"/>
      <c r="H10" s="332"/>
      <c r="I10" s="387" t="s">
        <v>164</v>
      </c>
      <c r="J10" s="332"/>
      <c r="K10" s="387" t="s">
        <v>165</v>
      </c>
      <c r="L10" s="332"/>
      <c r="M10" s="332"/>
      <c r="N10" s="392">
        <f t="shared" si="0"/>
        <v>0</v>
      </c>
      <c r="O10" s="331"/>
      <c r="P10" s="388" t="s">
        <v>166</v>
      </c>
      <c r="Q10" s="333"/>
      <c r="R10" s="334"/>
      <c r="S10" s="335"/>
      <c r="T10" s="336"/>
      <c r="U10" s="337">
        <f t="shared" si="1"/>
        <v>0</v>
      </c>
      <c r="V10" s="363">
        <f t="shared" ref="V10:V41" si="6">IF($V$4="○",U10,0)</f>
        <v>0</v>
      </c>
      <c r="W10" s="363">
        <f t="shared" si="2"/>
        <v>0</v>
      </c>
      <c r="X10" s="375">
        <f t="shared" si="3"/>
        <v>0</v>
      </c>
      <c r="Y10" s="375">
        <f>X10</f>
        <v>0</v>
      </c>
      <c r="Z10" s="376">
        <f t="shared" si="4"/>
        <v>0</v>
      </c>
      <c r="AA10" s="336"/>
      <c r="AB10" s="327"/>
      <c r="AC10" s="338"/>
      <c r="AD10" s="366">
        <f t="shared" si="5"/>
        <v>0</v>
      </c>
      <c r="AE10" s="327"/>
      <c r="AF10" s="327"/>
      <c r="AG10" s="327"/>
      <c r="AH10" s="361">
        <f>SUM(AE10:AG10)</f>
        <v>0</v>
      </c>
      <c r="AI10" s="362">
        <f t="shared" ref="AI10:AI70" si="7">AD10-Z10-AH10</f>
        <v>0</v>
      </c>
      <c r="AJ10" s="723"/>
      <c r="AK10" s="723"/>
      <c r="AL10" s="724"/>
      <c r="AM10" s="173"/>
    </row>
    <row r="11" spans="2:39" ht="30" customHeight="1">
      <c r="B11" s="175">
        <f t="shared" ref="B11:B98" si="8">B10+1</f>
        <v>3</v>
      </c>
      <c r="C11" s="329"/>
      <c r="D11" s="331"/>
      <c r="E11" s="331"/>
      <c r="F11" s="331"/>
      <c r="G11" s="331"/>
      <c r="H11" s="331"/>
      <c r="I11" s="388" t="s">
        <v>164</v>
      </c>
      <c r="J11" s="331"/>
      <c r="K11" s="388" t="s">
        <v>165</v>
      </c>
      <c r="L11" s="331"/>
      <c r="M11" s="339"/>
      <c r="N11" s="393">
        <f t="shared" si="0"/>
        <v>0</v>
      </c>
      <c r="O11" s="331"/>
      <c r="P11" s="388" t="s">
        <v>166</v>
      </c>
      <c r="Q11" s="339"/>
      <c r="R11" s="340"/>
      <c r="S11" s="341"/>
      <c r="T11" s="342"/>
      <c r="U11" s="337">
        <f t="shared" si="1"/>
        <v>0</v>
      </c>
      <c r="V11" s="363">
        <f t="shared" si="6"/>
        <v>0</v>
      </c>
      <c r="W11" s="363">
        <f t="shared" si="2"/>
        <v>0</v>
      </c>
      <c r="X11" s="361">
        <f t="shared" si="3"/>
        <v>0</v>
      </c>
      <c r="Y11" s="361">
        <f t="shared" ref="Y11:Y98" si="9">X11</f>
        <v>0</v>
      </c>
      <c r="Z11" s="377">
        <f t="shared" si="4"/>
        <v>0</v>
      </c>
      <c r="AA11" s="342"/>
      <c r="AB11" s="327"/>
      <c r="AC11" s="327"/>
      <c r="AD11" s="366">
        <f t="shared" si="5"/>
        <v>0</v>
      </c>
      <c r="AE11" s="327"/>
      <c r="AF11" s="327"/>
      <c r="AG11" s="327"/>
      <c r="AH11" s="361">
        <f t="shared" ref="AH11:AH74" si="10">SUM(AE11:AG11)</f>
        <v>0</v>
      </c>
      <c r="AI11" s="362">
        <f t="shared" si="7"/>
        <v>0</v>
      </c>
      <c r="AJ11" s="723"/>
      <c r="AK11" s="723"/>
      <c r="AL11" s="724"/>
      <c r="AM11" s="173"/>
    </row>
    <row r="12" spans="2:39" ht="30" customHeight="1">
      <c r="B12" s="175">
        <f t="shared" si="8"/>
        <v>4</v>
      </c>
      <c r="C12" s="329"/>
      <c r="D12" s="331"/>
      <c r="E12" s="331"/>
      <c r="F12" s="331"/>
      <c r="G12" s="331"/>
      <c r="H12" s="331"/>
      <c r="I12" s="388" t="s">
        <v>164</v>
      </c>
      <c r="J12" s="331"/>
      <c r="K12" s="388" t="s">
        <v>165</v>
      </c>
      <c r="L12" s="331"/>
      <c r="M12" s="339"/>
      <c r="N12" s="393">
        <f t="shared" si="0"/>
        <v>0</v>
      </c>
      <c r="O12" s="331"/>
      <c r="P12" s="388" t="s">
        <v>166</v>
      </c>
      <c r="Q12" s="339"/>
      <c r="R12" s="340"/>
      <c r="S12" s="341"/>
      <c r="T12" s="342"/>
      <c r="U12" s="337">
        <f t="shared" si="1"/>
        <v>0</v>
      </c>
      <c r="V12" s="363">
        <f t="shared" si="6"/>
        <v>0</v>
      </c>
      <c r="W12" s="363">
        <f t="shared" si="2"/>
        <v>0</v>
      </c>
      <c r="X12" s="361">
        <f t="shared" si="3"/>
        <v>0</v>
      </c>
      <c r="Y12" s="361">
        <f t="shared" si="9"/>
        <v>0</v>
      </c>
      <c r="Z12" s="377">
        <f t="shared" si="4"/>
        <v>0</v>
      </c>
      <c r="AA12" s="342"/>
      <c r="AB12" s="327"/>
      <c r="AC12" s="327"/>
      <c r="AD12" s="366">
        <f t="shared" si="5"/>
        <v>0</v>
      </c>
      <c r="AE12" s="327"/>
      <c r="AF12" s="327"/>
      <c r="AG12" s="327"/>
      <c r="AH12" s="361">
        <f t="shared" si="10"/>
        <v>0</v>
      </c>
      <c r="AI12" s="362">
        <f t="shared" si="7"/>
        <v>0</v>
      </c>
      <c r="AJ12" s="723"/>
      <c r="AK12" s="723"/>
      <c r="AL12" s="724"/>
      <c r="AM12" s="173"/>
    </row>
    <row r="13" spans="2:39" ht="30" customHeight="1">
      <c r="B13" s="175">
        <f t="shared" si="8"/>
        <v>5</v>
      </c>
      <c r="C13" s="329"/>
      <c r="D13" s="331"/>
      <c r="E13" s="331"/>
      <c r="F13" s="331"/>
      <c r="G13" s="331"/>
      <c r="H13" s="331"/>
      <c r="I13" s="388" t="s">
        <v>164</v>
      </c>
      <c r="J13" s="331"/>
      <c r="K13" s="388" t="s">
        <v>165</v>
      </c>
      <c r="L13" s="331"/>
      <c r="M13" s="339"/>
      <c r="N13" s="393">
        <f t="shared" si="0"/>
        <v>0</v>
      </c>
      <c r="O13" s="331"/>
      <c r="P13" s="388" t="s">
        <v>166</v>
      </c>
      <c r="Q13" s="339"/>
      <c r="R13" s="340"/>
      <c r="S13" s="341"/>
      <c r="T13" s="342"/>
      <c r="U13" s="337">
        <f t="shared" si="1"/>
        <v>0</v>
      </c>
      <c r="V13" s="363">
        <f t="shared" si="6"/>
        <v>0</v>
      </c>
      <c r="W13" s="363">
        <f t="shared" si="2"/>
        <v>0</v>
      </c>
      <c r="X13" s="361">
        <f t="shared" si="3"/>
        <v>0</v>
      </c>
      <c r="Y13" s="361">
        <f t="shared" si="9"/>
        <v>0</v>
      </c>
      <c r="Z13" s="377">
        <f t="shared" si="4"/>
        <v>0</v>
      </c>
      <c r="AA13" s="342"/>
      <c r="AB13" s="327"/>
      <c r="AC13" s="327"/>
      <c r="AD13" s="366">
        <f t="shared" si="5"/>
        <v>0</v>
      </c>
      <c r="AE13" s="327"/>
      <c r="AF13" s="327"/>
      <c r="AG13" s="327"/>
      <c r="AH13" s="361">
        <f t="shared" si="10"/>
        <v>0</v>
      </c>
      <c r="AI13" s="362">
        <f t="shared" si="7"/>
        <v>0</v>
      </c>
      <c r="AJ13" s="723"/>
      <c r="AK13" s="723"/>
      <c r="AL13" s="724"/>
      <c r="AM13" s="173"/>
    </row>
    <row r="14" spans="2:39" ht="30" customHeight="1">
      <c r="B14" s="175">
        <f t="shared" si="8"/>
        <v>6</v>
      </c>
      <c r="C14" s="329"/>
      <c r="D14" s="331"/>
      <c r="E14" s="331"/>
      <c r="F14" s="331"/>
      <c r="G14" s="331"/>
      <c r="H14" s="330"/>
      <c r="I14" s="389" t="s">
        <v>164</v>
      </c>
      <c r="J14" s="330"/>
      <c r="K14" s="389" t="s">
        <v>165</v>
      </c>
      <c r="L14" s="330"/>
      <c r="M14" s="343"/>
      <c r="N14" s="393">
        <f t="shared" si="0"/>
        <v>0</v>
      </c>
      <c r="O14" s="331"/>
      <c r="P14" s="388" t="s">
        <v>166</v>
      </c>
      <c r="Q14" s="339"/>
      <c r="R14" s="340"/>
      <c r="S14" s="341"/>
      <c r="T14" s="344"/>
      <c r="U14" s="345">
        <f t="shared" si="1"/>
        <v>0</v>
      </c>
      <c r="V14" s="363">
        <f t="shared" si="6"/>
        <v>0</v>
      </c>
      <c r="W14" s="363">
        <f t="shared" si="2"/>
        <v>0</v>
      </c>
      <c r="X14" s="361">
        <f t="shared" si="3"/>
        <v>0</v>
      </c>
      <c r="Y14" s="361">
        <f t="shared" si="9"/>
        <v>0</v>
      </c>
      <c r="Z14" s="377">
        <f t="shared" si="4"/>
        <v>0</v>
      </c>
      <c r="AA14" s="342"/>
      <c r="AB14" s="327"/>
      <c r="AC14" s="327"/>
      <c r="AD14" s="366">
        <f t="shared" si="5"/>
        <v>0</v>
      </c>
      <c r="AE14" s="327"/>
      <c r="AF14" s="327"/>
      <c r="AG14" s="327"/>
      <c r="AH14" s="361">
        <f t="shared" si="10"/>
        <v>0</v>
      </c>
      <c r="AI14" s="362">
        <f t="shared" si="7"/>
        <v>0</v>
      </c>
      <c r="AJ14" s="723"/>
      <c r="AK14" s="723"/>
      <c r="AL14" s="724"/>
      <c r="AM14" s="173"/>
    </row>
    <row r="15" spans="2:39" ht="30" customHeight="1">
      <c r="B15" s="175">
        <f t="shared" si="8"/>
        <v>7</v>
      </c>
      <c r="C15" s="329"/>
      <c r="D15" s="331"/>
      <c r="E15" s="331"/>
      <c r="F15" s="331"/>
      <c r="G15" s="331"/>
      <c r="H15" s="330"/>
      <c r="I15" s="389" t="s">
        <v>164</v>
      </c>
      <c r="J15" s="330"/>
      <c r="K15" s="389" t="s">
        <v>165</v>
      </c>
      <c r="L15" s="330"/>
      <c r="M15" s="343"/>
      <c r="N15" s="393">
        <f t="shared" si="0"/>
        <v>0</v>
      </c>
      <c r="O15" s="331"/>
      <c r="P15" s="388" t="s">
        <v>166</v>
      </c>
      <c r="Q15" s="339"/>
      <c r="R15" s="340"/>
      <c r="S15" s="341"/>
      <c r="T15" s="344"/>
      <c r="U15" s="345">
        <f t="shared" si="1"/>
        <v>0</v>
      </c>
      <c r="V15" s="363">
        <f t="shared" si="6"/>
        <v>0</v>
      </c>
      <c r="W15" s="363">
        <f t="shared" si="2"/>
        <v>0</v>
      </c>
      <c r="X15" s="361">
        <f t="shared" si="3"/>
        <v>0</v>
      </c>
      <c r="Y15" s="361">
        <f t="shared" si="9"/>
        <v>0</v>
      </c>
      <c r="Z15" s="377">
        <f t="shared" si="4"/>
        <v>0</v>
      </c>
      <c r="AA15" s="342"/>
      <c r="AB15" s="327"/>
      <c r="AC15" s="327"/>
      <c r="AD15" s="366">
        <f t="shared" si="5"/>
        <v>0</v>
      </c>
      <c r="AE15" s="327"/>
      <c r="AF15" s="327"/>
      <c r="AG15" s="327"/>
      <c r="AH15" s="361">
        <f t="shared" si="10"/>
        <v>0</v>
      </c>
      <c r="AI15" s="362">
        <f t="shared" si="7"/>
        <v>0</v>
      </c>
      <c r="AJ15" s="723"/>
      <c r="AK15" s="723"/>
      <c r="AL15" s="724"/>
      <c r="AM15" s="173"/>
    </row>
    <row r="16" spans="2:39" ht="30" customHeight="1">
      <c r="B16" s="175">
        <f t="shared" si="8"/>
        <v>8</v>
      </c>
      <c r="C16" s="329"/>
      <c r="D16" s="331"/>
      <c r="E16" s="331"/>
      <c r="F16" s="331"/>
      <c r="G16" s="331"/>
      <c r="H16" s="330"/>
      <c r="I16" s="389" t="s">
        <v>164</v>
      </c>
      <c r="J16" s="330"/>
      <c r="K16" s="389" t="s">
        <v>165</v>
      </c>
      <c r="L16" s="330"/>
      <c r="M16" s="343"/>
      <c r="N16" s="393">
        <f t="shared" si="0"/>
        <v>0</v>
      </c>
      <c r="O16" s="331"/>
      <c r="P16" s="388" t="s">
        <v>166</v>
      </c>
      <c r="Q16" s="339"/>
      <c r="R16" s="340"/>
      <c r="S16" s="341"/>
      <c r="T16" s="344"/>
      <c r="U16" s="345">
        <f t="shared" si="1"/>
        <v>0</v>
      </c>
      <c r="V16" s="363">
        <f t="shared" si="6"/>
        <v>0</v>
      </c>
      <c r="W16" s="363">
        <f t="shared" si="2"/>
        <v>0</v>
      </c>
      <c r="X16" s="361">
        <f t="shared" si="3"/>
        <v>0</v>
      </c>
      <c r="Y16" s="361">
        <f t="shared" si="9"/>
        <v>0</v>
      </c>
      <c r="Z16" s="377">
        <f t="shared" si="4"/>
        <v>0</v>
      </c>
      <c r="AA16" s="342"/>
      <c r="AB16" s="327"/>
      <c r="AC16" s="327"/>
      <c r="AD16" s="366">
        <f t="shared" si="5"/>
        <v>0</v>
      </c>
      <c r="AE16" s="327"/>
      <c r="AF16" s="327"/>
      <c r="AG16" s="327"/>
      <c r="AH16" s="361">
        <f t="shared" si="10"/>
        <v>0</v>
      </c>
      <c r="AI16" s="362">
        <f t="shared" si="7"/>
        <v>0</v>
      </c>
      <c r="AJ16" s="723"/>
      <c r="AK16" s="723"/>
      <c r="AL16" s="724"/>
      <c r="AM16" s="173"/>
    </row>
    <row r="17" spans="2:39" ht="30" customHeight="1">
      <c r="B17" s="175">
        <f t="shared" si="8"/>
        <v>9</v>
      </c>
      <c r="C17" s="329"/>
      <c r="D17" s="331"/>
      <c r="E17" s="331"/>
      <c r="F17" s="331"/>
      <c r="G17" s="331"/>
      <c r="H17" s="330"/>
      <c r="I17" s="389" t="s">
        <v>164</v>
      </c>
      <c r="J17" s="330"/>
      <c r="K17" s="389" t="s">
        <v>165</v>
      </c>
      <c r="L17" s="330"/>
      <c r="M17" s="343"/>
      <c r="N17" s="393">
        <f t="shared" si="0"/>
        <v>0</v>
      </c>
      <c r="O17" s="331"/>
      <c r="P17" s="388" t="s">
        <v>166</v>
      </c>
      <c r="Q17" s="339"/>
      <c r="R17" s="340"/>
      <c r="S17" s="341"/>
      <c r="T17" s="344"/>
      <c r="U17" s="345">
        <f t="shared" si="1"/>
        <v>0</v>
      </c>
      <c r="V17" s="363">
        <f t="shared" si="6"/>
        <v>0</v>
      </c>
      <c r="W17" s="363">
        <f t="shared" si="2"/>
        <v>0</v>
      </c>
      <c r="X17" s="361">
        <f t="shared" si="3"/>
        <v>0</v>
      </c>
      <c r="Y17" s="361">
        <f t="shared" si="9"/>
        <v>0</v>
      </c>
      <c r="Z17" s="377">
        <f t="shared" si="4"/>
        <v>0</v>
      </c>
      <c r="AA17" s="342"/>
      <c r="AB17" s="327"/>
      <c r="AC17" s="327"/>
      <c r="AD17" s="366">
        <f t="shared" si="5"/>
        <v>0</v>
      </c>
      <c r="AE17" s="327"/>
      <c r="AF17" s="327"/>
      <c r="AG17" s="327"/>
      <c r="AH17" s="361">
        <f t="shared" si="10"/>
        <v>0</v>
      </c>
      <c r="AI17" s="362">
        <f t="shared" si="7"/>
        <v>0</v>
      </c>
      <c r="AJ17" s="723"/>
      <c r="AK17" s="723"/>
      <c r="AL17" s="724"/>
      <c r="AM17" s="173"/>
    </row>
    <row r="18" spans="2:39" ht="30" customHeight="1">
      <c r="B18" s="175">
        <f t="shared" si="8"/>
        <v>10</v>
      </c>
      <c r="C18" s="329"/>
      <c r="D18" s="331"/>
      <c r="E18" s="331"/>
      <c r="F18" s="331"/>
      <c r="G18" s="331"/>
      <c r="H18" s="330"/>
      <c r="I18" s="389" t="s">
        <v>164</v>
      </c>
      <c r="J18" s="330"/>
      <c r="K18" s="389" t="s">
        <v>165</v>
      </c>
      <c r="L18" s="330"/>
      <c r="M18" s="343"/>
      <c r="N18" s="393">
        <f t="shared" si="0"/>
        <v>0</v>
      </c>
      <c r="O18" s="331"/>
      <c r="P18" s="388" t="s">
        <v>166</v>
      </c>
      <c r="Q18" s="339"/>
      <c r="R18" s="340"/>
      <c r="S18" s="341"/>
      <c r="T18" s="344"/>
      <c r="U18" s="345">
        <f t="shared" si="1"/>
        <v>0</v>
      </c>
      <c r="V18" s="363">
        <f t="shared" si="6"/>
        <v>0</v>
      </c>
      <c r="W18" s="363">
        <f t="shared" si="2"/>
        <v>0</v>
      </c>
      <c r="X18" s="361">
        <f t="shared" si="3"/>
        <v>0</v>
      </c>
      <c r="Y18" s="361">
        <f t="shared" ref="Y18:Y48" si="11">X18</f>
        <v>0</v>
      </c>
      <c r="Z18" s="377">
        <f t="shared" si="4"/>
        <v>0</v>
      </c>
      <c r="AA18" s="342"/>
      <c r="AB18" s="327"/>
      <c r="AC18" s="327"/>
      <c r="AD18" s="366">
        <f t="shared" ref="AD18:AD48" si="12">SUM(AA18:AC18)</f>
        <v>0</v>
      </c>
      <c r="AE18" s="327"/>
      <c r="AF18" s="327"/>
      <c r="AG18" s="327"/>
      <c r="AH18" s="361">
        <f t="shared" si="10"/>
        <v>0</v>
      </c>
      <c r="AI18" s="362">
        <f t="shared" ref="AI18:AI51" si="13">AD18-Z18-AH18</f>
        <v>0</v>
      </c>
      <c r="AJ18" s="723"/>
      <c r="AK18" s="723"/>
      <c r="AL18" s="724"/>
      <c r="AM18" s="173"/>
    </row>
    <row r="19" spans="2:39" ht="30" customHeight="1">
      <c r="B19" s="175">
        <f t="shared" si="8"/>
        <v>11</v>
      </c>
      <c r="C19" s="329"/>
      <c r="D19" s="331"/>
      <c r="E19" s="331"/>
      <c r="F19" s="331"/>
      <c r="G19" s="331"/>
      <c r="H19" s="330"/>
      <c r="I19" s="389" t="s">
        <v>164</v>
      </c>
      <c r="J19" s="330"/>
      <c r="K19" s="389" t="s">
        <v>165</v>
      </c>
      <c r="L19" s="330"/>
      <c r="M19" s="343"/>
      <c r="N19" s="393">
        <f t="shared" si="0"/>
        <v>0</v>
      </c>
      <c r="O19" s="331"/>
      <c r="P19" s="388" t="s">
        <v>166</v>
      </c>
      <c r="Q19" s="339"/>
      <c r="R19" s="340"/>
      <c r="S19" s="341"/>
      <c r="T19" s="344"/>
      <c r="U19" s="345">
        <f t="shared" si="1"/>
        <v>0</v>
      </c>
      <c r="V19" s="363">
        <f t="shared" si="6"/>
        <v>0</v>
      </c>
      <c r="W19" s="363">
        <f t="shared" si="2"/>
        <v>0</v>
      </c>
      <c r="X19" s="361">
        <f t="shared" si="3"/>
        <v>0</v>
      </c>
      <c r="Y19" s="361">
        <f t="shared" si="11"/>
        <v>0</v>
      </c>
      <c r="Z19" s="377">
        <f t="shared" si="4"/>
        <v>0</v>
      </c>
      <c r="AA19" s="342"/>
      <c r="AB19" s="327"/>
      <c r="AC19" s="327"/>
      <c r="AD19" s="366">
        <f t="shared" si="12"/>
        <v>0</v>
      </c>
      <c r="AE19" s="327"/>
      <c r="AF19" s="327"/>
      <c r="AG19" s="327"/>
      <c r="AH19" s="361">
        <f t="shared" si="10"/>
        <v>0</v>
      </c>
      <c r="AI19" s="362">
        <f t="shared" si="13"/>
        <v>0</v>
      </c>
      <c r="AJ19" s="723"/>
      <c r="AK19" s="723"/>
      <c r="AL19" s="724"/>
      <c r="AM19" s="173"/>
    </row>
    <row r="20" spans="2:39" ht="30" customHeight="1">
      <c r="B20" s="175">
        <f t="shared" si="8"/>
        <v>12</v>
      </c>
      <c r="C20" s="329"/>
      <c r="D20" s="331"/>
      <c r="E20" s="331"/>
      <c r="F20" s="331"/>
      <c r="G20" s="331"/>
      <c r="H20" s="330"/>
      <c r="I20" s="389" t="s">
        <v>164</v>
      </c>
      <c r="J20" s="330"/>
      <c r="K20" s="389" t="s">
        <v>165</v>
      </c>
      <c r="L20" s="330"/>
      <c r="M20" s="343"/>
      <c r="N20" s="393">
        <f t="shared" si="0"/>
        <v>0</v>
      </c>
      <c r="O20" s="331"/>
      <c r="P20" s="388" t="s">
        <v>166</v>
      </c>
      <c r="Q20" s="339"/>
      <c r="R20" s="340"/>
      <c r="S20" s="341"/>
      <c r="T20" s="344"/>
      <c r="U20" s="345">
        <f t="shared" si="1"/>
        <v>0</v>
      </c>
      <c r="V20" s="363">
        <f t="shared" si="6"/>
        <v>0</v>
      </c>
      <c r="W20" s="363">
        <f t="shared" si="2"/>
        <v>0</v>
      </c>
      <c r="X20" s="361">
        <f t="shared" si="3"/>
        <v>0</v>
      </c>
      <c r="Y20" s="361">
        <f t="shared" si="11"/>
        <v>0</v>
      </c>
      <c r="Z20" s="377">
        <f t="shared" si="4"/>
        <v>0</v>
      </c>
      <c r="AA20" s="342"/>
      <c r="AB20" s="327"/>
      <c r="AC20" s="327"/>
      <c r="AD20" s="366">
        <f t="shared" si="12"/>
        <v>0</v>
      </c>
      <c r="AE20" s="327"/>
      <c r="AF20" s="327"/>
      <c r="AG20" s="327"/>
      <c r="AH20" s="361">
        <f t="shared" si="10"/>
        <v>0</v>
      </c>
      <c r="AI20" s="362">
        <f t="shared" si="13"/>
        <v>0</v>
      </c>
      <c r="AJ20" s="723"/>
      <c r="AK20" s="723"/>
      <c r="AL20" s="724"/>
      <c r="AM20" s="173"/>
    </row>
    <row r="21" spans="2:39" ht="30" customHeight="1">
      <c r="B21" s="175">
        <f t="shared" si="8"/>
        <v>13</v>
      </c>
      <c r="C21" s="329"/>
      <c r="D21" s="331"/>
      <c r="E21" s="331"/>
      <c r="F21" s="331"/>
      <c r="G21" s="331"/>
      <c r="H21" s="330"/>
      <c r="I21" s="389" t="s">
        <v>164</v>
      </c>
      <c r="J21" s="330"/>
      <c r="K21" s="389" t="s">
        <v>165</v>
      </c>
      <c r="L21" s="330"/>
      <c r="M21" s="343"/>
      <c r="N21" s="393">
        <f t="shared" si="0"/>
        <v>0</v>
      </c>
      <c r="O21" s="331"/>
      <c r="P21" s="388" t="s">
        <v>166</v>
      </c>
      <c r="Q21" s="339"/>
      <c r="R21" s="340"/>
      <c r="S21" s="341"/>
      <c r="T21" s="344"/>
      <c r="U21" s="345">
        <f t="shared" si="1"/>
        <v>0</v>
      </c>
      <c r="V21" s="363">
        <f t="shared" si="6"/>
        <v>0</v>
      </c>
      <c r="W21" s="363">
        <f t="shared" si="2"/>
        <v>0</v>
      </c>
      <c r="X21" s="361">
        <f t="shared" si="3"/>
        <v>0</v>
      </c>
      <c r="Y21" s="361">
        <f t="shared" si="11"/>
        <v>0</v>
      </c>
      <c r="Z21" s="377">
        <f t="shared" si="4"/>
        <v>0</v>
      </c>
      <c r="AA21" s="342"/>
      <c r="AB21" s="327"/>
      <c r="AC21" s="327"/>
      <c r="AD21" s="366">
        <f t="shared" si="12"/>
        <v>0</v>
      </c>
      <c r="AE21" s="327"/>
      <c r="AF21" s="327"/>
      <c r="AG21" s="327"/>
      <c r="AH21" s="361">
        <f t="shared" si="10"/>
        <v>0</v>
      </c>
      <c r="AI21" s="362">
        <f t="shared" si="13"/>
        <v>0</v>
      </c>
      <c r="AJ21" s="723"/>
      <c r="AK21" s="723"/>
      <c r="AL21" s="724"/>
      <c r="AM21" s="173"/>
    </row>
    <row r="22" spans="2:39" ht="30" customHeight="1">
      <c r="B22" s="175">
        <f t="shared" si="8"/>
        <v>14</v>
      </c>
      <c r="C22" s="329"/>
      <c r="D22" s="331"/>
      <c r="E22" s="331"/>
      <c r="F22" s="331"/>
      <c r="G22" s="331"/>
      <c r="H22" s="330"/>
      <c r="I22" s="389" t="s">
        <v>164</v>
      </c>
      <c r="J22" s="330"/>
      <c r="K22" s="389" t="s">
        <v>165</v>
      </c>
      <c r="L22" s="330"/>
      <c r="M22" s="343"/>
      <c r="N22" s="393">
        <f t="shared" si="0"/>
        <v>0</v>
      </c>
      <c r="O22" s="331"/>
      <c r="P22" s="388" t="s">
        <v>166</v>
      </c>
      <c r="Q22" s="339"/>
      <c r="R22" s="340"/>
      <c r="S22" s="341"/>
      <c r="T22" s="344"/>
      <c r="U22" s="345">
        <f t="shared" si="1"/>
        <v>0</v>
      </c>
      <c r="V22" s="363">
        <f t="shared" si="6"/>
        <v>0</v>
      </c>
      <c r="W22" s="363">
        <f t="shared" si="2"/>
        <v>0</v>
      </c>
      <c r="X22" s="361">
        <f t="shared" si="3"/>
        <v>0</v>
      </c>
      <c r="Y22" s="361">
        <f t="shared" si="11"/>
        <v>0</v>
      </c>
      <c r="Z22" s="377">
        <f t="shared" si="4"/>
        <v>0</v>
      </c>
      <c r="AA22" s="342"/>
      <c r="AB22" s="327"/>
      <c r="AC22" s="327"/>
      <c r="AD22" s="366">
        <f t="shared" si="12"/>
        <v>0</v>
      </c>
      <c r="AE22" s="327"/>
      <c r="AF22" s="327"/>
      <c r="AG22" s="327"/>
      <c r="AH22" s="361">
        <f t="shared" si="10"/>
        <v>0</v>
      </c>
      <c r="AI22" s="362">
        <f t="shared" si="13"/>
        <v>0</v>
      </c>
      <c r="AJ22" s="723"/>
      <c r="AK22" s="723"/>
      <c r="AL22" s="724"/>
      <c r="AM22" s="173"/>
    </row>
    <row r="23" spans="2:39" ht="30" customHeight="1">
      <c r="B23" s="175">
        <f t="shared" si="8"/>
        <v>15</v>
      </c>
      <c r="C23" s="329"/>
      <c r="D23" s="331"/>
      <c r="E23" s="331"/>
      <c r="F23" s="331"/>
      <c r="G23" s="331"/>
      <c r="H23" s="330"/>
      <c r="I23" s="389" t="s">
        <v>164</v>
      </c>
      <c r="J23" s="330"/>
      <c r="K23" s="389" t="s">
        <v>165</v>
      </c>
      <c r="L23" s="330"/>
      <c r="M23" s="343"/>
      <c r="N23" s="393">
        <f t="shared" si="0"/>
        <v>0</v>
      </c>
      <c r="O23" s="331"/>
      <c r="P23" s="388" t="s">
        <v>166</v>
      </c>
      <c r="Q23" s="339"/>
      <c r="R23" s="340"/>
      <c r="S23" s="341"/>
      <c r="T23" s="344"/>
      <c r="U23" s="345">
        <f t="shared" si="1"/>
        <v>0</v>
      </c>
      <c r="V23" s="363">
        <f t="shared" si="6"/>
        <v>0</v>
      </c>
      <c r="W23" s="363">
        <f t="shared" si="2"/>
        <v>0</v>
      </c>
      <c r="X23" s="361">
        <f t="shared" si="3"/>
        <v>0</v>
      </c>
      <c r="Y23" s="361">
        <f t="shared" si="11"/>
        <v>0</v>
      </c>
      <c r="Z23" s="377">
        <f t="shared" si="4"/>
        <v>0</v>
      </c>
      <c r="AA23" s="342"/>
      <c r="AB23" s="327"/>
      <c r="AC23" s="327"/>
      <c r="AD23" s="366">
        <f t="shared" si="12"/>
        <v>0</v>
      </c>
      <c r="AE23" s="327"/>
      <c r="AF23" s="327"/>
      <c r="AG23" s="327"/>
      <c r="AH23" s="361">
        <f t="shared" si="10"/>
        <v>0</v>
      </c>
      <c r="AI23" s="362">
        <f t="shared" si="13"/>
        <v>0</v>
      </c>
      <c r="AJ23" s="723"/>
      <c r="AK23" s="723"/>
      <c r="AL23" s="724"/>
      <c r="AM23" s="173"/>
    </row>
    <row r="24" spans="2:39" ht="30" customHeight="1">
      <c r="B24" s="175">
        <f t="shared" si="8"/>
        <v>16</v>
      </c>
      <c r="C24" s="329"/>
      <c r="D24" s="331"/>
      <c r="E24" s="331"/>
      <c r="F24" s="331"/>
      <c r="G24" s="331"/>
      <c r="H24" s="330"/>
      <c r="I24" s="389" t="s">
        <v>164</v>
      </c>
      <c r="J24" s="330"/>
      <c r="K24" s="389" t="s">
        <v>165</v>
      </c>
      <c r="L24" s="330"/>
      <c r="M24" s="343"/>
      <c r="N24" s="393">
        <f t="shared" si="0"/>
        <v>0</v>
      </c>
      <c r="O24" s="331"/>
      <c r="P24" s="388" t="s">
        <v>166</v>
      </c>
      <c r="Q24" s="339"/>
      <c r="R24" s="340"/>
      <c r="S24" s="341"/>
      <c r="T24" s="344"/>
      <c r="U24" s="345">
        <f t="shared" si="1"/>
        <v>0</v>
      </c>
      <c r="V24" s="363">
        <f t="shared" si="6"/>
        <v>0</v>
      </c>
      <c r="W24" s="363">
        <f t="shared" si="2"/>
        <v>0</v>
      </c>
      <c r="X24" s="361">
        <f t="shared" si="3"/>
        <v>0</v>
      </c>
      <c r="Y24" s="361">
        <f t="shared" si="11"/>
        <v>0</v>
      </c>
      <c r="Z24" s="377">
        <f t="shared" si="4"/>
        <v>0</v>
      </c>
      <c r="AA24" s="342"/>
      <c r="AB24" s="327"/>
      <c r="AC24" s="327"/>
      <c r="AD24" s="366">
        <f t="shared" si="12"/>
        <v>0</v>
      </c>
      <c r="AE24" s="327"/>
      <c r="AF24" s="327"/>
      <c r="AG24" s="327"/>
      <c r="AH24" s="361">
        <f t="shared" si="10"/>
        <v>0</v>
      </c>
      <c r="AI24" s="362">
        <f t="shared" si="13"/>
        <v>0</v>
      </c>
      <c r="AJ24" s="723"/>
      <c r="AK24" s="723"/>
      <c r="AL24" s="724"/>
      <c r="AM24" s="173"/>
    </row>
    <row r="25" spans="2:39" ht="30" customHeight="1">
      <c r="B25" s="175">
        <f t="shared" si="8"/>
        <v>17</v>
      </c>
      <c r="C25" s="329"/>
      <c r="D25" s="331"/>
      <c r="E25" s="331"/>
      <c r="F25" s="331"/>
      <c r="G25" s="331"/>
      <c r="H25" s="330"/>
      <c r="I25" s="389" t="s">
        <v>164</v>
      </c>
      <c r="J25" s="330"/>
      <c r="K25" s="389" t="s">
        <v>165</v>
      </c>
      <c r="L25" s="330"/>
      <c r="M25" s="343"/>
      <c r="N25" s="393">
        <f t="shared" si="0"/>
        <v>0</v>
      </c>
      <c r="O25" s="331"/>
      <c r="P25" s="388" t="s">
        <v>166</v>
      </c>
      <c r="Q25" s="339"/>
      <c r="R25" s="340"/>
      <c r="S25" s="341"/>
      <c r="T25" s="344"/>
      <c r="U25" s="345">
        <f t="shared" si="1"/>
        <v>0</v>
      </c>
      <c r="V25" s="363">
        <f t="shared" si="6"/>
        <v>0</v>
      </c>
      <c r="W25" s="363">
        <f t="shared" si="2"/>
        <v>0</v>
      </c>
      <c r="X25" s="361">
        <f t="shared" si="3"/>
        <v>0</v>
      </c>
      <c r="Y25" s="361">
        <f t="shared" si="11"/>
        <v>0</v>
      </c>
      <c r="Z25" s="377">
        <f t="shared" si="4"/>
        <v>0</v>
      </c>
      <c r="AA25" s="342"/>
      <c r="AB25" s="327"/>
      <c r="AC25" s="327"/>
      <c r="AD25" s="366">
        <f t="shared" si="12"/>
        <v>0</v>
      </c>
      <c r="AE25" s="327"/>
      <c r="AF25" s="327"/>
      <c r="AG25" s="327"/>
      <c r="AH25" s="361">
        <f t="shared" si="10"/>
        <v>0</v>
      </c>
      <c r="AI25" s="362">
        <f t="shared" si="13"/>
        <v>0</v>
      </c>
      <c r="AJ25" s="723"/>
      <c r="AK25" s="723"/>
      <c r="AL25" s="724"/>
      <c r="AM25" s="173"/>
    </row>
    <row r="26" spans="2:39" ht="30" customHeight="1">
      <c r="B26" s="175">
        <f t="shared" si="8"/>
        <v>18</v>
      </c>
      <c r="C26" s="329"/>
      <c r="D26" s="331"/>
      <c r="E26" s="331"/>
      <c r="F26" s="331"/>
      <c r="G26" s="331"/>
      <c r="H26" s="330"/>
      <c r="I26" s="389" t="s">
        <v>164</v>
      </c>
      <c r="J26" s="330"/>
      <c r="K26" s="389" t="s">
        <v>165</v>
      </c>
      <c r="L26" s="330"/>
      <c r="M26" s="343"/>
      <c r="N26" s="393">
        <f t="shared" si="0"/>
        <v>0</v>
      </c>
      <c r="O26" s="331"/>
      <c r="P26" s="388" t="s">
        <v>166</v>
      </c>
      <c r="Q26" s="339"/>
      <c r="R26" s="340"/>
      <c r="S26" s="341"/>
      <c r="T26" s="344"/>
      <c r="U26" s="345">
        <f t="shared" si="1"/>
        <v>0</v>
      </c>
      <c r="V26" s="363">
        <f t="shared" si="6"/>
        <v>0</v>
      </c>
      <c r="W26" s="363">
        <f t="shared" si="2"/>
        <v>0</v>
      </c>
      <c r="X26" s="361">
        <f t="shared" si="3"/>
        <v>0</v>
      </c>
      <c r="Y26" s="361">
        <f t="shared" si="11"/>
        <v>0</v>
      </c>
      <c r="Z26" s="377">
        <f t="shared" si="4"/>
        <v>0</v>
      </c>
      <c r="AA26" s="342"/>
      <c r="AB26" s="327"/>
      <c r="AC26" s="327"/>
      <c r="AD26" s="366">
        <f t="shared" si="12"/>
        <v>0</v>
      </c>
      <c r="AE26" s="327"/>
      <c r="AF26" s="327"/>
      <c r="AG26" s="327"/>
      <c r="AH26" s="361">
        <f t="shared" si="10"/>
        <v>0</v>
      </c>
      <c r="AI26" s="362">
        <f t="shared" si="13"/>
        <v>0</v>
      </c>
      <c r="AJ26" s="723"/>
      <c r="AK26" s="723"/>
      <c r="AL26" s="724"/>
      <c r="AM26" s="173"/>
    </row>
    <row r="27" spans="2:39" ht="30" customHeight="1">
      <c r="B27" s="175">
        <f t="shared" si="8"/>
        <v>19</v>
      </c>
      <c r="C27" s="329"/>
      <c r="D27" s="331"/>
      <c r="E27" s="331"/>
      <c r="F27" s="331"/>
      <c r="G27" s="331"/>
      <c r="H27" s="330"/>
      <c r="I27" s="389" t="s">
        <v>164</v>
      </c>
      <c r="J27" s="330"/>
      <c r="K27" s="389" t="s">
        <v>165</v>
      </c>
      <c r="L27" s="330"/>
      <c r="M27" s="343"/>
      <c r="N27" s="393">
        <f t="shared" si="0"/>
        <v>0</v>
      </c>
      <c r="O27" s="331"/>
      <c r="P27" s="388" t="s">
        <v>166</v>
      </c>
      <c r="Q27" s="339"/>
      <c r="R27" s="340"/>
      <c r="S27" s="341"/>
      <c r="T27" s="344"/>
      <c r="U27" s="345">
        <f t="shared" si="1"/>
        <v>0</v>
      </c>
      <c r="V27" s="363">
        <f t="shared" si="6"/>
        <v>0</v>
      </c>
      <c r="W27" s="363">
        <f t="shared" si="2"/>
        <v>0</v>
      </c>
      <c r="X27" s="361">
        <f t="shared" si="3"/>
        <v>0</v>
      </c>
      <c r="Y27" s="361">
        <f t="shared" si="11"/>
        <v>0</v>
      </c>
      <c r="Z27" s="377">
        <f t="shared" si="4"/>
        <v>0</v>
      </c>
      <c r="AA27" s="342"/>
      <c r="AB27" s="327"/>
      <c r="AC27" s="327"/>
      <c r="AD27" s="366">
        <f t="shared" si="12"/>
        <v>0</v>
      </c>
      <c r="AE27" s="327"/>
      <c r="AF27" s="327"/>
      <c r="AG27" s="327"/>
      <c r="AH27" s="361">
        <f t="shared" si="10"/>
        <v>0</v>
      </c>
      <c r="AI27" s="362">
        <f t="shared" si="13"/>
        <v>0</v>
      </c>
      <c r="AJ27" s="723"/>
      <c r="AK27" s="723"/>
      <c r="AL27" s="724"/>
      <c r="AM27" s="173"/>
    </row>
    <row r="28" spans="2:39" ht="30" customHeight="1">
      <c r="B28" s="175">
        <f t="shared" si="8"/>
        <v>20</v>
      </c>
      <c r="C28" s="329"/>
      <c r="D28" s="331"/>
      <c r="E28" s="331"/>
      <c r="F28" s="331"/>
      <c r="G28" s="331"/>
      <c r="H28" s="330"/>
      <c r="I28" s="389" t="s">
        <v>164</v>
      </c>
      <c r="J28" s="330"/>
      <c r="K28" s="389" t="s">
        <v>165</v>
      </c>
      <c r="L28" s="330"/>
      <c r="M28" s="343"/>
      <c r="N28" s="393">
        <f t="shared" si="0"/>
        <v>0</v>
      </c>
      <c r="O28" s="331"/>
      <c r="P28" s="388" t="s">
        <v>166</v>
      </c>
      <c r="Q28" s="339"/>
      <c r="R28" s="340"/>
      <c r="S28" s="341"/>
      <c r="T28" s="344"/>
      <c r="U28" s="345">
        <f t="shared" si="1"/>
        <v>0</v>
      </c>
      <c r="V28" s="363">
        <f t="shared" si="6"/>
        <v>0</v>
      </c>
      <c r="W28" s="363">
        <f t="shared" si="2"/>
        <v>0</v>
      </c>
      <c r="X28" s="361">
        <f t="shared" si="3"/>
        <v>0</v>
      </c>
      <c r="Y28" s="361">
        <f t="shared" si="11"/>
        <v>0</v>
      </c>
      <c r="Z28" s="377">
        <f t="shared" si="4"/>
        <v>0</v>
      </c>
      <c r="AA28" s="342"/>
      <c r="AB28" s="327"/>
      <c r="AC28" s="327"/>
      <c r="AD28" s="366">
        <f t="shared" si="12"/>
        <v>0</v>
      </c>
      <c r="AE28" s="327"/>
      <c r="AF28" s="327"/>
      <c r="AG28" s="327"/>
      <c r="AH28" s="361">
        <f t="shared" si="10"/>
        <v>0</v>
      </c>
      <c r="AI28" s="362">
        <f t="shared" si="13"/>
        <v>0</v>
      </c>
      <c r="AJ28" s="723"/>
      <c r="AK28" s="723"/>
      <c r="AL28" s="724"/>
      <c r="AM28" s="173"/>
    </row>
    <row r="29" spans="2:39" ht="30" customHeight="1">
      <c r="B29" s="175">
        <f t="shared" si="8"/>
        <v>21</v>
      </c>
      <c r="C29" s="329"/>
      <c r="D29" s="331"/>
      <c r="E29" s="331"/>
      <c r="F29" s="331"/>
      <c r="G29" s="331"/>
      <c r="H29" s="330"/>
      <c r="I29" s="389" t="s">
        <v>164</v>
      </c>
      <c r="J29" s="330"/>
      <c r="K29" s="389" t="s">
        <v>165</v>
      </c>
      <c r="L29" s="330"/>
      <c r="M29" s="343"/>
      <c r="N29" s="393">
        <f t="shared" si="0"/>
        <v>0</v>
      </c>
      <c r="O29" s="331"/>
      <c r="P29" s="388" t="s">
        <v>166</v>
      </c>
      <c r="Q29" s="339"/>
      <c r="R29" s="340"/>
      <c r="S29" s="341"/>
      <c r="T29" s="344"/>
      <c r="U29" s="345">
        <f t="shared" si="1"/>
        <v>0</v>
      </c>
      <c r="V29" s="363">
        <f t="shared" si="6"/>
        <v>0</v>
      </c>
      <c r="W29" s="363">
        <f t="shared" si="2"/>
        <v>0</v>
      </c>
      <c r="X29" s="361">
        <f t="shared" si="3"/>
        <v>0</v>
      </c>
      <c r="Y29" s="361">
        <f t="shared" si="11"/>
        <v>0</v>
      </c>
      <c r="Z29" s="377">
        <f t="shared" si="4"/>
        <v>0</v>
      </c>
      <c r="AA29" s="342"/>
      <c r="AB29" s="327"/>
      <c r="AC29" s="327"/>
      <c r="AD29" s="366">
        <f t="shared" si="12"/>
        <v>0</v>
      </c>
      <c r="AE29" s="327"/>
      <c r="AF29" s="327"/>
      <c r="AG29" s="327"/>
      <c r="AH29" s="361">
        <f t="shared" si="10"/>
        <v>0</v>
      </c>
      <c r="AI29" s="362">
        <f t="shared" si="13"/>
        <v>0</v>
      </c>
      <c r="AJ29" s="723"/>
      <c r="AK29" s="723"/>
      <c r="AL29" s="724"/>
      <c r="AM29" s="173"/>
    </row>
    <row r="30" spans="2:39" ht="30" customHeight="1">
      <c r="B30" s="175">
        <f t="shared" si="8"/>
        <v>22</v>
      </c>
      <c r="C30" s="329"/>
      <c r="D30" s="331"/>
      <c r="E30" s="331"/>
      <c r="F30" s="331"/>
      <c r="G30" s="331"/>
      <c r="H30" s="330"/>
      <c r="I30" s="389" t="s">
        <v>164</v>
      </c>
      <c r="J30" s="330"/>
      <c r="K30" s="389" t="s">
        <v>165</v>
      </c>
      <c r="L30" s="330"/>
      <c r="M30" s="343"/>
      <c r="N30" s="393">
        <f t="shared" si="0"/>
        <v>0</v>
      </c>
      <c r="O30" s="331"/>
      <c r="P30" s="388" t="s">
        <v>166</v>
      </c>
      <c r="Q30" s="339"/>
      <c r="R30" s="340"/>
      <c r="S30" s="341"/>
      <c r="T30" s="344"/>
      <c r="U30" s="345">
        <f t="shared" si="1"/>
        <v>0</v>
      </c>
      <c r="V30" s="363">
        <f t="shared" si="6"/>
        <v>0</v>
      </c>
      <c r="W30" s="363">
        <f t="shared" si="2"/>
        <v>0</v>
      </c>
      <c r="X30" s="361">
        <f t="shared" si="3"/>
        <v>0</v>
      </c>
      <c r="Y30" s="361">
        <f t="shared" si="11"/>
        <v>0</v>
      </c>
      <c r="Z30" s="377">
        <f t="shared" si="4"/>
        <v>0</v>
      </c>
      <c r="AA30" s="342"/>
      <c r="AB30" s="327"/>
      <c r="AC30" s="327"/>
      <c r="AD30" s="366">
        <f t="shared" si="12"/>
        <v>0</v>
      </c>
      <c r="AE30" s="327"/>
      <c r="AF30" s="327"/>
      <c r="AG30" s="327"/>
      <c r="AH30" s="361">
        <f t="shared" si="10"/>
        <v>0</v>
      </c>
      <c r="AI30" s="362">
        <f t="shared" si="13"/>
        <v>0</v>
      </c>
      <c r="AJ30" s="723"/>
      <c r="AK30" s="723"/>
      <c r="AL30" s="724"/>
      <c r="AM30" s="173"/>
    </row>
    <row r="31" spans="2:39" ht="30" customHeight="1">
      <c r="B31" s="175">
        <f t="shared" si="8"/>
        <v>23</v>
      </c>
      <c r="C31" s="329"/>
      <c r="D31" s="331"/>
      <c r="E31" s="331"/>
      <c r="F31" s="331"/>
      <c r="G31" s="331"/>
      <c r="H31" s="330"/>
      <c r="I31" s="389" t="s">
        <v>164</v>
      </c>
      <c r="J31" s="330"/>
      <c r="K31" s="389" t="s">
        <v>165</v>
      </c>
      <c r="L31" s="330"/>
      <c r="M31" s="343"/>
      <c r="N31" s="393">
        <f t="shared" si="0"/>
        <v>0</v>
      </c>
      <c r="O31" s="331"/>
      <c r="P31" s="388" t="s">
        <v>166</v>
      </c>
      <c r="Q31" s="339"/>
      <c r="R31" s="340"/>
      <c r="S31" s="341"/>
      <c r="T31" s="344"/>
      <c r="U31" s="345">
        <f t="shared" si="1"/>
        <v>0</v>
      </c>
      <c r="V31" s="363">
        <f t="shared" si="6"/>
        <v>0</v>
      </c>
      <c r="W31" s="363">
        <f t="shared" si="2"/>
        <v>0</v>
      </c>
      <c r="X31" s="361">
        <f t="shared" si="3"/>
        <v>0</v>
      </c>
      <c r="Y31" s="361">
        <f t="shared" si="11"/>
        <v>0</v>
      </c>
      <c r="Z31" s="377">
        <f t="shared" si="4"/>
        <v>0</v>
      </c>
      <c r="AA31" s="342"/>
      <c r="AB31" s="327"/>
      <c r="AC31" s="327"/>
      <c r="AD31" s="366">
        <f t="shared" si="12"/>
        <v>0</v>
      </c>
      <c r="AE31" s="327"/>
      <c r="AF31" s="327"/>
      <c r="AG31" s="327"/>
      <c r="AH31" s="361">
        <f t="shared" si="10"/>
        <v>0</v>
      </c>
      <c r="AI31" s="362">
        <f t="shared" si="13"/>
        <v>0</v>
      </c>
      <c r="AJ31" s="723"/>
      <c r="AK31" s="723"/>
      <c r="AL31" s="724"/>
      <c r="AM31" s="173"/>
    </row>
    <row r="32" spans="2:39" ht="30" customHeight="1">
      <c r="B32" s="175">
        <f t="shared" si="8"/>
        <v>24</v>
      </c>
      <c r="C32" s="329"/>
      <c r="D32" s="331"/>
      <c r="E32" s="331"/>
      <c r="F32" s="331"/>
      <c r="G32" s="331"/>
      <c r="H32" s="330"/>
      <c r="I32" s="389" t="s">
        <v>164</v>
      </c>
      <c r="J32" s="330"/>
      <c r="K32" s="389" t="s">
        <v>165</v>
      </c>
      <c r="L32" s="330"/>
      <c r="M32" s="343"/>
      <c r="N32" s="393">
        <f t="shared" si="0"/>
        <v>0</v>
      </c>
      <c r="O32" s="331"/>
      <c r="P32" s="388" t="s">
        <v>166</v>
      </c>
      <c r="Q32" s="339"/>
      <c r="R32" s="340"/>
      <c r="S32" s="341"/>
      <c r="T32" s="344"/>
      <c r="U32" s="345">
        <f t="shared" si="1"/>
        <v>0</v>
      </c>
      <c r="V32" s="363">
        <f t="shared" si="6"/>
        <v>0</v>
      </c>
      <c r="W32" s="363">
        <f t="shared" si="2"/>
        <v>0</v>
      </c>
      <c r="X32" s="361">
        <f t="shared" si="3"/>
        <v>0</v>
      </c>
      <c r="Y32" s="361">
        <f t="shared" si="11"/>
        <v>0</v>
      </c>
      <c r="Z32" s="377">
        <f t="shared" si="4"/>
        <v>0</v>
      </c>
      <c r="AA32" s="342"/>
      <c r="AB32" s="327"/>
      <c r="AC32" s="327"/>
      <c r="AD32" s="366">
        <f t="shared" si="12"/>
        <v>0</v>
      </c>
      <c r="AE32" s="327"/>
      <c r="AF32" s="327"/>
      <c r="AG32" s="327"/>
      <c r="AH32" s="361">
        <f t="shared" si="10"/>
        <v>0</v>
      </c>
      <c r="AI32" s="362">
        <f t="shared" si="13"/>
        <v>0</v>
      </c>
      <c r="AJ32" s="723"/>
      <c r="AK32" s="723"/>
      <c r="AL32" s="724"/>
      <c r="AM32" s="173"/>
    </row>
    <row r="33" spans="2:39" ht="30" customHeight="1">
      <c r="B33" s="175">
        <f t="shared" si="8"/>
        <v>25</v>
      </c>
      <c r="C33" s="329"/>
      <c r="D33" s="331"/>
      <c r="E33" s="331"/>
      <c r="F33" s="331"/>
      <c r="G33" s="331"/>
      <c r="H33" s="330"/>
      <c r="I33" s="389" t="s">
        <v>164</v>
      </c>
      <c r="J33" s="330"/>
      <c r="K33" s="389" t="s">
        <v>165</v>
      </c>
      <c r="L33" s="330"/>
      <c r="M33" s="343"/>
      <c r="N33" s="393">
        <f t="shared" si="0"/>
        <v>0</v>
      </c>
      <c r="O33" s="331"/>
      <c r="P33" s="388" t="s">
        <v>166</v>
      </c>
      <c r="Q33" s="339"/>
      <c r="R33" s="340"/>
      <c r="S33" s="341"/>
      <c r="T33" s="344"/>
      <c r="U33" s="345">
        <f t="shared" si="1"/>
        <v>0</v>
      </c>
      <c r="V33" s="363">
        <f t="shared" si="6"/>
        <v>0</v>
      </c>
      <c r="W33" s="363">
        <f t="shared" si="2"/>
        <v>0</v>
      </c>
      <c r="X33" s="361">
        <f t="shared" si="3"/>
        <v>0</v>
      </c>
      <c r="Y33" s="361">
        <f t="shared" si="11"/>
        <v>0</v>
      </c>
      <c r="Z33" s="377">
        <f t="shared" si="4"/>
        <v>0</v>
      </c>
      <c r="AA33" s="342"/>
      <c r="AB33" s="327"/>
      <c r="AC33" s="327"/>
      <c r="AD33" s="366">
        <f t="shared" si="12"/>
        <v>0</v>
      </c>
      <c r="AE33" s="327"/>
      <c r="AF33" s="327"/>
      <c r="AG33" s="327"/>
      <c r="AH33" s="361">
        <f t="shared" si="10"/>
        <v>0</v>
      </c>
      <c r="AI33" s="362">
        <f t="shared" si="13"/>
        <v>0</v>
      </c>
      <c r="AJ33" s="723"/>
      <c r="AK33" s="723"/>
      <c r="AL33" s="724"/>
      <c r="AM33" s="173"/>
    </row>
    <row r="34" spans="2:39" ht="30" customHeight="1">
      <c r="B34" s="175">
        <f t="shared" si="8"/>
        <v>26</v>
      </c>
      <c r="C34" s="329"/>
      <c r="D34" s="331"/>
      <c r="E34" s="331"/>
      <c r="F34" s="331"/>
      <c r="G34" s="331"/>
      <c r="H34" s="330"/>
      <c r="I34" s="389" t="s">
        <v>164</v>
      </c>
      <c r="J34" s="330"/>
      <c r="K34" s="389" t="s">
        <v>165</v>
      </c>
      <c r="L34" s="330"/>
      <c r="M34" s="343"/>
      <c r="N34" s="393">
        <f t="shared" si="0"/>
        <v>0</v>
      </c>
      <c r="O34" s="331"/>
      <c r="P34" s="388" t="s">
        <v>166</v>
      </c>
      <c r="Q34" s="339"/>
      <c r="R34" s="340"/>
      <c r="S34" s="341"/>
      <c r="T34" s="344"/>
      <c r="U34" s="345">
        <f t="shared" si="1"/>
        <v>0</v>
      </c>
      <c r="V34" s="363">
        <f t="shared" si="6"/>
        <v>0</v>
      </c>
      <c r="W34" s="363">
        <f t="shared" si="2"/>
        <v>0</v>
      </c>
      <c r="X34" s="361">
        <f t="shared" si="3"/>
        <v>0</v>
      </c>
      <c r="Y34" s="361">
        <f t="shared" si="11"/>
        <v>0</v>
      </c>
      <c r="Z34" s="377">
        <f t="shared" si="4"/>
        <v>0</v>
      </c>
      <c r="AA34" s="342"/>
      <c r="AB34" s="327"/>
      <c r="AC34" s="327"/>
      <c r="AD34" s="366">
        <f t="shared" si="12"/>
        <v>0</v>
      </c>
      <c r="AE34" s="327"/>
      <c r="AF34" s="327"/>
      <c r="AG34" s="327"/>
      <c r="AH34" s="361">
        <f t="shared" si="10"/>
        <v>0</v>
      </c>
      <c r="AI34" s="362">
        <f t="shared" si="13"/>
        <v>0</v>
      </c>
      <c r="AJ34" s="723"/>
      <c r="AK34" s="723"/>
      <c r="AL34" s="724"/>
      <c r="AM34" s="173"/>
    </row>
    <row r="35" spans="2:39" ht="30" customHeight="1">
      <c r="B35" s="175">
        <f t="shared" si="8"/>
        <v>27</v>
      </c>
      <c r="C35" s="329"/>
      <c r="D35" s="331"/>
      <c r="E35" s="331"/>
      <c r="F35" s="331"/>
      <c r="G35" s="331"/>
      <c r="H35" s="330"/>
      <c r="I35" s="389" t="s">
        <v>164</v>
      </c>
      <c r="J35" s="330"/>
      <c r="K35" s="389" t="s">
        <v>165</v>
      </c>
      <c r="L35" s="330"/>
      <c r="M35" s="343"/>
      <c r="N35" s="393">
        <f t="shared" si="0"/>
        <v>0</v>
      </c>
      <c r="O35" s="331"/>
      <c r="P35" s="388" t="s">
        <v>166</v>
      </c>
      <c r="Q35" s="339"/>
      <c r="R35" s="340"/>
      <c r="S35" s="341"/>
      <c r="T35" s="344"/>
      <c r="U35" s="345">
        <f t="shared" si="1"/>
        <v>0</v>
      </c>
      <c r="V35" s="363">
        <f t="shared" si="6"/>
        <v>0</v>
      </c>
      <c r="W35" s="363">
        <f t="shared" si="2"/>
        <v>0</v>
      </c>
      <c r="X35" s="361">
        <f t="shared" si="3"/>
        <v>0</v>
      </c>
      <c r="Y35" s="361">
        <f t="shared" si="11"/>
        <v>0</v>
      </c>
      <c r="Z35" s="377">
        <f t="shared" si="4"/>
        <v>0</v>
      </c>
      <c r="AA35" s="342"/>
      <c r="AB35" s="327"/>
      <c r="AC35" s="327"/>
      <c r="AD35" s="366">
        <f t="shared" si="12"/>
        <v>0</v>
      </c>
      <c r="AE35" s="327"/>
      <c r="AF35" s="327"/>
      <c r="AG35" s="327"/>
      <c r="AH35" s="361">
        <f t="shared" si="10"/>
        <v>0</v>
      </c>
      <c r="AI35" s="362">
        <f t="shared" si="13"/>
        <v>0</v>
      </c>
      <c r="AJ35" s="723"/>
      <c r="AK35" s="723"/>
      <c r="AL35" s="724"/>
      <c r="AM35" s="173"/>
    </row>
    <row r="36" spans="2:39" ht="30" customHeight="1">
      <c r="B36" s="175">
        <f t="shared" si="8"/>
        <v>28</v>
      </c>
      <c r="C36" s="329"/>
      <c r="D36" s="331"/>
      <c r="E36" s="331"/>
      <c r="F36" s="331"/>
      <c r="G36" s="331"/>
      <c r="H36" s="330"/>
      <c r="I36" s="389" t="s">
        <v>164</v>
      </c>
      <c r="J36" s="330"/>
      <c r="K36" s="389" t="s">
        <v>165</v>
      </c>
      <c r="L36" s="330"/>
      <c r="M36" s="343"/>
      <c r="N36" s="393">
        <f t="shared" si="0"/>
        <v>0</v>
      </c>
      <c r="O36" s="331"/>
      <c r="P36" s="388" t="s">
        <v>166</v>
      </c>
      <c r="Q36" s="339"/>
      <c r="R36" s="340"/>
      <c r="S36" s="341"/>
      <c r="T36" s="344"/>
      <c r="U36" s="345">
        <f t="shared" si="1"/>
        <v>0</v>
      </c>
      <c r="V36" s="363">
        <f t="shared" si="6"/>
        <v>0</v>
      </c>
      <c r="W36" s="363">
        <f t="shared" si="2"/>
        <v>0</v>
      </c>
      <c r="X36" s="361">
        <f t="shared" si="3"/>
        <v>0</v>
      </c>
      <c r="Y36" s="361">
        <f t="shared" si="11"/>
        <v>0</v>
      </c>
      <c r="Z36" s="377">
        <f t="shared" si="4"/>
        <v>0</v>
      </c>
      <c r="AA36" s="342"/>
      <c r="AB36" s="327"/>
      <c r="AC36" s="327"/>
      <c r="AD36" s="366">
        <f t="shared" si="12"/>
        <v>0</v>
      </c>
      <c r="AE36" s="327"/>
      <c r="AF36" s="327"/>
      <c r="AG36" s="327"/>
      <c r="AH36" s="361">
        <f t="shared" si="10"/>
        <v>0</v>
      </c>
      <c r="AI36" s="362">
        <f t="shared" si="13"/>
        <v>0</v>
      </c>
      <c r="AJ36" s="723"/>
      <c r="AK36" s="723"/>
      <c r="AL36" s="724"/>
      <c r="AM36" s="173"/>
    </row>
    <row r="37" spans="2:39" ht="30" customHeight="1">
      <c r="B37" s="175">
        <f t="shared" si="8"/>
        <v>29</v>
      </c>
      <c r="C37" s="329"/>
      <c r="D37" s="331"/>
      <c r="E37" s="331"/>
      <c r="F37" s="331"/>
      <c r="G37" s="331"/>
      <c r="H37" s="330"/>
      <c r="I37" s="389" t="s">
        <v>164</v>
      </c>
      <c r="J37" s="330"/>
      <c r="K37" s="389" t="s">
        <v>165</v>
      </c>
      <c r="L37" s="330"/>
      <c r="M37" s="343"/>
      <c r="N37" s="393">
        <f t="shared" si="0"/>
        <v>0</v>
      </c>
      <c r="O37" s="331"/>
      <c r="P37" s="388" t="s">
        <v>166</v>
      </c>
      <c r="Q37" s="339"/>
      <c r="R37" s="340"/>
      <c r="S37" s="341"/>
      <c r="T37" s="344"/>
      <c r="U37" s="345">
        <f t="shared" si="1"/>
        <v>0</v>
      </c>
      <c r="V37" s="363">
        <f t="shared" si="6"/>
        <v>0</v>
      </c>
      <c r="W37" s="363">
        <f t="shared" si="2"/>
        <v>0</v>
      </c>
      <c r="X37" s="361">
        <f t="shared" si="3"/>
        <v>0</v>
      </c>
      <c r="Y37" s="361">
        <f t="shared" si="11"/>
        <v>0</v>
      </c>
      <c r="Z37" s="377">
        <f t="shared" si="4"/>
        <v>0</v>
      </c>
      <c r="AA37" s="342"/>
      <c r="AB37" s="327"/>
      <c r="AC37" s="327"/>
      <c r="AD37" s="366">
        <f t="shared" si="12"/>
        <v>0</v>
      </c>
      <c r="AE37" s="327"/>
      <c r="AF37" s="327"/>
      <c r="AG37" s="327"/>
      <c r="AH37" s="361">
        <f t="shared" si="10"/>
        <v>0</v>
      </c>
      <c r="AI37" s="362">
        <f t="shared" si="13"/>
        <v>0</v>
      </c>
      <c r="AJ37" s="723"/>
      <c r="AK37" s="723"/>
      <c r="AL37" s="724"/>
      <c r="AM37" s="173"/>
    </row>
    <row r="38" spans="2:39" ht="30" customHeight="1">
      <c r="B38" s="175">
        <f t="shared" si="8"/>
        <v>30</v>
      </c>
      <c r="C38" s="329"/>
      <c r="D38" s="331"/>
      <c r="E38" s="331"/>
      <c r="F38" s="331"/>
      <c r="G38" s="331"/>
      <c r="H38" s="330"/>
      <c r="I38" s="389" t="s">
        <v>164</v>
      </c>
      <c r="J38" s="330"/>
      <c r="K38" s="389" t="s">
        <v>165</v>
      </c>
      <c r="L38" s="330"/>
      <c r="M38" s="343"/>
      <c r="N38" s="393">
        <f t="shared" si="0"/>
        <v>0</v>
      </c>
      <c r="O38" s="331"/>
      <c r="P38" s="388" t="s">
        <v>166</v>
      </c>
      <c r="Q38" s="339"/>
      <c r="R38" s="340"/>
      <c r="S38" s="341"/>
      <c r="T38" s="344"/>
      <c r="U38" s="345">
        <f t="shared" si="1"/>
        <v>0</v>
      </c>
      <c r="V38" s="363">
        <f t="shared" si="6"/>
        <v>0</v>
      </c>
      <c r="W38" s="363">
        <f t="shared" si="2"/>
        <v>0</v>
      </c>
      <c r="X38" s="361">
        <f t="shared" si="3"/>
        <v>0</v>
      </c>
      <c r="Y38" s="361">
        <f t="shared" si="11"/>
        <v>0</v>
      </c>
      <c r="Z38" s="377">
        <f t="shared" si="4"/>
        <v>0</v>
      </c>
      <c r="AA38" s="342"/>
      <c r="AB38" s="327"/>
      <c r="AC38" s="327"/>
      <c r="AD38" s="366">
        <f t="shared" si="12"/>
        <v>0</v>
      </c>
      <c r="AE38" s="327"/>
      <c r="AF38" s="327"/>
      <c r="AG38" s="327"/>
      <c r="AH38" s="361">
        <f t="shared" si="10"/>
        <v>0</v>
      </c>
      <c r="AI38" s="362">
        <f t="shared" si="13"/>
        <v>0</v>
      </c>
      <c r="AJ38" s="723"/>
      <c r="AK38" s="723"/>
      <c r="AL38" s="724"/>
      <c r="AM38" s="173"/>
    </row>
    <row r="39" spans="2:39" ht="30" customHeight="1">
      <c r="B39" s="175">
        <f t="shared" si="8"/>
        <v>31</v>
      </c>
      <c r="C39" s="329"/>
      <c r="D39" s="331"/>
      <c r="E39" s="331"/>
      <c r="F39" s="331"/>
      <c r="G39" s="331"/>
      <c r="H39" s="330"/>
      <c r="I39" s="389" t="s">
        <v>164</v>
      </c>
      <c r="J39" s="330"/>
      <c r="K39" s="389" t="s">
        <v>165</v>
      </c>
      <c r="L39" s="330"/>
      <c r="M39" s="343"/>
      <c r="N39" s="393">
        <f t="shared" si="0"/>
        <v>0</v>
      </c>
      <c r="O39" s="331"/>
      <c r="P39" s="388" t="s">
        <v>166</v>
      </c>
      <c r="Q39" s="339"/>
      <c r="R39" s="340"/>
      <c r="S39" s="341"/>
      <c r="T39" s="344"/>
      <c r="U39" s="345">
        <f t="shared" si="1"/>
        <v>0</v>
      </c>
      <c r="V39" s="363">
        <f t="shared" si="6"/>
        <v>0</v>
      </c>
      <c r="W39" s="363">
        <f t="shared" si="2"/>
        <v>0</v>
      </c>
      <c r="X39" s="361">
        <f t="shared" si="3"/>
        <v>0</v>
      </c>
      <c r="Y39" s="361">
        <f t="shared" si="11"/>
        <v>0</v>
      </c>
      <c r="Z39" s="377">
        <f t="shared" si="4"/>
        <v>0</v>
      </c>
      <c r="AA39" s="342"/>
      <c r="AB39" s="327"/>
      <c r="AC39" s="327"/>
      <c r="AD39" s="366">
        <f t="shared" si="12"/>
        <v>0</v>
      </c>
      <c r="AE39" s="327"/>
      <c r="AF39" s="327"/>
      <c r="AG39" s="327"/>
      <c r="AH39" s="361">
        <f t="shared" si="10"/>
        <v>0</v>
      </c>
      <c r="AI39" s="362">
        <f t="shared" si="13"/>
        <v>0</v>
      </c>
      <c r="AJ39" s="723"/>
      <c r="AK39" s="723"/>
      <c r="AL39" s="724"/>
      <c r="AM39" s="173"/>
    </row>
    <row r="40" spans="2:39" ht="30" customHeight="1">
      <c r="B40" s="175">
        <f t="shared" si="8"/>
        <v>32</v>
      </c>
      <c r="C40" s="329"/>
      <c r="D40" s="331"/>
      <c r="E40" s="331"/>
      <c r="F40" s="331"/>
      <c r="G40" s="331"/>
      <c r="H40" s="330"/>
      <c r="I40" s="389" t="s">
        <v>164</v>
      </c>
      <c r="J40" s="330"/>
      <c r="K40" s="389" t="s">
        <v>165</v>
      </c>
      <c r="L40" s="330"/>
      <c r="M40" s="343"/>
      <c r="N40" s="393">
        <f t="shared" si="0"/>
        <v>0</v>
      </c>
      <c r="O40" s="331"/>
      <c r="P40" s="388" t="s">
        <v>166</v>
      </c>
      <c r="Q40" s="339"/>
      <c r="R40" s="340"/>
      <c r="S40" s="341"/>
      <c r="T40" s="344"/>
      <c r="U40" s="345">
        <f t="shared" si="1"/>
        <v>0</v>
      </c>
      <c r="V40" s="363">
        <f t="shared" si="6"/>
        <v>0</v>
      </c>
      <c r="W40" s="363">
        <f t="shared" si="2"/>
        <v>0</v>
      </c>
      <c r="X40" s="361">
        <f t="shared" si="3"/>
        <v>0</v>
      </c>
      <c r="Y40" s="361">
        <f t="shared" si="11"/>
        <v>0</v>
      </c>
      <c r="Z40" s="377">
        <f t="shared" si="4"/>
        <v>0</v>
      </c>
      <c r="AA40" s="342"/>
      <c r="AB40" s="327"/>
      <c r="AC40" s="327"/>
      <c r="AD40" s="366">
        <f t="shared" si="12"/>
        <v>0</v>
      </c>
      <c r="AE40" s="327"/>
      <c r="AF40" s="327"/>
      <c r="AG40" s="327"/>
      <c r="AH40" s="361">
        <f t="shared" si="10"/>
        <v>0</v>
      </c>
      <c r="AI40" s="362">
        <f t="shared" si="13"/>
        <v>0</v>
      </c>
      <c r="AJ40" s="723"/>
      <c r="AK40" s="723"/>
      <c r="AL40" s="724"/>
      <c r="AM40" s="173"/>
    </row>
    <row r="41" spans="2:39" ht="30" customHeight="1">
      <c r="B41" s="175">
        <f t="shared" si="8"/>
        <v>33</v>
      </c>
      <c r="C41" s="329"/>
      <c r="D41" s="331"/>
      <c r="E41" s="331"/>
      <c r="F41" s="331"/>
      <c r="G41" s="331"/>
      <c r="H41" s="330"/>
      <c r="I41" s="389" t="s">
        <v>164</v>
      </c>
      <c r="J41" s="330"/>
      <c r="K41" s="389" t="s">
        <v>165</v>
      </c>
      <c r="L41" s="330"/>
      <c r="M41" s="343"/>
      <c r="N41" s="393">
        <f t="shared" ref="N41:N72" si="14">IF(ROUNDDOWN(M41/$M$4,1)&gt;1,1,ROUNDDOWN(M41/$M$4,1))</f>
        <v>0</v>
      </c>
      <c r="O41" s="331"/>
      <c r="P41" s="388" t="s">
        <v>166</v>
      </c>
      <c r="Q41" s="339"/>
      <c r="R41" s="340"/>
      <c r="S41" s="341"/>
      <c r="T41" s="344"/>
      <c r="U41" s="345">
        <f t="shared" ref="U41:U72" si="15">IF(C41="",0,ROUND($U$99/COUNTA($C$9:$C$98),0))</f>
        <v>0</v>
      </c>
      <c r="V41" s="363">
        <f t="shared" si="6"/>
        <v>0</v>
      </c>
      <c r="W41" s="363">
        <f t="shared" ref="W41:W72" si="16">IF($V$4="○",V41,SUM(R41:T41))</f>
        <v>0</v>
      </c>
      <c r="X41" s="361">
        <f t="shared" ref="X41:X72" si="17">IF(W41=0,0,ROUND($X$99/COUNTIF($W$9:$W$98,"&gt;0"),0))</f>
        <v>0</v>
      </c>
      <c r="Y41" s="361">
        <f t="shared" si="11"/>
        <v>0</v>
      </c>
      <c r="Z41" s="377">
        <f t="shared" ref="Z41:Z72" si="18">SUM(W41,Y41)</f>
        <v>0</v>
      </c>
      <c r="AA41" s="342"/>
      <c r="AB41" s="327"/>
      <c r="AC41" s="327"/>
      <c r="AD41" s="366">
        <f t="shared" si="12"/>
        <v>0</v>
      </c>
      <c r="AE41" s="327"/>
      <c r="AF41" s="327"/>
      <c r="AG41" s="327"/>
      <c r="AH41" s="361">
        <f t="shared" si="10"/>
        <v>0</v>
      </c>
      <c r="AI41" s="362">
        <f t="shared" si="13"/>
        <v>0</v>
      </c>
      <c r="AJ41" s="723"/>
      <c r="AK41" s="723"/>
      <c r="AL41" s="724"/>
      <c r="AM41" s="173"/>
    </row>
    <row r="42" spans="2:39" ht="30" customHeight="1">
      <c r="B42" s="175">
        <f t="shared" si="8"/>
        <v>34</v>
      </c>
      <c r="C42" s="329"/>
      <c r="D42" s="331"/>
      <c r="E42" s="331"/>
      <c r="F42" s="331"/>
      <c r="G42" s="331"/>
      <c r="H42" s="330"/>
      <c r="I42" s="389" t="s">
        <v>164</v>
      </c>
      <c r="J42" s="330"/>
      <c r="K42" s="389" t="s">
        <v>165</v>
      </c>
      <c r="L42" s="330"/>
      <c r="M42" s="343"/>
      <c r="N42" s="393">
        <f t="shared" si="14"/>
        <v>0</v>
      </c>
      <c r="O42" s="331"/>
      <c r="P42" s="388" t="s">
        <v>166</v>
      </c>
      <c r="Q42" s="339"/>
      <c r="R42" s="340"/>
      <c r="S42" s="341"/>
      <c r="T42" s="344"/>
      <c r="U42" s="345">
        <f t="shared" si="15"/>
        <v>0</v>
      </c>
      <c r="V42" s="363">
        <f t="shared" ref="V42:V73" si="19">IF($V$4="○",U42,0)</f>
        <v>0</v>
      </c>
      <c r="W42" s="363">
        <f t="shared" si="16"/>
        <v>0</v>
      </c>
      <c r="X42" s="361">
        <f t="shared" si="17"/>
        <v>0</v>
      </c>
      <c r="Y42" s="361">
        <f t="shared" si="11"/>
        <v>0</v>
      </c>
      <c r="Z42" s="377">
        <f t="shared" si="18"/>
        <v>0</v>
      </c>
      <c r="AA42" s="342"/>
      <c r="AB42" s="327"/>
      <c r="AC42" s="327"/>
      <c r="AD42" s="366">
        <f t="shared" si="12"/>
        <v>0</v>
      </c>
      <c r="AE42" s="327"/>
      <c r="AF42" s="327"/>
      <c r="AG42" s="327"/>
      <c r="AH42" s="361">
        <f t="shared" si="10"/>
        <v>0</v>
      </c>
      <c r="AI42" s="362">
        <f t="shared" si="13"/>
        <v>0</v>
      </c>
      <c r="AJ42" s="723"/>
      <c r="AK42" s="723"/>
      <c r="AL42" s="724"/>
      <c r="AM42" s="173"/>
    </row>
    <row r="43" spans="2:39" ht="30" customHeight="1">
      <c r="B43" s="175">
        <f t="shared" si="8"/>
        <v>35</v>
      </c>
      <c r="C43" s="329"/>
      <c r="D43" s="331"/>
      <c r="E43" s="331"/>
      <c r="F43" s="331"/>
      <c r="G43" s="331"/>
      <c r="H43" s="330"/>
      <c r="I43" s="389" t="s">
        <v>164</v>
      </c>
      <c r="J43" s="330"/>
      <c r="K43" s="389" t="s">
        <v>165</v>
      </c>
      <c r="L43" s="330"/>
      <c r="M43" s="343"/>
      <c r="N43" s="393">
        <f t="shared" si="14"/>
        <v>0</v>
      </c>
      <c r="O43" s="331"/>
      <c r="P43" s="388" t="s">
        <v>166</v>
      </c>
      <c r="Q43" s="339"/>
      <c r="R43" s="340"/>
      <c r="S43" s="341"/>
      <c r="T43" s="344"/>
      <c r="U43" s="345">
        <f t="shared" si="15"/>
        <v>0</v>
      </c>
      <c r="V43" s="363">
        <f t="shared" si="19"/>
        <v>0</v>
      </c>
      <c r="W43" s="363">
        <f t="shared" si="16"/>
        <v>0</v>
      </c>
      <c r="X43" s="361">
        <f t="shared" si="17"/>
        <v>0</v>
      </c>
      <c r="Y43" s="361">
        <f t="shared" si="11"/>
        <v>0</v>
      </c>
      <c r="Z43" s="377">
        <f t="shared" si="18"/>
        <v>0</v>
      </c>
      <c r="AA43" s="342"/>
      <c r="AB43" s="327"/>
      <c r="AC43" s="327"/>
      <c r="AD43" s="366">
        <f t="shared" si="12"/>
        <v>0</v>
      </c>
      <c r="AE43" s="327"/>
      <c r="AF43" s="327"/>
      <c r="AG43" s="327"/>
      <c r="AH43" s="361">
        <f t="shared" si="10"/>
        <v>0</v>
      </c>
      <c r="AI43" s="362">
        <f t="shared" si="13"/>
        <v>0</v>
      </c>
      <c r="AJ43" s="723"/>
      <c r="AK43" s="723"/>
      <c r="AL43" s="724"/>
      <c r="AM43" s="173"/>
    </row>
    <row r="44" spans="2:39" ht="30" customHeight="1">
      <c r="B44" s="175">
        <f t="shared" si="8"/>
        <v>36</v>
      </c>
      <c r="C44" s="329"/>
      <c r="D44" s="331"/>
      <c r="E44" s="331"/>
      <c r="F44" s="331"/>
      <c r="G44" s="331"/>
      <c r="H44" s="330"/>
      <c r="I44" s="389" t="s">
        <v>164</v>
      </c>
      <c r="J44" s="330"/>
      <c r="K44" s="389" t="s">
        <v>165</v>
      </c>
      <c r="L44" s="330"/>
      <c r="M44" s="343"/>
      <c r="N44" s="393">
        <f t="shared" si="14"/>
        <v>0</v>
      </c>
      <c r="O44" s="331"/>
      <c r="P44" s="388" t="s">
        <v>166</v>
      </c>
      <c r="Q44" s="339"/>
      <c r="R44" s="340"/>
      <c r="S44" s="341"/>
      <c r="T44" s="344"/>
      <c r="U44" s="345">
        <f t="shared" si="15"/>
        <v>0</v>
      </c>
      <c r="V44" s="363">
        <f t="shared" si="19"/>
        <v>0</v>
      </c>
      <c r="W44" s="363">
        <f t="shared" si="16"/>
        <v>0</v>
      </c>
      <c r="X44" s="361">
        <f t="shared" si="17"/>
        <v>0</v>
      </c>
      <c r="Y44" s="361">
        <f t="shared" si="11"/>
        <v>0</v>
      </c>
      <c r="Z44" s="377">
        <f t="shared" si="18"/>
        <v>0</v>
      </c>
      <c r="AA44" s="342"/>
      <c r="AB44" s="327"/>
      <c r="AC44" s="327"/>
      <c r="AD44" s="366">
        <f t="shared" si="12"/>
        <v>0</v>
      </c>
      <c r="AE44" s="327"/>
      <c r="AF44" s="327"/>
      <c r="AG44" s="327"/>
      <c r="AH44" s="361">
        <f t="shared" si="10"/>
        <v>0</v>
      </c>
      <c r="AI44" s="362">
        <f t="shared" si="13"/>
        <v>0</v>
      </c>
      <c r="AJ44" s="723"/>
      <c r="AK44" s="723"/>
      <c r="AL44" s="724"/>
      <c r="AM44" s="173"/>
    </row>
    <row r="45" spans="2:39" ht="30" customHeight="1">
      <c r="B45" s="175">
        <f t="shared" si="8"/>
        <v>37</v>
      </c>
      <c r="C45" s="329"/>
      <c r="D45" s="331"/>
      <c r="E45" s="331"/>
      <c r="F45" s="331"/>
      <c r="G45" s="331"/>
      <c r="H45" s="330"/>
      <c r="I45" s="389" t="s">
        <v>164</v>
      </c>
      <c r="J45" s="330"/>
      <c r="K45" s="389" t="s">
        <v>165</v>
      </c>
      <c r="L45" s="330"/>
      <c r="M45" s="343"/>
      <c r="N45" s="393">
        <f t="shared" si="14"/>
        <v>0</v>
      </c>
      <c r="O45" s="331"/>
      <c r="P45" s="388" t="s">
        <v>166</v>
      </c>
      <c r="Q45" s="339"/>
      <c r="R45" s="340"/>
      <c r="S45" s="341"/>
      <c r="T45" s="344"/>
      <c r="U45" s="345">
        <f t="shared" si="15"/>
        <v>0</v>
      </c>
      <c r="V45" s="363">
        <f t="shared" si="19"/>
        <v>0</v>
      </c>
      <c r="W45" s="363">
        <f t="shared" si="16"/>
        <v>0</v>
      </c>
      <c r="X45" s="361">
        <f t="shared" si="17"/>
        <v>0</v>
      </c>
      <c r="Y45" s="361">
        <f t="shared" si="11"/>
        <v>0</v>
      </c>
      <c r="Z45" s="377">
        <f t="shared" si="18"/>
        <v>0</v>
      </c>
      <c r="AA45" s="342"/>
      <c r="AB45" s="327"/>
      <c r="AC45" s="327"/>
      <c r="AD45" s="366">
        <f t="shared" si="12"/>
        <v>0</v>
      </c>
      <c r="AE45" s="327"/>
      <c r="AF45" s="327"/>
      <c r="AG45" s="327"/>
      <c r="AH45" s="361">
        <f t="shared" si="10"/>
        <v>0</v>
      </c>
      <c r="AI45" s="362">
        <f t="shared" si="13"/>
        <v>0</v>
      </c>
      <c r="AJ45" s="723"/>
      <c r="AK45" s="723"/>
      <c r="AL45" s="724"/>
      <c r="AM45" s="173"/>
    </row>
    <row r="46" spans="2:39" ht="30" customHeight="1">
      <c r="B46" s="175">
        <f t="shared" si="8"/>
        <v>38</v>
      </c>
      <c r="C46" s="329"/>
      <c r="D46" s="331"/>
      <c r="E46" s="331"/>
      <c r="F46" s="331"/>
      <c r="G46" s="331"/>
      <c r="H46" s="330"/>
      <c r="I46" s="389" t="s">
        <v>164</v>
      </c>
      <c r="J46" s="330"/>
      <c r="K46" s="389" t="s">
        <v>165</v>
      </c>
      <c r="L46" s="330"/>
      <c r="M46" s="343"/>
      <c r="N46" s="393">
        <f t="shared" si="14"/>
        <v>0</v>
      </c>
      <c r="O46" s="331"/>
      <c r="P46" s="388" t="s">
        <v>166</v>
      </c>
      <c r="Q46" s="339"/>
      <c r="R46" s="340"/>
      <c r="S46" s="341"/>
      <c r="T46" s="344"/>
      <c r="U46" s="345">
        <f t="shared" si="15"/>
        <v>0</v>
      </c>
      <c r="V46" s="363">
        <f t="shared" si="19"/>
        <v>0</v>
      </c>
      <c r="W46" s="363">
        <f t="shared" si="16"/>
        <v>0</v>
      </c>
      <c r="X46" s="361">
        <f t="shared" si="17"/>
        <v>0</v>
      </c>
      <c r="Y46" s="361">
        <f t="shared" si="11"/>
        <v>0</v>
      </c>
      <c r="Z46" s="377">
        <f t="shared" si="18"/>
        <v>0</v>
      </c>
      <c r="AA46" s="342"/>
      <c r="AB46" s="327"/>
      <c r="AC46" s="327"/>
      <c r="AD46" s="366">
        <f t="shared" si="12"/>
        <v>0</v>
      </c>
      <c r="AE46" s="327"/>
      <c r="AF46" s="327"/>
      <c r="AG46" s="327"/>
      <c r="AH46" s="361">
        <f t="shared" si="10"/>
        <v>0</v>
      </c>
      <c r="AI46" s="362">
        <f t="shared" si="13"/>
        <v>0</v>
      </c>
      <c r="AJ46" s="723"/>
      <c r="AK46" s="723"/>
      <c r="AL46" s="724"/>
      <c r="AM46" s="173"/>
    </row>
    <row r="47" spans="2:39" ht="30" customHeight="1">
      <c r="B47" s="175">
        <f t="shared" si="8"/>
        <v>39</v>
      </c>
      <c r="C47" s="329"/>
      <c r="D47" s="331"/>
      <c r="E47" s="331"/>
      <c r="F47" s="331"/>
      <c r="G47" s="331"/>
      <c r="H47" s="330"/>
      <c r="I47" s="389" t="s">
        <v>164</v>
      </c>
      <c r="J47" s="330"/>
      <c r="K47" s="389" t="s">
        <v>165</v>
      </c>
      <c r="L47" s="330"/>
      <c r="M47" s="343"/>
      <c r="N47" s="393">
        <f t="shared" si="14"/>
        <v>0</v>
      </c>
      <c r="O47" s="331"/>
      <c r="P47" s="388" t="s">
        <v>166</v>
      </c>
      <c r="Q47" s="339"/>
      <c r="R47" s="340"/>
      <c r="S47" s="341"/>
      <c r="T47" s="344"/>
      <c r="U47" s="345">
        <f t="shared" si="15"/>
        <v>0</v>
      </c>
      <c r="V47" s="363">
        <f t="shared" si="19"/>
        <v>0</v>
      </c>
      <c r="W47" s="363">
        <f t="shared" si="16"/>
        <v>0</v>
      </c>
      <c r="X47" s="361">
        <f t="shared" si="17"/>
        <v>0</v>
      </c>
      <c r="Y47" s="361">
        <f t="shared" si="11"/>
        <v>0</v>
      </c>
      <c r="Z47" s="377">
        <f t="shared" si="18"/>
        <v>0</v>
      </c>
      <c r="AA47" s="342"/>
      <c r="AB47" s="327"/>
      <c r="AC47" s="327"/>
      <c r="AD47" s="366">
        <f t="shared" si="12"/>
        <v>0</v>
      </c>
      <c r="AE47" s="327"/>
      <c r="AF47" s="327"/>
      <c r="AG47" s="327"/>
      <c r="AH47" s="361">
        <f t="shared" si="10"/>
        <v>0</v>
      </c>
      <c r="AI47" s="362">
        <f t="shared" si="13"/>
        <v>0</v>
      </c>
      <c r="AJ47" s="723"/>
      <c r="AK47" s="723"/>
      <c r="AL47" s="724"/>
      <c r="AM47" s="173"/>
    </row>
    <row r="48" spans="2:39" ht="30" customHeight="1">
      <c r="B48" s="175">
        <f t="shared" si="8"/>
        <v>40</v>
      </c>
      <c r="C48" s="329"/>
      <c r="D48" s="331"/>
      <c r="E48" s="331"/>
      <c r="F48" s="331"/>
      <c r="G48" s="331"/>
      <c r="H48" s="330"/>
      <c r="I48" s="389" t="s">
        <v>164</v>
      </c>
      <c r="J48" s="330"/>
      <c r="K48" s="389" t="s">
        <v>165</v>
      </c>
      <c r="L48" s="330"/>
      <c r="M48" s="343"/>
      <c r="N48" s="393">
        <f t="shared" si="14"/>
        <v>0</v>
      </c>
      <c r="O48" s="331"/>
      <c r="P48" s="388" t="s">
        <v>166</v>
      </c>
      <c r="Q48" s="339"/>
      <c r="R48" s="340"/>
      <c r="S48" s="341"/>
      <c r="T48" s="344"/>
      <c r="U48" s="345">
        <f t="shared" si="15"/>
        <v>0</v>
      </c>
      <c r="V48" s="363">
        <f t="shared" si="19"/>
        <v>0</v>
      </c>
      <c r="W48" s="363">
        <f t="shared" si="16"/>
        <v>0</v>
      </c>
      <c r="X48" s="361">
        <f t="shared" si="17"/>
        <v>0</v>
      </c>
      <c r="Y48" s="361">
        <f t="shared" si="11"/>
        <v>0</v>
      </c>
      <c r="Z48" s="377">
        <f t="shared" si="18"/>
        <v>0</v>
      </c>
      <c r="AA48" s="342"/>
      <c r="AB48" s="327"/>
      <c r="AC48" s="327"/>
      <c r="AD48" s="366">
        <f t="shared" si="12"/>
        <v>0</v>
      </c>
      <c r="AE48" s="327"/>
      <c r="AF48" s="327"/>
      <c r="AG48" s="327"/>
      <c r="AH48" s="361">
        <f t="shared" si="10"/>
        <v>0</v>
      </c>
      <c r="AI48" s="362">
        <f t="shared" si="13"/>
        <v>0</v>
      </c>
      <c r="AJ48" s="723"/>
      <c r="AK48" s="723"/>
      <c r="AL48" s="724"/>
      <c r="AM48" s="173"/>
    </row>
    <row r="49" spans="2:39" ht="30" customHeight="1">
      <c r="B49" s="175">
        <f t="shared" si="8"/>
        <v>41</v>
      </c>
      <c r="C49" s="329"/>
      <c r="D49" s="331"/>
      <c r="E49" s="331"/>
      <c r="F49" s="331"/>
      <c r="G49" s="331"/>
      <c r="H49" s="330"/>
      <c r="I49" s="389" t="s">
        <v>164</v>
      </c>
      <c r="J49" s="330"/>
      <c r="K49" s="389" t="s">
        <v>165</v>
      </c>
      <c r="L49" s="330"/>
      <c r="M49" s="343"/>
      <c r="N49" s="393">
        <f t="shared" si="14"/>
        <v>0</v>
      </c>
      <c r="O49" s="331"/>
      <c r="P49" s="388" t="s">
        <v>166</v>
      </c>
      <c r="Q49" s="339"/>
      <c r="R49" s="340"/>
      <c r="S49" s="341"/>
      <c r="T49" s="344"/>
      <c r="U49" s="345">
        <f t="shared" si="15"/>
        <v>0</v>
      </c>
      <c r="V49" s="363">
        <f t="shared" si="19"/>
        <v>0</v>
      </c>
      <c r="W49" s="363">
        <f t="shared" si="16"/>
        <v>0</v>
      </c>
      <c r="X49" s="361">
        <f t="shared" si="17"/>
        <v>0</v>
      </c>
      <c r="Y49" s="361">
        <f t="shared" si="9"/>
        <v>0</v>
      </c>
      <c r="Z49" s="377">
        <f t="shared" si="18"/>
        <v>0</v>
      </c>
      <c r="AA49" s="342"/>
      <c r="AB49" s="327"/>
      <c r="AC49" s="327"/>
      <c r="AD49" s="366">
        <f t="shared" si="5"/>
        <v>0</v>
      </c>
      <c r="AE49" s="327"/>
      <c r="AF49" s="327"/>
      <c r="AG49" s="327"/>
      <c r="AH49" s="361">
        <f t="shared" si="10"/>
        <v>0</v>
      </c>
      <c r="AI49" s="362">
        <f t="shared" si="13"/>
        <v>0</v>
      </c>
      <c r="AJ49" s="723"/>
      <c r="AK49" s="723"/>
      <c r="AL49" s="724"/>
      <c r="AM49" s="173"/>
    </row>
    <row r="50" spans="2:39" ht="30" customHeight="1">
      <c r="B50" s="175">
        <f t="shared" si="8"/>
        <v>42</v>
      </c>
      <c r="C50" s="329"/>
      <c r="D50" s="331"/>
      <c r="E50" s="331"/>
      <c r="F50" s="331"/>
      <c r="G50" s="331"/>
      <c r="H50" s="330"/>
      <c r="I50" s="389" t="s">
        <v>164</v>
      </c>
      <c r="J50" s="330"/>
      <c r="K50" s="389" t="s">
        <v>165</v>
      </c>
      <c r="L50" s="330"/>
      <c r="M50" s="343"/>
      <c r="N50" s="393">
        <f t="shared" si="14"/>
        <v>0</v>
      </c>
      <c r="O50" s="331"/>
      <c r="P50" s="388" t="s">
        <v>166</v>
      </c>
      <c r="Q50" s="339"/>
      <c r="R50" s="340"/>
      <c r="S50" s="341"/>
      <c r="T50" s="344"/>
      <c r="U50" s="345">
        <f t="shared" si="15"/>
        <v>0</v>
      </c>
      <c r="V50" s="363">
        <f t="shared" si="19"/>
        <v>0</v>
      </c>
      <c r="W50" s="363">
        <f t="shared" si="16"/>
        <v>0</v>
      </c>
      <c r="X50" s="361">
        <f t="shared" si="17"/>
        <v>0</v>
      </c>
      <c r="Y50" s="361">
        <f t="shared" si="9"/>
        <v>0</v>
      </c>
      <c r="Z50" s="377">
        <f t="shared" si="18"/>
        <v>0</v>
      </c>
      <c r="AA50" s="342"/>
      <c r="AB50" s="327"/>
      <c r="AC50" s="327"/>
      <c r="AD50" s="366">
        <f t="shared" si="5"/>
        <v>0</v>
      </c>
      <c r="AE50" s="327"/>
      <c r="AF50" s="327"/>
      <c r="AG50" s="327"/>
      <c r="AH50" s="361">
        <f t="shared" si="10"/>
        <v>0</v>
      </c>
      <c r="AI50" s="362">
        <f t="shared" si="13"/>
        <v>0</v>
      </c>
      <c r="AJ50" s="723"/>
      <c r="AK50" s="723"/>
      <c r="AL50" s="724"/>
      <c r="AM50" s="173"/>
    </row>
    <row r="51" spans="2:39" ht="30" customHeight="1">
      <c r="B51" s="175">
        <f t="shared" si="8"/>
        <v>43</v>
      </c>
      <c r="C51" s="329"/>
      <c r="D51" s="331"/>
      <c r="E51" s="331"/>
      <c r="F51" s="331"/>
      <c r="G51" s="331"/>
      <c r="H51" s="330"/>
      <c r="I51" s="389" t="s">
        <v>164</v>
      </c>
      <c r="J51" s="330"/>
      <c r="K51" s="389" t="s">
        <v>165</v>
      </c>
      <c r="L51" s="330"/>
      <c r="M51" s="343"/>
      <c r="N51" s="393">
        <f t="shared" si="14"/>
        <v>0</v>
      </c>
      <c r="O51" s="331"/>
      <c r="P51" s="388" t="s">
        <v>166</v>
      </c>
      <c r="Q51" s="339"/>
      <c r="R51" s="340"/>
      <c r="S51" s="341"/>
      <c r="T51" s="344"/>
      <c r="U51" s="345">
        <f t="shared" si="15"/>
        <v>0</v>
      </c>
      <c r="V51" s="363">
        <f t="shared" si="19"/>
        <v>0</v>
      </c>
      <c r="W51" s="363">
        <f t="shared" si="16"/>
        <v>0</v>
      </c>
      <c r="X51" s="361">
        <f t="shared" si="17"/>
        <v>0</v>
      </c>
      <c r="Y51" s="361">
        <f t="shared" si="9"/>
        <v>0</v>
      </c>
      <c r="Z51" s="377">
        <f t="shared" si="18"/>
        <v>0</v>
      </c>
      <c r="AA51" s="342"/>
      <c r="AB51" s="327"/>
      <c r="AC51" s="327"/>
      <c r="AD51" s="366">
        <f t="shared" si="5"/>
        <v>0</v>
      </c>
      <c r="AE51" s="327"/>
      <c r="AF51" s="327"/>
      <c r="AG51" s="327"/>
      <c r="AH51" s="361">
        <f t="shared" si="10"/>
        <v>0</v>
      </c>
      <c r="AI51" s="362">
        <f t="shared" si="13"/>
        <v>0</v>
      </c>
      <c r="AJ51" s="723"/>
      <c r="AK51" s="723"/>
      <c r="AL51" s="724"/>
      <c r="AM51" s="173"/>
    </row>
    <row r="52" spans="2:39" ht="30" customHeight="1">
      <c r="B52" s="175">
        <f t="shared" si="8"/>
        <v>44</v>
      </c>
      <c r="C52" s="329"/>
      <c r="D52" s="331"/>
      <c r="E52" s="331"/>
      <c r="F52" s="331"/>
      <c r="G52" s="331"/>
      <c r="H52" s="330"/>
      <c r="I52" s="389" t="s">
        <v>164</v>
      </c>
      <c r="J52" s="330"/>
      <c r="K52" s="389" t="s">
        <v>165</v>
      </c>
      <c r="L52" s="330"/>
      <c r="M52" s="343"/>
      <c r="N52" s="393">
        <f t="shared" si="14"/>
        <v>0</v>
      </c>
      <c r="O52" s="331"/>
      <c r="P52" s="388" t="s">
        <v>166</v>
      </c>
      <c r="Q52" s="339"/>
      <c r="R52" s="340"/>
      <c r="S52" s="341"/>
      <c r="T52" s="344"/>
      <c r="U52" s="345">
        <f t="shared" si="15"/>
        <v>0</v>
      </c>
      <c r="V52" s="363">
        <f t="shared" si="19"/>
        <v>0</v>
      </c>
      <c r="W52" s="363">
        <f t="shared" si="16"/>
        <v>0</v>
      </c>
      <c r="X52" s="361">
        <f t="shared" si="17"/>
        <v>0</v>
      </c>
      <c r="Y52" s="361">
        <f t="shared" si="9"/>
        <v>0</v>
      </c>
      <c r="Z52" s="377">
        <f t="shared" si="18"/>
        <v>0</v>
      </c>
      <c r="AA52" s="342"/>
      <c r="AB52" s="327"/>
      <c r="AC52" s="327"/>
      <c r="AD52" s="366">
        <f t="shared" si="5"/>
        <v>0</v>
      </c>
      <c r="AE52" s="327"/>
      <c r="AF52" s="327"/>
      <c r="AG52" s="327"/>
      <c r="AH52" s="361">
        <f t="shared" si="10"/>
        <v>0</v>
      </c>
      <c r="AI52" s="362">
        <f t="shared" si="7"/>
        <v>0</v>
      </c>
      <c r="AJ52" s="723"/>
      <c r="AK52" s="723"/>
      <c r="AL52" s="724"/>
      <c r="AM52" s="173"/>
    </row>
    <row r="53" spans="2:39" ht="30" customHeight="1">
      <c r="B53" s="175">
        <f t="shared" si="8"/>
        <v>45</v>
      </c>
      <c r="C53" s="329"/>
      <c r="D53" s="331"/>
      <c r="E53" s="331"/>
      <c r="F53" s="331"/>
      <c r="G53" s="331"/>
      <c r="H53" s="330"/>
      <c r="I53" s="389" t="s">
        <v>164</v>
      </c>
      <c r="J53" s="330"/>
      <c r="K53" s="389" t="s">
        <v>165</v>
      </c>
      <c r="L53" s="330"/>
      <c r="M53" s="343"/>
      <c r="N53" s="393">
        <f t="shared" si="14"/>
        <v>0</v>
      </c>
      <c r="O53" s="331"/>
      <c r="P53" s="388" t="s">
        <v>166</v>
      </c>
      <c r="Q53" s="339"/>
      <c r="R53" s="340"/>
      <c r="S53" s="341"/>
      <c r="T53" s="344"/>
      <c r="U53" s="345">
        <f t="shared" si="15"/>
        <v>0</v>
      </c>
      <c r="V53" s="363">
        <f t="shared" si="19"/>
        <v>0</v>
      </c>
      <c r="W53" s="363">
        <f t="shared" si="16"/>
        <v>0</v>
      </c>
      <c r="X53" s="361">
        <f t="shared" si="17"/>
        <v>0</v>
      </c>
      <c r="Y53" s="361">
        <f t="shared" si="9"/>
        <v>0</v>
      </c>
      <c r="Z53" s="377">
        <f t="shared" si="18"/>
        <v>0</v>
      </c>
      <c r="AA53" s="342"/>
      <c r="AB53" s="327"/>
      <c r="AC53" s="327"/>
      <c r="AD53" s="366">
        <f t="shared" si="5"/>
        <v>0</v>
      </c>
      <c r="AE53" s="327"/>
      <c r="AF53" s="327"/>
      <c r="AG53" s="327"/>
      <c r="AH53" s="361">
        <f t="shared" si="10"/>
        <v>0</v>
      </c>
      <c r="AI53" s="362">
        <f t="shared" si="7"/>
        <v>0</v>
      </c>
      <c r="AJ53" s="723"/>
      <c r="AK53" s="723"/>
      <c r="AL53" s="724"/>
      <c r="AM53" s="173"/>
    </row>
    <row r="54" spans="2:39" ht="30" customHeight="1">
      <c r="B54" s="175">
        <f t="shared" si="8"/>
        <v>46</v>
      </c>
      <c r="C54" s="329"/>
      <c r="D54" s="331"/>
      <c r="E54" s="331"/>
      <c r="F54" s="331"/>
      <c r="G54" s="331"/>
      <c r="H54" s="330"/>
      <c r="I54" s="389" t="s">
        <v>164</v>
      </c>
      <c r="J54" s="330"/>
      <c r="K54" s="389" t="s">
        <v>165</v>
      </c>
      <c r="L54" s="330"/>
      <c r="M54" s="343"/>
      <c r="N54" s="393">
        <f t="shared" si="14"/>
        <v>0</v>
      </c>
      <c r="O54" s="331"/>
      <c r="P54" s="388" t="s">
        <v>166</v>
      </c>
      <c r="Q54" s="339"/>
      <c r="R54" s="340"/>
      <c r="S54" s="341"/>
      <c r="T54" s="344"/>
      <c r="U54" s="345">
        <f t="shared" si="15"/>
        <v>0</v>
      </c>
      <c r="V54" s="363">
        <f t="shared" si="19"/>
        <v>0</v>
      </c>
      <c r="W54" s="363">
        <f t="shared" si="16"/>
        <v>0</v>
      </c>
      <c r="X54" s="361">
        <f t="shared" si="17"/>
        <v>0</v>
      </c>
      <c r="Y54" s="361">
        <f t="shared" si="9"/>
        <v>0</v>
      </c>
      <c r="Z54" s="377">
        <f t="shared" si="18"/>
        <v>0</v>
      </c>
      <c r="AA54" s="342"/>
      <c r="AB54" s="327"/>
      <c r="AC54" s="327"/>
      <c r="AD54" s="366">
        <f t="shared" si="5"/>
        <v>0</v>
      </c>
      <c r="AE54" s="327"/>
      <c r="AF54" s="327"/>
      <c r="AG54" s="327"/>
      <c r="AH54" s="361">
        <f t="shared" si="10"/>
        <v>0</v>
      </c>
      <c r="AI54" s="362">
        <f t="shared" si="7"/>
        <v>0</v>
      </c>
      <c r="AJ54" s="723"/>
      <c r="AK54" s="723"/>
      <c r="AL54" s="724"/>
      <c r="AM54" s="173"/>
    </row>
    <row r="55" spans="2:39" ht="30" customHeight="1">
      <c r="B55" s="175">
        <f t="shared" si="8"/>
        <v>47</v>
      </c>
      <c r="C55" s="329"/>
      <c r="D55" s="331"/>
      <c r="E55" s="331"/>
      <c r="F55" s="331"/>
      <c r="G55" s="331"/>
      <c r="H55" s="330"/>
      <c r="I55" s="389" t="s">
        <v>164</v>
      </c>
      <c r="J55" s="330"/>
      <c r="K55" s="389" t="s">
        <v>165</v>
      </c>
      <c r="L55" s="330"/>
      <c r="M55" s="343"/>
      <c r="N55" s="393">
        <f t="shared" si="14"/>
        <v>0</v>
      </c>
      <c r="O55" s="331"/>
      <c r="P55" s="388" t="s">
        <v>166</v>
      </c>
      <c r="Q55" s="339"/>
      <c r="R55" s="340"/>
      <c r="S55" s="341"/>
      <c r="T55" s="344"/>
      <c r="U55" s="345">
        <f t="shared" si="15"/>
        <v>0</v>
      </c>
      <c r="V55" s="363">
        <f t="shared" si="19"/>
        <v>0</v>
      </c>
      <c r="W55" s="363">
        <f t="shared" si="16"/>
        <v>0</v>
      </c>
      <c r="X55" s="361">
        <f t="shared" si="17"/>
        <v>0</v>
      </c>
      <c r="Y55" s="361">
        <f t="shared" si="9"/>
        <v>0</v>
      </c>
      <c r="Z55" s="377">
        <f t="shared" si="18"/>
        <v>0</v>
      </c>
      <c r="AA55" s="342"/>
      <c r="AB55" s="327"/>
      <c r="AC55" s="327"/>
      <c r="AD55" s="366">
        <f t="shared" si="5"/>
        <v>0</v>
      </c>
      <c r="AE55" s="327"/>
      <c r="AF55" s="327"/>
      <c r="AG55" s="327"/>
      <c r="AH55" s="361">
        <f t="shared" si="10"/>
        <v>0</v>
      </c>
      <c r="AI55" s="362">
        <f t="shared" si="7"/>
        <v>0</v>
      </c>
      <c r="AJ55" s="723"/>
      <c r="AK55" s="723"/>
      <c r="AL55" s="724"/>
      <c r="AM55" s="173"/>
    </row>
    <row r="56" spans="2:39" ht="30" customHeight="1">
      <c r="B56" s="175">
        <f t="shared" si="8"/>
        <v>48</v>
      </c>
      <c r="C56" s="329"/>
      <c r="D56" s="331"/>
      <c r="E56" s="331"/>
      <c r="F56" s="331"/>
      <c r="G56" s="331"/>
      <c r="H56" s="330"/>
      <c r="I56" s="389" t="s">
        <v>164</v>
      </c>
      <c r="J56" s="330"/>
      <c r="K56" s="389" t="s">
        <v>165</v>
      </c>
      <c r="L56" s="330"/>
      <c r="M56" s="343"/>
      <c r="N56" s="393">
        <f t="shared" si="14"/>
        <v>0</v>
      </c>
      <c r="O56" s="331"/>
      <c r="P56" s="388" t="s">
        <v>166</v>
      </c>
      <c r="Q56" s="339"/>
      <c r="R56" s="340"/>
      <c r="S56" s="341"/>
      <c r="T56" s="344"/>
      <c r="U56" s="345">
        <f t="shared" si="15"/>
        <v>0</v>
      </c>
      <c r="V56" s="363">
        <f t="shared" si="19"/>
        <v>0</v>
      </c>
      <c r="W56" s="363">
        <f t="shared" si="16"/>
        <v>0</v>
      </c>
      <c r="X56" s="361">
        <f t="shared" si="17"/>
        <v>0</v>
      </c>
      <c r="Y56" s="361">
        <f t="shared" si="9"/>
        <v>0</v>
      </c>
      <c r="Z56" s="377">
        <f t="shared" si="18"/>
        <v>0</v>
      </c>
      <c r="AA56" s="342"/>
      <c r="AB56" s="327"/>
      <c r="AC56" s="327"/>
      <c r="AD56" s="366">
        <f t="shared" si="5"/>
        <v>0</v>
      </c>
      <c r="AE56" s="327"/>
      <c r="AF56" s="327"/>
      <c r="AG56" s="327"/>
      <c r="AH56" s="361">
        <f t="shared" si="10"/>
        <v>0</v>
      </c>
      <c r="AI56" s="362">
        <f t="shared" si="7"/>
        <v>0</v>
      </c>
      <c r="AJ56" s="723"/>
      <c r="AK56" s="723"/>
      <c r="AL56" s="724"/>
      <c r="AM56" s="173"/>
    </row>
    <row r="57" spans="2:39" ht="30" customHeight="1">
      <c r="B57" s="175">
        <f t="shared" si="8"/>
        <v>49</v>
      </c>
      <c r="C57" s="329"/>
      <c r="D57" s="331"/>
      <c r="E57" s="331"/>
      <c r="F57" s="331"/>
      <c r="G57" s="331"/>
      <c r="H57" s="330"/>
      <c r="I57" s="389" t="s">
        <v>164</v>
      </c>
      <c r="J57" s="330"/>
      <c r="K57" s="389" t="s">
        <v>165</v>
      </c>
      <c r="L57" s="330"/>
      <c r="M57" s="343"/>
      <c r="N57" s="393">
        <f t="shared" si="14"/>
        <v>0</v>
      </c>
      <c r="O57" s="331"/>
      <c r="P57" s="388" t="s">
        <v>166</v>
      </c>
      <c r="Q57" s="339"/>
      <c r="R57" s="340"/>
      <c r="S57" s="341"/>
      <c r="T57" s="344"/>
      <c r="U57" s="345">
        <f t="shared" si="15"/>
        <v>0</v>
      </c>
      <c r="V57" s="363">
        <f t="shared" si="19"/>
        <v>0</v>
      </c>
      <c r="W57" s="363">
        <f t="shared" si="16"/>
        <v>0</v>
      </c>
      <c r="X57" s="361">
        <f t="shared" si="17"/>
        <v>0</v>
      </c>
      <c r="Y57" s="361">
        <f t="shared" si="9"/>
        <v>0</v>
      </c>
      <c r="Z57" s="377">
        <f t="shared" si="18"/>
        <v>0</v>
      </c>
      <c r="AA57" s="342"/>
      <c r="AB57" s="327"/>
      <c r="AC57" s="327"/>
      <c r="AD57" s="366">
        <f t="shared" si="5"/>
        <v>0</v>
      </c>
      <c r="AE57" s="327"/>
      <c r="AF57" s="327"/>
      <c r="AG57" s="327"/>
      <c r="AH57" s="361">
        <f t="shared" si="10"/>
        <v>0</v>
      </c>
      <c r="AI57" s="362">
        <f t="shared" si="7"/>
        <v>0</v>
      </c>
      <c r="AJ57" s="723"/>
      <c r="AK57" s="723"/>
      <c r="AL57" s="724"/>
      <c r="AM57" s="173"/>
    </row>
    <row r="58" spans="2:39" ht="30" customHeight="1">
      <c r="B58" s="175">
        <f t="shared" si="8"/>
        <v>50</v>
      </c>
      <c r="C58" s="329"/>
      <c r="D58" s="331"/>
      <c r="E58" s="331"/>
      <c r="F58" s="331"/>
      <c r="G58" s="331"/>
      <c r="H58" s="330"/>
      <c r="I58" s="389" t="s">
        <v>164</v>
      </c>
      <c r="J58" s="330"/>
      <c r="K58" s="389" t="s">
        <v>165</v>
      </c>
      <c r="L58" s="330"/>
      <c r="M58" s="343"/>
      <c r="N58" s="393">
        <f t="shared" si="14"/>
        <v>0</v>
      </c>
      <c r="O58" s="331"/>
      <c r="P58" s="388" t="s">
        <v>166</v>
      </c>
      <c r="Q58" s="339"/>
      <c r="R58" s="340"/>
      <c r="S58" s="341"/>
      <c r="T58" s="344"/>
      <c r="U58" s="345">
        <f t="shared" si="15"/>
        <v>0</v>
      </c>
      <c r="V58" s="363">
        <f t="shared" si="19"/>
        <v>0</v>
      </c>
      <c r="W58" s="363">
        <f t="shared" si="16"/>
        <v>0</v>
      </c>
      <c r="X58" s="361">
        <f t="shared" si="17"/>
        <v>0</v>
      </c>
      <c r="Y58" s="361">
        <f t="shared" si="9"/>
        <v>0</v>
      </c>
      <c r="Z58" s="377">
        <f t="shared" si="18"/>
        <v>0</v>
      </c>
      <c r="AA58" s="342"/>
      <c r="AB58" s="327"/>
      <c r="AC58" s="327"/>
      <c r="AD58" s="366">
        <f t="shared" si="5"/>
        <v>0</v>
      </c>
      <c r="AE58" s="327"/>
      <c r="AF58" s="327"/>
      <c r="AG58" s="327"/>
      <c r="AH58" s="361">
        <f t="shared" si="10"/>
        <v>0</v>
      </c>
      <c r="AI58" s="362">
        <f t="shared" si="7"/>
        <v>0</v>
      </c>
      <c r="AJ58" s="723"/>
      <c r="AK58" s="723"/>
      <c r="AL58" s="724"/>
      <c r="AM58" s="173"/>
    </row>
    <row r="59" spans="2:39" ht="30" customHeight="1">
      <c r="B59" s="175">
        <f t="shared" si="8"/>
        <v>51</v>
      </c>
      <c r="C59" s="329"/>
      <c r="D59" s="331"/>
      <c r="E59" s="331"/>
      <c r="F59" s="331"/>
      <c r="G59" s="331"/>
      <c r="H59" s="330"/>
      <c r="I59" s="389" t="s">
        <v>164</v>
      </c>
      <c r="J59" s="330"/>
      <c r="K59" s="389" t="s">
        <v>165</v>
      </c>
      <c r="L59" s="330"/>
      <c r="M59" s="343"/>
      <c r="N59" s="393">
        <f t="shared" si="14"/>
        <v>0</v>
      </c>
      <c r="O59" s="331"/>
      <c r="P59" s="388" t="s">
        <v>166</v>
      </c>
      <c r="Q59" s="339"/>
      <c r="R59" s="340"/>
      <c r="S59" s="341"/>
      <c r="T59" s="344"/>
      <c r="U59" s="345">
        <f t="shared" si="15"/>
        <v>0</v>
      </c>
      <c r="V59" s="363">
        <f t="shared" si="19"/>
        <v>0</v>
      </c>
      <c r="W59" s="363">
        <f t="shared" si="16"/>
        <v>0</v>
      </c>
      <c r="X59" s="361">
        <f t="shared" si="17"/>
        <v>0</v>
      </c>
      <c r="Y59" s="361">
        <f t="shared" si="9"/>
        <v>0</v>
      </c>
      <c r="Z59" s="377">
        <f t="shared" si="18"/>
        <v>0</v>
      </c>
      <c r="AA59" s="342"/>
      <c r="AB59" s="327"/>
      <c r="AC59" s="327"/>
      <c r="AD59" s="366">
        <f t="shared" si="5"/>
        <v>0</v>
      </c>
      <c r="AE59" s="327"/>
      <c r="AF59" s="327"/>
      <c r="AG59" s="327"/>
      <c r="AH59" s="361">
        <f t="shared" si="10"/>
        <v>0</v>
      </c>
      <c r="AI59" s="362">
        <f t="shared" si="7"/>
        <v>0</v>
      </c>
      <c r="AJ59" s="723"/>
      <c r="AK59" s="723"/>
      <c r="AL59" s="724"/>
      <c r="AM59" s="173"/>
    </row>
    <row r="60" spans="2:39" ht="30" customHeight="1">
      <c r="B60" s="175">
        <f t="shared" si="8"/>
        <v>52</v>
      </c>
      <c r="C60" s="329"/>
      <c r="D60" s="331"/>
      <c r="E60" s="331"/>
      <c r="F60" s="331"/>
      <c r="G60" s="331"/>
      <c r="H60" s="330"/>
      <c r="I60" s="389" t="s">
        <v>164</v>
      </c>
      <c r="J60" s="330"/>
      <c r="K60" s="389" t="s">
        <v>165</v>
      </c>
      <c r="L60" s="330"/>
      <c r="M60" s="343"/>
      <c r="N60" s="393">
        <f t="shared" si="14"/>
        <v>0</v>
      </c>
      <c r="O60" s="331"/>
      <c r="P60" s="388" t="s">
        <v>166</v>
      </c>
      <c r="Q60" s="339"/>
      <c r="R60" s="340"/>
      <c r="S60" s="341"/>
      <c r="T60" s="344"/>
      <c r="U60" s="345">
        <f t="shared" si="15"/>
        <v>0</v>
      </c>
      <c r="V60" s="363">
        <f t="shared" si="19"/>
        <v>0</v>
      </c>
      <c r="W60" s="363">
        <f t="shared" si="16"/>
        <v>0</v>
      </c>
      <c r="X60" s="361">
        <f t="shared" si="17"/>
        <v>0</v>
      </c>
      <c r="Y60" s="361">
        <f t="shared" si="9"/>
        <v>0</v>
      </c>
      <c r="Z60" s="377">
        <f t="shared" si="18"/>
        <v>0</v>
      </c>
      <c r="AA60" s="342"/>
      <c r="AB60" s="327"/>
      <c r="AC60" s="327"/>
      <c r="AD60" s="366">
        <f t="shared" si="5"/>
        <v>0</v>
      </c>
      <c r="AE60" s="327"/>
      <c r="AF60" s="327"/>
      <c r="AG60" s="327"/>
      <c r="AH60" s="361">
        <f t="shared" si="10"/>
        <v>0</v>
      </c>
      <c r="AI60" s="362">
        <f t="shared" si="7"/>
        <v>0</v>
      </c>
      <c r="AJ60" s="723"/>
      <c r="AK60" s="723"/>
      <c r="AL60" s="724"/>
      <c r="AM60" s="173"/>
    </row>
    <row r="61" spans="2:39" ht="30" customHeight="1">
      <c r="B61" s="175">
        <f t="shared" si="8"/>
        <v>53</v>
      </c>
      <c r="C61" s="329"/>
      <c r="D61" s="331"/>
      <c r="E61" s="331"/>
      <c r="F61" s="331"/>
      <c r="G61" s="331"/>
      <c r="H61" s="330"/>
      <c r="I61" s="389" t="s">
        <v>164</v>
      </c>
      <c r="J61" s="330"/>
      <c r="K61" s="389" t="s">
        <v>165</v>
      </c>
      <c r="L61" s="330"/>
      <c r="M61" s="343"/>
      <c r="N61" s="393">
        <f t="shared" si="14"/>
        <v>0</v>
      </c>
      <c r="O61" s="331"/>
      <c r="P61" s="388" t="s">
        <v>166</v>
      </c>
      <c r="Q61" s="339"/>
      <c r="R61" s="340"/>
      <c r="S61" s="341"/>
      <c r="T61" s="344"/>
      <c r="U61" s="345">
        <f t="shared" si="15"/>
        <v>0</v>
      </c>
      <c r="V61" s="363">
        <f t="shared" si="19"/>
        <v>0</v>
      </c>
      <c r="W61" s="363">
        <f t="shared" si="16"/>
        <v>0</v>
      </c>
      <c r="X61" s="361">
        <f t="shared" si="17"/>
        <v>0</v>
      </c>
      <c r="Y61" s="361">
        <f t="shared" si="9"/>
        <v>0</v>
      </c>
      <c r="Z61" s="377">
        <f t="shared" si="18"/>
        <v>0</v>
      </c>
      <c r="AA61" s="342"/>
      <c r="AB61" s="327"/>
      <c r="AC61" s="327"/>
      <c r="AD61" s="366">
        <f t="shared" si="5"/>
        <v>0</v>
      </c>
      <c r="AE61" s="327"/>
      <c r="AF61" s="327"/>
      <c r="AG61" s="327"/>
      <c r="AH61" s="361">
        <f t="shared" si="10"/>
        <v>0</v>
      </c>
      <c r="AI61" s="362">
        <f t="shared" si="7"/>
        <v>0</v>
      </c>
      <c r="AJ61" s="723"/>
      <c r="AK61" s="723"/>
      <c r="AL61" s="724"/>
      <c r="AM61" s="173"/>
    </row>
    <row r="62" spans="2:39" ht="30" customHeight="1">
      <c r="B62" s="175">
        <f t="shared" si="8"/>
        <v>54</v>
      </c>
      <c r="C62" s="329"/>
      <c r="D62" s="331"/>
      <c r="E62" s="331"/>
      <c r="F62" s="331"/>
      <c r="G62" s="331"/>
      <c r="H62" s="330"/>
      <c r="I62" s="389" t="s">
        <v>164</v>
      </c>
      <c r="J62" s="330"/>
      <c r="K62" s="389" t="s">
        <v>165</v>
      </c>
      <c r="L62" s="330"/>
      <c r="M62" s="343"/>
      <c r="N62" s="393">
        <f t="shared" si="14"/>
        <v>0</v>
      </c>
      <c r="O62" s="331"/>
      <c r="P62" s="388" t="s">
        <v>166</v>
      </c>
      <c r="Q62" s="339"/>
      <c r="R62" s="340"/>
      <c r="S62" s="341"/>
      <c r="T62" s="344"/>
      <c r="U62" s="345">
        <f t="shared" si="15"/>
        <v>0</v>
      </c>
      <c r="V62" s="363">
        <f t="shared" si="19"/>
        <v>0</v>
      </c>
      <c r="W62" s="363">
        <f t="shared" si="16"/>
        <v>0</v>
      </c>
      <c r="X62" s="361">
        <f t="shared" si="17"/>
        <v>0</v>
      </c>
      <c r="Y62" s="361">
        <f t="shared" si="9"/>
        <v>0</v>
      </c>
      <c r="Z62" s="377">
        <f t="shared" si="18"/>
        <v>0</v>
      </c>
      <c r="AA62" s="342"/>
      <c r="AB62" s="327"/>
      <c r="AC62" s="327"/>
      <c r="AD62" s="366">
        <f t="shared" si="5"/>
        <v>0</v>
      </c>
      <c r="AE62" s="327"/>
      <c r="AF62" s="327"/>
      <c r="AG62" s="327"/>
      <c r="AH62" s="361">
        <f t="shared" si="10"/>
        <v>0</v>
      </c>
      <c r="AI62" s="362">
        <f t="shared" si="7"/>
        <v>0</v>
      </c>
      <c r="AJ62" s="723"/>
      <c r="AK62" s="723"/>
      <c r="AL62" s="724"/>
      <c r="AM62" s="173"/>
    </row>
    <row r="63" spans="2:39" ht="30" customHeight="1">
      <c r="B63" s="175">
        <f t="shared" si="8"/>
        <v>55</v>
      </c>
      <c r="C63" s="329"/>
      <c r="D63" s="331"/>
      <c r="E63" s="331"/>
      <c r="F63" s="331"/>
      <c r="G63" s="331"/>
      <c r="H63" s="330"/>
      <c r="I63" s="389" t="s">
        <v>164</v>
      </c>
      <c r="J63" s="330"/>
      <c r="K63" s="389" t="s">
        <v>165</v>
      </c>
      <c r="L63" s="330"/>
      <c r="M63" s="343"/>
      <c r="N63" s="393">
        <f t="shared" si="14"/>
        <v>0</v>
      </c>
      <c r="O63" s="331"/>
      <c r="P63" s="388" t="s">
        <v>166</v>
      </c>
      <c r="Q63" s="339"/>
      <c r="R63" s="340"/>
      <c r="S63" s="341"/>
      <c r="T63" s="344"/>
      <c r="U63" s="345">
        <f t="shared" si="15"/>
        <v>0</v>
      </c>
      <c r="V63" s="363">
        <f t="shared" si="19"/>
        <v>0</v>
      </c>
      <c r="W63" s="363">
        <f t="shared" si="16"/>
        <v>0</v>
      </c>
      <c r="X63" s="361">
        <f t="shared" si="17"/>
        <v>0</v>
      </c>
      <c r="Y63" s="361">
        <f t="shared" si="9"/>
        <v>0</v>
      </c>
      <c r="Z63" s="377">
        <f t="shared" si="18"/>
        <v>0</v>
      </c>
      <c r="AA63" s="342"/>
      <c r="AB63" s="327"/>
      <c r="AC63" s="327"/>
      <c r="AD63" s="366">
        <f t="shared" si="5"/>
        <v>0</v>
      </c>
      <c r="AE63" s="327"/>
      <c r="AF63" s="327"/>
      <c r="AG63" s="327"/>
      <c r="AH63" s="361">
        <f t="shared" si="10"/>
        <v>0</v>
      </c>
      <c r="AI63" s="362">
        <f t="shared" si="7"/>
        <v>0</v>
      </c>
      <c r="AJ63" s="723"/>
      <c r="AK63" s="723"/>
      <c r="AL63" s="724"/>
      <c r="AM63" s="173"/>
    </row>
    <row r="64" spans="2:39" ht="30" customHeight="1">
      <c r="B64" s="175">
        <f t="shared" si="8"/>
        <v>56</v>
      </c>
      <c r="C64" s="329"/>
      <c r="D64" s="331"/>
      <c r="E64" s="331"/>
      <c r="F64" s="331"/>
      <c r="G64" s="331"/>
      <c r="H64" s="330"/>
      <c r="I64" s="389" t="s">
        <v>164</v>
      </c>
      <c r="J64" s="330"/>
      <c r="K64" s="389" t="s">
        <v>165</v>
      </c>
      <c r="L64" s="330"/>
      <c r="M64" s="343"/>
      <c r="N64" s="393">
        <f t="shared" si="14"/>
        <v>0</v>
      </c>
      <c r="O64" s="331"/>
      <c r="P64" s="388" t="s">
        <v>166</v>
      </c>
      <c r="Q64" s="339"/>
      <c r="R64" s="340"/>
      <c r="S64" s="341"/>
      <c r="T64" s="344"/>
      <c r="U64" s="345">
        <f t="shared" si="15"/>
        <v>0</v>
      </c>
      <c r="V64" s="363">
        <f t="shared" si="19"/>
        <v>0</v>
      </c>
      <c r="W64" s="363">
        <f t="shared" si="16"/>
        <v>0</v>
      </c>
      <c r="X64" s="361">
        <f t="shared" si="17"/>
        <v>0</v>
      </c>
      <c r="Y64" s="361">
        <f t="shared" si="9"/>
        <v>0</v>
      </c>
      <c r="Z64" s="377">
        <f t="shared" si="18"/>
        <v>0</v>
      </c>
      <c r="AA64" s="342"/>
      <c r="AB64" s="327"/>
      <c r="AC64" s="327"/>
      <c r="AD64" s="366">
        <f t="shared" si="5"/>
        <v>0</v>
      </c>
      <c r="AE64" s="327"/>
      <c r="AF64" s="327"/>
      <c r="AG64" s="327"/>
      <c r="AH64" s="361">
        <f t="shared" si="10"/>
        <v>0</v>
      </c>
      <c r="AI64" s="362">
        <f t="shared" si="7"/>
        <v>0</v>
      </c>
      <c r="AJ64" s="723"/>
      <c r="AK64" s="723"/>
      <c r="AL64" s="724"/>
      <c r="AM64" s="173"/>
    </row>
    <row r="65" spans="2:39" ht="30" customHeight="1">
      <c r="B65" s="175">
        <f t="shared" si="8"/>
        <v>57</v>
      </c>
      <c r="C65" s="329"/>
      <c r="D65" s="331"/>
      <c r="E65" s="331"/>
      <c r="F65" s="331"/>
      <c r="G65" s="331"/>
      <c r="H65" s="330"/>
      <c r="I65" s="389" t="s">
        <v>164</v>
      </c>
      <c r="J65" s="330"/>
      <c r="K65" s="389" t="s">
        <v>165</v>
      </c>
      <c r="L65" s="330"/>
      <c r="M65" s="343"/>
      <c r="N65" s="393">
        <f t="shared" si="14"/>
        <v>0</v>
      </c>
      <c r="O65" s="331"/>
      <c r="P65" s="388" t="s">
        <v>166</v>
      </c>
      <c r="Q65" s="339"/>
      <c r="R65" s="340"/>
      <c r="S65" s="341"/>
      <c r="T65" s="344"/>
      <c r="U65" s="345">
        <f t="shared" si="15"/>
        <v>0</v>
      </c>
      <c r="V65" s="363">
        <f t="shared" si="19"/>
        <v>0</v>
      </c>
      <c r="W65" s="363">
        <f t="shared" si="16"/>
        <v>0</v>
      </c>
      <c r="X65" s="361">
        <f t="shared" si="17"/>
        <v>0</v>
      </c>
      <c r="Y65" s="361">
        <f t="shared" si="9"/>
        <v>0</v>
      </c>
      <c r="Z65" s="377">
        <f t="shared" si="18"/>
        <v>0</v>
      </c>
      <c r="AA65" s="342"/>
      <c r="AB65" s="327"/>
      <c r="AC65" s="327"/>
      <c r="AD65" s="366">
        <f t="shared" si="5"/>
        <v>0</v>
      </c>
      <c r="AE65" s="327"/>
      <c r="AF65" s="327"/>
      <c r="AG65" s="327"/>
      <c r="AH65" s="361">
        <f t="shared" si="10"/>
        <v>0</v>
      </c>
      <c r="AI65" s="362">
        <f t="shared" si="7"/>
        <v>0</v>
      </c>
      <c r="AJ65" s="723"/>
      <c r="AK65" s="723"/>
      <c r="AL65" s="724"/>
      <c r="AM65" s="173"/>
    </row>
    <row r="66" spans="2:39" ht="30" customHeight="1">
      <c r="B66" s="175">
        <f t="shared" si="8"/>
        <v>58</v>
      </c>
      <c r="C66" s="329"/>
      <c r="D66" s="331"/>
      <c r="E66" s="331"/>
      <c r="F66" s="331"/>
      <c r="G66" s="331"/>
      <c r="H66" s="330"/>
      <c r="I66" s="389" t="s">
        <v>164</v>
      </c>
      <c r="J66" s="330"/>
      <c r="K66" s="389" t="s">
        <v>165</v>
      </c>
      <c r="L66" s="330"/>
      <c r="M66" s="343"/>
      <c r="N66" s="393">
        <f t="shared" si="14"/>
        <v>0</v>
      </c>
      <c r="O66" s="331"/>
      <c r="P66" s="388" t="s">
        <v>166</v>
      </c>
      <c r="Q66" s="339"/>
      <c r="R66" s="340"/>
      <c r="S66" s="341"/>
      <c r="T66" s="344"/>
      <c r="U66" s="345">
        <f t="shared" si="15"/>
        <v>0</v>
      </c>
      <c r="V66" s="363">
        <f t="shared" si="19"/>
        <v>0</v>
      </c>
      <c r="W66" s="363">
        <f t="shared" si="16"/>
        <v>0</v>
      </c>
      <c r="X66" s="361">
        <f t="shared" si="17"/>
        <v>0</v>
      </c>
      <c r="Y66" s="361">
        <f t="shared" si="9"/>
        <v>0</v>
      </c>
      <c r="Z66" s="377">
        <f t="shared" si="18"/>
        <v>0</v>
      </c>
      <c r="AA66" s="342"/>
      <c r="AB66" s="327"/>
      <c r="AC66" s="327"/>
      <c r="AD66" s="366">
        <f t="shared" si="5"/>
        <v>0</v>
      </c>
      <c r="AE66" s="327"/>
      <c r="AF66" s="327"/>
      <c r="AG66" s="327"/>
      <c r="AH66" s="361">
        <f t="shared" si="10"/>
        <v>0</v>
      </c>
      <c r="AI66" s="362">
        <f t="shared" si="7"/>
        <v>0</v>
      </c>
      <c r="AJ66" s="723"/>
      <c r="AK66" s="723"/>
      <c r="AL66" s="724"/>
      <c r="AM66" s="173"/>
    </row>
    <row r="67" spans="2:39" ht="30" customHeight="1">
      <c r="B67" s="175">
        <f t="shared" si="8"/>
        <v>59</v>
      </c>
      <c r="C67" s="329"/>
      <c r="D67" s="331"/>
      <c r="E67" s="331"/>
      <c r="F67" s="331"/>
      <c r="G67" s="331"/>
      <c r="H67" s="330"/>
      <c r="I67" s="389" t="s">
        <v>164</v>
      </c>
      <c r="J67" s="330"/>
      <c r="K67" s="389" t="s">
        <v>165</v>
      </c>
      <c r="L67" s="330"/>
      <c r="M67" s="343"/>
      <c r="N67" s="393">
        <f t="shared" si="14"/>
        <v>0</v>
      </c>
      <c r="O67" s="331"/>
      <c r="P67" s="388" t="s">
        <v>166</v>
      </c>
      <c r="Q67" s="339"/>
      <c r="R67" s="340"/>
      <c r="S67" s="341"/>
      <c r="T67" s="344"/>
      <c r="U67" s="345">
        <f t="shared" si="15"/>
        <v>0</v>
      </c>
      <c r="V67" s="363">
        <f t="shared" si="19"/>
        <v>0</v>
      </c>
      <c r="W67" s="363">
        <f t="shared" si="16"/>
        <v>0</v>
      </c>
      <c r="X67" s="361">
        <f t="shared" si="17"/>
        <v>0</v>
      </c>
      <c r="Y67" s="361">
        <f t="shared" si="9"/>
        <v>0</v>
      </c>
      <c r="Z67" s="377">
        <f t="shared" si="18"/>
        <v>0</v>
      </c>
      <c r="AA67" s="342"/>
      <c r="AB67" s="327"/>
      <c r="AC67" s="327"/>
      <c r="AD67" s="366">
        <f t="shared" si="5"/>
        <v>0</v>
      </c>
      <c r="AE67" s="327"/>
      <c r="AF67" s="327"/>
      <c r="AG67" s="327"/>
      <c r="AH67" s="361">
        <f t="shared" si="10"/>
        <v>0</v>
      </c>
      <c r="AI67" s="362">
        <f t="shared" si="7"/>
        <v>0</v>
      </c>
      <c r="AJ67" s="723"/>
      <c r="AK67" s="723"/>
      <c r="AL67" s="724"/>
      <c r="AM67" s="173"/>
    </row>
    <row r="68" spans="2:39" ht="30" customHeight="1">
      <c r="B68" s="175">
        <f t="shared" si="8"/>
        <v>60</v>
      </c>
      <c r="C68" s="329"/>
      <c r="D68" s="331"/>
      <c r="E68" s="331"/>
      <c r="F68" s="331"/>
      <c r="G68" s="331"/>
      <c r="H68" s="330"/>
      <c r="I68" s="389" t="s">
        <v>164</v>
      </c>
      <c r="J68" s="330"/>
      <c r="K68" s="389" t="s">
        <v>165</v>
      </c>
      <c r="L68" s="330"/>
      <c r="M68" s="343"/>
      <c r="N68" s="393">
        <f t="shared" si="14"/>
        <v>0</v>
      </c>
      <c r="O68" s="331"/>
      <c r="P68" s="388" t="s">
        <v>166</v>
      </c>
      <c r="Q68" s="339"/>
      <c r="R68" s="340"/>
      <c r="S68" s="341"/>
      <c r="T68" s="344"/>
      <c r="U68" s="345">
        <f t="shared" si="15"/>
        <v>0</v>
      </c>
      <c r="V68" s="363">
        <f t="shared" si="19"/>
        <v>0</v>
      </c>
      <c r="W68" s="363">
        <f t="shared" si="16"/>
        <v>0</v>
      </c>
      <c r="X68" s="361">
        <f t="shared" si="17"/>
        <v>0</v>
      </c>
      <c r="Y68" s="361">
        <f t="shared" si="9"/>
        <v>0</v>
      </c>
      <c r="Z68" s="377">
        <f t="shared" si="18"/>
        <v>0</v>
      </c>
      <c r="AA68" s="342"/>
      <c r="AB68" s="327"/>
      <c r="AC68" s="327"/>
      <c r="AD68" s="366">
        <f t="shared" si="5"/>
        <v>0</v>
      </c>
      <c r="AE68" s="327"/>
      <c r="AF68" s="327"/>
      <c r="AG68" s="327"/>
      <c r="AH68" s="361">
        <f t="shared" si="10"/>
        <v>0</v>
      </c>
      <c r="AI68" s="362">
        <f t="shared" si="7"/>
        <v>0</v>
      </c>
      <c r="AJ68" s="723"/>
      <c r="AK68" s="723"/>
      <c r="AL68" s="724"/>
      <c r="AM68" s="173"/>
    </row>
    <row r="69" spans="2:39" ht="30" customHeight="1">
      <c r="B69" s="175">
        <f t="shared" si="8"/>
        <v>61</v>
      </c>
      <c r="C69" s="329"/>
      <c r="D69" s="331"/>
      <c r="E69" s="331"/>
      <c r="F69" s="331"/>
      <c r="G69" s="331"/>
      <c r="H69" s="330"/>
      <c r="I69" s="389" t="s">
        <v>164</v>
      </c>
      <c r="J69" s="330"/>
      <c r="K69" s="389" t="s">
        <v>165</v>
      </c>
      <c r="L69" s="330"/>
      <c r="M69" s="343"/>
      <c r="N69" s="393">
        <f t="shared" si="14"/>
        <v>0</v>
      </c>
      <c r="O69" s="331"/>
      <c r="P69" s="388" t="s">
        <v>166</v>
      </c>
      <c r="Q69" s="339"/>
      <c r="R69" s="340"/>
      <c r="S69" s="341"/>
      <c r="T69" s="344"/>
      <c r="U69" s="345">
        <f t="shared" si="15"/>
        <v>0</v>
      </c>
      <c r="V69" s="363">
        <f t="shared" si="19"/>
        <v>0</v>
      </c>
      <c r="W69" s="363">
        <f t="shared" si="16"/>
        <v>0</v>
      </c>
      <c r="X69" s="361">
        <f t="shared" si="17"/>
        <v>0</v>
      </c>
      <c r="Y69" s="361">
        <f t="shared" si="9"/>
        <v>0</v>
      </c>
      <c r="Z69" s="377">
        <f t="shared" si="18"/>
        <v>0</v>
      </c>
      <c r="AA69" s="342"/>
      <c r="AB69" s="327"/>
      <c r="AC69" s="327"/>
      <c r="AD69" s="366">
        <f t="shared" si="5"/>
        <v>0</v>
      </c>
      <c r="AE69" s="327"/>
      <c r="AF69" s="327"/>
      <c r="AG69" s="327"/>
      <c r="AH69" s="361">
        <f t="shared" si="10"/>
        <v>0</v>
      </c>
      <c r="AI69" s="362">
        <f t="shared" si="7"/>
        <v>0</v>
      </c>
      <c r="AJ69" s="723"/>
      <c r="AK69" s="723"/>
      <c r="AL69" s="724"/>
      <c r="AM69" s="173"/>
    </row>
    <row r="70" spans="2:39" ht="30" customHeight="1">
      <c r="B70" s="175">
        <f t="shared" si="8"/>
        <v>62</v>
      </c>
      <c r="C70" s="329"/>
      <c r="D70" s="331"/>
      <c r="E70" s="331"/>
      <c r="F70" s="331"/>
      <c r="G70" s="331"/>
      <c r="H70" s="330"/>
      <c r="I70" s="389" t="s">
        <v>164</v>
      </c>
      <c r="J70" s="330"/>
      <c r="K70" s="389" t="s">
        <v>165</v>
      </c>
      <c r="L70" s="330"/>
      <c r="M70" s="343"/>
      <c r="N70" s="393">
        <f t="shared" si="14"/>
        <v>0</v>
      </c>
      <c r="O70" s="331"/>
      <c r="P70" s="388" t="s">
        <v>166</v>
      </c>
      <c r="Q70" s="339"/>
      <c r="R70" s="340"/>
      <c r="S70" s="341"/>
      <c r="T70" s="344"/>
      <c r="U70" s="345">
        <f t="shared" si="15"/>
        <v>0</v>
      </c>
      <c r="V70" s="363">
        <f t="shared" si="19"/>
        <v>0</v>
      </c>
      <c r="W70" s="363">
        <f t="shared" si="16"/>
        <v>0</v>
      </c>
      <c r="X70" s="361">
        <f t="shared" si="17"/>
        <v>0</v>
      </c>
      <c r="Y70" s="361">
        <f t="shared" si="9"/>
        <v>0</v>
      </c>
      <c r="Z70" s="377">
        <f t="shared" si="18"/>
        <v>0</v>
      </c>
      <c r="AA70" s="342"/>
      <c r="AB70" s="327"/>
      <c r="AC70" s="327"/>
      <c r="AD70" s="366">
        <f t="shared" si="5"/>
        <v>0</v>
      </c>
      <c r="AE70" s="327"/>
      <c r="AF70" s="327"/>
      <c r="AG70" s="327"/>
      <c r="AH70" s="361">
        <f t="shared" si="10"/>
        <v>0</v>
      </c>
      <c r="AI70" s="362">
        <f t="shared" si="7"/>
        <v>0</v>
      </c>
      <c r="AJ70" s="723"/>
      <c r="AK70" s="723"/>
      <c r="AL70" s="724"/>
      <c r="AM70" s="173"/>
    </row>
    <row r="71" spans="2:39" ht="30" customHeight="1">
      <c r="B71" s="175">
        <f t="shared" si="8"/>
        <v>63</v>
      </c>
      <c r="C71" s="329"/>
      <c r="D71" s="331"/>
      <c r="E71" s="331"/>
      <c r="F71" s="331"/>
      <c r="G71" s="331"/>
      <c r="H71" s="330"/>
      <c r="I71" s="389" t="s">
        <v>164</v>
      </c>
      <c r="J71" s="330"/>
      <c r="K71" s="389" t="s">
        <v>165</v>
      </c>
      <c r="L71" s="330"/>
      <c r="M71" s="343"/>
      <c r="N71" s="393">
        <f t="shared" si="14"/>
        <v>0</v>
      </c>
      <c r="O71" s="331"/>
      <c r="P71" s="388" t="s">
        <v>166</v>
      </c>
      <c r="Q71" s="339"/>
      <c r="R71" s="340"/>
      <c r="S71" s="341"/>
      <c r="T71" s="344"/>
      <c r="U71" s="345">
        <f t="shared" si="15"/>
        <v>0</v>
      </c>
      <c r="V71" s="363">
        <f t="shared" si="19"/>
        <v>0</v>
      </c>
      <c r="W71" s="363">
        <f t="shared" si="16"/>
        <v>0</v>
      </c>
      <c r="X71" s="361">
        <f t="shared" si="17"/>
        <v>0</v>
      </c>
      <c r="Y71" s="361">
        <f t="shared" si="9"/>
        <v>0</v>
      </c>
      <c r="Z71" s="377">
        <f t="shared" si="18"/>
        <v>0</v>
      </c>
      <c r="AA71" s="342"/>
      <c r="AB71" s="327"/>
      <c r="AC71" s="327"/>
      <c r="AD71" s="366">
        <f t="shared" ref="AD71:AD98" si="20">SUM(AA71:AC71)</f>
        <v>0</v>
      </c>
      <c r="AE71" s="327"/>
      <c r="AF71" s="327"/>
      <c r="AG71" s="327"/>
      <c r="AH71" s="361">
        <f t="shared" si="10"/>
        <v>0</v>
      </c>
      <c r="AI71" s="362">
        <f t="shared" ref="AI71:AI98" si="21">AD71-Z71-AH71</f>
        <v>0</v>
      </c>
      <c r="AJ71" s="723"/>
      <c r="AK71" s="723"/>
      <c r="AL71" s="724"/>
      <c r="AM71" s="173"/>
    </row>
    <row r="72" spans="2:39" ht="30" customHeight="1">
      <c r="B72" s="175">
        <f t="shared" si="8"/>
        <v>64</v>
      </c>
      <c r="C72" s="329"/>
      <c r="D72" s="331"/>
      <c r="E72" s="331"/>
      <c r="F72" s="331"/>
      <c r="G72" s="331"/>
      <c r="H72" s="330"/>
      <c r="I72" s="389" t="s">
        <v>164</v>
      </c>
      <c r="J72" s="330"/>
      <c r="K72" s="389" t="s">
        <v>165</v>
      </c>
      <c r="L72" s="330"/>
      <c r="M72" s="343"/>
      <c r="N72" s="393">
        <f t="shared" si="14"/>
        <v>0</v>
      </c>
      <c r="O72" s="331"/>
      <c r="P72" s="388" t="s">
        <v>166</v>
      </c>
      <c r="Q72" s="339"/>
      <c r="R72" s="340"/>
      <c r="S72" s="341"/>
      <c r="T72" s="344"/>
      <c r="U72" s="345">
        <f t="shared" si="15"/>
        <v>0</v>
      </c>
      <c r="V72" s="363">
        <f t="shared" si="19"/>
        <v>0</v>
      </c>
      <c r="W72" s="363">
        <f t="shared" si="16"/>
        <v>0</v>
      </c>
      <c r="X72" s="361">
        <f t="shared" si="17"/>
        <v>0</v>
      </c>
      <c r="Y72" s="361">
        <f t="shared" si="9"/>
        <v>0</v>
      </c>
      <c r="Z72" s="377">
        <f t="shared" si="18"/>
        <v>0</v>
      </c>
      <c r="AA72" s="342"/>
      <c r="AB72" s="327"/>
      <c r="AC72" s="327"/>
      <c r="AD72" s="366">
        <f t="shared" si="20"/>
        <v>0</v>
      </c>
      <c r="AE72" s="327"/>
      <c r="AF72" s="327"/>
      <c r="AG72" s="327"/>
      <c r="AH72" s="361">
        <f t="shared" si="10"/>
        <v>0</v>
      </c>
      <c r="AI72" s="362">
        <f t="shared" si="21"/>
        <v>0</v>
      </c>
      <c r="AJ72" s="723"/>
      <c r="AK72" s="723"/>
      <c r="AL72" s="724"/>
      <c r="AM72" s="173"/>
    </row>
    <row r="73" spans="2:39" ht="30" customHeight="1">
      <c r="B73" s="175">
        <f t="shared" si="8"/>
        <v>65</v>
      </c>
      <c r="C73" s="329"/>
      <c r="D73" s="331"/>
      <c r="E73" s="331"/>
      <c r="F73" s="331"/>
      <c r="G73" s="331"/>
      <c r="H73" s="330"/>
      <c r="I73" s="389" t="s">
        <v>164</v>
      </c>
      <c r="J73" s="330"/>
      <c r="K73" s="389" t="s">
        <v>165</v>
      </c>
      <c r="L73" s="330"/>
      <c r="M73" s="343"/>
      <c r="N73" s="393">
        <f t="shared" ref="N73:N98" si="22">IF(ROUNDDOWN(M73/$M$4,1)&gt;1,1,ROUNDDOWN(M73/$M$4,1))</f>
        <v>0</v>
      </c>
      <c r="O73" s="331"/>
      <c r="P73" s="388" t="s">
        <v>166</v>
      </c>
      <c r="Q73" s="339"/>
      <c r="R73" s="340"/>
      <c r="S73" s="341"/>
      <c r="T73" s="344"/>
      <c r="U73" s="345">
        <f t="shared" ref="U73:U98" si="23">IF(C73="",0,ROUND($U$99/COUNTA($C$9:$C$98),0))</f>
        <v>0</v>
      </c>
      <c r="V73" s="363">
        <f t="shared" si="19"/>
        <v>0</v>
      </c>
      <c r="W73" s="363">
        <f t="shared" ref="W73:W98" si="24">IF($V$4="○",V73,SUM(R73:T73))</f>
        <v>0</v>
      </c>
      <c r="X73" s="361">
        <f t="shared" ref="X73:X98" si="25">IF(W73=0,0,ROUND($X$99/COUNTIF($W$9:$W$98,"&gt;0"),0))</f>
        <v>0</v>
      </c>
      <c r="Y73" s="361">
        <f t="shared" si="9"/>
        <v>0</v>
      </c>
      <c r="Z73" s="377">
        <f t="shared" ref="Z73:Z98" si="26">SUM(W73,Y73)</f>
        <v>0</v>
      </c>
      <c r="AA73" s="342"/>
      <c r="AB73" s="327"/>
      <c r="AC73" s="327"/>
      <c r="AD73" s="366">
        <f t="shared" si="20"/>
        <v>0</v>
      </c>
      <c r="AE73" s="327"/>
      <c r="AF73" s="327"/>
      <c r="AG73" s="327"/>
      <c r="AH73" s="361">
        <f t="shared" si="10"/>
        <v>0</v>
      </c>
      <c r="AI73" s="362">
        <f t="shared" si="21"/>
        <v>0</v>
      </c>
      <c r="AJ73" s="723"/>
      <c r="AK73" s="723"/>
      <c r="AL73" s="724"/>
      <c r="AM73" s="173"/>
    </row>
    <row r="74" spans="2:39" ht="30" customHeight="1">
      <c r="B74" s="175">
        <f t="shared" si="8"/>
        <v>66</v>
      </c>
      <c r="C74" s="329"/>
      <c r="D74" s="331"/>
      <c r="E74" s="331"/>
      <c r="F74" s="331"/>
      <c r="G74" s="331"/>
      <c r="H74" s="330"/>
      <c r="I74" s="389" t="s">
        <v>164</v>
      </c>
      <c r="J74" s="330"/>
      <c r="K74" s="389" t="s">
        <v>165</v>
      </c>
      <c r="L74" s="330"/>
      <c r="M74" s="343"/>
      <c r="N74" s="393">
        <f t="shared" si="22"/>
        <v>0</v>
      </c>
      <c r="O74" s="331"/>
      <c r="P74" s="388" t="s">
        <v>166</v>
      </c>
      <c r="Q74" s="339"/>
      <c r="R74" s="340"/>
      <c r="S74" s="341"/>
      <c r="T74" s="344"/>
      <c r="U74" s="345">
        <f t="shared" si="23"/>
        <v>0</v>
      </c>
      <c r="V74" s="363">
        <f t="shared" ref="V74:V98" si="27">IF($V$4="○",U74,0)</f>
        <v>0</v>
      </c>
      <c r="W74" s="363">
        <f t="shared" si="24"/>
        <v>0</v>
      </c>
      <c r="X74" s="361">
        <f t="shared" si="25"/>
        <v>0</v>
      </c>
      <c r="Y74" s="361">
        <f t="shared" si="9"/>
        <v>0</v>
      </c>
      <c r="Z74" s="377">
        <f t="shared" si="26"/>
        <v>0</v>
      </c>
      <c r="AA74" s="342"/>
      <c r="AB74" s="327"/>
      <c r="AC74" s="327"/>
      <c r="AD74" s="366">
        <f t="shared" si="20"/>
        <v>0</v>
      </c>
      <c r="AE74" s="327"/>
      <c r="AF74" s="327"/>
      <c r="AG74" s="327"/>
      <c r="AH74" s="361">
        <f t="shared" si="10"/>
        <v>0</v>
      </c>
      <c r="AI74" s="362">
        <f t="shared" si="21"/>
        <v>0</v>
      </c>
      <c r="AJ74" s="723"/>
      <c r="AK74" s="723"/>
      <c r="AL74" s="724"/>
      <c r="AM74" s="173"/>
    </row>
    <row r="75" spans="2:39" ht="30" customHeight="1">
      <c r="B75" s="175">
        <f t="shared" si="8"/>
        <v>67</v>
      </c>
      <c r="C75" s="329"/>
      <c r="D75" s="331"/>
      <c r="E75" s="331"/>
      <c r="F75" s="331"/>
      <c r="G75" s="331"/>
      <c r="H75" s="330"/>
      <c r="I75" s="389" t="s">
        <v>164</v>
      </c>
      <c r="J75" s="330"/>
      <c r="K75" s="389" t="s">
        <v>165</v>
      </c>
      <c r="L75" s="330"/>
      <c r="M75" s="343"/>
      <c r="N75" s="393">
        <f t="shared" si="22"/>
        <v>0</v>
      </c>
      <c r="O75" s="331"/>
      <c r="P75" s="388" t="s">
        <v>166</v>
      </c>
      <c r="Q75" s="339"/>
      <c r="R75" s="340"/>
      <c r="S75" s="341"/>
      <c r="T75" s="344"/>
      <c r="U75" s="345">
        <f t="shared" si="23"/>
        <v>0</v>
      </c>
      <c r="V75" s="363">
        <f t="shared" si="27"/>
        <v>0</v>
      </c>
      <c r="W75" s="363">
        <f t="shared" si="24"/>
        <v>0</v>
      </c>
      <c r="X75" s="361">
        <f t="shared" si="25"/>
        <v>0</v>
      </c>
      <c r="Y75" s="361">
        <f t="shared" si="9"/>
        <v>0</v>
      </c>
      <c r="Z75" s="377">
        <f t="shared" si="26"/>
        <v>0</v>
      </c>
      <c r="AA75" s="342"/>
      <c r="AB75" s="327"/>
      <c r="AC75" s="327"/>
      <c r="AD75" s="366">
        <f t="shared" si="20"/>
        <v>0</v>
      </c>
      <c r="AE75" s="327"/>
      <c r="AF75" s="327"/>
      <c r="AG75" s="327"/>
      <c r="AH75" s="361">
        <f t="shared" ref="AH75:AH97" si="28">SUM(AE75:AG75)</f>
        <v>0</v>
      </c>
      <c r="AI75" s="362">
        <f t="shared" si="21"/>
        <v>0</v>
      </c>
      <c r="AJ75" s="723"/>
      <c r="AK75" s="723"/>
      <c r="AL75" s="724"/>
      <c r="AM75" s="173"/>
    </row>
    <row r="76" spans="2:39" ht="30" customHeight="1">
      <c r="B76" s="175">
        <f t="shared" si="8"/>
        <v>68</v>
      </c>
      <c r="C76" s="329"/>
      <c r="D76" s="331"/>
      <c r="E76" s="331"/>
      <c r="F76" s="331"/>
      <c r="G76" s="331"/>
      <c r="H76" s="330"/>
      <c r="I76" s="389" t="s">
        <v>164</v>
      </c>
      <c r="J76" s="330"/>
      <c r="K76" s="389" t="s">
        <v>165</v>
      </c>
      <c r="L76" s="330"/>
      <c r="M76" s="343"/>
      <c r="N76" s="393">
        <f t="shared" si="22"/>
        <v>0</v>
      </c>
      <c r="O76" s="331"/>
      <c r="P76" s="388" t="s">
        <v>166</v>
      </c>
      <c r="Q76" s="339"/>
      <c r="R76" s="340"/>
      <c r="S76" s="341"/>
      <c r="T76" s="344"/>
      <c r="U76" s="345">
        <f t="shared" si="23"/>
        <v>0</v>
      </c>
      <c r="V76" s="363">
        <f t="shared" si="27"/>
        <v>0</v>
      </c>
      <c r="W76" s="363">
        <f t="shared" si="24"/>
        <v>0</v>
      </c>
      <c r="X76" s="361">
        <f t="shared" si="25"/>
        <v>0</v>
      </c>
      <c r="Y76" s="361">
        <f t="shared" si="9"/>
        <v>0</v>
      </c>
      <c r="Z76" s="377">
        <f t="shared" si="26"/>
        <v>0</v>
      </c>
      <c r="AA76" s="342"/>
      <c r="AB76" s="327"/>
      <c r="AC76" s="327"/>
      <c r="AD76" s="366">
        <f t="shared" si="20"/>
        <v>0</v>
      </c>
      <c r="AE76" s="327"/>
      <c r="AF76" s="327"/>
      <c r="AG76" s="327"/>
      <c r="AH76" s="361">
        <f t="shared" si="28"/>
        <v>0</v>
      </c>
      <c r="AI76" s="362">
        <f t="shared" si="21"/>
        <v>0</v>
      </c>
      <c r="AJ76" s="723"/>
      <c r="AK76" s="723"/>
      <c r="AL76" s="724"/>
      <c r="AM76" s="173"/>
    </row>
    <row r="77" spans="2:39" ht="30" customHeight="1">
      <c r="B77" s="175">
        <f t="shared" si="8"/>
        <v>69</v>
      </c>
      <c r="C77" s="329"/>
      <c r="D77" s="331"/>
      <c r="E77" s="331"/>
      <c r="F77" s="331"/>
      <c r="G77" s="331"/>
      <c r="H77" s="330"/>
      <c r="I77" s="389" t="s">
        <v>164</v>
      </c>
      <c r="J77" s="330"/>
      <c r="K77" s="389" t="s">
        <v>165</v>
      </c>
      <c r="L77" s="330"/>
      <c r="M77" s="343"/>
      <c r="N77" s="393">
        <f t="shared" si="22"/>
        <v>0</v>
      </c>
      <c r="O77" s="331"/>
      <c r="P77" s="388" t="s">
        <v>166</v>
      </c>
      <c r="Q77" s="339"/>
      <c r="R77" s="340"/>
      <c r="S77" s="341"/>
      <c r="T77" s="344"/>
      <c r="U77" s="345">
        <f t="shared" si="23"/>
        <v>0</v>
      </c>
      <c r="V77" s="363">
        <f t="shared" si="27"/>
        <v>0</v>
      </c>
      <c r="W77" s="363">
        <f t="shared" si="24"/>
        <v>0</v>
      </c>
      <c r="X77" s="361">
        <f t="shared" si="25"/>
        <v>0</v>
      </c>
      <c r="Y77" s="361">
        <f t="shared" si="9"/>
        <v>0</v>
      </c>
      <c r="Z77" s="377">
        <f t="shared" si="26"/>
        <v>0</v>
      </c>
      <c r="AA77" s="342"/>
      <c r="AB77" s="327"/>
      <c r="AC77" s="327"/>
      <c r="AD77" s="366">
        <f t="shared" si="20"/>
        <v>0</v>
      </c>
      <c r="AE77" s="327"/>
      <c r="AF77" s="327"/>
      <c r="AG77" s="327"/>
      <c r="AH77" s="361">
        <f t="shared" si="28"/>
        <v>0</v>
      </c>
      <c r="AI77" s="362">
        <f t="shared" si="21"/>
        <v>0</v>
      </c>
      <c r="AJ77" s="723"/>
      <c r="AK77" s="723"/>
      <c r="AL77" s="724"/>
      <c r="AM77" s="173"/>
    </row>
    <row r="78" spans="2:39" ht="30" customHeight="1">
      <c r="B78" s="175">
        <f t="shared" si="8"/>
        <v>70</v>
      </c>
      <c r="C78" s="329"/>
      <c r="D78" s="331"/>
      <c r="E78" s="331"/>
      <c r="F78" s="331"/>
      <c r="G78" s="331"/>
      <c r="H78" s="330"/>
      <c r="I78" s="389" t="s">
        <v>164</v>
      </c>
      <c r="J78" s="330"/>
      <c r="K78" s="389" t="s">
        <v>165</v>
      </c>
      <c r="L78" s="330"/>
      <c r="M78" s="343"/>
      <c r="N78" s="393">
        <f t="shared" si="22"/>
        <v>0</v>
      </c>
      <c r="O78" s="331"/>
      <c r="P78" s="388" t="s">
        <v>166</v>
      </c>
      <c r="Q78" s="339"/>
      <c r="R78" s="340"/>
      <c r="S78" s="341"/>
      <c r="T78" s="344"/>
      <c r="U78" s="345">
        <f t="shared" si="23"/>
        <v>0</v>
      </c>
      <c r="V78" s="363">
        <f t="shared" si="27"/>
        <v>0</v>
      </c>
      <c r="W78" s="363">
        <f t="shared" si="24"/>
        <v>0</v>
      </c>
      <c r="X78" s="361">
        <f t="shared" si="25"/>
        <v>0</v>
      </c>
      <c r="Y78" s="361">
        <f t="shared" si="9"/>
        <v>0</v>
      </c>
      <c r="Z78" s="377">
        <f t="shared" si="26"/>
        <v>0</v>
      </c>
      <c r="AA78" s="342"/>
      <c r="AB78" s="327"/>
      <c r="AC78" s="327"/>
      <c r="AD78" s="366">
        <f t="shared" si="20"/>
        <v>0</v>
      </c>
      <c r="AE78" s="327"/>
      <c r="AF78" s="327"/>
      <c r="AG78" s="327"/>
      <c r="AH78" s="361">
        <f t="shared" si="28"/>
        <v>0</v>
      </c>
      <c r="AI78" s="362">
        <f t="shared" si="21"/>
        <v>0</v>
      </c>
      <c r="AJ78" s="723"/>
      <c r="AK78" s="723"/>
      <c r="AL78" s="724"/>
      <c r="AM78" s="173"/>
    </row>
    <row r="79" spans="2:39" ht="30" customHeight="1">
      <c r="B79" s="175">
        <f t="shared" si="8"/>
        <v>71</v>
      </c>
      <c r="C79" s="329"/>
      <c r="D79" s="331"/>
      <c r="E79" s="331"/>
      <c r="F79" s="331"/>
      <c r="G79" s="331"/>
      <c r="H79" s="330"/>
      <c r="I79" s="389" t="s">
        <v>164</v>
      </c>
      <c r="J79" s="330"/>
      <c r="K79" s="389" t="s">
        <v>165</v>
      </c>
      <c r="L79" s="330"/>
      <c r="M79" s="343"/>
      <c r="N79" s="393">
        <f t="shared" si="22"/>
        <v>0</v>
      </c>
      <c r="O79" s="331"/>
      <c r="P79" s="388" t="s">
        <v>166</v>
      </c>
      <c r="Q79" s="339"/>
      <c r="R79" s="340"/>
      <c r="S79" s="341"/>
      <c r="T79" s="344"/>
      <c r="U79" s="345">
        <f t="shared" si="23"/>
        <v>0</v>
      </c>
      <c r="V79" s="363">
        <f t="shared" si="27"/>
        <v>0</v>
      </c>
      <c r="W79" s="363">
        <f t="shared" si="24"/>
        <v>0</v>
      </c>
      <c r="X79" s="361">
        <f t="shared" si="25"/>
        <v>0</v>
      </c>
      <c r="Y79" s="361">
        <f t="shared" si="9"/>
        <v>0</v>
      </c>
      <c r="Z79" s="377">
        <f t="shared" si="26"/>
        <v>0</v>
      </c>
      <c r="AA79" s="342"/>
      <c r="AB79" s="327"/>
      <c r="AC79" s="327"/>
      <c r="AD79" s="366">
        <f t="shared" si="20"/>
        <v>0</v>
      </c>
      <c r="AE79" s="327"/>
      <c r="AF79" s="327"/>
      <c r="AG79" s="327"/>
      <c r="AH79" s="361">
        <f t="shared" si="28"/>
        <v>0</v>
      </c>
      <c r="AI79" s="362">
        <f t="shared" si="21"/>
        <v>0</v>
      </c>
      <c r="AJ79" s="723"/>
      <c r="AK79" s="723"/>
      <c r="AL79" s="724"/>
      <c r="AM79" s="173"/>
    </row>
    <row r="80" spans="2:39" ht="30" customHeight="1">
      <c r="B80" s="175">
        <f t="shared" si="8"/>
        <v>72</v>
      </c>
      <c r="C80" s="329"/>
      <c r="D80" s="331"/>
      <c r="E80" s="331"/>
      <c r="F80" s="331"/>
      <c r="G80" s="331"/>
      <c r="H80" s="330"/>
      <c r="I80" s="389" t="s">
        <v>164</v>
      </c>
      <c r="J80" s="330"/>
      <c r="K80" s="389" t="s">
        <v>165</v>
      </c>
      <c r="L80" s="330"/>
      <c r="M80" s="343"/>
      <c r="N80" s="393">
        <f t="shared" si="22"/>
        <v>0</v>
      </c>
      <c r="O80" s="331"/>
      <c r="P80" s="388" t="s">
        <v>166</v>
      </c>
      <c r="Q80" s="339"/>
      <c r="R80" s="340"/>
      <c r="S80" s="341"/>
      <c r="T80" s="344"/>
      <c r="U80" s="345">
        <f t="shared" si="23"/>
        <v>0</v>
      </c>
      <c r="V80" s="363">
        <f t="shared" si="27"/>
        <v>0</v>
      </c>
      <c r="W80" s="363">
        <f t="shared" si="24"/>
        <v>0</v>
      </c>
      <c r="X80" s="361">
        <f t="shared" si="25"/>
        <v>0</v>
      </c>
      <c r="Y80" s="361">
        <f t="shared" si="9"/>
        <v>0</v>
      </c>
      <c r="Z80" s="377">
        <f t="shared" si="26"/>
        <v>0</v>
      </c>
      <c r="AA80" s="342"/>
      <c r="AB80" s="327"/>
      <c r="AC80" s="327"/>
      <c r="AD80" s="366">
        <f t="shared" si="20"/>
        <v>0</v>
      </c>
      <c r="AE80" s="327"/>
      <c r="AF80" s="327"/>
      <c r="AG80" s="327"/>
      <c r="AH80" s="361">
        <f t="shared" si="28"/>
        <v>0</v>
      </c>
      <c r="AI80" s="362">
        <f t="shared" si="21"/>
        <v>0</v>
      </c>
      <c r="AJ80" s="723"/>
      <c r="AK80" s="723"/>
      <c r="AL80" s="724"/>
      <c r="AM80" s="173"/>
    </row>
    <row r="81" spans="2:39" ht="30" customHeight="1">
      <c r="B81" s="175">
        <f t="shared" si="8"/>
        <v>73</v>
      </c>
      <c r="C81" s="329"/>
      <c r="D81" s="331"/>
      <c r="E81" s="331"/>
      <c r="F81" s="331"/>
      <c r="G81" s="331"/>
      <c r="H81" s="330"/>
      <c r="I81" s="389" t="s">
        <v>164</v>
      </c>
      <c r="J81" s="330"/>
      <c r="K81" s="389" t="s">
        <v>165</v>
      </c>
      <c r="L81" s="330"/>
      <c r="M81" s="343"/>
      <c r="N81" s="393">
        <f t="shared" si="22"/>
        <v>0</v>
      </c>
      <c r="O81" s="331"/>
      <c r="P81" s="388" t="s">
        <v>166</v>
      </c>
      <c r="Q81" s="339"/>
      <c r="R81" s="340"/>
      <c r="S81" s="341"/>
      <c r="T81" s="344"/>
      <c r="U81" s="345">
        <f t="shared" si="23"/>
        <v>0</v>
      </c>
      <c r="V81" s="363">
        <f t="shared" si="27"/>
        <v>0</v>
      </c>
      <c r="W81" s="363">
        <f t="shared" si="24"/>
        <v>0</v>
      </c>
      <c r="X81" s="361">
        <f t="shared" si="25"/>
        <v>0</v>
      </c>
      <c r="Y81" s="361">
        <f t="shared" si="9"/>
        <v>0</v>
      </c>
      <c r="Z81" s="377">
        <f t="shared" si="26"/>
        <v>0</v>
      </c>
      <c r="AA81" s="342"/>
      <c r="AB81" s="327"/>
      <c r="AC81" s="327"/>
      <c r="AD81" s="366">
        <f t="shared" si="20"/>
        <v>0</v>
      </c>
      <c r="AE81" s="327"/>
      <c r="AF81" s="327"/>
      <c r="AG81" s="327"/>
      <c r="AH81" s="361">
        <f t="shared" si="28"/>
        <v>0</v>
      </c>
      <c r="AI81" s="362">
        <f t="shared" si="21"/>
        <v>0</v>
      </c>
      <c r="AJ81" s="723"/>
      <c r="AK81" s="723"/>
      <c r="AL81" s="724"/>
      <c r="AM81" s="173"/>
    </row>
    <row r="82" spans="2:39" ht="30" customHeight="1">
      <c r="B82" s="175">
        <f t="shared" si="8"/>
        <v>74</v>
      </c>
      <c r="C82" s="329"/>
      <c r="D82" s="331"/>
      <c r="E82" s="331"/>
      <c r="F82" s="331"/>
      <c r="G82" s="331"/>
      <c r="H82" s="330"/>
      <c r="I82" s="389" t="s">
        <v>164</v>
      </c>
      <c r="J82" s="330"/>
      <c r="K82" s="389" t="s">
        <v>165</v>
      </c>
      <c r="L82" s="330"/>
      <c r="M82" s="343"/>
      <c r="N82" s="393">
        <f t="shared" si="22"/>
        <v>0</v>
      </c>
      <c r="O82" s="331"/>
      <c r="P82" s="388" t="s">
        <v>166</v>
      </c>
      <c r="Q82" s="339"/>
      <c r="R82" s="340"/>
      <c r="S82" s="341"/>
      <c r="T82" s="344"/>
      <c r="U82" s="345">
        <f t="shared" si="23"/>
        <v>0</v>
      </c>
      <c r="V82" s="363">
        <f t="shared" si="27"/>
        <v>0</v>
      </c>
      <c r="W82" s="363">
        <f t="shared" si="24"/>
        <v>0</v>
      </c>
      <c r="X82" s="361">
        <f t="shared" si="25"/>
        <v>0</v>
      </c>
      <c r="Y82" s="361">
        <f t="shared" si="9"/>
        <v>0</v>
      </c>
      <c r="Z82" s="377">
        <f t="shared" si="26"/>
        <v>0</v>
      </c>
      <c r="AA82" s="342"/>
      <c r="AB82" s="327"/>
      <c r="AC82" s="327"/>
      <c r="AD82" s="366">
        <f t="shared" si="20"/>
        <v>0</v>
      </c>
      <c r="AE82" s="327"/>
      <c r="AF82" s="327"/>
      <c r="AG82" s="327"/>
      <c r="AH82" s="361">
        <f t="shared" si="28"/>
        <v>0</v>
      </c>
      <c r="AI82" s="362">
        <f t="shared" si="21"/>
        <v>0</v>
      </c>
      <c r="AJ82" s="723"/>
      <c r="AK82" s="723"/>
      <c r="AL82" s="724"/>
      <c r="AM82" s="173"/>
    </row>
    <row r="83" spans="2:39" ht="30" customHeight="1">
      <c r="B83" s="175">
        <f t="shared" si="8"/>
        <v>75</v>
      </c>
      <c r="C83" s="329"/>
      <c r="D83" s="331"/>
      <c r="E83" s="331"/>
      <c r="F83" s="331"/>
      <c r="G83" s="331"/>
      <c r="H83" s="330"/>
      <c r="I83" s="389" t="s">
        <v>164</v>
      </c>
      <c r="J83" s="330"/>
      <c r="K83" s="389" t="s">
        <v>165</v>
      </c>
      <c r="L83" s="330"/>
      <c r="M83" s="343"/>
      <c r="N83" s="393">
        <f t="shared" si="22"/>
        <v>0</v>
      </c>
      <c r="O83" s="331"/>
      <c r="P83" s="388" t="s">
        <v>166</v>
      </c>
      <c r="Q83" s="339"/>
      <c r="R83" s="340"/>
      <c r="S83" s="341"/>
      <c r="T83" s="344"/>
      <c r="U83" s="345">
        <f t="shared" si="23"/>
        <v>0</v>
      </c>
      <c r="V83" s="363">
        <f t="shared" si="27"/>
        <v>0</v>
      </c>
      <c r="W83" s="363">
        <f t="shared" si="24"/>
        <v>0</v>
      </c>
      <c r="X83" s="361">
        <f t="shared" si="25"/>
        <v>0</v>
      </c>
      <c r="Y83" s="361">
        <f t="shared" si="9"/>
        <v>0</v>
      </c>
      <c r="Z83" s="377">
        <f t="shared" si="26"/>
        <v>0</v>
      </c>
      <c r="AA83" s="342"/>
      <c r="AB83" s="327"/>
      <c r="AC83" s="327"/>
      <c r="AD83" s="366">
        <f t="shared" si="20"/>
        <v>0</v>
      </c>
      <c r="AE83" s="327"/>
      <c r="AF83" s="327"/>
      <c r="AG83" s="327"/>
      <c r="AH83" s="361">
        <f t="shared" si="28"/>
        <v>0</v>
      </c>
      <c r="AI83" s="362">
        <f t="shared" si="21"/>
        <v>0</v>
      </c>
      <c r="AJ83" s="723"/>
      <c r="AK83" s="723"/>
      <c r="AL83" s="724"/>
      <c r="AM83" s="173"/>
    </row>
    <row r="84" spans="2:39" ht="30" customHeight="1">
      <c r="B84" s="175">
        <f t="shared" si="8"/>
        <v>76</v>
      </c>
      <c r="C84" s="329"/>
      <c r="D84" s="331"/>
      <c r="E84" s="331"/>
      <c r="F84" s="331"/>
      <c r="G84" s="331"/>
      <c r="H84" s="330"/>
      <c r="I84" s="389" t="s">
        <v>164</v>
      </c>
      <c r="J84" s="330"/>
      <c r="K84" s="389" t="s">
        <v>165</v>
      </c>
      <c r="L84" s="330"/>
      <c r="M84" s="343"/>
      <c r="N84" s="393">
        <f t="shared" si="22"/>
        <v>0</v>
      </c>
      <c r="O84" s="331"/>
      <c r="P84" s="388" t="s">
        <v>166</v>
      </c>
      <c r="Q84" s="339"/>
      <c r="R84" s="340"/>
      <c r="S84" s="341"/>
      <c r="T84" s="344"/>
      <c r="U84" s="345">
        <f t="shared" si="23"/>
        <v>0</v>
      </c>
      <c r="V84" s="363">
        <f t="shared" si="27"/>
        <v>0</v>
      </c>
      <c r="W84" s="363">
        <f t="shared" si="24"/>
        <v>0</v>
      </c>
      <c r="X84" s="361">
        <f t="shared" si="25"/>
        <v>0</v>
      </c>
      <c r="Y84" s="361">
        <f t="shared" si="9"/>
        <v>0</v>
      </c>
      <c r="Z84" s="377">
        <f t="shared" si="26"/>
        <v>0</v>
      </c>
      <c r="AA84" s="342"/>
      <c r="AB84" s="327"/>
      <c r="AC84" s="327"/>
      <c r="AD84" s="366">
        <f t="shared" si="20"/>
        <v>0</v>
      </c>
      <c r="AE84" s="327"/>
      <c r="AF84" s="327"/>
      <c r="AG84" s="327"/>
      <c r="AH84" s="361">
        <f t="shared" si="28"/>
        <v>0</v>
      </c>
      <c r="AI84" s="362">
        <f t="shared" si="21"/>
        <v>0</v>
      </c>
      <c r="AJ84" s="723"/>
      <c r="AK84" s="723"/>
      <c r="AL84" s="724"/>
      <c r="AM84" s="173"/>
    </row>
    <row r="85" spans="2:39" ht="30" customHeight="1">
      <c r="B85" s="175">
        <f t="shared" si="8"/>
        <v>77</v>
      </c>
      <c r="C85" s="329"/>
      <c r="D85" s="331"/>
      <c r="E85" s="331"/>
      <c r="F85" s="331"/>
      <c r="G85" s="331"/>
      <c r="H85" s="331"/>
      <c r="I85" s="388" t="s">
        <v>164</v>
      </c>
      <c r="J85" s="331"/>
      <c r="K85" s="388" t="s">
        <v>165</v>
      </c>
      <c r="L85" s="331"/>
      <c r="M85" s="339"/>
      <c r="N85" s="393">
        <f t="shared" si="22"/>
        <v>0</v>
      </c>
      <c r="O85" s="331"/>
      <c r="P85" s="388" t="s">
        <v>166</v>
      </c>
      <c r="Q85" s="339"/>
      <c r="R85" s="340"/>
      <c r="S85" s="341"/>
      <c r="T85" s="344"/>
      <c r="U85" s="345">
        <f t="shared" si="23"/>
        <v>0</v>
      </c>
      <c r="V85" s="363">
        <f t="shared" si="27"/>
        <v>0</v>
      </c>
      <c r="W85" s="363">
        <f t="shared" si="24"/>
        <v>0</v>
      </c>
      <c r="X85" s="361">
        <f t="shared" si="25"/>
        <v>0</v>
      </c>
      <c r="Y85" s="361">
        <f t="shared" si="9"/>
        <v>0</v>
      </c>
      <c r="Z85" s="377">
        <f t="shared" si="26"/>
        <v>0</v>
      </c>
      <c r="AA85" s="342"/>
      <c r="AB85" s="327"/>
      <c r="AC85" s="327"/>
      <c r="AD85" s="366">
        <f t="shared" si="20"/>
        <v>0</v>
      </c>
      <c r="AE85" s="327"/>
      <c r="AF85" s="327"/>
      <c r="AG85" s="327"/>
      <c r="AH85" s="361">
        <f t="shared" si="28"/>
        <v>0</v>
      </c>
      <c r="AI85" s="362">
        <f t="shared" si="21"/>
        <v>0</v>
      </c>
      <c r="AJ85" s="723"/>
      <c r="AK85" s="723"/>
      <c r="AL85" s="724"/>
      <c r="AM85" s="173"/>
    </row>
    <row r="86" spans="2:39" ht="30" customHeight="1">
      <c r="B86" s="175">
        <f t="shared" si="8"/>
        <v>78</v>
      </c>
      <c r="C86" s="329"/>
      <c r="D86" s="346"/>
      <c r="E86" s="346"/>
      <c r="F86" s="346"/>
      <c r="G86" s="346"/>
      <c r="H86" s="331"/>
      <c r="I86" s="388" t="s">
        <v>164</v>
      </c>
      <c r="J86" s="331"/>
      <c r="K86" s="388" t="s">
        <v>165</v>
      </c>
      <c r="L86" s="331"/>
      <c r="M86" s="339"/>
      <c r="N86" s="393">
        <f t="shared" si="22"/>
        <v>0</v>
      </c>
      <c r="O86" s="331"/>
      <c r="P86" s="388" t="s">
        <v>166</v>
      </c>
      <c r="Q86" s="339"/>
      <c r="R86" s="340"/>
      <c r="S86" s="341"/>
      <c r="T86" s="344"/>
      <c r="U86" s="345">
        <f t="shared" si="23"/>
        <v>0</v>
      </c>
      <c r="V86" s="363">
        <f t="shared" si="27"/>
        <v>0</v>
      </c>
      <c r="W86" s="363">
        <f t="shared" si="24"/>
        <v>0</v>
      </c>
      <c r="X86" s="361">
        <f t="shared" si="25"/>
        <v>0</v>
      </c>
      <c r="Y86" s="361">
        <f t="shared" si="9"/>
        <v>0</v>
      </c>
      <c r="Z86" s="377">
        <f t="shared" si="26"/>
        <v>0</v>
      </c>
      <c r="AA86" s="342"/>
      <c r="AB86" s="327"/>
      <c r="AC86" s="327"/>
      <c r="AD86" s="366">
        <f t="shared" si="20"/>
        <v>0</v>
      </c>
      <c r="AE86" s="327"/>
      <c r="AF86" s="327"/>
      <c r="AG86" s="327"/>
      <c r="AH86" s="361">
        <f t="shared" si="28"/>
        <v>0</v>
      </c>
      <c r="AI86" s="362">
        <f t="shared" si="21"/>
        <v>0</v>
      </c>
      <c r="AJ86" s="723"/>
      <c r="AK86" s="723"/>
      <c r="AL86" s="724"/>
      <c r="AM86" s="173"/>
    </row>
    <row r="87" spans="2:39" ht="30" customHeight="1">
      <c r="B87" s="175">
        <f t="shared" si="8"/>
        <v>79</v>
      </c>
      <c r="C87" s="329"/>
      <c r="D87" s="346"/>
      <c r="E87" s="346"/>
      <c r="F87" s="346"/>
      <c r="G87" s="346"/>
      <c r="H87" s="331"/>
      <c r="I87" s="388" t="s">
        <v>164</v>
      </c>
      <c r="J87" s="331"/>
      <c r="K87" s="388" t="s">
        <v>165</v>
      </c>
      <c r="L87" s="331"/>
      <c r="M87" s="339"/>
      <c r="N87" s="393">
        <f t="shared" si="22"/>
        <v>0</v>
      </c>
      <c r="O87" s="331"/>
      <c r="P87" s="388" t="s">
        <v>166</v>
      </c>
      <c r="Q87" s="339"/>
      <c r="R87" s="340"/>
      <c r="S87" s="341"/>
      <c r="T87" s="344"/>
      <c r="U87" s="345">
        <f t="shared" si="23"/>
        <v>0</v>
      </c>
      <c r="V87" s="363">
        <f t="shared" si="27"/>
        <v>0</v>
      </c>
      <c r="W87" s="363">
        <f t="shared" si="24"/>
        <v>0</v>
      </c>
      <c r="X87" s="361">
        <f t="shared" si="25"/>
        <v>0</v>
      </c>
      <c r="Y87" s="361">
        <f t="shared" si="9"/>
        <v>0</v>
      </c>
      <c r="Z87" s="377">
        <f t="shared" si="26"/>
        <v>0</v>
      </c>
      <c r="AA87" s="342"/>
      <c r="AB87" s="327"/>
      <c r="AC87" s="327"/>
      <c r="AD87" s="366">
        <f t="shared" si="20"/>
        <v>0</v>
      </c>
      <c r="AE87" s="327"/>
      <c r="AF87" s="327"/>
      <c r="AG87" s="327"/>
      <c r="AH87" s="361">
        <f t="shared" si="28"/>
        <v>0</v>
      </c>
      <c r="AI87" s="362">
        <f t="shared" si="21"/>
        <v>0</v>
      </c>
      <c r="AJ87" s="723"/>
      <c r="AK87" s="723"/>
      <c r="AL87" s="724"/>
      <c r="AM87" s="173"/>
    </row>
    <row r="88" spans="2:39" ht="30" customHeight="1">
      <c r="B88" s="175">
        <f t="shared" si="8"/>
        <v>80</v>
      </c>
      <c r="C88" s="329"/>
      <c r="D88" s="346"/>
      <c r="E88" s="346"/>
      <c r="F88" s="346"/>
      <c r="G88" s="346"/>
      <c r="H88" s="331"/>
      <c r="I88" s="388" t="s">
        <v>164</v>
      </c>
      <c r="J88" s="331"/>
      <c r="K88" s="388" t="s">
        <v>165</v>
      </c>
      <c r="L88" s="331"/>
      <c r="M88" s="339"/>
      <c r="N88" s="393">
        <f t="shared" si="22"/>
        <v>0</v>
      </c>
      <c r="O88" s="331"/>
      <c r="P88" s="388" t="s">
        <v>166</v>
      </c>
      <c r="Q88" s="339"/>
      <c r="R88" s="340"/>
      <c r="S88" s="341"/>
      <c r="T88" s="344"/>
      <c r="U88" s="345">
        <f t="shared" si="23"/>
        <v>0</v>
      </c>
      <c r="V88" s="363">
        <f t="shared" si="27"/>
        <v>0</v>
      </c>
      <c r="W88" s="363">
        <f t="shared" si="24"/>
        <v>0</v>
      </c>
      <c r="X88" s="361">
        <f t="shared" si="25"/>
        <v>0</v>
      </c>
      <c r="Y88" s="361">
        <f t="shared" si="9"/>
        <v>0</v>
      </c>
      <c r="Z88" s="377">
        <f t="shared" si="26"/>
        <v>0</v>
      </c>
      <c r="AA88" s="342"/>
      <c r="AB88" s="327"/>
      <c r="AC88" s="327"/>
      <c r="AD88" s="366">
        <f t="shared" si="20"/>
        <v>0</v>
      </c>
      <c r="AE88" s="327"/>
      <c r="AF88" s="327"/>
      <c r="AG88" s="327"/>
      <c r="AH88" s="361">
        <f t="shared" si="28"/>
        <v>0</v>
      </c>
      <c r="AI88" s="362">
        <f t="shared" si="21"/>
        <v>0</v>
      </c>
      <c r="AJ88" s="723"/>
      <c r="AK88" s="723"/>
      <c r="AL88" s="724"/>
      <c r="AM88" s="173"/>
    </row>
    <row r="89" spans="2:39" ht="30" customHeight="1">
      <c r="B89" s="175">
        <f t="shared" si="8"/>
        <v>81</v>
      </c>
      <c r="C89" s="329"/>
      <c r="D89" s="346"/>
      <c r="E89" s="346"/>
      <c r="F89" s="346"/>
      <c r="G89" s="346"/>
      <c r="H89" s="331"/>
      <c r="I89" s="388" t="s">
        <v>164</v>
      </c>
      <c r="J89" s="331"/>
      <c r="K89" s="388" t="s">
        <v>165</v>
      </c>
      <c r="L89" s="331"/>
      <c r="M89" s="339"/>
      <c r="N89" s="393">
        <f t="shared" si="22"/>
        <v>0</v>
      </c>
      <c r="O89" s="331"/>
      <c r="P89" s="388" t="s">
        <v>166</v>
      </c>
      <c r="Q89" s="339"/>
      <c r="R89" s="340"/>
      <c r="S89" s="341"/>
      <c r="T89" s="344"/>
      <c r="U89" s="345">
        <f t="shared" si="23"/>
        <v>0</v>
      </c>
      <c r="V89" s="363">
        <f t="shared" si="27"/>
        <v>0</v>
      </c>
      <c r="W89" s="363">
        <f t="shared" si="24"/>
        <v>0</v>
      </c>
      <c r="X89" s="361">
        <f t="shared" si="25"/>
        <v>0</v>
      </c>
      <c r="Y89" s="361">
        <f t="shared" si="9"/>
        <v>0</v>
      </c>
      <c r="Z89" s="377">
        <f t="shared" si="26"/>
        <v>0</v>
      </c>
      <c r="AA89" s="342"/>
      <c r="AB89" s="327"/>
      <c r="AC89" s="327"/>
      <c r="AD89" s="366">
        <f t="shared" si="20"/>
        <v>0</v>
      </c>
      <c r="AE89" s="327"/>
      <c r="AF89" s="327"/>
      <c r="AG89" s="327"/>
      <c r="AH89" s="361">
        <f t="shared" si="28"/>
        <v>0</v>
      </c>
      <c r="AI89" s="362">
        <f t="shared" si="21"/>
        <v>0</v>
      </c>
      <c r="AJ89" s="723"/>
      <c r="AK89" s="723"/>
      <c r="AL89" s="724"/>
      <c r="AM89" s="173"/>
    </row>
    <row r="90" spans="2:39" ht="30" customHeight="1">
      <c r="B90" s="175">
        <f t="shared" si="8"/>
        <v>82</v>
      </c>
      <c r="C90" s="329"/>
      <c r="D90" s="346"/>
      <c r="E90" s="346"/>
      <c r="F90" s="346"/>
      <c r="G90" s="346"/>
      <c r="H90" s="331"/>
      <c r="I90" s="388" t="s">
        <v>164</v>
      </c>
      <c r="J90" s="331"/>
      <c r="K90" s="388" t="s">
        <v>165</v>
      </c>
      <c r="L90" s="331"/>
      <c r="M90" s="339"/>
      <c r="N90" s="393">
        <f t="shared" si="22"/>
        <v>0</v>
      </c>
      <c r="O90" s="331"/>
      <c r="P90" s="388" t="s">
        <v>166</v>
      </c>
      <c r="Q90" s="339"/>
      <c r="R90" s="340"/>
      <c r="S90" s="341"/>
      <c r="T90" s="344"/>
      <c r="U90" s="345">
        <f t="shared" si="23"/>
        <v>0</v>
      </c>
      <c r="V90" s="363">
        <f t="shared" si="27"/>
        <v>0</v>
      </c>
      <c r="W90" s="363">
        <f t="shared" si="24"/>
        <v>0</v>
      </c>
      <c r="X90" s="361">
        <f t="shared" si="25"/>
        <v>0</v>
      </c>
      <c r="Y90" s="361">
        <f t="shared" si="9"/>
        <v>0</v>
      </c>
      <c r="Z90" s="377">
        <f t="shared" si="26"/>
        <v>0</v>
      </c>
      <c r="AA90" s="342"/>
      <c r="AB90" s="327"/>
      <c r="AC90" s="327"/>
      <c r="AD90" s="366">
        <f t="shared" si="20"/>
        <v>0</v>
      </c>
      <c r="AE90" s="327"/>
      <c r="AF90" s="327"/>
      <c r="AG90" s="327"/>
      <c r="AH90" s="361">
        <f t="shared" si="28"/>
        <v>0</v>
      </c>
      <c r="AI90" s="362">
        <f t="shared" si="21"/>
        <v>0</v>
      </c>
      <c r="AJ90" s="723"/>
      <c r="AK90" s="723"/>
      <c r="AL90" s="724"/>
      <c r="AM90" s="173"/>
    </row>
    <row r="91" spans="2:39" ht="30" customHeight="1">
      <c r="B91" s="175">
        <f t="shared" si="8"/>
        <v>83</v>
      </c>
      <c r="C91" s="329"/>
      <c r="D91" s="346"/>
      <c r="E91" s="346"/>
      <c r="F91" s="346"/>
      <c r="G91" s="346"/>
      <c r="H91" s="331"/>
      <c r="I91" s="388" t="s">
        <v>164</v>
      </c>
      <c r="J91" s="331"/>
      <c r="K91" s="388" t="s">
        <v>165</v>
      </c>
      <c r="L91" s="331"/>
      <c r="M91" s="339"/>
      <c r="N91" s="393">
        <f t="shared" si="22"/>
        <v>0</v>
      </c>
      <c r="O91" s="331"/>
      <c r="P91" s="388" t="s">
        <v>166</v>
      </c>
      <c r="Q91" s="339"/>
      <c r="R91" s="340"/>
      <c r="S91" s="341"/>
      <c r="T91" s="344"/>
      <c r="U91" s="345">
        <f t="shared" si="23"/>
        <v>0</v>
      </c>
      <c r="V91" s="363">
        <f t="shared" si="27"/>
        <v>0</v>
      </c>
      <c r="W91" s="363">
        <f t="shared" si="24"/>
        <v>0</v>
      </c>
      <c r="X91" s="361">
        <f t="shared" si="25"/>
        <v>0</v>
      </c>
      <c r="Y91" s="361">
        <f t="shared" si="9"/>
        <v>0</v>
      </c>
      <c r="Z91" s="377">
        <f t="shared" si="26"/>
        <v>0</v>
      </c>
      <c r="AA91" s="342"/>
      <c r="AB91" s="327"/>
      <c r="AC91" s="327"/>
      <c r="AD91" s="366">
        <f t="shared" si="20"/>
        <v>0</v>
      </c>
      <c r="AE91" s="327"/>
      <c r="AF91" s="327"/>
      <c r="AG91" s="327"/>
      <c r="AH91" s="361">
        <f t="shared" si="28"/>
        <v>0</v>
      </c>
      <c r="AI91" s="362">
        <f t="shared" si="21"/>
        <v>0</v>
      </c>
      <c r="AJ91" s="723"/>
      <c r="AK91" s="723"/>
      <c r="AL91" s="724"/>
      <c r="AM91" s="173"/>
    </row>
    <row r="92" spans="2:39" ht="30" customHeight="1">
      <c r="B92" s="175">
        <f t="shared" si="8"/>
        <v>84</v>
      </c>
      <c r="C92" s="329"/>
      <c r="D92" s="346"/>
      <c r="E92" s="346"/>
      <c r="F92" s="346"/>
      <c r="G92" s="346"/>
      <c r="H92" s="331"/>
      <c r="I92" s="388" t="s">
        <v>164</v>
      </c>
      <c r="J92" s="331"/>
      <c r="K92" s="388" t="s">
        <v>165</v>
      </c>
      <c r="L92" s="331"/>
      <c r="M92" s="339"/>
      <c r="N92" s="393">
        <f t="shared" si="22"/>
        <v>0</v>
      </c>
      <c r="O92" s="331"/>
      <c r="P92" s="388" t="s">
        <v>166</v>
      </c>
      <c r="Q92" s="339"/>
      <c r="R92" s="340"/>
      <c r="S92" s="341"/>
      <c r="T92" s="344"/>
      <c r="U92" s="345">
        <f t="shared" si="23"/>
        <v>0</v>
      </c>
      <c r="V92" s="363">
        <f t="shared" si="27"/>
        <v>0</v>
      </c>
      <c r="W92" s="363">
        <f t="shared" si="24"/>
        <v>0</v>
      </c>
      <c r="X92" s="361">
        <f t="shared" si="25"/>
        <v>0</v>
      </c>
      <c r="Y92" s="361">
        <f t="shared" si="9"/>
        <v>0</v>
      </c>
      <c r="Z92" s="377">
        <f t="shared" si="26"/>
        <v>0</v>
      </c>
      <c r="AA92" s="342"/>
      <c r="AB92" s="327"/>
      <c r="AC92" s="327"/>
      <c r="AD92" s="366">
        <f t="shared" si="20"/>
        <v>0</v>
      </c>
      <c r="AE92" s="327"/>
      <c r="AF92" s="327"/>
      <c r="AG92" s="327"/>
      <c r="AH92" s="361">
        <f t="shared" si="28"/>
        <v>0</v>
      </c>
      <c r="AI92" s="362">
        <f t="shared" si="21"/>
        <v>0</v>
      </c>
      <c r="AJ92" s="723"/>
      <c r="AK92" s="723"/>
      <c r="AL92" s="724"/>
      <c r="AM92" s="173"/>
    </row>
    <row r="93" spans="2:39" ht="30" customHeight="1">
      <c r="B93" s="175">
        <f t="shared" si="8"/>
        <v>85</v>
      </c>
      <c r="C93" s="329"/>
      <c r="D93" s="346"/>
      <c r="E93" s="346"/>
      <c r="F93" s="346"/>
      <c r="G93" s="346"/>
      <c r="H93" s="331"/>
      <c r="I93" s="388" t="s">
        <v>164</v>
      </c>
      <c r="J93" s="331"/>
      <c r="K93" s="388" t="s">
        <v>165</v>
      </c>
      <c r="L93" s="331"/>
      <c r="M93" s="339"/>
      <c r="N93" s="393">
        <f t="shared" si="22"/>
        <v>0</v>
      </c>
      <c r="O93" s="331"/>
      <c r="P93" s="388" t="s">
        <v>166</v>
      </c>
      <c r="Q93" s="339"/>
      <c r="R93" s="340"/>
      <c r="S93" s="341"/>
      <c r="T93" s="344"/>
      <c r="U93" s="345">
        <f t="shared" si="23"/>
        <v>0</v>
      </c>
      <c r="V93" s="363">
        <f t="shared" si="27"/>
        <v>0</v>
      </c>
      <c r="W93" s="363">
        <f t="shared" si="24"/>
        <v>0</v>
      </c>
      <c r="X93" s="361">
        <f t="shared" si="25"/>
        <v>0</v>
      </c>
      <c r="Y93" s="361">
        <f t="shared" si="9"/>
        <v>0</v>
      </c>
      <c r="Z93" s="377">
        <f t="shared" si="26"/>
        <v>0</v>
      </c>
      <c r="AA93" s="342"/>
      <c r="AB93" s="327"/>
      <c r="AC93" s="327"/>
      <c r="AD93" s="366">
        <f t="shared" si="20"/>
        <v>0</v>
      </c>
      <c r="AE93" s="327"/>
      <c r="AF93" s="327"/>
      <c r="AG93" s="327"/>
      <c r="AH93" s="361">
        <f t="shared" si="28"/>
        <v>0</v>
      </c>
      <c r="AI93" s="362">
        <f t="shared" si="21"/>
        <v>0</v>
      </c>
      <c r="AJ93" s="723"/>
      <c r="AK93" s="723"/>
      <c r="AL93" s="724"/>
      <c r="AM93" s="173"/>
    </row>
    <row r="94" spans="2:39" ht="30" customHeight="1">
      <c r="B94" s="175">
        <f t="shared" si="8"/>
        <v>86</v>
      </c>
      <c r="C94" s="329"/>
      <c r="D94" s="346"/>
      <c r="E94" s="346"/>
      <c r="F94" s="346"/>
      <c r="G94" s="346"/>
      <c r="H94" s="331"/>
      <c r="I94" s="388" t="s">
        <v>164</v>
      </c>
      <c r="J94" s="331"/>
      <c r="K94" s="388" t="s">
        <v>165</v>
      </c>
      <c r="L94" s="331"/>
      <c r="M94" s="339"/>
      <c r="N94" s="393">
        <f t="shared" si="22"/>
        <v>0</v>
      </c>
      <c r="O94" s="331"/>
      <c r="P94" s="388" t="s">
        <v>166</v>
      </c>
      <c r="Q94" s="339"/>
      <c r="R94" s="340"/>
      <c r="S94" s="341"/>
      <c r="T94" s="344"/>
      <c r="U94" s="345">
        <f t="shared" si="23"/>
        <v>0</v>
      </c>
      <c r="V94" s="363">
        <f t="shared" si="27"/>
        <v>0</v>
      </c>
      <c r="W94" s="363">
        <f t="shared" si="24"/>
        <v>0</v>
      </c>
      <c r="X94" s="361">
        <f t="shared" si="25"/>
        <v>0</v>
      </c>
      <c r="Y94" s="361">
        <f t="shared" si="9"/>
        <v>0</v>
      </c>
      <c r="Z94" s="377">
        <f t="shared" si="26"/>
        <v>0</v>
      </c>
      <c r="AA94" s="342"/>
      <c r="AB94" s="327"/>
      <c r="AC94" s="327"/>
      <c r="AD94" s="366">
        <f t="shared" si="20"/>
        <v>0</v>
      </c>
      <c r="AE94" s="327"/>
      <c r="AF94" s="327"/>
      <c r="AG94" s="327"/>
      <c r="AH94" s="361">
        <f t="shared" si="28"/>
        <v>0</v>
      </c>
      <c r="AI94" s="362">
        <f t="shared" si="21"/>
        <v>0</v>
      </c>
      <c r="AJ94" s="723"/>
      <c r="AK94" s="723"/>
      <c r="AL94" s="724"/>
      <c r="AM94" s="173"/>
    </row>
    <row r="95" spans="2:39" ht="30" customHeight="1">
      <c r="B95" s="175">
        <f t="shared" si="8"/>
        <v>87</v>
      </c>
      <c r="C95" s="329"/>
      <c r="D95" s="346"/>
      <c r="E95" s="346"/>
      <c r="F95" s="346"/>
      <c r="G95" s="346"/>
      <c r="H95" s="331"/>
      <c r="I95" s="388" t="s">
        <v>164</v>
      </c>
      <c r="J95" s="331"/>
      <c r="K95" s="388" t="s">
        <v>165</v>
      </c>
      <c r="L95" s="331"/>
      <c r="M95" s="339"/>
      <c r="N95" s="393">
        <f t="shared" si="22"/>
        <v>0</v>
      </c>
      <c r="O95" s="331"/>
      <c r="P95" s="388" t="s">
        <v>166</v>
      </c>
      <c r="Q95" s="339"/>
      <c r="R95" s="340"/>
      <c r="S95" s="341"/>
      <c r="T95" s="344"/>
      <c r="U95" s="345">
        <f t="shared" si="23"/>
        <v>0</v>
      </c>
      <c r="V95" s="363">
        <f t="shared" si="27"/>
        <v>0</v>
      </c>
      <c r="W95" s="363">
        <f t="shared" si="24"/>
        <v>0</v>
      </c>
      <c r="X95" s="361">
        <f t="shared" si="25"/>
        <v>0</v>
      </c>
      <c r="Y95" s="361">
        <f t="shared" si="9"/>
        <v>0</v>
      </c>
      <c r="Z95" s="377">
        <f t="shared" si="26"/>
        <v>0</v>
      </c>
      <c r="AA95" s="342"/>
      <c r="AB95" s="327"/>
      <c r="AC95" s="327"/>
      <c r="AD95" s="366">
        <f t="shared" si="20"/>
        <v>0</v>
      </c>
      <c r="AE95" s="327"/>
      <c r="AF95" s="327"/>
      <c r="AG95" s="327"/>
      <c r="AH95" s="361">
        <f t="shared" si="28"/>
        <v>0</v>
      </c>
      <c r="AI95" s="362">
        <f t="shared" si="21"/>
        <v>0</v>
      </c>
      <c r="AJ95" s="723"/>
      <c r="AK95" s="723"/>
      <c r="AL95" s="724"/>
      <c r="AM95" s="173"/>
    </row>
    <row r="96" spans="2:39" ht="30" customHeight="1">
      <c r="B96" s="175">
        <f t="shared" si="8"/>
        <v>88</v>
      </c>
      <c r="C96" s="329"/>
      <c r="D96" s="346"/>
      <c r="E96" s="346"/>
      <c r="F96" s="346"/>
      <c r="G96" s="346"/>
      <c r="H96" s="331"/>
      <c r="I96" s="388" t="s">
        <v>164</v>
      </c>
      <c r="J96" s="331"/>
      <c r="K96" s="388" t="s">
        <v>165</v>
      </c>
      <c r="L96" s="331"/>
      <c r="M96" s="339"/>
      <c r="N96" s="393">
        <f t="shared" si="22"/>
        <v>0</v>
      </c>
      <c r="O96" s="331"/>
      <c r="P96" s="388" t="s">
        <v>166</v>
      </c>
      <c r="Q96" s="339"/>
      <c r="R96" s="340"/>
      <c r="S96" s="341"/>
      <c r="T96" s="344"/>
      <c r="U96" s="345">
        <f t="shared" si="23"/>
        <v>0</v>
      </c>
      <c r="V96" s="363">
        <f t="shared" si="27"/>
        <v>0</v>
      </c>
      <c r="W96" s="363">
        <f t="shared" si="24"/>
        <v>0</v>
      </c>
      <c r="X96" s="361">
        <f t="shared" si="25"/>
        <v>0</v>
      </c>
      <c r="Y96" s="361">
        <f t="shared" si="9"/>
        <v>0</v>
      </c>
      <c r="Z96" s="377">
        <f t="shared" si="26"/>
        <v>0</v>
      </c>
      <c r="AA96" s="342"/>
      <c r="AB96" s="327"/>
      <c r="AC96" s="327"/>
      <c r="AD96" s="366">
        <f t="shared" si="20"/>
        <v>0</v>
      </c>
      <c r="AE96" s="327"/>
      <c r="AF96" s="327"/>
      <c r="AG96" s="327"/>
      <c r="AH96" s="361">
        <f t="shared" si="28"/>
        <v>0</v>
      </c>
      <c r="AI96" s="362">
        <f t="shared" si="21"/>
        <v>0</v>
      </c>
      <c r="AJ96" s="723"/>
      <c r="AK96" s="723"/>
      <c r="AL96" s="724"/>
      <c r="AM96" s="173"/>
    </row>
    <row r="97" spans="1:39" ht="30" customHeight="1">
      <c r="B97" s="175">
        <f t="shared" si="8"/>
        <v>89</v>
      </c>
      <c r="C97" s="329"/>
      <c r="D97" s="346"/>
      <c r="E97" s="346"/>
      <c r="F97" s="346"/>
      <c r="G97" s="346"/>
      <c r="H97" s="331"/>
      <c r="I97" s="388" t="s">
        <v>164</v>
      </c>
      <c r="J97" s="331"/>
      <c r="K97" s="388" t="s">
        <v>165</v>
      </c>
      <c r="L97" s="331"/>
      <c r="M97" s="339"/>
      <c r="N97" s="393">
        <f t="shared" si="22"/>
        <v>0</v>
      </c>
      <c r="O97" s="331"/>
      <c r="P97" s="388" t="s">
        <v>166</v>
      </c>
      <c r="Q97" s="339"/>
      <c r="R97" s="340"/>
      <c r="S97" s="341"/>
      <c r="T97" s="344"/>
      <c r="U97" s="345">
        <f t="shared" si="23"/>
        <v>0</v>
      </c>
      <c r="V97" s="363">
        <f t="shared" si="27"/>
        <v>0</v>
      </c>
      <c r="W97" s="363">
        <f t="shared" si="24"/>
        <v>0</v>
      </c>
      <c r="X97" s="361">
        <f t="shared" si="25"/>
        <v>0</v>
      </c>
      <c r="Y97" s="361">
        <f t="shared" si="9"/>
        <v>0</v>
      </c>
      <c r="Z97" s="377">
        <f t="shared" si="26"/>
        <v>0</v>
      </c>
      <c r="AA97" s="342"/>
      <c r="AB97" s="327"/>
      <c r="AC97" s="327"/>
      <c r="AD97" s="366">
        <f t="shared" si="20"/>
        <v>0</v>
      </c>
      <c r="AE97" s="327"/>
      <c r="AF97" s="327"/>
      <c r="AG97" s="327"/>
      <c r="AH97" s="361">
        <f t="shared" si="28"/>
        <v>0</v>
      </c>
      <c r="AI97" s="362">
        <f>AD97-Z97-AH97</f>
        <v>0</v>
      </c>
      <c r="AJ97" s="723"/>
      <c r="AK97" s="723"/>
      <c r="AL97" s="724"/>
      <c r="AM97" s="173"/>
    </row>
    <row r="98" spans="1:39" ht="30" customHeight="1" thickBot="1">
      <c r="B98" s="176">
        <f t="shared" si="8"/>
        <v>90</v>
      </c>
      <c r="C98" s="347"/>
      <c r="D98" s="348"/>
      <c r="E98" s="348"/>
      <c r="F98" s="348"/>
      <c r="G98" s="348"/>
      <c r="H98" s="349"/>
      <c r="I98" s="390" t="s">
        <v>164</v>
      </c>
      <c r="J98" s="350"/>
      <c r="K98" s="390" t="s">
        <v>165</v>
      </c>
      <c r="L98" s="331"/>
      <c r="M98" s="339"/>
      <c r="N98" s="394">
        <f t="shared" si="22"/>
        <v>0</v>
      </c>
      <c r="O98" s="330"/>
      <c r="P98" s="388" t="s">
        <v>166</v>
      </c>
      <c r="Q98" s="339"/>
      <c r="R98" s="351"/>
      <c r="S98" s="352"/>
      <c r="T98" s="353"/>
      <c r="U98" s="354">
        <f t="shared" si="23"/>
        <v>0</v>
      </c>
      <c r="V98" s="378">
        <f t="shared" si="27"/>
        <v>0</v>
      </c>
      <c r="W98" s="378">
        <f t="shared" si="24"/>
        <v>0</v>
      </c>
      <c r="X98" s="379">
        <f t="shared" si="25"/>
        <v>0</v>
      </c>
      <c r="Y98" s="379">
        <f t="shared" si="9"/>
        <v>0</v>
      </c>
      <c r="Z98" s="380">
        <f t="shared" si="26"/>
        <v>0</v>
      </c>
      <c r="AA98" s="355"/>
      <c r="AB98" s="327"/>
      <c r="AC98" s="356"/>
      <c r="AD98" s="367">
        <f t="shared" si="20"/>
        <v>0</v>
      </c>
      <c r="AE98" s="327"/>
      <c r="AF98" s="357"/>
      <c r="AG98" s="357"/>
      <c r="AH98" s="363">
        <f>SUM(AE98:AG98)</f>
        <v>0</v>
      </c>
      <c r="AI98" s="364">
        <f t="shared" si="21"/>
        <v>0</v>
      </c>
      <c r="AJ98" s="723"/>
      <c r="AK98" s="723"/>
      <c r="AL98" s="724"/>
      <c r="AM98" s="173"/>
    </row>
    <row r="99" spans="1:39" ht="30" customHeight="1" thickBot="1">
      <c r="B99" s="177"/>
      <c r="C99" s="759" t="s">
        <v>69</v>
      </c>
      <c r="D99" s="760"/>
      <c r="E99" s="760"/>
      <c r="F99" s="760"/>
      <c r="G99" s="760"/>
      <c r="H99" s="760"/>
      <c r="I99" s="760"/>
      <c r="J99" s="760"/>
      <c r="K99" s="760"/>
      <c r="L99" s="760"/>
      <c r="M99" s="760"/>
      <c r="N99" s="760"/>
      <c r="O99" s="760"/>
      <c r="P99" s="760"/>
      <c r="Q99" s="761"/>
      <c r="R99" s="178">
        <f t="shared" ref="R99:AD99" si="29">SUM(R9:R98)</f>
        <v>0</v>
      </c>
      <c r="S99" s="179">
        <f t="shared" si="29"/>
        <v>0</v>
      </c>
      <c r="T99" s="180">
        <f t="shared" si="29"/>
        <v>0</v>
      </c>
      <c r="U99" s="180" t="e">
        <f>基準年度賃金算定シート!H8</f>
        <v>#DIV/0!</v>
      </c>
      <c r="V99" s="381">
        <f>SUM(V9:V98)</f>
        <v>0</v>
      </c>
      <c r="W99" s="381">
        <f>SUM(W9:W98)</f>
        <v>0</v>
      </c>
      <c r="X99" s="381" t="e">
        <f>【様式４】!Q28</f>
        <v>#N/A</v>
      </c>
      <c r="Y99" s="381">
        <f>SUM(Y9:Y98)</f>
        <v>0</v>
      </c>
      <c r="Z99" s="382">
        <f>SUM(Z9:Z98)</f>
        <v>0</v>
      </c>
      <c r="AA99" s="180">
        <f t="shared" si="29"/>
        <v>0</v>
      </c>
      <c r="AB99" s="180">
        <f t="shared" si="29"/>
        <v>0</v>
      </c>
      <c r="AC99" s="181">
        <f t="shared" si="29"/>
        <v>0</v>
      </c>
      <c r="AD99" s="368">
        <f t="shared" si="29"/>
        <v>0</v>
      </c>
      <c r="AE99" s="181">
        <f>SUM(AE9:AE98)</f>
        <v>0</v>
      </c>
      <c r="AF99" s="181">
        <f>SUM(AF9:AF98)</f>
        <v>0</v>
      </c>
      <c r="AG99" s="181">
        <f>SUM(AG9:AG98)</f>
        <v>0</v>
      </c>
      <c r="AH99" s="181">
        <f>SUM(AH9:AH98)</f>
        <v>0</v>
      </c>
      <c r="AI99" s="358">
        <f>SUM(AI9:AI98)</f>
        <v>0</v>
      </c>
      <c r="AJ99" s="765" t="s">
        <v>128</v>
      </c>
      <c r="AK99" s="766"/>
      <c r="AL99" s="767"/>
      <c r="AM99" s="173"/>
    </row>
    <row r="100" spans="1:39" s="187" customFormat="1" ht="19.899999999999999" customHeight="1">
      <c r="A100" s="145"/>
      <c r="B100" s="182" t="s">
        <v>70</v>
      </c>
      <c r="C100" s="182"/>
      <c r="D100" s="182"/>
      <c r="E100" s="182"/>
      <c r="F100" s="182"/>
      <c r="G100" s="182"/>
      <c r="H100" s="182"/>
      <c r="I100" s="182"/>
      <c r="J100" s="182"/>
      <c r="K100" s="182"/>
      <c r="L100" s="182"/>
      <c r="M100" s="182"/>
      <c r="N100" s="183">
        <f>ROUND(SUM(N9:N98),0)</f>
        <v>0</v>
      </c>
      <c r="O100" s="182"/>
      <c r="P100" s="182"/>
      <c r="Q100" s="182"/>
      <c r="R100" s="182"/>
      <c r="S100" s="182"/>
      <c r="T100" s="182"/>
      <c r="U100" s="182" t="s">
        <v>167</v>
      </c>
      <c r="V100" s="182"/>
      <c r="W100" s="182"/>
      <c r="X100" s="184" t="s">
        <v>167</v>
      </c>
      <c r="Y100" s="182"/>
      <c r="Z100" s="182"/>
      <c r="AA100" s="182"/>
      <c r="AB100" s="182"/>
      <c r="AC100" s="182"/>
      <c r="AD100" s="182"/>
      <c r="AE100" s="185"/>
      <c r="AF100" s="185"/>
      <c r="AG100" s="185"/>
      <c r="AH100" s="185"/>
      <c r="AI100" s="768">
        <f>【様式４】!Q29</f>
        <v>0</v>
      </c>
      <c r="AJ100" s="770" t="s">
        <v>129</v>
      </c>
      <c r="AK100" s="771"/>
      <c r="AL100" s="771"/>
      <c r="AM100" s="186"/>
    </row>
    <row r="101" spans="1:39" s="187" customFormat="1" ht="19.899999999999999" customHeight="1" thickBot="1">
      <c r="A101" s="145"/>
      <c r="B101" s="188" t="s">
        <v>71</v>
      </c>
      <c r="C101" s="189"/>
      <c r="D101" s="189"/>
      <c r="E101" s="189"/>
      <c r="F101" s="189"/>
      <c r="G101" s="189"/>
      <c r="H101" s="189"/>
      <c r="I101" s="189"/>
      <c r="J101" s="189"/>
      <c r="K101" s="189"/>
      <c r="L101" s="189"/>
      <c r="M101" s="189"/>
      <c r="N101" s="189"/>
      <c r="O101" s="189"/>
      <c r="P101" s="189"/>
      <c r="Q101" s="189"/>
      <c r="R101" s="189"/>
      <c r="S101" s="189"/>
      <c r="T101" s="189"/>
      <c r="U101" s="190" t="e">
        <f>U99-SUM(U9:U98)</f>
        <v>#DIV/0!</v>
      </c>
      <c r="V101" s="189"/>
      <c r="W101" s="189"/>
      <c r="X101" s="190" t="e">
        <f>X99-SUM(X9:X98)</f>
        <v>#N/A</v>
      </c>
      <c r="Y101" s="190"/>
      <c r="Z101" s="189"/>
      <c r="AA101" s="189"/>
      <c r="AB101" s="189"/>
      <c r="AC101" s="189"/>
      <c r="AD101" s="189"/>
      <c r="AE101" s="191"/>
      <c r="AF101" s="191"/>
      <c r="AG101" s="191"/>
      <c r="AH101" s="191"/>
      <c r="AI101" s="769"/>
      <c r="AJ101" s="772"/>
      <c r="AK101" s="773"/>
      <c r="AL101" s="773"/>
      <c r="AM101" s="186"/>
    </row>
    <row r="102" spans="1:39" s="187" customFormat="1" ht="19.5" customHeight="1">
      <c r="A102" s="145"/>
      <c r="B102" s="188" t="s">
        <v>72</v>
      </c>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3"/>
      <c r="AF102" s="193"/>
      <c r="AG102" s="193"/>
      <c r="AH102" s="193"/>
      <c r="AI102" s="768">
        <f>AI99+AI100</f>
        <v>0</v>
      </c>
      <c r="AJ102" s="772" t="s">
        <v>130</v>
      </c>
      <c r="AK102" s="773"/>
      <c r="AL102" s="773"/>
      <c r="AM102" s="186"/>
    </row>
    <row r="103" spans="1:39" s="187" customFormat="1" ht="19.899999999999999" customHeight="1" thickBot="1">
      <c r="A103" s="145"/>
      <c r="B103" s="194" t="s">
        <v>73</v>
      </c>
      <c r="C103" s="188" t="s">
        <v>147</v>
      </c>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3"/>
      <c r="AF103" s="193"/>
      <c r="AG103" s="193"/>
      <c r="AH103" s="193"/>
      <c r="AI103" s="769"/>
      <c r="AJ103" s="772"/>
      <c r="AK103" s="773"/>
      <c r="AL103" s="773"/>
      <c r="AM103" s="186"/>
    </row>
    <row r="104" spans="1:39" s="197" customFormat="1" ht="19.5" customHeight="1">
      <c r="A104" s="195"/>
      <c r="B104" s="194" t="s">
        <v>74</v>
      </c>
      <c r="C104" s="762" t="s">
        <v>321</v>
      </c>
      <c r="D104" s="762"/>
      <c r="E104" s="762"/>
      <c r="F104" s="762"/>
      <c r="G104" s="762"/>
      <c r="H104" s="762"/>
      <c r="I104" s="762"/>
      <c r="J104" s="762"/>
      <c r="K104" s="762"/>
      <c r="L104" s="762"/>
      <c r="M104" s="762"/>
      <c r="N104" s="762"/>
      <c r="O104" s="762"/>
      <c r="P104" s="762"/>
      <c r="Q104" s="762"/>
      <c r="R104" s="762"/>
      <c r="S104" s="762"/>
      <c r="T104" s="762"/>
      <c r="U104" s="762"/>
      <c r="V104" s="762"/>
      <c r="W104" s="762"/>
      <c r="X104" s="194"/>
      <c r="Y104" s="194"/>
      <c r="Z104" s="194"/>
      <c r="AA104" s="194"/>
      <c r="AB104" s="194"/>
      <c r="AC104" s="194"/>
      <c r="AD104" s="194"/>
      <c r="AE104" s="196"/>
      <c r="AF104" s="196"/>
      <c r="AG104" s="196"/>
      <c r="AH104" s="196"/>
      <c r="AI104" s="196"/>
      <c r="AJ104" s="196"/>
      <c r="AK104" s="196"/>
      <c r="AL104" s="196"/>
      <c r="AM104" s="196"/>
    </row>
    <row r="105" spans="1:39" s="197" customFormat="1" ht="19.5" customHeight="1">
      <c r="A105" s="195"/>
      <c r="B105" s="194"/>
      <c r="C105" s="763" t="s">
        <v>322</v>
      </c>
      <c r="D105" s="763"/>
      <c r="E105" s="763"/>
      <c r="F105" s="763"/>
      <c r="G105" s="763"/>
      <c r="H105" s="763"/>
      <c r="I105" s="763"/>
      <c r="J105" s="763"/>
      <c r="K105" s="763"/>
      <c r="L105" s="763"/>
      <c r="M105" s="763"/>
      <c r="N105" s="763"/>
      <c r="O105" s="763"/>
      <c r="P105" s="763"/>
      <c r="Q105" s="763"/>
      <c r="R105" s="763"/>
      <c r="S105" s="763"/>
      <c r="T105" s="763"/>
      <c r="U105" s="763"/>
      <c r="V105" s="763"/>
      <c r="W105" s="763"/>
      <c r="X105" s="194"/>
      <c r="Y105" s="194"/>
      <c r="Z105" s="194"/>
      <c r="AA105" s="194"/>
      <c r="AB105" s="194"/>
      <c r="AC105" s="194"/>
      <c r="AD105" s="194"/>
      <c r="AE105" s="196"/>
      <c r="AF105" s="196"/>
      <c r="AG105" s="196"/>
      <c r="AH105" s="196"/>
      <c r="AI105" s="196"/>
      <c r="AJ105" s="196"/>
      <c r="AK105" s="196"/>
      <c r="AL105" s="196"/>
      <c r="AM105" s="196"/>
    </row>
    <row r="106" spans="1:39" s="199" customFormat="1" ht="19.899999999999999" customHeight="1">
      <c r="A106" s="145"/>
      <c r="B106" s="194" t="s">
        <v>75</v>
      </c>
      <c r="C106" s="194" t="s">
        <v>76</v>
      </c>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8"/>
      <c r="AF106" s="198"/>
      <c r="AG106" s="198"/>
      <c r="AH106" s="198"/>
      <c r="AI106" s="194"/>
      <c r="AJ106" s="194"/>
      <c r="AK106" s="194"/>
      <c r="AL106" s="194"/>
      <c r="AM106" s="194"/>
    </row>
    <row r="107" spans="1:39" s="187" customFormat="1" ht="19.899999999999999" customHeight="1">
      <c r="A107" s="145"/>
      <c r="B107" s="194"/>
      <c r="C107" s="194" t="s">
        <v>77</v>
      </c>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8"/>
      <c r="AF107" s="198"/>
      <c r="AG107" s="198"/>
      <c r="AH107" s="198"/>
      <c r="AI107" s="194"/>
      <c r="AJ107" s="194"/>
      <c r="AK107" s="194"/>
      <c r="AL107" s="194"/>
      <c r="AM107" s="194"/>
    </row>
    <row r="108" spans="1:39" s="187" customFormat="1" ht="19.899999999999999" customHeight="1">
      <c r="A108" s="145"/>
      <c r="B108" s="194" t="s">
        <v>78</v>
      </c>
      <c r="C108" s="194" t="s">
        <v>339</v>
      </c>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row>
    <row r="109" spans="1:39" s="187" customFormat="1" ht="19.899999999999999" customHeight="1">
      <c r="A109" s="145"/>
      <c r="B109" s="194" t="s">
        <v>79</v>
      </c>
      <c r="C109" s="194" t="s">
        <v>390</v>
      </c>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row>
    <row r="110" spans="1:39" ht="19.899999999999999" customHeight="1">
      <c r="B110" s="200"/>
      <c r="C110" s="201"/>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row>
    <row r="111" spans="1:39" ht="12" customHeight="1">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row>
    <row r="112" spans="1:39" ht="12" customHeight="1">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row>
    <row r="113" spans="3:39" ht="12" customHeight="1">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row>
    <row r="114" spans="3:39" ht="12" customHeight="1">
      <c r="C114" s="203"/>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row>
    <row r="115" spans="3:39">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row>
    <row r="116" spans="3:39">
      <c r="G116" s="146" t="s">
        <v>214</v>
      </c>
    </row>
    <row r="117" spans="3:39">
      <c r="G117" s="146" t="s">
        <v>215</v>
      </c>
    </row>
    <row r="118" spans="3:39">
      <c r="G118" s="146" t="s">
        <v>216</v>
      </c>
    </row>
    <row r="119" spans="3:39">
      <c r="G119" s="146" t="s">
        <v>217</v>
      </c>
    </row>
    <row r="120" spans="3:39">
      <c r="G120" s="146" t="s">
        <v>218</v>
      </c>
    </row>
    <row r="121" spans="3:39">
      <c r="G121" s="146" t="s">
        <v>219</v>
      </c>
    </row>
    <row r="122" spans="3:39">
      <c r="G122" s="146" t="s">
        <v>220</v>
      </c>
    </row>
    <row r="123" spans="3:39">
      <c r="G123" s="146" t="s">
        <v>221</v>
      </c>
    </row>
    <row r="124" spans="3:39">
      <c r="G124" s="146" t="s">
        <v>222</v>
      </c>
    </row>
    <row r="125" spans="3:39">
      <c r="G125" s="146" t="s">
        <v>223</v>
      </c>
    </row>
    <row r="126" spans="3:39">
      <c r="G126" s="146" t="s">
        <v>224</v>
      </c>
    </row>
    <row r="127" spans="3:39">
      <c r="G127" s="146" t="s">
        <v>225</v>
      </c>
    </row>
    <row r="128" spans="3:39">
      <c r="G128" s="146" t="s">
        <v>226</v>
      </c>
    </row>
    <row r="129" spans="7:7">
      <c r="G129" s="146" t="s">
        <v>227</v>
      </c>
    </row>
    <row r="130" spans="7:7">
      <c r="G130" s="146" t="s">
        <v>228</v>
      </c>
    </row>
    <row r="131" spans="7:7">
      <c r="G131" s="146" t="s">
        <v>229</v>
      </c>
    </row>
  </sheetData>
  <sheetProtection algorithmName="SHA-512" hashValue="GwSgh6Fc5CEdhl+YJ6iglXGPI+Rka5yt0VZSl4uQ9vRbg6SL5a2TXqp8OA6yvKDHTmlrA71oQ9KNjdJkcGAi5w==" saltValue="mE0KacN3vrcHKz0YCyHb4w==" spinCount="100000" sheet="1" objects="1" scenarios="1"/>
  <mergeCells count="122">
    <mergeCell ref="C104:W104"/>
    <mergeCell ref="C105:W105"/>
    <mergeCell ref="D6:F7"/>
    <mergeCell ref="AJ33:AL33"/>
    <mergeCell ref="AJ34:AL34"/>
    <mergeCell ref="AJ35:AL35"/>
    <mergeCell ref="AJ45:AL45"/>
    <mergeCell ref="AJ46:AL46"/>
    <mergeCell ref="AJ47:AL47"/>
    <mergeCell ref="AJ36:AL36"/>
    <mergeCell ref="AJ37:AL37"/>
    <mergeCell ref="AJ38:AL38"/>
    <mergeCell ref="AJ39:AL39"/>
    <mergeCell ref="AJ40:AL40"/>
    <mergeCell ref="AJ41:AL41"/>
    <mergeCell ref="AJ42:AL42"/>
    <mergeCell ref="AJ43:AL43"/>
    <mergeCell ref="AJ44:AL44"/>
    <mergeCell ref="AJ99:AL99"/>
    <mergeCell ref="AI100:AI101"/>
    <mergeCell ref="AJ100:AL101"/>
    <mergeCell ref="AI102:AI103"/>
    <mergeCell ref="AJ102:AL103"/>
    <mergeCell ref="AJ96:AL96"/>
    <mergeCell ref="AJ97:AL97"/>
    <mergeCell ref="AJ98:AL98"/>
    <mergeCell ref="C99:Q99"/>
    <mergeCell ref="AJ93:AL93"/>
    <mergeCell ref="AJ94:AL94"/>
    <mergeCell ref="AJ95:AL95"/>
    <mergeCell ref="AJ90:AL90"/>
    <mergeCell ref="AJ91:AL91"/>
    <mergeCell ref="AJ92:AL92"/>
    <mergeCell ref="AJ87:AL87"/>
    <mergeCell ref="AJ88:AL88"/>
    <mergeCell ref="AJ89:AL89"/>
    <mergeCell ref="AJ84:AL84"/>
    <mergeCell ref="AJ85:AL85"/>
    <mergeCell ref="AJ86:AL86"/>
    <mergeCell ref="AJ81:AL81"/>
    <mergeCell ref="AJ82:AL82"/>
    <mergeCell ref="AJ83:AL83"/>
    <mergeCell ref="AJ78:AL78"/>
    <mergeCell ref="AJ79:AL79"/>
    <mergeCell ref="AJ80:AL80"/>
    <mergeCell ref="AJ75:AL75"/>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61:AL61"/>
    <mergeCell ref="AJ62:AL62"/>
    <mergeCell ref="AJ57:AL57"/>
    <mergeCell ref="AJ58:AL58"/>
    <mergeCell ref="AJ59:AL59"/>
    <mergeCell ref="AJ54:AL54"/>
    <mergeCell ref="AJ55:AL55"/>
    <mergeCell ref="AJ56:AL56"/>
    <mergeCell ref="AJ51:AL51"/>
    <mergeCell ref="AJ52:AL52"/>
    <mergeCell ref="AJ53:AL53"/>
    <mergeCell ref="AJ48:AL48"/>
    <mergeCell ref="AJ49:AL49"/>
    <mergeCell ref="AJ50:AL50"/>
    <mergeCell ref="AJ15:AL15"/>
    <mergeCell ref="AJ16:AL16"/>
    <mergeCell ref="AJ17:AL17"/>
    <mergeCell ref="AJ24:AL24"/>
    <mergeCell ref="AJ25:AL25"/>
    <mergeCell ref="AJ26:AL26"/>
    <mergeCell ref="AJ27:AL27"/>
    <mergeCell ref="AJ28:AL28"/>
    <mergeCell ref="AJ29:AL29"/>
    <mergeCell ref="AJ30:AL30"/>
    <mergeCell ref="AJ31:AL31"/>
    <mergeCell ref="AJ32:AL32"/>
    <mergeCell ref="AJ12:AL12"/>
    <mergeCell ref="AJ13:AL13"/>
    <mergeCell ref="AJ14:AL14"/>
    <mergeCell ref="AJ18:AL18"/>
    <mergeCell ref="AJ19:AL19"/>
    <mergeCell ref="AJ20:AL20"/>
    <mergeCell ref="AJ21:AL21"/>
    <mergeCell ref="AJ22:AL22"/>
    <mergeCell ref="AJ23:AL23"/>
    <mergeCell ref="AJ2:AL2"/>
    <mergeCell ref="AJ3:AL4"/>
    <mergeCell ref="AJ9:AL9"/>
    <mergeCell ref="AJ10:AL10"/>
    <mergeCell ref="AJ11:AL11"/>
    <mergeCell ref="AI6:AI8"/>
    <mergeCell ref="AJ6:AL8"/>
    <mergeCell ref="R7:W7"/>
    <mergeCell ref="X7:X8"/>
    <mergeCell ref="Y7:Y8"/>
    <mergeCell ref="Z7:Z8"/>
    <mergeCell ref="AA7:AC7"/>
    <mergeCell ref="AD7:AD8"/>
    <mergeCell ref="AE2:AG2"/>
    <mergeCell ref="AA6:AD6"/>
    <mergeCell ref="AE6:AH7"/>
    <mergeCell ref="B6:B8"/>
    <mergeCell ref="G6:G8"/>
    <mergeCell ref="H6:K8"/>
    <mergeCell ref="L6:L8"/>
    <mergeCell ref="M6:M8"/>
    <mergeCell ref="N6:N8"/>
    <mergeCell ref="O6:P8"/>
    <mergeCell ref="Q6:Q8"/>
    <mergeCell ref="R6:Z6"/>
    <mergeCell ref="C6:C8"/>
  </mergeCells>
  <phoneticPr fontId="4"/>
  <conditionalFormatting sqref="C99 R99:W99 U9:W98 L9:L98 N9:Q98 C9:G98 Y9:AL98 Y99:AI99">
    <cfRule type="containsBlanks" dxfId="11" priority="10">
      <formula>LEN(TRIM(C9))=0</formula>
    </cfRule>
  </conditionalFormatting>
  <conditionalFormatting sqref="M4">
    <cfRule type="containsBlanks" dxfId="10" priority="7">
      <formula>LEN(TRIM(M4))=0</formula>
    </cfRule>
  </conditionalFormatting>
  <conditionalFormatting sqref="AE4:AG4">
    <cfRule type="containsBlanks" dxfId="9" priority="9">
      <formula>LEN(TRIM(AE4))=0</formula>
    </cfRule>
  </conditionalFormatting>
  <conditionalFormatting sqref="X9:X99">
    <cfRule type="containsBlanks" dxfId="8" priority="5">
      <formula>LEN(TRIM(X9))=0</formula>
    </cfRule>
  </conditionalFormatting>
  <conditionalFormatting sqref="AJ99:AL99">
    <cfRule type="containsBlanks" dxfId="7" priority="4">
      <formula>LEN(TRIM(AJ99))=0</formula>
    </cfRule>
  </conditionalFormatting>
  <conditionalFormatting sqref="H9:K98">
    <cfRule type="containsBlanks" dxfId="6" priority="13">
      <formula>LEN(TRIM(H9))=0</formula>
    </cfRule>
  </conditionalFormatting>
  <conditionalFormatting sqref="M9:M98">
    <cfRule type="containsBlanks" dxfId="5" priority="12">
      <formula>LEN(TRIM(M9))=0</formula>
    </cfRule>
  </conditionalFormatting>
  <conditionalFormatting sqref="R9:T98">
    <cfRule type="containsBlanks" dxfId="4" priority="11">
      <formula>LEN(TRIM(R9))=0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A9:AC98 AE9:AG98 R9:T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5" fitToHeight="0" orientation="landscape"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Normal="100" zoomScaleSheetLayoutView="100" workbookViewId="0">
      <selection activeCell="K5" sqref="K5"/>
    </sheetView>
  </sheetViews>
  <sheetFormatPr defaultRowHeight="13.5"/>
  <cols>
    <col min="1" max="1" width="1.125" style="205" customWidth="1"/>
    <col min="2" max="3" width="3" style="205" customWidth="1"/>
    <col min="4" max="4" width="11.875" style="205" customWidth="1"/>
    <col min="5" max="7" width="8.75" style="205" customWidth="1"/>
    <col min="8" max="8" width="9" style="205"/>
    <col min="9" max="9" width="3.75" style="205" customWidth="1"/>
    <col min="10" max="10" width="9" style="205"/>
    <col min="11" max="11" width="14.5" style="205" customWidth="1"/>
    <col min="12" max="12" width="1.125" style="205" customWidth="1"/>
    <col min="13" max="16384" width="9" style="205"/>
  </cols>
  <sheetData>
    <row r="1" spans="2:11" ht="8.25" customHeight="1"/>
    <row r="2" spans="2:11" ht="18.75" customHeight="1">
      <c r="B2" s="787" t="s">
        <v>181</v>
      </c>
      <c r="C2" s="787"/>
      <c r="D2" s="787"/>
      <c r="E2" s="787"/>
      <c r="F2" s="787"/>
      <c r="G2" s="787"/>
      <c r="H2" s="787"/>
      <c r="I2" s="787"/>
      <c r="J2" s="787"/>
    </row>
    <row r="3" spans="2:11" ht="7.5" customHeight="1"/>
    <row r="4" spans="2:11" ht="67.5" customHeight="1">
      <c r="B4" s="788" t="s">
        <v>324</v>
      </c>
      <c r="C4" s="788"/>
      <c r="D4" s="788"/>
      <c r="E4" s="788"/>
      <c r="F4" s="788"/>
      <c r="G4" s="788"/>
      <c r="H4" s="788"/>
      <c r="I4" s="788"/>
      <c r="J4" s="788"/>
      <c r="K4" s="788"/>
    </row>
    <row r="5" spans="2:11" ht="8.25" customHeight="1">
      <c r="B5" s="262"/>
      <c r="C5" s="262"/>
      <c r="D5" s="262"/>
      <c r="E5" s="262"/>
      <c r="F5" s="262"/>
      <c r="G5" s="262"/>
      <c r="H5" s="262"/>
      <c r="I5" s="262"/>
      <c r="J5" s="262"/>
      <c r="K5" s="262"/>
    </row>
    <row r="6" spans="2:11" ht="112.5" customHeight="1">
      <c r="B6" s="789" t="s">
        <v>168</v>
      </c>
      <c r="C6" s="789"/>
      <c r="D6" s="789"/>
      <c r="E6" s="789"/>
      <c r="F6" s="789"/>
      <c r="G6" s="789"/>
      <c r="H6" s="789"/>
      <c r="I6" s="789"/>
      <c r="J6" s="789"/>
      <c r="K6" s="789"/>
    </row>
    <row r="7" spans="2:11" ht="13.5" customHeight="1" thickBot="1">
      <c r="B7" s="262"/>
      <c r="C7" s="262"/>
      <c r="D7" s="262"/>
      <c r="E7" s="262"/>
      <c r="F7" s="262"/>
      <c r="G7" s="262"/>
      <c r="H7" s="262"/>
      <c r="I7" s="262"/>
      <c r="J7" s="262"/>
      <c r="K7" s="262"/>
    </row>
    <row r="8" spans="2:11" ht="15.75" customHeight="1" thickBot="1">
      <c r="B8" s="790" t="s">
        <v>169</v>
      </c>
      <c r="C8" s="791"/>
      <c r="D8" s="791"/>
      <c r="E8" s="791"/>
      <c r="F8" s="791"/>
      <c r="G8" s="792"/>
      <c r="H8" s="206" t="e">
        <f>H10*(1+H13)*H16</f>
        <v>#DIV/0!</v>
      </c>
      <c r="I8" s="262"/>
      <c r="J8" s="262"/>
      <c r="K8" s="262"/>
    </row>
    <row r="9" spans="2:11" ht="13.5" customHeight="1">
      <c r="B9" s="207"/>
      <c r="C9" s="207"/>
      <c r="D9" s="207"/>
      <c r="E9" s="207"/>
      <c r="F9" s="207"/>
      <c r="G9" s="207"/>
      <c r="H9" s="207"/>
      <c r="I9" s="207"/>
      <c r="J9" s="207"/>
      <c r="K9" s="207"/>
    </row>
    <row r="10" spans="2:11" ht="15" customHeight="1">
      <c r="B10" s="779" t="s">
        <v>170</v>
      </c>
      <c r="C10" s="780"/>
      <c r="D10" s="780"/>
      <c r="E10" s="780"/>
      <c r="F10" s="780"/>
      <c r="G10" s="781"/>
      <c r="H10" s="208" t="e">
        <f>ROUNDDOWN(H11/H12,-3)</f>
        <v>#DIV/0!</v>
      </c>
      <c r="I10" s="207"/>
      <c r="J10" s="207"/>
      <c r="K10" s="207"/>
    </row>
    <row r="11" spans="2:11" ht="15" customHeight="1">
      <c r="B11" s="209"/>
      <c r="C11" s="779" t="s">
        <v>171</v>
      </c>
      <c r="D11" s="782"/>
      <c r="E11" s="782"/>
      <c r="F11" s="782"/>
      <c r="G11" s="783"/>
      <c r="H11" s="396"/>
      <c r="I11" s="207"/>
      <c r="J11" s="207"/>
      <c r="K11" s="207"/>
    </row>
    <row r="12" spans="2:11" s="207" customFormat="1" ht="15" customHeight="1">
      <c r="B12" s="210"/>
      <c r="C12" s="776" t="s">
        <v>172</v>
      </c>
      <c r="D12" s="777"/>
      <c r="E12" s="777"/>
      <c r="F12" s="777"/>
      <c r="G12" s="778"/>
      <c r="H12" s="211">
        <f>H100</f>
        <v>0</v>
      </c>
    </row>
    <row r="13" spans="2:11" s="207" customFormat="1" ht="15" customHeight="1">
      <c r="B13" s="779" t="s">
        <v>173</v>
      </c>
      <c r="C13" s="780"/>
      <c r="D13" s="780"/>
      <c r="E13" s="780"/>
      <c r="F13" s="780"/>
      <c r="G13" s="781"/>
      <c r="H13" s="212">
        <f>H14-H15</f>
        <v>0</v>
      </c>
    </row>
    <row r="14" spans="2:11" s="207" customFormat="1" ht="15" customHeight="1">
      <c r="B14" s="209"/>
      <c r="C14" s="779" t="s">
        <v>174</v>
      </c>
      <c r="D14" s="782"/>
      <c r="E14" s="782"/>
      <c r="F14" s="782"/>
      <c r="G14" s="783"/>
      <c r="H14" s="213">
        <f>【様式１】!F16/100</f>
        <v>0</v>
      </c>
    </row>
    <row r="15" spans="2:11" s="207" customFormat="1" ht="15" customHeight="1">
      <c r="B15" s="210"/>
      <c r="C15" s="776" t="s">
        <v>175</v>
      </c>
      <c r="D15" s="777"/>
      <c r="E15" s="777"/>
      <c r="F15" s="777"/>
      <c r="G15" s="778"/>
      <c r="H15" s="397"/>
    </row>
    <row r="16" spans="2:11" s="207" customFormat="1" ht="15" customHeight="1">
      <c r="B16" s="784" t="s">
        <v>176</v>
      </c>
      <c r="C16" s="780"/>
      <c r="D16" s="780"/>
      <c r="E16" s="780"/>
      <c r="F16" s="780"/>
      <c r="G16" s="781"/>
      <c r="H16" s="214">
        <f>【様式４別添１】!N100</f>
        <v>0</v>
      </c>
    </row>
    <row r="17" spans="2:11" s="207" customFormat="1" ht="13.5" customHeight="1"/>
    <row r="18" spans="2:11" s="207" customFormat="1" ht="13.5" customHeight="1">
      <c r="B18" s="207" t="s">
        <v>177</v>
      </c>
    </row>
    <row r="19" spans="2:11" ht="56.25" customHeight="1">
      <c r="B19" s="785" t="s">
        <v>178</v>
      </c>
      <c r="C19" s="785"/>
      <c r="D19" s="786" t="s">
        <v>179</v>
      </c>
      <c r="E19" s="786"/>
      <c r="F19" s="215" t="s">
        <v>295</v>
      </c>
      <c r="G19" s="216" t="s">
        <v>296</v>
      </c>
      <c r="H19" s="217" t="s">
        <v>180</v>
      </c>
      <c r="J19" s="793" t="str">
        <f>基礎情報!E37&amp;""</f>
        <v/>
      </c>
      <c r="K19" s="793"/>
    </row>
    <row r="20" spans="2:11" ht="12.75" customHeight="1">
      <c r="B20" s="774">
        <v>1</v>
      </c>
      <c r="C20" s="774"/>
      <c r="D20" s="775"/>
      <c r="E20" s="775"/>
      <c r="F20" s="240">
        <f>【様式４別添１】!M4*12</f>
        <v>2076</v>
      </c>
      <c r="G20" s="398"/>
      <c r="H20" s="218">
        <f t="shared" ref="H20:H51" si="0">IF(ROUNDDOWN(G20/F20,1)&gt;1,1,ROUNDDOWN(G20/F20,1))</f>
        <v>0</v>
      </c>
      <c r="J20" s="793" t="s">
        <v>149</v>
      </c>
      <c r="K20" s="794" t="str">
        <f>【様式４】!K9</f>
        <v>令和4年度</v>
      </c>
    </row>
    <row r="21" spans="2:11" ht="12.75" customHeight="1">
      <c r="B21" s="774">
        <v>2</v>
      </c>
      <c r="C21" s="774"/>
      <c r="D21" s="775"/>
      <c r="E21" s="775"/>
      <c r="F21" s="219">
        <f>F$20</f>
        <v>2076</v>
      </c>
      <c r="G21" s="398"/>
      <c r="H21" s="218">
        <f t="shared" si="0"/>
        <v>0</v>
      </c>
      <c r="J21" s="793"/>
      <c r="K21" s="794"/>
    </row>
    <row r="22" spans="2:11" ht="12.75" customHeight="1">
      <c r="B22" s="774">
        <v>3</v>
      </c>
      <c r="C22" s="774"/>
      <c r="D22" s="775"/>
      <c r="E22" s="775"/>
      <c r="F22" s="219">
        <f t="shared" ref="F22:F95" si="1">F$20</f>
        <v>2076</v>
      </c>
      <c r="G22" s="398"/>
      <c r="H22" s="218">
        <f t="shared" si="0"/>
        <v>0</v>
      </c>
    </row>
    <row r="23" spans="2:11" ht="12.75" customHeight="1">
      <c r="B23" s="774">
        <v>4</v>
      </c>
      <c r="C23" s="774"/>
      <c r="D23" s="775"/>
      <c r="E23" s="775"/>
      <c r="F23" s="219">
        <f t="shared" si="1"/>
        <v>2076</v>
      </c>
      <c r="G23" s="398"/>
      <c r="H23" s="218">
        <f t="shared" si="0"/>
        <v>0</v>
      </c>
    </row>
    <row r="24" spans="2:11" ht="12.75" customHeight="1">
      <c r="B24" s="774">
        <v>5</v>
      </c>
      <c r="C24" s="774"/>
      <c r="D24" s="775"/>
      <c r="E24" s="775"/>
      <c r="F24" s="219">
        <f t="shared" si="1"/>
        <v>2076</v>
      </c>
      <c r="G24" s="398"/>
      <c r="H24" s="218">
        <f t="shared" si="0"/>
        <v>0</v>
      </c>
    </row>
    <row r="25" spans="2:11" ht="12.75" customHeight="1">
      <c r="B25" s="774">
        <v>6</v>
      </c>
      <c r="C25" s="774"/>
      <c r="D25" s="775"/>
      <c r="E25" s="775"/>
      <c r="F25" s="219">
        <f t="shared" si="1"/>
        <v>2076</v>
      </c>
      <c r="G25" s="398"/>
      <c r="H25" s="218">
        <f t="shared" si="0"/>
        <v>0</v>
      </c>
    </row>
    <row r="26" spans="2:11" ht="12.75" customHeight="1">
      <c r="B26" s="774">
        <v>7</v>
      </c>
      <c r="C26" s="774"/>
      <c r="D26" s="775"/>
      <c r="E26" s="775"/>
      <c r="F26" s="219">
        <f t="shared" si="1"/>
        <v>2076</v>
      </c>
      <c r="G26" s="398"/>
      <c r="H26" s="218">
        <f t="shared" si="0"/>
        <v>0</v>
      </c>
    </row>
    <row r="27" spans="2:11" ht="12.75" customHeight="1">
      <c r="B27" s="774">
        <v>8</v>
      </c>
      <c r="C27" s="774"/>
      <c r="D27" s="775"/>
      <c r="E27" s="775"/>
      <c r="F27" s="219">
        <f t="shared" si="1"/>
        <v>2076</v>
      </c>
      <c r="G27" s="398"/>
      <c r="H27" s="218">
        <f t="shared" si="0"/>
        <v>0</v>
      </c>
    </row>
    <row r="28" spans="2:11" ht="12.75" customHeight="1">
      <c r="B28" s="774">
        <v>9</v>
      </c>
      <c r="C28" s="774"/>
      <c r="D28" s="775"/>
      <c r="E28" s="775"/>
      <c r="F28" s="219">
        <f t="shared" si="1"/>
        <v>2076</v>
      </c>
      <c r="G28" s="398"/>
      <c r="H28" s="218">
        <f t="shared" si="0"/>
        <v>0</v>
      </c>
    </row>
    <row r="29" spans="2:11" ht="12.75" customHeight="1">
      <c r="B29" s="774">
        <v>10</v>
      </c>
      <c r="C29" s="774"/>
      <c r="D29" s="775"/>
      <c r="E29" s="775"/>
      <c r="F29" s="219">
        <f t="shared" si="1"/>
        <v>2076</v>
      </c>
      <c r="G29" s="398"/>
      <c r="H29" s="218">
        <f t="shared" si="0"/>
        <v>0</v>
      </c>
    </row>
    <row r="30" spans="2:11" ht="12.75" customHeight="1">
      <c r="B30" s="774">
        <v>11</v>
      </c>
      <c r="C30" s="774"/>
      <c r="D30" s="775"/>
      <c r="E30" s="775"/>
      <c r="F30" s="219">
        <f t="shared" si="1"/>
        <v>2076</v>
      </c>
      <c r="G30" s="398"/>
      <c r="H30" s="218">
        <f t="shared" si="0"/>
        <v>0</v>
      </c>
    </row>
    <row r="31" spans="2:11" ht="12.75" customHeight="1">
      <c r="B31" s="774">
        <v>12</v>
      </c>
      <c r="C31" s="774"/>
      <c r="D31" s="775"/>
      <c r="E31" s="775"/>
      <c r="F31" s="219">
        <f t="shared" si="1"/>
        <v>2076</v>
      </c>
      <c r="G31" s="398"/>
      <c r="H31" s="218">
        <f t="shared" si="0"/>
        <v>0</v>
      </c>
    </row>
    <row r="32" spans="2:11" ht="12.75" customHeight="1">
      <c r="B32" s="774">
        <v>13</v>
      </c>
      <c r="C32" s="774"/>
      <c r="D32" s="775"/>
      <c r="E32" s="775"/>
      <c r="F32" s="219">
        <f t="shared" si="1"/>
        <v>2076</v>
      </c>
      <c r="G32" s="398"/>
      <c r="H32" s="218">
        <f t="shared" si="0"/>
        <v>0</v>
      </c>
    </row>
    <row r="33" spans="2:8" ht="12.75" customHeight="1">
      <c r="B33" s="774">
        <v>14</v>
      </c>
      <c r="C33" s="774"/>
      <c r="D33" s="775"/>
      <c r="E33" s="775"/>
      <c r="F33" s="219">
        <f t="shared" si="1"/>
        <v>2076</v>
      </c>
      <c r="G33" s="398"/>
      <c r="H33" s="218">
        <f t="shared" si="0"/>
        <v>0</v>
      </c>
    </row>
    <row r="34" spans="2:8" ht="12.75" customHeight="1">
      <c r="B34" s="774">
        <v>15</v>
      </c>
      <c r="C34" s="774"/>
      <c r="D34" s="775"/>
      <c r="E34" s="775"/>
      <c r="F34" s="219">
        <f t="shared" si="1"/>
        <v>2076</v>
      </c>
      <c r="G34" s="398"/>
      <c r="H34" s="218">
        <f t="shared" si="0"/>
        <v>0</v>
      </c>
    </row>
    <row r="35" spans="2:8" ht="12.75" customHeight="1">
      <c r="B35" s="774">
        <v>16</v>
      </c>
      <c r="C35" s="774"/>
      <c r="D35" s="775"/>
      <c r="E35" s="775"/>
      <c r="F35" s="219">
        <f t="shared" si="1"/>
        <v>2076</v>
      </c>
      <c r="G35" s="398"/>
      <c r="H35" s="218">
        <f t="shared" si="0"/>
        <v>0</v>
      </c>
    </row>
    <row r="36" spans="2:8" ht="12.75" customHeight="1">
      <c r="B36" s="774">
        <v>17</v>
      </c>
      <c r="C36" s="774"/>
      <c r="D36" s="775"/>
      <c r="E36" s="775"/>
      <c r="F36" s="219">
        <f t="shared" si="1"/>
        <v>2076</v>
      </c>
      <c r="G36" s="398"/>
      <c r="H36" s="218">
        <f t="shared" si="0"/>
        <v>0</v>
      </c>
    </row>
    <row r="37" spans="2:8" ht="12.75" customHeight="1">
      <c r="B37" s="774">
        <v>18</v>
      </c>
      <c r="C37" s="774"/>
      <c r="D37" s="775"/>
      <c r="E37" s="775"/>
      <c r="F37" s="219">
        <f t="shared" si="1"/>
        <v>2076</v>
      </c>
      <c r="G37" s="398"/>
      <c r="H37" s="218">
        <f t="shared" si="0"/>
        <v>0</v>
      </c>
    </row>
    <row r="38" spans="2:8" ht="12.75" customHeight="1">
      <c r="B38" s="774">
        <v>19</v>
      </c>
      <c r="C38" s="774"/>
      <c r="D38" s="775"/>
      <c r="E38" s="775"/>
      <c r="F38" s="219">
        <f t="shared" si="1"/>
        <v>2076</v>
      </c>
      <c r="G38" s="398"/>
      <c r="H38" s="218">
        <f t="shared" si="0"/>
        <v>0</v>
      </c>
    </row>
    <row r="39" spans="2:8" ht="12.75" customHeight="1">
      <c r="B39" s="774">
        <v>20</v>
      </c>
      <c r="C39" s="774"/>
      <c r="D39" s="775"/>
      <c r="E39" s="775"/>
      <c r="F39" s="219">
        <f t="shared" si="1"/>
        <v>2076</v>
      </c>
      <c r="G39" s="398"/>
      <c r="H39" s="218">
        <f t="shared" si="0"/>
        <v>0</v>
      </c>
    </row>
    <row r="40" spans="2:8" ht="12.75" customHeight="1">
      <c r="B40" s="774">
        <v>21</v>
      </c>
      <c r="C40" s="774"/>
      <c r="D40" s="775"/>
      <c r="E40" s="775"/>
      <c r="F40" s="219">
        <f t="shared" si="1"/>
        <v>2076</v>
      </c>
      <c r="G40" s="398"/>
      <c r="H40" s="218">
        <f t="shared" si="0"/>
        <v>0</v>
      </c>
    </row>
    <row r="41" spans="2:8" ht="12.75" customHeight="1">
      <c r="B41" s="774">
        <v>22</v>
      </c>
      <c r="C41" s="774"/>
      <c r="D41" s="775"/>
      <c r="E41" s="775"/>
      <c r="F41" s="219">
        <f t="shared" si="1"/>
        <v>2076</v>
      </c>
      <c r="G41" s="398"/>
      <c r="H41" s="218">
        <f t="shared" si="0"/>
        <v>0</v>
      </c>
    </row>
    <row r="42" spans="2:8" ht="12.75" customHeight="1">
      <c r="B42" s="774">
        <v>23</v>
      </c>
      <c r="C42" s="774"/>
      <c r="D42" s="775"/>
      <c r="E42" s="775"/>
      <c r="F42" s="219">
        <f t="shared" si="1"/>
        <v>2076</v>
      </c>
      <c r="G42" s="398"/>
      <c r="H42" s="218">
        <f t="shared" si="0"/>
        <v>0</v>
      </c>
    </row>
    <row r="43" spans="2:8" ht="12.75" customHeight="1">
      <c r="B43" s="774">
        <v>24</v>
      </c>
      <c r="C43" s="774"/>
      <c r="D43" s="775"/>
      <c r="E43" s="775"/>
      <c r="F43" s="219">
        <f t="shared" si="1"/>
        <v>2076</v>
      </c>
      <c r="G43" s="398"/>
      <c r="H43" s="218">
        <f t="shared" si="0"/>
        <v>0</v>
      </c>
    </row>
    <row r="44" spans="2:8" ht="12.75" customHeight="1">
      <c r="B44" s="774">
        <v>25</v>
      </c>
      <c r="C44" s="774"/>
      <c r="D44" s="775"/>
      <c r="E44" s="775"/>
      <c r="F44" s="219">
        <f t="shared" si="1"/>
        <v>2076</v>
      </c>
      <c r="G44" s="398"/>
      <c r="H44" s="218">
        <f t="shared" si="0"/>
        <v>0</v>
      </c>
    </row>
    <row r="45" spans="2:8" ht="12.75" customHeight="1">
      <c r="B45" s="774">
        <v>26</v>
      </c>
      <c r="C45" s="774"/>
      <c r="D45" s="775"/>
      <c r="E45" s="775"/>
      <c r="F45" s="219">
        <f t="shared" si="1"/>
        <v>2076</v>
      </c>
      <c r="G45" s="398"/>
      <c r="H45" s="218">
        <f t="shared" si="0"/>
        <v>0</v>
      </c>
    </row>
    <row r="46" spans="2:8" ht="12.75" customHeight="1">
      <c r="B46" s="774">
        <v>27</v>
      </c>
      <c r="C46" s="774"/>
      <c r="D46" s="775"/>
      <c r="E46" s="775"/>
      <c r="F46" s="219">
        <f t="shared" si="1"/>
        <v>2076</v>
      </c>
      <c r="G46" s="398"/>
      <c r="H46" s="218">
        <f t="shared" si="0"/>
        <v>0</v>
      </c>
    </row>
    <row r="47" spans="2:8" ht="12.75" customHeight="1">
      <c r="B47" s="774">
        <v>28</v>
      </c>
      <c r="C47" s="774"/>
      <c r="D47" s="775"/>
      <c r="E47" s="775"/>
      <c r="F47" s="219">
        <f t="shared" si="1"/>
        <v>2076</v>
      </c>
      <c r="G47" s="398"/>
      <c r="H47" s="218">
        <f t="shared" si="0"/>
        <v>0</v>
      </c>
    </row>
    <row r="48" spans="2:8" ht="12.75" customHeight="1">
      <c r="B48" s="774">
        <v>29</v>
      </c>
      <c r="C48" s="774"/>
      <c r="D48" s="775"/>
      <c r="E48" s="775"/>
      <c r="F48" s="219">
        <f t="shared" si="1"/>
        <v>2076</v>
      </c>
      <c r="G48" s="398"/>
      <c r="H48" s="218">
        <f t="shared" si="0"/>
        <v>0</v>
      </c>
    </row>
    <row r="49" spans="2:8" ht="12.75" customHeight="1">
      <c r="B49" s="774">
        <v>30</v>
      </c>
      <c r="C49" s="774"/>
      <c r="D49" s="775"/>
      <c r="E49" s="775"/>
      <c r="F49" s="219">
        <f t="shared" si="1"/>
        <v>2076</v>
      </c>
      <c r="G49" s="398"/>
      <c r="H49" s="218">
        <f t="shared" si="0"/>
        <v>0</v>
      </c>
    </row>
    <row r="50" spans="2:8" ht="12.75" customHeight="1">
      <c r="B50" s="774">
        <v>31</v>
      </c>
      <c r="C50" s="774"/>
      <c r="D50" s="775"/>
      <c r="E50" s="775"/>
      <c r="F50" s="219">
        <f t="shared" si="1"/>
        <v>2076</v>
      </c>
      <c r="G50" s="398"/>
      <c r="H50" s="218">
        <f t="shared" si="0"/>
        <v>0</v>
      </c>
    </row>
    <row r="51" spans="2:8" ht="12.75" customHeight="1">
      <c r="B51" s="774">
        <v>32</v>
      </c>
      <c r="C51" s="774"/>
      <c r="D51" s="775"/>
      <c r="E51" s="775"/>
      <c r="F51" s="219">
        <f t="shared" si="1"/>
        <v>2076</v>
      </c>
      <c r="G51" s="398"/>
      <c r="H51" s="218">
        <f t="shared" si="0"/>
        <v>0</v>
      </c>
    </row>
    <row r="52" spans="2:8" ht="12.75" customHeight="1">
      <c r="B52" s="774">
        <v>33</v>
      </c>
      <c r="C52" s="774"/>
      <c r="D52" s="775"/>
      <c r="E52" s="775"/>
      <c r="F52" s="219">
        <f t="shared" si="1"/>
        <v>2076</v>
      </c>
      <c r="G52" s="398"/>
      <c r="H52" s="218">
        <f t="shared" ref="H52:H83" si="2">IF(ROUNDDOWN(G52/F52,1)&gt;1,1,ROUNDDOWN(G52/F52,1))</f>
        <v>0</v>
      </c>
    </row>
    <row r="53" spans="2:8" ht="12.75" customHeight="1">
      <c r="B53" s="774">
        <v>34</v>
      </c>
      <c r="C53" s="774"/>
      <c r="D53" s="775"/>
      <c r="E53" s="775"/>
      <c r="F53" s="219">
        <f t="shared" si="1"/>
        <v>2076</v>
      </c>
      <c r="G53" s="398"/>
      <c r="H53" s="218">
        <f t="shared" si="2"/>
        <v>0</v>
      </c>
    </row>
    <row r="54" spans="2:8" ht="12.75" customHeight="1">
      <c r="B54" s="774">
        <v>35</v>
      </c>
      <c r="C54" s="774"/>
      <c r="D54" s="775"/>
      <c r="E54" s="775"/>
      <c r="F54" s="219">
        <f t="shared" si="1"/>
        <v>2076</v>
      </c>
      <c r="G54" s="398"/>
      <c r="H54" s="218">
        <f t="shared" si="2"/>
        <v>0</v>
      </c>
    </row>
    <row r="55" spans="2:8" ht="12.75" customHeight="1">
      <c r="B55" s="774">
        <v>36</v>
      </c>
      <c r="C55" s="774"/>
      <c r="D55" s="775"/>
      <c r="E55" s="775"/>
      <c r="F55" s="219">
        <f t="shared" si="1"/>
        <v>2076</v>
      </c>
      <c r="G55" s="398"/>
      <c r="H55" s="218">
        <f t="shared" si="2"/>
        <v>0</v>
      </c>
    </row>
    <row r="56" spans="2:8" ht="12.75" customHeight="1">
      <c r="B56" s="774">
        <v>37</v>
      </c>
      <c r="C56" s="774"/>
      <c r="D56" s="775"/>
      <c r="E56" s="775"/>
      <c r="F56" s="219">
        <f t="shared" si="1"/>
        <v>2076</v>
      </c>
      <c r="G56" s="398"/>
      <c r="H56" s="218">
        <f t="shared" si="2"/>
        <v>0</v>
      </c>
    </row>
    <row r="57" spans="2:8" ht="12.75" customHeight="1">
      <c r="B57" s="774">
        <v>38</v>
      </c>
      <c r="C57" s="774"/>
      <c r="D57" s="775"/>
      <c r="E57" s="775"/>
      <c r="F57" s="219">
        <f t="shared" si="1"/>
        <v>2076</v>
      </c>
      <c r="G57" s="398"/>
      <c r="H57" s="218">
        <f t="shared" si="2"/>
        <v>0</v>
      </c>
    </row>
    <row r="58" spans="2:8" ht="12.75" customHeight="1">
      <c r="B58" s="774">
        <v>39</v>
      </c>
      <c r="C58" s="774"/>
      <c r="D58" s="775"/>
      <c r="E58" s="775"/>
      <c r="F58" s="219">
        <f t="shared" si="1"/>
        <v>2076</v>
      </c>
      <c r="G58" s="398"/>
      <c r="H58" s="218">
        <f t="shared" si="2"/>
        <v>0</v>
      </c>
    </row>
    <row r="59" spans="2:8" ht="12.75" customHeight="1">
      <c r="B59" s="774">
        <v>40</v>
      </c>
      <c r="C59" s="774"/>
      <c r="D59" s="775"/>
      <c r="E59" s="775"/>
      <c r="F59" s="219">
        <f t="shared" si="1"/>
        <v>2076</v>
      </c>
      <c r="G59" s="398"/>
      <c r="H59" s="218">
        <f t="shared" si="2"/>
        <v>0</v>
      </c>
    </row>
    <row r="60" spans="2:8" ht="12.75" customHeight="1">
      <c r="B60" s="774">
        <v>41</v>
      </c>
      <c r="C60" s="774"/>
      <c r="D60" s="775"/>
      <c r="E60" s="775"/>
      <c r="F60" s="219">
        <f t="shared" si="1"/>
        <v>2076</v>
      </c>
      <c r="G60" s="398"/>
      <c r="H60" s="218">
        <f t="shared" si="2"/>
        <v>0</v>
      </c>
    </row>
    <row r="61" spans="2:8" ht="12.75" customHeight="1">
      <c r="B61" s="774">
        <v>42</v>
      </c>
      <c r="C61" s="774"/>
      <c r="D61" s="775"/>
      <c r="E61" s="775"/>
      <c r="F61" s="219">
        <f t="shared" si="1"/>
        <v>2076</v>
      </c>
      <c r="G61" s="398"/>
      <c r="H61" s="218">
        <f t="shared" si="2"/>
        <v>0</v>
      </c>
    </row>
    <row r="62" spans="2:8" ht="12.75" customHeight="1">
      <c r="B62" s="774">
        <v>43</v>
      </c>
      <c r="C62" s="774"/>
      <c r="D62" s="775"/>
      <c r="E62" s="775"/>
      <c r="F62" s="219">
        <f t="shared" si="1"/>
        <v>2076</v>
      </c>
      <c r="G62" s="398"/>
      <c r="H62" s="218">
        <f t="shared" si="2"/>
        <v>0</v>
      </c>
    </row>
    <row r="63" spans="2:8" ht="12.75" customHeight="1">
      <c r="B63" s="774">
        <v>44</v>
      </c>
      <c r="C63" s="774"/>
      <c r="D63" s="775"/>
      <c r="E63" s="775"/>
      <c r="F63" s="219">
        <f t="shared" si="1"/>
        <v>2076</v>
      </c>
      <c r="G63" s="398"/>
      <c r="H63" s="218">
        <f t="shared" si="2"/>
        <v>0</v>
      </c>
    </row>
    <row r="64" spans="2:8" ht="12.75" customHeight="1">
      <c r="B64" s="774">
        <v>45</v>
      </c>
      <c r="C64" s="774"/>
      <c r="D64" s="775"/>
      <c r="E64" s="775"/>
      <c r="F64" s="219">
        <f t="shared" si="1"/>
        <v>2076</v>
      </c>
      <c r="G64" s="398"/>
      <c r="H64" s="218">
        <f t="shared" si="2"/>
        <v>0</v>
      </c>
    </row>
    <row r="65" spans="2:8" ht="12.75" customHeight="1">
      <c r="B65" s="774">
        <v>46</v>
      </c>
      <c r="C65" s="774"/>
      <c r="D65" s="775"/>
      <c r="E65" s="775"/>
      <c r="F65" s="219">
        <f t="shared" si="1"/>
        <v>2076</v>
      </c>
      <c r="G65" s="398"/>
      <c r="H65" s="218">
        <f t="shared" si="2"/>
        <v>0</v>
      </c>
    </row>
    <row r="66" spans="2:8" ht="12.75" customHeight="1">
      <c r="B66" s="774">
        <v>47</v>
      </c>
      <c r="C66" s="774"/>
      <c r="D66" s="775"/>
      <c r="E66" s="775"/>
      <c r="F66" s="219">
        <f t="shared" si="1"/>
        <v>2076</v>
      </c>
      <c r="G66" s="398"/>
      <c r="H66" s="218">
        <f t="shared" si="2"/>
        <v>0</v>
      </c>
    </row>
    <row r="67" spans="2:8" ht="12.75" customHeight="1">
      <c r="B67" s="774">
        <v>48</v>
      </c>
      <c r="C67" s="774"/>
      <c r="D67" s="775"/>
      <c r="E67" s="775"/>
      <c r="F67" s="219">
        <f t="shared" si="1"/>
        <v>2076</v>
      </c>
      <c r="G67" s="398"/>
      <c r="H67" s="218">
        <f t="shared" si="2"/>
        <v>0</v>
      </c>
    </row>
    <row r="68" spans="2:8" ht="12.75" customHeight="1">
      <c r="B68" s="774">
        <v>49</v>
      </c>
      <c r="C68" s="774"/>
      <c r="D68" s="775"/>
      <c r="E68" s="775"/>
      <c r="F68" s="219">
        <f t="shared" si="1"/>
        <v>2076</v>
      </c>
      <c r="G68" s="398"/>
      <c r="H68" s="218">
        <f t="shared" si="2"/>
        <v>0</v>
      </c>
    </row>
    <row r="69" spans="2:8" ht="12.75" customHeight="1">
      <c r="B69" s="774">
        <v>50</v>
      </c>
      <c r="C69" s="774"/>
      <c r="D69" s="775"/>
      <c r="E69" s="775"/>
      <c r="F69" s="219">
        <f t="shared" si="1"/>
        <v>2076</v>
      </c>
      <c r="G69" s="398"/>
      <c r="H69" s="218">
        <f t="shared" si="2"/>
        <v>0</v>
      </c>
    </row>
    <row r="70" spans="2:8" ht="12.75" customHeight="1">
      <c r="B70" s="774">
        <v>51</v>
      </c>
      <c r="C70" s="774"/>
      <c r="D70" s="775"/>
      <c r="E70" s="775"/>
      <c r="F70" s="219">
        <f t="shared" si="1"/>
        <v>2076</v>
      </c>
      <c r="G70" s="398"/>
      <c r="H70" s="218">
        <f t="shared" si="2"/>
        <v>0</v>
      </c>
    </row>
    <row r="71" spans="2:8" ht="12.75" customHeight="1">
      <c r="B71" s="774">
        <v>52</v>
      </c>
      <c r="C71" s="774"/>
      <c r="D71" s="775"/>
      <c r="E71" s="775"/>
      <c r="F71" s="219">
        <f t="shared" si="1"/>
        <v>2076</v>
      </c>
      <c r="G71" s="398"/>
      <c r="H71" s="218">
        <f t="shared" si="2"/>
        <v>0</v>
      </c>
    </row>
    <row r="72" spans="2:8" ht="12.75" customHeight="1">
      <c r="B72" s="774">
        <v>53</v>
      </c>
      <c r="C72" s="774"/>
      <c r="D72" s="775"/>
      <c r="E72" s="775"/>
      <c r="F72" s="219">
        <f t="shared" si="1"/>
        <v>2076</v>
      </c>
      <c r="G72" s="398"/>
      <c r="H72" s="218">
        <f t="shared" si="2"/>
        <v>0</v>
      </c>
    </row>
    <row r="73" spans="2:8" ht="12.75" customHeight="1">
      <c r="B73" s="774">
        <v>54</v>
      </c>
      <c r="C73" s="774"/>
      <c r="D73" s="775"/>
      <c r="E73" s="775"/>
      <c r="F73" s="219">
        <f t="shared" si="1"/>
        <v>2076</v>
      </c>
      <c r="G73" s="398"/>
      <c r="H73" s="218">
        <f t="shared" si="2"/>
        <v>0</v>
      </c>
    </row>
    <row r="74" spans="2:8" ht="12.75" customHeight="1">
      <c r="B74" s="774">
        <v>55</v>
      </c>
      <c r="C74" s="774"/>
      <c r="D74" s="775"/>
      <c r="E74" s="775"/>
      <c r="F74" s="219">
        <f t="shared" si="1"/>
        <v>2076</v>
      </c>
      <c r="G74" s="398"/>
      <c r="H74" s="218">
        <f t="shared" si="2"/>
        <v>0</v>
      </c>
    </row>
    <row r="75" spans="2:8" ht="12.75" customHeight="1">
      <c r="B75" s="774">
        <v>56</v>
      </c>
      <c r="C75" s="774"/>
      <c r="D75" s="775"/>
      <c r="E75" s="775"/>
      <c r="F75" s="219">
        <f t="shared" si="1"/>
        <v>2076</v>
      </c>
      <c r="G75" s="398"/>
      <c r="H75" s="218">
        <f t="shared" si="2"/>
        <v>0</v>
      </c>
    </row>
    <row r="76" spans="2:8" ht="12.75" customHeight="1">
      <c r="B76" s="774">
        <v>57</v>
      </c>
      <c r="C76" s="774"/>
      <c r="D76" s="775"/>
      <c r="E76" s="775"/>
      <c r="F76" s="219">
        <f t="shared" si="1"/>
        <v>2076</v>
      </c>
      <c r="G76" s="398"/>
      <c r="H76" s="218">
        <f t="shared" si="2"/>
        <v>0</v>
      </c>
    </row>
    <row r="77" spans="2:8" ht="12.75" customHeight="1">
      <c r="B77" s="774">
        <v>58</v>
      </c>
      <c r="C77" s="774"/>
      <c r="D77" s="775"/>
      <c r="E77" s="775"/>
      <c r="F77" s="219">
        <f t="shared" si="1"/>
        <v>2076</v>
      </c>
      <c r="G77" s="398"/>
      <c r="H77" s="218">
        <f t="shared" si="2"/>
        <v>0</v>
      </c>
    </row>
    <row r="78" spans="2:8" ht="12.75" customHeight="1">
      <c r="B78" s="774">
        <v>59</v>
      </c>
      <c r="C78" s="774"/>
      <c r="D78" s="775"/>
      <c r="E78" s="775"/>
      <c r="F78" s="219">
        <f t="shared" si="1"/>
        <v>2076</v>
      </c>
      <c r="G78" s="398"/>
      <c r="H78" s="218">
        <f t="shared" si="2"/>
        <v>0</v>
      </c>
    </row>
    <row r="79" spans="2:8" ht="12.75" customHeight="1">
      <c r="B79" s="774">
        <v>60</v>
      </c>
      <c r="C79" s="774"/>
      <c r="D79" s="775"/>
      <c r="E79" s="775"/>
      <c r="F79" s="219">
        <f t="shared" si="1"/>
        <v>2076</v>
      </c>
      <c r="G79" s="398"/>
      <c r="H79" s="218">
        <f t="shared" si="2"/>
        <v>0</v>
      </c>
    </row>
    <row r="80" spans="2:8" ht="12.75" customHeight="1">
      <c r="B80" s="774">
        <v>61</v>
      </c>
      <c r="C80" s="774"/>
      <c r="D80" s="775"/>
      <c r="E80" s="775"/>
      <c r="F80" s="219">
        <f t="shared" si="1"/>
        <v>2076</v>
      </c>
      <c r="G80" s="398"/>
      <c r="H80" s="218">
        <f t="shared" si="2"/>
        <v>0</v>
      </c>
    </row>
    <row r="81" spans="2:8" ht="12.75" customHeight="1">
      <c r="B81" s="774">
        <v>62</v>
      </c>
      <c r="C81" s="774"/>
      <c r="D81" s="775"/>
      <c r="E81" s="775"/>
      <c r="F81" s="219">
        <f t="shared" si="1"/>
        <v>2076</v>
      </c>
      <c r="G81" s="398"/>
      <c r="H81" s="218">
        <f t="shared" si="2"/>
        <v>0</v>
      </c>
    </row>
    <row r="82" spans="2:8" ht="12.75" customHeight="1">
      <c r="B82" s="774">
        <v>63</v>
      </c>
      <c r="C82" s="774"/>
      <c r="D82" s="775"/>
      <c r="E82" s="775"/>
      <c r="F82" s="219">
        <f t="shared" si="1"/>
        <v>2076</v>
      </c>
      <c r="G82" s="398"/>
      <c r="H82" s="218">
        <f t="shared" si="2"/>
        <v>0</v>
      </c>
    </row>
    <row r="83" spans="2:8" ht="12.75" customHeight="1">
      <c r="B83" s="774">
        <v>64</v>
      </c>
      <c r="C83" s="774"/>
      <c r="D83" s="775"/>
      <c r="E83" s="775"/>
      <c r="F83" s="219">
        <f t="shared" si="1"/>
        <v>2076</v>
      </c>
      <c r="G83" s="398"/>
      <c r="H83" s="218">
        <f t="shared" si="2"/>
        <v>0</v>
      </c>
    </row>
    <row r="84" spans="2:8" ht="12.75" customHeight="1">
      <c r="B84" s="774">
        <v>65</v>
      </c>
      <c r="C84" s="774"/>
      <c r="D84" s="775"/>
      <c r="E84" s="775"/>
      <c r="F84" s="219">
        <f t="shared" si="1"/>
        <v>2076</v>
      </c>
      <c r="G84" s="398"/>
      <c r="H84" s="218">
        <f t="shared" ref="H84:H99" si="3">IF(ROUNDDOWN(G84/F84,1)&gt;1,1,ROUNDDOWN(G84/F84,1))</f>
        <v>0</v>
      </c>
    </row>
    <row r="85" spans="2:8" ht="12.75" customHeight="1">
      <c r="B85" s="774">
        <v>66</v>
      </c>
      <c r="C85" s="774"/>
      <c r="D85" s="775"/>
      <c r="E85" s="775"/>
      <c r="F85" s="219">
        <f t="shared" si="1"/>
        <v>2076</v>
      </c>
      <c r="G85" s="398"/>
      <c r="H85" s="218">
        <f t="shared" si="3"/>
        <v>0</v>
      </c>
    </row>
    <row r="86" spans="2:8" ht="12.75" customHeight="1">
      <c r="B86" s="774">
        <v>67</v>
      </c>
      <c r="C86" s="774"/>
      <c r="D86" s="775"/>
      <c r="E86" s="775"/>
      <c r="F86" s="219">
        <f t="shared" si="1"/>
        <v>2076</v>
      </c>
      <c r="G86" s="398"/>
      <c r="H86" s="218">
        <f t="shared" si="3"/>
        <v>0</v>
      </c>
    </row>
    <row r="87" spans="2:8" ht="12.75" customHeight="1">
      <c r="B87" s="774">
        <v>68</v>
      </c>
      <c r="C87" s="774"/>
      <c r="D87" s="775"/>
      <c r="E87" s="775"/>
      <c r="F87" s="219">
        <f t="shared" si="1"/>
        <v>2076</v>
      </c>
      <c r="G87" s="398"/>
      <c r="H87" s="218">
        <f t="shared" si="3"/>
        <v>0</v>
      </c>
    </row>
    <row r="88" spans="2:8" ht="12.75" customHeight="1">
      <c r="B88" s="774">
        <v>69</v>
      </c>
      <c r="C88" s="774"/>
      <c r="D88" s="775"/>
      <c r="E88" s="775"/>
      <c r="F88" s="219">
        <f t="shared" si="1"/>
        <v>2076</v>
      </c>
      <c r="G88" s="398"/>
      <c r="H88" s="218">
        <f t="shared" si="3"/>
        <v>0</v>
      </c>
    </row>
    <row r="89" spans="2:8" ht="12.75" customHeight="1">
      <c r="B89" s="774">
        <v>70</v>
      </c>
      <c r="C89" s="774"/>
      <c r="D89" s="775"/>
      <c r="E89" s="775"/>
      <c r="F89" s="219">
        <f t="shared" si="1"/>
        <v>2076</v>
      </c>
      <c r="G89" s="398"/>
      <c r="H89" s="218">
        <f t="shared" si="3"/>
        <v>0</v>
      </c>
    </row>
    <row r="90" spans="2:8" ht="12.75" customHeight="1">
      <c r="B90" s="774">
        <v>71</v>
      </c>
      <c r="C90" s="774"/>
      <c r="D90" s="775"/>
      <c r="E90" s="775"/>
      <c r="F90" s="219">
        <f t="shared" si="1"/>
        <v>2076</v>
      </c>
      <c r="G90" s="398"/>
      <c r="H90" s="218">
        <f t="shared" si="3"/>
        <v>0</v>
      </c>
    </row>
    <row r="91" spans="2:8" ht="12.75" customHeight="1">
      <c r="B91" s="774">
        <v>72</v>
      </c>
      <c r="C91" s="774"/>
      <c r="D91" s="775"/>
      <c r="E91" s="775"/>
      <c r="F91" s="219">
        <f t="shared" si="1"/>
        <v>2076</v>
      </c>
      <c r="G91" s="398"/>
      <c r="H91" s="218">
        <f t="shared" si="3"/>
        <v>0</v>
      </c>
    </row>
    <row r="92" spans="2:8" ht="12.75" customHeight="1">
      <c r="B92" s="774">
        <v>73</v>
      </c>
      <c r="C92" s="774"/>
      <c r="D92" s="775"/>
      <c r="E92" s="775"/>
      <c r="F92" s="219">
        <f t="shared" si="1"/>
        <v>2076</v>
      </c>
      <c r="G92" s="398"/>
      <c r="H92" s="218">
        <f t="shared" si="3"/>
        <v>0</v>
      </c>
    </row>
    <row r="93" spans="2:8" ht="12.75" customHeight="1">
      <c r="B93" s="774">
        <v>74</v>
      </c>
      <c r="C93" s="774"/>
      <c r="D93" s="775"/>
      <c r="E93" s="775"/>
      <c r="F93" s="219">
        <f t="shared" si="1"/>
        <v>2076</v>
      </c>
      <c r="G93" s="398"/>
      <c r="H93" s="218">
        <f t="shared" si="3"/>
        <v>0</v>
      </c>
    </row>
    <row r="94" spans="2:8" ht="12.75" customHeight="1">
      <c r="B94" s="774">
        <v>75</v>
      </c>
      <c r="C94" s="774"/>
      <c r="D94" s="775"/>
      <c r="E94" s="775"/>
      <c r="F94" s="219">
        <f t="shared" si="1"/>
        <v>2076</v>
      </c>
      <c r="G94" s="398"/>
      <c r="H94" s="218">
        <f t="shared" si="3"/>
        <v>0</v>
      </c>
    </row>
    <row r="95" spans="2:8" ht="12.75" customHeight="1">
      <c r="B95" s="774">
        <v>76</v>
      </c>
      <c r="C95" s="774"/>
      <c r="D95" s="775"/>
      <c r="E95" s="775"/>
      <c r="F95" s="219">
        <f t="shared" si="1"/>
        <v>2076</v>
      </c>
      <c r="G95" s="398"/>
      <c r="H95" s="218">
        <f t="shared" si="3"/>
        <v>0</v>
      </c>
    </row>
    <row r="96" spans="2:8" ht="12.75" customHeight="1">
      <c r="B96" s="774">
        <v>77</v>
      </c>
      <c r="C96" s="774"/>
      <c r="D96" s="775"/>
      <c r="E96" s="775"/>
      <c r="F96" s="219">
        <f t="shared" ref="F96:F99" si="4">F$20</f>
        <v>2076</v>
      </c>
      <c r="G96" s="398"/>
      <c r="H96" s="218">
        <f t="shared" si="3"/>
        <v>0</v>
      </c>
    </row>
    <row r="97" spans="2:8" ht="12.75" customHeight="1">
      <c r="B97" s="774">
        <v>78</v>
      </c>
      <c r="C97" s="774"/>
      <c r="D97" s="775"/>
      <c r="E97" s="775"/>
      <c r="F97" s="219">
        <f t="shared" si="4"/>
        <v>2076</v>
      </c>
      <c r="G97" s="398"/>
      <c r="H97" s="218">
        <f t="shared" si="3"/>
        <v>0</v>
      </c>
    </row>
    <row r="98" spans="2:8" ht="12.75" customHeight="1">
      <c r="B98" s="774">
        <v>79</v>
      </c>
      <c r="C98" s="774"/>
      <c r="D98" s="775"/>
      <c r="E98" s="775"/>
      <c r="F98" s="219">
        <f t="shared" si="4"/>
        <v>2076</v>
      </c>
      <c r="G98" s="398"/>
      <c r="H98" s="218">
        <f t="shared" si="3"/>
        <v>0</v>
      </c>
    </row>
    <row r="99" spans="2:8" ht="12.75" customHeight="1" thickBot="1">
      <c r="B99" s="774">
        <v>80</v>
      </c>
      <c r="C99" s="774"/>
      <c r="D99" s="775"/>
      <c r="E99" s="775"/>
      <c r="F99" s="219">
        <f t="shared" si="4"/>
        <v>2076</v>
      </c>
      <c r="G99" s="398"/>
      <c r="H99" s="218">
        <f t="shared" si="3"/>
        <v>0</v>
      </c>
    </row>
    <row r="100" spans="2:8" ht="17.25" thickBot="1">
      <c r="F100" s="220"/>
      <c r="G100" s="220"/>
      <c r="H100" s="221">
        <f>ROUND(SUM(H20:H99),0)</f>
        <v>0</v>
      </c>
    </row>
  </sheetData>
  <sheetProtection algorithmName="SHA-512" hashValue="WztzyaB5EaxjeeeqIMuTh7/7f72d6dNqABer8Wf10KG1EZQIc6vqoC940XM6AWnw7d92j25kDCyu6b1rboz80A==" saltValue="Fck0jnNGOM1SFJDZm5tsQg==" spinCount="100000" sheet="1" objects="1" scenarios="1"/>
  <mergeCells count="176">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B10" sqref="B10:H14"/>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134</v>
      </c>
    </row>
    <row r="2" spans="1:8" ht="18" customHeight="1" thickBot="1">
      <c r="D2" s="47" t="s">
        <v>97</v>
      </c>
      <c r="E2" s="797" t="str">
        <f>基礎情報!E37&amp;""</f>
        <v/>
      </c>
      <c r="F2" s="798"/>
      <c r="G2" s="798"/>
      <c r="H2" s="799"/>
    </row>
    <row r="4" spans="1:8" ht="18" customHeight="1">
      <c r="A4" s="804" t="s">
        <v>30</v>
      </c>
      <c r="B4" s="804"/>
      <c r="C4" s="804"/>
      <c r="D4" s="804"/>
      <c r="E4" s="804"/>
      <c r="F4" s="804"/>
      <c r="G4" s="804"/>
      <c r="H4" s="805"/>
    </row>
    <row r="5" spans="1:8" ht="18" customHeight="1" thickBot="1">
      <c r="A5" s="2"/>
      <c r="B5" s="2"/>
      <c r="C5" s="2"/>
      <c r="D5" s="2"/>
      <c r="E5" s="2"/>
      <c r="F5" s="2"/>
      <c r="G5" s="2"/>
      <c r="H5" s="2"/>
    </row>
    <row r="6" spans="1:8" ht="39.950000000000003" customHeight="1">
      <c r="A6" s="806" t="s">
        <v>7</v>
      </c>
      <c r="B6" s="808" t="s">
        <v>5</v>
      </c>
      <c r="C6" s="808" t="s">
        <v>6</v>
      </c>
      <c r="D6" s="808" t="s">
        <v>121</v>
      </c>
      <c r="E6" s="810" t="s">
        <v>95</v>
      </c>
      <c r="F6" s="471"/>
      <c r="G6" s="810" t="s">
        <v>96</v>
      </c>
      <c r="H6" s="811"/>
    </row>
    <row r="7" spans="1:8" ht="56.1" customHeight="1" thickBot="1">
      <c r="A7" s="807"/>
      <c r="B7" s="809"/>
      <c r="C7" s="809"/>
      <c r="D7" s="809"/>
      <c r="E7" s="399" t="str">
        <f>IF(E15&gt;0,"NG－要コメント確認","")</f>
        <v/>
      </c>
      <c r="F7" s="34" t="s">
        <v>122</v>
      </c>
      <c r="G7" s="400" t="str">
        <f>IF(G15&lt;0,"NG","")</f>
        <v/>
      </c>
      <c r="H7" s="35" t="s">
        <v>122</v>
      </c>
    </row>
    <row r="8" spans="1:8" ht="18.75" customHeight="1">
      <c r="A8" s="100" t="s">
        <v>141</v>
      </c>
      <c r="B8" s="101" t="s">
        <v>23</v>
      </c>
      <c r="C8" s="101" t="s">
        <v>24</v>
      </c>
      <c r="D8" s="101" t="s">
        <v>25</v>
      </c>
      <c r="E8" s="252">
        <v>-200000</v>
      </c>
      <c r="F8" s="102">
        <v>0</v>
      </c>
      <c r="G8" s="103"/>
      <c r="H8" s="104"/>
    </row>
    <row r="9" spans="1:8" ht="18.75" customHeight="1">
      <c r="A9" s="100" t="s">
        <v>142</v>
      </c>
      <c r="B9" s="101" t="s">
        <v>23</v>
      </c>
      <c r="C9" s="101" t="s">
        <v>24</v>
      </c>
      <c r="D9" s="101" t="s">
        <v>25</v>
      </c>
      <c r="E9" s="102"/>
      <c r="F9" s="102"/>
      <c r="G9" s="103">
        <v>200000</v>
      </c>
      <c r="H9" s="104">
        <v>0</v>
      </c>
    </row>
    <row r="10" spans="1:8" ht="18.75" customHeight="1">
      <c r="A10" s="222">
        <v>1</v>
      </c>
      <c r="B10" s="401"/>
      <c r="C10" s="401"/>
      <c r="D10" s="401"/>
      <c r="E10" s="402"/>
      <c r="F10" s="402"/>
      <c r="G10" s="402"/>
      <c r="H10" s="402"/>
    </row>
    <row r="11" spans="1:8" ht="18.75" customHeight="1">
      <c r="A11" s="222">
        <v>2</v>
      </c>
      <c r="B11" s="401"/>
      <c r="C11" s="401"/>
      <c r="D11" s="401"/>
      <c r="E11" s="402"/>
      <c r="F11" s="402"/>
      <c r="G11" s="402"/>
      <c r="H11" s="402"/>
    </row>
    <row r="12" spans="1:8" ht="18.75" customHeight="1">
      <c r="A12" s="222">
        <v>3</v>
      </c>
      <c r="B12" s="401"/>
      <c r="C12" s="401"/>
      <c r="D12" s="401"/>
      <c r="E12" s="402"/>
      <c r="F12" s="402"/>
      <c r="G12" s="402"/>
      <c r="H12" s="402"/>
    </row>
    <row r="13" spans="1:8" ht="18.75" customHeight="1">
      <c r="A13" s="222">
        <v>4</v>
      </c>
      <c r="B13" s="401"/>
      <c r="C13" s="401"/>
      <c r="D13" s="401"/>
      <c r="E13" s="402"/>
      <c r="F13" s="402"/>
      <c r="G13" s="402"/>
      <c r="H13" s="402"/>
    </row>
    <row r="14" spans="1:8" ht="18.75" customHeight="1">
      <c r="A14" s="222">
        <v>5</v>
      </c>
      <c r="B14" s="403"/>
      <c r="C14" s="403"/>
      <c r="D14" s="403"/>
      <c r="E14" s="402"/>
      <c r="F14" s="402"/>
      <c r="G14" s="402"/>
      <c r="H14" s="402"/>
    </row>
    <row r="15" spans="1:8" ht="18.75" customHeight="1" thickBot="1">
      <c r="A15" s="800" t="s">
        <v>22</v>
      </c>
      <c r="B15" s="801"/>
      <c r="C15" s="801"/>
      <c r="D15" s="802"/>
      <c r="E15" s="254">
        <f>SUM(E10:E14)</f>
        <v>0</v>
      </c>
      <c r="F15" s="111">
        <f>SUM(F10:F14)</f>
        <v>0</v>
      </c>
      <c r="G15" s="255">
        <f>SUM(G10:G14)</f>
        <v>0</v>
      </c>
      <c r="H15" s="112">
        <f>SUM(H10:H14)</f>
        <v>0</v>
      </c>
    </row>
    <row r="16" spans="1:8" s="58" customFormat="1" ht="18.75" customHeight="1">
      <c r="A16" s="265" t="s">
        <v>125</v>
      </c>
      <c r="B16" s="803" t="s">
        <v>114</v>
      </c>
      <c r="C16" s="803"/>
      <c r="D16" s="803"/>
      <c r="E16" s="803"/>
      <c r="F16" s="803"/>
      <c r="G16" s="803"/>
      <c r="H16" s="803"/>
    </row>
    <row r="17" spans="1:8" s="58" customFormat="1" ht="18.75" customHeight="1">
      <c r="A17" s="263"/>
      <c r="B17" s="795" t="s">
        <v>139</v>
      </c>
      <c r="C17" s="795"/>
      <c r="D17" s="795"/>
      <c r="E17" s="795"/>
      <c r="F17" s="795"/>
      <c r="G17" s="795"/>
      <c r="H17" s="795"/>
    </row>
    <row r="18" spans="1:8" s="58" customFormat="1" ht="18.75" customHeight="1">
      <c r="A18" s="264" t="s">
        <v>113</v>
      </c>
      <c r="B18" s="796" t="s">
        <v>115</v>
      </c>
      <c r="C18" s="796"/>
      <c r="D18" s="796"/>
      <c r="E18" s="796"/>
      <c r="F18" s="796"/>
      <c r="G18" s="796"/>
      <c r="H18" s="796"/>
    </row>
  </sheetData>
  <sheetProtection algorithmName="SHA-512" hashValue="aWL9AyhZjZ1ZWZ/5HxtLukRe7rZUEpyXpSSaBcZMFgqtqO96C4ps21r+Vk9lQ5ZqagEnel7La2F00h/6Sd/u0Q==" saltValue="xvaEcLDLhmfRTAfpd286vg=="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4" operator="equal">
      <formula>"NG－要コメント確認"</formula>
    </cfRule>
  </conditionalFormatting>
  <conditionalFormatting sqref="G7">
    <cfRule type="cellIs" dxfId="2" priority="3" operator="equal">
      <formula>"NG"</formula>
    </cfRule>
  </conditionalFormatting>
  <conditionalFormatting sqref="E15">
    <cfRule type="cellIs" dxfId="1" priority="2" operator="greaterThan">
      <formula>0</formula>
    </cfRule>
  </conditionalFormatting>
  <conditionalFormatting sqref="G15">
    <cfRule type="cellIs" dxfId="0" priority="1" operator="lessThan">
      <formula>0</formula>
    </cfRule>
  </conditionalFormatting>
  <dataValidations count="1">
    <dataValidation type="whole" operator="greaterThanOrEqual" allowBlank="1" showInputMessage="1" showErrorMessage="1" sqref="E10:H14" xr:uid="{F7D075F7-8DD5-4F94-8579-63BC54805E47}">
      <formula1>-9999999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418E-CA37-49AD-9FB1-62718329363D}">
  <dimension ref="A1:AW2"/>
  <sheetViews>
    <sheetView workbookViewId="0">
      <selection activeCell="N2" sqref="N2"/>
    </sheetView>
  </sheetViews>
  <sheetFormatPr defaultRowHeight="13.5"/>
  <cols>
    <col min="1" max="10" width="2.375" bestFit="1" customWidth="1"/>
    <col min="11" max="11" width="5.875" bestFit="1" customWidth="1"/>
    <col min="12" max="20" width="2.375" bestFit="1" customWidth="1"/>
    <col min="21" max="34" width="2.5" customWidth="1"/>
    <col min="35" max="44" width="2.375" bestFit="1" customWidth="1"/>
    <col min="45" max="45" width="4.5" bestFit="1" customWidth="1"/>
    <col min="46" max="49" width="2.375" bestFit="1" customWidth="1"/>
  </cols>
  <sheetData>
    <row r="1" spans="1:49" ht="270" customHeight="1">
      <c r="A1" s="404" t="s">
        <v>340</v>
      </c>
      <c r="B1" s="404" t="s">
        <v>341</v>
      </c>
      <c r="C1" s="404" t="s">
        <v>342</v>
      </c>
      <c r="D1" s="404" t="s">
        <v>343</v>
      </c>
      <c r="E1" s="404" t="s">
        <v>344</v>
      </c>
      <c r="F1" s="404" t="s">
        <v>345</v>
      </c>
      <c r="G1" s="404" t="s">
        <v>346</v>
      </c>
      <c r="H1" s="404" t="s">
        <v>347</v>
      </c>
      <c r="I1" s="404" t="s">
        <v>348</v>
      </c>
      <c r="J1" s="404" t="s">
        <v>349</v>
      </c>
      <c r="K1" s="404" t="s">
        <v>350</v>
      </c>
      <c r="L1" s="404" t="s">
        <v>351</v>
      </c>
      <c r="M1" s="404" t="s">
        <v>352</v>
      </c>
      <c r="N1" s="404" t="s">
        <v>353</v>
      </c>
      <c r="O1" s="404" t="s">
        <v>354</v>
      </c>
      <c r="P1" s="404" t="s">
        <v>355</v>
      </c>
      <c r="Q1" s="404" t="s">
        <v>356</v>
      </c>
      <c r="R1" s="404" t="s">
        <v>357</v>
      </c>
      <c r="S1" s="404" t="s">
        <v>358</v>
      </c>
      <c r="T1" s="404" t="s">
        <v>359</v>
      </c>
      <c r="U1" s="404" t="s">
        <v>360</v>
      </c>
      <c r="V1" s="404" t="s">
        <v>361</v>
      </c>
      <c r="W1" s="404" t="s">
        <v>362</v>
      </c>
      <c r="X1" s="404" t="s">
        <v>363</v>
      </c>
      <c r="Y1" s="404" t="s">
        <v>364</v>
      </c>
      <c r="Z1" s="404" t="s">
        <v>365</v>
      </c>
      <c r="AA1" s="404" t="s">
        <v>366</v>
      </c>
      <c r="AB1" s="404" t="s">
        <v>367</v>
      </c>
      <c r="AC1" s="404" t="s">
        <v>368</v>
      </c>
      <c r="AD1" s="404" t="s">
        <v>369</v>
      </c>
      <c r="AE1" s="404" t="s">
        <v>370</v>
      </c>
      <c r="AF1" s="404" t="s">
        <v>371</v>
      </c>
      <c r="AG1" s="404" t="s">
        <v>372</v>
      </c>
      <c r="AH1" s="404" t="s">
        <v>373</v>
      </c>
      <c r="AI1" s="404" t="s">
        <v>374</v>
      </c>
      <c r="AJ1" s="404" t="s">
        <v>375</v>
      </c>
      <c r="AK1" s="404" t="s">
        <v>376</v>
      </c>
      <c r="AL1" s="404" t="s">
        <v>377</v>
      </c>
      <c r="AM1" s="404" t="s">
        <v>378</v>
      </c>
      <c r="AN1" s="404" t="s">
        <v>379</v>
      </c>
      <c r="AO1" s="404" t="s">
        <v>380</v>
      </c>
      <c r="AP1" s="404" t="s">
        <v>381</v>
      </c>
      <c r="AQ1" s="404" t="s">
        <v>382</v>
      </c>
      <c r="AR1" s="404" t="s">
        <v>383</v>
      </c>
      <c r="AS1" s="404" t="s">
        <v>384</v>
      </c>
      <c r="AT1" s="404" t="s">
        <v>385</v>
      </c>
      <c r="AU1" s="404" t="s">
        <v>386</v>
      </c>
      <c r="AV1" s="404" t="s">
        <v>387</v>
      </c>
      <c r="AW1" s="404" t="s">
        <v>388</v>
      </c>
    </row>
    <row r="2" spans="1:49">
      <c r="A2" s="243">
        <f>基礎情報!E40</f>
        <v>0</v>
      </c>
      <c r="B2" s="243">
        <f>基礎情報!E37</f>
        <v>0</v>
      </c>
      <c r="C2" s="243">
        <f>基礎情報!E39</f>
        <v>0</v>
      </c>
      <c r="D2" s="243">
        <f>基礎情報!E38</f>
        <v>0</v>
      </c>
      <c r="E2" s="243">
        <f>基礎情報!C34</f>
        <v>0</v>
      </c>
      <c r="F2" s="243">
        <f>基礎情報!E34</f>
        <v>0</v>
      </c>
      <c r="G2" s="243">
        <f>基礎情報!G34</f>
        <v>0</v>
      </c>
      <c r="H2" s="405">
        <f>試算シート!D4</f>
        <v>0</v>
      </c>
      <c r="I2" s="405">
        <f>試算シート!D6</f>
        <v>0</v>
      </c>
      <c r="J2" s="405" t="s">
        <v>389</v>
      </c>
      <c r="K2" s="405" t="e">
        <f>試算シート!D42</f>
        <v>#N/A</v>
      </c>
      <c r="L2" s="405">
        <f>【様式１】!F16</f>
        <v>0</v>
      </c>
      <c r="M2" s="405">
        <f>【様式１】!P16</f>
        <v>0</v>
      </c>
      <c r="N2" s="405">
        <f>【様式１】!AA16</f>
        <v>0</v>
      </c>
      <c r="O2" s="405">
        <f>【様式１】!C29</f>
        <v>0</v>
      </c>
      <c r="P2" s="405">
        <f>【様式２】!AB16</f>
        <v>0</v>
      </c>
      <c r="Q2" s="405">
        <f>【様式４】!K4</f>
        <v>0</v>
      </c>
      <c r="R2" s="405">
        <f>【様式４】!K5</f>
        <v>0</v>
      </c>
      <c r="S2" s="405">
        <f>【様式４】!K6</f>
        <v>0</v>
      </c>
      <c r="T2" s="405">
        <f>【様式４】!K7</f>
        <v>0</v>
      </c>
      <c r="U2" s="405">
        <f>【様式４】!K8</f>
        <v>0</v>
      </c>
      <c r="V2" s="405" t="str">
        <f>【様式４】!K9</f>
        <v>令和4年度</v>
      </c>
      <c r="W2" s="405" t="e">
        <f>【様式４】!Q22</f>
        <v>#N/A</v>
      </c>
      <c r="X2" s="405" t="e">
        <f>【様式４】!Q23</f>
        <v>#N/A</v>
      </c>
      <c r="Y2" s="405">
        <f>【様式４】!Q24</f>
        <v>0</v>
      </c>
      <c r="Z2" s="405">
        <f>【様式４】!Q25</f>
        <v>0</v>
      </c>
      <c r="AA2" s="405" t="e">
        <f>【様式４】!Q26</f>
        <v>#N/A</v>
      </c>
      <c r="AB2" s="405">
        <f>【様式４】!Q27</f>
        <v>0</v>
      </c>
      <c r="AC2" s="405" t="e">
        <f>【様式４】!Q28</f>
        <v>#N/A</v>
      </c>
      <c r="AD2" s="405">
        <f>【様式４】!Q29</f>
        <v>0</v>
      </c>
      <c r="AE2" s="405">
        <f>【様式４】!AQ26</f>
        <v>0</v>
      </c>
      <c r="AF2" s="405">
        <f>【様式４】!AQ27</f>
        <v>0</v>
      </c>
      <c r="AG2" s="405" t="e">
        <f>【様式４】!AQ28</f>
        <v>#N/A</v>
      </c>
      <c r="AH2" s="405" t="e">
        <f>【様式４】!AQ29</f>
        <v>#DIV/0!</v>
      </c>
      <c r="AI2" s="405">
        <f>【様式４】!Q32</f>
        <v>0</v>
      </c>
      <c r="AJ2" s="405">
        <f>【様式４】!Q33</f>
        <v>0</v>
      </c>
      <c r="AK2" s="405">
        <f>【様式４】!Q34</f>
        <v>0</v>
      </c>
      <c r="AL2" s="405">
        <f>【様式４】!Q35</f>
        <v>0</v>
      </c>
      <c r="AM2" s="405" t="str">
        <f>【様式４】!AG38</f>
        <v>NG</v>
      </c>
      <c r="AN2" s="405" t="str">
        <f>【様式４】!Q39</f>
        <v/>
      </c>
      <c r="AO2" s="405" t="str">
        <f>【様式４】!Q40</f>
        <v/>
      </c>
      <c r="AP2" s="405" t="str">
        <f>【様式４】!AG42</f>
        <v>NG</v>
      </c>
      <c r="AQ2" s="405" t="str">
        <f>【様式４】!Q43</f>
        <v/>
      </c>
      <c r="AR2" s="405" t="str">
        <f>【様式４】!Q44</f>
        <v/>
      </c>
      <c r="AS2" s="405">
        <f>【様式４別添１】!M4</f>
        <v>173</v>
      </c>
      <c r="AT2" s="405">
        <f>【様式４別添１】!V4</f>
        <v>0</v>
      </c>
      <c r="AU2" s="405">
        <f>【様式４別添１】!AE4</f>
        <v>0</v>
      </c>
      <c r="AV2" s="405">
        <f>【様式４別添１】!AF4</f>
        <v>0</v>
      </c>
      <c r="AW2" s="405">
        <f>【様式４別添１】!AG4</f>
        <v>0</v>
      </c>
    </row>
  </sheetData>
  <sheetProtection algorithmName="SHA-512" hashValue="nOeDJ7RXCoRymwt/8bSVcTb4BvAInH303BSRY8O1YOrYD+mkcHTZ5XF1Syd5p23ei+JBSd2zJhMZJ+KWsoHdjQ==" saltValue="X6/z/RRD1RZMEzEF/5VULQ==" spinCount="100000" sheet="1" objects="1" scenario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基礎情報</vt:lpstr>
      <vt:lpstr>試算シート</vt:lpstr>
      <vt:lpstr>【様式１】</vt:lpstr>
      <vt:lpstr>【様式２】</vt:lpstr>
      <vt:lpstr>【様式４】</vt:lpstr>
      <vt:lpstr>【様式４別添１】</vt:lpstr>
      <vt:lpstr>基準年度賃金算定シート</vt:lpstr>
      <vt:lpstr>【様式４別添２】</vt:lpstr>
      <vt:lpstr>【市集約】</vt:lpstr>
      <vt:lpstr>【様式１】!Print_Area</vt:lpstr>
      <vt:lpstr>【様式２】!Print_Area</vt:lpstr>
      <vt:lpstr>【様式４】!Print_Area</vt:lpstr>
      <vt:lpstr>【様式４別添１】!Print_Area</vt:lpstr>
      <vt:lpstr>【様式４別添２】!Print_Area</vt:lpstr>
      <vt:lpstr>基準年度賃金算定シート!Print_Area</vt:lpstr>
      <vt:lpstr>基礎情報!Print_Area</vt:lpstr>
      <vt:lpstr>試算シート!Print_Area</vt:lpstr>
      <vt:lpstr>【様式４別添１】!Print_Titles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2021-07-06T11:24:57Z</cp:lastPrinted>
  <dcterms:created xsi:type="dcterms:W3CDTF">2021-06-15T08:52:57Z</dcterms:created>
  <dcterms:modified xsi:type="dcterms:W3CDTF">2023-07-14T02:26:21Z</dcterms:modified>
</cp:coreProperties>
</file>