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5F676CB0-C5F7-471E-BC4A-9F99F7CD0C89}" xr6:coauthVersionLast="47" xr6:coauthVersionMax="47" xr10:uidLastSave="{00000000-0000-0000-0000-000000000000}"/>
  <bookViews>
    <workbookView xWindow="-120" yWindow="-120" windowWidth="20730" windowHeight="11310" tabRatio="905" xr2:uid="{00000000-000D-0000-FFFF-FFFF00000000}"/>
  </bookViews>
  <sheets>
    <sheet name="基礎情報" sheetId="48" r:id="rId1"/>
    <sheet name="試算シート" sheetId="46" r:id="rId2"/>
    <sheet name="【様式１】" sheetId="28" r:id="rId3"/>
    <sheet name="【様式２】" sheetId="29" r:id="rId4"/>
    <sheet name="【様式４】" sheetId="4" r:id="rId5"/>
    <sheet name="【様式４別添１】" sheetId="43" r:id="rId6"/>
    <sheet name="基準年度賃金算定シート" sheetId="44" r:id="rId7"/>
    <sheet name="【様式４別添２】" sheetId="39" r:id="rId8"/>
    <sheet name="【市集約】" sheetId="47" r:id="rId9"/>
  </sheets>
  <definedNames>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【様式４別添２】!$A$1:$H$18</definedName>
    <definedName name="_xlnm.Print_Area" localSheetId="6">基準年度賃金算定シート!$A$1:$L$101</definedName>
    <definedName name="_xlnm.Print_Area" localSheetId="0">基礎情報!$A$1:$L$41</definedName>
    <definedName name="_xlnm.Print_Area" localSheetId="1">試算シート!$A$1:$K$42</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I2" i="47"/>
  <c r="H2" i="47"/>
  <c r="AG2" i="47"/>
  <c r="AW2" i="47"/>
  <c r="AV2" i="47"/>
  <c r="AU2" i="47"/>
  <c r="AT2" i="47"/>
  <c r="AS2" i="47"/>
  <c r="AR2" i="47"/>
  <c r="AQ2" i="47"/>
  <c r="AP2" i="47"/>
  <c r="AO2" i="47"/>
  <c r="AN2" i="47"/>
  <c r="AM2" i="47"/>
  <c r="AL2" i="47"/>
  <c r="AK2" i="47"/>
  <c r="AJ2" i="47"/>
  <c r="AI2" i="47"/>
  <c r="AH2" i="47"/>
  <c r="AF2" i="47"/>
  <c r="AE2" i="47"/>
  <c r="AD2" i="47"/>
  <c r="AC2" i="47"/>
  <c r="AB2" i="47"/>
  <c r="AA2" i="47"/>
  <c r="Z2" i="47"/>
  <c r="Y2" i="47"/>
  <c r="X2" i="47"/>
  <c r="W2" i="47"/>
  <c r="V2" i="47"/>
  <c r="U2" i="47"/>
  <c r="T2" i="47"/>
  <c r="S2" i="47"/>
  <c r="R2" i="47"/>
  <c r="Q2" i="47"/>
  <c r="P2" i="47"/>
  <c r="O2" i="47"/>
  <c r="N2" i="47"/>
  <c r="M2" i="47"/>
  <c r="L2" i="47"/>
  <c r="G2" i="47"/>
  <c r="F2" i="47"/>
  <c r="E2" i="47"/>
  <c r="D2" i="47"/>
  <c r="C2" i="47"/>
  <c r="B2" i="47"/>
  <c r="A2" i="47"/>
  <c r="AI9" i="43"/>
  <c r="AJ3" i="43"/>
  <c r="J19" i="44"/>
  <c r="V6" i="4"/>
  <c r="V5" i="4"/>
  <c r="V4" i="4"/>
  <c r="V10" i="29"/>
  <c r="V9" i="29"/>
  <c r="V8" i="29"/>
  <c r="U9" i="28"/>
  <c r="U8" i="28"/>
  <c r="U7" i="28"/>
  <c r="AR29" i="4"/>
  <c r="G15" i="39"/>
  <c r="G7" i="39" s="1"/>
  <c r="E15" i="39"/>
  <c r="E7" i="39" s="1"/>
  <c r="Q35" i="4"/>
  <c r="E2" i="39"/>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Q34" i="4" l="1"/>
  <c r="Q32" i="4"/>
  <c r="AI100" i="43"/>
  <c r="AG99" i="43"/>
  <c r="AH98"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12" i="43"/>
  <c r="AH10" i="43"/>
  <c r="AH11" i="43"/>
  <c r="AH9" i="43"/>
  <c r="AD17" i="4" l="1"/>
  <c r="Q14" i="4"/>
  <c r="K8" i="4"/>
  <c r="BB8" i="4" l="1"/>
  <c r="AO17" i="4" s="1"/>
  <c r="BA8" i="4"/>
  <c r="AZ8" i="4"/>
  <c r="AY8" i="4"/>
  <c r="AX8" i="4"/>
  <c r="AW8" i="4"/>
  <c r="AV8" i="4"/>
  <c r="AU8" i="4"/>
  <c r="AT8" i="4"/>
  <c r="AS8" i="4"/>
  <c r="AR8" i="4"/>
  <c r="F20" i="44"/>
  <c r="F25" i="44" l="1"/>
  <c r="F26" i="44"/>
  <c r="F27" i="44"/>
  <c r="F28" i="44"/>
  <c r="F29" i="44"/>
  <c r="F30" i="44"/>
  <c r="F31" i="44"/>
  <c r="F32" i="44"/>
  <c r="F33" i="44"/>
  <c r="F34" i="44"/>
  <c r="N18" i="43"/>
  <c r="N19" i="43"/>
  <c r="N20" i="43"/>
  <c r="N21" i="43"/>
  <c r="N22" i="43"/>
  <c r="N23" i="43"/>
  <c r="N24" i="43"/>
  <c r="N25" i="43"/>
  <c r="N26" i="43"/>
  <c r="N27" i="43"/>
  <c r="N28" i="43"/>
  <c r="N29" i="43"/>
  <c r="N30" i="43"/>
  <c r="N31" i="43"/>
  <c r="N32" i="43"/>
  <c r="N33" i="43"/>
  <c r="N34" i="43"/>
  <c r="N35" i="43"/>
  <c r="N36" i="43"/>
  <c r="N37" i="43"/>
  <c r="N38" i="43"/>
  <c r="N39" i="43"/>
  <c r="N40" i="43"/>
  <c r="N41" i="43"/>
  <c r="N42" i="43"/>
  <c r="N43" i="43"/>
  <c r="N44" i="43"/>
  <c r="N45" i="43"/>
  <c r="N46" i="43"/>
  <c r="N47" i="43"/>
  <c r="N48" i="43"/>
  <c r="N49" i="43"/>
  <c r="N50" i="43"/>
  <c r="N51" i="43"/>
  <c r="N52" i="43"/>
  <c r="N53" i="43"/>
  <c r="N54" i="43"/>
  <c r="N55" i="43"/>
  <c r="N56" i="43"/>
  <c r="N57" i="43"/>
  <c r="N58" i="43"/>
  <c r="N59" i="43"/>
  <c r="N60" i="43"/>
  <c r="U18" i="43"/>
  <c r="V18" i="43"/>
  <c r="W18" i="43"/>
  <c r="X18" i="43" s="1"/>
  <c r="Y18" i="43" s="1"/>
  <c r="Z18" i="43" s="1"/>
  <c r="U19" i="43"/>
  <c r="V19" i="43"/>
  <c r="W19" i="43"/>
  <c r="X19" i="43" s="1"/>
  <c r="Y19" i="43" s="1"/>
  <c r="Z19" i="43" s="1"/>
  <c r="U20" i="43"/>
  <c r="V20" i="43"/>
  <c r="W20" i="43"/>
  <c r="U21" i="43"/>
  <c r="V21" i="43"/>
  <c r="W21" i="43"/>
  <c r="X21" i="43" s="1"/>
  <c r="Y21" i="43" s="1"/>
  <c r="Z21" i="43" s="1"/>
  <c r="U22" i="43"/>
  <c r="V22" i="43"/>
  <c r="W22" i="43"/>
  <c r="X22" i="43" s="1"/>
  <c r="Y22" i="43" s="1"/>
  <c r="U23" i="43"/>
  <c r="V23" i="43"/>
  <c r="W23" i="43"/>
  <c r="U24" i="43"/>
  <c r="V24" i="43"/>
  <c r="W24" i="43"/>
  <c r="X24" i="43" s="1"/>
  <c r="Y24" i="43" s="1"/>
  <c r="Z24" i="43" s="1"/>
  <c r="U25" i="43"/>
  <c r="V25" i="43"/>
  <c r="W25" i="43"/>
  <c r="X25" i="43" s="1"/>
  <c r="Y25" i="43" s="1"/>
  <c r="Z25" i="43" s="1"/>
  <c r="U26" i="43"/>
  <c r="V26" i="43"/>
  <c r="W26" i="43"/>
  <c r="X26" i="43" s="1"/>
  <c r="Y26" i="43" s="1"/>
  <c r="Z26" i="43" s="1"/>
  <c r="U27" i="43"/>
  <c r="V27" i="43"/>
  <c r="W27" i="43"/>
  <c r="X27" i="43" s="1"/>
  <c r="Y27" i="43" s="1"/>
  <c r="Z27" i="43" s="1"/>
  <c r="U28" i="43"/>
  <c r="V28" i="43"/>
  <c r="W28" i="43"/>
  <c r="X28" i="43" s="1"/>
  <c r="Y28" i="43" s="1"/>
  <c r="Z28" i="43" s="1"/>
  <c r="U29" i="43"/>
  <c r="V29" i="43"/>
  <c r="W29" i="43"/>
  <c r="X29" i="43" s="1"/>
  <c r="Y29" i="43" s="1"/>
  <c r="Z29" i="43" s="1"/>
  <c r="U30" i="43"/>
  <c r="V30" i="43"/>
  <c r="W30" i="43"/>
  <c r="X30" i="43" s="1"/>
  <c r="Y30" i="43" s="1"/>
  <c r="Z30" i="43" s="1"/>
  <c r="U31" i="43"/>
  <c r="V31" i="43"/>
  <c r="W31" i="43"/>
  <c r="X31" i="43" s="1"/>
  <c r="Y31" i="43" s="1"/>
  <c r="Z31" i="43" s="1"/>
  <c r="U32" i="43"/>
  <c r="V32" i="43"/>
  <c r="W32" i="43"/>
  <c r="X32" i="43" s="1"/>
  <c r="Y32" i="43" s="1"/>
  <c r="Z32" i="43" s="1"/>
  <c r="U33" i="43"/>
  <c r="V33" i="43"/>
  <c r="W33" i="43"/>
  <c r="X33" i="43" s="1"/>
  <c r="Y33" i="43" s="1"/>
  <c r="Z33" i="43" s="1"/>
  <c r="U34" i="43"/>
  <c r="V34" i="43"/>
  <c r="W34" i="43"/>
  <c r="X34" i="43" s="1"/>
  <c r="Y34" i="43" s="1"/>
  <c r="Z34" i="43" s="1"/>
  <c r="U35" i="43"/>
  <c r="V35" i="43"/>
  <c r="W35" i="43"/>
  <c r="X35" i="43" s="1"/>
  <c r="Y35" i="43" s="1"/>
  <c r="Z35" i="43" s="1"/>
  <c r="U36" i="43"/>
  <c r="V36" i="43"/>
  <c r="W36" i="43"/>
  <c r="X36" i="43" s="1"/>
  <c r="Y36" i="43" s="1"/>
  <c r="Z36" i="43" s="1"/>
  <c r="U37" i="43"/>
  <c r="V37" i="43"/>
  <c r="W37" i="43"/>
  <c r="X37" i="43" s="1"/>
  <c r="Y37" i="43" s="1"/>
  <c r="Z37" i="43" s="1"/>
  <c r="U38" i="43"/>
  <c r="V38" i="43"/>
  <c r="W38" i="43"/>
  <c r="X38" i="43" s="1"/>
  <c r="Y38" i="43" s="1"/>
  <c r="Z38" i="43" s="1"/>
  <c r="U39" i="43"/>
  <c r="V39" i="43"/>
  <c r="W39" i="43"/>
  <c r="X39" i="43" s="1"/>
  <c r="Y39" i="43" s="1"/>
  <c r="Z39" i="43" s="1"/>
  <c r="U40" i="43"/>
  <c r="V40" i="43"/>
  <c r="W40" i="43"/>
  <c r="X40" i="43" s="1"/>
  <c r="Y40" i="43" s="1"/>
  <c r="Z40" i="43" s="1"/>
  <c r="U41" i="43"/>
  <c r="V41" i="43"/>
  <c r="W41" i="43"/>
  <c r="X41" i="43" s="1"/>
  <c r="Y41" i="43" s="1"/>
  <c r="Z41" i="43" s="1"/>
  <c r="U42" i="43"/>
  <c r="V42" i="43"/>
  <c r="W42" i="43"/>
  <c r="X42" i="43" s="1"/>
  <c r="Y42" i="43" s="1"/>
  <c r="Z42" i="43" s="1"/>
  <c r="U43" i="43"/>
  <c r="V43" i="43"/>
  <c r="W43" i="43"/>
  <c r="X43" i="43" s="1"/>
  <c r="Y43" i="43" s="1"/>
  <c r="Z43" i="43" s="1"/>
  <c r="U44" i="43"/>
  <c r="V44" i="43"/>
  <c r="W44" i="43"/>
  <c r="X44" i="43" s="1"/>
  <c r="Y44" i="43" s="1"/>
  <c r="Z44" i="43" s="1"/>
  <c r="U45" i="43"/>
  <c r="V45" i="43"/>
  <c r="W45" i="43"/>
  <c r="X45" i="43" s="1"/>
  <c r="Y45" i="43" s="1"/>
  <c r="Z45" i="43" s="1"/>
  <c r="U46" i="43"/>
  <c r="V46" i="43"/>
  <c r="W46" i="43"/>
  <c r="X46" i="43" s="1"/>
  <c r="Y46" i="43" s="1"/>
  <c r="Z46" i="43" s="1"/>
  <c r="U47" i="43"/>
  <c r="V47" i="43"/>
  <c r="W47" i="43"/>
  <c r="X47" i="43" s="1"/>
  <c r="Y47" i="43" s="1"/>
  <c r="Z47" i="43" s="1"/>
  <c r="U48" i="43"/>
  <c r="V48" i="43"/>
  <c r="W48" i="43"/>
  <c r="X48" i="43" s="1"/>
  <c r="Y48" i="43" s="1"/>
  <c r="Z48" i="43" s="1"/>
  <c r="U49" i="43"/>
  <c r="V49" i="43"/>
  <c r="W49" i="43"/>
  <c r="X49" i="43" s="1"/>
  <c r="Y49" i="43" s="1"/>
  <c r="Z49" i="43" s="1"/>
  <c r="X20" i="43"/>
  <c r="Y20" i="43" s="1"/>
  <c r="Z20" i="43" s="1"/>
  <c r="X23" i="43"/>
  <c r="Y23" i="43" s="1"/>
  <c r="Z23" i="43" s="1"/>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D49" i="43"/>
  <c r="AD50" i="43"/>
  <c r="H15" i="39"/>
  <c r="F15" i="39"/>
  <c r="Q33" i="4" s="1"/>
  <c r="Z22" i="43" l="1"/>
  <c r="AI22" i="43" s="1"/>
  <c r="AI49" i="43"/>
  <c r="AI20" i="43"/>
  <c r="AI21" i="43"/>
  <c r="AI32" i="43"/>
  <c r="AI24" i="43"/>
  <c r="AI46" i="43"/>
  <c r="AI30" i="43"/>
  <c r="AI19" i="43"/>
  <c r="AI44" i="43"/>
  <c r="AI18" i="43"/>
  <c r="AI26" i="43"/>
  <c r="AI37" i="43"/>
  <c r="AI45" i="43"/>
  <c r="AI29" i="43"/>
  <c r="AI42" i="43"/>
  <c r="AI34" i="43"/>
  <c r="AI38" i="43"/>
  <c r="AI28" i="43"/>
  <c r="AI36" i="43"/>
  <c r="AI41" i="43"/>
  <c r="AI33" i="43"/>
  <c r="AI25" i="43"/>
  <c r="AI40" i="43"/>
  <c r="AI47" i="43"/>
  <c r="AI39" i="43"/>
  <c r="AI31" i="43"/>
  <c r="AI23" i="43"/>
  <c r="AI48" i="43"/>
  <c r="AI43" i="43"/>
  <c r="AI27" i="43"/>
  <c r="AI35" i="43"/>
  <c r="H31" i="46"/>
  <c r="H37" i="46"/>
  <c r="H36" i="46"/>
  <c r="H35" i="46"/>
  <c r="H34" i="46"/>
  <c r="H33" i="46"/>
  <c r="H32" i="46"/>
  <c r="H30" i="46"/>
  <c r="H29" i="46"/>
  <c r="H28" i="46"/>
  <c r="H27" i="46"/>
  <c r="H26" i="46"/>
  <c r="H25" i="46"/>
  <c r="P16" i="28" l="1"/>
  <c r="P27" i="46"/>
  <c r="O27" i="46"/>
  <c r="N27" i="46"/>
  <c r="M27" i="46"/>
  <c r="M25" i="46"/>
  <c r="M24" i="46"/>
  <c r="N23" i="46"/>
  <c r="M23" i="46"/>
  <c r="N22" i="46"/>
  <c r="M22" i="46"/>
  <c r="N21" i="46"/>
  <c r="M21" i="46"/>
  <c r="F15" i="46"/>
  <c r="D15" i="46"/>
  <c r="C15" i="46"/>
  <c r="E14" i="46"/>
  <c r="E13" i="46"/>
  <c r="E12" i="46"/>
  <c r="H23" i="46" l="1"/>
  <c r="E15" i="46"/>
  <c r="H24" i="46" s="1"/>
  <c r="H22" i="46"/>
  <c r="H21" i="46"/>
  <c r="H38" i="46" l="1"/>
  <c r="D41" i="46" s="1"/>
  <c r="AD16" i="4" s="1"/>
  <c r="K20" i="44" l="1"/>
  <c r="AF99" i="43" l="1"/>
  <c r="AH99" i="43" l="1"/>
  <c r="R4" i="43"/>
  <c r="K7" i="4"/>
  <c r="K6" i="4"/>
  <c r="K5" i="4"/>
  <c r="Q12" i="4"/>
  <c r="AP11" i="4" l="1"/>
  <c r="AP14" i="4"/>
  <c r="AP10" i="4"/>
  <c r="AP17" i="4"/>
  <c r="AP9" i="4"/>
  <c r="AP8" i="4"/>
  <c r="AP12" i="4"/>
  <c r="AP13" i="4"/>
  <c r="AP7" i="4"/>
  <c r="AP15" i="4"/>
  <c r="AP16" i="4"/>
  <c r="Q43" i="4"/>
  <c r="Q18" i="4"/>
  <c r="Q40" i="4"/>
  <c r="AG38" i="4" s="1"/>
  <c r="Q39" i="4"/>
  <c r="V12" i="4"/>
  <c r="Q44" i="4"/>
  <c r="AG42" i="4" s="1"/>
  <c r="K4" i="4"/>
  <c r="Q28" i="4" l="1"/>
  <c r="H14" i="44"/>
  <c r="H13" i="44" s="1"/>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X99" i="43" l="1"/>
  <c r="H12" i="44"/>
  <c r="H10" i="44" s="1"/>
  <c r="AE99" i="43"/>
  <c r="AC99" i="43"/>
  <c r="AB99" i="43"/>
  <c r="AA99" i="43"/>
  <c r="T99" i="43"/>
  <c r="S99" i="43"/>
  <c r="R99" i="43"/>
  <c r="AD98" i="43"/>
  <c r="U98" i="43"/>
  <c r="V98" i="43" s="1"/>
  <c r="W98" i="43" s="1"/>
  <c r="N98" i="43"/>
  <c r="AD97" i="43"/>
  <c r="U97" i="43"/>
  <c r="V97" i="43" s="1"/>
  <c r="W97" i="43" s="1"/>
  <c r="N97" i="43"/>
  <c r="AD96" i="43"/>
  <c r="U96" i="43"/>
  <c r="V96" i="43" s="1"/>
  <c r="W96" i="43" s="1"/>
  <c r="N96" i="43"/>
  <c r="AD95" i="43"/>
  <c r="U95" i="43"/>
  <c r="V95" i="43" s="1"/>
  <c r="W95" i="43" s="1"/>
  <c r="N95" i="43"/>
  <c r="AD94" i="43"/>
  <c r="U94" i="43"/>
  <c r="V94" i="43" s="1"/>
  <c r="W94" i="43" s="1"/>
  <c r="N94" i="43"/>
  <c r="AD93" i="43"/>
  <c r="U93" i="43"/>
  <c r="V93" i="43" s="1"/>
  <c r="W93" i="43" s="1"/>
  <c r="N93" i="43"/>
  <c r="AD92" i="43"/>
  <c r="U92" i="43"/>
  <c r="V92" i="43" s="1"/>
  <c r="W92" i="43" s="1"/>
  <c r="N92" i="43"/>
  <c r="AD91" i="43"/>
  <c r="U91" i="43"/>
  <c r="V91" i="43" s="1"/>
  <c r="W91" i="43" s="1"/>
  <c r="N91" i="43"/>
  <c r="AD90" i="43"/>
  <c r="U90" i="43"/>
  <c r="V90" i="43" s="1"/>
  <c r="W90" i="43" s="1"/>
  <c r="N90" i="43"/>
  <c r="AD89" i="43"/>
  <c r="U89" i="43"/>
  <c r="V89" i="43" s="1"/>
  <c r="W89" i="43" s="1"/>
  <c r="N89" i="43"/>
  <c r="AD88" i="43"/>
  <c r="U88" i="43"/>
  <c r="V88" i="43" s="1"/>
  <c r="W88" i="43" s="1"/>
  <c r="N88" i="43"/>
  <c r="AD87" i="43"/>
  <c r="U87" i="43"/>
  <c r="V87" i="43" s="1"/>
  <c r="W87" i="43" s="1"/>
  <c r="N87" i="43"/>
  <c r="AD86" i="43"/>
  <c r="U86" i="43"/>
  <c r="V86" i="43" s="1"/>
  <c r="W86" i="43" s="1"/>
  <c r="N86" i="43"/>
  <c r="AD85" i="43"/>
  <c r="U85" i="43"/>
  <c r="V85" i="43" s="1"/>
  <c r="W85" i="43" s="1"/>
  <c r="N85" i="43"/>
  <c r="AD84" i="43"/>
  <c r="U84" i="43"/>
  <c r="V84" i="43" s="1"/>
  <c r="W84" i="43" s="1"/>
  <c r="N84" i="43"/>
  <c r="AD83" i="43"/>
  <c r="U83" i="43"/>
  <c r="V83" i="43" s="1"/>
  <c r="W83" i="43" s="1"/>
  <c r="N83" i="43"/>
  <c r="AD82" i="43"/>
  <c r="U82" i="43"/>
  <c r="V82" i="43" s="1"/>
  <c r="W82" i="43" s="1"/>
  <c r="N82" i="43"/>
  <c r="AD81" i="43"/>
  <c r="U81" i="43"/>
  <c r="V81" i="43" s="1"/>
  <c r="W81" i="43" s="1"/>
  <c r="N81" i="43"/>
  <c r="AD80" i="43"/>
  <c r="U80" i="43"/>
  <c r="V80" i="43" s="1"/>
  <c r="W80" i="43" s="1"/>
  <c r="N80" i="43"/>
  <c r="AD79" i="43"/>
  <c r="U79" i="43"/>
  <c r="V79" i="43" s="1"/>
  <c r="W79" i="43" s="1"/>
  <c r="N79" i="43"/>
  <c r="AD78" i="43"/>
  <c r="U78" i="43"/>
  <c r="V78" i="43" s="1"/>
  <c r="W78" i="43" s="1"/>
  <c r="N78" i="43"/>
  <c r="AD77" i="43"/>
  <c r="U77" i="43"/>
  <c r="V77" i="43" s="1"/>
  <c r="W77" i="43" s="1"/>
  <c r="N77" i="43"/>
  <c r="AD76" i="43"/>
  <c r="U76" i="43"/>
  <c r="V76" i="43" s="1"/>
  <c r="W76" i="43" s="1"/>
  <c r="N76" i="43"/>
  <c r="AD75" i="43"/>
  <c r="U75" i="43"/>
  <c r="V75" i="43" s="1"/>
  <c r="W75" i="43" s="1"/>
  <c r="N75" i="43"/>
  <c r="AD74" i="43"/>
  <c r="U74" i="43"/>
  <c r="V74" i="43" s="1"/>
  <c r="W74" i="43" s="1"/>
  <c r="N74" i="43"/>
  <c r="AD73" i="43"/>
  <c r="U73" i="43"/>
  <c r="V73" i="43" s="1"/>
  <c r="W73" i="43" s="1"/>
  <c r="N73" i="43"/>
  <c r="AD72" i="43"/>
  <c r="U72" i="43"/>
  <c r="V72" i="43" s="1"/>
  <c r="W72" i="43" s="1"/>
  <c r="N72" i="43"/>
  <c r="AD71" i="43"/>
  <c r="U71" i="43"/>
  <c r="V71" i="43" s="1"/>
  <c r="W71" i="43" s="1"/>
  <c r="N71" i="43"/>
  <c r="AD70" i="43"/>
  <c r="U70" i="43"/>
  <c r="V70" i="43" s="1"/>
  <c r="W70" i="43" s="1"/>
  <c r="N70" i="43"/>
  <c r="AD69" i="43"/>
  <c r="U69" i="43"/>
  <c r="V69" i="43" s="1"/>
  <c r="W69" i="43" s="1"/>
  <c r="N69" i="43"/>
  <c r="AD68" i="43"/>
  <c r="U68" i="43"/>
  <c r="V68" i="43" s="1"/>
  <c r="W68" i="43" s="1"/>
  <c r="N68" i="43"/>
  <c r="AD67" i="43"/>
  <c r="U67" i="43"/>
  <c r="V67" i="43" s="1"/>
  <c r="W67" i="43" s="1"/>
  <c r="N67" i="43"/>
  <c r="AD66" i="43"/>
  <c r="U66" i="43"/>
  <c r="V66" i="43" s="1"/>
  <c r="W66" i="43" s="1"/>
  <c r="N66" i="43"/>
  <c r="AD65" i="43"/>
  <c r="U65" i="43"/>
  <c r="V65" i="43" s="1"/>
  <c r="W65" i="43" s="1"/>
  <c r="N65" i="43"/>
  <c r="AD64" i="43"/>
  <c r="U64" i="43"/>
  <c r="V64" i="43" s="1"/>
  <c r="W64" i="43" s="1"/>
  <c r="N64" i="43"/>
  <c r="AD63" i="43"/>
  <c r="U63" i="43"/>
  <c r="V63" i="43" s="1"/>
  <c r="W63" i="43" s="1"/>
  <c r="N63" i="43"/>
  <c r="AD62" i="43"/>
  <c r="U62" i="43"/>
  <c r="V62" i="43" s="1"/>
  <c r="W62" i="43" s="1"/>
  <c r="N62" i="43"/>
  <c r="AD61" i="43"/>
  <c r="U61" i="43"/>
  <c r="V61" i="43" s="1"/>
  <c r="W61" i="43" s="1"/>
  <c r="N61" i="43"/>
  <c r="AD60" i="43"/>
  <c r="U60" i="43"/>
  <c r="V60" i="43" s="1"/>
  <c r="W60" i="43" s="1"/>
  <c r="AD59" i="43"/>
  <c r="U59" i="43"/>
  <c r="V59" i="43" s="1"/>
  <c r="W59" i="43" s="1"/>
  <c r="AD58" i="43"/>
  <c r="U58" i="43"/>
  <c r="V58" i="43" s="1"/>
  <c r="W58" i="43" s="1"/>
  <c r="AD57" i="43"/>
  <c r="U57" i="43"/>
  <c r="V57" i="43" s="1"/>
  <c r="W57" i="43" s="1"/>
  <c r="AD56" i="43"/>
  <c r="U56" i="43"/>
  <c r="V56" i="43" s="1"/>
  <c r="W56" i="43" s="1"/>
  <c r="AD55" i="43"/>
  <c r="U55" i="43"/>
  <c r="V55" i="43" s="1"/>
  <c r="W55" i="43" s="1"/>
  <c r="AD54" i="43"/>
  <c r="U54" i="43"/>
  <c r="V54" i="43" s="1"/>
  <c r="W54" i="43" s="1"/>
  <c r="AD53" i="43"/>
  <c r="U53" i="43"/>
  <c r="V53" i="43" s="1"/>
  <c r="W53" i="43" s="1"/>
  <c r="AD52" i="43"/>
  <c r="U52" i="43"/>
  <c r="V52" i="43" s="1"/>
  <c r="W52" i="43" s="1"/>
  <c r="AD51" i="43"/>
  <c r="U51" i="43"/>
  <c r="V51" i="43" s="1"/>
  <c r="W51" i="43" s="1"/>
  <c r="U50" i="43"/>
  <c r="V50" i="43" s="1"/>
  <c r="W50" i="43" s="1"/>
  <c r="AD17" i="43"/>
  <c r="N17" i="43"/>
  <c r="AD16" i="43"/>
  <c r="N16" i="43"/>
  <c r="AD15" i="43"/>
  <c r="N15" i="43"/>
  <c r="AD14" i="43"/>
  <c r="N14" i="43"/>
  <c r="AD13" i="43"/>
  <c r="N13" i="43"/>
  <c r="AD12" i="43"/>
  <c r="N12" i="43"/>
  <c r="AD11" i="43"/>
  <c r="N11" i="43"/>
  <c r="AD10" i="43"/>
  <c r="N10" i="43"/>
  <c r="B10" i="43"/>
  <c r="B11" i="43" s="1"/>
  <c r="B12" i="43" s="1"/>
  <c r="B13" i="43" s="1"/>
  <c r="B14" i="43" s="1"/>
  <c r="B15" i="43" s="1"/>
  <c r="B16" i="43" s="1"/>
  <c r="B17" i="43" s="1"/>
  <c r="AD9" i="43"/>
  <c r="N9" i="43"/>
  <c r="X83" i="43" l="1"/>
  <c r="Y83" i="43" s="1"/>
  <c r="Z83" i="43" s="1"/>
  <c r="AI83" i="43" s="1"/>
  <c r="X91" i="43"/>
  <c r="Y91" i="43" s="1"/>
  <c r="X59" i="43"/>
  <c r="Y59" i="43" s="1"/>
  <c r="Z59" i="43" s="1"/>
  <c r="AI59" i="43" s="1"/>
  <c r="X65" i="43"/>
  <c r="Y65" i="43" s="1"/>
  <c r="X73" i="43"/>
  <c r="Y73" i="43" s="1"/>
  <c r="X81" i="43"/>
  <c r="Y81" i="43" s="1"/>
  <c r="X89" i="43"/>
  <c r="Y89" i="43" s="1"/>
  <c r="Z89" i="43" s="1"/>
  <c r="AI89" i="43" s="1"/>
  <c r="X97" i="43"/>
  <c r="Y97" i="43" s="1"/>
  <c r="Z97" i="43" s="1"/>
  <c r="X52" i="43"/>
  <c r="Y52" i="43" s="1"/>
  <c r="Z52" i="43" s="1"/>
  <c r="X60" i="43"/>
  <c r="Y60" i="43" s="1"/>
  <c r="X68" i="43"/>
  <c r="Y68" i="43" s="1"/>
  <c r="X76" i="43"/>
  <c r="Y76" i="43" s="1"/>
  <c r="X84" i="43"/>
  <c r="Y84" i="43" s="1"/>
  <c r="X92" i="43"/>
  <c r="Y92" i="43" s="1"/>
  <c r="Z92" i="43" s="1"/>
  <c r="AI92" i="43" s="1"/>
  <c r="X75" i="43"/>
  <c r="Y75" i="43" s="1"/>
  <c r="X51" i="43"/>
  <c r="Y51" i="43" s="1"/>
  <c r="X63" i="43"/>
  <c r="Y63" i="43" s="1"/>
  <c r="Z63" i="43" s="1"/>
  <c r="AI63" i="43" s="1"/>
  <c r="X71" i="43"/>
  <c r="Y71" i="43" s="1"/>
  <c r="X79" i="43"/>
  <c r="Y79" i="43" s="1"/>
  <c r="X87" i="43"/>
  <c r="Y87" i="43" s="1"/>
  <c r="X95" i="43"/>
  <c r="Y95" i="43" s="1"/>
  <c r="Z95" i="43" s="1"/>
  <c r="AI95" i="43" s="1"/>
  <c r="X54" i="43"/>
  <c r="Y54" i="43" s="1"/>
  <c r="Z54" i="43" s="1"/>
  <c r="AI54" i="43" s="1"/>
  <c r="X50" i="43"/>
  <c r="Y50" i="43" s="1"/>
  <c r="Z50" i="43" s="1"/>
  <c r="X55" i="43"/>
  <c r="Y55" i="43" s="1"/>
  <c r="X53" i="43"/>
  <c r="Y53" i="43" s="1"/>
  <c r="Z53" i="43" s="1"/>
  <c r="AI53" i="43" s="1"/>
  <c r="X57" i="43"/>
  <c r="Y57" i="43" s="1"/>
  <c r="Z57" i="43" s="1"/>
  <c r="AI57" i="43" s="1"/>
  <c r="X66" i="43"/>
  <c r="Y66" i="43" s="1"/>
  <c r="X74" i="43"/>
  <c r="Y74" i="43" s="1"/>
  <c r="X82" i="43"/>
  <c r="Y82" i="43" s="1"/>
  <c r="X90" i="43"/>
  <c r="Y90" i="43" s="1"/>
  <c r="Z90" i="43" s="1"/>
  <c r="AI90" i="43" s="1"/>
  <c r="X98" i="43"/>
  <c r="Y98" i="43" s="1"/>
  <c r="X67" i="43"/>
  <c r="Y67" i="43" s="1"/>
  <c r="X61" i="43"/>
  <c r="Y61" i="43" s="1"/>
  <c r="Z61" i="43" s="1"/>
  <c r="X69" i="43"/>
  <c r="Y69" i="43" s="1"/>
  <c r="Z69" i="43" s="1"/>
  <c r="X77" i="43"/>
  <c r="Y77" i="43" s="1"/>
  <c r="Z77" i="43" s="1"/>
  <c r="AI77" i="43" s="1"/>
  <c r="X85" i="43"/>
  <c r="Y85" i="43" s="1"/>
  <c r="Z85" i="43" s="1"/>
  <c r="AI85" i="43" s="1"/>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N100" i="43"/>
  <c r="H16" i="44" s="1"/>
  <c r="H8" i="44" s="1"/>
  <c r="AD99" i="43"/>
  <c r="Q24" i="4" s="1"/>
  <c r="Q25" i="4"/>
  <c r="X62" i="43"/>
  <c r="Y62" i="43" s="1"/>
  <c r="Z62" i="43" s="1"/>
  <c r="X70" i="43"/>
  <c r="Y70" i="43" s="1"/>
  <c r="Z70" i="43" s="1"/>
  <c r="X78" i="43"/>
  <c r="Y78" i="43" s="1"/>
  <c r="Z78" i="43" s="1"/>
  <c r="X86" i="43"/>
  <c r="Y86" i="43" s="1"/>
  <c r="Z86" i="43" s="1"/>
  <c r="X94" i="43"/>
  <c r="Y94" i="43" s="1"/>
  <c r="Z94" i="43" s="1"/>
  <c r="X56" i="43"/>
  <c r="Y56" i="43" s="1"/>
  <c r="Z56" i="43" s="1"/>
  <c r="X64" i="43"/>
  <c r="Y64" i="43" s="1"/>
  <c r="Z64" i="43" s="1"/>
  <c r="X72" i="43"/>
  <c r="Y72" i="43" s="1"/>
  <c r="Z72" i="43" s="1"/>
  <c r="X80" i="43"/>
  <c r="Y80" i="43" s="1"/>
  <c r="Z80" i="43" s="1"/>
  <c r="X88" i="43"/>
  <c r="Y88" i="43" s="1"/>
  <c r="Z88" i="43" s="1"/>
  <c r="X96" i="43"/>
  <c r="Y96" i="43" s="1"/>
  <c r="Z96" i="43" s="1"/>
  <c r="X93" i="43"/>
  <c r="Y93" i="43" s="1"/>
  <c r="Z93" i="43" s="1"/>
  <c r="X58" i="43"/>
  <c r="Y58" i="43" s="1"/>
  <c r="Z58" i="43" s="1"/>
  <c r="Z67" i="43" l="1"/>
  <c r="AI67" i="43" s="1"/>
  <c r="Z87" i="43"/>
  <c r="AI87" i="43" s="1"/>
  <c r="Z81" i="43"/>
  <c r="AI81" i="43" s="1"/>
  <c r="Z98" i="43"/>
  <c r="AI98" i="43" s="1"/>
  <c r="Z79" i="43"/>
  <c r="AI79" i="43" s="1"/>
  <c r="Z84" i="43"/>
  <c r="AI84" i="43" s="1"/>
  <c r="Z73" i="43"/>
  <c r="AI73" i="43" s="1"/>
  <c r="Z55" i="43"/>
  <c r="AI55" i="43" s="1"/>
  <c r="Z71" i="43"/>
  <c r="AI71" i="43" s="1"/>
  <c r="Z76" i="43"/>
  <c r="AI76" i="43" s="1"/>
  <c r="Z65" i="43"/>
  <c r="AI65" i="43" s="1"/>
  <c r="Z68" i="43"/>
  <c r="AI68" i="43" s="1"/>
  <c r="Z82" i="43"/>
  <c r="AI82" i="43" s="1"/>
  <c r="Z60" i="43"/>
  <c r="AI60" i="43" s="1"/>
  <c r="Z51" i="43"/>
  <c r="AI51" i="43" s="1"/>
  <c r="Z91" i="43"/>
  <c r="AI91" i="43" s="1"/>
  <c r="Z74" i="43"/>
  <c r="AI74" i="43" s="1"/>
  <c r="Z66" i="43"/>
  <c r="AI66" i="43" s="1"/>
  <c r="Z75" i="43"/>
  <c r="AI75" i="43" s="1"/>
  <c r="AI97" i="43"/>
  <c r="AI64" i="43"/>
  <c r="AI58" i="43"/>
  <c r="AI70" i="43"/>
  <c r="AI56" i="43"/>
  <c r="AI94" i="43"/>
  <c r="AI93" i="43"/>
  <c r="AI86" i="43"/>
  <c r="AI69" i="43"/>
  <c r="AI96" i="43"/>
  <c r="AI62" i="43"/>
  <c r="AI61" i="43"/>
  <c r="AI88" i="43"/>
  <c r="AI80" i="43"/>
  <c r="AI78" i="43"/>
  <c r="AI50" i="43"/>
  <c r="AI52" i="43"/>
  <c r="AI72" i="43"/>
  <c r="U99" i="43"/>
  <c r="U13" i="43"/>
  <c r="V13" i="43" s="1"/>
  <c r="W13" i="43" s="1"/>
  <c r="U14" i="43"/>
  <c r="V14" i="43" s="1"/>
  <c r="W14" i="43" s="1"/>
  <c r="U10" i="43"/>
  <c r="V10" i="43" s="1"/>
  <c r="W10" i="43" s="1"/>
  <c r="U11" i="43"/>
  <c r="V11" i="43" s="1"/>
  <c r="W11" i="43" s="1"/>
  <c r="U15" i="43"/>
  <c r="V15" i="43" s="1"/>
  <c r="W15" i="43" s="1"/>
  <c r="U12" i="43"/>
  <c r="V12" i="43" s="1"/>
  <c r="W12" i="43" s="1"/>
  <c r="U16" i="43"/>
  <c r="V16" i="43" s="1"/>
  <c r="W16" i="43" s="1"/>
  <c r="U17" i="43"/>
  <c r="V17" i="43" s="1"/>
  <c r="W17" i="43" s="1"/>
  <c r="U9" i="43"/>
  <c r="U101" i="43" l="1"/>
  <c r="V9" i="43" s="1"/>
  <c r="V99" i="43" l="1"/>
  <c r="W9" i="43"/>
  <c r="X16" i="43" l="1"/>
  <c r="Y16" i="43" s="1"/>
  <c r="Z16" i="43" s="1"/>
  <c r="X17" i="43"/>
  <c r="Y17" i="43" s="1"/>
  <c r="Z17" i="43" s="1"/>
  <c r="X14" i="43"/>
  <c r="Y14" i="43" s="1"/>
  <c r="Z14" i="43" s="1"/>
  <c r="X15" i="43"/>
  <c r="Y15" i="43" s="1"/>
  <c r="Z15" i="43" s="1"/>
  <c r="X12" i="43"/>
  <c r="Y12" i="43" s="1"/>
  <c r="Z12" i="43" s="1"/>
  <c r="X13" i="43"/>
  <c r="Y13" i="43" s="1"/>
  <c r="Z13" i="43" s="1"/>
  <c r="X10" i="43"/>
  <c r="Y10" i="43" s="1"/>
  <c r="Z10" i="43" s="1"/>
  <c r="X11" i="43"/>
  <c r="Y11" i="43" s="1"/>
  <c r="Z11" i="43" s="1"/>
  <c r="X9" i="43"/>
  <c r="W99" i="43"/>
  <c r="Q27" i="4" s="1"/>
  <c r="Q26" i="4" s="1"/>
  <c r="Q23" i="4" l="1"/>
  <c r="AI14" i="43"/>
  <c r="AI17" i="43"/>
  <c r="AI13" i="43"/>
  <c r="AI15" i="43"/>
  <c r="AI16" i="43"/>
  <c r="AI10" i="43"/>
  <c r="AI12" i="43"/>
  <c r="AI11" i="43"/>
  <c r="X101" i="43"/>
  <c r="Y9" i="43" s="1"/>
  <c r="Q22" i="4" l="1"/>
  <c r="AQ28" i="4"/>
  <c r="AQ29" i="4" s="1"/>
  <c r="Z9" i="43"/>
  <c r="Z99" i="43" s="1"/>
  <c r="Y99" i="43"/>
  <c r="AI99" i="43" l="1"/>
  <c r="AI102" i="43" s="1"/>
  <c r="Q15" i="4" l="1"/>
  <c r="AA16" i="28"/>
  <c r="AA24" i="28" l="1"/>
  <c r="Q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25" authorId="0" shapeId="0" xr:uid="{561206FB-2F69-4E03-95D9-E01FE286106F}">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25" authorId="0" shapeId="0" xr:uid="{E1E10490-3B88-498B-838B-CD85FFD83213}">
      <text>
        <r>
          <rPr>
            <sz val="9"/>
            <color indexed="81"/>
            <rFont val="MS P ゴシック"/>
            <family val="3"/>
            <charset val="128"/>
          </rPr>
          <t>区分Ｃの場合は処遇改善等加算単価ゼロ</t>
        </r>
      </text>
    </comment>
    <comment ref="F26" authorId="0" shapeId="0" xr:uid="{3B36045F-43D3-4FA2-8968-F05379B47326}">
      <text>
        <r>
          <rPr>
            <sz val="9"/>
            <color indexed="81"/>
            <rFont val="MS P ゴシック"/>
            <family val="3"/>
            <charset val="128"/>
          </rPr>
          <t>月当たりの土曜日の閉所日数区分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7492A505-128D-49F5-905A-6D5E46723E8B}">
      <text>
        <r>
          <rPr>
            <b/>
            <sz val="12"/>
            <color indexed="81"/>
            <rFont val="MS P ゴシック"/>
            <family val="3"/>
            <charset val="128"/>
          </rPr>
          <t>要選択</t>
        </r>
        <r>
          <rPr>
            <sz val="12"/>
            <color indexed="81"/>
            <rFont val="MS P ゴシック"/>
            <family val="3"/>
            <charset val="128"/>
          </rPr>
          <t xml:space="preserve">
※昨年度、いくつかの施設で入力漏れがありました。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BDA2D4DD-9CE9-4956-B17D-C37FD386E3CE}">
      <text>
        <r>
          <rPr>
            <sz val="9"/>
            <color indexed="81"/>
            <rFont val="MS P ゴシック"/>
            <family val="3"/>
            <charset val="128"/>
          </rPr>
          <t>【様式４別添１】を入力することで数値反映</t>
        </r>
      </text>
    </comment>
    <comment ref="Q29" authorId="1" shapeId="0" xr:uid="{E6989DB0-0A90-437E-8F35-B3E3BDB9F96C}">
      <text>
        <r>
          <rPr>
            <b/>
            <u/>
            <sz val="14"/>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令和４年度</t>
        </r>
        <r>
          <rPr>
            <sz val="14"/>
            <color indexed="81"/>
            <rFont val="MS P ゴシック"/>
            <family val="3"/>
            <charset val="128"/>
          </rPr>
          <t>の処遇Ⅰ・Ⅱ・Ⅲ「残額」を記載
 ●処遇Ⅰ→実績報告様式５-（５）-①の金額
 ●処遇Ⅱ→実績報告様式７-（４）-①の金額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56EFD801-F6C8-4A52-9081-6C11DC3A1326}">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E8F82B29-89D7-4EB1-ADEB-AC7081CC004F}">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<sst xmlns="http://schemas.openxmlformats.org/spreadsheetml/2006/main" count="747" uniqueCount="395">
  <si>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</si>
  <si>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</si>
  <si>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</si>
  <si>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</si>
  <si>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</si>
  <si>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</si>
  <si>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</si>
  <si>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</si>
  <si>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</si>
  <si>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</si>
  <si>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</si>
  <si>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</si>
  <si>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</si>
  <si>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</si>
  <si>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</si>
  <si>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</si>
  <si>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</si>
  <si>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</si>
  <si>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</si>
  <si>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</si>
  <si>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</si>
  <si>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</si>
  <si>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</si>
  <si>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</si>
  <si>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</si>
  <si>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</si>
  <si>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</si>
  <si>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</si>
  <si>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</si>
  <si>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</si>
  <si>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</si>
  <si>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</si>
  <si>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</si>
  <si>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</si>
  <si>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</si>
  <si>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</si>
  <si>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</si>
  <si>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</si>
  <si>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</si>
  <si>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</si>
  <si>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</si>
  <si>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</si>
  <si>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</si>
  <si>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</si>
  <si>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</si>
  <si>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</si>
  <si>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</si>
  <si>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</si>
  <si>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</si>
  <si>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</si>
  <si>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</si>
  <si>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</si>
  <si>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</si>
  <si>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</si>
  <si>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</si>
  <si>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</si>
  <si>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</si>
  <si>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</si>
  <si>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</si>
  <si>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</si>
  <si>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</si>
  <si>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</si>
  <si>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</si>
  <si>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</si>
  <si>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</si>
  <si>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</si>
  <si>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</si>
  <si>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</si>
  <si>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</si>
  <si>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</si>
  <si>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</si>
  <si>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</si>
  <si>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</si>
  <si>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</si>
  <si>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</si>
  <si>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</si>
  <si>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</si>
  <si>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</si>
  <si>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</si>
  <si>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</si>
  <si>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</si>
  <si>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</si>
  <si>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</si>
  <si>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</si>
  <si>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</si>
  <si>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</si>
  <si>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</si>
  <si>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</si>
  <si>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</si>
  <si>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</si>
  <si>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</si>
  <si>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</si>
  <si>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</si>
  <si>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</si>
  <si>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</si>
  <si>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</si>
  <si>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</si>
  <si>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</si>
  <si>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</si>
  <si>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</si>
  <si>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</si>
  <si>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</si>
  <si>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</si>
  <si>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</si>
  <si>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</si>
  <si>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</si>
  <si>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100分の16地域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</si>
  <si>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</si>
  <si>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</si>
  <si>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</si>
  <si>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</si>
  <si>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</si>
  <si>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</si>
  <si>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</si>
  <si>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</si>
  <si>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</si>
  <si>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</si>
  <si>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</si>
  <si>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</si>
  <si>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</si>
  <si>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</si>
  <si>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</si>
  <si>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</si>
  <si>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</si>
  <si>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</si>
  <si>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</si>
  <si>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</si>
  <si>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</si>
  <si>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</si>
  <si>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</si>
  <si>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</si>
  <si>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</si>
  <si>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</si>
  <si>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</si>
  <si>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</si>
  <si>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</si>
  <si>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</si>
  <si>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</si>
  <si>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</si>
  <si>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</si>
  <si>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</si>
  <si>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</si>
  <si>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</si>
  <si>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</si>
  <si>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</si>
  <si>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</si>
  <si>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</si>
  <si>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</si>
  <si>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</si>
  <si>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</si>
  <si>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</si>
  <si>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</si>
  <si>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</si>
  <si>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</si>
  <si>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</si>
  <si>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</si>
  <si>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</si>
  <si>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</si>
  <si>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</si>
  <si>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</si>
  <si>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</si>
  <si>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</si>
  <si>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</si>
  <si>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</si>
  <si>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</si>
  <si>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</si>
  <si>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</si>
  <si>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</si>
  <si>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</si>
  <si>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</si>
  <si>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</si>
  <si>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</si>
  <si>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</si>
  <si>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</si>
  <si>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</si>
  <si>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</si>
  <si>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</si>
  <si>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</si>
  <si>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</si>
  <si>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</si>
  <si>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</si>
  <si>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</si>
  <si>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</si>
  <si>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</si>
  <si>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</si>
  <si>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</si>
  <si>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</si>
  <si>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</si>
  <si>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</si>
  <si>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</si>
  <si>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</si>
  <si>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</si>
  <si>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</si>
  <si>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</si>
  <si>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</si>
  <si>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</si>
  <si>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</si>
  <si>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</si>
  <si>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</si>
  <si>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</si>
  <si>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</si>
  <si>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</si>
  <si>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</si>
  <si>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</si>
  <si>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</si>
  <si>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</si>
  <si>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</si>
  <si>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</si>
  <si>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</si>
  <si>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</si>
  <si>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</si>
  <si>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</si>
  <si>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</si>
  <si>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</si>
  <si>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</si>
  <si>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</si>
  <si>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</si>
  <si>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</si>
  <si>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</si>
  <si>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</si>
  <si>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</si>
  <si>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</si>
  <si>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</si>
  <si>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</si>
  <si>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</si>
  <si>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</si>
  <si>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</si>
  <si>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</si>
  <si>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</si>
  <si>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</si>
  <si>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</si>
  <si>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</si>
  <si>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</si>
  <si>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</si>
  <si>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</si>
  <si>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</si>
  <si>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</si>
  <si>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</si>
  <si>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</si>
  <si>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</si>
  <si>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</si>
  <si>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定員
区分</t>
    <rPh sb="0" eb="2">
      <t>テイイン</t>
    </rPh>
    <rPh sb="3" eb="5">
      <t>クブン</t>
    </rPh>
    <phoneticPr fontId="4"/>
  </si>
  <si>
    <t>保育標準時間</t>
    <rPh sb="0" eb="2">
      <t>ホイク</t>
    </rPh>
    <rPh sb="2" eb="4">
      <t>ヒョウジュン</t>
    </rPh>
    <rPh sb="4" eb="6">
      <t>ジカン</t>
    </rPh>
    <phoneticPr fontId="4"/>
  </si>
  <si>
    <t>保育短時間</t>
    <rPh sb="0" eb="2">
      <t>ホイク</t>
    </rPh>
    <rPh sb="2" eb="5">
      <t>タンジカン</t>
    </rPh>
    <phoneticPr fontId="4"/>
  </si>
  <si>
    <t>土曜閉所</t>
    <rPh sb="0" eb="2">
      <t>ドヨウ</t>
    </rPh>
    <rPh sb="2" eb="4">
      <t>ヘイショ</t>
    </rPh>
    <phoneticPr fontId="4"/>
  </si>
  <si>
    <t>栄養管理</t>
    <rPh sb="0" eb="2">
      <t>エイヨウ</t>
    </rPh>
    <rPh sb="2" eb="4">
      <t>カンリ</t>
    </rPh>
    <phoneticPr fontId="4"/>
  </si>
  <si>
    <t>○賃金改善加算率</t>
    <rPh sb="1" eb="3">
      <t>チンギン</t>
    </rPh>
    <rPh sb="3" eb="5">
      <t>カイゼン</t>
    </rPh>
    <rPh sb="5" eb="7">
      <t>カサン</t>
    </rPh>
    <rPh sb="7" eb="8">
      <t>リツ</t>
    </rPh>
    <phoneticPr fontId="4"/>
  </si>
  <si>
    <t>0歳児</t>
    <rPh sb="1" eb="3">
      <t>サイジ</t>
    </rPh>
    <phoneticPr fontId="4"/>
  </si>
  <si>
    <t>1,2歳児</t>
    <rPh sb="3" eb="5">
      <t>サイジ</t>
    </rPh>
    <phoneticPr fontId="4"/>
  </si>
  <si>
    <t>１日</t>
    <rPh sb="1" eb="2">
      <t>ニチ</t>
    </rPh>
    <phoneticPr fontId="4"/>
  </si>
  <si>
    <t>２日</t>
    <rPh sb="1" eb="2">
      <t>ニチ</t>
    </rPh>
    <phoneticPr fontId="4"/>
  </si>
  <si>
    <t>３日以上</t>
    <rPh sb="1" eb="2">
      <t>ニチ</t>
    </rPh>
    <rPh sb="2" eb="4">
      <t>イジョウ</t>
    </rPh>
    <phoneticPr fontId="4"/>
  </si>
  <si>
    <t>全て</t>
    <rPh sb="0" eb="1">
      <t>スベ</t>
    </rPh>
    <phoneticPr fontId="4"/>
  </si>
  <si>
    <t>○定員</t>
    <rPh sb="1" eb="3">
      <t>テイイン</t>
    </rPh>
    <phoneticPr fontId="4"/>
  </si>
  <si>
    <t>人</t>
    <rPh sb="0" eb="1">
      <t>ニン</t>
    </rPh>
    <phoneticPr fontId="4"/>
  </si>
  <si>
    <t>○見込平均利用子ども数</t>
    <rPh sb="1" eb="3">
      <t>ミコミ</t>
    </rPh>
    <rPh sb="3" eb="5">
      <t>ヘイキン</t>
    </rPh>
    <rPh sb="5" eb="7">
      <t>リヨウ</t>
    </rPh>
    <rPh sb="7" eb="8">
      <t>コ</t>
    </rPh>
    <rPh sb="10" eb="11">
      <t>スウ</t>
    </rPh>
    <phoneticPr fontId="4"/>
  </si>
  <si>
    <t>標準時間</t>
    <rPh sb="0" eb="2">
      <t>ヒョウジュン</t>
    </rPh>
    <rPh sb="2" eb="4">
      <t>ジカン</t>
    </rPh>
    <phoneticPr fontId="4"/>
  </si>
  <si>
    <t>短時間</t>
    <rPh sb="0" eb="3">
      <t>タンジカン</t>
    </rPh>
    <phoneticPr fontId="4"/>
  </si>
  <si>
    <t>０歳児</t>
    <rPh sb="1" eb="3">
      <t>サイジ</t>
    </rPh>
    <phoneticPr fontId="4"/>
  </si>
  <si>
    <t>１歳児</t>
    <rPh sb="1" eb="3">
      <t>サイジ</t>
    </rPh>
    <phoneticPr fontId="4"/>
  </si>
  <si>
    <t>２歳児</t>
    <rPh sb="1" eb="3">
      <t>サイジ</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</si>
  <si>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</si>
  <si>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</si>
  <si>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</si>
  <si>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</si>
  <si>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</si>
  <si>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栄養管理加算</t>
    <rPh sb="0" eb="2">
      <t>エイヨウ</t>
    </rPh>
    <rPh sb="2" eb="4">
      <t>カンリ</t>
    </rPh>
    <rPh sb="4" eb="6">
      <t>カサン</t>
    </rPh>
    <phoneticPr fontId="4"/>
  </si>
  <si>
    <t>土曜閉所減算（4月）</t>
    <rPh sb="0" eb="2">
      <t>ドヨウ</t>
    </rPh>
    <rPh sb="2" eb="4">
      <t>ヘイショ</t>
    </rPh>
    <rPh sb="4" eb="6">
      <t>ゲンサン</t>
    </rPh>
    <rPh sb="8" eb="9">
      <t>ガツ</t>
    </rPh>
    <phoneticPr fontId="4"/>
  </si>
  <si>
    <t>土曜閉所減算（5月）</t>
    <rPh sb="0" eb="2">
      <t>ドヨウ</t>
    </rPh>
    <rPh sb="2" eb="4">
      <t>ヘイショ</t>
    </rPh>
    <rPh sb="4" eb="6">
      <t>ゲンサン</t>
    </rPh>
    <rPh sb="8" eb="9">
      <t>ガツ</t>
    </rPh>
    <phoneticPr fontId="4"/>
  </si>
  <si>
    <t>土曜閉所減算（6月）</t>
    <rPh sb="0" eb="2">
      <t>ドヨウ</t>
    </rPh>
    <rPh sb="2" eb="4">
      <t>ヘイショ</t>
    </rPh>
    <rPh sb="4" eb="6">
      <t>ゲンサン</t>
    </rPh>
    <rPh sb="8" eb="9">
      <t>ガツ</t>
    </rPh>
    <phoneticPr fontId="4"/>
  </si>
  <si>
    <t>土曜閉所減算（7月）</t>
    <rPh sb="0" eb="2">
      <t>ドヨウ</t>
    </rPh>
    <rPh sb="2" eb="4">
      <t>ヘイショ</t>
    </rPh>
    <rPh sb="4" eb="6">
      <t>ゲンサン</t>
    </rPh>
    <rPh sb="8" eb="9">
      <t>ガツ</t>
    </rPh>
    <phoneticPr fontId="4"/>
  </si>
  <si>
    <t>土曜閉所減算（8月）</t>
    <rPh sb="0" eb="2">
      <t>ドヨウ</t>
    </rPh>
    <rPh sb="2" eb="4">
      <t>ヘイショ</t>
    </rPh>
    <rPh sb="4" eb="6">
      <t>ゲンサン</t>
    </rPh>
    <rPh sb="8" eb="9">
      <t>ガツ</t>
    </rPh>
    <phoneticPr fontId="4"/>
  </si>
  <si>
    <t>土曜閉所減算（9月）</t>
    <rPh sb="0" eb="2">
      <t>ドヨウ</t>
    </rPh>
    <rPh sb="2" eb="4">
      <t>ヘイショ</t>
    </rPh>
    <rPh sb="4" eb="6">
      <t>ゲンサン</t>
    </rPh>
    <rPh sb="8" eb="9">
      <t>ガツ</t>
    </rPh>
    <phoneticPr fontId="4"/>
  </si>
  <si>
    <t>土曜閉所減算（10月）</t>
    <rPh sb="0" eb="2">
      <t>ドヨウ</t>
    </rPh>
    <rPh sb="2" eb="4">
      <t>ヘイショ</t>
    </rPh>
    <rPh sb="4" eb="6">
      <t>ゲンサン</t>
    </rPh>
    <rPh sb="9" eb="10">
      <t>ガツ</t>
    </rPh>
    <phoneticPr fontId="4"/>
  </si>
  <si>
    <t>土曜閉所減算（11月）</t>
    <rPh sb="0" eb="2">
      <t>ドヨウ</t>
    </rPh>
    <rPh sb="2" eb="4">
      <t>ヘイショ</t>
    </rPh>
    <rPh sb="4" eb="6">
      <t>ゲンサン</t>
    </rPh>
    <rPh sb="9" eb="10">
      <t>ガツ</t>
    </rPh>
    <phoneticPr fontId="4"/>
  </si>
  <si>
    <t>土曜閉所減算（12月）</t>
    <rPh sb="0" eb="2">
      <t>ドヨウ</t>
    </rPh>
    <rPh sb="2" eb="4">
      <t>ヘイショ</t>
    </rPh>
    <rPh sb="4" eb="6">
      <t>ゲンサン</t>
    </rPh>
    <rPh sb="9" eb="10">
      <t>ガツ</t>
    </rPh>
    <phoneticPr fontId="4"/>
  </si>
  <si>
    <t>土曜閉所減算（1月）</t>
    <rPh sb="0" eb="2">
      <t>ドヨウ</t>
    </rPh>
    <rPh sb="2" eb="4">
      <t>ヘイショ</t>
    </rPh>
    <rPh sb="4" eb="6">
      <t>ゲンサン</t>
    </rPh>
    <rPh sb="8" eb="9">
      <t>ガツ</t>
    </rPh>
    <phoneticPr fontId="4"/>
  </si>
  <si>
    <t>土曜閉所減算（2月）</t>
    <rPh sb="0" eb="2">
      <t>ドヨウ</t>
    </rPh>
    <rPh sb="2" eb="4">
      <t>ヘイショ</t>
    </rPh>
    <rPh sb="4" eb="6">
      <t>ゲンサン</t>
    </rPh>
    <rPh sb="8" eb="9">
      <t>ガツ</t>
    </rPh>
    <phoneticPr fontId="4"/>
  </si>
  <si>
    <t>土曜閉所減算（3月）</t>
    <rPh sb="0" eb="2">
      <t>ドヨウ</t>
    </rPh>
    <rPh sb="2" eb="4">
      <t>ヘイショ</t>
    </rPh>
    <rPh sb="4" eb="6">
      <t>ゲンサン</t>
    </rPh>
    <rPh sb="8" eb="9">
      <t>ガツ</t>
    </rPh>
    <phoneticPr fontId="4"/>
  </si>
  <si>
    <t>加算見込額</t>
    <rPh sb="0" eb="2">
      <t>カサン</t>
    </rPh>
    <rPh sb="2" eb="4">
      <t>ミコ</t>
    </rPh>
    <rPh sb="4" eb="5">
      <t>ガク</t>
    </rPh>
    <phoneticPr fontId="4"/>
  </si>
  <si>
    <t>賃金改善加算見込額試算シート（小規模Ａ型／事業所内（小規模Ａ型））</t>
    <rPh sb="0" eb="2">
      <t>チンギン</t>
    </rPh>
    <rPh sb="2" eb="4">
      <t>カイゼン</t>
    </rPh>
    <rPh sb="4" eb="6">
      <t>カサン</t>
    </rPh>
    <rPh sb="6" eb="8">
      <t>ミコ</t>
    </rPh>
    <rPh sb="8" eb="9">
      <t>ガク</t>
    </rPh>
    <rPh sb="9" eb="11">
      <t>シサン</t>
    </rPh>
    <phoneticPr fontId="4"/>
  </si>
  <si>
    <t>小規模Ａ型／事業所内（小規模Ａ型）</t>
    <phoneticPr fontId="4"/>
  </si>
  <si>
    <t>障害児保育</t>
    <rPh sb="0" eb="2">
      <t>ショウガイ</t>
    </rPh>
    <rPh sb="2" eb="3">
      <t>ジ</t>
    </rPh>
    <rPh sb="3" eb="5">
      <t>ホイク</t>
    </rPh>
    <phoneticPr fontId="4"/>
  </si>
  <si>
    <t>管理者未設置</t>
    <rPh sb="0" eb="3">
      <t>カンリシャ</t>
    </rPh>
    <rPh sb="3" eb="6">
      <t>ミセッチ</t>
    </rPh>
    <phoneticPr fontId="4"/>
  </si>
  <si>
    <t>うち障害児保育加算
対象児</t>
    <rPh sb="2" eb="4">
      <t>ショウガイ</t>
    </rPh>
    <rPh sb="4" eb="5">
      <t>ジ</t>
    </rPh>
    <rPh sb="5" eb="7">
      <t>ホイク</t>
    </rPh>
    <rPh sb="7" eb="9">
      <t>カサン</t>
    </rPh>
    <rPh sb="10" eb="12">
      <t>タイショウ</t>
    </rPh>
    <rPh sb="12" eb="13">
      <t>ジ</t>
    </rPh>
    <phoneticPr fontId="4"/>
  </si>
  <si>
    <t>0歳児</t>
    <rPh sb="1" eb="2">
      <t>サイ</t>
    </rPh>
    <rPh sb="2" eb="3">
      <t>ジ</t>
    </rPh>
    <phoneticPr fontId="4"/>
  </si>
  <si>
    <t>1・2歳児</t>
    <rPh sb="3" eb="5">
      <t>サイジ</t>
    </rPh>
    <phoneticPr fontId="4"/>
  </si>
  <si>
    <t>障害児保育加算</t>
    <rPh sb="0" eb="2">
      <t>ショウガイ</t>
    </rPh>
    <rPh sb="2" eb="3">
      <t>ジ</t>
    </rPh>
    <rPh sb="3" eb="5">
      <t>ホイク</t>
    </rPh>
    <rPh sb="5" eb="7">
      <t>カサン</t>
    </rPh>
    <phoneticPr fontId="4"/>
  </si>
  <si>
    <t>管理者未設置減算</t>
    <rPh sb="0" eb="3">
      <t>カンリシャ</t>
    </rPh>
    <rPh sb="3" eb="6">
      <t>ミセッチ</t>
    </rPh>
    <rPh sb="6" eb="8">
      <t>ゲンサン</t>
    </rPh>
    <phoneticPr fontId="4"/>
  </si>
  <si>
    <t>別紙様式４別添１</t>
    <rPh sb="0" eb="2">
      <t>ベッシ</t>
    </rPh>
    <rPh sb="2" eb="4">
      <t>ヨウシキ</t>
    </rPh>
    <rPh sb="5" eb="7">
      <t>ベッテン</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</si>
  <si>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</si>
  <si>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</si>
  <si>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</si>
  <si>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</si>
  <si>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7">
      <t>ネンカン</t>
    </rPh>
    <phoneticPr fontId="4"/>
  </si>
  <si>
    <r>
      <rPr>
        <sz val="9"/>
        <color rgb="FFFF0000"/>
        <rFont val="ＭＳ Ｐゴシック"/>
        <family val="3"/>
        <charset val="128"/>
      </rPr>
      <t>１年間</t>
    </r>
    <r>
      <rPr>
        <sz val="9"/>
        <rFont val="ＭＳ Ｐゴシック"/>
        <family val="3"/>
        <charset val="128"/>
      </rPr>
      <t>の勤務時間数</t>
    </r>
    <phoneticPr fontId="4"/>
  </si>
  <si>
    <t>起算賃金水準（年額）</t>
    <rPh sb="0" eb="2">
      <t>キサン</t>
    </rPh>
    <rPh sb="2" eb="4">
      <t>チンギン</t>
    </rPh>
    <rPh sb="4" eb="6">
      <t>スイジュン</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</si>
  <si>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</si>
  <si>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</si>
  <si>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</si>
  <si>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</si>
  <si>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</si>
  <si>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</si>
  <si>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</si>
  <si>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</si>
  <si>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</si>
  <si>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</si>
  <si>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t>
    <phoneticPr fontId="4"/>
  </si>
  <si>
    <t>－</t>
    <phoneticPr fontId="4"/>
  </si>
  <si>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</si>
  <si>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令和５年度キャリアパス要件届出書</t>
    <rPh sb="0" eb="2">
      <t>レイワ</t>
    </rPh>
    <rPh sb="3" eb="5">
      <t>ネンド</t>
    </rPh>
    <rPh sb="11" eb="13">
      <t>ヨウケン</t>
    </rPh>
    <rPh sb="13" eb="16">
      <t>トドケデショ</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</si>
  <si>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</si>
  <si>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</si>
  <si>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令和5年度</t>
    <rPh sb="0" eb="2">
      <t>レイワ</t>
    </rPh>
    <rPh sb="3" eb="5">
      <t>ネンド</t>
    </rPh>
    <phoneticPr fontId="4"/>
  </si>
  <si>
    <t>令和4年度</t>
    <rPh sb="0" eb="2">
      <t>レイワ</t>
    </rPh>
    <rPh sb="3" eb="5">
      <t>ネンド</t>
    </rPh>
    <rPh sb="4" eb="5">
      <t>ド</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</si>
  <si>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</si>
  <si>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</si>
  <si>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②賃金改善見込総額（③－④－⑤）</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</si>
  <si>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</si>
  <si>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処遇Ⅲ</t>
    <rPh sb="0" eb="2">
      <t>ショグウ</t>
    </rPh>
    <phoneticPr fontId="4"/>
  </si>
  <si>
    <t>処遇Ⅲ</t>
    <phoneticPr fontId="4"/>
  </si>
  <si>
    <t>処遇Ⅲ</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</si>
  <si>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</si>
  <si>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</si>
  <si>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</si>
  <si>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基礎情報</t>
    <rPh sb="0" eb="4">
      <t>キソジョウホウ</t>
    </rPh>
    <phoneticPr fontId="13"/>
  </si>
  <si>
    <t>支援法による確認の効力が発生する年度の前年度（平成26年度以前に運営を開始した保育所にあっては、平成24年度）</t>
  </si>
  <si>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</si>
  <si>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</si>
  <si>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</si>
  <si>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</si>
  <si>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</si>
  <si>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⑧事業主負担増加見込総額</t>
    <rPh sb="8" eb="10">
      <t>ミコ</t>
    </rPh>
    <rPh sb="10" eb="11">
      <t>ソウ</t>
    </rPh>
    <phoneticPr fontId="4"/>
  </si>
  <si>
    <t>⑤起点賃金水準（⑥＋⑦）</t>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</si>
  <si>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</si>
  <si>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</si>
  <si>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施設長・管理者名</t>
    <phoneticPr fontId="4"/>
  </si>
  <si>
    <t>施設・事業所類型</t>
    <phoneticPr fontId="4"/>
  </si>
  <si>
    <r>
      <t>人件費の改定状況部分については、施設の職員構成等を踏まえ、施設の判断で適切に配分を行うこととされている。ここでは便宜上，人件費改定部分総額（【様式４】（３）⑧）を均等に割り振っている。基準年度が「</t>
    </r>
    <r>
      <rPr>
        <sz val="14"/>
        <color rgb="FFFF0000"/>
        <rFont val="ＭＳ Ｐゴシック"/>
        <family val="3"/>
        <charset val="128"/>
        <scheme val="major"/>
      </rPr>
      <t>前年度</t>
    </r>
    <r>
      <rPr>
        <sz val="14"/>
        <rFont val="ＭＳ Ｐゴシック"/>
        <family val="3"/>
        <charset val="128"/>
        <scheme val="major"/>
      </rPr>
      <t>」の場合，</t>
    </r>
    <r>
      <rPr>
        <sz val="14"/>
        <color rgb="FFFF0000"/>
        <rFont val="ＭＳ Ｐゴシック"/>
        <family val="3"/>
        <charset val="128"/>
        <scheme val="major"/>
      </rPr>
      <t>当年度</t>
    </r>
    <r>
      <rPr>
        <sz val="14"/>
        <rFont val="ＭＳ Ｐゴシック"/>
        <family val="3"/>
        <charset val="128"/>
        <scheme val="major"/>
      </rPr>
      <t>計画書作成時点では改定率不明のため考慮しない。</t>
    </r>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101">
      <t>ゼンネンド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</si>
  <si>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⑩</t>
  </si>
  <si>
    <t>4桁</t>
    <rPh sb="1" eb="2">
      <t>ケタ</t>
    </rPh>
    <phoneticPr fontId="4"/>
  </si>
  <si>
    <t>施設名</t>
    <rPh sb="0" eb="2">
      <t>シセツ</t>
    </rPh>
    <rPh sb="2" eb="3">
      <t>メイ</t>
    </rPh>
    <phoneticPr fontId="4"/>
  </si>
  <si>
    <t>種別</t>
    <rPh sb="0" eb="2">
      <t>シュベツ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</si>
  <si>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</si>
  <si>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</si>
  <si>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</si>
  <si>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定員（本園）</t>
    <rPh sb="0" eb="2">
      <t>テイイン</t>
    </rPh>
    <rPh sb="3" eb="4">
      <t>ホン</t>
    </rPh>
    <rPh sb="4" eb="5">
      <t>エン</t>
    </rPh>
    <phoneticPr fontId="4"/>
  </si>
  <si>
    <t>定員（分園）</t>
    <rPh sb="0" eb="2">
      <t>テイイン</t>
    </rPh>
    <rPh sb="3" eb="5">
      <t>ブンエン</t>
    </rPh>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</si>
  <si>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</si>
  <si>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</si>
  <si>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</si>
  <si>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</si>
  <si>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</si>
  <si>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</si>
  <si>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</si>
  <si>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</si>
  <si>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t>施設長・管理者の氏名</t>
    <phoneticPr fontId="4"/>
  </si>
  <si>
    <t>○賃金改善加算率</t>
    <phoneticPr fontId="4"/>
  </si>
  <si>
    <t>加算見込額</t>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</si>
  <si>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</si>
  <si>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</si>
  <si>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</si>
  <si>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</si>
  <si>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</si>
  <si>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</si>
  <si>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</si>
  <si>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</si>
  <si>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</si>
  <si>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</si>
  <si>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</si>
  <si>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</si>
  <si>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</si>
  <si>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</si>
  <si>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</si>
  <si>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</si>
  <si>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</si>
  <si>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</si>
  <si>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</si>
  <si>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【様式４】／（３）②うち基準年度からの増減分</t>
    <phoneticPr fontId="4"/>
  </si>
  <si>
    <t>【様式４】／（３）③受入見込額</t>
    <phoneticPr fontId="4"/>
  </si>
  <si>
    <t>【様式４】／（３）④うち基準年度からの増減分</t>
    <phoneticPr fontId="4"/>
  </si>
  <si>
    <t>【様式４】／※確認欄＜加算Ⅰ新規事由があり＞</t>
    <phoneticPr fontId="4"/>
  </si>
  <si>
    <t>【様式４】／Ａ特定加算見込額【（１）⑤】</t>
    <phoneticPr fontId="4"/>
  </si>
  <si>
    <t>【様式４】／Ｂ賃金改善等見込総額【（２）①】</t>
    <phoneticPr fontId="4"/>
  </si>
  <si>
    <t>【様式４】／※確認欄＜加算Ⅰ新規事由がなし＞</t>
    <phoneticPr fontId="4"/>
  </si>
  <si>
    <t>【様式４】／Ａ【（２）⑤＋（３）②＋（３）④】</t>
    <phoneticPr fontId="4"/>
  </si>
  <si>
    <t>【様式４】／Ｂ賃金見込総額【（２）③－（２）④】</t>
    <phoneticPr fontId="4"/>
  </si>
  <si>
    <t>【様式４別添１】／１か月の勤務時間数</t>
    <phoneticPr fontId="4"/>
  </si>
  <si>
    <t>【様式４別添１】／簡便な算定方法</t>
    <phoneticPr fontId="4"/>
  </si>
  <si>
    <t>⑤</t>
    <phoneticPr fontId="4"/>
  </si>
  <si>
    <t>⑦</t>
    <phoneticPr fontId="4"/>
  </si>
  <si>
    <t>⑧</t>
    <phoneticPr fontId="4"/>
  </si>
  <si>
    <t>⑨</t>
    <phoneticPr fontId="4"/>
  </si>
  <si>
    <t>-</t>
    <phoneticPr fontId="4"/>
  </si>
  <si>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3">
      <t>ゼンネンド</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</si>
</sst>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 ?/100"/>
    <numFmt numFmtId="184" formatCode="0_);[Red]\(0\)"/>
    <numFmt numFmtId="185" formatCode="#,##0&quot;円&quot;"/>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sz val="14"/>
      <color theme="1"/>
      <name val="ＭＳ Ｐゴシック"/>
      <family val="3"/>
      <charset val="128"/>
      <scheme val="minor"/>
    </font>
    <font>
      <sz val="13"/>
      <color rgb="FFFF0000"/>
      <name val="HGｺﾞｼｯｸE"/>
      <family val="3"/>
      <charset val="128"/>
    </font>
    <font>
      <b/>
      <sz val="12"/>
      <name val="HGｺﾞｼｯｸM"/>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4"/>
      <color indexed="10"/>
      <name val="MS P ゴシック"/>
      <family val="3"/>
      <charset val="128"/>
    </font>
    <font>
      <sz val="14"/>
      <color rgb="FFFF0000"/>
      <name val="ＭＳ Ｐゴシック"/>
      <family val="3"/>
      <charset val="128"/>
      <scheme val="major"/>
    </font>
    <font>
      <sz val="10"/>
      <color rgb="FFFF0000"/>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font>
    <font>
      <sz val="10"/>
      <color rgb="FFFF0000"/>
      <name val="Century Gothic"/>
      <family val="2"/>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u/>
      <sz val="14"/>
      <color indexed="81"/>
      <name val="MS P ゴシック"/>
      <family val="3"/>
      <charset val="128"/>
    </font>
    <font>
      <b/>
      <sz val="12"/>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1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21">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0" applyNumberFormat="1" applyFont="1" applyFill="1" applyBorder="1" applyAlignment="1" applyProtection="1">
      <alignment horizontal="right" vertical="center"/>
    </xf>
    <xf numFmtId="38" fontId="5" fillId="0" borderId="36" xfId="0"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176" fontId="19" fillId="0" borderId="49" xfId="10" applyNumberFormat="1" applyFont="1" applyBorder="1" applyAlignment="1" applyProtection="1">
      <alignment horizontal="center" vertical="center" wrapText="1" shrinkToFit="1"/>
    </xf>
    <xf numFmtId="176" fontId="19" fillId="0" borderId="103" xfId="10" applyNumberFormat="1" applyFont="1" applyBorder="1" applyAlignment="1" applyProtection="1">
      <alignment horizontal="center" vertical="center" wrapText="1" shrinkToFit="1"/>
    </xf>
    <xf numFmtId="176" fontId="20" fillId="0" borderId="50" xfId="10" applyNumberFormat="1" applyFont="1" applyBorder="1" applyAlignment="1" applyProtection="1">
      <alignment horizontal="center" vertical="center" wrapText="1" shrinkToFit="1"/>
    </xf>
    <xf numFmtId="176" fontId="20" fillId="0" borderId="35" xfId="10" applyNumberFormat="1" applyFont="1" applyBorder="1" applyAlignment="1" applyProtection="1">
      <alignment horizontal="center" vertical="center" wrapText="1" shrinkToFit="1"/>
    </xf>
    <xf numFmtId="176" fontId="19" fillId="0" borderId="34" xfId="10" applyNumberFormat="1" applyFont="1" applyBorder="1" applyAlignment="1" applyProtection="1">
      <alignment horizontal="center" vertical="center" wrapText="1" shrinkToFit="1"/>
    </xf>
    <xf numFmtId="176" fontId="19" fillId="0" borderId="51" xfId="10" applyNumberFormat="1" applyFont="1" applyBorder="1" applyAlignment="1" applyProtection="1">
      <alignment horizontal="center" vertical="center" wrapText="1" shrinkToFi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0" fontId="19" fillId="0" borderId="57" xfId="10" applyFont="1" applyBorder="1" applyAlignment="1" applyProtection="1">
      <alignment vertical="center" shrinkToFit="1"/>
    </xf>
    <xf numFmtId="0" fontId="19" fillId="0" borderId="34" xfId="10"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73" xfId="10" applyNumberFormat="1"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1"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38" fontId="61" fillId="0" borderId="15" xfId="6" applyFont="1" applyFill="1" applyBorder="1" applyAlignment="1" applyProtection="1">
      <alignment vertical="center" shrinkToFit="1"/>
    </xf>
    <xf numFmtId="38" fontId="61" fillId="0" borderId="0" xfId="6" applyFont="1" applyFill="1" applyBorder="1" applyAlignment="1" applyProtection="1">
      <alignment vertical="center" shrinkToFit="1"/>
    </xf>
    <xf numFmtId="38" fontId="62" fillId="0" borderId="0" xfId="6" applyFont="1" applyFill="1" applyAlignment="1" applyProtection="1">
      <alignment vertical="center" shrinkToFit="1"/>
    </xf>
    <xf numFmtId="38" fontId="61" fillId="0" borderId="0" xfId="6" applyFont="1" applyFill="1" applyAlignment="1" applyProtection="1">
      <alignment vertical="center" shrinkToFit="1"/>
    </xf>
    <xf numFmtId="38" fontId="25" fillId="0" borderId="0" xfId="6" applyFont="1" applyFill="1" applyAlignment="1" applyProtection="1">
      <alignment vertical="center" shrinkToFit="1"/>
    </xf>
    <xf numFmtId="38" fontId="25" fillId="0" borderId="0" xfId="6" applyFont="1" applyFill="1" applyProtection="1">
      <alignment vertical="center"/>
    </xf>
    <xf numFmtId="183" fontId="62" fillId="0" borderId="0" xfId="6" applyNumberFormat="1" applyFont="1" applyFill="1" applyAlignment="1" applyProtection="1">
      <alignment vertical="center" shrinkToFit="1"/>
    </xf>
    <xf numFmtId="0" fontId="63" fillId="0" borderId="0" xfId="12" applyFont="1">
      <alignment vertical="center"/>
    </xf>
    <xf numFmtId="38" fontId="61" fillId="0" borderId="116" xfId="6" applyFont="1" applyFill="1" applyBorder="1" applyAlignment="1" applyProtection="1">
      <alignment vertical="center" shrinkToFit="1"/>
    </xf>
    <xf numFmtId="38" fontId="61" fillId="0" borderId="117" xfId="6" applyFont="1" applyFill="1" applyBorder="1" applyAlignment="1" applyProtection="1">
      <alignment vertical="center" shrinkToFit="1"/>
    </xf>
    <xf numFmtId="38" fontId="61" fillId="0" borderId="83" xfId="6" applyFont="1" applyFill="1" applyBorder="1" applyAlignment="1" applyProtection="1">
      <alignment vertical="center" shrinkToFit="1"/>
    </xf>
    <xf numFmtId="0" fontId="68" fillId="0" borderId="0" xfId="0" applyFont="1" applyProtection="1">
      <alignment vertical="center"/>
    </xf>
    <xf numFmtId="0" fontId="79" fillId="0" borderId="15" xfId="0" applyFont="1" applyFill="1" applyBorder="1" applyProtection="1">
      <alignment vertical="center"/>
    </xf>
    <xf numFmtId="0" fontId="24" fillId="0" borderId="0" xfId="0" applyFont="1" applyBorder="1" applyAlignment="1" applyProtection="1">
      <alignment vertical="center" shrinkToFit="1"/>
    </xf>
    <xf numFmtId="0" fontId="0" fillId="0" borderId="15" xfId="0" applyBorder="1">
      <alignment vertical="center"/>
    </xf>
    <xf numFmtId="38" fontId="59" fillId="0" borderId="0" xfId="6" applyFont="1" applyBorder="1" applyAlignment="1" applyProtection="1">
      <alignment vertical="center" shrinkToFit="1"/>
    </xf>
    <xf numFmtId="0" fontId="1" fillId="0" borderId="0" xfId="8" applyProtection="1">
      <alignment vertical="center"/>
      <protection locked="0"/>
    </xf>
    <xf numFmtId="0" fontId="83" fillId="0" borderId="0" xfId="8" applyFont="1" applyProtection="1">
      <alignment vertical="center"/>
      <protection locked="0"/>
    </xf>
    <xf numFmtId="0" fontId="80" fillId="0" borderId="0" xfId="8" applyFont="1" applyProtection="1">
      <alignment vertical="center"/>
      <protection locked="0"/>
    </xf>
    <xf numFmtId="184" fontId="80" fillId="0" borderId="0" xfId="8" applyNumberFormat="1" applyFont="1" applyProtection="1">
      <alignment vertical="center"/>
      <protection locked="0"/>
    </xf>
    <xf numFmtId="0" fontId="24" fillId="0" borderId="0" xfId="0" applyFont="1" applyBorder="1" applyProtection="1">
      <alignment vertical="center"/>
    </xf>
    <xf numFmtId="0" fontId="24" fillId="0" borderId="0" xfId="0" applyFont="1" applyBorder="1" applyAlignment="1" applyProtection="1">
      <alignment vertical="center"/>
    </xf>
    <xf numFmtId="0" fontId="5" fillId="0" borderId="0" xfId="0" applyFont="1" applyFill="1" applyAlignment="1" applyProtection="1">
      <alignment vertical="center"/>
    </xf>
    <xf numFmtId="0" fontId="23" fillId="0" borderId="92" xfId="9" applyFont="1" applyBorder="1" applyAlignment="1" applyProtection="1">
      <alignment horizontal="center" vertical="center" wrapText="1"/>
    </xf>
    <xf numFmtId="0" fontId="23" fillId="0" borderId="5" xfId="9" applyFont="1" applyBorder="1" applyAlignment="1" applyProtection="1">
      <alignment horizontal="center" vertical="center" wrapText="1"/>
    </xf>
    <xf numFmtId="0" fontId="23" fillId="0" borderId="33" xfId="9" applyFont="1" applyBorder="1" applyAlignment="1" applyProtection="1">
      <alignment horizontal="center" vertical="center" wrapText="1"/>
    </xf>
    <xf numFmtId="185" fontId="89" fillId="3" borderId="67" xfId="14" applyNumberFormat="1" applyFont="1" applyFill="1" applyBorder="1" applyAlignment="1" applyProtection="1">
      <alignment horizontal="right" vertical="center"/>
    </xf>
    <xf numFmtId="38" fontId="5" fillId="0" borderId="35" xfId="6" applyFont="1" applyFill="1" applyBorder="1" applyAlignment="1" applyProtection="1">
      <alignment horizontal="right" vertical="center"/>
    </xf>
    <xf numFmtId="38" fontId="5" fillId="0" borderId="51" xfId="6" applyFont="1" applyFill="1" applyBorder="1" applyAlignment="1" applyProtection="1">
      <alignment horizontal="righ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80" fillId="0" borderId="0" xfId="8" applyFont="1" applyProtection="1">
      <alignment vertical="center"/>
    </xf>
    <xf numFmtId="184" fontId="80" fillId="0" borderId="0" xfId="8" applyNumberFormat="1" applyFont="1" applyProtection="1">
      <alignment vertical="center"/>
    </xf>
    <xf numFmtId="0" fontId="82" fillId="0" borderId="0" xfId="8" applyFont="1" applyProtection="1">
      <alignment vertical="center"/>
    </xf>
    <xf numFmtId="184" fontId="82" fillId="0" borderId="0" xfId="8" applyNumberFormat="1" applyFont="1" applyProtection="1">
      <alignment vertical="center"/>
    </xf>
    <xf numFmtId="0" fontId="83" fillId="0" borderId="0" xfId="8" applyFont="1" applyProtection="1">
      <alignment vertical="center"/>
    </xf>
    <xf numFmtId="0" fontId="84" fillId="0" borderId="0" xfId="0" applyFont="1" applyProtection="1">
      <alignment vertical="center"/>
    </xf>
    <xf numFmtId="0" fontId="80" fillId="0" borderId="0" xfId="12" applyFont="1" applyAlignment="1" applyProtection="1">
      <alignment horizontal="left" vertical="center"/>
    </xf>
    <xf numFmtId="0" fontId="85" fillId="0" borderId="0" xfId="12" applyFont="1" applyAlignment="1" applyProtection="1">
      <alignment horizontal="center" vertical="center"/>
    </xf>
    <xf numFmtId="0" fontId="86" fillId="0" borderId="0" xfId="12" applyFont="1" applyAlignment="1" applyProtection="1">
      <alignment horizontal="center" vertical="center"/>
    </xf>
    <xf numFmtId="0" fontId="80" fillId="0" borderId="100" xfId="12" applyFont="1" applyBorder="1" applyAlignment="1" applyProtection="1">
      <alignment horizontal="left" vertical="center"/>
    </xf>
    <xf numFmtId="0" fontId="37" fillId="0" borderId="0" xfId="12" applyAlignment="1" applyProtection="1">
      <alignment horizontal="left" vertical="center"/>
    </xf>
    <xf numFmtId="0" fontId="80" fillId="0" borderId="0" xfId="8" applyFont="1" applyAlignment="1" applyProtection="1">
      <alignment horizontal="center" vertical="center"/>
    </xf>
    <xf numFmtId="0" fontId="80"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1" fillId="0" borderId="0" xfId="12" applyFont="1" applyProtection="1">
      <alignment vertical="center"/>
    </xf>
    <xf numFmtId="0" fontId="61" fillId="0" borderId="66" xfId="12" applyFont="1" applyBorder="1" applyAlignment="1" applyProtection="1">
      <alignment horizontal="center" vertical="center" shrinkToFit="1"/>
    </xf>
    <xf numFmtId="0" fontId="61" fillId="0" borderId="2" xfId="12" applyFont="1" applyBorder="1" applyAlignment="1" applyProtection="1">
      <alignment horizontal="center" vertical="center" shrinkToFit="1"/>
    </xf>
    <xf numFmtId="0" fontId="61" fillId="0" borderId="116" xfId="12" applyFont="1" applyBorder="1" applyProtection="1">
      <alignment vertical="center"/>
    </xf>
    <xf numFmtId="183" fontId="61" fillId="0" borderId="116" xfId="12" applyNumberFormat="1" applyFont="1" applyBorder="1" applyAlignment="1" applyProtection="1">
      <alignment vertical="center" shrinkToFit="1"/>
    </xf>
    <xf numFmtId="0" fontId="61" fillId="0" borderId="116" xfId="12" applyFont="1" applyBorder="1" applyAlignment="1" applyProtection="1">
      <alignment vertical="center" shrinkToFit="1"/>
    </xf>
    <xf numFmtId="0" fontId="37" fillId="0" borderId="0" xfId="12" applyAlignment="1" applyProtection="1">
      <alignment horizontal="right" vertical="center"/>
    </xf>
    <xf numFmtId="0" fontId="61" fillId="0" borderId="15" xfId="12" applyFont="1" applyBorder="1" applyProtection="1">
      <alignment vertical="center"/>
    </xf>
    <xf numFmtId="183" fontId="61" fillId="0" borderId="15" xfId="12" applyNumberFormat="1" applyFont="1" applyBorder="1" applyAlignment="1" applyProtection="1">
      <alignment vertical="center" shrinkToFit="1"/>
    </xf>
    <xf numFmtId="0" fontId="61" fillId="0" borderId="0" xfId="12" applyFont="1" applyAlignment="1" applyProtection="1">
      <alignment vertical="center" shrinkToFit="1"/>
    </xf>
    <xf numFmtId="0" fontId="37" fillId="0" borderId="0" xfId="12" applyAlignment="1" applyProtection="1">
      <alignment horizontal="left"/>
    </xf>
    <xf numFmtId="0" fontId="37" fillId="0" borderId="0" xfId="12" applyAlignment="1" applyProtection="1">
      <alignment horizontal="center" vertical="center"/>
    </xf>
    <xf numFmtId="0" fontId="37" fillId="0" borderId="0" xfId="12" applyAlignment="1" applyProtection="1"/>
    <xf numFmtId="0" fontId="63" fillId="0" borderId="0" xfId="12" applyFont="1" applyAlignment="1" applyProtection="1"/>
    <xf numFmtId="0" fontId="37" fillId="0" borderId="0" xfId="12" applyAlignment="1" applyProtection="1">
      <alignment horizontal="center" wrapText="1"/>
    </xf>
    <xf numFmtId="0" fontId="37" fillId="0" borderId="37" xfId="12" applyBorder="1" applyAlignment="1" applyProtection="1">
      <alignment horizontal="right" vertical="center"/>
    </xf>
    <xf numFmtId="0" fontId="37" fillId="0" borderId="17" xfId="12" applyBorder="1" applyAlignment="1" applyProtection="1">
      <alignment horizontal="center" vertical="center"/>
    </xf>
    <xf numFmtId="0" fontId="63" fillId="0" borderId="0" xfId="12" applyFont="1" applyAlignment="1" applyProtection="1">
      <alignment horizontal="right" vertical="center"/>
    </xf>
    <xf numFmtId="0" fontId="37" fillId="0" borderId="83" xfId="12" applyBorder="1" applyProtection="1">
      <alignment vertical="center"/>
    </xf>
    <xf numFmtId="0" fontId="37" fillId="0" borderId="15" xfId="12" applyBorder="1" applyProtection="1">
      <alignment vertical="center"/>
    </xf>
    <xf numFmtId="0" fontId="37" fillId="0" borderId="6" xfId="12" applyBorder="1" applyAlignment="1" applyProtection="1">
      <alignment horizontal="left" vertical="center"/>
    </xf>
    <xf numFmtId="0" fontId="25" fillId="0" borderId="0" xfId="12" applyFont="1" applyAlignment="1" applyProtection="1">
      <alignment vertical="center" shrinkToFit="1"/>
    </xf>
    <xf numFmtId="0" fontId="37" fillId="0" borderId="4" xfId="12" applyBorder="1" applyAlignment="1" applyProtection="1">
      <alignment vertical="center" shrinkToFit="1"/>
    </xf>
    <xf numFmtId="0" fontId="64" fillId="0" borderId="0" xfId="12" applyFont="1" applyAlignment="1" applyProtection="1">
      <alignment horizontal="left" vertical="center"/>
    </xf>
    <xf numFmtId="0" fontId="64" fillId="0" borderId="0" xfId="12" applyFont="1" applyAlignment="1" applyProtection="1">
      <alignment horizontal="right" vertical="center"/>
    </xf>
    <xf numFmtId="58" fontId="5" fillId="0" borderId="16" xfId="0" applyNumberFormat="1" applyFont="1" applyFill="1" applyBorder="1" applyAlignment="1" applyProtection="1">
      <alignment vertical="center"/>
    </xf>
    <xf numFmtId="0" fontId="5" fillId="0" borderId="16" xfId="0" applyNumberFormat="1" applyFont="1" applyFill="1" applyBorder="1" applyAlignment="1" applyProtection="1">
      <alignment vertical="center"/>
    </xf>
    <xf numFmtId="38" fontId="58" fillId="0" borderId="0" xfId="6" applyFont="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30" fillId="2" borderId="15" xfId="10" applyFont="1" applyFill="1" applyBorder="1" applyAlignment="1" applyProtection="1">
      <alignment horizontal="center" vertical="center"/>
      <protection locked="0"/>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1"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xf>
    <xf numFmtId="38" fontId="54" fillId="2" borderId="63"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protection locked="0"/>
    </xf>
    <xf numFmtId="38" fontId="54" fillId="2" borderId="6"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38" fontId="54" fillId="2" borderId="67" xfId="10" applyNumberFormat="1" applyFont="1" applyFill="1" applyBorder="1" applyAlignment="1" applyProtection="1">
      <alignment vertical="center" shrinkToFit="1"/>
    </xf>
    <xf numFmtId="38" fontId="54" fillId="2" borderId="67"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horizontal="center"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0" fontId="19" fillId="2" borderId="5" xfId="10" applyFont="1" applyFill="1" applyBorder="1" applyAlignment="1" applyProtection="1">
      <alignment horizontal="center" vertical="center" shrinkToFit="1"/>
      <protection locked="0"/>
    </xf>
    <xf numFmtId="38" fontId="54" fillId="2" borderId="17"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xf>
    <xf numFmtId="38" fontId="54" fillId="2" borderId="0" xfId="10" applyNumberFormat="1" applyFont="1" applyFill="1" applyAlignment="1" applyProtection="1">
      <alignment vertical="center" shrinkToFit="1"/>
      <protection locked="0"/>
    </xf>
    <xf numFmtId="38" fontId="54" fillId="2" borderId="19" xfId="10" applyNumberFormat="1" applyFont="1" applyFill="1" applyBorder="1" applyAlignment="1" applyProtection="1">
      <alignment vertical="center" shrinkToFit="1"/>
      <protection locked="0"/>
    </xf>
    <xf numFmtId="38" fontId="54" fillId="2" borderId="5" xfId="10" applyNumberFormat="1" applyFont="1" applyFill="1" applyBorder="1" applyAlignment="1" applyProtection="1">
      <alignment vertical="center" shrinkToFit="1"/>
      <protection locked="0"/>
    </xf>
    <xf numFmtId="0" fontId="19" fillId="0" borderId="32" xfId="10" applyFont="1" applyFill="1" applyBorder="1" applyAlignment="1" applyProtection="1">
      <alignment horizontal="center"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0" fontId="19" fillId="0" borderId="67" xfId="10" applyFont="1" applyFill="1" applyBorder="1" applyAlignment="1" applyProtection="1">
      <alignment horizontal="center" vertical="center" shrinkToFit="1"/>
    </xf>
    <xf numFmtId="0" fontId="19" fillId="0" borderId="19" xfId="10" applyFont="1" applyFill="1" applyBorder="1" applyAlignment="1" applyProtection="1">
      <alignment horizontal="center" vertical="center" shrinkToFit="1"/>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0" borderId="81" xfId="10" applyFont="1" applyFill="1" applyBorder="1" applyAlignment="1" applyProtection="1">
      <alignment horizontal="center" vertical="center" shrinkToFit="1"/>
    </xf>
    <xf numFmtId="38" fontId="54" fillId="0" borderId="64" xfId="10" applyNumberFormat="1" applyFont="1" applyFill="1" applyBorder="1" applyAlignment="1" applyProtection="1">
      <alignment vertical="center" shrinkToFit="1"/>
    </xf>
    <xf numFmtId="38" fontId="54" fillId="0" borderId="32" xfId="10" applyNumberFormat="1" applyFont="1" applyFill="1" applyBorder="1" applyAlignment="1" applyProtection="1">
      <alignment vertical="center" shrinkToFit="1"/>
    </xf>
    <xf numFmtId="38" fontId="55" fillId="0" borderId="65"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67" xfId="10" applyNumberFormat="1" applyFont="1" applyFill="1" applyBorder="1" applyAlignment="1" applyProtection="1">
      <alignment vertical="center" shrinkToFit="1"/>
    </xf>
    <xf numFmtId="38" fontId="55" fillId="0" borderId="7"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5" fillId="0" borderId="11"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74" xfId="10" applyNumberFormat="1" applyFont="1" applyFill="1" applyBorder="1" applyAlignment="1" applyProtection="1">
      <alignment vertical="center" shrinkToFit="1"/>
    </xf>
    <xf numFmtId="38" fontId="55" fillId="0" borderId="84"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38" fontId="55" fillId="0" borderId="89" xfId="10" applyNumberFormat="1" applyFont="1" applyFill="1" applyBorder="1" applyAlignment="1" applyProtection="1">
      <alignment vertical="center" shrinkToFit="1"/>
    </xf>
    <xf numFmtId="0" fontId="19" fillId="0" borderId="35" xfId="11" applyFont="1" applyFill="1" applyBorder="1" applyAlignment="1" applyProtection="1">
      <alignment horizontal="center" vertical="center" wrapText="1" shrinkToFit="1"/>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54" fillId="0" borderId="43"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100"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49" fillId="0" borderId="15" xfId="0" applyFont="1" applyBorder="1" applyAlignment="1">
      <alignment vertical="top" textRotation="255" shrinkToFit="1"/>
    </xf>
    <xf numFmtId="38" fontId="0" fillId="0" borderId="15" xfId="0" applyNumberFormat="1" applyBorder="1">
      <alignment vertical="center"/>
    </xf>
    <xf numFmtId="0" fontId="80" fillId="0" borderId="100" xfId="8" applyFont="1" applyBorder="1" applyAlignment="1" applyProtection="1">
      <alignment horizontal="center" vertical="center"/>
    </xf>
    <xf numFmtId="0" fontId="80" fillId="2" borderId="73" xfId="8" applyFont="1" applyFill="1" applyBorder="1" applyAlignment="1" applyProtection="1">
      <alignment horizontal="center" vertical="center"/>
      <protection locked="0"/>
    </xf>
    <xf numFmtId="0" fontId="80" fillId="2" borderId="30" xfId="8" applyFont="1" applyFill="1" applyBorder="1" applyAlignment="1" applyProtection="1">
      <alignment horizontal="center" vertical="center"/>
      <protection locked="0"/>
    </xf>
    <xf numFmtId="0" fontId="80" fillId="2" borderId="89" xfId="8" applyFont="1" applyFill="1" applyBorder="1" applyAlignment="1" applyProtection="1">
      <alignment horizontal="center" vertical="center"/>
      <protection locked="0"/>
    </xf>
    <xf numFmtId="0" fontId="80" fillId="2" borderId="38" xfId="8" applyFont="1" applyFill="1" applyBorder="1" applyAlignment="1" applyProtection="1">
      <alignment horizontal="left" vertical="center" wrapText="1"/>
    </xf>
    <xf numFmtId="0" fontId="80" fillId="2" borderId="28" xfId="8" applyFont="1" applyFill="1" applyBorder="1" applyAlignment="1" applyProtection="1">
      <alignment horizontal="left" vertical="center" wrapText="1"/>
    </xf>
    <xf numFmtId="0" fontId="80" fillId="2" borderId="45" xfId="8" applyFont="1" applyFill="1" applyBorder="1" applyAlignment="1" applyProtection="1">
      <alignment horizontal="left" vertical="center" wrapText="1"/>
    </xf>
    <xf numFmtId="0" fontId="80" fillId="2" borderId="40" xfId="8" applyFont="1" applyFill="1" applyBorder="1" applyAlignment="1" applyProtection="1">
      <alignment horizontal="left" vertical="center" wrapText="1"/>
    </xf>
    <xf numFmtId="0" fontId="80" fillId="2" borderId="0" xfId="8" applyFont="1" applyFill="1" applyAlignment="1" applyProtection="1">
      <alignment horizontal="left" vertical="center" wrapText="1"/>
    </xf>
    <xf numFmtId="0" fontId="80" fillId="2" borderId="7" xfId="8" applyFont="1" applyFill="1" applyBorder="1" applyAlignment="1" applyProtection="1">
      <alignment horizontal="left" vertical="center" wrapText="1"/>
    </xf>
    <xf numFmtId="0" fontId="80" fillId="2" borderId="41" xfId="8" applyFont="1" applyFill="1" applyBorder="1" applyAlignment="1" applyProtection="1">
      <alignment horizontal="left" vertical="center" wrapText="1"/>
    </xf>
    <xf numFmtId="0" fontId="80" fillId="2" borderId="16" xfId="8" applyFont="1" applyFill="1" applyBorder="1" applyAlignment="1" applyProtection="1">
      <alignment horizontal="left" vertical="center" wrapText="1"/>
    </xf>
    <xf numFmtId="0" fontId="80" fillId="2" borderId="18" xfId="8" applyFont="1" applyFill="1" applyBorder="1" applyAlignment="1" applyProtection="1">
      <alignment horizontal="left" vertical="center" wrapText="1"/>
    </xf>
    <xf numFmtId="38" fontId="37" fillId="0" borderId="67" xfId="6" applyFont="1" applyFill="1" applyBorder="1" applyAlignment="1" applyProtection="1">
      <alignment vertical="center"/>
    </xf>
    <xf numFmtId="38" fontId="37" fillId="0" borderId="5" xfId="6" applyFont="1" applyFill="1" applyBorder="1" applyAlignment="1" applyProtection="1">
      <alignment vertical="center"/>
    </xf>
    <xf numFmtId="38" fontId="37" fillId="0" borderId="6" xfId="6" applyFont="1" applyBorder="1" applyAlignment="1" applyProtection="1">
      <alignment vertical="center"/>
    </xf>
    <xf numFmtId="38" fontId="37" fillId="0" borderId="0" xfId="6" applyFont="1" applyBorder="1" applyAlignment="1" applyProtection="1">
      <alignment vertical="center"/>
    </xf>
    <xf numFmtId="0" fontId="64" fillId="0" borderId="0" xfId="12" applyFont="1" applyAlignment="1" applyProtection="1">
      <alignment horizontal="right" vertical="center"/>
    </xf>
    <xf numFmtId="38" fontId="65" fillId="0" borderId="15" xfId="6" applyFont="1" applyFill="1" applyBorder="1" applyAlignment="1" applyProtection="1">
      <alignment vertical="center"/>
    </xf>
    <xf numFmtId="0" fontId="37" fillId="0" borderId="15" xfId="12" applyBorder="1" applyAlignment="1" applyProtection="1">
      <alignment vertical="center" shrinkToFit="1"/>
    </xf>
    <xf numFmtId="0" fontId="37" fillId="2" borderId="15" xfId="12" applyFill="1" applyBorder="1" applyAlignment="1" applyProtection="1">
      <alignment horizontal="center" vertical="center"/>
      <protection locked="0"/>
    </xf>
    <xf numFmtId="178" fontId="37" fillId="0" borderId="15" xfId="6" applyNumberFormat="1" applyFont="1" applyFill="1" applyBorder="1" applyAlignment="1" applyProtection="1">
      <alignment vertical="center"/>
    </xf>
    <xf numFmtId="178" fontId="37" fillId="0" borderId="83" xfId="6" applyNumberFormat="1" applyFont="1" applyFill="1" applyBorder="1" applyAlignment="1" applyProtection="1">
      <alignment vertical="center"/>
    </xf>
    <xf numFmtId="0" fontId="37" fillId="0" borderId="15" xfId="12" applyBorder="1" applyAlignment="1" applyProtection="1">
      <alignment horizontal="center" vertical="center"/>
    </xf>
    <xf numFmtId="38" fontId="37" fillId="0" borderId="15" xfId="6" applyFont="1" applyFill="1" applyBorder="1" applyAlignment="1" applyProtection="1">
      <alignment vertical="center"/>
    </xf>
    <xf numFmtId="38" fontId="37" fillId="0" borderId="83" xfId="6" applyFont="1" applyFill="1" applyBorder="1" applyAlignment="1" applyProtection="1">
      <alignment vertical="center"/>
    </xf>
    <xf numFmtId="0" fontId="37" fillId="0" borderId="83" xfId="12" applyBorder="1" applyAlignment="1" applyProtection="1">
      <alignment horizontal="center" vertical="center"/>
    </xf>
    <xf numFmtId="0" fontId="37" fillId="0" borderId="6" xfId="12" applyBorder="1" applyAlignment="1" applyProtection="1">
      <alignment horizontal="center" vertical="center"/>
    </xf>
    <xf numFmtId="0" fontId="37" fillId="0" borderId="0" xfId="12" applyAlignment="1" applyProtection="1">
      <alignment horizontal="center" vertical="center"/>
    </xf>
    <xf numFmtId="0" fontId="37" fillId="2" borderId="83" xfId="12" applyFill="1" applyBorder="1" applyProtection="1">
      <alignment vertical="center"/>
      <protection locked="0"/>
    </xf>
    <xf numFmtId="0" fontId="37" fillId="2" borderId="17" xfId="12" applyFill="1" applyBorder="1" applyProtection="1">
      <alignment vertical="center"/>
      <protection locked="0"/>
    </xf>
    <xf numFmtId="0" fontId="37" fillId="0" borderId="83" xfId="12" applyBorder="1" applyProtection="1">
      <alignment vertical="center"/>
    </xf>
    <xf numFmtId="0" fontId="37" fillId="0" borderId="17" xfId="12" applyBorder="1" applyProtection="1">
      <alignment vertical="center"/>
    </xf>
    <xf numFmtId="0" fontId="61" fillId="0" borderId="15" xfId="12" applyFont="1" applyBorder="1" applyAlignment="1" applyProtection="1">
      <alignment horizontal="center" vertical="center"/>
    </xf>
    <xf numFmtId="0" fontId="61" fillId="0" borderId="83" xfId="12" applyFont="1" applyBorder="1" applyAlignment="1" applyProtection="1">
      <alignment horizontal="center" vertical="center" shrinkToFit="1"/>
    </xf>
    <xf numFmtId="0" fontId="61" fillId="0" borderId="37" xfId="12" applyFont="1" applyBorder="1" applyAlignment="1" applyProtection="1">
      <alignment horizontal="center" vertical="center" shrinkToFit="1"/>
    </xf>
    <xf numFmtId="0" fontId="61" fillId="0" borderId="17" xfId="12" applyFont="1" applyBorder="1" applyAlignment="1" applyProtection="1">
      <alignment horizontal="center" vertical="center" shrinkToFit="1"/>
    </xf>
    <xf numFmtId="0" fontId="37" fillId="0" borderId="0" xfId="12" applyAlignment="1" applyProtection="1">
      <alignment vertical="center" shrinkToFit="1"/>
    </xf>
    <xf numFmtId="0" fontId="37" fillId="0" borderId="66" xfId="12" applyBorder="1" applyAlignment="1" applyProtection="1">
      <alignment horizontal="center" vertical="center"/>
    </xf>
    <xf numFmtId="0" fontId="37" fillId="0" borderId="67" xfId="12" applyBorder="1" applyAlignment="1" applyProtection="1">
      <alignment horizontal="center" vertical="center"/>
    </xf>
    <xf numFmtId="0" fontId="37" fillId="0" borderId="2" xfId="12" applyBorder="1" applyAlignment="1" applyProtection="1">
      <alignment horizontal="center" vertical="center"/>
    </xf>
    <xf numFmtId="0" fontId="63" fillId="0" borderId="15" xfId="12" applyFont="1" applyBorder="1" applyAlignment="1" applyProtection="1">
      <alignment horizontal="center" vertical="center" wrapText="1"/>
    </xf>
    <xf numFmtId="0" fontId="61" fillId="0" borderId="66" xfId="12" applyFont="1" applyBorder="1" applyAlignment="1" applyProtection="1">
      <alignment horizontal="center" vertical="center" wrapText="1" shrinkToFit="1"/>
    </xf>
    <xf numFmtId="0" fontId="61" fillId="0" borderId="115" xfId="12" applyFont="1" applyBorder="1" applyAlignment="1" applyProtection="1">
      <alignment horizontal="center" vertical="center" wrapText="1" shrinkToFit="1"/>
    </xf>
    <xf numFmtId="0" fontId="66" fillId="0" borderId="0" xfId="12" applyFont="1" applyAlignment="1" applyProtection="1">
      <alignment horizontal="center" vertical="center" shrinkToFit="1"/>
    </xf>
    <xf numFmtId="0" fontId="67"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vertical="center" shrinkToFit="1"/>
    </xf>
    <xf numFmtId="0" fontId="5" fillId="0" borderId="62" xfId="0" applyFont="1" applyFill="1" applyBorder="1" applyAlignment="1" applyProtection="1">
      <alignment vertical="center" shrinkToFit="1"/>
    </xf>
    <xf numFmtId="0" fontId="5" fillId="0" borderId="65" xfId="0" applyFont="1" applyFill="1" applyBorder="1" applyAlignment="1" applyProtection="1">
      <alignment vertical="center" shrinkToFit="1"/>
    </xf>
    <xf numFmtId="0" fontId="5" fillId="0" borderId="16" xfId="0" applyNumberFormat="1" applyFont="1" applyFill="1" applyBorder="1" applyAlignment="1" applyProtection="1">
      <alignment horizontal="center" vertical="center"/>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84" xfId="0" applyFont="1" applyFill="1" applyBorder="1" applyAlignment="1" applyProtection="1">
      <alignment vertical="center" shrinkToFit="1"/>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7" fillId="0" borderId="0" xfId="0" applyFont="1" applyFill="1" applyBorder="1" applyAlignment="1" applyProtection="1">
      <alignment horizontal="distributed" vertical="center"/>
    </xf>
    <xf numFmtId="0" fontId="5" fillId="0" borderId="0"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5" fillId="0" borderId="82" xfId="0" applyFont="1" applyFill="1" applyBorder="1" applyAlignment="1" applyProtection="1">
      <alignmen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24" fillId="0" borderId="15" xfId="0" applyFont="1" applyBorder="1" applyAlignment="1" applyProtection="1">
      <alignment vertical="center" shrinkToFit="1"/>
    </xf>
    <xf numFmtId="38" fontId="58" fillId="0" borderId="15" xfId="6" applyFont="1" applyBorder="1" applyAlignment="1" applyProtection="1">
      <alignment vertical="center" shrinkToFit="1"/>
      <protection locked="0"/>
    </xf>
    <xf numFmtId="0" fontId="24" fillId="0" borderId="15" xfId="0" applyFont="1" applyBorder="1" applyProtection="1">
      <alignment vertical="center"/>
    </xf>
    <xf numFmtId="38" fontId="59" fillId="0" borderId="66" xfId="6" applyFont="1" applyBorder="1" applyAlignment="1" applyProtection="1">
      <alignment vertical="center" shrinkToFit="1"/>
    </xf>
    <xf numFmtId="0" fontId="69" fillId="0" borderId="0" xfId="0" applyFont="1" applyFill="1" applyAlignment="1" applyProtection="1">
      <alignment horizontal="center" vertical="center"/>
    </xf>
    <xf numFmtId="0" fontId="70" fillId="0" borderId="52" xfId="0" applyFont="1" applyFill="1" applyBorder="1" applyAlignment="1" applyProtection="1">
      <alignment horizontal="center" vertical="center"/>
    </xf>
    <xf numFmtId="0" fontId="70" fillId="0" borderId="50" xfId="0" applyFont="1" applyFill="1" applyBorder="1" applyAlignment="1" applyProtection="1">
      <alignment horizontal="center" vertical="center"/>
    </xf>
    <xf numFmtId="0" fontId="70"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64"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5" borderId="37"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38" fontId="7" fillId="0" borderId="83" xfId="6" applyNumberFormat="1" applyFont="1" applyFill="1" applyBorder="1" applyAlignment="1" applyProtection="1">
      <alignment vertical="center"/>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0" fontId="36" fillId="0" borderId="16" xfId="0" applyFont="1" applyBorder="1" applyAlignment="1" applyProtection="1">
      <alignment horizontal="center" vertical="center"/>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2" xfId="0" applyFont="1" applyBorder="1" applyProtection="1">
      <alignment vertical="center"/>
    </xf>
    <xf numFmtId="0" fontId="7" fillId="0" borderId="4" xfId="0" applyFont="1" applyBorder="1" applyProtection="1">
      <alignment vertical="center"/>
    </xf>
    <xf numFmtId="0" fontId="7" fillId="0" borderId="3" xfId="0" applyFont="1" applyBorder="1" applyProtection="1">
      <alignment vertical="center"/>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1" fillId="2" borderId="52" xfId="0" applyFont="1" applyFill="1" applyBorder="1" applyAlignment="1" applyProtection="1">
      <alignment horizontal="center" vertical="center" shrinkToFit="1"/>
      <protection locked="0"/>
    </xf>
    <xf numFmtId="0" fontId="71" fillId="2" borderId="50" xfId="0" applyFont="1" applyFill="1" applyBorder="1" applyAlignment="1" applyProtection="1">
      <alignment horizontal="center" vertical="center" shrinkToFit="1"/>
      <protection locked="0"/>
    </xf>
    <xf numFmtId="0" fontId="71" fillId="2" borderId="82" xfId="0" applyFont="1" applyFill="1" applyBorder="1" applyAlignment="1" applyProtection="1">
      <alignment horizontal="center" vertical="center" shrinkToFit="1"/>
      <protection locked="0"/>
    </xf>
    <xf numFmtId="0" fontId="7" fillId="0" borderId="50" xfId="0" applyFont="1" applyBorder="1" applyProtection="1">
      <alignment vertical="center"/>
    </xf>
    <xf numFmtId="0" fontId="7" fillId="0" borderId="51" xfId="0" applyFont="1" applyBorder="1" applyProtection="1">
      <alignment vertical="center"/>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43"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19" fillId="0" borderId="58"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9" xfId="11" applyFont="1" applyBorder="1" applyAlignment="1" applyProtection="1">
      <alignment horizontal="center" vertical="center" wrapText="1" shrinkToFit="1"/>
    </xf>
    <xf numFmtId="0" fontId="19" fillId="0" borderId="74" xfId="11" applyFont="1" applyBorder="1" applyAlignment="1" applyProtection="1">
      <alignment horizontal="center" vertical="center" wrapText="1" shrinkToFit="1"/>
    </xf>
    <xf numFmtId="0" fontId="19" fillId="0" borderId="68" xfId="11" applyFont="1" applyFill="1" applyBorder="1" applyAlignment="1" applyProtection="1">
      <alignment horizontal="center" vertical="center" wrapText="1" shrinkToFit="1"/>
    </xf>
    <xf numFmtId="0" fontId="19" fillId="0" borderId="75" xfId="11" applyFont="1" applyFill="1" applyBorder="1" applyAlignment="1" applyProtection="1">
      <alignment horizontal="center" vertical="center" wrapText="1" shrinkToFit="1"/>
    </xf>
    <xf numFmtId="0" fontId="19" fillId="0" borderId="85" xfId="10" applyFont="1" applyBorder="1" applyAlignment="1" applyProtection="1">
      <alignment horizontal="center" vertical="center"/>
    </xf>
    <xf numFmtId="0" fontId="19" fillId="0" borderId="3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88" xfId="10" applyFont="1" applyBorder="1" applyAlignment="1" applyProtection="1">
      <alignment horizontal="center" vertical="center" shrinkToFit="1"/>
    </xf>
    <xf numFmtId="0" fontId="19" fillId="0" borderId="30" xfId="10" applyFont="1" applyBorder="1" applyAlignment="1" applyProtection="1">
      <alignment horizontal="center" vertical="center" shrinkToFit="1"/>
    </xf>
    <xf numFmtId="0" fontId="19" fillId="0" borderId="89" xfId="10" applyFont="1" applyBorder="1" applyAlignment="1" applyProtection="1">
      <alignment horizontal="center" vertical="center" shrinkToFi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28" fillId="0" borderId="63" xfId="10" applyFont="1" applyBorder="1" applyAlignment="1" applyProtection="1">
      <alignment horizontal="center" vertical="center"/>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38" fontId="55" fillId="0" borderId="46" xfId="10" applyNumberFormat="1" applyFont="1" applyFill="1" applyBorder="1" applyAlignment="1" applyProtection="1">
      <alignment horizontal="right" vertical="center" shrinkToFit="1"/>
    </xf>
    <xf numFmtId="38" fontId="55" fillId="0"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5" xfId="0" applyFont="1" applyBorder="1" applyAlignment="1" applyProtection="1">
      <alignment horizontal="center" vertical="center" shrinkToFit="1"/>
    </xf>
    <xf numFmtId="0" fontId="74"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5">
    <cellStyle name="パーセント" xfId="13" builtinId="5"/>
    <cellStyle name="桁区切り" xfId="6" builtinId="6"/>
    <cellStyle name="桁区切り 3" xfId="14" xr:uid="{73F0ED58-27AC-4A24-AF19-75ABAE690646}"/>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D25202E4-2847-4DA9-A36C-7513E7D52B91}"/>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586D8345-988F-4AC6-9B6D-772DB9403A76}"/>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247649</xdr:colOff>
      <xdr:row>1</xdr:row>
      <xdr:rowOff>104775</xdr:rowOff>
    </xdr:from>
    <xdr:to>
      <xdr:col>9</xdr:col>
      <xdr:colOff>609600</xdr:colOff>
      <xdr:row>5</xdr:row>
      <xdr:rowOff>104774</xdr:rowOff>
    </xdr:to>
    <xdr:sp macro="" textlink="">
      <xdr:nvSpPr>
        <xdr:cNvPr id="2" name="角丸四角形吹き出し 7">
          <a:extLst>
            <a:ext uri="{FF2B5EF4-FFF2-40B4-BE49-F238E27FC236}">
              <a16:creationId xmlns:a16="http://schemas.microsoft.com/office/drawing/2014/main" id="{9443AEA8-DAFD-4D5B-A40F-C87B9E41D64B}"/>
            </a:ext>
          </a:extLst>
        </xdr:cNvPr>
        <xdr:cNvSpPr/>
      </xdr:nvSpPr>
      <xdr:spPr>
        <a:xfrm>
          <a:off x="2905124" y="390525"/>
          <a:ext cx="2876551" cy="933449"/>
        </a:xfrm>
        <a:prstGeom prst="wedgeRoundRectCallout">
          <a:avLst>
            <a:gd name="adj1" fmla="val -69742"/>
            <a:gd name="adj2" fmla="val 23626"/>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ysClr val="windowText" lastClr="000000"/>
              </a:solidFill>
            </a:rPr>
            <a:t>職員１人当たりの平均勤続年数が</a:t>
          </a:r>
          <a:endParaRPr kumimoji="1" lang="en-US" altLang="ja-JP" sz="900">
            <a:solidFill>
              <a:sysClr val="windowText" lastClr="000000"/>
            </a:solidFill>
          </a:endParaRPr>
        </a:p>
        <a:p>
          <a:pPr algn="l">
            <a:lnSpc>
              <a:spcPts val="1200"/>
            </a:lnSpc>
          </a:pPr>
          <a:r>
            <a:rPr kumimoji="1" lang="ja-JP" altLang="en-US" sz="900">
              <a:solidFill>
                <a:sysClr val="windowText" lastClr="000000"/>
              </a:solidFill>
            </a:rPr>
            <a:t>　１１年以上　→　７％（キャリアパス要件適用）</a:t>
          </a:r>
          <a:endParaRPr kumimoji="1" lang="en-US" altLang="ja-JP" sz="900">
            <a:solidFill>
              <a:sysClr val="windowText" lastClr="000000"/>
            </a:solidFill>
          </a:endParaRPr>
        </a:p>
        <a:p>
          <a:pPr algn="l"/>
          <a:r>
            <a:rPr kumimoji="1" lang="ja-JP" altLang="en-US" sz="900">
              <a:solidFill>
                <a:sysClr val="windowText" lastClr="000000"/>
              </a:solidFill>
            </a:rPr>
            <a:t>　　　　　　　　　　　５％（キャリアパス要件非適用）</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１１年未満　→　６％（キャリアパス要件適用）</a:t>
          </a:r>
          <a:endParaRPr kumimoji="1" lang="en-US" altLang="ja-JP" sz="900">
            <a:solidFill>
              <a:schemeClr val="tx1"/>
            </a:solidFill>
          </a:endParaRPr>
        </a:p>
        <a:p>
          <a:pPr algn="l">
            <a:lnSpc>
              <a:spcPts val="1100"/>
            </a:lnSpc>
          </a:pPr>
          <a:r>
            <a:rPr kumimoji="1" lang="ja-JP" altLang="en-US" sz="900">
              <a:solidFill>
                <a:schemeClr val="tx1"/>
              </a:solidFill>
            </a:rPr>
            <a:t>　　　　　　　　　　　</a:t>
          </a:r>
          <a:r>
            <a:rPr kumimoji="1" lang="ja-JP" altLang="en-US" sz="900">
              <a:solidFill>
                <a:schemeClr val="tx1"/>
              </a:solidFill>
              <a:effectLst/>
              <a:latin typeface="+mn-lt"/>
              <a:ea typeface="+mn-ea"/>
              <a:cs typeface="+mn-cs"/>
            </a:rPr>
            <a:t>４</a:t>
          </a:r>
          <a:r>
            <a:rPr kumimoji="1" lang="ja-JP" altLang="ja-JP" sz="900">
              <a:solidFill>
                <a:schemeClr val="tx1"/>
              </a:solidFill>
              <a:effectLst/>
              <a:latin typeface="+mn-lt"/>
              <a:ea typeface="+mn-ea"/>
              <a:cs typeface="+mn-cs"/>
            </a:rPr>
            <a:t>％（キャリアパス要件</a:t>
          </a:r>
          <a:r>
            <a:rPr kumimoji="1" lang="ja-JP" altLang="en-US" sz="900">
              <a:solidFill>
                <a:schemeClr val="tx1"/>
              </a:solidFill>
              <a:effectLst/>
              <a:latin typeface="+mn-lt"/>
              <a:ea typeface="+mn-ea"/>
              <a:cs typeface="+mn-cs"/>
            </a:rPr>
            <a:t>非</a:t>
          </a:r>
          <a:r>
            <a:rPr kumimoji="1" lang="ja-JP" altLang="ja-JP" sz="900">
              <a:solidFill>
                <a:schemeClr val="tx1"/>
              </a:solidFill>
              <a:effectLst/>
              <a:latin typeface="+mn-lt"/>
              <a:ea typeface="+mn-ea"/>
              <a:cs typeface="+mn-cs"/>
            </a:rPr>
            <a:t>適用）</a:t>
          </a:r>
          <a:endParaRPr kumimoji="1" lang="ja-JP" altLang="en-US" sz="900">
            <a:solidFill>
              <a:schemeClr val="tx1"/>
            </a:solidFill>
          </a:endParaRPr>
        </a:p>
      </xdr:txBody>
    </xdr:sp>
    <xdr:clientData/>
  </xdr:twoCellAnchor>
  <xdr:twoCellAnchor>
    <xdr:from>
      <xdr:col>5</xdr:col>
      <xdr:colOff>133350</xdr:colOff>
      <xdr:row>6</xdr:row>
      <xdr:rowOff>123826</xdr:rowOff>
    </xdr:from>
    <xdr:to>
      <xdr:col>10</xdr:col>
      <xdr:colOff>304799</xdr:colOff>
      <xdr:row>8</xdr:row>
      <xdr:rowOff>104775</xdr:rowOff>
    </xdr:to>
    <xdr:sp macro="" textlink="">
      <xdr:nvSpPr>
        <xdr:cNvPr id="3" name="角丸四角形吹き出し 7">
          <a:extLst>
            <a:ext uri="{FF2B5EF4-FFF2-40B4-BE49-F238E27FC236}">
              <a16:creationId xmlns:a16="http://schemas.microsoft.com/office/drawing/2014/main" id="{CCE43106-4B05-411B-88B5-CBB54D9F055C}"/>
            </a:ext>
          </a:extLst>
        </xdr:cNvPr>
        <xdr:cNvSpPr/>
      </xdr:nvSpPr>
      <xdr:spPr>
        <a:xfrm>
          <a:off x="2790825" y="1514476"/>
          <a:ext cx="3314699" cy="323849"/>
        </a:xfrm>
        <a:prstGeom prst="wedgeRoundRectCallout">
          <a:avLst>
            <a:gd name="adj1" fmla="val -78331"/>
            <a:gd name="adj2" fmla="val 13611"/>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7</xdr:col>
      <xdr:colOff>590550</xdr:colOff>
      <xdr:row>13</xdr:row>
      <xdr:rowOff>66675</xdr:rowOff>
    </xdr:from>
    <xdr:to>
      <xdr:col>10</xdr:col>
      <xdr:colOff>247650</xdr:colOff>
      <xdr:row>17</xdr:row>
      <xdr:rowOff>28575</xdr:rowOff>
    </xdr:to>
    <xdr:sp macro="" textlink="">
      <xdr:nvSpPr>
        <xdr:cNvPr id="4" name="角丸四角形吹き出し 7">
          <a:extLst>
            <a:ext uri="{FF2B5EF4-FFF2-40B4-BE49-F238E27FC236}">
              <a16:creationId xmlns:a16="http://schemas.microsoft.com/office/drawing/2014/main" id="{99B9E6BB-276D-43F7-92A0-4A4AA2C79B50}"/>
            </a:ext>
          </a:extLst>
        </xdr:cNvPr>
        <xdr:cNvSpPr/>
      </xdr:nvSpPr>
      <xdr:spPr>
        <a:xfrm>
          <a:off x="4505325" y="2847975"/>
          <a:ext cx="1543050" cy="647700"/>
        </a:xfrm>
        <a:prstGeom prst="wedgeRoundRectCallout">
          <a:avLst>
            <a:gd name="adj1" fmla="val -218336"/>
            <a:gd name="adj2" fmla="val 63655"/>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211667</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7630583"/>
          <a:ext cx="2624666" cy="148167"/>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9143-3740-47ED-94E0-48FB5F71FC07}">
  <sheetPr>
    <tabColor rgb="FFFFFF00"/>
  </sheetPr>
  <dimension ref="A1:L68"/>
  <sheetViews>
    <sheetView tabSelected="1" view="pageBreakPreview" zoomScale="80" zoomScaleNormal="80" zoomScaleSheetLayoutView="80" workbookViewId="0">
      <selection activeCell="K31" sqref="K31"/>
    </sheetView>
  </sheetViews>
  <sheetFormatPr defaultColWidth="9" defaultRowHeight="13.5"/>
  <cols>
    <col min="1" max="1" width="2.875" style="244" customWidth="1"/>
    <col min="2" max="2" width="3" style="246" customWidth="1"/>
    <col min="3" max="3" width="12.125" style="246" customWidth="1"/>
    <col min="4" max="4" width="15.375" style="246" customWidth="1"/>
    <col min="5" max="5" width="11.125" style="246" customWidth="1"/>
    <col min="6" max="6" width="12.625" style="247" customWidth="1"/>
    <col min="7" max="7" width="12.25" style="247" customWidth="1"/>
    <col min="8" max="8" width="13.125" style="247" customWidth="1"/>
    <col min="9" max="9" width="12.375" style="247" customWidth="1"/>
    <col min="10" max="10" width="5.5" style="244" bestFit="1" customWidth="1"/>
    <col min="11" max="11" width="7.75" style="244" customWidth="1"/>
    <col min="12" max="12" width="13.125" style="244" customWidth="1"/>
    <col min="13" max="16384" width="9" style="244"/>
  </cols>
  <sheetData>
    <row r="1" spans="1:12" ht="12" customHeight="1">
      <c r="A1" s="405" t="s">
        <v>299</v>
      </c>
      <c r="B1" s="406"/>
      <c r="C1" s="406"/>
      <c r="D1" s="406"/>
      <c r="E1" s="406"/>
      <c r="F1" s="406"/>
      <c r="G1" s="406"/>
      <c r="H1" s="406"/>
      <c r="I1" s="406"/>
      <c r="J1" s="406"/>
      <c r="K1" s="406"/>
      <c r="L1" s="407"/>
    </row>
    <row r="2" spans="1:12" ht="12" customHeight="1">
      <c r="A2" s="408"/>
      <c r="B2" s="409"/>
      <c r="C2" s="409"/>
      <c r="D2" s="409"/>
      <c r="E2" s="409"/>
      <c r="F2" s="409"/>
      <c r="G2" s="409"/>
      <c r="H2" s="409"/>
      <c r="I2" s="409"/>
      <c r="J2" s="409"/>
      <c r="K2" s="409"/>
      <c r="L2" s="410"/>
    </row>
    <row r="3" spans="1:12" ht="12" customHeight="1">
      <c r="A3" s="408"/>
      <c r="B3" s="409"/>
      <c r="C3" s="409"/>
      <c r="D3" s="409"/>
      <c r="E3" s="409"/>
      <c r="F3" s="409"/>
      <c r="G3" s="409"/>
      <c r="H3" s="409"/>
      <c r="I3" s="409"/>
      <c r="J3" s="409"/>
      <c r="K3" s="409"/>
      <c r="L3" s="410"/>
    </row>
    <row r="4" spans="1:12" ht="12" customHeight="1">
      <c r="A4" s="408"/>
      <c r="B4" s="409"/>
      <c r="C4" s="409"/>
      <c r="D4" s="409"/>
      <c r="E4" s="409"/>
      <c r="F4" s="409"/>
      <c r="G4" s="409"/>
      <c r="H4" s="409"/>
      <c r="I4" s="409"/>
      <c r="J4" s="409"/>
      <c r="K4" s="409"/>
      <c r="L4" s="410"/>
    </row>
    <row r="5" spans="1:12" ht="12" customHeight="1">
      <c r="A5" s="408"/>
      <c r="B5" s="409"/>
      <c r="C5" s="409"/>
      <c r="D5" s="409"/>
      <c r="E5" s="409"/>
      <c r="F5" s="409"/>
      <c r="G5" s="409"/>
      <c r="H5" s="409"/>
      <c r="I5" s="409"/>
      <c r="J5" s="409"/>
      <c r="K5" s="409"/>
      <c r="L5" s="410"/>
    </row>
    <row r="6" spans="1:12" ht="12" customHeight="1">
      <c r="A6" s="408"/>
      <c r="B6" s="409"/>
      <c r="C6" s="409"/>
      <c r="D6" s="409"/>
      <c r="E6" s="409"/>
      <c r="F6" s="409"/>
      <c r="G6" s="409"/>
      <c r="H6" s="409"/>
      <c r="I6" s="409"/>
      <c r="J6" s="409"/>
      <c r="K6" s="409"/>
      <c r="L6" s="410"/>
    </row>
    <row r="7" spans="1:12" ht="12" customHeight="1">
      <c r="A7" s="408"/>
      <c r="B7" s="409"/>
      <c r="C7" s="409"/>
      <c r="D7" s="409"/>
      <c r="E7" s="409"/>
      <c r="F7" s="409"/>
      <c r="G7" s="409"/>
      <c r="H7" s="409"/>
      <c r="I7" s="409"/>
      <c r="J7" s="409"/>
      <c r="K7" s="409"/>
      <c r="L7" s="410"/>
    </row>
    <row r="8" spans="1:12" ht="12" customHeight="1">
      <c r="A8" s="408"/>
      <c r="B8" s="409"/>
      <c r="C8" s="409"/>
      <c r="D8" s="409"/>
      <c r="E8" s="409"/>
      <c r="F8" s="409"/>
      <c r="G8" s="409"/>
      <c r="H8" s="409"/>
      <c r="I8" s="409"/>
      <c r="J8" s="409"/>
      <c r="K8" s="409"/>
      <c r="L8" s="410"/>
    </row>
    <row r="9" spans="1:12" ht="12" customHeight="1">
      <c r="A9" s="408"/>
      <c r="B9" s="409"/>
      <c r="C9" s="409"/>
      <c r="D9" s="409"/>
      <c r="E9" s="409"/>
      <c r="F9" s="409"/>
      <c r="G9" s="409"/>
      <c r="H9" s="409"/>
      <c r="I9" s="409"/>
      <c r="J9" s="409"/>
      <c r="K9" s="409"/>
      <c r="L9" s="410"/>
    </row>
    <row r="10" spans="1:12" ht="12" customHeight="1">
      <c r="A10" s="408"/>
      <c r="B10" s="409"/>
      <c r="C10" s="409"/>
      <c r="D10" s="409"/>
      <c r="E10" s="409"/>
      <c r="F10" s="409"/>
      <c r="G10" s="409"/>
      <c r="H10" s="409"/>
      <c r="I10" s="409"/>
      <c r="J10" s="409"/>
      <c r="K10" s="409"/>
      <c r="L10" s="410"/>
    </row>
    <row r="11" spans="1:12" ht="12" customHeight="1">
      <c r="A11" s="408"/>
      <c r="B11" s="409"/>
      <c r="C11" s="409"/>
      <c r="D11" s="409"/>
      <c r="E11" s="409"/>
      <c r="F11" s="409"/>
      <c r="G11" s="409"/>
      <c r="H11" s="409"/>
      <c r="I11" s="409"/>
      <c r="J11" s="409"/>
      <c r="K11" s="409"/>
      <c r="L11" s="410"/>
    </row>
    <row r="12" spans="1:12" ht="12" customHeight="1">
      <c r="A12" s="408"/>
      <c r="B12" s="409"/>
      <c r="C12" s="409"/>
      <c r="D12" s="409"/>
      <c r="E12" s="409"/>
      <c r="F12" s="409"/>
      <c r="G12" s="409"/>
      <c r="H12" s="409"/>
      <c r="I12" s="409"/>
      <c r="J12" s="409"/>
      <c r="K12" s="409"/>
      <c r="L12" s="410"/>
    </row>
    <row r="13" spans="1:12" ht="12" customHeight="1">
      <c r="A13" s="408"/>
      <c r="B13" s="409"/>
      <c r="C13" s="409"/>
      <c r="D13" s="409"/>
      <c r="E13" s="409"/>
      <c r="F13" s="409"/>
      <c r="G13" s="409"/>
      <c r="H13" s="409"/>
      <c r="I13" s="409"/>
      <c r="J13" s="409"/>
      <c r="K13" s="409"/>
      <c r="L13" s="410"/>
    </row>
    <row r="14" spans="1:12" ht="12" customHeight="1">
      <c r="A14" s="408"/>
      <c r="B14" s="409"/>
      <c r="C14" s="409"/>
      <c r="D14" s="409"/>
      <c r="E14" s="409"/>
      <c r="F14" s="409"/>
      <c r="G14" s="409"/>
      <c r="H14" s="409"/>
      <c r="I14" s="409"/>
      <c r="J14" s="409"/>
      <c r="K14" s="409"/>
      <c r="L14" s="410"/>
    </row>
    <row r="15" spans="1:12" ht="12" customHeight="1">
      <c r="A15" s="408"/>
      <c r="B15" s="409"/>
      <c r="C15" s="409"/>
      <c r="D15" s="409"/>
      <c r="E15" s="409"/>
      <c r="F15" s="409"/>
      <c r="G15" s="409"/>
      <c r="H15" s="409"/>
      <c r="I15" s="409"/>
      <c r="J15" s="409"/>
      <c r="K15" s="409"/>
      <c r="L15" s="410"/>
    </row>
    <row r="16" spans="1:12" ht="12" customHeight="1">
      <c r="A16" s="408"/>
      <c r="B16" s="409"/>
      <c r="C16" s="409"/>
      <c r="D16" s="409"/>
      <c r="E16" s="409"/>
      <c r="F16" s="409"/>
      <c r="G16" s="409"/>
      <c r="H16" s="409"/>
      <c r="I16" s="409"/>
      <c r="J16" s="409"/>
      <c r="K16" s="409"/>
      <c r="L16" s="410"/>
    </row>
    <row r="17" spans="1:12" ht="12" customHeight="1">
      <c r="A17" s="408"/>
      <c r="B17" s="409"/>
      <c r="C17" s="409"/>
      <c r="D17" s="409"/>
      <c r="E17" s="409"/>
      <c r="F17" s="409"/>
      <c r="G17" s="409"/>
      <c r="H17" s="409"/>
      <c r="I17" s="409"/>
      <c r="J17" s="409"/>
      <c r="K17" s="409"/>
      <c r="L17" s="410"/>
    </row>
    <row r="18" spans="1:12" ht="12" customHeight="1">
      <c r="A18" s="408"/>
      <c r="B18" s="409"/>
      <c r="C18" s="409"/>
      <c r="D18" s="409"/>
      <c r="E18" s="409"/>
      <c r="F18" s="409"/>
      <c r="G18" s="409"/>
      <c r="H18" s="409"/>
      <c r="I18" s="409"/>
      <c r="J18" s="409"/>
      <c r="K18" s="409"/>
      <c r="L18" s="410"/>
    </row>
    <row r="19" spans="1:12" ht="12" customHeight="1">
      <c r="A19" s="408"/>
      <c r="B19" s="409"/>
      <c r="C19" s="409"/>
      <c r="D19" s="409"/>
      <c r="E19" s="409"/>
      <c r="F19" s="409"/>
      <c r="G19" s="409"/>
      <c r="H19" s="409"/>
      <c r="I19" s="409"/>
      <c r="J19" s="409"/>
      <c r="K19" s="409"/>
      <c r="L19" s="410"/>
    </row>
    <row r="20" spans="1:12" ht="12" customHeight="1">
      <c r="A20" s="408"/>
      <c r="B20" s="409"/>
      <c r="C20" s="409"/>
      <c r="D20" s="409"/>
      <c r="E20" s="409"/>
      <c r="F20" s="409"/>
      <c r="G20" s="409"/>
      <c r="H20" s="409"/>
      <c r="I20" s="409"/>
      <c r="J20" s="409"/>
      <c r="K20" s="409"/>
      <c r="L20" s="410"/>
    </row>
    <row r="21" spans="1:12" ht="12" customHeight="1" thickBot="1">
      <c r="A21" s="411"/>
      <c r="B21" s="412"/>
      <c r="C21" s="412"/>
      <c r="D21" s="412"/>
      <c r="E21" s="412"/>
      <c r="F21" s="412"/>
      <c r="G21" s="412"/>
      <c r="H21" s="412"/>
      <c r="I21" s="412"/>
      <c r="J21" s="412"/>
      <c r="K21" s="412"/>
      <c r="L21" s="413"/>
    </row>
    <row r="22" spans="1:12">
      <c r="A22" s="267"/>
      <c r="B22" s="268"/>
      <c r="C22" s="268"/>
      <c r="D22" s="268"/>
      <c r="E22" s="268"/>
      <c r="F22" s="269"/>
      <c r="G22" s="269"/>
      <c r="H22" s="269"/>
      <c r="I22" s="269"/>
      <c r="J22" s="267"/>
      <c r="K22" s="267"/>
      <c r="L22" s="267"/>
    </row>
    <row r="23" spans="1:12">
      <c r="A23" s="267"/>
      <c r="B23" s="268"/>
      <c r="C23" s="268"/>
      <c r="D23" s="268"/>
      <c r="E23" s="268"/>
      <c r="F23" s="269"/>
      <c r="G23" s="269"/>
      <c r="H23" s="269"/>
      <c r="I23" s="269"/>
      <c r="J23" s="267"/>
      <c r="K23" s="267"/>
      <c r="L23" s="267"/>
    </row>
    <row r="24" spans="1:12">
      <c r="A24" s="267"/>
      <c r="B24" s="268"/>
      <c r="C24" s="268"/>
      <c r="D24" s="268"/>
      <c r="E24" s="268"/>
      <c r="F24" s="269"/>
      <c r="G24" s="269"/>
      <c r="H24" s="269"/>
      <c r="I24" s="269"/>
      <c r="J24" s="267"/>
      <c r="K24" s="267"/>
      <c r="L24" s="267"/>
    </row>
    <row r="25" spans="1:12">
      <c r="A25" s="267"/>
      <c r="B25" s="268"/>
      <c r="C25" s="268"/>
      <c r="D25" s="268"/>
      <c r="E25" s="268"/>
      <c r="F25" s="269"/>
      <c r="G25" s="269"/>
      <c r="H25" s="269"/>
      <c r="I25" s="269"/>
      <c r="J25" s="267"/>
      <c r="K25" s="267"/>
      <c r="L25" s="267"/>
    </row>
    <row r="26" spans="1:12">
      <c r="A26" s="267"/>
      <c r="B26" s="268"/>
      <c r="C26" s="268"/>
      <c r="D26" s="268"/>
      <c r="E26" s="268"/>
      <c r="F26" s="269"/>
      <c r="G26" s="269"/>
      <c r="H26" s="269"/>
      <c r="I26" s="269"/>
      <c r="J26" s="267"/>
      <c r="K26" s="267"/>
      <c r="L26" s="267"/>
    </row>
    <row r="27" spans="1:12">
      <c r="A27" s="267"/>
      <c r="B27" s="268"/>
      <c r="C27" s="268"/>
      <c r="D27" s="268"/>
      <c r="E27" s="268"/>
      <c r="F27" s="269"/>
      <c r="G27" s="269"/>
      <c r="H27" s="269"/>
      <c r="I27" s="269"/>
      <c r="J27" s="267"/>
      <c r="K27" s="267"/>
      <c r="L27" s="267"/>
    </row>
    <row r="28" spans="1:12">
      <c r="A28" s="267"/>
      <c r="B28" s="268"/>
      <c r="C28" s="268"/>
      <c r="D28" s="268"/>
      <c r="E28" s="268"/>
      <c r="F28" s="269"/>
      <c r="G28" s="269"/>
      <c r="H28" s="269"/>
      <c r="I28" s="269"/>
      <c r="J28" s="267"/>
      <c r="K28" s="267"/>
      <c r="L28" s="267"/>
    </row>
    <row r="29" spans="1:12">
      <c r="A29" s="267"/>
      <c r="B29" s="268"/>
      <c r="C29" s="268"/>
      <c r="D29" s="268"/>
      <c r="E29" s="268"/>
      <c r="F29" s="269"/>
      <c r="G29" s="269"/>
      <c r="H29" s="269"/>
      <c r="I29" s="269"/>
      <c r="J29" s="267"/>
      <c r="K29" s="267"/>
      <c r="L29" s="267"/>
    </row>
    <row r="30" spans="1:12">
      <c r="A30" s="267"/>
      <c r="B30" s="268"/>
      <c r="C30" s="268"/>
      <c r="D30" s="268"/>
      <c r="E30" s="268"/>
      <c r="F30" s="269"/>
      <c r="G30" s="269"/>
      <c r="H30" s="269"/>
      <c r="I30" s="269"/>
      <c r="J30" s="267"/>
      <c r="K30" s="267"/>
      <c r="L30" s="267"/>
    </row>
    <row r="31" spans="1:12" s="245" customFormat="1" ht="23.25" customHeight="1">
      <c r="A31" s="270" t="s">
        <v>325</v>
      </c>
      <c r="B31" s="270"/>
      <c r="C31" s="270"/>
      <c r="D31" s="270"/>
      <c r="E31" s="270"/>
      <c r="F31" s="271"/>
      <c r="G31" s="271"/>
      <c r="H31" s="271"/>
      <c r="I31" s="271"/>
      <c r="J31" s="272"/>
      <c r="K31" s="272"/>
      <c r="L31" s="272"/>
    </row>
    <row r="32" spans="1:12" s="245" customFormat="1" ht="23.25" customHeight="1">
      <c r="A32" s="270"/>
      <c r="B32" s="270"/>
      <c r="C32" s="270"/>
      <c r="D32" s="270"/>
      <c r="E32" s="270"/>
      <c r="F32" s="271"/>
      <c r="G32" s="271"/>
      <c r="H32" s="271"/>
      <c r="I32" s="271"/>
      <c r="J32" s="272"/>
      <c r="K32" s="272"/>
      <c r="L32" s="272"/>
    </row>
    <row r="33" spans="1:12" s="245" customFormat="1" ht="23.25" customHeight="1" thickBot="1">
      <c r="A33" s="270"/>
      <c r="B33" s="270"/>
      <c r="C33" s="273" t="s">
        <v>300</v>
      </c>
      <c r="D33" s="274"/>
      <c r="E33" s="274"/>
      <c r="F33" s="274"/>
      <c r="G33" s="275"/>
      <c r="H33" s="275"/>
      <c r="I33" s="276"/>
      <c r="J33" s="272"/>
      <c r="K33" s="272"/>
      <c r="L33" s="272"/>
    </row>
    <row r="34" spans="1:12" ht="19.5" customHeight="1" thickBot="1">
      <c r="A34" s="268"/>
      <c r="B34" s="268"/>
      <c r="C34" s="280"/>
      <c r="D34" s="277" t="s">
        <v>165</v>
      </c>
      <c r="E34" s="280"/>
      <c r="F34" s="277" t="s">
        <v>301</v>
      </c>
      <c r="G34" s="280"/>
      <c r="H34" s="277" t="s">
        <v>302</v>
      </c>
      <c r="I34" s="276"/>
      <c r="J34" s="267"/>
      <c r="K34" s="267"/>
      <c r="L34" s="267"/>
    </row>
    <row r="35" spans="1:12" ht="19.5" customHeight="1">
      <c r="A35" s="268"/>
      <c r="B35" s="268"/>
      <c r="C35" s="274"/>
      <c r="D35" s="274"/>
      <c r="E35" s="274"/>
      <c r="F35" s="274"/>
      <c r="G35" s="274"/>
      <c r="H35" s="274"/>
      <c r="I35" s="276"/>
      <c r="J35" s="267"/>
      <c r="K35" s="267"/>
      <c r="L35" s="267"/>
    </row>
    <row r="36" spans="1:12" ht="19.5" customHeight="1" thickBot="1">
      <c r="A36" s="268"/>
      <c r="B36" s="268"/>
      <c r="C36" s="274" t="s">
        <v>303</v>
      </c>
      <c r="D36" s="278"/>
      <c r="E36" s="278"/>
      <c r="F36" s="278"/>
      <c r="G36" s="278"/>
      <c r="H36" s="278"/>
      <c r="I36" s="276"/>
      <c r="J36" s="267"/>
      <c r="K36" s="267"/>
      <c r="L36" s="267"/>
    </row>
    <row r="37" spans="1:12" ht="19.5" customHeight="1" thickBot="1">
      <c r="A37" s="268"/>
      <c r="B37" s="268"/>
      <c r="C37" s="401" t="s">
        <v>304</v>
      </c>
      <c r="D37" s="401"/>
      <c r="E37" s="402"/>
      <c r="F37" s="403"/>
      <c r="G37" s="403"/>
      <c r="H37" s="404"/>
      <c r="I37" s="269"/>
      <c r="J37" s="267"/>
      <c r="K37" s="267"/>
      <c r="L37" s="267"/>
    </row>
    <row r="38" spans="1:12" ht="19.5" customHeight="1" thickBot="1">
      <c r="A38" s="268"/>
      <c r="B38" s="268"/>
      <c r="C38" s="401" t="s">
        <v>305</v>
      </c>
      <c r="D38" s="401"/>
      <c r="E38" s="402"/>
      <c r="F38" s="403"/>
      <c r="G38" s="403"/>
      <c r="H38" s="404"/>
      <c r="I38" s="269"/>
      <c r="J38" s="267"/>
      <c r="K38" s="267"/>
      <c r="L38" s="267"/>
    </row>
    <row r="39" spans="1:12" ht="19.5" customHeight="1" thickBot="1">
      <c r="A39" s="268"/>
      <c r="B39" s="268"/>
      <c r="C39" s="401" t="s">
        <v>20</v>
      </c>
      <c r="D39" s="401"/>
      <c r="E39" s="402"/>
      <c r="F39" s="403"/>
      <c r="G39" s="403"/>
      <c r="H39" s="404"/>
      <c r="I39" s="269"/>
      <c r="J39" s="267"/>
      <c r="K39" s="267"/>
      <c r="L39" s="267"/>
    </row>
    <row r="40" spans="1:12" ht="19.5" customHeight="1" thickBot="1">
      <c r="A40" s="268"/>
      <c r="B40" s="268"/>
      <c r="C40" s="401" t="s">
        <v>306</v>
      </c>
      <c r="D40" s="401"/>
      <c r="E40" s="402"/>
      <c r="F40" s="403"/>
      <c r="G40" s="403"/>
      <c r="H40" s="404"/>
      <c r="I40" s="269"/>
      <c r="J40" s="267"/>
      <c r="K40" s="267"/>
      <c r="L40" s="267"/>
    </row>
    <row r="41" spans="1:12" ht="19.5" customHeight="1">
      <c r="A41" s="268"/>
      <c r="B41" s="268"/>
      <c r="C41" s="279"/>
      <c r="D41" s="279"/>
      <c r="E41" s="279"/>
      <c r="F41" s="279"/>
      <c r="G41" s="279"/>
      <c r="H41" s="279"/>
      <c r="I41" s="269"/>
      <c r="J41" s="267"/>
      <c r="K41" s="267"/>
      <c r="L41" s="267"/>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rzRvQb13YhjntR+WMD9cn60VyJf6PtEiidpO/vYmn1vffhw1TDmOG/uJXLFQz8hNR2UH5a5mrZFpkVFIDpto2g==" saltValue="IYxDLZzXOa1lO8romMBwR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5643BAD4-E14F-4CA1-A9A7-6FE2D04C125D}">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E276-2B75-4A24-9C17-19CBB5F73F1E}">
  <dimension ref="A1:BI42"/>
  <sheetViews>
    <sheetView view="pageBreakPreview" zoomScaleNormal="90" zoomScaleSheetLayoutView="100" workbookViewId="0">
      <selection activeCell="K5" sqref="K5"/>
    </sheetView>
  </sheetViews>
  <sheetFormatPr defaultRowHeight="13.5"/>
  <cols>
    <col min="1" max="1" width="1.875" style="223" customWidth="1"/>
    <col min="2" max="11" width="8.25" style="226" customWidth="1"/>
    <col min="12" max="12" width="3.125" style="223" customWidth="1"/>
    <col min="13" max="13" width="5" style="224" customWidth="1"/>
    <col min="14" max="19" width="6.25" style="224" customWidth="1"/>
    <col min="20" max="20" width="6.5" style="224" customWidth="1"/>
    <col min="21" max="24" width="6.25" style="224" customWidth="1"/>
    <col min="25" max="25" width="2.5" style="225" customWidth="1"/>
    <col min="26" max="28" width="6.25" style="225" customWidth="1"/>
    <col min="29" max="29" width="2.375" style="225" customWidth="1"/>
    <col min="30" max="35" width="6.25" style="225" customWidth="1"/>
    <col min="36" max="42" width="6.25" style="235" customWidth="1"/>
    <col min="43" max="61" width="9" style="235"/>
    <col min="62" max="246" width="9" style="223"/>
    <col min="247" max="256" width="8.25" style="223" customWidth="1"/>
    <col min="257" max="257" width="3.125" style="223" customWidth="1"/>
    <col min="258" max="258" width="5" style="223" customWidth="1"/>
    <col min="259" max="270" width="6.25" style="223" customWidth="1"/>
    <col min="271" max="271" width="2.5" style="223" customWidth="1"/>
    <col min="272" max="273" width="6.25" style="223" customWidth="1"/>
    <col min="274" max="274" width="2.5" style="223" customWidth="1"/>
    <col min="275" max="281" width="6.25" style="223" customWidth="1"/>
    <col min="282" max="282" width="2.375" style="223" customWidth="1"/>
    <col min="283" max="298" width="6.25" style="223" customWidth="1"/>
    <col min="299" max="502" width="9" style="223"/>
    <col min="503" max="512" width="8.25" style="223" customWidth="1"/>
    <col min="513" max="513" width="3.125" style="223" customWidth="1"/>
    <col min="514" max="514" width="5" style="223" customWidth="1"/>
    <col min="515" max="526" width="6.25" style="223" customWidth="1"/>
    <col min="527" max="527" width="2.5" style="223" customWidth="1"/>
    <col min="528" max="529" width="6.25" style="223" customWidth="1"/>
    <col min="530" max="530" width="2.5" style="223" customWidth="1"/>
    <col min="531" max="537" width="6.25" style="223" customWidth="1"/>
    <col min="538" max="538" width="2.375" style="223" customWidth="1"/>
    <col min="539" max="554" width="6.25" style="223" customWidth="1"/>
    <col min="555" max="758" width="9" style="223"/>
    <col min="759" max="768" width="8.25" style="223" customWidth="1"/>
    <col min="769" max="769" width="3.125" style="223" customWidth="1"/>
    <col min="770" max="770" width="5" style="223" customWidth="1"/>
    <col min="771" max="782" width="6.25" style="223" customWidth="1"/>
    <col min="783" max="783" width="2.5" style="223" customWidth="1"/>
    <col min="784" max="785" width="6.25" style="223" customWidth="1"/>
    <col min="786" max="786" width="2.5" style="223" customWidth="1"/>
    <col min="787" max="793" width="6.25" style="223" customWidth="1"/>
    <col min="794" max="794" width="2.375" style="223" customWidth="1"/>
    <col min="795" max="810" width="6.25" style="223" customWidth="1"/>
    <col min="811" max="1014" width="9" style="223"/>
    <col min="1015" max="1024" width="8.25" style="223" customWidth="1"/>
    <col min="1025" max="1025" width="3.125" style="223" customWidth="1"/>
    <col min="1026" max="1026" width="5" style="223" customWidth="1"/>
    <col min="1027" max="1038" width="6.25" style="223" customWidth="1"/>
    <col min="1039" max="1039" width="2.5" style="223" customWidth="1"/>
    <col min="1040" max="1041" width="6.25" style="223" customWidth="1"/>
    <col min="1042" max="1042" width="2.5" style="223" customWidth="1"/>
    <col min="1043" max="1049" width="6.25" style="223" customWidth="1"/>
    <col min="1050" max="1050" width="2.375" style="223" customWidth="1"/>
    <col min="1051" max="1066" width="6.25" style="223" customWidth="1"/>
    <col min="1067" max="1270" width="9" style="223"/>
    <col min="1271" max="1280" width="8.25" style="223" customWidth="1"/>
    <col min="1281" max="1281" width="3.125" style="223" customWidth="1"/>
    <col min="1282" max="1282" width="5" style="223" customWidth="1"/>
    <col min="1283" max="1294" width="6.25" style="223" customWidth="1"/>
    <col min="1295" max="1295" width="2.5" style="223" customWidth="1"/>
    <col min="1296" max="1297" width="6.25" style="223" customWidth="1"/>
    <col min="1298" max="1298" width="2.5" style="223" customWidth="1"/>
    <col min="1299" max="1305" width="6.25" style="223" customWidth="1"/>
    <col min="1306" max="1306" width="2.375" style="223" customWidth="1"/>
    <col min="1307" max="1322" width="6.25" style="223" customWidth="1"/>
    <col min="1323" max="1526" width="9" style="223"/>
    <col min="1527" max="1536" width="8.25" style="223" customWidth="1"/>
    <col min="1537" max="1537" width="3.125" style="223" customWidth="1"/>
    <col min="1538" max="1538" width="5" style="223" customWidth="1"/>
    <col min="1539" max="1550" width="6.25" style="223" customWidth="1"/>
    <col min="1551" max="1551" width="2.5" style="223" customWidth="1"/>
    <col min="1552" max="1553" width="6.25" style="223" customWidth="1"/>
    <col min="1554" max="1554" width="2.5" style="223" customWidth="1"/>
    <col min="1555" max="1561" width="6.25" style="223" customWidth="1"/>
    <col min="1562" max="1562" width="2.375" style="223" customWidth="1"/>
    <col min="1563" max="1578" width="6.25" style="223" customWidth="1"/>
    <col min="1579" max="1782" width="9" style="223"/>
    <col min="1783" max="1792" width="8.25" style="223" customWidth="1"/>
    <col min="1793" max="1793" width="3.125" style="223" customWidth="1"/>
    <col min="1794" max="1794" width="5" style="223" customWidth="1"/>
    <col min="1795" max="1806" width="6.25" style="223" customWidth="1"/>
    <col min="1807" max="1807" width="2.5" style="223" customWidth="1"/>
    <col min="1808" max="1809" width="6.25" style="223" customWidth="1"/>
    <col min="1810" max="1810" width="2.5" style="223" customWidth="1"/>
    <col min="1811" max="1817" width="6.25" style="223" customWidth="1"/>
    <col min="1818" max="1818" width="2.375" style="223" customWidth="1"/>
    <col min="1819" max="1834" width="6.25" style="223" customWidth="1"/>
    <col min="1835" max="2038" width="9" style="223"/>
    <col min="2039" max="2048" width="8.25" style="223" customWidth="1"/>
    <col min="2049" max="2049" width="3.125" style="223" customWidth="1"/>
    <col min="2050" max="2050" width="5" style="223" customWidth="1"/>
    <col min="2051" max="2062" width="6.25" style="223" customWidth="1"/>
    <col min="2063" max="2063" width="2.5" style="223" customWidth="1"/>
    <col min="2064" max="2065" width="6.25" style="223" customWidth="1"/>
    <col min="2066" max="2066" width="2.5" style="223" customWidth="1"/>
    <col min="2067" max="2073" width="6.25" style="223" customWidth="1"/>
    <col min="2074" max="2074" width="2.375" style="223" customWidth="1"/>
    <col min="2075" max="2090" width="6.25" style="223" customWidth="1"/>
    <col min="2091" max="2294" width="9" style="223"/>
    <col min="2295" max="2304" width="8.25" style="223" customWidth="1"/>
    <col min="2305" max="2305" width="3.125" style="223" customWidth="1"/>
    <col min="2306" max="2306" width="5" style="223" customWidth="1"/>
    <col min="2307" max="2318" width="6.25" style="223" customWidth="1"/>
    <col min="2319" max="2319" width="2.5" style="223" customWidth="1"/>
    <col min="2320" max="2321" width="6.25" style="223" customWidth="1"/>
    <col min="2322" max="2322" width="2.5" style="223" customWidth="1"/>
    <col min="2323" max="2329" width="6.25" style="223" customWidth="1"/>
    <col min="2330" max="2330" width="2.375" style="223" customWidth="1"/>
    <col min="2331" max="2346" width="6.25" style="223" customWidth="1"/>
    <col min="2347" max="2550" width="9" style="223"/>
    <col min="2551" max="2560" width="8.25" style="223" customWidth="1"/>
    <col min="2561" max="2561" width="3.125" style="223" customWidth="1"/>
    <col min="2562" max="2562" width="5" style="223" customWidth="1"/>
    <col min="2563" max="2574" width="6.25" style="223" customWidth="1"/>
    <col min="2575" max="2575" width="2.5" style="223" customWidth="1"/>
    <col min="2576" max="2577" width="6.25" style="223" customWidth="1"/>
    <col min="2578" max="2578" width="2.5" style="223" customWidth="1"/>
    <col min="2579" max="2585" width="6.25" style="223" customWidth="1"/>
    <col min="2586" max="2586" width="2.375" style="223" customWidth="1"/>
    <col min="2587" max="2602" width="6.25" style="223" customWidth="1"/>
    <col min="2603" max="2806" width="9" style="223"/>
    <col min="2807" max="2816" width="8.25" style="223" customWidth="1"/>
    <col min="2817" max="2817" width="3.125" style="223" customWidth="1"/>
    <col min="2818" max="2818" width="5" style="223" customWidth="1"/>
    <col min="2819" max="2830" width="6.25" style="223" customWidth="1"/>
    <col min="2831" max="2831" width="2.5" style="223" customWidth="1"/>
    <col min="2832" max="2833" width="6.25" style="223" customWidth="1"/>
    <col min="2834" max="2834" width="2.5" style="223" customWidth="1"/>
    <col min="2835" max="2841" width="6.25" style="223" customWidth="1"/>
    <col min="2842" max="2842" width="2.375" style="223" customWidth="1"/>
    <col min="2843" max="2858" width="6.25" style="223" customWidth="1"/>
    <col min="2859" max="3062" width="9" style="223"/>
    <col min="3063" max="3072" width="8.25" style="223" customWidth="1"/>
    <col min="3073" max="3073" width="3.125" style="223" customWidth="1"/>
    <col min="3074" max="3074" width="5" style="223" customWidth="1"/>
    <col min="3075" max="3086" width="6.25" style="223" customWidth="1"/>
    <col min="3087" max="3087" width="2.5" style="223" customWidth="1"/>
    <col min="3088" max="3089" width="6.25" style="223" customWidth="1"/>
    <col min="3090" max="3090" width="2.5" style="223" customWidth="1"/>
    <col min="3091" max="3097" width="6.25" style="223" customWidth="1"/>
    <col min="3098" max="3098" width="2.375" style="223" customWidth="1"/>
    <col min="3099" max="3114" width="6.25" style="223" customWidth="1"/>
    <col min="3115" max="3318" width="9" style="223"/>
    <col min="3319" max="3328" width="8.25" style="223" customWidth="1"/>
    <col min="3329" max="3329" width="3.125" style="223" customWidth="1"/>
    <col min="3330" max="3330" width="5" style="223" customWidth="1"/>
    <col min="3331" max="3342" width="6.25" style="223" customWidth="1"/>
    <col min="3343" max="3343" width="2.5" style="223" customWidth="1"/>
    <col min="3344" max="3345" width="6.25" style="223" customWidth="1"/>
    <col min="3346" max="3346" width="2.5" style="223" customWidth="1"/>
    <col min="3347" max="3353" width="6.25" style="223" customWidth="1"/>
    <col min="3354" max="3354" width="2.375" style="223" customWidth="1"/>
    <col min="3355" max="3370" width="6.25" style="223" customWidth="1"/>
    <col min="3371" max="3574" width="9" style="223"/>
    <col min="3575" max="3584" width="8.25" style="223" customWidth="1"/>
    <col min="3585" max="3585" width="3.125" style="223" customWidth="1"/>
    <col min="3586" max="3586" width="5" style="223" customWidth="1"/>
    <col min="3587" max="3598" width="6.25" style="223" customWidth="1"/>
    <col min="3599" max="3599" width="2.5" style="223" customWidth="1"/>
    <col min="3600" max="3601" width="6.25" style="223" customWidth="1"/>
    <col min="3602" max="3602" width="2.5" style="223" customWidth="1"/>
    <col min="3603" max="3609" width="6.25" style="223" customWidth="1"/>
    <col min="3610" max="3610" width="2.375" style="223" customWidth="1"/>
    <col min="3611" max="3626" width="6.25" style="223" customWidth="1"/>
    <col min="3627" max="3830" width="9" style="223"/>
    <col min="3831" max="3840" width="8.25" style="223" customWidth="1"/>
    <col min="3841" max="3841" width="3.125" style="223" customWidth="1"/>
    <col min="3842" max="3842" width="5" style="223" customWidth="1"/>
    <col min="3843" max="3854" width="6.25" style="223" customWidth="1"/>
    <col min="3855" max="3855" width="2.5" style="223" customWidth="1"/>
    <col min="3856" max="3857" width="6.25" style="223" customWidth="1"/>
    <col min="3858" max="3858" width="2.5" style="223" customWidth="1"/>
    <col min="3859" max="3865" width="6.25" style="223" customWidth="1"/>
    <col min="3866" max="3866" width="2.375" style="223" customWidth="1"/>
    <col min="3867" max="3882" width="6.25" style="223" customWidth="1"/>
    <col min="3883" max="4086" width="9" style="223"/>
    <col min="4087" max="4096" width="8.25" style="223" customWidth="1"/>
    <col min="4097" max="4097" width="3.125" style="223" customWidth="1"/>
    <col min="4098" max="4098" width="5" style="223" customWidth="1"/>
    <col min="4099" max="4110" width="6.25" style="223" customWidth="1"/>
    <col min="4111" max="4111" width="2.5" style="223" customWidth="1"/>
    <col min="4112" max="4113" width="6.25" style="223" customWidth="1"/>
    <col min="4114" max="4114" width="2.5" style="223" customWidth="1"/>
    <col min="4115" max="4121" width="6.25" style="223" customWidth="1"/>
    <col min="4122" max="4122" width="2.375" style="223" customWidth="1"/>
    <col min="4123" max="4138" width="6.25" style="223" customWidth="1"/>
    <col min="4139" max="4342" width="9" style="223"/>
    <col min="4343" max="4352" width="8.25" style="223" customWidth="1"/>
    <col min="4353" max="4353" width="3.125" style="223" customWidth="1"/>
    <col min="4354" max="4354" width="5" style="223" customWidth="1"/>
    <col min="4355" max="4366" width="6.25" style="223" customWidth="1"/>
    <col min="4367" max="4367" width="2.5" style="223" customWidth="1"/>
    <col min="4368" max="4369" width="6.25" style="223" customWidth="1"/>
    <col min="4370" max="4370" width="2.5" style="223" customWidth="1"/>
    <col min="4371" max="4377" width="6.25" style="223" customWidth="1"/>
    <col min="4378" max="4378" width="2.375" style="223" customWidth="1"/>
    <col min="4379" max="4394" width="6.25" style="223" customWidth="1"/>
    <col min="4395" max="4598" width="9" style="223"/>
    <col min="4599" max="4608" width="8.25" style="223" customWidth="1"/>
    <col min="4609" max="4609" width="3.125" style="223" customWidth="1"/>
    <col min="4610" max="4610" width="5" style="223" customWidth="1"/>
    <col min="4611" max="4622" width="6.25" style="223" customWidth="1"/>
    <col min="4623" max="4623" width="2.5" style="223" customWidth="1"/>
    <col min="4624" max="4625" width="6.25" style="223" customWidth="1"/>
    <col min="4626" max="4626" width="2.5" style="223" customWidth="1"/>
    <col min="4627" max="4633" width="6.25" style="223" customWidth="1"/>
    <col min="4634" max="4634" width="2.375" style="223" customWidth="1"/>
    <col min="4635" max="4650" width="6.25" style="223" customWidth="1"/>
    <col min="4651" max="4854" width="9" style="223"/>
    <col min="4855" max="4864" width="8.25" style="223" customWidth="1"/>
    <col min="4865" max="4865" width="3.125" style="223" customWidth="1"/>
    <col min="4866" max="4866" width="5" style="223" customWidth="1"/>
    <col min="4867" max="4878" width="6.25" style="223" customWidth="1"/>
    <col min="4879" max="4879" width="2.5" style="223" customWidth="1"/>
    <col min="4880" max="4881" width="6.25" style="223" customWidth="1"/>
    <col min="4882" max="4882" width="2.5" style="223" customWidth="1"/>
    <col min="4883" max="4889" width="6.25" style="223" customWidth="1"/>
    <col min="4890" max="4890" width="2.375" style="223" customWidth="1"/>
    <col min="4891" max="4906" width="6.25" style="223" customWidth="1"/>
    <col min="4907" max="5110" width="9" style="223"/>
    <col min="5111" max="5120" width="8.25" style="223" customWidth="1"/>
    <col min="5121" max="5121" width="3.125" style="223" customWidth="1"/>
    <col min="5122" max="5122" width="5" style="223" customWidth="1"/>
    <col min="5123" max="5134" width="6.25" style="223" customWidth="1"/>
    <col min="5135" max="5135" width="2.5" style="223" customWidth="1"/>
    <col min="5136" max="5137" width="6.25" style="223" customWidth="1"/>
    <col min="5138" max="5138" width="2.5" style="223" customWidth="1"/>
    <col min="5139" max="5145" width="6.25" style="223" customWidth="1"/>
    <col min="5146" max="5146" width="2.375" style="223" customWidth="1"/>
    <col min="5147" max="5162" width="6.25" style="223" customWidth="1"/>
    <col min="5163" max="5366" width="9" style="223"/>
    <col min="5367" max="5376" width="8.25" style="223" customWidth="1"/>
    <col min="5377" max="5377" width="3.125" style="223" customWidth="1"/>
    <col min="5378" max="5378" width="5" style="223" customWidth="1"/>
    <col min="5379" max="5390" width="6.25" style="223" customWidth="1"/>
    <col min="5391" max="5391" width="2.5" style="223" customWidth="1"/>
    <col min="5392" max="5393" width="6.25" style="223" customWidth="1"/>
    <col min="5394" max="5394" width="2.5" style="223" customWidth="1"/>
    <col min="5395" max="5401" width="6.25" style="223" customWidth="1"/>
    <col min="5402" max="5402" width="2.375" style="223" customWidth="1"/>
    <col min="5403" max="5418" width="6.25" style="223" customWidth="1"/>
    <col min="5419" max="5622" width="9" style="223"/>
    <col min="5623" max="5632" width="8.25" style="223" customWidth="1"/>
    <col min="5633" max="5633" width="3.125" style="223" customWidth="1"/>
    <col min="5634" max="5634" width="5" style="223" customWidth="1"/>
    <col min="5635" max="5646" width="6.25" style="223" customWidth="1"/>
    <col min="5647" max="5647" width="2.5" style="223" customWidth="1"/>
    <col min="5648" max="5649" width="6.25" style="223" customWidth="1"/>
    <col min="5650" max="5650" width="2.5" style="223" customWidth="1"/>
    <col min="5651" max="5657" width="6.25" style="223" customWidth="1"/>
    <col min="5658" max="5658" width="2.375" style="223" customWidth="1"/>
    <col min="5659" max="5674" width="6.25" style="223" customWidth="1"/>
    <col min="5675" max="5878" width="9" style="223"/>
    <col min="5879" max="5888" width="8.25" style="223" customWidth="1"/>
    <col min="5889" max="5889" width="3.125" style="223" customWidth="1"/>
    <col min="5890" max="5890" width="5" style="223" customWidth="1"/>
    <col min="5891" max="5902" width="6.25" style="223" customWidth="1"/>
    <col min="5903" max="5903" width="2.5" style="223" customWidth="1"/>
    <col min="5904" max="5905" width="6.25" style="223" customWidth="1"/>
    <col min="5906" max="5906" width="2.5" style="223" customWidth="1"/>
    <col min="5907" max="5913" width="6.25" style="223" customWidth="1"/>
    <col min="5914" max="5914" width="2.375" style="223" customWidth="1"/>
    <col min="5915" max="5930" width="6.25" style="223" customWidth="1"/>
    <col min="5931" max="6134" width="9" style="223"/>
    <col min="6135" max="6144" width="8.25" style="223" customWidth="1"/>
    <col min="6145" max="6145" width="3.125" style="223" customWidth="1"/>
    <col min="6146" max="6146" width="5" style="223" customWidth="1"/>
    <col min="6147" max="6158" width="6.25" style="223" customWidth="1"/>
    <col min="6159" max="6159" width="2.5" style="223" customWidth="1"/>
    <col min="6160" max="6161" width="6.25" style="223" customWidth="1"/>
    <col min="6162" max="6162" width="2.5" style="223" customWidth="1"/>
    <col min="6163" max="6169" width="6.25" style="223" customWidth="1"/>
    <col min="6170" max="6170" width="2.375" style="223" customWidth="1"/>
    <col min="6171" max="6186" width="6.25" style="223" customWidth="1"/>
    <col min="6187" max="6390" width="9" style="223"/>
    <col min="6391" max="6400" width="8.25" style="223" customWidth="1"/>
    <col min="6401" max="6401" width="3.125" style="223" customWidth="1"/>
    <col min="6402" max="6402" width="5" style="223" customWidth="1"/>
    <col min="6403" max="6414" width="6.25" style="223" customWidth="1"/>
    <col min="6415" max="6415" width="2.5" style="223" customWidth="1"/>
    <col min="6416" max="6417" width="6.25" style="223" customWidth="1"/>
    <col min="6418" max="6418" width="2.5" style="223" customWidth="1"/>
    <col min="6419" max="6425" width="6.25" style="223" customWidth="1"/>
    <col min="6426" max="6426" width="2.375" style="223" customWidth="1"/>
    <col min="6427" max="6442" width="6.25" style="223" customWidth="1"/>
    <col min="6443" max="6646" width="9" style="223"/>
    <col min="6647" max="6656" width="8.25" style="223" customWidth="1"/>
    <col min="6657" max="6657" width="3.125" style="223" customWidth="1"/>
    <col min="6658" max="6658" width="5" style="223" customWidth="1"/>
    <col min="6659" max="6670" width="6.25" style="223" customWidth="1"/>
    <col min="6671" max="6671" width="2.5" style="223" customWidth="1"/>
    <col min="6672" max="6673" width="6.25" style="223" customWidth="1"/>
    <col min="6674" max="6674" width="2.5" style="223" customWidth="1"/>
    <col min="6675" max="6681" width="6.25" style="223" customWidth="1"/>
    <col min="6682" max="6682" width="2.375" style="223" customWidth="1"/>
    <col min="6683" max="6698" width="6.25" style="223" customWidth="1"/>
    <col min="6699" max="6902" width="9" style="223"/>
    <col min="6903" max="6912" width="8.25" style="223" customWidth="1"/>
    <col min="6913" max="6913" width="3.125" style="223" customWidth="1"/>
    <col min="6914" max="6914" width="5" style="223" customWidth="1"/>
    <col min="6915" max="6926" width="6.25" style="223" customWidth="1"/>
    <col min="6927" max="6927" width="2.5" style="223" customWidth="1"/>
    <col min="6928" max="6929" width="6.25" style="223" customWidth="1"/>
    <col min="6930" max="6930" width="2.5" style="223" customWidth="1"/>
    <col min="6931" max="6937" width="6.25" style="223" customWidth="1"/>
    <col min="6938" max="6938" width="2.375" style="223" customWidth="1"/>
    <col min="6939" max="6954" width="6.25" style="223" customWidth="1"/>
    <col min="6955" max="7158" width="9" style="223"/>
    <col min="7159" max="7168" width="8.25" style="223" customWidth="1"/>
    <col min="7169" max="7169" width="3.125" style="223" customWidth="1"/>
    <col min="7170" max="7170" width="5" style="223" customWidth="1"/>
    <col min="7171" max="7182" width="6.25" style="223" customWidth="1"/>
    <col min="7183" max="7183" width="2.5" style="223" customWidth="1"/>
    <col min="7184" max="7185" width="6.25" style="223" customWidth="1"/>
    <col min="7186" max="7186" width="2.5" style="223" customWidth="1"/>
    <col min="7187" max="7193" width="6.25" style="223" customWidth="1"/>
    <col min="7194" max="7194" width="2.375" style="223" customWidth="1"/>
    <col min="7195" max="7210" width="6.25" style="223" customWidth="1"/>
    <col min="7211" max="7414" width="9" style="223"/>
    <col min="7415" max="7424" width="8.25" style="223" customWidth="1"/>
    <col min="7425" max="7425" width="3.125" style="223" customWidth="1"/>
    <col min="7426" max="7426" width="5" style="223" customWidth="1"/>
    <col min="7427" max="7438" width="6.25" style="223" customWidth="1"/>
    <col min="7439" max="7439" width="2.5" style="223" customWidth="1"/>
    <col min="7440" max="7441" width="6.25" style="223" customWidth="1"/>
    <col min="7442" max="7442" width="2.5" style="223" customWidth="1"/>
    <col min="7443" max="7449" width="6.25" style="223" customWidth="1"/>
    <col min="7450" max="7450" width="2.375" style="223" customWidth="1"/>
    <col min="7451" max="7466" width="6.25" style="223" customWidth="1"/>
    <col min="7467" max="7670" width="9" style="223"/>
    <col min="7671" max="7680" width="8.25" style="223" customWidth="1"/>
    <col min="7681" max="7681" width="3.125" style="223" customWidth="1"/>
    <col min="7682" max="7682" width="5" style="223" customWidth="1"/>
    <col min="7683" max="7694" width="6.25" style="223" customWidth="1"/>
    <col min="7695" max="7695" width="2.5" style="223" customWidth="1"/>
    <col min="7696" max="7697" width="6.25" style="223" customWidth="1"/>
    <col min="7698" max="7698" width="2.5" style="223" customWidth="1"/>
    <col min="7699" max="7705" width="6.25" style="223" customWidth="1"/>
    <col min="7706" max="7706" width="2.375" style="223" customWidth="1"/>
    <col min="7707" max="7722" width="6.25" style="223" customWidth="1"/>
    <col min="7723" max="7926" width="9" style="223"/>
    <col min="7927" max="7936" width="8.25" style="223" customWidth="1"/>
    <col min="7937" max="7937" width="3.125" style="223" customWidth="1"/>
    <col min="7938" max="7938" width="5" style="223" customWidth="1"/>
    <col min="7939" max="7950" width="6.25" style="223" customWidth="1"/>
    <col min="7951" max="7951" width="2.5" style="223" customWidth="1"/>
    <col min="7952" max="7953" width="6.25" style="223" customWidth="1"/>
    <col min="7954" max="7954" width="2.5" style="223" customWidth="1"/>
    <col min="7955" max="7961" width="6.25" style="223" customWidth="1"/>
    <col min="7962" max="7962" width="2.375" style="223" customWidth="1"/>
    <col min="7963" max="7978" width="6.25" style="223" customWidth="1"/>
    <col min="7979" max="8182" width="9" style="223"/>
    <col min="8183" max="8192" width="8.25" style="223" customWidth="1"/>
    <col min="8193" max="8193" width="3.125" style="223" customWidth="1"/>
    <col min="8194" max="8194" width="5" style="223" customWidth="1"/>
    <col min="8195" max="8206" width="6.25" style="223" customWidth="1"/>
    <col min="8207" max="8207" width="2.5" style="223" customWidth="1"/>
    <col min="8208" max="8209" width="6.25" style="223" customWidth="1"/>
    <col min="8210" max="8210" width="2.5" style="223" customWidth="1"/>
    <col min="8211" max="8217" width="6.25" style="223" customWidth="1"/>
    <col min="8218" max="8218" width="2.375" style="223" customWidth="1"/>
    <col min="8219" max="8234" width="6.25" style="223" customWidth="1"/>
    <col min="8235" max="8438" width="9" style="223"/>
    <col min="8439" max="8448" width="8.25" style="223" customWidth="1"/>
    <col min="8449" max="8449" width="3.125" style="223" customWidth="1"/>
    <col min="8450" max="8450" width="5" style="223" customWidth="1"/>
    <col min="8451" max="8462" width="6.25" style="223" customWidth="1"/>
    <col min="8463" max="8463" width="2.5" style="223" customWidth="1"/>
    <col min="8464" max="8465" width="6.25" style="223" customWidth="1"/>
    <col min="8466" max="8466" width="2.5" style="223" customWidth="1"/>
    <col min="8467" max="8473" width="6.25" style="223" customWidth="1"/>
    <col min="8474" max="8474" width="2.375" style="223" customWidth="1"/>
    <col min="8475" max="8490" width="6.25" style="223" customWidth="1"/>
    <col min="8491" max="8694" width="9" style="223"/>
    <col min="8695" max="8704" width="8.25" style="223" customWidth="1"/>
    <col min="8705" max="8705" width="3.125" style="223" customWidth="1"/>
    <col min="8706" max="8706" width="5" style="223" customWidth="1"/>
    <col min="8707" max="8718" width="6.25" style="223" customWidth="1"/>
    <col min="8719" max="8719" width="2.5" style="223" customWidth="1"/>
    <col min="8720" max="8721" width="6.25" style="223" customWidth="1"/>
    <col min="8722" max="8722" width="2.5" style="223" customWidth="1"/>
    <col min="8723" max="8729" width="6.25" style="223" customWidth="1"/>
    <col min="8730" max="8730" width="2.375" style="223" customWidth="1"/>
    <col min="8731" max="8746" width="6.25" style="223" customWidth="1"/>
    <col min="8747" max="8950" width="9" style="223"/>
    <col min="8951" max="8960" width="8.25" style="223" customWidth="1"/>
    <col min="8961" max="8961" width="3.125" style="223" customWidth="1"/>
    <col min="8962" max="8962" width="5" style="223" customWidth="1"/>
    <col min="8963" max="8974" width="6.25" style="223" customWidth="1"/>
    <col min="8975" max="8975" width="2.5" style="223" customWidth="1"/>
    <col min="8976" max="8977" width="6.25" style="223" customWidth="1"/>
    <col min="8978" max="8978" width="2.5" style="223" customWidth="1"/>
    <col min="8979" max="8985" width="6.25" style="223" customWidth="1"/>
    <col min="8986" max="8986" width="2.375" style="223" customWidth="1"/>
    <col min="8987" max="9002" width="6.25" style="223" customWidth="1"/>
    <col min="9003" max="9206" width="9" style="223"/>
    <col min="9207" max="9216" width="8.25" style="223" customWidth="1"/>
    <col min="9217" max="9217" width="3.125" style="223" customWidth="1"/>
    <col min="9218" max="9218" width="5" style="223" customWidth="1"/>
    <col min="9219" max="9230" width="6.25" style="223" customWidth="1"/>
    <col min="9231" max="9231" width="2.5" style="223" customWidth="1"/>
    <col min="9232" max="9233" width="6.25" style="223" customWidth="1"/>
    <col min="9234" max="9234" width="2.5" style="223" customWidth="1"/>
    <col min="9235" max="9241" width="6.25" style="223" customWidth="1"/>
    <col min="9242" max="9242" width="2.375" style="223" customWidth="1"/>
    <col min="9243" max="9258" width="6.25" style="223" customWidth="1"/>
    <col min="9259" max="9462" width="9" style="223"/>
    <col min="9463" max="9472" width="8.25" style="223" customWidth="1"/>
    <col min="9473" max="9473" width="3.125" style="223" customWidth="1"/>
    <col min="9474" max="9474" width="5" style="223" customWidth="1"/>
    <col min="9475" max="9486" width="6.25" style="223" customWidth="1"/>
    <col min="9487" max="9487" width="2.5" style="223" customWidth="1"/>
    <col min="9488" max="9489" width="6.25" style="223" customWidth="1"/>
    <col min="9490" max="9490" width="2.5" style="223" customWidth="1"/>
    <col min="9491" max="9497" width="6.25" style="223" customWidth="1"/>
    <col min="9498" max="9498" width="2.375" style="223" customWidth="1"/>
    <col min="9499" max="9514" width="6.25" style="223" customWidth="1"/>
    <col min="9515" max="9718" width="9" style="223"/>
    <col min="9719" max="9728" width="8.25" style="223" customWidth="1"/>
    <col min="9729" max="9729" width="3.125" style="223" customWidth="1"/>
    <col min="9730" max="9730" width="5" style="223" customWidth="1"/>
    <col min="9731" max="9742" width="6.25" style="223" customWidth="1"/>
    <col min="9743" max="9743" width="2.5" style="223" customWidth="1"/>
    <col min="9744" max="9745" width="6.25" style="223" customWidth="1"/>
    <col min="9746" max="9746" width="2.5" style="223" customWidth="1"/>
    <col min="9747" max="9753" width="6.25" style="223" customWidth="1"/>
    <col min="9754" max="9754" width="2.375" style="223" customWidth="1"/>
    <col min="9755" max="9770" width="6.25" style="223" customWidth="1"/>
    <col min="9771" max="9974" width="9" style="223"/>
    <col min="9975" max="9984" width="8.25" style="223" customWidth="1"/>
    <col min="9985" max="9985" width="3.125" style="223" customWidth="1"/>
    <col min="9986" max="9986" width="5" style="223" customWidth="1"/>
    <col min="9987" max="9998" width="6.25" style="223" customWidth="1"/>
    <col min="9999" max="9999" width="2.5" style="223" customWidth="1"/>
    <col min="10000" max="10001" width="6.25" style="223" customWidth="1"/>
    <col min="10002" max="10002" width="2.5" style="223" customWidth="1"/>
    <col min="10003" max="10009" width="6.25" style="223" customWidth="1"/>
    <col min="10010" max="10010" width="2.375" style="223" customWidth="1"/>
    <col min="10011" max="10026" width="6.25" style="223" customWidth="1"/>
    <col min="10027" max="10230" width="9" style="223"/>
    <col min="10231" max="10240" width="8.25" style="223" customWidth="1"/>
    <col min="10241" max="10241" width="3.125" style="223" customWidth="1"/>
    <col min="10242" max="10242" width="5" style="223" customWidth="1"/>
    <col min="10243" max="10254" width="6.25" style="223" customWidth="1"/>
    <col min="10255" max="10255" width="2.5" style="223" customWidth="1"/>
    <col min="10256" max="10257" width="6.25" style="223" customWidth="1"/>
    <col min="10258" max="10258" width="2.5" style="223" customWidth="1"/>
    <col min="10259" max="10265" width="6.25" style="223" customWidth="1"/>
    <col min="10266" max="10266" width="2.375" style="223" customWidth="1"/>
    <col min="10267" max="10282" width="6.25" style="223" customWidth="1"/>
    <col min="10283" max="10486" width="9" style="223"/>
    <col min="10487" max="10496" width="8.25" style="223" customWidth="1"/>
    <col min="10497" max="10497" width="3.125" style="223" customWidth="1"/>
    <col min="10498" max="10498" width="5" style="223" customWidth="1"/>
    <col min="10499" max="10510" width="6.25" style="223" customWidth="1"/>
    <col min="10511" max="10511" width="2.5" style="223" customWidth="1"/>
    <col min="10512" max="10513" width="6.25" style="223" customWidth="1"/>
    <col min="10514" max="10514" width="2.5" style="223" customWidth="1"/>
    <col min="10515" max="10521" width="6.25" style="223" customWidth="1"/>
    <col min="10522" max="10522" width="2.375" style="223" customWidth="1"/>
    <col min="10523" max="10538" width="6.25" style="223" customWidth="1"/>
    <col min="10539" max="10742" width="9" style="223"/>
    <col min="10743" max="10752" width="8.25" style="223" customWidth="1"/>
    <col min="10753" max="10753" width="3.125" style="223" customWidth="1"/>
    <col min="10754" max="10754" width="5" style="223" customWidth="1"/>
    <col min="10755" max="10766" width="6.25" style="223" customWidth="1"/>
    <col min="10767" max="10767" width="2.5" style="223" customWidth="1"/>
    <col min="10768" max="10769" width="6.25" style="223" customWidth="1"/>
    <col min="10770" max="10770" width="2.5" style="223" customWidth="1"/>
    <col min="10771" max="10777" width="6.25" style="223" customWidth="1"/>
    <col min="10778" max="10778" width="2.375" style="223" customWidth="1"/>
    <col min="10779" max="10794" width="6.25" style="223" customWidth="1"/>
    <col min="10795" max="10998" width="9" style="223"/>
    <col min="10999" max="11008" width="8.25" style="223" customWidth="1"/>
    <col min="11009" max="11009" width="3.125" style="223" customWidth="1"/>
    <col min="11010" max="11010" width="5" style="223" customWidth="1"/>
    <col min="11011" max="11022" width="6.25" style="223" customWidth="1"/>
    <col min="11023" max="11023" width="2.5" style="223" customWidth="1"/>
    <col min="11024" max="11025" width="6.25" style="223" customWidth="1"/>
    <col min="11026" max="11026" width="2.5" style="223" customWidth="1"/>
    <col min="11027" max="11033" width="6.25" style="223" customWidth="1"/>
    <col min="11034" max="11034" width="2.375" style="223" customWidth="1"/>
    <col min="11035" max="11050" width="6.25" style="223" customWidth="1"/>
    <col min="11051" max="11254" width="9" style="223"/>
    <col min="11255" max="11264" width="8.25" style="223" customWidth="1"/>
    <col min="11265" max="11265" width="3.125" style="223" customWidth="1"/>
    <col min="11266" max="11266" width="5" style="223" customWidth="1"/>
    <col min="11267" max="11278" width="6.25" style="223" customWidth="1"/>
    <col min="11279" max="11279" width="2.5" style="223" customWidth="1"/>
    <col min="11280" max="11281" width="6.25" style="223" customWidth="1"/>
    <col min="11282" max="11282" width="2.5" style="223" customWidth="1"/>
    <col min="11283" max="11289" width="6.25" style="223" customWidth="1"/>
    <col min="11290" max="11290" width="2.375" style="223" customWidth="1"/>
    <col min="11291" max="11306" width="6.25" style="223" customWidth="1"/>
    <col min="11307" max="11510" width="9" style="223"/>
    <col min="11511" max="11520" width="8.25" style="223" customWidth="1"/>
    <col min="11521" max="11521" width="3.125" style="223" customWidth="1"/>
    <col min="11522" max="11522" width="5" style="223" customWidth="1"/>
    <col min="11523" max="11534" width="6.25" style="223" customWidth="1"/>
    <col min="11535" max="11535" width="2.5" style="223" customWidth="1"/>
    <col min="11536" max="11537" width="6.25" style="223" customWidth="1"/>
    <col min="11538" max="11538" width="2.5" style="223" customWidth="1"/>
    <col min="11539" max="11545" width="6.25" style="223" customWidth="1"/>
    <col min="11546" max="11546" width="2.375" style="223" customWidth="1"/>
    <col min="11547" max="11562" width="6.25" style="223" customWidth="1"/>
    <col min="11563" max="11766" width="9" style="223"/>
    <col min="11767" max="11776" width="8.25" style="223" customWidth="1"/>
    <col min="11777" max="11777" width="3.125" style="223" customWidth="1"/>
    <col min="11778" max="11778" width="5" style="223" customWidth="1"/>
    <col min="11779" max="11790" width="6.25" style="223" customWidth="1"/>
    <col min="11791" max="11791" width="2.5" style="223" customWidth="1"/>
    <col min="11792" max="11793" width="6.25" style="223" customWidth="1"/>
    <col min="11794" max="11794" width="2.5" style="223" customWidth="1"/>
    <col min="11795" max="11801" width="6.25" style="223" customWidth="1"/>
    <col min="11802" max="11802" width="2.375" style="223" customWidth="1"/>
    <col min="11803" max="11818" width="6.25" style="223" customWidth="1"/>
    <col min="11819" max="12022" width="9" style="223"/>
    <col min="12023" max="12032" width="8.25" style="223" customWidth="1"/>
    <col min="12033" max="12033" width="3.125" style="223" customWidth="1"/>
    <col min="12034" max="12034" width="5" style="223" customWidth="1"/>
    <col min="12035" max="12046" width="6.25" style="223" customWidth="1"/>
    <col min="12047" max="12047" width="2.5" style="223" customWidth="1"/>
    <col min="12048" max="12049" width="6.25" style="223" customWidth="1"/>
    <col min="12050" max="12050" width="2.5" style="223" customWidth="1"/>
    <col min="12051" max="12057" width="6.25" style="223" customWidth="1"/>
    <col min="12058" max="12058" width="2.375" style="223" customWidth="1"/>
    <col min="12059" max="12074" width="6.25" style="223" customWidth="1"/>
    <col min="12075" max="12278" width="9" style="223"/>
    <col min="12279" max="12288" width="8.25" style="223" customWidth="1"/>
    <col min="12289" max="12289" width="3.125" style="223" customWidth="1"/>
    <col min="12290" max="12290" width="5" style="223" customWidth="1"/>
    <col min="12291" max="12302" width="6.25" style="223" customWidth="1"/>
    <col min="12303" max="12303" width="2.5" style="223" customWidth="1"/>
    <col min="12304" max="12305" width="6.25" style="223" customWidth="1"/>
    <col min="12306" max="12306" width="2.5" style="223" customWidth="1"/>
    <col min="12307" max="12313" width="6.25" style="223" customWidth="1"/>
    <col min="12314" max="12314" width="2.375" style="223" customWidth="1"/>
    <col min="12315" max="12330" width="6.25" style="223" customWidth="1"/>
    <col min="12331" max="12534" width="9" style="223"/>
    <col min="12535" max="12544" width="8.25" style="223" customWidth="1"/>
    <col min="12545" max="12545" width="3.125" style="223" customWidth="1"/>
    <col min="12546" max="12546" width="5" style="223" customWidth="1"/>
    <col min="12547" max="12558" width="6.25" style="223" customWidth="1"/>
    <col min="12559" max="12559" width="2.5" style="223" customWidth="1"/>
    <col min="12560" max="12561" width="6.25" style="223" customWidth="1"/>
    <col min="12562" max="12562" width="2.5" style="223" customWidth="1"/>
    <col min="12563" max="12569" width="6.25" style="223" customWidth="1"/>
    <col min="12570" max="12570" width="2.375" style="223" customWidth="1"/>
    <col min="12571" max="12586" width="6.25" style="223" customWidth="1"/>
    <col min="12587" max="12790" width="9" style="223"/>
    <col min="12791" max="12800" width="8.25" style="223" customWidth="1"/>
    <col min="12801" max="12801" width="3.125" style="223" customWidth="1"/>
    <col min="12802" max="12802" width="5" style="223" customWidth="1"/>
    <col min="12803" max="12814" width="6.25" style="223" customWidth="1"/>
    <col min="12815" max="12815" width="2.5" style="223" customWidth="1"/>
    <col min="12816" max="12817" width="6.25" style="223" customWidth="1"/>
    <col min="12818" max="12818" width="2.5" style="223" customWidth="1"/>
    <col min="12819" max="12825" width="6.25" style="223" customWidth="1"/>
    <col min="12826" max="12826" width="2.375" style="223" customWidth="1"/>
    <col min="12827" max="12842" width="6.25" style="223" customWidth="1"/>
    <col min="12843" max="13046" width="9" style="223"/>
    <col min="13047" max="13056" width="8.25" style="223" customWidth="1"/>
    <col min="13057" max="13057" width="3.125" style="223" customWidth="1"/>
    <col min="13058" max="13058" width="5" style="223" customWidth="1"/>
    <col min="13059" max="13070" width="6.25" style="223" customWidth="1"/>
    <col min="13071" max="13071" width="2.5" style="223" customWidth="1"/>
    <col min="13072" max="13073" width="6.25" style="223" customWidth="1"/>
    <col min="13074" max="13074" width="2.5" style="223" customWidth="1"/>
    <col min="13075" max="13081" width="6.25" style="223" customWidth="1"/>
    <col min="13082" max="13082" width="2.375" style="223" customWidth="1"/>
    <col min="13083" max="13098" width="6.25" style="223" customWidth="1"/>
    <col min="13099" max="13302" width="9" style="223"/>
    <col min="13303" max="13312" width="8.25" style="223" customWidth="1"/>
    <col min="13313" max="13313" width="3.125" style="223" customWidth="1"/>
    <col min="13314" max="13314" width="5" style="223" customWidth="1"/>
    <col min="13315" max="13326" width="6.25" style="223" customWidth="1"/>
    <col min="13327" max="13327" width="2.5" style="223" customWidth="1"/>
    <col min="13328" max="13329" width="6.25" style="223" customWidth="1"/>
    <col min="13330" max="13330" width="2.5" style="223" customWidth="1"/>
    <col min="13331" max="13337" width="6.25" style="223" customWidth="1"/>
    <col min="13338" max="13338" width="2.375" style="223" customWidth="1"/>
    <col min="13339" max="13354" width="6.25" style="223" customWidth="1"/>
    <col min="13355" max="13558" width="9" style="223"/>
    <col min="13559" max="13568" width="8.25" style="223" customWidth="1"/>
    <col min="13569" max="13569" width="3.125" style="223" customWidth="1"/>
    <col min="13570" max="13570" width="5" style="223" customWidth="1"/>
    <col min="13571" max="13582" width="6.25" style="223" customWidth="1"/>
    <col min="13583" max="13583" width="2.5" style="223" customWidth="1"/>
    <col min="13584" max="13585" width="6.25" style="223" customWidth="1"/>
    <col min="13586" max="13586" width="2.5" style="223" customWidth="1"/>
    <col min="13587" max="13593" width="6.25" style="223" customWidth="1"/>
    <col min="13594" max="13594" width="2.375" style="223" customWidth="1"/>
    <col min="13595" max="13610" width="6.25" style="223" customWidth="1"/>
    <col min="13611" max="13814" width="9" style="223"/>
    <col min="13815" max="13824" width="8.25" style="223" customWidth="1"/>
    <col min="13825" max="13825" width="3.125" style="223" customWidth="1"/>
    <col min="13826" max="13826" width="5" style="223" customWidth="1"/>
    <col min="13827" max="13838" width="6.25" style="223" customWidth="1"/>
    <col min="13839" max="13839" width="2.5" style="223" customWidth="1"/>
    <col min="13840" max="13841" width="6.25" style="223" customWidth="1"/>
    <col min="13842" max="13842" width="2.5" style="223" customWidth="1"/>
    <col min="13843" max="13849" width="6.25" style="223" customWidth="1"/>
    <col min="13850" max="13850" width="2.375" style="223" customWidth="1"/>
    <col min="13851" max="13866" width="6.25" style="223" customWidth="1"/>
    <col min="13867" max="14070" width="9" style="223"/>
    <col min="14071" max="14080" width="8.25" style="223" customWidth="1"/>
    <col min="14081" max="14081" width="3.125" style="223" customWidth="1"/>
    <col min="14082" max="14082" width="5" style="223" customWidth="1"/>
    <col min="14083" max="14094" width="6.25" style="223" customWidth="1"/>
    <col min="14095" max="14095" width="2.5" style="223" customWidth="1"/>
    <col min="14096" max="14097" width="6.25" style="223" customWidth="1"/>
    <col min="14098" max="14098" width="2.5" style="223" customWidth="1"/>
    <col min="14099" max="14105" width="6.25" style="223" customWidth="1"/>
    <col min="14106" max="14106" width="2.375" style="223" customWidth="1"/>
    <col min="14107" max="14122" width="6.25" style="223" customWidth="1"/>
    <col min="14123" max="14326" width="9" style="223"/>
    <col min="14327" max="14336" width="8.25" style="223" customWidth="1"/>
    <col min="14337" max="14337" width="3.125" style="223" customWidth="1"/>
    <col min="14338" max="14338" width="5" style="223" customWidth="1"/>
    <col min="14339" max="14350" width="6.25" style="223" customWidth="1"/>
    <col min="14351" max="14351" width="2.5" style="223" customWidth="1"/>
    <col min="14352" max="14353" width="6.25" style="223" customWidth="1"/>
    <col min="14354" max="14354" width="2.5" style="223" customWidth="1"/>
    <col min="14355" max="14361" width="6.25" style="223" customWidth="1"/>
    <col min="14362" max="14362" width="2.375" style="223" customWidth="1"/>
    <col min="14363" max="14378" width="6.25" style="223" customWidth="1"/>
    <col min="14379" max="14582" width="9" style="223"/>
    <col min="14583" max="14592" width="8.25" style="223" customWidth="1"/>
    <col min="14593" max="14593" width="3.125" style="223" customWidth="1"/>
    <col min="14594" max="14594" width="5" style="223" customWidth="1"/>
    <col min="14595" max="14606" width="6.25" style="223" customWidth="1"/>
    <col min="14607" max="14607" width="2.5" style="223" customWidth="1"/>
    <col min="14608" max="14609" width="6.25" style="223" customWidth="1"/>
    <col min="14610" max="14610" width="2.5" style="223" customWidth="1"/>
    <col min="14611" max="14617" width="6.25" style="223" customWidth="1"/>
    <col min="14618" max="14618" width="2.375" style="223" customWidth="1"/>
    <col min="14619" max="14634" width="6.25" style="223" customWidth="1"/>
    <col min="14635" max="14838" width="9" style="223"/>
    <col min="14839" max="14848" width="8.25" style="223" customWidth="1"/>
    <col min="14849" max="14849" width="3.125" style="223" customWidth="1"/>
    <col min="14850" max="14850" width="5" style="223" customWidth="1"/>
    <col min="14851" max="14862" width="6.25" style="223" customWidth="1"/>
    <col min="14863" max="14863" width="2.5" style="223" customWidth="1"/>
    <col min="14864" max="14865" width="6.25" style="223" customWidth="1"/>
    <col min="14866" max="14866" width="2.5" style="223" customWidth="1"/>
    <col min="14867" max="14873" width="6.25" style="223" customWidth="1"/>
    <col min="14874" max="14874" width="2.375" style="223" customWidth="1"/>
    <col min="14875" max="14890" width="6.25" style="223" customWidth="1"/>
    <col min="14891" max="15094" width="9" style="223"/>
    <col min="15095" max="15104" width="8.25" style="223" customWidth="1"/>
    <col min="15105" max="15105" width="3.125" style="223" customWidth="1"/>
    <col min="15106" max="15106" width="5" style="223" customWidth="1"/>
    <col min="15107" max="15118" width="6.25" style="223" customWidth="1"/>
    <col min="15119" max="15119" width="2.5" style="223" customWidth="1"/>
    <col min="15120" max="15121" width="6.25" style="223" customWidth="1"/>
    <col min="15122" max="15122" width="2.5" style="223" customWidth="1"/>
    <col min="15123" max="15129" width="6.25" style="223" customWidth="1"/>
    <col min="15130" max="15130" width="2.375" style="223" customWidth="1"/>
    <col min="15131" max="15146" width="6.25" style="223" customWidth="1"/>
    <col min="15147" max="15350" width="9" style="223"/>
    <col min="15351" max="15360" width="8.25" style="223" customWidth="1"/>
    <col min="15361" max="15361" width="3.125" style="223" customWidth="1"/>
    <col min="15362" max="15362" width="5" style="223" customWidth="1"/>
    <col min="15363" max="15374" width="6.25" style="223" customWidth="1"/>
    <col min="15375" max="15375" width="2.5" style="223" customWidth="1"/>
    <col min="15376" max="15377" width="6.25" style="223" customWidth="1"/>
    <col min="15378" max="15378" width="2.5" style="223" customWidth="1"/>
    <col min="15379" max="15385" width="6.25" style="223" customWidth="1"/>
    <col min="15386" max="15386" width="2.375" style="223" customWidth="1"/>
    <col min="15387" max="15402" width="6.25" style="223" customWidth="1"/>
    <col min="15403" max="15606" width="9" style="223"/>
    <col min="15607" max="15616" width="8.25" style="223" customWidth="1"/>
    <col min="15617" max="15617" width="3.125" style="223" customWidth="1"/>
    <col min="15618" max="15618" width="5" style="223" customWidth="1"/>
    <col min="15619" max="15630" width="6.25" style="223" customWidth="1"/>
    <col min="15631" max="15631" width="2.5" style="223" customWidth="1"/>
    <col min="15632" max="15633" width="6.25" style="223" customWidth="1"/>
    <col min="15634" max="15634" width="2.5" style="223" customWidth="1"/>
    <col min="15635" max="15641" width="6.25" style="223" customWidth="1"/>
    <col min="15642" max="15642" width="2.375" style="223" customWidth="1"/>
    <col min="15643" max="15658" width="6.25" style="223" customWidth="1"/>
    <col min="15659" max="15862" width="9" style="223"/>
    <col min="15863" max="15872" width="8.25" style="223" customWidth="1"/>
    <col min="15873" max="15873" width="3.125" style="223" customWidth="1"/>
    <col min="15874" max="15874" width="5" style="223" customWidth="1"/>
    <col min="15875" max="15886" width="6.25" style="223" customWidth="1"/>
    <col min="15887" max="15887" width="2.5" style="223" customWidth="1"/>
    <col min="15888" max="15889" width="6.25" style="223" customWidth="1"/>
    <col min="15890" max="15890" width="2.5" style="223" customWidth="1"/>
    <col min="15891" max="15897" width="6.25" style="223" customWidth="1"/>
    <col min="15898" max="15898" width="2.375" style="223" customWidth="1"/>
    <col min="15899" max="15914" width="6.25" style="223" customWidth="1"/>
    <col min="15915" max="16118" width="9" style="223"/>
    <col min="16119" max="16128" width="8.25" style="223" customWidth="1"/>
    <col min="16129" max="16129" width="3.125" style="223" customWidth="1"/>
    <col min="16130" max="16130" width="5" style="223" customWidth="1"/>
    <col min="16131" max="16142" width="6.25" style="223" customWidth="1"/>
    <col min="16143" max="16143" width="2.5" style="223" customWidth="1"/>
    <col min="16144" max="16145" width="6.25" style="223" customWidth="1"/>
    <col min="16146" max="16146" width="2.5" style="223" customWidth="1"/>
    <col min="16147" max="16153" width="6.25" style="223" customWidth="1"/>
    <col min="16154" max="16154" width="2.375" style="223" customWidth="1"/>
    <col min="16155" max="16170" width="6.25" style="223" customWidth="1"/>
    <col min="16171" max="16384" width="9" style="223"/>
  </cols>
  <sheetData>
    <row r="1" spans="1:28" ht="22.5" customHeight="1">
      <c r="A1" s="445" t="s">
        <v>280</v>
      </c>
      <c r="B1" s="445"/>
      <c r="C1" s="445"/>
      <c r="D1" s="445"/>
      <c r="E1" s="445"/>
      <c r="F1" s="445"/>
      <c r="G1" s="445"/>
      <c r="H1" s="445"/>
      <c r="I1" s="445"/>
      <c r="J1" s="445"/>
      <c r="K1" s="445"/>
      <c r="L1" s="281"/>
      <c r="M1" s="282" t="s">
        <v>331</v>
      </c>
      <c r="N1" s="283"/>
      <c r="O1" s="283"/>
      <c r="P1" s="283"/>
      <c r="Q1" s="283"/>
      <c r="R1" s="283"/>
      <c r="S1" s="283"/>
      <c r="T1" s="283"/>
      <c r="U1" s="283"/>
      <c r="V1" s="283"/>
      <c r="W1" s="283"/>
      <c r="X1" s="283"/>
      <c r="Y1" s="284"/>
      <c r="Z1" s="284"/>
      <c r="AA1" s="284"/>
      <c r="AB1" s="284"/>
    </row>
    <row r="2" spans="1:28" ht="22.5" customHeight="1">
      <c r="A2" s="278"/>
      <c r="B2" s="278"/>
      <c r="C2" s="278"/>
      <c r="D2" s="278"/>
      <c r="E2" s="278"/>
      <c r="F2" s="278"/>
      <c r="G2" s="278"/>
      <c r="H2" s="278"/>
      <c r="I2" s="278"/>
      <c r="J2" s="278"/>
      <c r="K2" s="278"/>
      <c r="L2" s="281"/>
      <c r="M2" s="284" t="s">
        <v>281</v>
      </c>
      <c r="N2" s="283"/>
      <c r="O2" s="283"/>
      <c r="P2" s="283"/>
      <c r="Q2" s="283"/>
      <c r="R2" s="283"/>
      <c r="S2" s="283"/>
      <c r="T2" s="283"/>
      <c r="U2" s="283"/>
      <c r="V2" s="283"/>
      <c r="W2" s="283"/>
      <c r="X2" s="283"/>
      <c r="Y2" s="284"/>
      <c r="Z2" s="284"/>
      <c r="AA2" s="284"/>
      <c r="AB2" s="284"/>
    </row>
    <row r="3" spans="1:28" ht="22.5" customHeight="1">
      <c r="A3" s="281"/>
      <c r="B3" s="278"/>
      <c r="C3" s="278"/>
      <c r="D3" s="281"/>
      <c r="E3" s="278"/>
      <c r="F3" s="278"/>
      <c r="G3" s="278"/>
      <c r="H3" s="278"/>
      <c r="I3" s="278"/>
      <c r="J3" s="278"/>
      <c r="K3" s="278"/>
      <c r="L3" s="281"/>
      <c r="M3" s="443" t="s">
        <v>241</v>
      </c>
      <c r="N3" s="435" t="s">
        <v>242</v>
      </c>
      <c r="O3" s="436"/>
      <c r="P3" s="435" t="s">
        <v>243</v>
      </c>
      <c r="Q3" s="437"/>
      <c r="R3" s="435" t="s">
        <v>282</v>
      </c>
      <c r="S3" s="437"/>
      <c r="T3" s="443" t="s">
        <v>283</v>
      </c>
      <c r="U3" s="434" t="s">
        <v>244</v>
      </c>
      <c r="V3" s="434"/>
      <c r="W3" s="434"/>
      <c r="X3" s="434"/>
      <c r="Y3" s="284"/>
      <c r="Z3" s="435" t="s">
        <v>245</v>
      </c>
      <c r="AA3" s="436"/>
      <c r="AB3" s="437"/>
    </row>
    <row r="4" spans="1:28" ht="14.25" customHeight="1" thickBot="1">
      <c r="A4" s="281"/>
      <c r="B4" s="438" t="s">
        <v>246</v>
      </c>
      <c r="C4" s="438"/>
      <c r="D4" s="227"/>
      <c r="E4" s="278" t="s">
        <v>40</v>
      </c>
      <c r="F4" s="278"/>
      <c r="G4" s="278"/>
      <c r="H4" s="278"/>
      <c r="I4" s="278"/>
      <c r="J4" s="278"/>
      <c r="K4" s="278"/>
      <c r="L4" s="281"/>
      <c r="M4" s="444"/>
      <c r="N4" s="285" t="s">
        <v>247</v>
      </c>
      <c r="O4" s="286" t="s">
        <v>248</v>
      </c>
      <c r="P4" s="285" t="s">
        <v>247</v>
      </c>
      <c r="Q4" s="285" t="s">
        <v>248</v>
      </c>
      <c r="R4" s="285" t="s">
        <v>247</v>
      </c>
      <c r="S4" s="285" t="s">
        <v>248</v>
      </c>
      <c r="T4" s="444"/>
      <c r="U4" s="285" t="s">
        <v>249</v>
      </c>
      <c r="V4" s="285" t="s">
        <v>250</v>
      </c>
      <c r="W4" s="285" t="s">
        <v>251</v>
      </c>
      <c r="X4" s="285" t="s">
        <v>252</v>
      </c>
      <c r="Y4" s="284"/>
      <c r="Z4" s="285" t="s">
        <v>90</v>
      </c>
      <c r="AA4" s="285" t="s">
        <v>91</v>
      </c>
      <c r="AB4" s="285" t="s">
        <v>240</v>
      </c>
    </row>
    <row r="5" spans="1:28" ht="14.25" thickTop="1">
      <c r="A5" s="281"/>
      <c r="B5" s="278"/>
      <c r="C5" s="278"/>
      <c r="D5" s="278"/>
      <c r="E5" s="278"/>
      <c r="F5" s="278"/>
      <c r="G5" s="278"/>
      <c r="H5" s="278"/>
      <c r="I5" s="278"/>
      <c r="J5" s="278"/>
      <c r="K5" s="278"/>
      <c r="L5" s="281"/>
      <c r="M5" s="287">
        <v>1</v>
      </c>
      <c r="N5" s="236">
        <v>4260</v>
      </c>
      <c r="O5" s="237">
        <v>3530</v>
      </c>
      <c r="P5" s="236">
        <v>4140</v>
      </c>
      <c r="Q5" s="236">
        <v>3410</v>
      </c>
      <c r="R5" s="236">
        <v>730</v>
      </c>
      <c r="S5" s="236">
        <v>1460</v>
      </c>
      <c r="T5" s="236">
        <v>860</v>
      </c>
      <c r="U5" s="288">
        <v>0.02</v>
      </c>
      <c r="V5" s="288">
        <v>0.03</v>
      </c>
      <c r="W5" s="288">
        <v>0.05</v>
      </c>
      <c r="X5" s="288">
        <v>0.06</v>
      </c>
      <c r="Y5" s="284"/>
      <c r="Z5" s="289">
        <v>760</v>
      </c>
      <c r="AA5" s="289">
        <v>500</v>
      </c>
      <c r="AB5" s="289">
        <v>0</v>
      </c>
    </row>
    <row r="6" spans="1:28">
      <c r="A6" s="281"/>
      <c r="B6" s="278" t="s">
        <v>253</v>
      </c>
      <c r="C6" s="290"/>
      <c r="D6" s="227"/>
      <c r="E6" s="278" t="s">
        <v>254</v>
      </c>
      <c r="F6" s="290"/>
      <c r="G6" s="281"/>
      <c r="H6" s="278"/>
      <c r="I6" s="290"/>
      <c r="J6" s="281"/>
      <c r="K6" s="278"/>
      <c r="L6" s="281"/>
      <c r="M6" s="291">
        <v>6</v>
      </c>
      <c r="N6" s="228">
        <v>2620</v>
      </c>
      <c r="O6" s="238">
        <v>1890</v>
      </c>
      <c r="P6" s="228">
        <v>2580</v>
      </c>
      <c r="Q6" s="228">
        <v>1850</v>
      </c>
      <c r="R6" s="228">
        <v>730</v>
      </c>
      <c r="S6" s="228">
        <v>1460</v>
      </c>
      <c r="T6" s="228">
        <v>360</v>
      </c>
      <c r="U6" s="292">
        <v>0.02</v>
      </c>
      <c r="V6" s="292">
        <v>0.03</v>
      </c>
      <c r="W6" s="292">
        <v>0.05</v>
      </c>
      <c r="X6" s="292">
        <v>0.06</v>
      </c>
      <c r="Y6" s="284"/>
      <c r="Z6" s="293"/>
      <c r="AA6" s="293"/>
      <c r="AB6" s="293"/>
    </row>
    <row r="7" spans="1:28">
      <c r="A7" s="281"/>
      <c r="B7" s="278"/>
      <c r="C7" s="278"/>
      <c r="D7" s="278"/>
      <c r="E7" s="278"/>
      <c r="F7" s="278"/>
      <c r="G7" s="278"/>
      <c r="H7" s="278"/>
      <c r="I7" s="278"/>
      <c r="J7" s="278"/>
      <c r="K7" s="278"/>
      <c r="L7" s="281"/>
      <c r="M7" s="291">
        <v>13</v>
      </c>
      <c r="N7" s="228">
        <v>2200</v>
      </c>
      <c r="O7" s="238">
        <v>1470</v>
      </c>
      <c r="P7" s="228">
        <v>2170</v>
      </c>
      <c r="Q7" s="228">
        <v>1440</v>
      </c>
      <c r="R7" s="228">
        <v>730</v>
      </c>
      <c r="S7" s="228">
        <v>1460</v>
      </c>
      <c r="T7" s="228">
        <v>220</v>
      </c>
      <c r="U7" s="292">
        <v>0.02</v>
      </c>
      <c r="V7" s="292">
        <v>0.03</v>
      </c>
      <c r="W7" s="292">
        <v>0.05</v>
      </c>
      <c r="X7" s="292">
        <v>0.06</v>
      </c>
      <c r="Y7" s="284"/>
      <c r="Z7" s="293"/>
      <c r="AA7" s="293"/>
      <c r="AB7" s="293"/>
    </row>
    <row r="8" spans="1:28">
      <c r="A8" s="281"/>
      <c r="B8" s="278" t="s">
        <v>255</v>
      </c>
      <c r="C8" s="278"/>
      <c r="D8" s="278"/>
      <c r="E8" s="278"/>
      <c r="F8" s="278"/>
      <c r="G8" s="278"/>
      <c r="H8" s="278"/>
      <c r="I8" s="278"/>
      <c r="J8" s="278"/>
      <c r="K8" s="278"/>
      <c r="L8" s="281"/>
      <c r="M8" s="284"/>
      <c r="N8" s="229"/>
      <c r="O8" s="229"/>
      <c r="P8" s="229"/>
      <c r="Q8" s="229"/>
      <c r="R8" s="229"/>
      <c r="S8" s="229"/>
      <c r="T8" s="229"/>
      <c r="U8" s="229"/>
      <c r="V8" s="229"/>
      <c r="W8" s="229"/>
      <c r="X8" s="229"/>
      <c r="Y8" s="284"/>
      <c r="Z8" s="293"/>
      <c r="AA8" s="293"/>
      <c r="AB8" s="293"/>
    </row>
    <row r="9" spans="1:28" ht="17.25" customHeight="1">
      <c r="A9" s="281"/>
      <c r="B9" s="278"/>
      <c r="C9" s="294"/>
      <c r="D9" s="278"/>
      <c r="E9" s="278"/>
      <c r="F9" s="295"/>
      <c r="G9" s="296"/>
      <c r="H9" s="297"/>
      <c r="I9" s="295"/>
      <c r="J9" s="295"/>
      <c r="K9" s="298"/>
      <c r="L9" s="281"/>
      <c r="M9" s="284"/>
      <c r="N9" s="229"/>
      <c r="O9" s="229"/>
      <c r="P9" s="229"/>
      <c r="Q9" s="229"/>
      <c r="R9" s="229"/>
      <c r="S9" s="229"/>
      <c r="T9" s="229"/>
      <c r="U9" s="229"/>
      <c r="V9" s="229"/>
      <c r="W9" s="229"/>
      <c r="X9" s="229"/>
      <c r="Y9" s="284"/>
      <c r="Z9" s="293"/>
      <c r="AA9" s="293"/>
      <c r="AB9" s="293"/>
    </row>
    <row r="10" spans="1:28">
      <c r="A10" s="281"/>
      <c r="B10" s="295"/>
      <c r="C10" s="439" t="s">
        <v>256</v>
      </c>
      <c r="D10" s="439" t="s">
        <v>257</v>
      </c>
      <c r="E10" s="441" t="s">
        <v>147</v>
      </c>
      <c r="F10" s="299"/>
      <c r="G10" s="300"/>
      <c r="H10" s="295"/>
      <c r="I10" s="295"/>
      <c r="J10" s="290"/>
      <c r="K10" s="290"/>
      <c r="L10" s="281"/>
      <c r="M10" s="284"/>
      <c r="N10" s="229"/>
      <c r="O10" s="229"/>
      <c r="P10" s="229"/>
      <c r="Q10" s="229"/>
      <c r="R10" s="229"/>
      <c r="S10" s="229"/>
      <c r="T10" s="229"/>
      <c r="U10" s="229"/>
      <c r="V10" s="229"/>
      <c r="W10" s="229"/>
      <c r="X10" s="229"/>
      <c r="Y10" s="284"/>
      <c r="Z10" s="293"/>
      <c r="AA10" s="293"/>
      <c r="AB10" s="293"/>
    </row>
    <row r="11" spans="1:28" ht="24.75" customHeight="1">
      <c r="A11" s="281"/>
      <c r="B11" s="295"/>
      <c r="C11" s="440"/>
      <c r="D11" s="440"/>
      <c r="E11" s="440"/>
      <c r="F11" s="442" t="s">
        <v>284</v>
      </c>
      <c r="G11" s="442"/>
      <c r="H11" s="295"/>
      <c r="I11" s="295"/>
      <c r="J11" s="290"/>
      <c r="K11" s="290"/>
      <c r="L11" s="281"/>
      <c r="M11" s="284"/>
      <c r="N11" s="229"/>
      <c r="O11" s="229"/>
      <c r="P11" s="229"/>
      <c r="Q11" s="229"/>
      <c r="R11" s="229"/>
      <c r="S11" s="229"/>
      <c r="T11" s="229"/>
      <c r="U11" s="229"/>
      <c r="V11" s="229"/>
      <c r="W11" s="229"/>
      <c r="X11" s="229"/>
      <c r="Y11" s="284"/>
      <c r="Z11" s="293"/>
      <c r="AA11" s="293"/>
      <c r="AB11" s="293"/>
    </row>
    <row r="12" spans="1:28">
      <c r="A12" s="281"/>
      <c r="B12" s="301" t="s">
        <v>258</v>
      </c>
      <c r="C12" s="227"/>
      <c r="D12" s="227"/>
      <c r="E12" s="302">
        <f>SUM(C12:D12)</f>
        <v>0</v>
      </c>
      <c r="F12" s="430"/>
      <c r="G12" s="431"/>
      <c r="H12" s="281"/>
      <c r="I12" s="281"/>
      <c r="J12" s="290"/>
      <c r="K12" s="290"/>
      <c r="L12" s="281"/>
      <c r="M12" s="284"/>
      <c r="N12" s="229"/>
      <c r="O12" s="229"/>
      <c r="P12" s="229"/>
      <c r="Q12" s="229"/>
      <c r="R12" s="229"/>
      <c r="S12" s="229"/>
      <c r="T12" s="229"/>
      <c r="U12" s="229"/>
      <c r="V12" s="229"/>
      <c r="W12" s="229"/>
      <c r="X12" s="229"/>
      <c r="Y12" s="284"/>
      <c r="Z12" s="293"/>
      <c r="AA12" s="293"/>
      <c r="AB12" s="293"/>
    </row>
    <row r="13" spans="1:28">
      <c r="A13" s="281"/>
      <c r="B13" s="301" t="s">
        <v>259</v>
      </c>
      <c r="C13" s="227"/>
      <c r="D13" s="227"/>
      <c r="E13" s="302">
        <f>SUM(C13:D13)</f>
        <v>0</v>
      </c>
      <c r="F13" s="430"/>
      <c r="G13" s="431"/>
      <c r="H13" s="281"/>
      <c r="I13" s="281"/>
      <c r="J13" s="290"/>
      <c r="K13" s="290"/>
      <c r="L13" s="281"/>
      <c r="M13" s="284"/>
      <c r="N13" s="229"/>
      <c r="O13" s="229"/>
      <c r="P13" s="229"/>
      <c r="Q13" s="229"/>
      <c r="R13" s="229"/>
      <c r="S13" s="229"/>
      <c r="T13" s="229"/>
      <c r="U13" s="229"/>
      <c r="V13" s="229"/>
      <c r="W13" s="229"/>
      <c r="X13" s="229"/>
      <c r="Y13" s="284"/>
      <c r="Z13" s="293"/>
      <c r="AA13" s="293"/>
      <c r="AB13" s="293"/>
    </row>
    <row r="14" spans="1:28">
      <c r="A14" s="281"/>
      <c r="B14" s="301" t="s">
        <v>260</v>
      </c>
      <c r="C14" s="227"/>
      <c r="D14" s="227"/>
      <c r="E14" s="302">
        <f>SUM(C14:D14)</f>
        <v>0</v>
      </c>
      <c r="F14" s="430"/>
      <c r="G14" s="431"/>
      <c r="H14" s="281"/>
      <c r="I14" s="281"/>
      <c r="J14" s="290"/>
      <c r="K14" s="290"/>
      <c r="L14" s="281"/>
      <c r="M14" s="284"/>
      <c r="N14" s="229"/>
      <c r="O14" s="229"/>
      <c r="P14" s="229"/>
      <c r="Q14" s="229"/>
      <c r="R14" s="229"/>
      <c r="S14" s="229"/>
      <c r="T14" s="229"/>
      <c r="U14" s="229"/>
      <c r="V14" s="229"/>
      <c r="W14" s="229"/>
      <c r="X14" s="229"/>
      <c r="Y14" s="284"/>
      <c r="Z14" s="293"/>
      <c r="AA14" s="293"/>
      <c r="AB14" s="293"/>
    </row>
    <row r="15" spans="1:28">
      <c r="A15" s="281"/>
      <c r="B15" s="301" t="s">
        <v>147</v>
      </c>
      <c r="C15" s="303">
        <f>SUM(C12:C14)</f>
        <v>0</v>
      </c>
      <c r="D15" s="303">
        <f>SUM(D12:D14)</f>
        <v>0</v>
      </c>
      <c r="E15" s="302">
        <f>SUM(E12:E14)</f>
        <v>0</v>
      </c>
      <c r="F15" s="432">
        <f>SUM(F12:G14)</f>
        <v>0</v>
      </c>
      <c r="G15" s="433"/>
      <c r="H15" s="281"/>
      <c r="I15" s="281"/>
      <c r="J15" s="290"/>
      <c r="K15" s="290"/>
      <c r="L15" s="281"/>
      <c r="M15" s="284"/>
      <c r="N15" s="229"/>
      <c r="O15" s="229"/>
      <c r="P15" s="229"/>
      <c r="Q15" s="229"/>
      <c r="R15" s="229"/>
      <c r="S15" s="229"/>
      <c r="T15" s="229"/>
      <c r="U15" s="229"/>
      <c r="V15" s="229"/>
      <c r="W15" s="229"/>
      <c r="X15" s="229"/>
      <c r="Y15" s="284"/>
      <c r="Z15" s="293"/>
      <c r="AA15" s="293"/>
      <c r="AB15" s="293"/>
    </row>
    <row r="16" spans="1:28">
      <c r="A16" s="281"/>
      <c r="B16" s="301"/>
      <c r="C16" s="290"/>
      <c r="D16" s="290"/>
      <c r="E16" s="290"/>
      <c r="F16" s="301"/>
      <c r="G16" s="290"/>
      <c r="H16" s="290"/>
      <c r="I16" s="290"/>
      <c r="J16" s="290"/>
      <c r="K16" s="290"/>
      <c r="L16" s="281"/>
      <c r="M16" s="284"/>
      <c r="N16" s="229"/>
      <c r="O16" s="229"/>
      <c r="P16" s="229"/>
      <c r="Q16" s="229"/>
      <c r="R16" s="229"/>
      <c r="S16" s="229"/>
      <c r="T16" s="229"/>
      <c r="U16" s="229"/>
      <c r="V16" s="229"/>
      <c r="W16" s="229"/>
      <c r="X16" s="229"/>
      <c r="Y16" s="284"/>
      <c r="Z16" s="293"/>
      <c r="AA16" s="293"/>
      <c r="AB16" s="293"/>
    </row>
    <row r="17" spans="1:28" ht="13.5" customHeight="1">
      <c r="A17" s="281"/>
      <c r="B17" s="278"/>
      <c r="C17" s="278"/>
      <c r="D17" s="278"/>
      <c r="E17" s="278"/>
      <c r="F17" s="278"/>
      <c r="G17" s="278"/>
      <c r="H17" s="278"/>
      <c r="I17" s="278"/>
      <c r="J17" s="278"/>
      <c r="K17" s="278"/>
      <c r="L17" s="281"/>
      <c r="M17" s="284"/>
      <c r="N17" s="229"/>
      <c r="O17" s="229"/>
      <c r="P17" s="229"/>
      <c r="Q17" s="229"/>
      <c r="R17" s="229"/>
      <c r="S17" s="229"/>
      <c r="T17" s="229"/>
      <c r="U17" s="229"/>
      <c r="V17" s="229"/>
      <c r="W17" s="229"/>
      <c r="X17" s="229"/>
      <c r="Y17" s="284"/>
      <c r="Z17" s="293"/>
      <c r="AA17" s="293"/>
      <c r="AB17" s="293"/>
    </row>
    <row r="18" spans="1:28" ht="14.25" customHeight="1">
      <c r="A18" s="281"/>
      <c r="B18" s="278" t="s">
        <v>261</v>
      </c>
      <c r="C18" s="278"/>
      <c r="D18" s="278"/>
      <c r="E18" s="278"/>
      <c r="F18" s="278"/>
      <c r="G18" s="278"/>
      <c r="H18" s="278"/>
      <c r="I18" s="278"/>
      <c r="J18" s="278"/>
      <c r="K18" s="278"/>
      <c r="L18" s="281"/>
      <c r="M18" s="284"/>
      <c r="N18" s="229"/>
      <c r="O18" s="229"/>
      <c r="P18" s="229"/>
      <c r="Q18" s="229"/>
      <c r="R18" s="229"/>
      <c r="S18" s="229"/>
      <c r="T18" s="229"/>
      <c r="U18" s="229"/>
      <c r="V18" s="229"/>
      <c r="W18" s="229"/>
      <c r="X18" s="229"/>
      <c r="Y18" s="284"/>
      <c r="Z18" s="293"/>
      <c r="AA18" s="293"/>
      <c r="AB18" s="293"/>
    </row>
    <row r="19" spans="1:28" ht="14.25" customHeight="1">
      <c r="A19" s="281"/>
      <c r="B19" s="424" t="s">
        <v>262</v>
      </c>
      <c r="C19" s="424"/>
      <c r="D19" s="424" t="s">
        <v>263</v>
      </c>
      <c r="E19" s="424"/>
      <c r="F19" s="424" t="s">
        <v>264</v>
      </c>
      <c r="G19" s="424"/>
      <c r="H19" s="424" t="s">
        <v>265</v>
      </c>
      <c r="I19" s="427"/>
      <c r="J19" s="304"/>
      <c r="K19" s="278"/>
      <c r="L19" s="281"/>
      <c r="M19" s="284"/>
      <c r="N19" s="229"/>
      <c r="O19" s="229"/>
      <c r="P19" s="229"/>
      <c r="Q19" s="229"/>
      <c r="R19" s="229"/>
      <c r="S19" s="229"/>
      <c r="T19" s="229"/>
      <c r="U19" s="229"/>
      <c r="V19" s="229"/>
      <c r="W19" s="229"/>
      <c r="X19" s="229"/>
      <c r="Y19" s="284"/>
      <c r="Z19" s="293"/>
      <c r="AA19" s="293"/>
      <c r="AB19" s="293"/>
    </row>
    <row r="20" spans="1:28" ht="14.25" customHeight="1">
      <c r="A20" s="281"/>
      <c r="B20" s="424"/>
      <c r="C20" s="424"/>
      <c r="D20" s="424"/>
      <c r="E20" s="424"/>
      <c r="F20" s="424"/>
      <c r="G20" s="424"/>
      <c r="H20" s="424"/>
      <c r="I20" s="427"/>
      <c r="J20" s="428"/>
      <c r="K20" s="429"/>
      <c r="L20" s="281"/>
      <c r="M20" s="305" t="s">
        <v>285</v>
      </c>
      <c r="N20" s="305" t="s">
        <v>286</v>
      </c>
      <c r="O20" s="305"/>
      <c r="P20" s="305"/>
      <c r="Q20" s="305"/>
      <c r="R20" s="305"/>
      <c r="S20" s="305"/>
      <c r="T20" s="305"/>
      <c r="U20" s="282"/>
      <c r="V20" s="282"/>
      <c r="W20" s="282"/>
      <c r="X20" s="282"/>
      <c r="Y20" s="284"/>
      <c r="Z20" s="284"/>
      <c r="AA20" s="284"/>
      <c r="AB20" s="284"/>
    </row>
    <row r="21" spans="1:28">
      <c r="A21" s="281"/>
      <c r="B21" s="420" t="s">
        <v>242</v>
      </c>
      <c r="C21" s="420"/>
      <c r="D21" s="421"/>
      <c r="E21" s="421"/>
      <c r="F21" s="424"/>
      <c r="G21" s="424"/>
      <c r="H21" s="425">
        <f>((M21*C$12)+(N21*(C$13+C$14)))*$D$4*12*D21</f>
        <v>0</v>
      </c>
      <c r="I21" s="426"/>
      <c r="J21" s="416"/>
      <c r="K21" s="417"/>
      <c r="L21" s="281"/>
      <c r="M21" s="230">
        <f>IFERROR(VLOOKUP($D$6,$M$5:$X$7,2,1),0)</f>
        <v>0</v>
      </c>
      <c r="N21" s="230">
        <f>IFERROR(VLOOKUP($D$6,$M$5:$X$7,3,1),0)</f>
        <v>0</v>
      </c>
      <c r="O21" s="230"/>
      <c r="P21" s="230"/>
      <c r="Q21" s="230"/>
      <c r="R21" s="230"/>
      <c r="S21" s="230"/>
      <c r="T21" s="230"/>
      <c r="U21" s="284"/>
      <c r="V21" s="284"/>
      <c r="W21" s="284"/>
      <c r="X21" s="284"/>
      <c r="Y21" s="284"/>
      <c r="Z21" s="284"/>
      <c r="AA21" s="284"/>
      <c r="AB21" s="284"/>
    </row>
    <row r="22" spans="1:28">
      <c r="A22" s="281"/>
      <c r="B22" s="420" t="s">
        <v>243</v>
      </c>
      <c r="C22" s="420"/>
      <c r="D22" s="421"/>
      <c r="E22" s="421"/>
      <c r="F22" s="424"/>
      <c r="G22" s="424"/>
      <c r="H22" s="425">
        <f>((M22*D$12)+(N22*(D$13+D$14)))*$D$4*12*D22</f>
        <v>0</v>
      </c>
      <c r="I22" s="426"/>
      <c r="J22" s="416"/>
      <c r="K22" s="417"/>
      <c r="L22" s="281"/>
      <c r="M22" s="230">
        <f>IFERROR(VLOOKUP($D$6,$M$5:$X$7,4,1),0)</f>
        <v>0</v>
      </c>
      <c r="N22" s="230">
        <f>IFERROR(VLOOKUP($D$6,$M$5:$X$7,5,1),0)</f>
        <v>0</v>
      </c>
      <c r="O22" s="230"/>
      <c r="P22" s="230"/>
      <c r="Q22" s="230"/>
      <c r="R22" s="230"/>
      <c r="S22" s="230"/>
      <c r="T22" s="230"/>
      <c r="U22" s="284"/>
      <c r="V22" s="284"/>
      <c r="W22" s="284"/>
      <c r="X22" s="284"/>
      <c r="Y22" s="284"/>
      <c r="Z22" s="284"/>
      <c r="AA22" s="284"/>
      <c r="AB22" s="284"/>
    </row>
    <row r="23" spans="1:28">
      <c r="A23" s="281"/>
      <c r="B23" s="420" t="s">
        <v>287</v>
      </c>
      <c r="C23" s="420"/>
      <c r="D23" s="424"/>
      <c r="E23" s="424"/>
      <c r="F23" s="424"/>
      <c r="G23" s="424"/>
      <c r="H23" s="425">
        <f>(M23*$D$4*F12*12)+(N23*D4*(F13+F14)*12)</f>
        <v>0</v>
      </c>
      <c r="I23" s="426"/>
      <c r="J23" s="416"/>
      <c r="K23" s="417"/>
      <c r="L23" s="281"/>
      <c r="M23" s="230">
        <f>IFERROR(VLOOKUP($D$6,$M$5:$X$7,6,1),0)</f>
        <v>0</v>
      </c>
      <c r="N23" s="230">
        <f>IFERROR(VLOOKUP($D$6,$M$5:$X$7,7,1),0)</f>
        <v>0</v>
      </c>
      <c r="O23" s="231"/>
      <c r="P23" s="231"/>
      <c r="Q23" s="231"/>
      <c r="R23" s="231"/>
      <c r="S23" s="231"/>
      <c r="T23" s="231"/>
      <c r="U23" s="284"/>
      <c r="V23" s="284"/>
      <c r="W23" s="284"/>
      <c r="X23" s="284"/>
      <c r="Y23" s="284"/>
      <c r="Z23" s="293"/>
      <c r="AA23" s="293"/>
      <c r="AB23" s="293"/>
    </row>
    <row r="24" spans="1:28">
      <c r="A24" s="281"/>
      <c r="B24" s="420" t="s">
        <v>288</v>
      </c>
      <c r="C24" s="420"/>
      <c r="D24" s="421"/>
      <c r="E24" s="421"/>
      <c r="F24" s="424"/>
      <c r="G24" s="424"/>
      <c r="H24" s="422" t="e">
        <f>M24*E$15*$D$4*12*-1*D24</f>
        <v>#N/A</v>
      </c>
      <c r="I24" s="423"/>
      <c r="J24" s="416"/>
      <c r="K24" s="417"/>
      <c r="L24" s="281"/>
      <c r="M24" s="230" t="e">
        <f>VLOOKUP($D$6,$M$5:$X$7,8,1)</f>
        <v>#N/A</v>
      </c>
      <c r="N24" s="231"/>
      <c r="O24" s="231"/>
      <c r="P24" s="231"/>
      <c r="Q24" s="231"/>
      <c r="R24" s="231"/>
      <c r="S24" s="231"/>
      <c r="T24" s="231"/>
      <c r="U24" s="284"/>
      <c r="V24" s="284"/>
      <c r="W24" s="284"/>
      <c r="X24" s="284"/>
      <c r="Y24" s="284"/>
      <c r="Z24" s="293"/>
      <c r="AA24" s="293"/>
      <c r="AB24" s="293"/>
    </row>
    <row r="25" spans="1:28">
      <c r="A25" s="281"/>
      <c r="B25" s="420" t="s">
        <v>266</v>
      </c>
      <c r="C25" s="420"/>
      <c r="D25" s="421"/>
      <c r="E25" s="421"/>
      <c r="F25" s="421"/>
      <c r="G25" s="421"/>
      <c r="H25" s="425">
        <f>IF(D25=1,M25*$D$4*12,0)</f>
        <v>0</v>
      </c>
      <c r="I25" s="426"/>
      <c r="J25" s="416"/>
      <c r="K25" s="417"/>
      <c r="L25" s="281"/>
      <c r="M25" s="230" t="e">
        <f>HLOOKUP(F25,Z4:AB5,2,FALSE)</f>
        <v>#N/A</v>
      </c>
      <c r="N25" s="231"/>
      <c r="O25" s="231"/>
      <c r="P25" s="231"/>
      <c r="Q25" s="231"/>
      <c r="R25" s="231"/>
      <c r="S25" s="231"/>
      <c r="T25" s="231"/>
      <c r="U25" s="284"/>
      <c r="V25" s="284"/>
      <c r="W25" s="284"/>
      <c r="X25" s="284"/>
      <c r="Y25" s="284"/>
      <c r="Z25" s="293"/>
      <c r="AA25" s="293"/>
      <c r="AB25" s="293"/>
    </row>
    <row r="26" spans="1:28">
      <c r="A26" s="281"/>
      <c r="B26" s="420" t="s">
        <v>267</v>
      </c>
      <c r="C26" s="420"/>
      <c r="D26" s="421"/>
      <c r="E26" s="421"/>
      <c r="F26" s="421"/>
      <c r="G26" s="421"/>
      <c r="H26" s="422">
        <f>IF(D26=1,ROUNDDOWN((SUM($H$21:$I$23)/12)*HLOOKUP(F26,$M$26:$P$27,2,FALSE)*-1,-1),0)</f>
        <v>0</v>
      </c>
      <c r="I26" s="423"/>
      <c r="J26" s="257"/>
      <c r="K26" s="258"/>
      <c r="L26" s="281"/>
      <c r="M26" s="232" t="s">
        <v>249</v>
      </c>
      <c r="N26" s="232" t="s">
        <v>250</v>
      </c>
      <c r="O26" s="232" t="s">
        <v>251</v>
      </c>
      <c r="P26" s="232" t="s">
        <v>252</v>
      </c>
      <c r="Q26" s="233"/>
      <c r="R26" s="233"/>
      <c r="S26" s="233"/>
      <c r="T26" s="233"/>
      <c r="U26" s="282"/>
      <c r="V26" s="282"/>
      <c r="W26" s="282"/>
      <c r="X26" s="282"/>
      <c r="Y26" s="284"/>
      <c r="Z26" s="293"/>
      <c r="AA26" s="293"/>
      <c r="AB26" s="293"/>
    </row>
    <row r="27" spans="1:28">
      <c r="A27" s="281"/>
      <c r="B27" s="420" t="s">
        <v>268</v>
      </c>
      <c r="C27" s="420"/>
      <c r="D27" s="421"/>
      <c r="E27" s="421"/>
      <c r="F27" s="421"/>
      <c r="G27" s="421"/>
      <c r="H27" s="422">
        <f t="shared" ref="H27:H37" si="0">IF(D27=1,ROUNDDOWN((SUM($H$21:$I$23)/12)*HLOOKUP(F27,$M$26:$P$27,2,FALSE)*-1,-1),0)</f>
        <v>0</v>
      </c>
      <c r="I27" s="423"/>
      <c r="J27" s="257"/>
      <c r="K27" s="258"/>
      <c r="L27" s="281"/>
      <c r="M27" s="234" t="e">
        <f>VLOOKUP($D$6,$M$5:$X$7,9,1)</f>
        <v>#N/A</v>
      </c>
      <c r="N27" s="234" t="e">
        <f>VLOOKUP($D$6,$M$5:$X$7,10,1)</f>
        <v>#N/A</v>
      </c>
      <c r="O27" s="234" t="e">
        <f>VLOOKUP($D$6,$M$5:$X$7,11,1)</f>
        <v>#N/A</v>
      </c>
      <c r="P27" s="234" t="e">
        <f>VLOOKUP($D$6,$M$5:$X$7,12,1)</f>
        <v>#N/A</v>
      </c>
      <c r="Q27" s="233"/>
      <c r="R27" s="233"/>
      <c r="S27" s="233"/>
      <c r="T27" s="233"/>
      <c r="U27" s="282"/>
      <c r="V27" s="282"/>
      <c r="W27" s="282"/>
      <c r="X27" s="282"/>
      <c r="Y27" s="284"/>
      <c r="Z27" s="293"/>
      <c r="AA27" s="293"/>
      <c r="AB27" s="293"/>
    </row>
    <row r="28" spans="1:28">
      <c r="A28" s="281"/>
      <c r="B28" s="420" t="s">
        <v>269</v>
      </c>
      <c r="C28" s="420"/>
      <c r="D28" s="421"/>
      <c r="E28" s="421"/>
      <c r="F28" s="421"/>
      <c r="G28" s="421"/>
      <c r="H28" s="422">
        <f t="shared" si="0"/>
        <v>0</v>
      </c>
      <c r="I28" s="423"/>
      <c r="J28" s="257"/>
      <c r="K28" s="258"/>
      <c r="L28" s="281"/>
      <c r="M28" s="234"/>
      <c r="N28" s="234"/>
      <c r="O28" s="234"/>
      <c r="P28" s="234"/>
      <c r="Q28" s="233"/>
      <c r="R28" s="233"/>
      <c r="S28" s="233"/>
      <c r="T28" s="233"/>
      <c r="U28" s="282"/>
      <c r="V28" s="282"/>
      <c r="W28" s="282"/>
      <c r="X28" s="282"/>
      <c r="Y28" s="284"/>
      <c r="Z28" s="293"/>
      <c r="AA28" s="293"/>
      <c r="AB28" s="293"/>
    </row>
    <row r="29" spans="1:28">
      <c r="A29" s="281"/>
      <c r="B29" s="420" t="s">
        <v>270</v>
      </c>
      <c r="C29" s="420"/>
      <c r="D29" s="421"/>
      <c r="E29" s="421"/>
      <c r="F29" s="421"/>
      <c r="G29" s="421"/>
      <c r="H29" s="422">
        <f t="shared" si="0"/>
        <v>0</v>
      </c>
      <c r="I29" s="423"/>
      <c r="J29" s="257"/>
      <c r="K29" s="258"/>
      <c r="L29" s="281"/>
      <c r="M29" s="234"/>
      <c r="N29" s="234"/>
      <c r="O29" s="234"/>
      <c r="P29" s="234"/>
      <c r="Q29" s="233"/>
      <c r="R29" s="233"/>
      <c r="S29" s="233"/>
      <c r="T29" s="233"/>
      <c r="U29" s="282"/>
      <c r="V29" s="282"/>
      <c r="W29" s="282"/>
      <c r="X29" s="282"/>
      <c r="Y29" s="284"/>
      <c r="Z29" s="293"/>
      <c r="AA29" s="293"/>
      <c r="AB29" s="293"/>
    </row>
    <row r="30" spans="1:28">
      <c r="A30" s="281"/>
      <c r="B30" s="420" t="s">
        <v>271</v>
      </c>
      <c r="C30" s="420"/>
      <c r="D30" s="421"/>
      <c r="E30" s="421"/>
      <c r="F30" s="421"/>
      <c r="G30" s="421"/>
      <c r="H30" s="422">
        <f t="shared" si="0"/>
        <v>0</v>
      </c>
      <c r="I30" s="423"/>
      <c r="J30" s="257"/>
      <c r="K30" s="258"/>
      <c r="L30" s="281"/>
      <c r="M30" s="234"/>
      <c r="N30" s="234"/>
      <c r="O30" s="234"/>
      <c r="P30" s="234"/>
      <c r="Q30" s="233"/>
      <c r="R30" s="233"/>
      <c r="S30" s="233"/>
      <c r="T30" s="233"/>
      <c r="U30" s="282"/>
      <c r="V30" s="282"/>
      <c r="W30" s="282"/>
      <c r="X30" s="282"/>
      <c r="Y30" s="284"/>
      <c r="Z30" s="293"/>
      <c r="AA30" s="293"/>
      <c r="AB30" s="293"/>
    </row>
    <row r="31" spans="1:28">
      <c r="A31" s="281"/>
      <c r="B31" s="420" t="s">
        <v>272</v>
      </c>
      <c r="C31" s="420"/>
      <c r="D31" s="421"/>
      <c r="E31" s="421"/>
      <c r="F31" s="421"/>
      <c r="G31" s="421"/>
      <c r="H31" s="422">
        <f>IF(D31=1,ROUNDDOWN((SUM($H$21:$I$23)/12)*HLOOKUP(F31,$M$26:$P$27,2,FALSE)*-1,-1),0)</f>
        <v>0</v>
      </c>
      <c r="I31" s="423"/>
      <c r="J31" s="257"/>
      <c r="K31" s="258"/>
      <c r="L31" s="281"/>
      <c r="M31" s="234"/>
      <c r="N31" s="234"/>
      <c r="O31" s="234"/>
      <c r="P31" s="234"/>
      <c r="Q31" s="233"/>
      <c r="R31" s="233"/>
      <c r="S31" s="233"/>
      <c r="T31" s="233"/>
      <c r="U31" s="282"/>
      <c r="V31" s="282"/>
      <c r="W31" s="282"/>
      <c r="X31" s="282"/>
      <c r="Y31" s="284"/>
      <c r="Z31" s="293"/>
      <c r="AA31" s="293"/>
      <c r="AB31" s="293"/>
    </row>
    <row r="32" spans="1:28">
      <c r="A32" s="281"/>
      <c r="B32" s="420" t="s">
        <v>273</v>
      </c>
      <c r="C32" s="420"/>
      <c r="D32" s="421"/>
      <c r="E32" s="421"/>
      <c r="F32" s="421"/>
      <c r="G32" s="421"/>
      <c r="H32" s="422">
        <f t="shared" si="0"/>
        <v>0</v>
      </c>
      <c r="I32" s="423"/>
      <c r="J32" s="257"/>
      <c r="K32" s="258"/>
      <c r="L32" s="281"/>
      <c r="M32" s="234"/>
      <c r="N32" s="234"/>
      <c r="O32" s="234"/>
      <c r="P32" s="234"/>
      <c r="Q32" s="233"/>
      <c r="R32" s="233"/>
      <c r="S32" s="233"/>
      <c r="T32" s="233"/>
      <c r="U32" s="282"/>
      <c r="V32" s="282"/>
      <c r="W32" s="282"/>
      <c r="X32" s="282"/>
      <c r="Y32" s="284"/>
      <c r="Z32" s="293"/>
      <c r="AA32" s="293"/>
      <c r="AB32" s="293"/>
    </row>
    <row r="33" spans="1:28">
      <c r="A33" s="281"/>
      <c r="B33" s="420" t="s">
        <v>274</v>
      </c>
      <c r="C33" s="420"/>
      <c r="D33" s="421"/>
      <c r="E33" s="421"/>
      <c r="F33" s="421"/>
      <c r="G33" s="421"/>
      <c r="H33" s="422">
        <f t="shared" si="0"/>
        <v>0</v>
      </c>
      <c r="I33" s="423"/>
      <c r="J33" s="257"/>
      <c r="K33" s="258"/>
      <c r="L33" s="281"/>
      <c r="M33" s="234"/>
      <c r="N33" s="234"/>
      <c r="O33" s="234"/>
      <c r="P33" s="234"/>
      <c r="Q33" s="233"/>
      <c r="R33" s="233"/>
      <c r="S33" s="233"/>
      <c r="T33" s="233"/>
      <c r="U33" s="282"/>
      <c r="V33" s="282"/>
      <c r="W33" s="282"/>
      <c r="X33" s="282"/>
      <c r="Y33" s="284"/>
      <c r="Z33" s="293"/>
      <c r="AA33" s="293"/>
      <c r="AB33" s="293"/>
    </row>
    <row r="34" spans="1:28">
      <c r="A34" s="281"/>
      <c r="B34" s="420" t="s">
        <v>275</v>
      </c>
      <c r="C34" s="420"/>
      <c r="D34" s="421"/>
      <c r="E34" s="421"/>
      <c r="F34" s="421"/>
      <c r="G34" s="421"/>
      <c r="H34" s="422">
        <f t="shared" si="0"/>
        <v>0</v>
      </c>
      <c r="I34" s="423"/>
      <c r="J34" s="257"/>
      <c r="K34" s="258"/>
      <c r="L34" s="281"/>
      <c r="M34" s="234"/>
      <c r="N34" s="234"/>
      <c r="O34" s="234"/>
      <c r="P34" s="234"/>
      <c r="Q34" s="233"/>
      <c r="R34" s="233"/>
      <c r="S34" s="233"/>
      <c r="T34" s="233"/>
      <c r="U34" s="282"/>
      <c r="V34" s="282"/>
      <c r="W34" s="282"/>
      <c r="X34" s="282"/>
      <c r="Y34" s="284"/>
      <c r="Z34" s="293"/>
      <c r="AA34" s="293"/>
      <c r="AB34" s="293"/>
    </row>
    <row r="35" spans="1:28">
      <c r="A35" s="281"/>
      <c r="B35" s="420" t="s">
        <v>276</v>
      </c>
      <c r="C35" s="420"/>
      <c r="D35" s="421"/>
      <c r="E35" s="421"/>
      <c r="F35" s="421"/>
      <c r="G35" s="421"/>
      <c r="H35" s="422">
        <f t="shared" si="0"/>
        <v>0</v>
      </c>
      <c r="I35" s="423"/>
      <c r="J35" s="257"/>
      <c r="K35" s="258"/>
      <c r="L35" s="281"/>
      <c r="M35" s="234"/>
      <c r="N35" s="234"/>
      <c r="O35" s="234"/>
      <c r="P35" s="234"/>
      <c r="Q35" s="233"/>
      <c r="R35" s="233"/>
      <c r="S35" s="233"/>
      <c r="T35" s="233"/>
      <c r="U35" s="282"/>
      <c r="V35" s="282"/>
      <c r="W35" s="282"/>
      <c r="X35" s="282"/>
      <c r="Y35" s="284"/>
      <c r="Z35" s="293"/>
      <c r="AA35" s="293"/>
      <c r="AB35" s="293"/>
    </row>
    <row r="36" spans="1:28">
      <c r="A36" s="281"/>
      <c r="B36" s="420" t="s">
        <v>277</v>
      </c>
      <c r="C36" s="420"/>
      <c r="D36" s="421"/>
      <c r="E36" s="421"/>
      <c r="F36" s="421"/>
      <c r="G36" s="421"/>
      <c r="H36" s="422">
        <f t="shared" si="0"/>
        <v>0</v>
      </c>
      <c r="I36" s="423"/>
      <c r="J36" s="257"/>
      <c r="K36" s="258"/>
      <c r="L36" s="281"/>
      <c r="M36" s="234"/>
      <c r="N36" s="234"/>
      <c r="O36" s="234"/>
      <c r="P36" s="234"/>
      <c r="Q36" s="233"/>
      <c r="R36" s="233"/>
      <c r="S36" s="233"/>
      <c r="T36" s="233"/>
      <c r="U36" s="282"/>
      <c r="V36" s="282"/>
      <c r="W36" s="282"/>
      <c r="X36" s="282"/>
      <c r="Y36" s="284"/>
      <c r="Z36" s="293"/>
      <c r="AA36" s="293"/>
      <c r="AB36" s="293"/>
    </row>
    <row r="37" spans="1:28">
      <c r="A37" s="281"/>
      <c r="B37" s="420" t="s">
        <v>278</v>
      </c>
      <c r="C37" s="420"/>
      <c r="D37" s="421"/>
      <c r="E37" s="421"/>
      <c r="F37" s="421"/>
      <c r="G37" s="421"/>
      <c r="H37" s="422">
        <f t="shared" si="0"/>
        <v>0</v>
      </c>
      <c r="I37" s="423"/>
      <c r="J37" s="257"/>
      <c r="K37" s="258"/>
      <c r="L37" s="281"/>
      <c r="M37" s="234"/>
      <c r="N37" s="234"/>
      <c r="O37" s="234"/>
      <c r="P37" s="234"/>
      <c r="Q37" s="233"/>
      <c r="R37" s="233"/>
      <c r="S37" s="233"/>
      <c r="T37" s="233"/>
      <c r="U37" s="282"/>
      <c r="V37" s="282"/>
      <c r="W37" s="282"/>
      <c r="X37" s="282"/>
      <c r="Y37" s="284"/>
      <c r="Z37" s="293"/>
      <c r="AA37" s="293"/>
      <c r="AB37" s="293"/>
    </row>
    <row r="38" spans="1:28">
      <c r="A38" s="281"/>
      <c r="B38" s="306"/>
      <c r="C38" s="306"/>
      <c r="D38" s="278"/>
      <c r="E38" s="278"/>
      <c r="F38" s="278"/>
      <c r="G38" s="290" t="s">
        <v>147</v>
      </c>
      <c r="H38" s="414" t="e">
        <f>SUM(H21:I37)</f>
        <v>#N/A</v>
      </c>
      <c r="I38" s="415"/>
      <c r="J38" s="416"/>
      <c r="K38" s="417"/>
      <c r="L38" s="281"/>
      <c r="M38" s="282"/>
      <c r="N38" s="282"/>
      <c r="O38" s="282"/>
      <c r="P38" s="282"/>
      <c r="Q38" s="282"/>
      <c r="R38" s="282"/>
      <c r="S38" s="282"/>
      <c r="T38" s="282"/>
      <c r="U38" s="282"/>
      <c r="V38" s="282"/>
      <c r="W38" s="282"/>
      <c r="X38" s="282"/>
      <c r="Y38" s="284"/>
      <c r="Z38" s="284"/>
      <c r="AA38" s="284"/>
      <c r="AB38" s="284"/>
    </row>
    <row r="39" spans="1:28">
      <c r="A39" s="281"/>
      <c r="B39" s="278"/>
      <c r="C39" s="278"/>
      <c r="D39" s="278"/>
      <c r="E39" s="278"/>
      <c r="F39" s="278"/>
      <c r="G39" s="278"/>
      <c r="H39" s="278"/>
      <c r="I39" s="278"/>
      <c r="J39" s="278"/>
      <c r="K39" s="278"/>
      <c r="L39" s="281"/>
      <c r="M39" s="282"/>
      <c r="N39" s="282"/>
      <c r="O39" s="282"/>
      <c r="P39" s="282"/>
      <c r="Q39" s="282"/>
      <c r="R39" s="282"/>
      <c r="S39" s="282"/>
      <c r="T39" s="282"/>
      <c r="U39" s="282"/>
      <c r="V39" s="282"/>
      <c r="W39" s="282"/>
      <c r="X39" s="282"/>
      <c r="Y39" s="284"/>
      <c r="Z39" s="284"/>
      <c r="AA39" s="284"/>
      <c r="AB39" s="284"/>
    </row>
    <row r="40" spans="1:28">
      <c r="A40" s="281"/>
      <c r="B40" s="278"/>
      <c r="C40" s="278"/>
      <c r="D40" s="278"/>
      <c r="E40" s="278"/>
      <c r="F40" s="278"/>
      <c r="G40" s="278"/>
      <c r="H40" s="278"/>
      <c r="I40" s="278"/>
      <c r="J40" s="278"/>
      <c r="K40" s="278"/>
      <c r="L40" s="281"/>
      <c r="M40" s="282"/>
      <c r="N40" s="282"/>
      <c r="O40" s="282"/>
      <c r="P40" s="282"/>
      <c r="Q40" s="282"/>
      <c r="R40" s="282"/>
      <c r="S40" s="282"/>
      <c r="T40" s="282"/>
      <c r="U40" s="282"/>
      <c r="V40" s="282"/>
      <c r="W40" s="282"/>
      <c r="X40" s="282"/>
      <c r="Y40" s="284"/>
      <c r="Z40" s="284"/>
      <c r="AA40" s="284"/>
      <c r="AB40" s="284"/>
    </row>
    <row r="41" spans="1:28" ht="18.75">
      <c r="A41" s="281"/>
      <c r="B41" s="418" t="s">
        <v>279</v>
      </c>
      <c r="C41" s="418"/>
      <c r="D41" s="419" t="e">
        <f>H38</f>
        <v>#N/A</v>
      </c>
      <c r="E41" s="419"/>
      <c r="F41" s="307" t="s">
        <v>4</v>
      </c>
      <c r="G41" s="308"/>
      <c r="H41" s="308"/>
      <c r="I41" s="308"/>
      <c r="J41" s="308"/>
      <c r="K41" s="308"/>
      <c r="L41" s="281"/>
      <c r="M41" s="282"/>
      <c r="N41" s="282"/>
      <c r="O41" s="282"/>
      <c r="P41" s="282"/>
      <c r="Q41" s="282"/>
      <c r="R41" s="282"/>
      <c r="S41" s="282"/>
      <c r="T41" s="282"/>
      <c r="U41" s="282"/>
      <c r="V41" s="282"/>
      <c r="W41" s="282"/>
      <c r="X41" s="282"/>
      <c r="Y41" s="284"/>
      <c r="Z41" s="284"/>
      <c r="AA41" s="284"/>
      <c r="AB41" s="284"/>
    </row>
    <row r="42" spans="1:28">
      <c r="A42" s="281"/>
      <c r="B42" s="278"/>
      <c r="C42" s="278"/>
      <c r="D42" s="278"/>
      <c r="E42" s="278"/>
      <c r="F42" s="278"/>
      <c r="G42" s="278"/>
      <c r="H42" s="278"/>
      <c r="I42" s="278"/>
      <c r="J42" s="278"/>
      <c r="K42" s="278"/>
      <c r="L42" s="281"/>
      <c r="M42" s="282"/>
      <c r="N42" s="282"/>
      <c r="O42" s="282"/>
      <c r="P42" s="282"/>
      <c r="Q42" s="282"/>
      <c r="R42" s="282"/>
      <c r="S42" s="282"/>
      <c r="T42" s="282"/>
      <c r="U42" s="282"/>
      <c r="V42" s="282"/>
      <c r="W42" s="282"/>
      <c r="X42" s="282"/>
      <c r="Y42" s="284"/>
      <c r="Z42" s="284"/>
      <c r="AA42" s="284"/>
      <c r="AB42" s="284"/>
    </row>
  </sheetData>
  <sheetProtection algorithmName="SHA-512" hashValue="vOYzQ3dWcPUAV1sRhzBqycpYWjQaliqBqlUSiWA2yzzqSd+Lq0UZic+vnQsA51TOIxEH+sQQXzI3IIaTQEdVqQ==" saltValue="HC4moY9d7phYJilHGHJYIw==" spinCount="100000" sheet="1" objects="1" scenarios="1"/>
  <mergeCells count="99">
    <mergeCell ref="A1:K1"/>
    <mergeCell ref="M3:M4"/>
    <mergeCell ref="N3:O3"/>
    <mergeCell ref="P3:Q3"/>
    <mergeCell ref="R3:S3"/>
    <mergeCell ref="U3:X3"/>
    <mergeCell ref="Z3:AB3"/>
    <mergeCell ref="B4:C4"/>
    <mergeCell ref="C10:C11"/>
    <mergeCell ref="D10:D11"/>
    <mergeCell ref="E10:E11"/>
    <mergeCell ref="F11:G11"/>
    <mergeCell ref="T3:T4"/>
    <mergeCell ref="F12:G12"/>
    <mergeCell ref="F13:G13"/>
    <mergeCell ref="F14:G14"/>
    <mergeCell ref="F15:G15"/>
    <mergeCell ref="B19:C20"/>
    <mergeCell ref="D19:E20"/>
    <mergeCell ref="F19:G20"/>
    <mergeCell ref="H19:I20"/>
    <mergeCell ref="J20:K20"/>
    <mergeCell ref="B21:C21"/>
    <mergeCell ref="D21:E21"/>
    <mergeCell ref="F21:G21"/>
    <mergeCell ref="H21:I21"/>
    <mergeCell ref="J21:K21"/>
    <mergeCell ref="B23:C23"/>
    <mergeCell ref="D23:E23"/>
    <mergeCell ref="F23:G23"/>
    <mergeCell ref="H23:I23"/>
    <mergeCell ref="J23:K23"/>
    <mergeCell ref="B22:C22"/>
    <mergeCell ref="D22:E22"/>
    <mergeCell ref="F22:G22"/>
    <mergeCell ref="H22:I22"/>
    <mergeCell ref="J22:K22"/>
    <mergeCell ref="B25:C25"/>
    <mergeCell ref="D25:E25"/>
    <mergeCell ref="F25:G25"/>
    <mergeCell ref="H25:I25"/>
    <mergeCell ref="J25:K25"/>
    <mergeCell ref="B24:C24"/>
    <mergeCell ref="D24:E24"/>
    <mergeCell ref="F24:G24"/>
    <mergeCell ref="H24:I24"/>
    <mergeCell ref="J24:K24"/>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H38:I38"/>
    <mergeCell ref="J38:K38"/>
    <mergeCell ref="B41:C41"/>
    <mergeCell ref="D41:E41"/>
    <mergeCell ref="B36:C36"/>
    <mergeCell ref="D36:E36"/>
    <mergeCell ref="F36:G36"/>
    <mergeCell ref="H36:I36"/>
    <mergeCell ref="B37:C37"/>
    <mergeCell ref="D37:E37"/>
    <mergeCell ref="F37:G37"/>
    <mergeCell ref="H37:I37"/>
  </mergeCells>
  <phoneticPr fontId="4"/>
  <dataValidations count="3">
    <dataValidation type="list" allowBlank="1" showInputMessage="1" showErrorMessage="1" sqref="F26:G37" xr:uid="{67DA99BC-F43B-409F-B6A4-F1355235997B}">
      <formula1>$U$4:$X$4</formula1>
    </dataValidation>
    <dataValidation type="list" allowBlank="1" showInputMessage="1" showErrorMessage="1" sqref="D21:E37" xr:uid="{BDE3A1A3-9688-4DC3-8D1A-58F6C94C8C20}">
      <formula1>"1"</formula1>
    </dataValidation>
    <dataValidation type="list" allowBlank="1" showInputMessage="1" showErrorMessage="1" sqref="F25:G25" xr:uid="{27658A83-6F11-471A-98B4-FEB458AE26A1}">
      <formula1>"Ａ,Ｂ,Ｃ"</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90" zoomScaleNormal="100" zoomScaleSheetLayoutView="90" workbookViewId="0">
      <selection activeCell="AP6" sqref="AP6"/>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132</v>
      </c>
    </row>
    <row r="2" spans="2:40" ht="18" customHeight="1">
      <c r="B2" s="446" t="s">
        <v>309</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5"/>
      <c r="G4" s="125"/>
      <c r="H4" s="125"/>
      <c r="I4" s="125"/>
      <c r="J4" s="125"/>
      <c r="K4" s="125"/>
      <c r="L4" s="125"/>
      <c r="M4" s="3"/>
      <c r="N4" s="3"/>
      <c r="O4" s="3"/>
      <c r="AJ4" s="1" t="s">
        <v>0</v>
      </c>
    </row>
    <row r="5" spans="2:40" ht="17.25" customHeight="1">
      <c r="C5" s="447" t="s">
        <v>136</v>
      </c>
      <c r="D5" s="447"/>
      <c r="E5" s="447"/>
      <c r="F5" s="447"/>
      <c r="G5" s="447"/>
      <c r="H5" s="447"/>
      <c r="I5" s="447"/>
      <c r="M5" s="3"/>
      <c r="N5" s="3"/>
      <c r="O5" s="3"/>
      <c r="AJ5" s="1" t="s">
        <v>105</v>
      </c>
    </row>
    <row r="6" spans="2:40" ht="17.25" customHeight="1" thickBot="1">
      <c r="M6" s="3"/>
      <c r="N6" s="3"/>
      <c r="O6" s="3"/>
      <c r="P6" s="4"/>
      <c r="U6" s="309"/>
      <c r="V6" s="309"/>
      <c r="W6" s="309"/>
      <c r="X6" s="309"/>
      <c r="Y6" s="453"/>
      <c r="Z6" s="453"/>
      <c r="AA6" s="309"/>
      <c r="AB6" s="453"/>
      <c r="AC6" s="453"/>
      <c r="AD6" s="309"/>
      <c r="AE6" s="453"/>
      <c r="AF6" s="453"/>
      <c r="AG6" s="309"/>
      <c r="AJ6" s="1" t="s">
        <v>106</v>
      </c>
    </row>
    <row r="7" spans="2:40" ht="17.25" customHeight="1">
      <c r="F7" s="3"/>
      <c r="G7" s="3"/>
      <c r="N7" s="3"/>
      <c r="O7" s="448" t="s">
        <v>335</v>
      </c>
      <c r="P7" s="449"/>
      <c r="Q7" s="449"/>
      <c r="R7" s="449"/>
      <c r="S7" s="449"/>
      <c r="T7" s="449"/>
      <c r="U7" s="450" t="str">
        <f>基礎情報!E37&amp;""</f>
        <v/>
      </c>
      <c r="V7" s="451"/>
      <c r="W7" s="451"/>
      <c r="X7" s="451"/>
      <c r="Y7" s="451"/>
      <c r="Z7" s="451"/>
      <c r="AA7" s="451"/>
      <c r="AB7" s="451"/>
      <c r="AC7" s="451"/>
      <c r="AD7" s="451"/>
      <c r="AE7" s="451"/>
      <c r="AF7" s="451"/>
      <c r="AG7" s="452"/>
      <c r="AJ7" s="1" t="s">
        <v>107</v>
      </c>
    </row>
    <row r="8" spans="2:40" ht="17.25" customHeight="1">
      <c r="N8" s="3"/>
      <c r="O8" s="454" t="s">
        <v>336</v>
      </c>
      <c r="P8" s="455"/>
      <c r="Q8" s="455"/>
      <c r="R8" s="455"/>
      <c r="S8" s="455"/>
      <c r="T8" s="455"/>
      <c r="U8" s="456" t="str">
        <f>基礎情報!E38&amp;""</f>
        <v/>
      </c>
      <c r="V8" s="457"/>
      <c r="W8" s="457"/>
      <c r="X8" s="457"/>
      <c r="Y8" s="457"/>
      <c r="Z8" s="457"/>
      <c r="AA8" s="457"/>
      <c r="AB8" s="457"/>
      <c r="AC8" s="457"/>
      <c r="AD8" s="457"/>
      <c r="AE8" s="457"/>
      <c r="AF8" s="457"/>
      <c r="AG8" s="458"/>
      <c r="AJ8" s="1" t="s">
        <v>108</v>
      </c>
    </row>
    <row r="9" spans="2:40" ht="17.25" customHeight="1" thickBot="1">
      <c r="N9" s="3"/>
      <c r="O9" s="459" t="s">
        <v>337</v>
      </c>
      <c r="P9" s="460"/>
      <c r="Q9" s="460"/>
      <c r="R9" s="460"/>
      <c r="S9" s="460"/>
      <c r="T9" s="460"/>
      <c r="U9" s="463" t="str">
        <f>基礎情報!E39&amp;""</f>
        <v/>
      </c>
      <c r="V9" s="464"/>
      <c r="W9" s="464"/>
      <c r="X9" s="464"/>
      <c r="Y9" s="464"/>
      <c r="Z9" s="464"/>
      <c r="AA9" s="464"/>
      <c r="AB9" s="464"/>
      <c r="AC9" s="464"/>
      <c r="AD9" s="464"/>
      <c r="AE9" s="464"/>
      <c r="AF9" s="464"/>
      <c r="AG9" s="465"/>
      <c r="AJ9" s="1" t="s">
        <v>109</v>
      </c>
    </row>
    <row r="10" spans="2:40" ht="17.25" customHeight="1">
      <c r="B10" s="4"/>
      <c r="C10" s="4"/>
      <c r="D10" s="4"/>
      <c r="E10" s="4"/>
      <c r="F10" s="4"/>
      <c r="G10" s="4"/>
      <c r="N10" s="4"/>
      <c r="O10" s="461"/>
      <c r="P10" s="461"/>
      <c r="Q10" s="461"/>
      <c r="R10" s="461"/>
      <c r="S10" s="461"/>
      <c r="T10" s="461"/>
      <c r="U10" s="462"/>
      <c r="V10" s="462"/>
      <c r="W10" s="462"/>
      <c r="X10" s="462"/>
      <c r="Y10" s="462"/>
      <c r="Z10" s="462"/>
      <c r="AA10" s="462"/>
      <c r="AB10" s="462"/>
      <c r="AC10" s="462"/>
      <c r="AD10" s="462"/>
      <c r="AE10" s="462"/>
      <c r="AF10" s="462"/>
      <c r="AG10" s="462"/>
      <c r="AJ10" s="1" t="s">
        <v>110</v>
      </c>
    </row>
    <row r="11" spans="2:40" ht="18.75" customHeight="1">
      <c r="B11" s="4"/>
      <c r="C11" s="4"/>
      <c r="D11" s="4"/>
      <c r="E11" s="4"/>
      <c r="F11" s="4"/>
      <c r="G11" s="4"/>
      <c r="H11" s="4"/>
      <c r="I11" s="4"/>
      <c r="J11" s="4"/>
      <c r="K11" s="4"/>
      <c r="L11" s="4"/>
      <c r="M11" s="4"/>
      <c r="N11" s="4"/>
      <c r="O11" s="461"/>
      <c r="P11" s="461"/>
      <c r="Q11" s="461"/>
      <c r="R11" s="461"/>
      <c r="S11" s="461"/>
      <c r="T11" s="461"/>
      <c r="U11" s="546"/>
      <c r="V11" s="546"/>
      <c r="W11" s="546"/>
      <c r="X11" s="546"/>
      <c r="Y11" s="546"/>
      <c r="Z11" s="546"/>
      <c r="AA11" s="546"/>
      <c r="AB11" s="546"/>
      <c r="AC11" s="546"/>
      <c r="AD11" s="546"/>
      <c r="AE11" s="546"/>
      <c r="AF11" s="546"/>
      <c r="AG11" s="546"/>
      <c r="AJ11" s="1" t="s">
        <v>111</v>
      </c>
    </row>
    <row r="12" spans="2:40" ht="9.75" customHeight="1">
      <c r="B12" s="4"/>
      <c r="C12" s="4"/>
      <c r="D12" s="4"/>
      <c r="E12" s="4"/>
      <c r="F12" s="4"/>
      <c r="G12" s="4"/>
      <c r="H12" s="4"/>
      <c r="I12" s="4"/>
      <c r="J12" s="4"/>
      <c r="K12" s="4"/>
      <c r="L12" s="4"/>
      <c r="M12" s="4"/>
      <c r="N12" s="4"/>
      <c r="O12" s="4"/>
      <c r="Q12" s="260"/>
      <c r="R12" s="260"/>
      <c r="S12" s="260"/>
      <c r="T12" s="260"/>
      <c r="U12" s="260"/>
      <c r="V12" s="260"/>
      <c r="W12" s="260"/>
      <c r="X12" s="260"/>
      <c r="Y12" s="260"/>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239</v>
      </c>
      <c r="AK13" s="11"/>
      <c r="AN13" s="11"/>
    </row>
    <row r="14" spans="2:40" ht="10.5" customHeight="1" thickTop="1">
      <c r="B14" s="11"/>
      <c r="C14" s="466" t="s">
        <v>137</v>
      </c>
      <c r="D14" s="467"/>
      <c r="E14" s="467"/>
      <c r="F14" s="467"/>
      <c r="G14" s="467"/>
      <c r="H14" s="467"/>
      <c r="I14" s="467"/>
      <c r="J14" s="467"/>
      <c r="K14" s="467"/>
      <c r="L14" s="468"/>
      <c r="M14" s="472" t="s">
        <v>81</v>
      </c>
      <c r="N14" s="473"/>
      <c r="O14" s="473"/>
      <c r="P14" s="473"/>
      <c r="Q14" s="473"/>
      <c r="R14" s="473"/>
      <c r="S14" s="473"/>
      <c r="T14" s="473"/>
      <c r="U14" s="473"/>
      <c r="V14" s="473"/>
      <c r="W14" s="50"/>
      <c r="X14" s="43"/>
      <c r="Y14" s="43"/>
      <c r="Z14" s="51"/>
      <c r="AA14" s="476" t="s">
        <v>37</v>
      </c>
      <c r="AB14" s="477"/>
      <c r="AC14" s="477"/>
      <c r="AD14" s="477"/>
      <c r="AE14" s="477"/>
      <c r="AF14" s="477"/>
      <c r="AG14" s="478"/>
      <c r="AH14" s="11"/>
      <c r="AJ14" s="4" t="s">
        <v>139</v>
      </c>
    </row>
    <row r="15" spans="2:40" ht="34.5" customHeight="1">
      <c r="B15" s="11"/>
      <c r="C15" s="469"/>
      <c r="D15" s="470"/>
      <c r="E15" s="470"/>
      <c r="F15" s="470"/>
      <c r="G15" s="470"/>
      <c r="H15" s="470"/>
      <c r="I15" s="470"/>
      <c r="J15" s="470"/>
      <c r="K15" s="470"/>
      <c r="L15" s="471"/>
      <c r="M15" s="474"/>
      <c r="N15" s="475"/>
      <c r="O15" s="475"/>
      <c r="P15" s="475"/>
      <c r="Q15" s="475"/>
      <c r="R15" s="475"/>
      <c r="S15" s="475"/>
      <c r="T15" s="475"/>
      <c r="U15" s="475"/>
      <c r="V15" s="475"/>
      <c r="W15" s="481" t="s">
        <v>80</v>
      </c>
      <c r="X15" s="482"/>
      <c r="Y15" s="482"/>
      <c r="Z15" s="483"/>
      <c r="AA15" s="479"/>
      <c r="AB15" s="470"/>
      <c r="AC15" s="470"/>
      <c r="AD15" s="470"/>
      <c r="AE15" s="470"/>
      <c r="AF15" s="470"/>
      <c r="AG15" s="480"/>
      <c r="AH15" s="11"/>
      <c r="AJ15" s="4" t="s">
        <v>231</v>
      </c>
    </row>
    <row r="16" spans="2:40" ht="18.75" customHeight="1" thickBot="1">
      <c r="B16" s="11"/>
      <c r="C16" s="484"/>
      <c r="D16" s="485"/>
      <c r="E16" s="486"/>
      <c r="F16" s="487"/>
      <c r="G16" s="488"/>
      <c r="H16" s="488"/>
      <c r="I16" s="488"/>
      <c r="J16" s="488"/>
      <c r="K16" s="488"/>
      <c r="L16" s="52" t="s">
        <v>40</v>
      </c>
      <c r="M16" s="489"/>
      <c r="N16" s="485"/>
      <c r="O16" s="486"/>
      <c r="P16" s="494">
        <f>試算シート!D4</f>
        <v>0</v>
      </c>
      <c r="Q16" s="495"/>
      <c r="R16" s="495"/>
      <c r="S16" s="495"/>
      <c r="T16" s="495"/>
      <c r="U16" s="495"/>
      <c r="V16" s="52" t="s">
        <v>40</v>
      </c>
      <c r="W16" s="489"/>
      <c r="X16" s="485"/>
      <c r="Y16" s="485"/>
      <c r="Z16" s="491"/>
      <c r="AA16" s="492">
        <f>F16+P16</f>
        <v>0</v>
      </c>
      <c r="AB16" s="493"/>
      <c r="AC16" s="493"/>
      <c r="AD16" s="493"/>
      <c r="AE16" s="493"/>
      <c r="AF16" s="493"/>
      <c r="AG16" s="53" t="s">
        <v>40</v>
      </c>
      <c r="AH16" s="11"/>
      <c r="AJ16" s="4" t="s">
        <v>232</v>
      </c>
    </row>
    <row r="17" spans="2:54" ht="14.25">
      <c r="B17" s="11"/>
      <c r="C17" s="54" t="s">
        <v>29</v>
      </c>
      <c r="D17" s="55" t="s">
        <v>124</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233</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234</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235</v>
      </c>
    </row>
    <row r="20" spans="2:54" ht="9.75" customHeight="1">
      <c r="B20" s="4"/>
      <c r="C20" s="4"/>
      <c r="D20" s="4"/>
      <c r="E20" s="4"/>
      <c r="F20" s="4"/>
      <c r="G20" s="4"/>
      <c r="H20" s="4"/>
      <c r="I20" s="4"/>
      <c r="J20" s="4"/>
      <c r="K20" s="4"/>
      <c r="L20" s="4"/>
      <c r="M20" s="4"/>
      <c r="N20" s="4"/>
      <c r="O20" s="4"/>
      <c r="Q20" s="260"/>
      <c r="R20" s="260"/>
      <c r="S20" s="260"/>
      <c r="T20" s="260"/>
      <c r="U20" s="260"/>
      <c r="V20" s="260"/>
      <c r="W20" s="260"/>
      <c r="X20" s="260"/>
      <c r="Y20" s="260"/>
      <c r="Z20" s="5"/>
      <c r="AA20" s="5"/>
      <c r="AB20" s="5"/>
      <c r="AC20" s="5"/>
      <c r="AD20" s="5"/>
      <c r="AE20" s="5"/>
      <c r="AF20" s="5"/>
      <c r="AG20" s="5"/>
      <c r="AJ20" s="4" t="s">
        <v>236</v>
      </c>
    </row>
    <row r="21" spans="2:54" ht="18.75" customHeight="1" thickBot="1">
      <c r="B21" s="239" t="s">
        <v>46</v>
      </c>
      <c r="C21" s="58"/>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237</v>
      </c>
    </row>
    <row r="22" spans="2:54" ht="10.5" customHeight="1" thickTop="1">
      <c r="B22" s="11"/>
      <c r="C22" s="466" t="s">
        <v>36</v>
      </c>
      <c r="D22" s="467"/>
      <c r="E22" s="467"/>
      <c r="F22" s="467"/>
      <c r="G22" s="467"/>
      <c r="H22" s="467"/>
      <c r="I22" s="467"/>
      <c r="J22" s="467"/>
      <c r="K22" s="467"/>
      <c r="L22" s="468"/>
      <c r="M22" s="472" t="s">
        <v>81</v>
      </c>
      <c r="N22" s="473"/>
      <c r="O22" s="473"/>
      <c r="P22" s="473"/>
      <c r="Q22" s="473"/>
      <c r="R22" s="473"/>
      <c r="S22" s="473"/>
      <c r="T22" s="473"/>
      <c r="U22" s="473"/>
      <c r="V22" s="473"/>
      <c r="W22" s="50"/>
      <c r="X22" s="43"/>
      <c r="Y22" s="43"/>
      <c r="Z22" s="51"/>
      <c r="AA22" s="476" t="s">
        <v>37</v>
      </c>
      <c r="AB22" s="477"/>
      <c r="AC22" s="477"/>
      <c r="AD22" s="477"/>
      <c r="AE22" s="477"/>
      <c r="AF22" s="477"/>
      <c r="AG22" s="478"/>
      <c r="AH22" s="11"/>
      <c r="AJ22" s="4" t="s">
        <v>238</v>
      </c>
    </row>
    <row r="23" spans="2:54" ht="34.5" customHeight="1">
      <c r="B23" s="11"/>
      <c r="C23" s="469"/>
      <c r="D23" s="470"/>
      <c r="E23" s="470"/>
      <c r="F23" s="470"/>
      <c r="G23" s="470"/>
      <c r="H23" s="470"/>
      <c r="I23" s="470"/>
      <c r="J23" s="470"/>
      <c r="K23" s="470"/>
      <c r="L23" s="471"/>
      <c r="M23" s="474"/>
      <c r="N23" s="475"/>
      <c r="O23" s="475"/>
      <c r="P23" s="475"/>
      <c r="Q23" s="475"/>
      <c r="R23" s="475"/>
      <c r="S23" s="475"/>
      <c r="T23" s="475"/>
      <c r="U23" s="475"/>
      <c r="V23" s="475"/>
      <c r="W23" s="481" t="s">
        <v>38</v>
      </c>
      <c r="X23" s="482"/>
      <c r="Y23" s="482"/>
      <c r="Z23" s="483"/>
      <c r="AA23" s="479"/>
      <c r="AB23" s="470"/>
      <c r="AC23" s="470"/>
      <c r="AD23" s="470"/>
      <c r="AE23" s="470"/>
      <c r="AF23" s="470"/>
      <c r="AG23" s="480"/>
      <c r="AH23" s="11"/>
      <c r="AJ23" s="1" t="s">
        <v>33</v>
      </c>
      <c r="AK23" s="1" t="s">
        <v>39</v>
      </c>
    </row>
    <row r="24" spans="2:54" ht="18.75" customHeight="1" thickBot="1">
      <c r="B24" s="11"/>
      <c r="C24" s="484"/>
      <c r="D24" s="485"/>
      <c r="E24" s="486"/>
      <c r="F24" s="487"/>
      <c r="G24" s="488"/>
      <c r="H24" s="488"/>
      <c r="I24" s="488"/>
      <c r="J24" s="488"/>
      <c r="K24" s="488"/>
      <c r="L24" s="52" t="s">
        <v>40</v>
      </c>
      <c r="M24" s="489"/>
      <c r="N24" s="485"/>
      <c r="O24" s="486"/>
      <c r="P24" s="487"/>
      <c r="Q24" s="490"/>
      <c r="R24" s="490"/>
      <c r="S24" s="490"/>
      <c r="T24" s="490"/>
      <c r="U24" s="490"/>
      <c r="V24" s="52" t="s">
        <v>40</v>
      </c>
      <c r="W24" s="489"/>
      <c r="X24" s="485"/>
      <c r="Y24" s="485"/>
      <c r="Z24" s="491"/>
      <c r="AA24" s="492">
        <f>F24+P24</f>
        <v>0</v>
      </c>
      <c r="AB24" s="493"/>
      <c r="AC24" s="493"/>
      <c r="AD24" s="493"/>
      <c r="AE24" s="493"/>
      <c r="AF24" s="493"/>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496" t="s">
        <v>42</v>
      </c>
      <c r="D28" s="497"/>
      <c r="E28" s="497"/>
      <c r="F28" s="497"/>
      <c r="G28" s="498"/>
      <c r="H28" s="499" t="s">
        <v>43</v>
      </c>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500"/>
      <c r="AL28" s="124"/>
      <c r="AM28" s="547" t="s">
        <v>212</v>
      </c>
      <c r="AN28" s="547"/>
      <c r="AO28" s="547"/>
      <c r="AP28" s="547"/>
      <c r="AQ28" s="547"/>
      <c r="AR28" s="547"/>
      <c r="AS28" s="547"/>
      <c r="AT28" s="547"/>
      <c r="AU28" s="547"/>
      <c r="AV28" s="547"/>
      <c r="AW28" s="547"/>
      <c r="AX28" s="547"/>
      <c r="AY28" s="547"/>
      <c r="AZ28" s="547"/>
      <c r="BA28" s="547"/>
      <c r="BB28" s="547"/>
    </row>
    <row r="29" spans="2:54" ht="36" customHeight="1">
      <c r="C29" s="501"/>
      <c r="D29" s="502"/>
      <c r="E29" s="502"/>
      <c r="F29" s="502"/>
      <c r="G29" s="503"/>
      <c r="H29" s="510"/>
      <c r="I29" s="511"/>
      <c r="J29" s="512" t="s">
        <v>101</v>
      </c>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3"/>
      <c r="AL29" s="259"/>
      <c r="AM29" s="548" t="s">
        <v>213</v>
      </c>
      <c r="AN29" s="548"/>
      <c r="AO29" s="548"/>
      <c r="AP29" s="548"/>
      <c r="AQ29" s="548"/>
      <c r="AR29" s="548"/>
      <c r="AS29" s="548"/>
      <c r="AT29" s="548"/>
      <c r="AU29" s="548"/>
      <c r="AV29" s="548"/>
      <c r="AW29" s="548"/>
      <c r="AX29" s="548"/>
      <c r="AY29" s="548"/>
      <c r="AZ29" s="548"/>
      <c r="BA29" s="548"/>
      <c r="BB29" s="548"/>
    </row>
    <row r="30" spans="2:54" ht="18" customHeight="1">
      <c r="C30" s="501"/>
      <c r="D30" s="502"/>
      <c r="E30" s="502"/>
      <c r="F30" s="502"/>
      <c r="G30" s="503"/>
      <c r="H30" s="523"/>
      <c r="I30" s="524"/>
      <c r="J30" s="519" t="s">
        <v>84</v>
      </c>
      <c r="K30" s="520"/>
      <c r="L30" s="520"/>
      <c r="M30" s="520"/>
      <c r="N30" s="520"/>
      <c r="O30" s="520"/>
      <c r="P30" s="520"/>
      <c r="Q30" s="520"/>
      <c r="R30" s="520"/>
      <c r="S30" s="520"/>
      <c r="T30" s="520"/>
      <c r="U30" s="520"/>
      <c r="V30" s="521"/>
      <c r="W30" s="521"/>
      <c r="X30" s="521"/>
      <c r="Y30" s="521"/>
      <c r="Z30" s="521"/>
      <c r="AA30" s="521"/>
      <c r="AB30" s="521"/>
      <c r="AC30" s="521"/>
      <c r="AD30" s="521"/>
      <c r="AE30" s="521"/>
      <c r="AF30" s="521"/>
      <c r="AG30" s="522"/>
      <c r="AL30" s="550"/>
      <c r="AM30" s="548" t="s">
        <v>214</v>
      </c>
      <c r="AN30" s="548"/>
      <c r="AO30" s="548"/>
      <c r="AP30" s="548"/>
      <c r="AQ30" s="548"/>
      <c r="AR30" s="548"/>
      <c r="AS30" s="548"/>
      <c r="AT30" s="548"/>
      <c r="AU30" s="548"/>
      <c r="AV30" s="548"/>
      <c r="AW30" s="548"/>
      <c r="AX30" s="548"/>
      <c r="AY30" s="548"/>
      <c r="AZ30" s="548"/>
      <c r="BA30" s="548"/>
      <c r="BB30" s="548"/>
    </row>
    <row r="31" spans="2:54" ht="18" customHeight="1">
      <c r="C31" s="504"/>
      <c r="D31" s="505"/>
      <c r="E31" s="505"/>
      <c r="F31" s="505"/>
      <c r="G31" s="506"/>
      <c r="H31" s="525"/>
      <c r="I31" s="526"/>
      <c r="J31" s="63" t="s">
        <v>102</v>
      </c>
      <c r="K31" s="64"/>
      <c r="L31" s="64"/>
      <c r="M31" s="64"/>
      <c r="N31" s="64"/>
      <c r="O31" s="64"/>
      <c r="P31" s="64"/>
      <c r="Q31" s="64"/>
      <c r="R31" s="64"/>
      <c r="S31" s="64"/>
      <c r="T31" s="64"/>
      <c r="U31" s="64"/>
      <c r="V31" s="518" t="s">
        <v>44</v>
      </c>
      <c r="W31" s="518"/>
      <c r="X31" s="518"/>
      <c r="Y31" s="518"/>
      <c r="Z31" s="518"/>
      <c r="AA31" s="518"/>
      <c r="AB31" s="527"/>
      <c r="AC31" s="527"/>
      <c r="AD31" s="527"/>
      <c r="AE31" s="527"/>
      <c r="AF31" s="527"/>
      <c r="AG31" s="123" t="s">
        <v>211</v>
      </c>
      <c r="AL31" s="550"/>
      <c r="AM31" s="548"/>
      <c r="AN31" s="548"/>
      <c r="AO31" s="548"/>
      <c r="AP31" s="548"/>
      <c r="AQ31" s="548"/>
      <c r="AR31" s="548"/>
      <c r="AS31" s="548"/>
      <c r="AT31" s="548"/>
      <c r="AU31" s="548"/>
      <c r="AV31" s="548"/>
      <c r="AW31" s="548"/>
      <c r="AX31" s="548"/>
      <c r="AY31" s="548"/>
      <c r="AZ31" s="548"/>
      <c r="BA31" s="548"/>
      <c r="BB31" s="548"/>
    </row>
    <row r="32" spans="2:54" ht="30" customHeight="1" thickBot="1">
      <c r="C32" s="507"/>
      <c r="D32" s="508"/>
      <c r="E32" s="508"/>
      <c r="F32" s="508"/>
      <c r="G32" s="509"/>
      <c r="H32" s="514"/>
      <c r="I32" s="515"/>
      <c r="J32" s="516" t="s">
        <v>103</v>
      </c>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7"/>
      <c r="AL32" s="259"/>
      <c r="AM32" s="549" t="s">
        <v>326</v>
      </c>
      <c r="AN32" s="549"/>
      <c r="AO32" s="549"/>
      <c r="AP32" s="549"/>
      <c r="AQ32" s="549"/>
      <c r="AR32" s="549"/>
      <c r="AS32" s="549"/>
      <c r="AT32" s="549"/>
      <c r="AU32" s="549"/>
      <c r="AV32" s="549"/>
      <c r="AW32" s="549"/>
      <c r="AX32" s="549"/>
      <c r="AY32" s="549"/>
      <c r="AZ32" s="549"/>
      <c r="BA32" s="549"/>
      <c r="BB32" s="549"/>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45" t="s">
        <v>14</v>
      </c>
      <c r="D35" s="529"/>
      <c r="E35" s="529"/>
      <c r="F35" s="530"/>
      <c r="G35" s="532" t="s">
        <v>307</v>
      </c>
      <c r="H35" s="532"/>
      <c r="I35" s="532"/>
      <c r="J35" s="532"/>
      <c r="K35" s="533"/>
      <c r="L35" s="528" t="s">
        <v>0</v>
      </c>
      <c r="M35" s="529"/>
      <c r="N35" s="529"/>
      <c r="O35" s="529"/>
      <c r="P35" s="530"/>
      <c r="Q35" s="531" t="s">
        <v>108</v>
      </c>
      <c r="R35" s="532"/>
      <c r="S35" s="532"/>
      <c r="T35" s="532"/>
      <c r="U35" s="533"/>
      <c r="V35" s="528" t="s">
        <v>1</v>
      </c>
      <c r="W35" s="529"/>
      <c r="X35" s="529"/>
      <c r="Y35" s="529"/>
      <c r="Z35" s="529"/>
      <c r="AA35" s="530"/>
      <c r="AB35" s="531" t="s">
        <v>308</v>
      </c>
      <c r="AC35" s="532"/>
      <c r="AD35" s="532"/>
      <c r="AE35" s="532"/>
      <c r="AF35" s="532"/>
      <c r="AG35" s="534"/>
    </row>
    <row r="36" spans="2:35" ht="14.25" customHeight="1">
      <c r="C36" s="535" t="s">
        <v>138</v>
      </c>
      <c r="D36" s="538" t="s">
        <v>206</v>
      </c>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4"/>
      <c r="AH36" s="4"/>
      <c r="AI36" s="4"/>
    </row>
    <row r="37" spans="2:35" ht="14.25">
      <c r="C37" s="536"/>
      <c r="D37" s="539"/>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1"/>
    </row>
    <row r="38" spans="2:35" ht="15" customHeight="1">
      <c r="C38" s="536"/>
      <c r="D38" s="539"/>
      <c r="E38" s="540"/>
      <c r="F38" s="540"/>
      <c r="G38" s="540"/>
      <c r="H38" s="540"/>
      <c r="I38" s="540"/>
      <c r="J38" s="540"/>
      <c r="K38" s="540"/>
      <c r="L38" s="540"/>
      <c r="M38" s="540"/>
      <c r="N38" s="540"/>
      <c r="O38" s="540"/>
      <c r="P38" s="540"/>
      <c r="Q38" s="540"/>
      <c r="R38" s="540"/>
      <c r="S38" s="540"/>
      <c r="T38" s="540"/>
      <c r="U38" s="540"/>
      <c r="V38" s="540"/>
      <c r="W38" s="540"/>
      <c r="X38" s="540"/>
      <c r="Y38" s="540"/>
      <c r="Z38" s="540"/>
      <c r="AA38" s="540"/>
      <c r="AB38" s="540"/>
      <c r="AC38" s="540"/>
      <c r="AD38" s="540"/>
      <c r="AE38" s="540"/>
      <c r="AF38" s="540"/>
      <c r="AG38" s="541"/>
      <c r="AI38" s="4"/>
    </row>
    <row r="39" spans="2:35" ht="15" customHeight="1">
      <c r="C39" s="536"/>
      <c r="D39" s="539"/>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1"/>
      <c r="AI39" s="4"/>
    </row>
    <row r="40" spans="2:35" ht="15" customHeight="1">
      <c r="C40" s="536"/>
      <c r="D40" s="539"/>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1"/>
      <c r="AI40" s="4"/>
    </row>
    <row r="41" spans="2:35" ht="15" customHeight="1">
      <c r="C41" s="536"/>
      <c r="D41" s="539"/>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1"/>
    </row>
    <row r="42" spans="2:35" ht="15" customHeight="1">
      <c r="C42" s="536"/>
      <c r="D42" s="539"/>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1"/>
    </row>
    <row r="43" spans="2:35" ht="15" customHeight="1">
      <c r="C43" s="536"/>
      <c r="D43" s="539"/>
      <c r="E43" s="540"/>
      <c r="F43" s="540"/>
      <c r="G43" s="540"/>
      <c r="H43" s="540"/>
      <c r="I43" s="540"/>
      <c r="J43" s="540"/>
      <c r="K43" s="540"/>
      <c r="L43" s="540"/>
      <c r="M43" s="540"/>
      <c r="N43" s="540"/>
      <c r="O43" s="540"/>
      <c r="P43" s="540"/>
      <c r="Q43" s="540"/>
      <c r="R43" s="540"/>
      <c r="S43" s="540"/>
      <c r="T43" s="540"/>
      <c r="U43" s="540"/>
      <c r="V43" s="540"/>
      <c r="W43" s="540"/>
      <c r="X43" s="540"/>
      <c r="Y43" s="540"/>
      <c r="Z43" s="540"/>
      <c r="AA43" s="540"/>
      <c r="AB43" s="540"/>
      <c r="AC43" s="540"/>
      <c r="AD43" s="540"/>
      <c r="AE43" s="540"/>
      <c r="AF43" s="540"/>
      <c r="AG43" s="541"/>
    </row>
    <row r="44" spans="2:35" ht="15" customHeight="1">
      <c r="C44" s="536"/>
      <c r="D44" s="539"/>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1"/>
      <c r="AI44" s="4"/>
    </row>
    <row r="45" spans="2:35" ht="15" customHeight="1">
      <c r="C45" s="536"/>
      <c r="D45" s="539"/>
      <c r="E45" s="540"/>
      <c r="F45" s="540"/>
      <c r="G45" s="540"/>
      <c r="H45" s="540"/>
      <c r="I45" s="540"/>
      <c r="J45" s="540"/>
      <c r="K45" s="540"/>
      <c r="L45" s="540"/>
      <c r="M45" s="540"/>
      <c r="N45" s="540"/>
      <c r="O45" s="540"/>
      <c r="P45" s="540"/>
      <c r="Q45" s="540"/>
      <c r="R45" s="540"/>
      <c r="S45" s="540"/>
      <c r="T45" s="540"/>
      <c r="U45" s="540"/>
      <c r="V45" s="540"/>
      <c r="W45" s="540"/>
      <c r="X45" s="540"/>
      <c r="Y45" s="540"/>
      <c r="Z45" s="540"/>
      <c r="AA45" s="540"/>
      <c r="AB45" s="540"/>
      <c r="AC45" s="540"/>
      <c r="AD45" s="540"/>
      <c r="AE45" s="540"/>
      <c r="AF45" s="540"/>
      <c r="AG45" s="541"/>
      <c r="AI45" s="4"/>
    </row>
    <row r="46" spans="2:35" ht="15" customHeight="1">
      <c r="C46" s="536"/>
      <c r="D46" s="539"/>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1"/>
      <c r="AI46" s="4"/>
    </row>
    <row r="47" spans="2:35" ht="15" customHeight="1">
      <c r="C47" s="536"/>
      <c r="D47" s="539"/>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1"/>
    </row>
    <row r="48" spans="2:35" ht="15" customHeight="1">
      <c r="C48" s="536"/>
      <c r="D48" s="539"/>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1"/>
    </row>
    <row r="49" spans="3:35" ht="15" customHeight="1" thickBot="1">
      <c r="C49" s="537"/>
      <c r="D49" s="542"/>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4"/>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QuU9d03iCMjn0WA7Q6IXHcYzPR7BkeSnpIcQ0/jKSuK/wlHVFLXOzRpMp7pD7w7lMgWl/1T0JDJLyoBTavHjYQ==" saltValue="D2hSTAzwn8lb2VYsMepc9g==" spinCount="100000" sheet="1" objects="1" scenarios="1"/>
  <mergeCells count="59">
    <mergeCell ref="O11:T11"/>
    <mergeCell ref="U11:AG11"/>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O8:T8"/>
    <mergeCell ref="U8:AG8"/>
    <mergeCell ref="O9:T9"/>
    <mergeCell ref="O10:T10"/>
    <mergeCell ref="U10:AG10"/>
    <mergeCell ref="U9:AG9"/>
    <mergeCell ref="B2:AG2"/>
    <mergeCell ref="C5:I5"/>
    <mergeCell ref="O7:T7"/>
    <mergeCell ref="U7:AG7"/>
    <mergeCell ref="Y6:Z6"/>
    <mergeCell ref="AB6:AC6"/>
    <mergeCell ref="AE6:AF6"/>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W11" sqref="W11"/>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133</v>
      </c>
    </row>
    <row r="2" spans="1:34" ht="18" customHeight="1">
      <c r="B2" s="446" t="s">
        <v>310</v>
      </c>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row>
    <row r="3" spans="1:34" ht="18" customHeight="1">
      <c r="B3" s="557" t="s">
        <v>55</v>
      </c>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47" t="s">
        <v>136</v>
      </c>
      <c r="D5" s="447"/>
      <c r="E5" s="447"/>
      <c r="F5" s="447"/>
      <c r="G5" s="447"/>
      <c r="H5" s="447"/>
      <c r="I5" s="447"/>
      <c r="J5" s="125"/>
      <c r="K5" s="125"/>
      <c r="L5" s="125"/>
      <c r="M5" s="3"/>
      <c r="N5" s="3"/>
      <c r="O5" s="3"/>
    </row>
    <row r="6" spans="1:34" ht="17.25" customHeight="1">
      <c r="M6" s="3"/>
      <c r="N6" s="3"/>
      <c r="O6" s="3"/>
    </row>
    <row r="7" spans="1:34" ht="17.25" customHeight="1" thickBot="1">
      <c r="F7" s="3"/>
      <c r="G7" s="3"/>
      <c r="H7" s="3"/>
      <c r="I7" s="3"/>
      <c r="J7" s="3"/>
      <c r="K7" s="3"/>
      <c r="L7" s="3"/>
      <c r="M7" s="3"/>
      <c r="N7" s="3"/>
      <c r="O7" s="3"/>
      <c r="P7" s="4"/>
      <c r="V7" s="309"/>
      <c r="W7" s="309"/>
      <c r="X7" s="310"/>
      <c r="Y7" s="310"/>
      <c r="Z7" s="453"/>
      <c r="AA7" s="453"/>
      <c r="AB7" s="310"/>
      <c r="AC7" s="453"/>
      <c r="AD7" s="453"/>
      <c r="AE7" s="310"/>
      <c r="AF7" s="453"/>
      <c r="AG7" s="453"/>
      <c r="AH7" s="310"/>
    </row>
    <row r="8" spans="1:34" ht="17.25" customHeight="1">
      <c r="D8" s="3"/>
      <c r="E8" s="3"/>
      <c r="F8" s="3"/>
      <c r="G8" s="3"/>
      <c r="H8" s="3"/>
      <c r="I8" s="3"/>
      <c r="J8" s="3"/>
      <c r="K8" s="3"/>
      <c r="L8" s="3"/>
      <c r="M8" s="3"/>
      <c r="N8" s="3"/>
      <c r="P8" s="448" t="s">
        <v>335</v>
      </c>
      <c r="Q8" s="449"/>
      <c r="R8" s="449"/>
      <c r="S8" s="449"/>
      <c r="T8" s="449"/>
      <c r="U8" s="449"/>
      <c r="V8" s="450" t="str">
        <f>基礎情報!E37&amp;""</f>
        <v/>
      </c>
      <c r="W8" s="451"/>
      <c r="X8" s="451"/>
      <c r="Y8" s="451"/>
      <c r="Z8" s="451"/>
      <c r="AA8" s="451"/>
      <c r="AB8" s="451"/>
      <c r="AC8" s="451"/>
      <c r="AD8" s="451"/>
      <c r="AE8" s="451"/>
      <c r="AF8" s="451"/>
      <c r="AG8" s="451"/>
      <c r="AH8" s="452"/>
    </row>
    <row r="9" spans="1:34" ht="17.25" customHeight="1">
      <c r="D9" s="3"/>
      <c r="E9" s="3"/>
      <c r="F9" s="3"/>
      <c r="G9" s="3"/>
      <c r="H9" s="3"/>
      <c r="I9" s="3"/>
      <c r="J9" s="3"/>
      <c r="K9" s="3"/>
      <c r="L9" s="3"/>
      <c r="M9" s="3"/>
      <c r="N9" s="3"/>
      <c r="P9" s="454" t="s">
        <v>336</v>
      </c>
      <c r="Q9" s="455"/>
      <c r="R9" s="455"/>
      <c r="S9" s="455"/>
      <c r="T9" s="455"/>
      <c r="U9" s="455"/>
      <c r="V9" s="456" t="str">
        <f>基礎情報!E38&amp;""</f>
        <v/>
      </c>
      <c r="W9" s="457"/>
      <c r="X9" s="457"/>
      <c r="Y9" s="457"/>
      <c r="Z9" s="457"/>
      <c r="AA9" s="457"/>
      <c r="AB9" s="457"/>
      <c r="AC9" s="457"/>
      <c r="AD9" s="457"/>
      <c r="AE9" s="457"/>
      <c r="AF9" s="457"/>
      <c r="AG9" s="457"/>
      <c r="AH9" s="458"/>
    </row>
    <row r="10" spans="1:34" ht="17.25" customHeight="1" thickBot="1">
      <c r="D10" s="3"/>
      <c r="E10" s="3"/>
      <c r="F10" s="3"/>
      <c r="G10" s="3"/>
      <c r="H10" s="3"/>
      <c r="I10" s="3"/>
      <c r="J10" s="3"/>
      <c r="K10" s="3"/>
      <c r="L10" s="3"/>
      <c r="M10" s="3"/>
      <c r="N10" s="3"/>
      <c r="P10" s="459" t="s">
        <v>337</v>
      </c>
      <c r="Q10" s="460"/>
      <c r="R10" s="460"/>
      <c r="S10" s="460"/>
      <c r="T10" s="460"/>
      <c r="U10" s="460"/>
      <c r="V10" s="463" t="str">
        <f>基礎情報!E39&amp;""</f>
        <v/>
      </c>
      <c r="W10" s="464"/>
      <c r="X10" s="464"/>
      <c r="Y10" s="464"/>
      <c r="Z10" s="464"/>
      <c r="AA10" s="464"/>
      <c r="AB10" s="464"/>
      <c r="AC10" s="464"/>
      <c r="AD10" s="464"/>
      <c r="AE10" s="464"/>
      <c r="AF10" s="464"/>
      <c r="AG10" s="464"/>
      <c r="AH10" s="465"/>
    </row>
    <row r="11" spans="1:34" ht="17.25" customHeight="1">
      <c r="D11" s="3"/>
      <c r="E11" s="3"/>
      <c r="F11" s="3"/>
      <c r="G11" s="3"/>
      <c r="H11" s="3"/>
      <c r="I11" s="3"/>
      <c r="J11" s="3"/>
      <c r="K11" s="3"/>
      <c r="L11" s="3"/>
      <c r="M11" s="3"/>
      <c r="N11" s="3"/>
      <c r="O11" s="3"/>
      <c r="P11" s="74"/>
      <c r="Q11" s="74"/>
      <c r="R11" s="74"/>
      <c r="S11" s="74"/>
      <c r="T11" s="74"/>
      <c r="U11" s="74"/>
      <c r="V11" s="125"/>
      <c r="W11" s="125"/>
      <c r="X11" s="125"/>
      <c r="Y11" s="125"/>
      <c r="Z11" s="125"/>
      <c r="AA11" s="125"/>
      <c r="AB11" s="125"/>
      <c r="AC11" s="125"/>
      <c r="AD11" s="125"/>
      <c r="AE11" s="125"/>
      <c r="AF11" s="125"/>
      <c r="AG11" s="125"/>
      <c r="AH11" s="125"/>
    </row>
    <row r="12" spans="1:34" ht="18" customHeight="1">
      <c r="A12" s="4"/>
      <c r="B12" s="4"/>
      <c r="C12" s="4"/>
      <c r="D12" s="4"/>
      <c r="E12" s="4"/>
      <c r="F12" s="4"/>
      <c r="G12" s="4"/>
      <c r="H12" s="4"/>
      <c r="I12" s="4"/>
      <c r="J12" s="4"/>
      <c r="K12" s="4"/>
      <c r="L12" s="4"/>
      <c r="M12" s="4"/>
      <c r="N12" s="4"/>
      <c r="O12" s="4"/>
      <c r="P12" s="4"/>
      <c r="Q12" s="4"/>
      <c r="R12" s="260"/>
      <c r="S12" s="260"/>
      <c r="T12" s="260"/>
      <c r="U12" s="260"/>
      <c r="V12" s="260"/>
      <c r="W12" s="260"/>
      <c r="X12" s="260"/>
      <c r="Y12" s="260"/>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560"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554"/>
      <c r="AC16" s="555"/>
      <c r="AD16" s="555"/>
      <c r="AE16" s="555"/>
      <c r="AF16" s="555"/>
      <c r="AG16" s="555"/>
      <c r="AH16" s="556"/>
    </row>
    <row r="17" spans="3:39" ht="17.25" customHeight="1" thickTop="1">
      <c r="C17" s="561"/>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561"/>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562"/>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563" t="s">
        <v>26</v>
      </c>
      <c r="D20" s="574" t="s">
        <v>17</v>
      </c>
      <c r="E20" s="575"/>
      <c r="F20" s="575"/>
      <c r="G20" s="575"/>
      <c r="H20" s="575"/>
      <c r="I20" s="575"/>
      <c r="J20" s="575"/>
      <c r="K20" s="575"/>
      <c r="L20" s="575"/>
      <c r="M20" s="575"/>
      <c r="N20" s="575"/>
      <c r="O20" s="575"/>
      <c r="P20" s="575"/>
      <c r="Q20" s="575"/>
      <c r="R20" s="575"/>
      <c r="S20" s="575"/>
      <c r="T20" s="575"/>
      <c r="U20" s="575"/>
      <c r="V20" s="575"/>
      <c r="W20" s="575"/>
      <c r="X20" s="575"/>
      <c r="Y20" s="575"/>
      <c r="Z20" s="575"/>
      <c r="AA20" s="576"/>
      <c r="AB20" s="554"/>
      <c r="AC20" s="555"/>
      <c r="AD20" s="555"/>
      <c r="AE20" s="555"/>
      <c r="AF20" s="555"/>
      <c r="AG20" s="555"/>
      <c r="AH20" s="556"/>
    </row>
    <row r="21" spans="3:39" ht="47.25" customHeight="1" thickTop="1">
      <c r="C21" s="564"/>
      <c r="D21" s="79" t="s">
        <v>15</v>
      </c>
      <c r="E21" s="559" t="s">
        <v>9</v>
      </c>
      <c r="F21" s="559"/>
      <c r="G21" s="559"/>
      <c r="H21" s="559"/>
      <c r="I21" s="559"/>
      <c r="J21" s="559"/>
      <c r="K21" s="559"/>
      <c r="L21" s="577"/>
      <c r="M21" s="578"/>
      <c r="N21" s="578"/>
      <c r="O21" s="578"/>
      <c r="P21" s="578"/>
      <c r="Q21" s="578"/>
      <c r="R21" s="578"/>
      <c r="S21" s="578"/>
      <c r="T21" s="578"/>
      <c r="U21" s="578"/>
      <c r="V21" s="578"/>
      <c r="W21" s="578"/>
      <c r="X21" s="578"/>
      <c r="Y21" s="578"/>
      <c r="Z21" s="578"/>
      <c r="AA21" s="578"/>
      <c r="AB21" s="578"/>
      <c r="AC21" s="578"/>
      <c r="AD21" s="578"/>
      <c r="AE21" s="578"/>
      <c r="AF21" s="578"/>
      <c r="AG21" s="578"/>
      <c r="AH21" s="579"/>
    </row>
    <row r="22" spans="3:39" ht="30" customHeight="1">
      <c r="C22" s="564"/>
      <c r="D22" s="572" t="s">
        <v>16</v>
      </c>
      <c r="E22" s="570" t="s">
        <v>18</v>
      </c>
      <c r="F22" s="570"/>
      <c r="G22" s="570"/>
      <c r="H22" s="570"/>
      <c r="I22" s="570"/>
      <c r="J22" s="570"/>
      <c r="K22" s="570"/>
      <c r="L22" s="80" t="s">
        <v>10</v>
      </c>
      <c r="M22" s="566" t="s">
        <v>19</v>
      </c>
      <c r="N22" s="566"/>
      <c r="O22" s="566"/>
      <c r="P22" s="566"/>
      <c r="Q22" s="566"/>
      <c r="R22" s="566"/>
      <c r="S22" s="566"/>
      <c r="T22" s="566"/>
      <c r="U22" s="566"/>
      <c r="V22" s="566"/>
      <c r="W22" s="566"/>
      <c r="X22" s="566"/>
      <c r="Y22" s="566"/>
      <c r="Z22" s="566"/>
      <c r="AA22" s="566"/>
      <c r="AB22" s="566"/>
      <c r="AC22" s="566"/>
      <c r="AD22" s="566"/>
      <c r="AE22" s="566"/>
      <c r="AF22" s="566"/>
      <c r="AG22" s="566"/>
      <c r="AH22" s="567"/>
    </row>
    <row r="23" spans="3:39" ht="18" customHeight="1">
      <c r="C23" s="564"/>
      <c r="D23" s="572"/>
      <c r="E23" s="570"/>
      <c r="F23" s="570"/>
      <c r="G23" s="570"/>
      <c r="H23" s="570"/>
      <c r="I23" s="570"/>
      <c r="J23" s="570"/>
      <c r="K23" s="570"/>
      <c r="L23" s="580" t="s">
        <v>11</v>
      </c>
      <c r="M23" s="551" t="s">
        <v>12</v>
      </c>
      <c r="N23" s="552"/>
      <c r="O23" s="552"/>
      <c r="P23" s="552"/>
      <c r="Q23" s="552"/>
      <c r="R23" s="552"/>
      <c r="S23" s="552"/>
      <c r="T23" s="552"/>
      <c r="U23" s="552"/>
      <c r="V23" s="552"/>
      <c r="W23" s="552"/>
      <c r="X23" s="552"/>
      <c r="Y23" s="552"/>
      <c r="Z23" s="552"/>
      <c r="AA23" s="552"/>
      <c r="AB23" s="552"/>
      <c r="AC23" s="552"/>
      <c r="AD23" s="552"/>
      <c r="AE23" s="552"/>
      <c r="AF23" s="552"/>
      <c r="AG23" s="552"/>
      <c r="AH23" s="553"/>
    </row>
    <row r="24" spans="3:39" ht="47.25" customHeight="1" thickBot="1">
      <c r="C24" s="565"/>
      <c r="D24" s="573"/>
      <c r="E24" s="571"/>
      <c r="F24" s="571"/>
      <c r="G24" s="571"/>
      <c r="H24" s="571"/>
      <c r="I24" s="571"/>
      <c r="J24" s="571"/>
      <c r="K24" s="571"/>
      <c r="L24" s="581"/>
      <c r="M24" s="568"/>
      <c r="N24" s="568"/>
      <c r="O24" s="568"/>
      <c r="P24" s="568"/>
      <c r="Q24" s="568"/>
      <c r="R24" s="568"/>
      <c r="S24" s="568"/>
      <c r="T24" s="568"/>
      <c r="U24" s="568"/>
      <c r="V24" s="568"/>
      <c r="W24" s="568"/>
      <c r="X24" s="568"/>
      <c r="Y24" s="568"/>
      <c r="Z24" s="568"/>
      <c r="AA24" s="568"/>
      <c r="AB24" s="568"/>
      <c r="AC24" s="568"/>
      <c r="AD24" s="568"/>
      <c r="AE24" s="568"/>
      <c r="AF24" s="568"/>
      <c r="AG24" s="568"/>
      <c r="AH24" s="569"/>
    </row>
    <row r="25" spans="3:39" ht="18" customHeight="1">
      <c r="C25" s="1" t="s">
        <v>48</v>
      </c>
    </row>
  </sheetData>
  <sheetProtection algorithmName="SHA-512" hashValue="ztS9YJYtl+P8f3npkCfW3XGENpjqXzdBo8LANpKIe8qzgCEvdUVuG5onr/JQh8JuGZv2fC7/c6hLqBUk42I9UQ==" saltValue="S9pqRGuyWiuqAY49civIfg==" spinCount="100000" sheet="1" objects="1" scenarios="1"/>
  <mergeCells count="25">
    <mergeCell ref="B3:AH3"/>
    <mergeCell ref="B2:AH2"/>
    <mergeCell ref="E21:K21"/>
    <mergeCell ref="C16:C19"/>
    <mergeCell ref="C20:C24"/>
    <mergeCell ref="M22:AH22"/>
    <mergeCell ref="M24:AH24"/>
    <mergeCell ref="E22:K24"/>
    <mergeCell ref="D22:D24"/>
    <mergeCell ref="D20:AA20"/>
    <mergeCell ref="L21:AH21"/>
    <mergeCell ref="C5:I5"/>
    <mergeCell ref="L23:L24"/>
    <mergeCell ref="P8:U8"/>
    <mergeCell ref="V8:AH8"/>
    <mergeCell ref="AF7:AG7"/>
    <mergeCell ref="Z7:AA7"/>
    <mergeCell ref="AC7:AD7"/>
    <mergeCell ref="M23:AH23"/>
    <mergeCell ref="P9:U9"/>
    <mergeCell ref="V9:AH9"/>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6" max="3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90" zoomScaleNormal="100" zoomScaleSheetLayoutView="90" workbookViewId="0">
      <selection activeCell="AQ26" sqref="AQ26:AR27"/>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134</v>
      </c>
      <c r="AK1" s="1" t="s">
        <v>31</v>
      </c>
      <c r="AL1" s="1" t="s">
        <v>32</v>
      </c>
    </row>
    <row r="2" spans="2:54" ht="18" customHeight="1">
      <c r="B2" s="601" t="s">
        <v>311</v>
      </c>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26" t="s">
        <v>200</v>
      </c>
      <c r="D4" s="50"/>
      <c r="E4" s="50"/>
      <c r="F4" s="50"/>
      <c r="G4" s="50"/>
      <c r="H4" s="50"/>
      <c r="I4" s="50"/>
      <c r="J4" s="83"/>
      <c r="K4" s="664">
        <f>K5+K6</f>
        <v>0</v>
      </c>
      <c r="L4" s="665"/>
      <c r="M4" s="127" t="s">
        <v>40</v>
      </c>
      <c r="P4" s="448" t="s">
        <v>335</v>
      </c>
      <c r="Q4" s="449"/>
      <c r="R4" s="449"/>
      <c r="S4" s="449"/>
      <c r="T4" s="449"/>
      <c r="U4" s="449"/>
      <c r="V4" s="450" t="str">
        <f>基礎情報!E37&amp;""</f>
        <v/>
      </c>
      <c r="W4" s="451"/>
      <c r="X4" s="451"/>
      <c r="Y4" s="451"/>
      <c r="Z4" s="451"/>
      <c r="AA4" s="451"/>
      <c r="AB4" s="451"/>
      <c r="AC4" s="451"/>
      <c r="AD4" s="451"/>
      <c r="AE4" s="451"/>
      <c r="AF4" s="451"/>
      <c r="AG4" s="451"/>
      <c r="AH4" s="452"/>
    </row>
    <row r="5" spans="2:54" ht="17.25" customHeight="1">
      <c r="C5" s="128"/>
      <c r="D5" s="666" t="s">
        <v>201</v>
      </c>
      <c r="E5" s="667"/>
      <c r="F5" s="667"/>
      <c r="G5" s="667"/>
      <c r="H5" s="667"/>
      <c r="I5" s="667"/>
      <c r="J5" s="668"/>
      <c r="K5" s="669">
        <f>【様式１】!F16</f>
        <v>0</v>
      </c>
      <c r="L5" s="670"/>
      <c r="M5" s="129" t="s">
        <v>40</v>
      </c>
      <c r="P5" s="454" t="s">
        <v>336</v>
      </c>
      <c r="Q5" s="455"/>
      <c r="R5" s="455"/>
      <c r="S5" s="455"/>
      <c r="T5" s="455"/>
      <c r="U5" s="455"/>
      <c r="V5" s="456" t="str">
        <f>基礎情報!E38&amp;""</f>
        <v/>
      </c>
      <c r="W5" s="457"/>
      <c r="X5" s="457"/>
      <c r="Y5" s="457"/>
      <c r="Z5" s="457"/>
      <c r="AA5" s="457"/>
      <c r="AB5" s="457"/>
      <c r="AC5" s="457"/>
      <c r="AD5" s="457"/>
      <c r="AE5" s="457"/>
      <c r="AF5" s="457"/>
      <c r="AG5" s="457"/>
      <c r="AH5" s="458"/>
    </row>
    <row r="6" spans="2:54" ht="17.25" customHeight="1" thickBot="1">
      <c r="C6" s="130"/>
      <c r="D6" s="671" t="s">
        <v>202</v>
      </c>
      <c r="E6" s="672"/>
      <c r="F6" s="672"/>
      <c r="G6" s="672"/>
      <c r="H6" s="672"/>
      <c r="I6" s="672"/>
      <c r="J6" s="673"/>
      <c r="K6" s="674">
        <f>【様式１】!P16</f>
        <v>0</v>
      </c>
      <c r="L6" s="675"/>
      <c r="M6" s="131" t="s">
        <v>40</v>
      </c>
      <c r="P6" s="459" t="s">
        <v>337</v>
      </c>
      <c r="Q6" s="460"/>
      <c r="R6" s="460"/>
      <c r="S6" s="460"/>
      <c r="T6" s="460"/>
      <c r="U6" s="460"/>
      <c r="V6" s="463" t="str">
        <f>基礎情報!E39&amp;""</f>
        <v/>
      </c>
      <c r="W6" s="464"/>
      <c r="X6" s="464"/>
      <c r="Y6" s="464"/>
      <c r="Z6" s="464"/>
      <c r="AA6" s="464"/>
      <c r="AB6" s="464"/>
      <c r="AC6" s="464"/>
      <c r="AD6" s="464"/>
      <c r="AE6" s="464"/>
      <c r="AF6" s="464"/>
      <c r="AG6" s="464"/>
      <c r="AH6" s="465"/>
      <c r="AN6" s="547" t="s">
        <v>189</v>
      </c>
      <c r="AO6" s="547"/>
      <c r="AP6" s="547"/>
    </row>
    <row r="7" spans="2:54" ht="17.25" customHeight="1">
      <c r="C7" s="132" t="s">
        <v>203</v>
      </c>
      <c r="D7" s="133"/>
      <c r="E7" s="133"/>
      <c r="F7" s="133"/>
      <c r="G7" s="133"/>
      <c r="H7" s="133"/>
      <c r="I7" s="133"/>
      <c r="J7" s="134"/>
      <c r="K7" s="681">
        <f>【様式１】!C29</f>
        <v>0</v>
      </c>
      <c r="L7" s="682"/>
      <c r="M7" s="683"/>
      <c r="N7" s="3"/>
      <c r="O7" s="3"/>
      <c r="P7" s="74"/>
      <c r="Q7" s="74"/>
      <c r="R7" s="74"/>
      <c r="S7" s="74"/>
      <c r="T7" s="74"/>
      <c r="U7" s="74"/>
      <c r="V7" s="125"/>
      <c r="W7" s="125"/>
      <c r="X7" s="125"/>
      <c r="Y7" s="125"/>
      <c r="Z7" s="125"/>
      <c r="AA7" s="125"/>
      <c r="AB7" s="125"/>
      <c r="AC7" s="125"/>
      <c r="AD7" s="125"/>
      <c r="AE7" s="125"/>
      <c r="AF7" s="125"/>
      <c r="AG7" s="125"/>
      <c r="AH7" s="125"/>
      <c r="AN7" s="135" t="s">
        <v>190</v>
      </c>
      <c r="AO7" s="113">
        <v>0.02</v>
      </c>
      <c r="AP7" s="114" t="e">
        <f t="shared" ref="AP7:AP17" si="0">ROUNDDOWN($AD$16*AO7/($K$6/100),-3)</f>
        <v>#N/A</v>
      </c>
      <c r="AR7" s="136" t="s">
        <v>191</v>
      </c>
      <c r="AS7" s="136" t="s">
        <v>192</v>
      </c>
      <c r="AT7" s="136" t="s">
        <v>190</v>
      </c>
      <c r="AU7" s="136" t="s">
        <v>193</v>
      </c>
      <c r="AV7" s="136" t="s">
        <v>194</v>
      </c>
      <c r="AW7" s="136" t="s">
        <v>195</v>
      </c>
      <c r="AX7" s="136" t="s">
        <v>196</v>
      </c>
      <c r="AY7" s="136" t="s">
        <v>197</v>
      </c>
      <c r="AZ7" s="136" t="s">
        <v>292</v>
      </c>
      <c r="BA7" s="136" t="s">
        <v>293</v>
      </c>
      <c r="BB7" s="136" t="s">
        <v>314</v>
      </c>
    </row>
    <row r="8" spans="2:54" ht="17.25" customHeight="1">
      <c r="C8" s="137"/>
      <c r="D8" s="684" t="s">
        <v>204</v>
      </c>
      <c r="E8" s="685"/>
      <c r="F8" s="685"/>
      <c r="G8" s="685"/>
      <c r="H8" s="685"/>
      <c r="I8" s="685"/>
      <c r="J8" s="686"/>
      <c r="K8" s="687">
        <f>IF(【様式１】!$P$16-【様式１】!$P$24&gt;0,【様式１】!$P$16-【様式１】!$P$24,0)</f>
        <v>0</v>
      </c>
      <c r="L8" s="688"/>
      <c r="M8" s="138" t="s">
        <v>40</v>
      </c>
      <c r="N8" s="3"/>
      <c r="O8" s="3"/>
      <c r="P8" s="8"/>
      <c r="Q8" s="8"/>
      <c r="R8" s="8"/>
      <c r="S8" s="8"/>
      <c r="T8" s="8"/>
      <c r="U8" s="8"/>
      <c r="V8" s="81"/>
      <c r="W8" s="81"/>
      <c r="X8" s="81"/>
      <c r="Y8" s="81"/>
      <c r="Z8" s="81"/>
      <c r="AA8" s="81"/>
      <c r="AB8" s="81"/>
      <c r="AC8" s="81"/>
      <c r="AD8" s="81"/>
      <c r="AE8" s="81"/>
      <c r="AF8" s="81"/>
      <c r="AG8" s="81"/>
      <c r="AH8" s="81"/>
      <c r="AN8" s="135" t="s">
        <v>193</v>
      </c>
      <c r="AO8" s="113">
        <v>1.9E-2</v>
      </c>
      <c r="AP8" s="114" t="e">
        <f t="shared" si="0"/>
        <v>#N/A</v>
      </c>
      <c r="AR8" s="139">
        <f>SUM($AO7:$AO16)</f>
        <v>9.9000000000000005E-2</v>
      </c>
      <c r="AS8" s="139">
        <f>SUM($AO7:$AO16)</f>
        <v>9.9000000000000005E-2</v>
      </c>
      <c r="AT8" s="139">
        <f>SUM($AO8:$AO16)</f>
        <v>7.9000000000000001E-2</v>
      </c>
      <c r="AU8" s="139">
        <f>SUM($AO9:$AO16)</f>
        <v>0.06</v>
      </c>
      <c r="AV8" s="139">
        <f>SUM($AO10:$AO16)</f>
        <v>4.7E-2</v>
      </c>
      <c r="AW8" s="139">
        <f>SUM($AO11:$AO16)</f>
        <v>3.6000000000000004E-2</v>
      </c>
      <c r="AX8" s="139">
        <f>SUM($AO12:$AO16)</f>
        <v>2.8000000000000001E-2</v>
      </c>
      <c r="AY8" s="139">
        <f>SUM($AO13:$AO16)</f>
        <v>1.8000000000000002E-2</v>
      </c>
      <c r="AZ8" s="139">
        <f>SUM($AO14:$AO16)</f>
        <v>2.1000000000000001E-2</v>
      </c>
      <c r="BA8" s="139">
        <f>SUM($AO15:$AO16)</f>
        <v>2.1000000000000001E-2</v>
      </c>
      <c r="BB8" s="139">
        <f>SUM($AO16)</f>
        <v>0</v>
      </c>
    </row>
    <row r="9" spans="2:54" ht="17.25" customHeight="1" thickBot="1">
      <c r="C9" s="689" t="s">
        <v>150</v>
      </c>
      <c r="D9" s="690"/>
      <c r="E9" s="690"/>
      <c r="F9" s="690"/>
      <c r="G9" s="690"/>
      <c r="H9" s="690"/>
      <c r="I9" s="690"/>
      <c r="J9" s="691"/>
      <c r="K9" s="692" t="s">
        <v>314</v>
      </c>
      <c r="L9" s="693"/>
      <c r="M9" s="694"/>
      <c r="N9" s="3"/>
      <c r="O9" s="3"/>
      <c r="P9" s="8"/>
      <c r="Q9" s="8"/>
      <c r="R9" s="8"/>
      <c r="S9" s="8"/>
      <c r="T9" s="8"/>
      <c r="U9" s="8"/>
      <c r="V9" s="81"/>
      <c r="W9" s="81"/>
      <c r="X9" s="81"/>
      <c r="Y9" s="81"/>
      <c r="Z9" s="81"/>
      <c r="AA9" s="81"/>
      <c r="AB9" s="81"/>
      <c r="AC9" s="81"/>
      <c r="AD9" s="81"/>
      <c r="AE9" s="81"/>
      <c r="AF9" s="81"/>
      <c r="AG9" s="81"/>
      <c r="AH9" s="81"/>
      <c r="AN9" s="135" t="s">
        <v>194</v>
      </c>
      <c r="AO9" s="115">
        <v>1.2999999999999999E-2</v>
      </c>
      <c r="AP9" s="116" t="e">
        <f t="shared" si="0"/>
        <v>#N/A</v>
      </c>
      <c r="AQ9" s="11"/>
      <c r="AR9" s="11"/>
      <c r="AS9" s="11"/>
      <c r="AT9" s="11"/>
      <c r="AU9" s="11"/>
      <c r="AV9" s="11"/>
      <c r="AW9" s="11"/>
      <c r="AX9" s="11"/>
      <c r="AY9" s="11"/>
      <c r="AZ9" s="18"/>
    </row>
    <row r="10" spans="2:54" s="18" customFormat="1" ht="15" customHeight="1">
      <c r="C10" s="19"/>
      <c r="D10" s="19"/>
      <c r="E10" s="19"/>
      <c r="F10" s="19"/>
      <c r="G10" s="19"/>
      <c r="H10" s="19"/>
      <c r="I10" s="19"/>
      <c r="J10" s="19"/>
      <c r="K10" s="261"/>
      <c r="L10" s="261"/>
      <c r="M10" s="261"/>
      <c r="N10" s="121"/>
      <c r="O10" s="121"/>
      <c r="P10" s="122"/>
      <c r="Q10" s="122"/>
      <c r="R10" s="122"/>
      <c r="S10" s="122"/>
      <c r="T10" s="122"/>
      <c r="U10" s="122"/>
      <c r="V10" s="81"/>
      <c r="W10" s="81"/>
      <c r="X10" s="81"/>
      <c r="Y10" s="81"/>
      <c r="Z10" s="81"/>
      <c r="AA10" s="81"/>
      <c r="AB10" s="81"/>
      <c r="AC10" s="81"/>
      <c r="AD10" s="81"/>
      <c r="AE10" s="81"/>
      <c r="AF10" s="81"/>
      <c r="AG10" s="81"/>
      <c r="AH10" s="81"/>
      <c r="AN10" s="135" t="s">
        <v>195</v>
      </c>
      <c r="AO10" s="115">
        <v>1.0999999999999999E-2</v>
      </c>
      <c r="AP10" s="116" t="e">
        <f t="shared" si="0"/>
        <v>#N/A</v>
      </c>
      <c r="AQ10" s="11"/>
      <c r="AR10" s="11"/>
      <c r="AS10" s="11"/>
      <c r="AT10" s="11"/>
      <c r="AU10" s="11"/>
      <c r="AV10" s="11"/>
      <c r="AW10" s="11"/>
      <c r="AX10" s="11"/>
      <c r="AY10" s="11"/>
    </row>
    <row r="11" spans="2:54" ht="18" customHeight="1" thickBot="1">
      <c r="B11" s="1" t="s">
        <v>85</v>
      </c>
      <c r="AN11" s="135" t="s">
        <v>196</v>
      </c>
      <c r="AO11" s="115">
        <v>8.0000000000000002E-3</v>
      </c>
      <c r="AP11" s="116" t="e">
        <f t="shared" si="0"/>
        <v>#N/A</v>
      </c>
      <c r="AQ11" s="11"/>
      <c r="AR11" s="11"/>
      <c r="AS11" s="11"/>
      <c r="AT11" s="11"/>
      <c r="AU11" s="11"/>
      <c r="AV11" s="11"/>
      <c r="AW11" s="11"/>
      <c r="AX11" s="11"/>
      <c r="AY11" s="11"/>
      <c r="AZ11" s="18"/>
    </row>
    <row r="12" spans="2:54" ht="18" customHeight="1">
      <c r="C12" s="82" t="s">
        <v>57</v>
      </c>
      <c r="D12" s="609" t="s">
        <v>42</v>
      </c>
      <c r="E12" s="609"/>
      <c r="F12" s="609"/>
      <c r="G12" s="609"/>
      <c r="H12" s="609"/>
      <c r="I12" s="609"/>
      <c r="J12" s="609"/>
      <c r="K12" s="609"/>
      <c r="L12" s="50"/>
      <c r="M12" s="50"/>
      <c r="N12" s="50"/>
      <c r="O12" s="50"/>
      <c r="P12" s="83"/>
      <c r="Q12" s="615">
        <f>【様式１】!C29</f>
        <v>0</v>
      </c>
      <c r="R12" s="616"/>
      <c r="S12" s="616"/>
      <c r="T12" s="617"/>
      <c r="V12" s="110" t="str">
        <f>IF(OR(AND(Q12="あり",Q14=0),AND(Q12="なし",Q14&gt;=1)),"（エラー）①と③の整合性がとれていません","")</f>
        <v/>
      </c>
      <c r="AN12" s="135" t="s">
        <v>197</v>
      </c>
      <c r="AO12" s="115">
        <v>0.01</v>
      </c>
      <c r="AP12" s="116" t="e">
        <f t="shared" si="0"/>
        <v>#N/A</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676">
        <f>【様式１】!AA16</f>
        <v>0</v>
      </c>
      <c r="R13" s="677"/>
      <c r="S13" s="677"/>
      <c r="T13" s="88" t="s">
        <v>93</v>
      </c>
      <c r="AN13" s="140" t="s">
        <v>198</v>
      </c>
      <c r="AO13" s="117">
        <v>-3.0000000000000001E-3</v>
      </c>
      <c r="AP13" s="118" t="e">
        <f t="shared" si="0"/>
        <v>#N/A</v>
      </c>
      <c r="AQ13" s="11"/>
      <c r="AR13" s="11"/>
      <c r="AS13" s="11"/>
      <c r="AT13" s="11"/>
      <c r="AU13" s="11"/>
      <c r="AV13" s="11"/>
      <c r="AW13" s="11"/>
      <c r="AX13" s="11"/>
      <c r="AY13" s="11"/>
      <c r="AZ13" s="18"/>
    </row>
    <row r="14" spans="2:54" ht="18" customHeight="1" thickBot="1">
      <c r="C14" s="89"/>
      <c r="D14" s="4"/>
      <c r="E14" s="4"/>
      <c r="F14" s="612" t="s">
        <v>149</v>
      </c>
      <c r="G14" s="613"/>
      <c r="H14" s="613"/>
      <c r="I14" s="613"/>
      <c r="J14" s="613"/>
      <c r="K14" s="613"/>
      <c r="L14" s="613"/>
      <c r="M14" s="613"/>
      <c r="N14" s="613"/>
      <c r="O14" s="613"/>
      <c r="P14" s="614"/>
      <c r="Q14" s="610">
        <f>IF(【様式１】!$P$16-【様式１】!$P$24&gt;0,【様式１】!$P$16-【様式１】!$P$24,0)</f>
        <v>0</v>
      </c>
      <c r="R14" s="611"/>
      <c r="S14" s="611"/>
      <c r="T14" s="88" t="s">
        <v>94</v>
      </c>
      <c r="U14" s="4"/>
      <c r="V14" s="4"/>
      <c r="W14" s="4"/>
      <c r="X14" s="4"/>
      <c r="Y14" s="4"/>
      <c r="Z14" s="4"/>
      <c r="AA14" s="4"/>
      <c r="AN14" s="140" t="s">
        <v>290</v>
      </c>
      <c r="AO14" s="117">
        <v>0</v>
      </c>
      <c r="AP14" s="118" t="e">
        <f t="shared" si="0"/>
        <v>#N/A</v>
      </c>
      <c r="AQ14" s="11"/>
      <c r="AR14" s="11"/>
      <c r="AS14" s="11"/>
      <c r="AT14" s="11"/>
      <c r="AU14" s="11"/>
      <c r="AV14" s="11"/>
      <c r="AW14" s="11"/>
      <c r="AX14" s="11"/>
      <c r="AY14" s="11"/>
      <c r="AZ14" s="18"/>
    </row>
    <row r="15" spans="2:54" ht="14.25">
      <c r="C15" s="84" t="s">
        <v>60</v>
      </c>
      <c r="D15" s="618" t="s">
        <v>146</v>
      </c>
      <c r="E15" s="619"/>
      <c r="F15" s="619"/>
      <c r="G15" s="619"/>
      <c r="H15" s="619"/>
      <c r="I15" s="619"/>
      <c r="J15" s="619"/>
      <c r="K15" s="619"/>
      <c r="L15" s="619"/>
      <c r="M15" s="619"/>
      <c r="N15" s="619"/>
      <c r="O15" s="619"/>
      <c r="P15" s="620"/>
      <c r="Q15" s="607" t="e">
        <f>ROUNDDOWN(AD16+AD17,-3)</f>
        <v>#N/A</v>
      </c>
      <c r="R15" s="606"/>
      <c r="S15" s="606"/>
      <c r="T15" s="606"/>
      <c r="U15" s="608"/>
      <c r="V15" s="608"/>
      <c r="W15" s="608"/>
      <c r="X15" s="608"/>
      <c r="Y15" s="608"/>
      <c r="Z15" s="608"/>
      <c r="AA15" s="608"/>
      <c r="AB15" s="608"/>
      <c r="AC15" s="608"/>
      <c r="AD15" s="608"/>
      <c r="AE15" s="608"/>
      <c r="AF15" s="608"/>
      <c r="AG15" s="608"/>
      <c r="AH15" s="105" t="s">
        <v>4</v>
      </c>
      <c r="AN15" s="140" t="s">
        <v>291</v>
      </c>
      <c r="AO15" s="117">
        <v>2.1000000000000001E-2</v>
      </c>
      <c r="AP15" s="118" t="e">
        <f t="shared" si="0"/>
        <v>#N/A</v>
      </c>
      <c r="AQ15" s="11"/>
      <c r="AR15" s="11"/>
      <c r="AS15" s="11"/>
      <c r="AT15" s="11"/>
      <c r="AU15" s="11"/>
      <c r="AV15" s="11"/>
      <c r="AW15" s="11"/>
      <c r="AX15" s="11"/>
      <c r="AY15" s="11"/>
      <c r="AZ15" s="18"/>
    </row>
    <row r="16" spans="2:54" ht="15" thickBot="1">
      <c r="C16" s="89"/>
      <c r="D16" s="621"/>
      <c r="E16" s="622"/>
      <c r="F16" s="622"/>
      <c r="G16" s="622"/>
      <c r="H16" s="622"/>
      <c r="I16" s="622"/>
      <c r="J16" s="622"/>
      <c r="K16" s="622"/>
      <c r="L16" s="622"/>
      <c r="M16" s="622"/>
      <c r="N16" s="622"/>
      <c r="O16" s="622"/>
      <c r="P16" s="623"/>
      <c r="Q16" s="142"/>
      <c r="R16" s="624" t="s">
        <v>209</v>
      </c>
      <c r="S16" s="625"/>
      <c r="T16" s="625"/>
      <c r="U16" s="625"/>
      <c r="V16" s="625"/>
      <c r="W16" s="625"/>
      <c r="X16" s="625"/>
      <c r="Y16" s="625"/>
      <c r="Z16" s="625"/>
      <c r="AA16" s="625"/>
      <c r="AB16" s="625"/>
      <c r="AC16" s="625"/>
      <c r="AD16" s="634" t="e">
        <f>試算シート!D41</f>
        <v>#N/A</v>
      </c>
      <c r="AE16" s="634"/>
      <c r="AF16" s="634"/>
      <c r="AG16" s="634"/>
      <c r="AH16" s="10" t="s">
        <v>4</v>
      </c>
      <c r="AN16" s="140" t="s">
        <v>313</v>
      </c>
      <c r="AO16" s="117"/>
      <c r="AP16" s="118" t="e">
        <f t="shared" si="0"/>
        <v>#N/A</v>
      </c>
      <c r="AZ16" s="18"/>
    </row>
    <row r="17" spans="2:53" ht="30.75" customHeight="1" thickBot="1">
      <c r="C17" s="89"/>
      <c r="D17" s="621"/>
      <c r="E17" s="622"/>
      <c r="F17" s="622"/>
      <c r="G17" s="622"/>
      <c r="H17" s="622"/>
      <c r="I17" s="622"/>
      <c r="J17" s="622"/>
      <c r="K17" s="622"/>
      <c r="L17" s="622"/>
      <c r="M17" s="622"/>
      <c r="N17" s="622"/>
      <c r="O17" s="622"/>
      <c r="P17" s="623"/>
      <c r="Q17" s="143"/>
      <c r="R17" s="636" t="s">
        <v>144</v>
      </c>
      <c r="S17" s="635"/>
      <c r="T17" s="635"/>
      <c r="U17" s="635"/>
      <c r="V17" s="635"/>
      <c r="W17" s="635"/>
      <c r="X17" s="635"/>
      <c r="Y17" s="635"/>
      <c r="Z17" s="635"/>
      <c r="AA17" s="635"/>
      <c r="AB17" s="635"/>
      <c r="AC17" s="635"/>
      <c r="AD17" s="635">
        <f>Q34+Q32</f>
        <v>0</v>
      </c>
      <c r="AE17" s="635"/>
      <c r="AF17" s="635"/>
      <c r="AG17" s="635"/>
      <c r="AH17" s="92" t="s">
        <v>4</v>
      </c>
      <c r="AN17" s="141" t="s">
        <v>199</v>
      </c>
      <c r="AO17" s="119">
        <f>HLOOKUP($K$9,$AR$7:$BB$8,2,FALSE)</f>
        <v>0</v>
      </c>
      <c r="AP17" s="120" t="e">
        <f t="shared" si="0"/>
        <v>#N/A</v>
      </c>
    </row>
    <row r="18" spans="2:53" ht="33.950000000000003" customHeight="1">
      <c r="C18" s="45"/>
      <c r="D18" s="90"/>
      <c r="E18" s="91"/>
      <c r="F18" s="678" t="s">
        <v>145</v>
      </c>
      <c r="G18" s="679"/>
      <c r="H18" s="679"/>
      <c r="I18" s="679"/>
      <c r="J18" s="679"/>
      <c r="K18" s="679"/>
      <c r="L18" s="679"/>
      <c r="M18" s="679"/>
      <c r="N18" s="679"/>
      <c r="O18" s="679"/>
      <c r="P18" s="680"/>
      <c r="Q18" s="605">
        <f>ROUNDDOWN(IF(Q12="あり",AD16*Q14/【様式１】!P16,0)+Q34+Q32,-3)</f>
        <v>0</v>
      </c>
      <c r="R18" s="606"/>
      <c r="S18" s="606"/>
      <c r="T18" s="606"/>
      <c r="U18" s="606"/>
      <c r="V18" s="606"/>
      <c r="W18" s="606"/>
      <c r="X18" s="606"/>
      <c r="Y18" s="606"/>
      <c r="Z18" s="606"/>
      <c r="AA18" s="606"/>
      <c r="AB18" s="606"/>
      <c r="AC18" s="606"/>
      <c r="AD18" s="606"/>
      <c r="AE18" s="606"/>
      <c r="AF18" s="606"/>
      <c r="AG18" s="606"/>
      <c r="AH18" s="92" t="s">
        <v>21</v>
      </c>
    </row>
    <row r="19" spans="2:53" ht="18" customHeight="1" thickBot="1">
      <c r="C19" s="93" t="s">
        <v>8</v>
      </c>
      <c r="D19" s="695" t="s">
        <v>3</v>
      </c>
      <c r="E19" s="695"/>
      <c r="F19" s="695"/>
      <c r="G19" s="695"/>
      <c r="H19" s="695"/>
      <c r="I19" s="695"/>
      <c r="J19" s="695"/>
      <c r="K19" s="695"/>
      <c r="L19" s="695"/>
      <c r="M19" s="695"/>
      <c r="N19" s="695"/>
      <c r="O19" s="695"/>
      <c r="P19" s="696"/>
      <c r="Q19" s="602" t="s">
        <v>312</v>
      </c>
      <c r="R19" s="603"/>
      <c r="S19" s="603"/>
      <c r="T19" s="603"/>
      <c r="U19" s="603"/>
      <c r="V19" s="603"/>
      <c r="W19" s="603"/>
      <c r="X19" s="603"/>
      <c r="Y19" s="603"/>
      <c r="Z19" s="603"/>
      <c r="AA19" s="603"/>
      <c r="AB19" s="603"/>
      <c r="AC19" s="603"/>
      <c r="AD19" s="603"/>
      <c r="AE19" s="603"/>
      <c r="AF19" s="603"/>
      <c r="AG19" s="603"/>
      <c r="AH19" s="604"/>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3" ht="18" customHeight="1" thickBot="1">
      <c r="B21" s="1" t="s">
        <v>98</v>
      </c>
    </row>
    <row r="22" spans="2:53" s="18" customFormat="1" ht="33.950000000000003" customHeight="1">
      <c r="C22" s="108" t="s">
        <v>86</v>
      </c>
      <c r="D22" s="697" t="s">
        <v>334</v>
      </c>
      <c r="E22" s="698"/>
      <c r="F22" s="698"/>
      <c r="G22" s="698"/>
      <c r="H22" s="698"/>
      <c r="I22" s="698"/>
      <c r="J22" s="698"/>
      <c r="K22" s="698"/>
      <c r="L22" s="698"/>
      <c r="M22" s="698"/>
      <c r="N22" s="698"/>
      <c r="O22" s="698"/>
      <c r="P22" s="699"/>
      <c r="Q22" s="631" t="e">
        <f>ROUNDDOWN(Q23+Q29,-3)</f>
        <v>#N/A</v>
      </c>
      <c r="R22" s="637"/>
      <c r="S22" s="637"/>
      <c r="T22" s="637"/>
      <c r="U22" s="637"/>
      <c r="V22" s="637"/>
      <c r="W22" s="637"/>
      <c r="X22" s="637"/>
      <c r="Y22" s="637"/>
      <c r="Z22" s="637"/>
      <c r="AA22" s="637"/>
      <c r="AB22" s="637"/>
      <c r="AC22" s="637"/>
      <c r="AD22" s="637"/>
      <c r="AE22" s="637"/>
      <c r="AF22" s="637"/>
      <c r="AG22" s="637"/>
      <c r="AH22" s="105" t="s">
        <v>4</v>
      </c>
      <c r="AN22" s="1"/>
      <c r="AO22" s="1"/>
      <c r="AP22" s="1"/>
    </row>
    <row r="23" spans="2:53" s="18" customFormat="1" ht="17.100000000000001" customHeight="1">
      <c r="C23" s="32"/>
      <c r="D23" s="19"/>
      <c r="E23" s="643" t="s">
        <v>317</v>
      </c>
      <c r="F23" s="644"/>
      <c r="G23" s="644"/>
      <c r="H23" s="644"/>
      <c r="I23" s="644"/>
      <c r="J23" s="644"/>
      <c r="K23" s="644"/>
      <c r="L23" s="644"/>
      <c r="M23" s="644"/>
      <c r="N23" s="644"/>
      <c r="O23" s="644"/>
      <c r="P23" s="645"/>
      <c r="Q23" s="638" t="e">
        <f>Q24-Q25-Q26</f>
        <v>#N/A</v>
      </c>
      <c r="R23" s="639"/>
      <c r="S23" s="639"/>
      <c r="T23" s="639"/>
      <c r="U23" s="639"/>
      <c r="V23" s="639"/>
      <c r="W23" s="639"/>
      <c r="X23" s="639"/>
      <c r="Y23" s="639"/>
      <c r="Z23" s="639"/>
      <c r="AA23" s="639"/>
      <c r="AB23" s="639"/>
      <c r="AC23" s="639"/>
      <c r="AD23" s="639"/>
      <c r="AE23" s="639"/>
      <c r="AF23" s="639"/>
      <c r="AG23" s="639"/>
      <c r="AH23" s="9" t="s">
        <v>4</v>
      </c>
      <c r="AN23" s="249"/>
      <c r="AO23" s="249"/>
      <c r="AP23" s="249"/>
      <c r="AQ23" s="243"/>
      <c r="AR23" s="243"/>
    </row>
    <row r="24" spans="2:53" s="18" customFormat="1" ht="17.100000000000001" customHeight="1">
      <c r="C24" s="32"/>
      <c r="D24" s="19"/>
      <c r="E24" s="26"/>
      <c r="F24" s="646" t="s">
        <v>112</v>
      </c>
      <c r="G24" s="647"/>
      <c r="H24" s="647"/>
      <c r="I24" s="647"/>
      <c r="J24" s="647"/>
      <c r="K24" s="647"/>
      <c r="L24" s="647"/>
      <c r="M24" s="647"/>
      <c r="N24" s="647"/>
      <c r="O24" s="647"/>
      <c r="P24" s="648"/>
      <c r="Q24" s="591">
        <f>【様式４別添１】!AD99</f>
        <v>0</v>
      </c>
      <c r="R24" s="592"/>
      <c r="S24" s="592"/>
      <c r="T24" s="592"/>
      <c r="U24" s="592"/>
      <c r="V24" s="592"/>
      <c r="W24" s="592"/>
      <c r="X24" s="592"/>
      <c r="Y24" s="592"/>
      <c r="Z24" s="592"/>
      <c r="AA24" s="592"/>
      <c r="AB24" s="592"/>
      <c r="AC24" s="592"/>
      <c r="AD24" s="592"/>
      <c r="AE24" s="592"/>
      <c r="AF24" s="592"/>
      <c r="AG24" s="592"/>
      <c r="AH24" s="9" t="s">
        <v>4</v>
      </c>
      <c r="AN24" s="249"/>
      <c r="AO24" s="249"/>
      <c r="AP24" s="249"/>
      <c r="AQ24" s="243"/>
      <c r="AR24" s="243"/>
    </row>
    <row r="25" spans="2:53" s="18" customFormat="1" ht="32.25" customHeight="1">
      <c r="C25" s="32"/>
      <c r="D25" s="19"/>
      <c r="E25" s="26"/>
      <c r="F25" s="588" t="s">
        <v>113</v>
      </c>
      <c r="G25" s="589"/>
      <c r="H25" s="589"/>
      <c r="I25" s="589"/>
      <c r="J25" s="589"/>
      <c r="K25" s="589"/>
      <c r="L25" s="589"/>
      <c r="M25" s="589"/>
      <c r="N25" s="589"/>
      <c r="O25" s="589"/>
      <c r="P25" s="590"/>
      <c r="Q25" s="591">
        <f>【様式４別添１】!AH99</f>
        <v>0</v>
      </c>
      <c r="R25" s="592"/>
      <c r="S25" s="592"/>
      <c r="T25" s="592"/>
      <c r="U25" s="592"/>
      <c r="V25" s="592"/>
      <c r="W25" s="592"/>
      <c r="X25" s="592"/>
      <c r="Y25" s="592"/>
      <c r="Z25" s="592"/>
      <c r="AA25" s="592"/>
      <c r="AB25" s="592"/>
      <c r="AC25" s="592"/>
      <c r="AD25" s="592"/>
      <c r="AE25" s="592"/>
      <c r="AF25" s="592"/>
      <c r="AG25" s="592"/>
      <c r="AH25" s="9" t="s">
        <v>4</v>
      </c>
      <c r="AN25" s="144" t="s">
        <v>318</v>
      </c>
      <c r="AO25" s="241"/>
      <c r="AP25" s="241"/>
      <c r="AQ25" s="311"/>
      <c r="AR25" s="311"/>
    </row>
    <row r="26" spans="2:53" s="18" customFormat="1" ht="21" customHeight="1">
      <c r="C26" s="32"/>
      <c r="D26" s="19"/>
      <c r="E26" s="27"/>
      <c r="F26" s="649" t="s">
        <v>333</v>
      </c>
      <c r="G26" s="650"/>
      <c r="H26" s="650"/>
      <c r="I26" s="650"/>
      <c r="J26" s="650"/>
      <c r="K26" s="650"/>
      <c r="L26" s="650"/>
      <c r="M26" s="650"/>
      <c r="N26" s="650"/>
      <c r="O26" s="650"/>
      <c r="P26" s="651"/>
      <c r="Q26" s="591" t="e">
        <f>Q27+Q28</f>
        <v>#N/A</v>
      </c>
      <c r="R26" s="592"/>
      <c r="S26" s="592"/>
      <c r="T26" s="592"/>
      <c r="U26" s="592"/>
      <c r="V26" s="592"/>
      <c r="W26" s="592"/>
      <c r="X26" s="592"/>
      <c r="Y26" s="592"/>
      <c r="Z26" s="592"/>
      <c r="AA26" s="592"/>
      <c r="AB26" s="592"/>
      <c r="AC26" s="592"/>
      <c r="AD26" s="592"/>
      <c r="AE26" s="592"/>
      <c r="AF26" s="592"/>
      <c r="AG26" s="592"/>
      <c r="AH26" s="10" t="s">
        <v>4</v>
      </c>
      <c r="AN26" s="597" t="s">
        <v>328</v>
      </c>
      <c r="AO26" s="597"/>
      <c r="AP26" s="597"/>
      <c r="AQ26" s="598"/>
      <c r="AR26" s="598"/>
    </row>
    <row r="27" spans="2:53" s="18" customFormat="1" ht="32.25" customHeight="1">
      <c r="C27" s="32"/>
      <c r="D27" s="19"/>
      <c r="E27" s="26"/>
      <c r="F27" s="29"/>
      <c r="G27" s="588" t="s">
        <v>315</v>
      </c>
      <c r="H27" s="589"/>
      <c r="I27" s="589"/>
      <c r="J27" s="589"/>
      <c r="K27" s="589"/>
      <c r="L27" s="589"/>
      <c r="M27" s="589"/>
      <c r="N27" s="589"/>
      <c r="O27" s="589"/>
      <c r="P27" s="590"/>
      <c r="Q27" s="591">
        <f>【様式４別添１】!W99</f>
        <v>0</v>
      </c>
      <c r="R27" s="592"/>
      <c r="S27" s="592"/>
      <c r="T27" s="592"/>
      <c r="U27" s="592"/>
      <c r="V27" s="592"/>
      <c r="W27" s="592"/>
      <c r="X27" s="592"/>
      <c r="Y27" s="592"/>
      <c r="Z27" s="592"/>
      <c r="AA27" s="592"/>
      <c r="AB27" s="592"/>
      <c r="AC27" s="592"/>
      <c r="AD27" s="592"/>
      <c r="AE27" s="592"/>
      <c r="AF27" s="592"/>
      <c r="AG27" s="592"/>
      <c r="AH27" s="10" t="s">
        <v>4</v>
      </c>
      <c r="AN27" s="599" t="s">
        <v>329</v>
      </c>
      <c r="AO27" s="599"/>
      <c r="AP27" s="599"/>
      <c r="AQ27" s="598"/>
      <c r="AR27" s="598"/>
    </row>
    <row r="28" spans="2:53" s="18" customFormat="1" ht="45" customHeight="1" thickBot="1">
      <c r="C28" s="32"/>
      <c r="D28" s="19"/>
      <c r="E28" s="26"/>
      <c r="F28" s="29"/>
      <c r="G28" s="588" t="s">
        <v>316</v>
      </c>
      <c r="H28" s="589"/>
      <c r="I28" s="589"/>
      <c r="J28" s="589"/>
      <c r="K28" s="589"/>
      <c r="L28" s="589"/>
      <c r="M28" s="589"/>
      <c r="N28" s="589"/>
      <c r="O28" s="589"/>
      <c r="P28" s="590"/>
      <c r="Q28" s="591" t="e">
        <f>AP17</f>
        <v>#N/A</v>
      </c>
      <c r="R28" s="592"/>
      <c r="S28" s="592"/>
      <c r="T28" s="592"/>
      <c r="U28" s="592"/>
      <c r="V28" s="592"/>
      <c r="W28" s="592"/>
      <c r="X28" s="592"/>
      <c r="Y28" s="592"/>
      <c r="Z28" s="592"/>
      <c r="AA28" s="592"/>
      <c r="AB28" s="592"/>
      <c r="AC28" s="592"/>
      <c r="AD28" s="592"/>
      <c r="AE28" s="592"/>
      <c r="AF28" s="592"/>
      <c r="AG28" s="592"/>
      <c r="AH28" s="10" t="s">
        <v>4</v>
      </c>
      <c r="AN28" s="599" t="s">
        <v>330</v>
      </c>
      <c r="AO28" s="599"/>
      <c r="AP28" s="599"/>
      <c r="AQ28" s="600" t="e">
        <f>Q23</f>
        <v>#N/A</v>
      </c>
      <c r="AR28" s="600"/>
    </row>
    <row r="29" spans="2:53" s="18" customFormat="1" ht="21" customHeight="1" thickBot="1">
      <c r="C29" s="30"/>
      <c r="D29" s="31"/>
      <c r="E29" s="109" t="s">
        <v>332</v>
      </c>
      <c r="F29" s="262"/>
      <c r="G29" s="106"/>
      <c r="H29" s="106"/>
      <c r="I29" s="106"/>
      <c r="J29" s="106"/>
      <c r="K29" s="106"/>
      <c r="L29" s="106"/>
      <c r="M29" s="106"/>
      <c r="N29" s="106"/>
      <c r="O29" s="106"/>
      <c r="P29" s="107"/>
      <c r="Q29" s="632"/>
      <c r="R29" s="633"/>
      <c r="S29" s="633"/>
      <c r="T29" s="633"/>
      <c r="U29" s="633"/>
      <c r="V29" s="633"/>
      <c r="W29" s="633"/>
      <c r="X29" s="633"/>
      <c r="Y29" s="633"/>
      <c r="Z29" s="633"/>
      <c r="AA29" s="633"/>
      <c r="AB29" s="633"/>
      <c r="AC29" s="633"/>
      <c r="AD29" s="633"/>
      <c r="AE29" s="633"/>
      <c r="AF29" s="633"/>
      <c r="AG29" s="633"/>
      <c r="AH29" s="22" t="s">
        <v>4</v>
      </c>
      <c r="AN29" s="593" t="s">
        <v>205</v>
      </c>
      <c r="AO29" s="593"/>
      <c r="AP29" s="594"/>
      <c r="AQ29" s="595" t="e">
        <f>ROUND(AQ26/AQ27*AQ28,0)</f>
        <v>#DIV/0!</v>
      </c>
      <c r="AR29" s="596" t="e">
        <f>ROUND(AR25/AR27*AR28,0)</f>
        <v>#DIV/0!</v>
      </c>
    </row>
    <row r="30" spans="2:53" ht="9.9499999999999993" customHeight="1">
      <c r="AJ30" s="18"/>
      <c r="AK30" s="18"/>
      <c r="AL30" s="18"/>
      <c r="AM30" s="18"/>
      <c r="AN30" s="18"/>
      <c r="AO30" s="18"/>
      <c r="AP30" s="18"/>
      <c r="AQ30" s="18"/>
      <c r="AR30" s="18"/>
      <c r="AS30" s="18"/>
      <c r="AT30" s="18"/>
      <c r="AU30" s="18"/>
      <c r="AV30" s="18"/>
      <c r="AW30" s="18"/>
      <c r="AX30" s="18"/>
      <c r="AY30" s="18"/>
      <c r="AZ30" s="18"/>
      <c r="BA30" s="18"/>
    </row>
    <row r="31" spans="2:53" s="11" customFormat="1" ht="18" customHeight="1" thickBot="1">
      <c r="B31" s="1" t="s">
        <v>87</v>
      </c>
      <c r="AH31" s="24"/>
      <c r="AJ31" s="1"/>
      <c r="AK31" s="1"/>
      <c r="AL31" s="1"/>
      <c r="AM31" s="1"/>
      <c r="AN31" s="1"/>
      <c r="AO31" s="1"/>
      <c r="AP31" s="1"/>
      <c r="AQ31" s="1"/>
      <c r="AR31" s="1"/>
      <c r="AS31" s="1"/>
      <c r="AT31" s="1"/>
      <c r="AU31" s="1"/>
      <c r="AV31" s="1"/>
      <c r="AW31" s="1"/>
      <c r="AX31" s="1"/>
      <c r="AY31" s="1"/>
      <c r="AZ31" s="1"/>
      <c r="BA31" s="1"/>
    </row>
    <row r="32" spans="2:53" s="11" customFormat="1" ht="18" customHeight="1">
      <c r="C32" s="42" t="s">
        <v>28</v>
      </c>
      <c r="D32" s="661" t="s">
        <v>27</v>
      </c>
      <c r="E32" s="662"/>
      <c r="F32" s="662"/>
      <c r="G32" s="662"/>
      <c r="H32" s="662"/>
      <c r="I32" s="662"/>
      <c r="J32" s="662"/>
      <c r="K32" s="662"/>
      <c r="L32" s="662"/>
      <c r="M32" s="662"/>
      <c r="N32" s="662"/>
      <c r="O32" s="662"/>
      <c r="P32" s="663"/>
      <c r="Q32" s="658">
        <f>【様式４別添２】!E15</f>
        <v>0</v>
      </c>
      <c r="R32" s="659"/>
      <c r="S32" s="659"/>
      <c r="T32" s="659"/>
      <c r="U32" s="659"/>
      <c r="V32" s="659"/>
      <c r="W32" s="659"/>
      <c r="X32" s="659"/>
      <c r="Y32" s="659"/>
      <c r="Z32" s="659"/>
      <c r="AA32" s="659"/>
      <c r="AB32" s="659"/>
      <c r="AC32" s="659"/>
      <c r="AD32" s="659"/>
      <c r="AE32" s="659"/>
      <c r="AF32" s="659"/>
      <c r="AG32" s="660"/>
      <c r="AH32" s="21" t="s">
        <v>4</v>
      </c>
      <c r="AN32" s="248"/>
      <c r="AO32" s="241"/>
      <c r="AP32" s="241"/>
      <c r="AQ32" s="311"/>
      <c r="AR32" s="311"/>
    </row>
    <row r="33" spans="2:53" s="11" customFormat="1" ht="18" customHeight="1">
      <c r="C33" s="40"/>
      <c r="D33" s="36"/>
      <c r="E33" s="37"/>
      <c r="F33" s="37"/>
      <c r="G33" s="37"/>
      <c r="H33" s="646" t="s">
        <v>119</v>
      </c>
      <c r="I33" s="647"/>
      <c r="J33" s="647"/>
      <c r="K33" s="647"/>
      <c r="L33" s="647"/>
      <c r="M33" s="647"/>
      <c r="N33" s="647"/>
      <c r="O33" s="647"/>
      <c r="P33" s="654"/>
      <c r="Q33" s="585">
        <f>【様式４別添２】!F15</f>
        <v>0</v>
      </c>
      <c r="R33" s="586"/>
      <c r="S33" s="586"/>
      <c r="T33" s="586"/>
      <c r="U33" s="586"/>
      <c r="V33" s="586"/>
      <c r="W33" s="586"/>
      <c r="X33" s="586"/>
      <c r="Y33" s="586"/>
      <c r="Z33" s="586"/>
      <c r="AA33" s="586"/>
      <c r="AB33" s="586"/>
      <c r="AC33" s="586"/>
      <c r="AD33" s="586"/>
      <c r="AE33" s="586"/>
      <c r="AF33" s="586"/>
      <c r="AG33" s="587"/>
      <c r="AH33" s="23" t="s">
        <v>4</v>
      </c>
      <c r="AN33" s="241"/>
      <c r="AO33" s="241"/>
      <c r="AP33" s="241"/>
      <c r="AQ33" s="311"/>
      <c r="AR33" s="311"/>
    </row>
    <row r="34" spans="2:53" s="11" customFormat="1" ht="18" customHeight="1">
      <c r="C34" s="44" t="s">
        <v>89</v>
      </c>
      <c r="D34" s="582" t="s">
        <v>88</v>
      </c>
      <c r="E34" s="583"/>
      <c r="F34" s="583"/>
      <c r="G34" s="583"/>
      <c r="H34" s="583"/>
      <c r="I34" s="583"/>
      <c r="J34" s="583"/>
      <c r="K34" s="583"/>
      <c r="L34" s="583"/>
      <c r="M34" s="583"/>
      <c r="N34" s="583"/>
      <c r="O34" s="583"/>
      <c r="P34" s="584"/>
      <c r="Q34" s="585">
        <f>【様式４別添２】!G15</f>
        <v>0</v>
      </c>
      <c r="R34" s="586"/>
      <c r="S34" s="586"/>
      <c r="T34" s="586"/>
      <c r="U34" s="586"/>
      <c r="V34" s="586"/>
      <c r="W34" s="586"/>
      <c r="X34" s="586"/>
      <c r="Y34" s="586"/>
      <c r="Z34" s="586"/>
      <c r="AA34" s="586"/>
      <c r="AB34" s="586"/>
      <c r="AC34" s="586"/>
      <c r="AD34" s="586"/>
      <c r="AE34" s="586"/>
      <c r="AF34" s="586"/>
      <c r="AG34" s="587"/>
      <c r="AH34" s="23" t="s">
        <v>4</v>
      </c>
      <c r="AN34" s="249"/>
      <c r="AO34" s="249"/>
      <c r="AP34" s="249"/>
      <c r="AQ34" s="311"/>
      <c r="AR34" s="311"/>
    </row>
    <row r="35" spans="2:53" s="11" customFormat="1" ht="18" customHeight="1" thickBot="1">
      <c r="C35" s="41"/>
      <c r="D35" s="38"/>
      <c r="E35" s="39"/>
      <c r="F35" s="39"/>
      <c r="G35" s="39"/>
      <c r="H35" s="655" t="s">
        <v>120</v>
      </c>
      <c r="I35" s="656"/>
      <c r="J35" s="656"/>
      <c r="K35" s="656"/>
      <c r="L35" s="656"/>
      <c r="M35" s="656"/>
      <c r="N35" s="656"/>
      <c r="O35" s="656"/>
      <c r="P35" s="657"/>
      <c r="Q35" s="626">
        <f>【様式４別添２】!H15</f>
        <v>0</v>
      </c>
      <c r="R35" s="627"/>
      <c r="S35" s="627"/>
      <c r="T35" s="627"/>
      <c r="U35" s="627"/>
      <c r="V35" s="627"/>
      <c r="W35" s="627"/>
      <c r="X35" s="627"/>
      <c r="Y35" s="627"/>
      <c r="Z35" s="627"/>
      <c r="AA35" s="627"/>
      <c r="AB35" s="627"/>
      <c r="AC35" s="627"/>
      <c r="AD35" s="627"/>
      <c r="AE35" s="627"/>
      <c r="AF35" s="627"/>
      <c r="AG35" s="628"/>
      <c r="AH35" s="13" t="s">
        <v>4</v>
      </c>
      <c r="AN35" s="249"/>
      <c r="AO35" s="249"/>
      <c r="AP35" s="249"/>
      <c r="AQ35" s="243"/>
      <c r="AR35" s="243"/>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49"/>
      <c r="AO36" s="249"/>
      <c r="AP36" s="249"/>
      <c r="AQ36" s="243"/>
      <c r="AR36" s="243"/>
    </row>
    <row r="37" spans="2:53" s="11" customFormat="1" ht="18" customHeight="1">
      <c r="B37" s="1" t="s">
        <v>121</v>
      </c>
      <c r="AH37" s="24"/>
    </row>
    <row r="38" spans="2:53" s="11" customFormat="1" ht="18" customHeight="1" thickBot="1">
      <c r="B38" s="1"/>
      <c r="C38" s="58" t="s">
        <v>117</v>
      </c>
      <c r="AG38" s="640" t="str">
        <f>IF($Q$12="なし","",IF(Q40&gt;Q39,"OK","NG"))</f>
        <v>NG</v>
      </c>
      <c r="AH38" s="640"/>
    </row>
    <row r="39" spans="2:53" s="11" customFormat="1" ht="35.1" customHeight="1">
      <c r="C39" s="95" t="s">
        <v>90</v>
      </c>
      <c r="D39" s="652" t="s">
        <v>125</v>
      </c>
      <c r="E39" s="652"/>
      <c r="F39" s="652"/>
      <c r="G39" s="652"/>
      <c r="H39" s="652"/>
      <c r="I39" s="652"/>
      <c r="J39" s="652"/>
      <c r="K39" s="652"/>
      <c r="L39" s="652"/>
      <c r="M39" s="652"/>
      <c r="N39" s="652"/>
      <c r="O39" s="652"/>
      <c r="P39" s="653"/>
      <c r="Q39" s="629" t="str">
        <f>IF(Q12="あり",Q18,"")</f>
        <v/>
      </c>
      <c r="R39" s="630"/>
      <c r="S39" s="630"/>
      <c r="T39" s="630"/>
      <c r="U39" s="630"/>
      <c r="V39" s="630"/>
      <c r="W39" s="630"/>
      <c r="X39" s="630"/>
      <c r="Y39" s="630"/>
      <c r="Z39" s="630"/>
      <c r="AA39" s="630"/>
      <c r="AB39" s="630"/>
      <c r="AC39" s="630"/>
      <c r="AD39" s="630"/>
      <c r="AE39" s="630"/>
      <c r="AF39" s="630"/>
      <c r="AG39" s="631"/>
      <c r="AH39" s="17" t="s">
        <v>4</v>
      </c>
    </row>
    <row r="40" spans="2:53" s="11" customFormat="1" ht="35.1" customHeight="1" thickBot="1">
      <c r="C40" s="96" t="s">
        <v>91</v>
      </c>
      <c r="D40" s="641" t="s">
        <v>99</v>
      </c>
      <c r="E40" s="641"/>
      <c r="F40" s="641"/>
      <c r="G40" s="641"/>
      <c r="H40" s="641"/>
      <c r="I40" s="641"/>
      <c r="J40" s="641"/>
      <c r="K40" s="641"/>
      <c r="L40" s="641"/>
      <c r="M40" s="641"/>
      <c r="N40" s="641"/>
      <c r="O40" s="641"/>
      <c r="P40" s="642"/>
      <c r="Q40" s="626" t="str">
        <f>IF(Q12="あり",Q22,"")</f>
        <v/>
      </c>
      <c r="R40" s="627"/>
      <c r="S40" s="627"/>
      <c r="T40" s="627"/>
      <c r="U40" s="627"/>
      <c r="V40" s="627"/>
      <c r="W40" s="627"/>
      <c r="X40" s="627"/>
      <c r="Y40" s="627"/>
      <c r="Z40" s="627"/>
      <c r="AA40" s="627"/>
      <c r="AB40" s="627"/>
      <c r="AC40" s="627"/>
      <c r="AD40" s="627"/>
      <c r="AE40" s="627"/>
      <c r="AF40" s="627"/>
      <c r="AG40" s="628"/>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118</v>
      </c>
      <c r="D42" s="14"/>
      <c r="E42" s="14"/>
      <c r="F42" s="14"/>
      <c r="G42" s="14"/>
      <c r="H42" s="14"/>
      <c r="I42" s="14"/>
      <c r="J42" s="14"/>
      <c r="K42" s="14"/>
      <c r="L42" s="14"/>
      <c r="M42" s="14"/>
      <c r="N42" s="14"/>
      <c r="O42" s="14"/>
      <c r="P42" s="14"/>
      <c r="AG42" s="640" t="str">
        <f>IF($Q$12="あり","",IF(Q44&gt;Q43,"OK","NG"))</f>
        <v>NG</v>
      </c>
      <c r="AH42" s="640"/>
    </row>
    <row r="43" spans="2:53" s="11" customFormat="1" ht="35.1" customHeight="1">
      <c r="B43" s="1"/>
      <c r="C43" s="95" t="s">
        <v>90</v>
      </c>
      <c r="D43" s="652" t="s">
        <v>327</v>
      </c>
      <c r="E43" s="652"/>
      <c r="F43" s="652"/>
      <c r="G43" s="652"/>
      <c r="H43" s="652"/>
      <c r="I43" s="652"/>
      <c r="J43" s="652"/>
      <c r="K43" s="652"/>
      <c r="L43" s="652"/>
      <c r="M43" s="652"/>
      <c r="N43" s="652"/>
      <c r="O43" s="652"/>
      <c r="P43" s="653"/>
      <c r="Q43" s="629" t="str">
        <f>IF(Q12="なし",ROUNDDOWN(Q26+Q33+Q35,-3),"")</f>
        <v/>
      </c>
      <c r="R43" s="630"/>
      <c r="S43" s="630"/>
      <c r="T43" s="630"/>
      <c r="U43" s="630"/>
      <c r="V43" s="630"/>
      <c r="W43" s="630"/>
      <c r="X43" s="630"/>
      <c r="Y43" s="630"/>
      <c r="Z43" s="630"/>
      <c r="AA43" s="630"/>
      <c r="AB43" s="630"/>
      <c r="AC43" s="630"/>
      <c r="AD43" s="630"/>
      <c r="AE43" s="630"/>
      <c r="AF43" s="630"/>
      <c r="AG43" s="631"/>
      <c r="AH43" s="17" t="s">
        <v>4</v>
      </c>
    </row>
    <row r="44" spans="2:53" s="11" customFormat="1" ht="35.1" customHeight="1" thickBot="1">
      <c r="C44" s="96" t="s">
        <v>91</v>
      </c>
      <c r="D44" s="641" t="s">
        <v>188</v>
      </c>
      <c r="E44" s="641"/>
      <c r="F44" s="641"/>
      <c r="G44" s="641"/>
      <c r="H44" s="641"/>
      <c r="I44" s="641"/>
      <c r="J44" s="641"/>
      <c r="K44" s="641"/>
      <c r="L44" s="641"/>
      <c r="M44" s="641"/>
      <c r="N44" s="641"/>
      <c r="O44" s="641"/>
      <c r="P44" s="642"/>
      <c r="Q44" s="626" t="str">
        <f>IF(Q12="なし",ROUNDDOWN(Q24-Q25,-3),"")</f>
        <v/>
      </c>
      <c r="R44" s="627"/>
      <c r="S44" s="627"/>
      <c r="T44" s="627"/>
      <c r="U44" s="627"/>
      <c r="V44" s="627"/>
      <c r="W44" s="627"/>
      <c r="X44" s="627"/>
      <c r="Y44" s="627"/>
      <c r="Z44" s="627"/>
      <c r="AA44" s="627"/>
      <c r="AB44" s="627"/>
      <c r="AC44" s="627"/>
      <c r="AD44" s="627"/>
      <c r="AE44" s="627"/>
      <c r="AF44" s="627"/>
      <c r="AG44" s="628"/>
      <c r="AH44" s="13" t="s">
        <v>4</v>
      </c>
    </row>
    <row r="45" spans="2:53" s="11" customFormat="1" ht="9.9499999999999993" customHeight="1"/>
    <row r="46" spans="2:53" ht="15" customHeight="1">
      <c r="C46" s="1" t="s">
        <v>13</v>
      </c>
      <c r="AJ46" s="11"/>
      <c r="AK46" s="11"/>
      <c r="AL46" s="11"/>
      <c r="AM46" s="11"/>
      <c r="AN46" s="11"/>
      <c r="AO46" s="11"/>
      <c r="AP46" s="11"/>
      <c r="AQ46" s="11"/>
      <c r="AR46" s="11"/>
      <c r="AS46" s="11"/>
      <c r="AT46" s="11"/>
      <c r="AU46" s="11"/>
      <c r="AV46" s="11"/>
      <c r="AW46" s="11"/>
      <c r="AX46" s="11"/>
      <c r="AY46" s="11"/>
      <c r="AZ46" s="11"/>
      <c r="BA46" s="11"/>
    </row>
    <row r="47" spans="2:53" ht="10.5" customHeight="1">
      <c r="W47" s="250"/>
      <c r="X47" s="250"/>
      <c r="Y47" s="250"/>
    </row>
  </sheetData>
  <sheetProtection algorithmName="SHA-512" hashValue="9+6H9LIPhtzDnr9P48F1VISysBNvftu7mC32GPDkj5QphyY/fEZyMZfBhEkpEgzqyllFqfDjdZutbuHstZGSbQ==" saltValue="cDuZ9sZvwlYeImpj88FFLA==" spinCount="100000" sheet="1" objects="1" scenarios="1"/>
  <mergeCells count="74">
    <mergeCell ref="Q13:S13"/>
    <mergeCell ref="Q24:AG24"/>
    <mergeCell ref="Q25:AG25"/>
    <mergeCell ref="F18:P18"/>
    <mergeCell ref="K7:M7"/>
    <mergeCell ref="D8:J8"/>
    <mergeCell ref="K8:L8"/>
    <mergeCell ref="C9:J9"/>
    <mergeCell ref="K9:M9"/>
    <mergeCell ref="D19:P19"/>
    <mergeCell ref="D22:P22"/>
    <mergeCell ref="AN6:AP6"/>
    <mergeCell ref="K4:L4"/>
    <mergeCell ref="D5:J5"/>
    <mergeCell ref="K5:L5"/>
    <mergeCell ref="D6:J6"/>
    <mergeCell ref="K6:L6"/>
    <mergeCell ref="D44:P44"/>
    <mergeCell ref="E23:P23"/>
    <mergeCell ref="F24:P24"/>
    <mergeCell ref="F26:P26"/>
    <mergeCell ref="Q43:AG43"/>
    <mergeCell ref="G28:P28"/>
    <mergeCell ref="D43:P43"/>
    <mergeCell ref="H33:P33"/>
    <mergeCell ref="H35:P35"/>
    <mergeCell ref="Q32:AG32"/>
    <mergeCell ref="D39:P39"/>
    <mergeCell ref="D40:P40"/>
    <mergeCell ref="D32:P32"/>
    <mergeCell ref="Q33:AG33"/>
    <mergeCell ref="Q35:AG35"/>
    <mergeCell ref="AG38:AH38"/>
    <mergeCell ref="Q44:AG44"/>
    <mergeCell ref="Q39:AG39"/>
    <mergeCell ref="Q40:AG40"/>
    <mergeCell ref="Q29:AG29"/>
    <mergeCell ref="AD16:AG16"/>
    <mergeCell ref="AD17:AG17"/>
    <mergeCell ref="R17:AC17"/>
    <mergeCell ref="Q22:AG22"/>
    <mergeCell ref="Q23:AG23"/>
    <mergeCell ref="AG42:AH42"/>
    <mergeCell ref="B2:AH2"/>
    <mergeCell ref="Q19:AH19"/>
    <mergeCell ref="V4:AH4"/>
    <mergeCell ref="V5:AH5"/>
    <mergeCell ref="P6:U6"/>
    <mergeCell ref="V6:AH6"/>
    <mergeCell ref="Q18:AG18"/>
    <mergeCell ref="Q15:AG15"/>
    <mergeCell ref="P4:U4"/>
    <mergeCell ref="P5:U5"/>
    <mergeCell ref="D12:K12"/>
    <mergeCell ref="Q14:S14"/>
    <mergeCell ref="F14:P14"/>
    <mergeCell ref="Q12:T12"/>
    <mergeCell ref="D15:P17"/>
    <mergeCell ref="R16:AC16"/>
    <mergeCell ref="AN29:AP29"/>
    <mergeCell ref="AQ29:AR29"/>
    <mergeCell ref="F25:P25"/>
    <mergeCell ref="AN26:AP26"/>
    <mergeCell ref="AQ26:AR26"/>
    <mergeCell ref="AN27:AP27"/>
    <mergeCell ref="AQ27:AR27"/>
    <mergeCell ref="AN28:AP28"/>
    <mergeCell ref="AQ28:AR28"/>
    <mergeCell ref="D34:P34"/>
    <mergeCell ref="Q34:AG34"/>
    <mergeCell ref="G27:P27"/>
    <mergeCell ref="Q26:AG26"/>
    <mergeCell ref="Q27:AG27"/>
    <mergeCell ref="Q28:AG28"/>
  </mergeCells>
  <phoneticPr fontId="4"/>
  <dataValidations count="2">
    <dataValidation type="whole" operator="greaterThanOrEqual" allowBlank="1" showInputMessage="1" showErrorMessage="1" sqref="Q29:AG29 AQ32:AR34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2" orientation="portrait" r:id="rId1"/>
  <headerFooter alignWithMargins="0"/>
  <rowBreaks count="1" manualBreakCount="1">
    <brk id="47"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50" zoomScaleNormal="100" zoomScaleSheetLayoutView="50" workbookViewId="0">
      <pane ySplit="8" topLeftCell="A9" activePane="bottomLeft" state="frozen"/>
      <selection activeCell="E15" sqref="E15"/>
      <selection pane="bottomLeft" activeCell="T98" sqref="Q9:T98"/>
    </sheetView>
  </sheetViews>
  <sheetFormatPr defaultColWidth="9.125" defaultRowHeight="12"/>
  <cols>
    <col min="1" max="1" width="3.125" style="145" customWidth="1"/>
    <col min="2" max="2" width="4.625" style="146" customWidth="1"/>
    <col min="3" max="3" width="25.875" style="146" customWidth="1"/>
    <col min="4" max="6" width="7.125" style="146" customWidth="1"/>
    <col min="7" max="7" width="16" style="146" customWidth="1"/>
    <col min="8" max="11" width="5" style="146" customWidth="1"/>
    <col min="12" max="13" width="10.125" style="146" customWidth="1"/>
    <col min="14" max="14" width="8.5" style="146" customWidth="1"/>
    <col min="15" max="15" width="6.25" style="146" customWidth="1"/>
    <col min="16" max="16" width="7.5" style="146" customWidth="1"/>
    <col min="17" max="17" width="7.875" style="146" customWidth="1"/>
    <col min="18" max="20" width="15.75" style="146" customWidth="1"/>
    <col min="21" max="21" width="15.75" style="146" hidden="1" customWidth="1"/>
    <col min="22" max="22" width="15.75" style="146" customWidth="1"/>
    <col min="23" max="23" width="19.75" style="146" customWidth="1"/>
    <col min="24" max="24" width="14.75" style="146" hidden="1" customWidth="1"/>
    <col min="25" max="25" width="14.75" style="146" customWidth="1"/>
    <col min="26" max="26" width="17.5" style="146" customWidth="1"/>
    <col min="27" max="29" width="17.25" style="146" customWidth="1"/>
    <col min="30" max="30" width="17.875" style="146" customWidth="1"/>
    <col min="31" max="34" width="12.25" style="146" customWidth="1"/>
    <col min="35" max="35" width="18.75" style="146" customWidth="1"/>
    <col min="36" max="38" width="16.75" style="146" customWidth="1"/>
    <col min="39" max="39" width="2.5" style="146" customWidth="1"/>
    <col min="40" max="16384" width="9.125" style="146"/>
  </cols>
  <sheetData>
    <row r="1" spans="2:39" ht="12.75" thickBot="1"/>
    <row r="2" spans="2:39" ht="52.5" customHeight="1" thickBot="1">
      <c r="B2" s="147" t="s">
        <v>289</v>
      </c>
      <c r="AE2" s="740" t="s">
        <v>207</v>
      </c>
      <c r="AF2" s="741"/>
      <c r="AG2" s="742"/>
      <c r="AI2" s="148"/>
      <c r="AJ2" s="744" t="s">
        <v>2</v>
      </c>
      <c r="AK2" s="745"/>
      <c r="AL2" s="746"/>
    </row>
    <row r="3" spans="2:39" ht="52.5" customHeight="1" thickBot="1">
      <c r="B3" s="149"/>
      <c r="R3" s="150" t="s">
        <v>150</v>
      </c>
      <c r="AE3" s="251" t="s">
        <v>151</v>
      </c>
      <c r="AF3" s="252" t="s">
        <v>152</v>
      </c>
      <c r="AG3" s="253" t="s">
        <v>319</v>
      </c>
      <c r="AI3" s="148"/>
      <c r="AJ3" s="747" t="str">
        <f>基礎情報!E37&amp;""</f>
        <v/>
      </c>
      <c r="AK3" s="748"/>
      <c r="AL3" s="749"/>
    </row>
    <row r="4" spans="2:39" ht="39" customHeight="1" thickBot="1">
      <c r="B4" s="151" t="s">
        <v>183</v>
      </c>
      <c r="C4" s="151"/>
      <c r="D4" s="151"/>
      <c r="E4" s="151"/>
      <c r="F4" s="151"/>
      <c r="G4" s="151"/>
      <c r="H4" s="151"/>
      <c r="I4" s="151"/>
      <c r="J4" s="151"/>
      <c r="K4" s="151"/>
      <c r="L4" s="151"/>
      <c r="M4" s="312">
        <v>173</v>
      </c>
      <c r="N4" s="151"/>
      <c r="O4" s="151"/>
      <c r="P4" s="151"/>
      <c r="Q4" s="151"/>
      <c r="R4" s="152" t="str">
        <f>【様式４】!K9</f>
        <v>令和4年度</v>
      </c>
      <c r="S4" s="151"/>
      <c r="T4" s="153" t="s">
        <v>153</v>
      </c>
      <c r="U4" s="154"/>
      <c r="V4" s="313"/>
      <c r="W4" s="155"/>
      <c r="X4" s="155"/>
      <c r="Y4" s="156"/>
      <c r="Z4" s="156"/>
      <c r="AA4" s="157"/>
      <c r="AB4" s="157"/>
      <c r="AC4" s="157"/>
      <c r="AD4" s="157"/>
      <c r="AE4" s="388"/>
      <c r="AF4" s="389"/>
      <c r="AG4" s="390"/>
      <c r="AH4" s="157"/>
      <c r="AI4" s="148"/>
      <c r="AJ4" s="750"/>
      <c r="AK4" s="751"/>
      <c r="AL4" s="752"/>
      <c r="AM4" s="158"/>
    </row>
    <row r="5" spans="2:39" ht="14.25" customHeight="1" thickBot="1">
      <c r="B5" s="155"/>
      <c r="C5" s="155"/>
      <c r="D5" s="155"/>
      <c r="E5" s="155"/>
      <c r="F5" s="155"/>
      <c r="G5" s="155"/>
      <c r="H5" s="155"/>
      <c r="I5" s="155"/>
      <c r="J5" s="155"/>
      <c r="K5" s="155"/>
      <c r="L5" s="155"/>
      <c r="M5" s="155"/>
      <c r="N5" s="155"/>
      <c r="O5" s="155"/>
      <c r="P5" s="155"/>
      <c r="Q5" s="155"/>
      <c r="R5" s="155"/>
      <c r="S5" s="155"/>
      <c r="T5" s="155"/>
      <c r="U5" s="155"/>
      <c r="V5" s="155"/>
      <c r="W5" s="155"/>
      <c r="X5" s="155"/>
      <c r="Y5" s="156"/>
      <c r="Z5" s="156"/>
      <c r="AA5" s="157"/>
      <c r="AB5" s="157"/>
      <c r="AC5" s="157"/>
      <c r="AD5" s="157"/>
      <c r="AE5" s="157"/>
      <c r="AF5" s="157"/>
      <c r="AG5" s="157"/>
      <c r="AH5" s="157"/>
      <c r="AI5" s="159"/>
      <c r="AJ5" s="160"/>
      <c r="AK5" s="161"/>
      <c r="AL5" s="162"/>
      <c r="AM5" s="158"/>
    </row>
    <row r="6" spans="2:39" ht="37.5" customHeight="1">
      <c r="B6" s="700" t="s">
        <v>61</v>
      </c>
      <c r="C6" s="706" t="s">
        <v>62</v>
      </c>
      <c r="D6" s="706" t="s">
        <v>154</v>
      </c>
      <c r="E6" s="707"/>
      <c r="F6" s="708"/>
      <c r="G6" s="703" t="s">
        <v>63</v>
      </c>
      <c r="H6" s="706" t="s">
        <v>210</v>
      </c>
      <c r="I6" s="707"/>
      <c r="J6" s="707"/>
      <c r="K6" s="708"/>
      <c r="L6" s="703" t="s">
        <v>127</v>
      </c>
      <c r="M6" s="703" t="s">
        <v>141</v>
      </c>
      <c r="N6" s="703" t="s">
        <v>128</v>
      </c>
      <c r="O6" s="706" t="s">
        <v>155</v>
      </c>
      <c r="P6" s="708"/>
      <c r="Q6" s="715" t="s">
        <v>64</v>
      </c>
      <c r="R6" s="718" t="s">
        <v>296</v>
      </c>
      <c r="S6" s="719"/>
      <c r="T6" s="719"/>
      <c r="U6" s="719"/>
      <c r="V6" s="719"/>
      <c r="W6" s="719"/>
      <c r="X6" s="719"/>
      <c r="Y6" s="719"/>
      <c r="Z6" s="720"/>
      <c r="AA6" s="718" t="s">
        <v>297</v>
      </c>
      <c r="AB6" s="719"/>
      <c r="AC6" s="719"/>
      <c r="AD6" s="767"/>
      <c r="AE6" s="768" t="s">
        <v>156</v>
      </c>
      <c r="AF6" s="769"/>
      <c r="AG6" s="769"/>
      <c r="AH6" s="770"/>
      <c r="AI6" s="755" t="s">
        <v>187</v>
      </c>
      <c r="AJ6" s="758" t="s">
        <v>65</v>
      </c>
      <c r="AK6" s="759"/>
      <c r="AL6" s="760"/>
      <c r="AM6" s="158"/>
    </row>
    <row r="7" spans="2:39" ht="37.5" customHeight="1">
      <c r="B7" s="701"/>
      <c r="C7" s="709"/>
      <c r="D7" s="709"/>
      <c r="E7" s="743"/>
      <c r="F7" s="711"/>
      <c r="G7" s="704"/>
      <c r="H7" s="709"/>
      <c r="I7" s="710"/>
      <c r="J7" s="710"/>
      <c r="K7" s="711"/>
      <c r="L7" s="704"/>
      <c r="M7" s="704"/>
      <c r="N7" s="704"/>
      <c r="O7" s="709"/>
      <c r="P7" s="711"/>
      <c r="Q7" s="716"/>
      <c r="R7" s="721" t="s">
        <v>157</v>
      </c>
      <c r="S7" s="722"/>
      <c r="T7" s="722"/>
      <c r="U7" s="722"/>
      <c r="V7" s="722"/>
      <c r="W7" s="723"/>
      <c r="X7" s="724" t="s">
        <v>158</v>
      </c>
      <c r="Y7" s="724" t="s">
        <v>159</v>
      </c>
      <c r="Z7" s="726" t="s">
        <v>298</v>
      </c>
      <c r="AA7" s="728" t="s">
        <v>160</v>
      </c>
      <c r="AB7" s="729"/>
      <c r="AC7" s="730"/>
      <c r="AD7" s="731" t="s">
        <v>161</v>
      </c>
      <c r="AE7" s="771"/>
      <c r="AF7" s="772"/>
      <c r="AG7" s="772"/>
      <c r="AH7" s="773"/>
      <c r="AI7" s="756"/>
      <c r="AJ7" s="761"/>
      <c r="AK7" s="762"/>
      <c r="AL7" s="763"/>
      <c r="AM7" s="159"/>
    </row>
    <row r="8" spans="2:39" ht="63.75" customHeight="1" thickBot="1">
      <c r="B8" s="702"/>
      <c r="C8" s="712"/>
      <c r="D8" s="163" t="s">
        <v>151</v>
      </c>
      <c r="E8" s="163" t="s">
        <v>152</v>
      </c>
      <c r="F8" s="163" t="s">
        <v>321</v>
      </c>
      <c r="G8" s="705"/>
      <c r="H8" s="712"/>
      <c r="I8" s="713"/>
      <c r="J8" s="713"/>
      <c r="K8" s="714"/>
      <c r="L8" s="705"/>
      <c r="M8" s="705"/>
      <c r="N8" s="705"/>
      <c r="O8" s="712"/>
      <c r="P8" s="714"/>
      <c r="Q8" s="717"/>
      <c r="R8" s="164" t="s">
        <v>66</v>
      </c>
      <c r="S8" s="165" t="s">
        <v>67</v>
      </c>
      <c r="T8" s="166" t="s">
        <v>68</v>
      </c>
      <c r="U8" s="167" t="s">
        <v>162</v>
      </c>
      <c r="V8" s="167" t="s">
        <v>163</v>
      </c>
      <c r="W8" s="378" t="s">
        <v>164</v>
      </c>
      <c r="X8" s="725"/>
      <c r="Y8" s="725"/>
      <c r="Z8" s="727"/>
      <c r="AA8" s="168" t="s">
        <v>184</v>
      </c>
      <c r="AB8" s="169" t="s">
        <v>185</v>
      </c>
      <c r="AC8" s="167" t="s">
        <v>186</v>
      </c>
      <c r="AD8" s="732"/>
      <c r="AE8" s="170" t="s">
        <v>151</v>
      </c>
      <c r="AF8" s="170" t="s">
        <v>208</v>
      </c>
      <c r="AG8" s="170" t="s">
        <v>320</v>
      </c>
      <c r="AH8" s="170" t="s">
        <v>147</v>
      </c>
      <c r="AI8" s="757"/>
      <c r="AJ8" s="764"/>
      <c r="AK8" s="765"/>
      <c r="AL8" s="766"/>
      <c r="AM8" s="171"/>
    </row>
    <row r="9" spans="2:39" ht="30" customHeight="1">
      <c r="B9" s="172">
        <v>1</v>
      </c>
      <c r="C9" s="314"/>
      <c r="D9" s="315"/>
      <c r="E9" s="315"/>
      <c r="F9" s="315"/>
      <c r="G9" s="315"/>
      <c r="H9" s="315"/>
      <c r="I9" s="355" t="s">
        <v>165</v>
      </c>
      <c r="J9" s="315"/>
      <c r="K9" s="355" t="s">
        <v>166</v>
      </c>
      <c r="L9" s="315"/>
      <c r="M9" s="316"/>
      <c r="N9" s="360">
        <f>IF(ROUNDDOWN(M9/$M$4,1)&gt;1,1,ROUNDDOWN(M9/$M$4,1))</f>
        <v>0</v>
      </c>
      <c r="O9" s="317"/>
      <c r="P9" s="364" t="s">
        <v>167</v>
      </c>
      <c r="Q9" s="316"/>
      <c r="R9" s="318"/>
      <c r="S9" s="319"/>
      <c r="T9" s="320"/>
      <c r="U9" s="321">
        <f t="shared" ref="U9:U17" si="0">IF(C9="",0,ROUND($U$99/COUNTA($C$9:$C$98),0))</f>
        <v>0</v>
      </c>
      <c r="V9" s="365">
        <f>IF($V$4="○",U9+U101,0)</f>
        <v>0</v>
      </c>
      <c r="W9" s="365">
        <f>IF($V$4="○",V9,SUM(R9:T9))</f>
        <v>0</v>
      </c>
      <c r="X9" s="366">
        <f t="shared" ref="X9:X17" si="1">IF(W9=0,0,ROUND($X$99/COUNTIF($W$9:$W$98,"&gt;0"),0))</f>
        <v>0</v>
      </c>
      <c r="Y9" s="366">
        <f>IFERROR(X9+X101,0)</f>
        <v>0</v>
      </c>
      <c r="Z9" s="367">
        <f>SUM(W9,Y9)</f>
        <v>0</v>
      </c>
      <c r="AA9" s="322"/>
      <c r="AB9" s="322"/>
      <c r="AC9" s="323"/>
      <c r="AD9" s="379">
        <f t="shared" ref="AD9:AD70" si="2">SUM(AA9:AC9)</f>
        <v>0</v>
      </c>
      <c r="AE9" s="324"/>
      <c r="AF9" s="325"/>
      <c r="AG9" s="325"/>
      <c r="AH9" s="383">
        <f>SUM(AE9:AG9)</f>
        <v>0</v>
      </c>
      <c r="AI9" s="384">
        <f>AD9-Z9-AH9</f>
        <v>0</v>
      </c>
      <c r="AJ9" s="753"/>
      <c r="AK9" s="753"/>
      <c r="AL9" s="754"/>
      <c r="AM9" s="173"/>
    </row>
    <row r="10" spans="2:39" ht="30" customHeight="1">
      <c r="B10" s="174">
        <f>B9+1</f>
        <v>2</v>
      </c>
      <c r="C10" s="326"/>
      <c r="D10" s="327"/>
      <c r="E10" s="327"/>
      <c r="F10" s="327"/>
      <c r="G10" s="328"/>
      <c r="H10" s="329"/>
      <c r="I10" s="356" t="s">
        <v>165</v>
      </c>
      <c r="J10" s="329"/>
      <c r="K10" s="356" t="s">
        <v>166</v>
      </c>
      <c r="L10" s="329"/>
      <c r="M10" s="329"/>
      <c r="N10" s="361">
        <f t="shared" ref="N10:N98" si="3">IF(ROUNDDOWN(M10/$M$4,1)&gt;1,1,ROUNDDOWN(M10/$M$4,1))</f>
        <v>0</v>
      </c>
      <c r="O10" s="328"/>
      <c r="P10" s="357" t="s">
        <v>167</v>
      </c>
      <c r="Q10" s="330"/>
      <c r="R10" s="331"/>
      <c r="S10" s="332"/>
      <c r="T10" s="333"/>
      <c r="U10" s="334">
        <f t="shared" si="0"/>
        <v>0</v>
      </c>
      <c r="V10" s="368">
        <f>IF($V$4="○",U10,0)</f>
        <v>0</v>
      </c>
      <c r="W10" s="368">
        <f t="shared" ref="W10:W98" si="4">IF($V$4="○",V10,SUM(R10:T10))</f>
        <v>0</v>
      </c>
      <c r="X10" s="369">
        <f t="shared" si="1"/>
        <v>0</v>
      </c>
      <c r="Y10" s="369">
        <f>X10</f>
        <v>0</v>
      </c>
      <c r="Z10" s="370">
        <f t="shared" ref="Z10:Z73" si="5">SUM(W10,Y10)</f>
        <v>0</v>
      </c>
      <c r="AA10" s="333"/>
      <c r="AB10" s="324"/>
      <c r="AC10" s="335"/>
      <c r="AD10" s="380">
        <f t="shared" si="2"/>
        <v>0</v>
      </c>
      <c r="AE10" s="324"/>
      <c r="AF10" s="324"/>
      <c r="AG10" s="324"/>
      <c r="AH10" s="371">
        <f t="shared" ref="AH10:AH11" si="6">SUM(AE10:AG10)</f>
        <v>0</v>
      </c>
      <c r="AI10" s="385">
        <f t="shared" ref="AI10:AI40" si="7">AD10-Z10-AH10</f>
        <v>0</v>
      </c>
      <c r="AJ10" s="738"/>
      <c r="AK10" s="738"/>
      <c r="AL10" s="739"/>
      <c r="AM10" s="173"/>
    </row>
    <row r="11" spans="2:39" ht="30" customHeight="1">
      <c r="B11" s="175">
        <f t="shared" ref="B11:B98" si="8">B10+1</f>
        <v>3</v>
      </c>
      <c r="C11" s="326"/>
      <c r="D11" s="328"/>
      <c r="E11" s="328"/>
      <c r="F11" s="328"/>
      <c r="G11" s="328"/>
      <c r="H11" s="328"/>
      <c r="I11" s="357" t="s">
        <v>165</v>
      </c>
      <c r="J11" s="328"/>
      <c r="K11" s="357" t="s">
        <v>166</v>
      </c>
      <c r="L11" s="328"/>
      <c r="M11" s="336"/>
      <c r="N11" s="362">
        <f t="shared" si="3"/>
        <v>0</v>
      </c>
      <c r="O11" s="328"/>
      <c r="P11" s="357" t="s">
        <v>167</v>
      </c>
      <c r="Q11" s="336"/>
      <c r="R11" s="337"/>
      <c r="S11" s="338"/>
      <c r="T11" s="339"/>
      <c r="U11" s="334">
        <f t="shared" si="0"/>
        <v>0</v>
      </c>
      <c r="V11" s="368">
        <f t="shared" ref="V11:V98" si="9">IF($V$4="○",U11,0)</f>
        <v>0</v>
      </c>
      <c r="W11" s="368">
        <f t="shared" si="4"/>
        <v>0</v>
      </c>
      <c r="X11" s="371">
        <f t="shared" si="1"/>
        <v>0</v>
      </c>
      <c r="Y11" s="371">
        <f t="shared" ref="Y11:Y98" si="10">X11</f>
        <v>0</v>
      </c>
      <c r="Z11" s="372">
        <f t="shared" si="5"/>
        <v>0</v>
      </c>
      <c r="AA11" s="339"/>
      <c r="AB11" s="324"/>
      <c r="AC11" s="324"/>
      <c r="AD11" s="380">
        <f t="shared" si="2"/>
        <v>0</v>
      </c>
      <c r="AE11" s="324"/>
      <c r="AF11" s="324"/>
      <c r="AG11" s="324"/>
      <c r="AH11" s="371">
        <f t="shared" si="6"/>
        <v>0</v>
      </c>
      <c r="AI11" s="385">
        <f t="shared" si="7"/>
        <v>0</v>
      </c>
      <c r="AJ11" s="738"/>
      <c r="AK11" s="738"/>
      <c r="AL11" s="739"/>
      <c r="AM11" s="173"/>
    </row>
    <row r="12" spans="2:39" ht="30" customHeight="1">
      <c r="B12" s="175">
        <f t="shared" si="8"/>
        <v>4</v>
      </c>
      <c r="C12" s="326"/>
      <c r="D12" s="328"/>
      <c r="E12" s="328"/>
      <c r="F12" s="328"/>
      <c r="G12" s="328"/>
      <c r="H12" s="328"/>
      <c r="I12" s="357" t="s">
        <v>165</v>
      </c>
      <c r="J12" s="328"/>
      <c r="K12" s="357" t="s">
        <v>166</v>
      </c>
      <c r="L12" s="328"/>
      <c r="M12" s="336"/>
      <c r="N12" s="362">
        <f t="shared" si="3"/>
        <v>0</v>
      </c>
      <c r="O12" s="328"/>
      <c r="P12" s="357" t="s">
        <v>167</v>
      </c>
      <c r="Q12" s="336"/>
      <c r="R12" s="337"/>
      <c r="S12" s="338"/>
      <c r="T12" s="339"/>
      <c r="U12" s="334">
        <f t="shared" si="0"/>
        <v>0</v>
      </c>
      <c r="V12" s="368">
        <f t="shared" si="9"/>
        <v>0</v>
      </c>
      <c r="W12" s="368">
        <f t="shared" si="4"/>
        <v>0</v>
      </c>
      <c r="X12" s="371">
        <f t="shared" si="1"/>
        <v>0</v>
      </c>
      <c r="Y12" s="371">
        <f t="shared" si="10"/>
        <v>0</v>
      </c>
      <c r="Z12" s="372">
        <f t="shared" si="5"/>
        <v>0</v>
      </c>
      <c r="AA12" s="339"/>
      <c r="AB12" s="324"/>
      <c r="AC12" s="324"/>
      <c r="AD12" s="380">
        <f t="shared" si="2"/>
        <v>0</v>
      </c>
      <c r="AE12" s="324"/>
      <c r="AF12" s="324"/>
      <c r="AG12" s="324"/>
      <c r="AH12" s="371">
        <f>SUM(AE12:AG12)</f>
        <v>0</v>
      </c>
      <c r="AI12" s="385">
        <f t="shared" si="7"/>
        <v>0</v>
      </c>
      <c r="AJ12" s="738"/>
      <c r="AK12" s="738"/>
      <c r="AL12" s="739"/>
      <c r="AM12" s="173"/>
    </row>
    <row r="13" spans="2:39" ht="30" customHeight="1">
      <c r="B13" s="175">
        <f t="shared" si="8"/>
        <v>5</v>
      </c>
      <c r="C13" s="326"/>
      <c r="D13" s="328"/>
      <c r="E13" s="328"/>
      <c r="F13" s="328"/>
      <c r="G13" s="328"/>
      <c r="H13" s="328"/>
      <c r="I13" s="357" t="s">
        <v>165</v>
      </c>
      <c r="J13" s="328"/>
      <c r="K13" s="357" t="s">
        <v>166</v>
      </c>
      <c r="L13" s="328"/>
      <c r="M13" s="336"/>
      <c r="N13" s="362">
        <f t="shared" si="3"/>
        <v>0</v>
      </c>
      <c r="O13" s="328"/>
      <c r="P13" s="357" t="s">
        <v>167</v>
      </c>
      <c r="Q13" s="336"/>
      <c r="R13" s="337"/>
      <c r="S13" s="338"/>
      <c r="T13" s="339"/>
      <c r="U13" s="334">
        <f t="shared" si="0"/>
        <v>0</v>
      </c>
      <c r="V13" s="368">
        <f t="shared" si="9"/>
        <v>0</v>
      </c>
      <c r="W13" s="368">
        <f t="shared" si="4"/>
        <v>0</v>
      </c>
      <c r="X13" s="371">
        <f t="shared" si="1"/>
        <v>0</v>
      </c>
      <c r="Y13" s="371">
        <f t="shared" si="10"/>
        <v>0</v>
      </c>
      <c r="Z13" s="372">
        <f t="shared" si="5"/>
        <v>0</v>
      </c>
      <c r="AA13" s="339"/>
      <c r="AB13" s="324"/>
      <c r="AC13" s="324"/>
      <c r="AD13" s="380">
        <f t="shared" si="2"/>
        <v>0</v>
      </c>
      <c r="AE13" s="324"/>
      <c r="AF13" s="324"/>
      <c r="AG13" s="324"/>
      <c r="AH13" s="371">
        <f t="shared" ref="AH13:AH76" si="11">SUM(AE13:AG13)</f>
        <v>0</v>
      </c>
      <c r="AI13" s="385">
        <f t="shared" si="7"/>
        <v>0</v>
      </c>
      <c r="AJ13" s="738"/>
      <c r="AK13" s="738"/>
      <c r="AL13" s="739"/>
      <c r="AM13" s="173"/>
    </row>
    <row r="14" spans="2:39" ht="30" customHeight="1">
      <c r="B14" s="175">
        <f t="shared" si="8"/>
        <v>6</v>
      </c>
      <c r="C14" s="326"/>
      <c r="D14" s="328"/>
      <c r="E14" s="328"/>
      <c r="F14" s="328"/>
      <c r="G14" s="328"/>
      <c r="H14" s="327"/>
      <c r="I14" s="358" t="s">
        <v>165</v>
      </c>
      <c r="J14" s="327"/>
      <c r="K14" s="358" t="s">
        <v>166</v>
      </c>
      <c r="L14" s="327"/>
      <c r="M14" s="340"/>
      <c r="N14" s="362">
        <f t="shared" si="3"/>
        <v>0</v>
      </c>
      <c r="O14" s="328"/>
      <c r="P14" s="357" t="s">
        <v>167</v>
      </c>
      <c r="Q14" s="336"/>
      <c r="R14" s="337"/>
      <c r="S14" s="338"/>
      <c r="T14" s="341"/>
      <c r="U14" s="342">
        <f t="shared" si="0"/>
        <v>0</v>
      </c>
      <c r="V14" s="368">
        <f t="shared" si="9"/>
        <v>0</v>
      </c>
      <c r="W14" s="368">
        <f t="shared" si="4"/>
        <v>0</v>
      </c>
      <c r="X14" s="371">
        <f t="shared" si="1"/>
        <v>0</v>
      </c>
      <c r="Y14" s="371">
        <f t="shared" si="10"/>
        <v>0</v>
      </c>
      <c r="Z14" s="372">
        <f t="shared" si="5"/>
        <v>0</v>
      </c>
      <c r="AA14" s="339"/>
      <c r="AB14" s="324"/>
      <c r="AC14" s="324"/>
      <c r="AD14" s="380">
        <f t="shared" si="2"/>
        <v>0</v>
      </c>
      <c r="AE14" s="324"/>
      <c r="AF14" s="324"/>
      <c r="AG14" s="324"/>
      <c r="AH14" s="371">
        <f t="shared" si="11"/>
        <v>0</v>
      </c>
      <c r="AI14" s="385">
        <f t="shared" si="7"/>
        <v>0</v>
      </c>
      <c r="AJ14" s="738"/>
      <c r="AK14" s="738"/>
      <c r="AL14" s="739"/>
      <c r="AM14" s="173"/>
    </row>
    <row r="15" spans="2:39" ht="30" customHeight="1">
      <c r="B15" s="175">
        <f t="shared" si="8"/>
        <v>7</v>
      </c>
      <c r="C15" s="326"/>
      <c r="D15" s="328"/>
      <c r="E15" s="328"/>
      <c r="F15" s="328"/>
      <c r="G15" s="328"/>
      <c r="H15" s="327"/>
      <c r="I15" s="358" t="s">
        <v>165</v>
      </c>
      <c r="J15" s="327"/>
      <c r="K15" s="358" t="s">
        <v>166</v>
      </c>
      <c r="L15" s="327"/>
      <c r="M15" s="340"/>
      <c r="N15" s="362">
        <f t="shared" si="3"/>
        <v>0</v>
      </c>
      <c r="O15" s="328"/>
      <c r="P15" s="357" t="s">
        <v>167</v>
      </c>
      <c r="Q15" s="336"/>
      <c r="R15" s="337"/>
      <c r="S15" s="338"/>
      <c r="T15" s="341"/>
      <c r="U15" s="342">
        <f t="shared" si="0"/>
        <v>0</v>
      </c>
      <c r="V15" s="368">
        <f t="shared" si="9"/>
        <v>0</v>
      </c>
      <c r="W15" s="368">
        <f t="shared" si="4"/>
        <v>0</v>
      </c>
      <c r="X15" s="371">
        <f t="shared" si="1"/>
        <v>0</v>
      </c>
      <c r="Y15" s="371">
        <f t="shared" si="10"/>
        <v>0</v>
      </c>
      <c r="Z15" s="372">
        <f t="shared" si="5"/>
        <v>0</v>
      </c>
      <c r="AA15" s="339"/>
      <c r="AB15" s="324"/>
      <c r="AC15" s="324"/>
      <c r="AD15" s="380">
        <f t="shared" si="2"/>
        <v>0</v>
      </c>
      <c r="AE15" s="324"/>
      <c r="AF15" s="324"/>
      <c r="AG15" s="324"/>
      <c r="AH15" s="371">
        <f t="shared" si="11"/>
        <v>0</v>
      </c>
      <c r="AI15" s="385">
        <f t="shared" si="7"/>
        <v>0</v>
      </c>
      <c r="AJ15" s="738"/>
      <c r="AK15" s="738"/>
      <c r="AL15" s="739"/>
      <c r="AM15" s="173"/>
    </row>
    <row r="16" spans="2:39" ht="30" customHeight="1">
      <c r="B16" s="175">
        <f t="shared" si="8"/>
        <v>8</v>
      </c>
      <c r="C16" s="326"/>
      <c r="D16" s="328"/>
      <c r="E16" s="328"/>
      <c r="F16" s="328"/>
      <c r="G16" s="328"/>
      <c r="H16" s="327"/>
      <c r="I16" s="358" t="s">
        <v>165</v>
      </c>
      <c r="J16" s="327"/>
      <c r="K16" s="358" t="s">
        <v>166</v>
      </c>
      <c r="L16" s="327"/>
      <c r="M16" s="340"/>
      <c r="N16" s="362">
        <f t="shared" si="3"/>
        <v>0</v>
      </c>
      <c r="O16" s="328"/>
      <c r="P16" s="357" t="s">
        <v>167</v>
      </c>
      <c r="Q16" s="336"/>
      <c r="R16" s="337"/>
      <c r="S16" s="338"/>
      <c r="T16" s="341"/>
      <c r="U16" s="342">
        <f t="shared" si="0"/>
        <v>0</v>
      </c>
      <c r="V16" s="368">
        <f t="shared" si="9"/>
        <v>0</v>
      </c>
      <c r="W16" s="368">
        <f t="shared" si="4"/>
        <v>0</v>
      </c>
      <c r="X16" s="371">
        <f t="shared" si="1"/>
        <v>0</v>
      </c>
      <c r="Y16" s="371">
        <f t="shared" si="10"/>
        <v>0</v>
      </c>
      <c r="Z16" s="372">
        <f t="shared" si="5"/>
        <v>0</v>
      </c>
      <c r="AA16" s="339"/>
      <c r="AB16" s="324"/>
      <c r="AC16" s="324"/>
      <c r="AD16" s="380">
        <f t="shared" si="2"/>
        <v>0</v>
      </c>
      <c r="AE16" s="324"/>
      <c r="AF16" s="324"/>
      <c r="AG16" s="324"/>
      <c r="AH16" s="371">
        <f t="shared" si="11"/>
        <v>0</v>
      </c>
      <c r="AI16" s="385">
        <f t="shared" si="7"/>
        <v>0</v>
      </c>
      <c r="AJ16" s="738"/>
      <c r="AK16" s="738"/>
      <c r="AL16" s="739"/>
      <c r="AM16" s="173"/>
    </row>
    <row r="17" spans="2:39" ht="30" customHeight="1">
      <c r="B17" s="175">
        <f t="shared" si="8"/>
        <v>9</v>
      </c>
      <c r="C17" s="326"/>
      <c r="D17" s="328"/>
      <c r="E17" s="328"/>
      <c r="F17" s="328"/>
      <c r="G17" s="328"/>
      <c r="H17" s="327"/>
      <c r="I17" s="358" t="s">
        <v>165</v>
      </c>
      <c r="J17" s="327"/>
      <c r="K17" s="358" t="s">
        <v>166</v>
      </c>
      <c r="L17" s="327"/>
      <c r="M17" s="340"/>
      <c r="N17" s="362">
        <f t="shared" si="3"/>
        <v>0</v>
      </c>
      <c r="O17" s="328"/>
      <c r="P17" s="357" t="s">
        <v>167</v>
      </c>
      <c r="Q17" s="336"/>
      <c r="R17" s="337"/>
      <c r="S17" s="338"/>
      <c r="T17" s="341"/>
      <c r="U17" s="342">
        <f t="shared" si="0"/>
        <v>0</v>
      </c>
      <c r="V17" s="368">
        <f t="shared" si="9"/>
        <v>0</v>
      </c>
      <c r="W17" s="368">
        <f t="shared" si="4"/>
        <v>0</v>
      </c>
      <c r="X17" s="371">
        <f t="shared" si="1"/>
        <v>0</v>
      </c>
      <c r="Y17" s="371">
        <f t="shared" si="10"/>
        <v>0</v>
      </c>
      <c r="Z17" s="372">
        <f t="shared" si="5"/>
        <v>0</v>
      </c>
      <c r="AA17" s="339"/>
      <c r="AB17" s="324"/>
      <c r="AC17" s="324"/>
      <c r="AD17" s="380">
        <f t="shared" si="2"/>
        <v>0</v>
      </c>
      <c r="AE17" s="324"/>
      <c r="AF17" s="324"/>
      <c r="AG17" s="324"/>
      <c r="AH17" s="371">
        <f t="shared" si="11"/>
        <v>0</v>
      </c>
      <c r="AI17" s="385">
        <f t="shared" si="7"/>
        <v>0</v>
      </c>
      <c r="AJ17" s="738"/>
      <c r="AK17" s="738"/>
      <c r="AL17" s="739"/>
      <c r="AM17" s="173"/>
    </row>
    <row r="18" spans="2:39" ht="30" customHeight="1">
      <c r="B18" s="175">
        <f t="shared" si="8"/>
        <v>10</v>
      </c>
      <c r="C18" s="326"/>
      <c r="D18" s="328"/>
      <c r="E18" s="328"/>
      <c r="F18" s="328"/>
      <c r="G18" s="328"/>
      <c r="H18" s="327"/>
      <c r="I18" s="358" t="s">
        <v>165</v>
      </c>
      <c r="J18" s="327"/>
      <c r="K18" s="358" t="s">
        <v>166</v>
      </c>
      <c r="L18" s="327"/>
      <c r="M18" s="340"/>
      <c r="N18" s="362">
        <f t="shared" ref="N18:N60" si="12">IF(ROUNDDOWN(M18/$M$4,1)&gt;1,1,ROUNDDOWN(M18/$M$4,1))</f>
        <v>0</v>
      </c>
      <c r="O18" s="328"/>
      <c r="P18" s="357" t="s">
        <v>167</v>
      </c>
      <c r="Q18" s="336"/>
      <c r="R18" s="337"/>
      <c r="S18" s="338"/>
      <c r="T18" s="341"/>
      <c r="U18" s="342">
        <f t="shared" ref="U18:U49" si="13">IF(C18="",0,ROUND($U$99/COUNTA($C$9:$C$98),0))</f>
        <v>0</v>
      </c>
      <c r="V18" s="368">
        <f t="shared" ref="V18:V49" si="14">IF($V$4="○",U18,0)</f>
        <v>0</v>
      </c>
      <c r="W18" s="368">
        <f t="shared" ref="W18:W49" si="15">IF($V$4="○",V18,SUM(R18:T18))</f>
        <v>0</v>
      </c>
      <c r="X18" s="371">
        <f t="shared" ref="X18:X55" si="16">IF(W18=0,0,ROUND($X$99/COUNTIF($W$9:$W$98,"&gt;0"),0))</f>
        <v>0</v>
      </c>
      <c r="Y18" s="371">
        <f t="shared" ref="Y18:Y55" si="17">X18</f>
        <v>0</v>
      </c>
      <c r="Z18" s="372">
        <f t="shared" si="5"/>
        <v>0</v>
      </c>
      <c r="AA18" s="339"/>
      <c r="AB18" s="324"/>
      <c r="AC18" s="324"/>
      <c r="AD18" s="380">
        <f t="shared" ref="AD18:AD50" si="18">SUM(AA18:AC18)</f>
        <v>0</v>
      </c>
      <c r="AE18" s="324"/>
      <c r="AF18" s="324"/>
      <c r="AG18" s="324"/>
      <c r="AH18" s="371">
        <f t="shared" si="11"/>
        <v>0</v>
      </c>
      <c r="AI18" s="385">
        <f t="shared" si="7"/>
        <v>0</v>
      </c>
      <c r="AJ18" s="738"/>
      <c r="AK18" s="738"/>
      <c r="AL18" s="739"/>
      <c r="AM18" s="173"/>
    </row>
    <row r="19" spans="2:39" ht="30" customHeight="1">
      <c r="B19" s="175">
        <f t="shared" si="8"/>
        <v>11</v>
      </c>
      <c r="C19" s="326"/>
      <c r="D19" s="328"/>
      <c r="E19" s="328"/>
      <c r="F19" s="328"/>
      <c r="G19" s="328"/>
      <c r="H19" s="327"/>
      <c r="I19" s="358" t="s">
        <v>165</v>
      </c>
      <c r="J19" s="327"/>
      <c r="K19" s="358" t="s">
        <v>166</v>
      </c>
      <c r="L19" s="327"/>
      <c r="M19" s="340"/>
      <c r="N19" s="362">
        <f t="shared" si="12"/>
        <v>0</v>
      </c>
      <c r="O19" s="328"/>
      <c r="P19" s="357" t="s">
        <v>167</v>
      </c>
      <c r="Q19" s="336"/>
      <c r="R19" s="337"/>
      <c r="S19" s="338"/>
      <c r="T19" s="341"/>
      <c r="U19" s="342">
        <f t="shared" si="13"/>
        <v>0</v>
      </c>
      <c r="V19" s="368">
        <f t="shared" si="14"/>
        <v>0</v>
      </c>
      <c r="W19" s="368">
        <f t="shared" si="15"/>
        <v>0</v>
      </c>
      <c r="X19" s="371">
        <f t="shared" si="16"/>
        <v>0</v>
      </c>
      <c r="Y19" s="371">
        <f t="shared" si="17"/>
        <v>0</v>
      </c>
      <c r="Z19" s="372">
        <f t="shared" si="5"/>
        <v>0</v>
      </c>
      <c r="AA19" s="339"/>
      <c r="AB19" s="324"/>
      <c r="AC19" s="324"/>
      <c r="AD19" s="380">
        <f t="shared" si="18"/>
        <v>0</v>
      </c>
      <c r="AE19" s="324"/>
      <c r="AF19" s="324"/>
      <c r="AG19" s="324"/>
      <c r="AH19" s="371">
        <f t="shared" si="11"/>
        <v>0</v>
      </c>
      <c r="AI19" s="385">
        <f t="shared" si="7"/>
        <v>0</v>
      </c>
      <c r="AJ19" s="738"/>
      <c r="AK19" s="738"/>
      <c r="AL19" s="739"/>
      <c r="AM19" s="173"/>
    </row>
    <row r="20" spans="2:39" ht="30" customHeight="1">
      <c r="B20" s="175">
        <f t="shared" si="8"/>
        <v>12</v>
      </c>
      <c r="C20" s="326"/>
      <c r="D20" s="328"/>
      <c r="E20" s="328"/>
      <c r="F20" s="328"/>
      <c r="G20" s="328"/>
      <c r="H20" s="327"/>
      <c r="I20" s="358" t="s">
        <v>165</v>
      </c>
      <c r="J20" s="327"/>
      <c r="K20" s="358" t="s">
        <v>166</v>
      </c>
      <c r="L20" s="327"/>
      <c r="M20" s="340"/>
      <c r="N20" s="362">
        <f t="shared" si="12"/>
        <v>0</v>
      </c>
      <c r="O20" s="328"/>
      <c r="P20" s="357" t="s">
        <v>167</v>
      </c>
      <c r="Q20" s="336"/>
      <c r="R20" s="337"/>
      <c r="S20" s="338"/>
      <c r="T20" s="341"/>
      <c r="U20" s="342">
        <f t="shared" si="13"/>
        <v>0</v>
      </c>
      <c r="V20" s="368">
        <f t="shared" si="14"/>
        <v>0</v>
      </c>
      <c r="W20" s="368">
        <f t="shared" si="15"/>
        <v>0</v>
      </c>
      <c r="X20" s="371">
        <f t="shared" si="16"/>
        <v>0</v>
      </c>
      <c r="Y20" s="371">
        <f t="shared" si="17"/>
        <v>0</v>
      </c>
      <c r="Z20" s="372">
        <f t="shared" si="5"/>
        <v>0</v>
      </c>
      <c r="AA20" s="339"/>
      <c r="AB20" s="324"/>
      <c r="AC20" s="324"/>
      <c r="AD20" s="380">
        <f t="shared" si="18"/>
        <v>0</v>
      </c>
      <c r="AE20" s="324"/>
      <c r="AF20" s="324"/>
      <c r="AG20" s="324"/>
      <c r="AH20" s="371">
        <f t="shared" si="11"/>
        <v>0</v>
      </c>
      <c r="AI20" s="385">
        <f t="shared" si="7"/>
        <v>0</v>
      </c>
      <c r="AJ20" s="738"/>
      <c r="AK20" s="738"/>
      <c r="AL20" s="739"/>
      <c r="AM20" s="173"/>
    </row>
    <row r="21" spans="2:39" ht="30" customHeight="1">
      <c r="B21" s="175">
        <f t="shared" si="8"/>
        <v>13</v>
      </c>
      <c r="C21" s="326"/>
      <c r="D21" s="328"/>
      <c r="E21" s="328"/>
      <c r="F21" s="328"/>
      <c r="G21" s="328"/>
      <c r="H21" s="327"/>
      <c r="I21" s="358" t="s">
        <v>165</v>
      </c>
      <c r="J21" s="327"/>
      <c r="K21" s="358" t="s">
        <v>166</v>
      </c>
      <c r="L21" s="327"/>
      <c r="M21" s="340"/>
      <c r="N21" s="362">
        <f t="shared" si="12"/>
        <v>0</v>
      </c>
      <c r="O21" s="328"/>
      <c r="P21" s="357" t="s">
        <v>167</v>
      </c>
      <c r="Q21" s="336"/>
      <c r="R21" s="337"/>
      <c r="S21" s="338"/>
      <c r="T21" s="341"/>
      <c r="U21" s="342">
        <f t="shared" si="13"/>
        <v>0</v>
      </c>
      <c r="V21" s="368">
        <f t="shared" si="14"/>
        <v>0</v>
      </c>
      <c r="W21" s="368">
        <f t="shared" si="15"/>
        <v>0</v>
      </c>
      <c r="X21" s="371">
        <f t="shared" si="16"/>
        <v>0</v>
      </c>
      <c r="Y21" s="371">
        <f t="shared" si="17"/>
        <v>0</v>
      </c>
      <c r="Z21" s="372">
        <f t="shared" si="5"/>
        <v>0</v>
      </c>
      <c r="AA21" s="339"/>
      <c r="AB21" s="324"/>
      <c r="AC21" s="324"/>
      <c r="AD21" s="380">
        <f t="shared" si="18"/>
        <v>0</v>
      </c>
      <c r="AE21" s="324"/>
      <c r="AF21" s="324"/>
      <c r="AG21" s="324"/>
      <c r="AH21" s="371">
        <f t="shared" si="11"/>
        <v>0</v>
      </c>
      <c r="AI21" s="385">
        <f t="shared" si="7"/>
        <v>0</v>
      </c>
      <c r="AJ21" s="738"/>
      <c r="AK21" s="738"/>
      <c r="AL21" s="739"/>
      <c r="AM21" s="173"/>
    </row>
    <row r="22" spans="2:39" ht="30" customHeight="1">
      <c r="B22" s="175">
        <f t="shared" si="8"/>
        <v>14</v>
      </c>
      <c r="C22" s="326"/>
      <c r="D22" s="328"/>
      <c r="E22" s="328"/>
      <c r="F22" s="328"/>
      <c r="G22" s="328"/>
      <c r="H22" s="327"/>
      <c r="I22" s="358" t="s">
        <v>165</v>
      </c>
      <c r="J22" s="327"/>
      <c r="K22" s="358" t="s">
        <v>166</v>
      </c>
      <c r="L22" s="327"/>
      <c r="M22" s="340"/>
      <c r="N22" s="362">
        <f t="shared" si="12"/>
        <v>0</v>
      </c>
      <c r="O22" s="328"/>
      <c r="P22" s="357" t="s">
        <v>167</v>
      </c>
      <c r="Q22" s="336"/>
      <c r="R22" s="337"/>
      <c r="S22" s="338"/>
      <c r="T22" s="341"/>
      <c r="U22" s="342">
        <f t="shared" si="13"/>
        <v>0</v>
      </c>
      <c r="V22" s="368">
        <f t="shared" si="14"/>
        <v>0</v>
      </c>
      <c r="W22" s="368">
        <f t="shared" si="15"/>
        <v>0</v>
      </c>
      <c r="X22" s="371">
        <f t="shared" si="16"/>
        <v>0</v>
      </c>
      <c r="Y22" s="371">
        <f t="shared" si="17"/>
        <v>0</v>
      </c>
      <c r="Z22" s="372">
        <f t="shared" si="5"/>
        <v>0</v>
      </c>
      <c r="AA22" s="339"/>
      <c r="AB22" s="324"/>
      <c r="AC22" s="324"/>
      <c r="AD22" s="380">
        <f t="shared" si="18"/>
        <v>0</v>
      </c>
      <c r="AE22" s="324"/>
      <c r="AF22" s="324"/>
      <c r="AG22" s="324"/>
      <c r="AH22" s="371">
        <f t="shared" si="11"/>
        <v>0</v>
      </c>
      <c r="AI22" s="385">
        <f t="shared" si="7"/>
        <v>0</v>
      </c>
      <c r="AJ22" s="738"/>
      <c r="AK22" s="738"/>
      <c r="AL22" s="739"/>
      <c r="AM22" s="173"/>
    </row>
    <row r="23" spans="2:39" ht="30" customHeight="1">
      <c r="B23" s="175">
        <f t="shared" si="8"/>
        <v>15</v>
      </c>
      <c r="C23" s="326"/>
      <c r="D23" s="328"/>
      <c r="E23" s="328"/>
      <c r="F23" s="328"/>
      <c r="G23" s="328"/>
      <c r="H23" s="327"/>
      <c r="I23" s="358" t="s">
        <v>165</v>
      </c>
      <c r="J23" s="327"/>
      <c r="K23" s="358" t="s">
        <v>166</v>
      </c>
      <c r="L23" s="327"/>
      <c r="M23" s="340"/>
      <c r="N23" s="362">
        <f t="shared" si="12"/>
        <v>0</v>
      </c>
      <c r="O23" s="328"/>
      <c r="P23" s="357" t="s">
        <v>167</v>
      </c>
      <c r="Q23" s="336"/>
      <c r="R23" s="337"/>
      <c r="S23" s="338"/>
      <c r="T23" s="341"/>
      <c r="U23" s="342">
        <f t="shared" si="13"/>
        <v>0</v>
      </c>
      <c r="V23" s="368">
        <f t="shared" si="14"/>
        <v>0</v>
      </c>
      <c r="W23" s="368">
        <f t="shared" si="15"/>
        <v>0</v>
      </c>
      <c r="X23" s="371">
        <f t="shared" si="16"/>
        <v>0</v>
      </c>
      <c r="Y23" s="371">
        <f t="shared" si="17"/>
        <v>0</v>
      </c>
      <c r="Z23" s="372">
        <f t="shared" si="5"/>
        <v>0</v>
      </c>
      <c r="AA23" s="339"/>
      <c r="AB23" s="324"/>
      <c r="AC23" s="324"/>
      <c r="AD23" s="380">
        <f t="shared" si="18"/>
        <v>0</v>
      </c>
      <c r="AE23" s="324"/>
      <c r="AF23" s="324"/>
      <c r="AG23" s="324"/>
      <c r="AH23" s="371">
        <f t="shared" si="11"/>
        <v>0</v>
      </c>
      <c r="AI23" s="385">
        <f t="shared" si="7"/>
        <v>0</v>
      </c>
      <c r="AJ23" s="738"/>
      <c r="AK23" s="738"/>
      <c r="AL23" s="739"/>
      <c r="AM23" s="173"/>
    </row>
    <row r="24" spans="2:39" ht="30" customHeight="1">
      <c r="B24" s="175">
        <f t="shared" si="8"/>
        <v>16</v>
      </c>
      <c r="C24" s="326"/>
      <c r="D24" s="328"/>
      <c r="E24" s="328"/>
      <c r="F24" s="328"/>
      <c r="G24" s="328"/>
      <c r="H24" s="327"/>
      <c r="I24" s="358" t="s">
        <v>165</v>
      </c>
      <c r="J24" s="327"/>
      <c r="K24" s="358" t="s">
        <v>166</v>
      </c>
      <c r="L24" s="327"/>
      <c r="M24" s="340"/>
      <c r="N24" s="362">
        <f t="shared" si="12"/>
        <v>0</v>
      </c>
      <c r="O24" s="328"/>
      <c r="P24" s="357" t="s">
        <v>167</v>
      </c>
      <c r="Q24" s="336"/>
      <c r="R24" s="337"/>
      <c r="S24" s="338"/>
      <c r="T24" s="341"/>
      <c r="U24" s="342">
        <f t="shared" si="13"/>
        <v>0</v>
      </c>
      <c r="V24" s="368">
        <f t="shared" si="14"/>
        <v>0</v>
      </c>
      <c r="W24" s="368">
        <f t="shared" si="15"/>
        <v>0</v>
      </c>
      <c r="X24" s="371">
        <f t="shared" si="16"/>
        <v>0</v>
      </c>
      <c r="Y24" s="371">
        <f t="shared" si="17"/>
        <v>0</v>
      </c>
      <c r="Z24" s="372">
        <f t="shared" si="5"/>
        <v>0</v>
      </c>
      <c r="AA24" s="339"/>
      <c r="AB24" s="324"/>
      <c r="AC24" s="324"/>
      <c r="AD24" s="380">
        <f t="shared" si="18"/>
        <v>0</v>
      </c>
      <c r="AE24" s="324"/>
      <c r="AF24" s="324"/>
      <c r="AG24" s="324"/>
      <c r="AH24" s="371">
        <f t="shared" si="11"/>
        <v>0</v>
      </c>
      <c r="AI24" s="385">
        <f t="shared" si="7"/>
        <v>0</v>
      </c>
      <c r="AJ24" s="738"/>
      <c r="AK24" s="738"/>
      <c r="AL24" s="739"/>
      <c r="AM24" s="173"/>
    </row>
    <row r="25" spans="2:39" ht="30" customHeight="1">
      <c r="B25" s="175">
        <f t="shared" si="8"/>
        <v>17</v>
      </c>
      <c r="C25" s="326"/>
      <c r="D25" s="328"/>
      <c r="E25" s="328"/>
      <c r="F25" s="328"/>
      <c r="G25" s="328"/>
      <c r="H25" s="327"/>
      <c r="I25" s="358" t="s">
        <v>165</v>
      </c>
      <c r="J25" s="327"/>
      <c r="K25" s="358" t="s">
        <v>166</v>
      </c>
      <c r="L25" s="327"/>
      <c r="M25" s="340"/>
      <c r="N25" s="362">
        <f t="shared" si="12"/>
        <v>0</v>
      </c>
      <c r="O25" s="328"/>
      <c r="P25" s="357" t="s">
        <v>167</v>
      </c>
      <c r="Q25" s="336"/>
      <c r="R25" s="337"/>
      <c r="S25" s="338"/>
      <c r="T25" s="341"/>
      <c r="U25" s="342">
        <f t="shared" si="13"/>
        <v>0</v>
      </c>
      <c r="V25" s="368">
        <f t="shared" si="14"/>
        <v>0</v>
      </c>
      <c r="W25" s="368">
        <f t="shared" si="15"/>
        <v>0</v>
      </c>
      <c r="X25" s="371">
        <f t="shared" si="16"/>
        <v>0</v>
      </c>
      <c r="Y25" s="371">
        <f t="shared" si="17"/>
        <v>0</v>
      </c>
      <c r="Z25" s="372">
        <f t="shared" si="5"/>
        <v>0</v>
      </c>
      <c r="AA25" s="339"/>
      <c r="AB25" s="324"/>
      <c r="AC25" s="324"/>
      <c r="AD25" s="380">
        <f t="shared" si="18"/>
        <v>0</v>
      </c>
      <c r="AE25" s="324"/>
      <c r="AF25" s="324"/>
      <c r="AG25" s="324"/>
      <c r="AH25" s="371">
        <f t="shared" si="11"/>
        <v>0</v>
      </c>
      <c r="AI25" s="385">
        <f t="shared" si="7"/>
        <v>0</v>
      </c>
      <c r="AJ25" s="738"/>
      <c r="AK25" s="738"/>
      <c r="AL25" s="739"/>
      <c r="AM25" s="173"/>
    </row>
    <row r="26" spans="2:39" ht="30" customHeight="1">
      <c r="B26" s="175">
        <f t="shared" si="8"/>
        <v>18</v>
      </c>
      <c r="C26" s="326"/>
      <c r="D26" s="328"/>
      <c r="E26" s="328"/>
      <c r="F26" s="328"/>
      <c r="G26" s="328"/>
      <c r="H26" s="327"/>
      <c r="I26" s="358" t="s">
        <v>165</v>
      </c>
      <c r="J26" s="327"/>
      <c r="K26" s="358" t="s">
        <v>166</v>
      </c>
      <c r="L26" s="327"/>
      <c r="M26" s="340"/>
      <c r="N26" s="362">
        <f t="shared" si="12"/>
        <v>0</v>
      </c>
      <c r="O26" s="328"/>
      <c r="P26" s="357" t="s">
        <v>167</v>
      </c>
      <c r="Q26" s="336"/>
      <c r="R26" s="337"/>
      <c r="S26" s="338"/>
      <c r="T26" s="341"/>
      <c r="U26" s="342">
        <f t="shared" si="13"/>
        <v>0</v>
      </c>
      <c r="V26" s="368">
        <f t="shared" si="14"/>
        <v>0</v>
      </c>
      <c r="W26" s="368">
        <f t="shared" si="15"/>
        <v>0</v>
      </c>
      <c r="X26" s="371">
        <f t="shared" si="16"/>
        <v>0</v>
      </c>
      <c r="Y26" s="371">
        <f t="shared" si="17"/>
        <v>0</v>
      </c>
      <c r="Z26" s="372">
        <f t="shared" si="5"/>
        <v>0</v>
      </c>
      <c r="AA26" s="339"/>
      <c r="AB26" s="324"/>
      <c r="AC26" s="324"/>
      <c r="AD26" s="380">
        <f t="shared" si="18"/>
        <v>0</v>
      </c>
      <c r="AE26" s="324"/>
      <c r="AF26" s="324"/>
      <c r="AG26" s="324"/>
      <c r="AH26" s="371">
        <f t="shared" si="11"/>
        <v>0</v>
      </c>
      <c r="AI26" s="385">
        <f t="shared" si="7"/>
        <v>0</v>
      </c>
      <c r="AJ26" s="738"/>
      <c r="AK26" s="738"/>
      <c r="AL26" s="739"/>
      <c r="AM26" s="173"/>
    </row>
    <row r="27" spans="2:39" ht="30" customHeight="1">
      <c r="B27" s="175">
        <f t="shared" si="8"/>
        <v>19</v>
      </c>
      <c r="C27" s="326"/>
      <c r="D27" s="328"/>
      <c r="E27" s="328"/>
      <c r="F27" s="328"/>
      <c r="G27" s="328"/>
      <c r="H27" s="327"/>
      <c r="I27" s="358" t="s">
        <v>165</v>
      </c>
      <c r="J27" s="327"/>
      <c r="K27" s="358" t="s">
        <v>166</v>
      </c>
      <c r="L27" s="327"/>
      <c r="M27" s="340"/>
      <c r="N27" s="362">
        <f t="shared" si="12"/>
        <v>0</v>
      </c>
      <c r="O27" s="328"/>
      <c r="P27" s="357" t="s">
        <v>167</v>
      </c>
      <c r="Q27" s="336"/>
      <c r="R27" s="337"/>
      <c r="S27" s="338"/>
      <c r="T27" s="341"/>
      <c r="U27" s="342">
        <f t="shared" si="13"/>
        <v>0</v>
      </c>
      <c r="V27" s="368">
        <f t="shared" si="14"/>
        <v>0</v>
      </c>
      <c r="W27" s="368">
        <f t="shared" si="15"/>
        <v>0</v>
      </c>
      <c r="X27" s="371">
        <f t="shared" si="16"/>
        <v>0</v>
      </c>
      <c r="Y27" s="371">
        <f t="shared" si="17"/>
        <v>0</v>
      </c>
      <c r="Z27" s="372">
        <f t="shared" si="5"/>
        <v>0</v>
      </c>
      <c r="AA27" s="339"/>
      <c r="AB27" s="324"/>
      <c r="AC27" s="324"/>
      <c r="AD27" s="380">
        <f t="shared" si="18"/>
        <v>0</v>
      </c>
      <c r="AE27" s="324"/>
      <c r="AF27" s="324"/>
      <c r="AG27" s="324"/>
      <c r="AH27" s="371">
        <f t="shared" si="11"/>
        <v>0</v>
      </c>
      <c r="AI27" s="385">
        <f t="shared" si="7"/>
        <v>0</v>
      </c>
      <c r="AJ27" s="738"/>
      <c r="AK27" s="738"/>
      <c r="AL27" s="739"/>
      <c r="AM27" s="173"/>
    </row>
    <row r="28" spans="2:39" ht="30" customHeight="1">
      <c r="B28" s="175">
        <f t="shared" si="8"/>
        <v>20</v>
      </c>
      <c r="C28" s="326"/>
      <c r="D28" s="328"/>
      <c r="E28" s="328"/>
      <c r="F28" s="328"/>
      <c r="G28" s="328"/>
      <c r="H28" s="327"/>
      <c r="I28" s="358" t="s">
        <v>165</v>
      </c>
      <c r="J28" s="327"/>
      <c r="K28" s="358" t="s">
        <v>166</v>
      </c>
      <c r="L28" s="327"/>
      <c r="M28" s="340"/>
      <c r="N28" s="362">
        <f t="shared" si="12"/>
        <v>0</v>
      </c>
      <c r="O28" s="328"/>
      <c r="P28" s="357" t="s">
        <v>167</v>
      </c>
      <c r="Q28" s="336"/>
      <c r="R28" s="337"/>
      <c r="S28" s="338"/>
      <c r="T28" s="341"/>
      <c r="U28" s="342">
        <f t="shared" si="13"/>
        <v>0</v>
      </c>
      <c r="V28" s="368">
        <f t="shared" si="14"/>
        <v>0</v>
      </c>
      <c r="W28" s="368">
        <f t="shared" si="15"/>
        <v>0</v>
      </c>
      <c r="X28" s="371">
        <f t="shared" si="16"/>
        <v>0</v>
      </c>
      <c r="Y28" s="371">
        <f t="shared" si="17"/>
        <v>0</v>
      </c>
      <c r="Z28" s="372">
        <f t="shared" si="5"/>
        <v>0</v>
      </c>
      <c r="AA28" s="339"/>
      <c r="AB28" s="324"/>
      <c r="AC28" s="324"/>
      <c r="AD28" s="380">
        <f t="shared" si="18"/>
        <v>0</v>
      </c>
      <c r="AE28" s="324"/>
      <c r="AF28" s="324"/>
      <c r="AG28" s="324"/>
      <c r="AH28" s="371">
        <f t="shared" si="11"/>
        <v>0</v>
      </c>
      <c r="AI28" s="385">
        <f t="shared" si="7"/>
        <v>0</v>
      </c>
      <c r="AJ28" s="738"/>
      <c r="AK28" s="738"/>
      <c r="AL28" s="739"/>
      <c r="AM28" s="173"/>
    </row>
    <row r="29" spans="2:39" ht="30" customHeight="1">
      <c r="B29" s="175">
        <f t="shared" si="8"/>
        <v>21</v>
      </c>
      <c r="C29" s="326"/>
      <c r="D29" s="328"/>
      <c r="E29" s="328"/>
      <c r="F29" s="328"/>
      <c r="G29" s="328"/>
      <c r="H29" s="327"/>
      <c r="I29" s="358" t="s">
        <v>165</v>
      </c>
      <c r="J29" s="327"/>
      <c r="K29" s="358" t="s">
        <v>166</v>
      </c>
      <c r="L29" s="327"/>
      <c r="M29" s="340"/>
      <c r="N29" s="362">
        <f t="shared" si="12"/>
        <v>0</v>
      </c>
      <c r="O29" s="328"/>
      <c r="P29" s="357" t="s">
        <v>167</v>
      </c>
      <c r="Q29" s="336"/>
      <c r="R29" s="337"/>
      <c r="S29" s="338"/>
      <c r="T29" s="341"/>
      <c r="U29" s="342">
        <f t="shared" si="13"/>
        <v>0</v>
      </c>
      <c r="V29" s="368">
        <f t="shared" si="14"/>
        <v>0</v>
      </c>
      <c r="W29" s="368">
        <f t="shared" si="15"/>
        <v>0</v>
      </c>
      <c r="X29" s="371">
        <f t="shared" si="16"/>
        <v>0</v>
      </c>
      <c r="Y29" s="371">
        <f t="shared" si="17"/>
        <v>0</v>
      </c>
      <c r="Z29" s="372">
        <f t="shared" si="5"/>
        <v>0</v>
      </c>
      <c r="AA29" s="339"/>
      <c r="AB29" s="324"/>
      <c r="AC29" s="324"/>
      <c r="AD29" s="380">
        <f t="shared" si="18"/>
        <v>0</v>
      </c>
      <c r="AE29" s="324"/>
      <c r="AF29" s="324"/>
      <c r="AG29" s="324"/>
      <c r="AH29" s="371">
        <f t="shared" si="11"/>
        <v>0</v>
      </c>
      <c r="AI29" s="385">
        <f t="shared" si="7"/>
        <v>0</v>
      </c>
      <c r="AJ29" s="738"/>
      <c r="AK29" s="738"/>
      <c r="AL29" s="739"/>
      <c r="AM29" s="173"/>
    </row>
    <row r="30" spans="2:39" ht="30" customHeight="1">
      <c r="B30" s="175">
        <f t="shared" si="8"/>
        <v>22</v>
      </c>
      <c r="C30" s="326"/>
      <c r="D30" s="328"/>
      <c r="E30" s="328"/>
      <c r="F30" s="328"/>
      <c r="G30" s="328"/>
      <c r="H30" s="327"/>
      <c r="I30" s="358" t="s">
        <v>165</v>
      </c>
      <c r="J30" s="327"/>
      <c r="K30" s="358" t="s">
        <v>166</v>
      </c>
      <c r="L30" s="327"/>
      <c r="M30" s="340"/>
      <c r="N30" s="362">
        <f t="shared" si="12"/>
        <v>0</v>
      </c>
      <c r="O30" s="328"/>
      <c r="P30" s="357" t="s">
        <v>167</v>
      </c>
      <c r="Q30" s="336"/>
      <c r="R30" s="337"/>
      <c r="S30" s="338"/>
      <c r="T30" s="341"/>
      <c r="U30" s="342">
        <f t="shared" si="13"/>
        <v>0</v>
      </c>
      <c r="V30" s="368">
        <f t="shared" si="14"/>
        <v>0</v>
      </c>
      <c r="W30" s="368">
        <f t="shared" si="15"/>
        <v>0</v>
      </c>
      <c r="X30" s="371">
        <f t="shared" si="16"/>
        <v>0</v>
      </c>
      <c r="Y30" s="371">
        <f t="shared" si="17"/>
        <v>0</v>
      </c>
      <c r="Z30" s="372">
        <f t="shared" si="5"/>
        <v>0</v>
      </c>
      <c r="AA30" s="339"/>
      <c r="AB30" s="324"/>
      <c r="AC30" s="324"/>
      <c r="AD30" s="380">
        <f t="shared" si="18"/>
        <v>0</v>
      </c>
      <c r="AE30" s="324"/>
      <c r="AF30" s="324"/>
      <c r="AG30" s="324"/>
      <c r="AH30" s="371">
        <f t="shared" si="11"/>
        <v>0</v>
      </c>
      <c r="AI30" s="385">
        <f t="shared" si="7"/>
        <v>0</v>
      </c>
      <c r="AJ30" s="738"/>
      <c r="AK30" s="738"/>
      <c r="AL30" s="739"/>
      <c r="AM30" s="173"/>
    </row>
    <row r="31" spans="2:39" ht="30" customHeight="1">
      <c r="B31" s="175">
        <f t="shared" si="8"/>
        <v>23</v>
      </c>
      <c r="C31" s="326"/>
      <c r="D31" s="328"/>
      <c r="E31" s="328"/>
      <c r="F31" s="328"/>
      <c r="G31" s="328"/>
      <c r="H31" s="327"/>
      <c r="I31" s="358" t="s">
        <v>165</v>
      </c>
      <c r="J31" s="327"/>
      <c r="K31" s="358" t="s">
        <v>166</v>
      </c>
      <c r="L31" s="327"/>
      <c r="M31" s="340"/>
      <c r="N31" s="362">
        <f t="shared" si="12"/>
        <v>0</v>
      </c>
      <c r="O31" s="328"/>
      <c r="P31" s="357" t="s">
        <v>167</v>
      </c>
      <c r="Q31" s="336"/>
      <c r="R31" s="337"/>
      <c r="S31" s="338"/>
      <c r="T31" s="341"/>
      <c r="U31" s="342">
        <f t="shared" si="13"/>
        <v>0</v>
      </c>
      <c r="V31" s="368">
        <f t="shared" si="14"/>
        <v>0</v>
      </c>
      <c r="W31" s="368">
        <f t="shared" si="15"/>
        <v>0</v>
      </c>
      <c r="X31" s="371">
        <f t="shared" si="16"/>
        <v>0</v>
      </c>
      <c r="Y31" s="371">
        <f t="shared" si="17"/>
        <v>0</v>
      </c>
      <c r="Z31" s="372">
        <f t="shared" si="5"/>
        <v>0</v>
      </c>
      <c r="AA31" s="339"/>
      <c r="AB31" s="324"/>
      <c r="AC31" s="324"/>
      <c r="AD31" s="380">
        <f t="shared" si="18"/>
        <v>0</v>
      </c>
      <c r="AE31" s="324"/>
      <c r="AF31" s="324"/>
      <c r="AG31" s="324"/>
      <c r="AH31" s="371">
        <f t="shared" si="11"/>
        <v>0</v>
      </c>
      <c r="AI31" s="385">
        <f t="shared" si="7"/>
        <v>0</v>
      </c>
      <c r="AJ31" s="738"/>
      <c r="AK31" s="738"/>
      <c r="AL31" s="739"/>
      <c r="AM31" s="173"/>
    </row>
    <row r="32" spans="2:39" ht="30" customHeight="1">
      <c r="B32" s="175">
        <f t="shared" si="8"/>
        <v>24</v>
      </c>
      <c r="C32" s="326"/>
      <c r="D32" s="328"/>
      <c r="E32" s="328"/>
      <c r="F32" s="328"/>
      <c r="G32" s="328"/>
      <c r="H32" s="327"/>
      <c r="I32" s="358" t="s">
        <v>165</v>
      </c>
      <c r="J32" s="327"/>
      <c r="K32" s="358" t="s">
        <v>166</v>
      </c>
      <c r="L32" s="327"/>
      <c r="M32" s="340"/>
      <c r="N32" s="362">
        <f t="shared" si="12"/>
        <v>0</v>
      </c>
      <c r="O32" s="328"/>
      <c r="P32" s="357" t="s">
        <v>167</v>
      </c>
      <c r="Q32" s="336"/>
      <c r="R32" s="337"/>
      <c r="S32" s="338"/>
      <c r="T32" s="341"/>
      <c r="U32" s="342">
        <f t="shared" si="13"/>
        <v>0</v>
      </c>
      <c r="V32" s="368">
        <f t="shared" si="14"/>
        <v>0</v>
      </c>
      <c r="W32" s="368">
        <f t="shared" si="15"/>
        <v>0</v>
      </c>
      <c r="X32" s="371">
        <f t="shared" si="16"/>
        <v>0</v>
      </c>
      <c r="Y32" s="371">
        <f t="shared" si="17"/>
        <v>0</v>
      </c>
      <c r="Z32" s="372">
        <f t="shared" si="5"/>
        <v>0</v>
      </c>
      <c r="AA32" s="339"/>
      <c r="AB32" s="324"/>
      <c r="AC32" s="324"/>
      <c r="AD32" s="380">
        <f t="shared" si="18"/>
        <v>0</v>
      </c>
      <c r="AE32" s="324"/>
      <c r="AF32" s="324"/>
      <c r="AG32" s="324"/>
      <c r="AH32" s="371">
        <f t="shared" si="11"/>
        <v>0</v>
      </c>
      <c r="AI32" s="385">
        <f t="shared" si="7"/>
        <v>0</v>
      </c>
      <c r="AJ32" s="738"/>
      <c r="AK32" s="738"/>
      <c r="AL32" s="739"/>
      <c r="AM32" s="173"/>
    </row>
    <row r="33" spans="2:39" ht="30" customHeight="1">
      <c r="B33" s="175">
        <f t="shared" si="8"/>
        <v>25</v>
      </c>
      <c r="C33" s="326"/>
      <c r="D33" s="328"/>
      <c r="E33" s="328"/>
      <c r="F33" s="328"/>
      <c r="G33" s="328"/>
      <c r="H33" s="327"/>
      <c r="I33" s="358" t="s">
        <v>165</v>
      </c>
      <c r="J33" s="327"/>
      <c r="K33" s="358" t="s">
        <v>166</v>
      </c>
      <c r="L33" s="327"/>
      <c r="M33" s="340"/>
      <c r="N33" s="362">
        <f t="shared" si="12"/>
        <v>0</v>
      </c>
      <c r="O33" s="328"/>
      <c r="P33" s="357" t="s">
        <v>167</v>
      </c>
      <c r="Q33" s="336"/>
      <c r="R33" s="337"/>
      <c r="S33" s="338"/>
      <c r="T33" s="341"/>
      <c r="U33" s="342">
        <f t="shared" si="13"/>
        <v>0</v>
      </c>
      <c r="V33" s="368">
        <f t="shared" si="14"/>
        <v>0</v>
      </c>
      <c r="W33" s="368">
        <f t="shared" si="15"/>
        <v>0</v>
      </c>
      <c r="X33" s="371">
        <f t="shared" si="16"/>
        <v>0</v>
      </c>
      <c r="Y33" s="371">
        <f t="shared" si="17"/>
        <v>0</v>
      </c>
      <c r="Z33" s="372">
        <f t="shared" si="5"/>
        <v>0</v>
      </c>
      <c r="AA33" s="339"/>
      <c r="AB33" s="324"/>
      <c r="AC33" s="324"/>
      <c r="AD33" s="380">
        <f t="shared" si="18"/>
        <v>0</v>
      </c>
      <c r="AE33" s="324"/>
      <c r="AF33" s="324"/>
      <c r="AG33" s="324"/>
      <c r="AH33" s="371">
        <f t="shared" si="11"/>
        <v>0</v>
      </c>
      <c r="AI33" s="385">
        <f t="shared" si="7"/>
        <v>0</v>
      </c>
      <c r="AJ33" s="738"/>
      <c r="AK33" s="738"/>
      <c r="AL33" s="739"/>
      <c r="AM33" s="173"/>
    </row>
    <row r="34" spans="2:39" ht="30" customHeight="1">
      <c r="B34" s="175">
        <f t="shared" si="8"/>
        <v>26</v>
      </c>
      <c r="C34" s="326"/>
      <c r="D34" s="328"/>
      <c r="E34" s="328"/>
      <c r="F34" s="328"/>
      <c r="G34" s="328"/>
      <c r="H34" s="327"/>
      <c r="I34" s="358" t="s">
        <v>165</v>
      </c>
      <c r="J34" s="327"/>
      <c r="K34" s="358" t="s">
        <v>166</v>
      </c>
      <c r="L34" s="327"/>
      <c r="M34" s="340"/>
      <c r="N34" s="362">
        <f t="shared" si="12"/>
        <v>0</v>
      </c>
      <c r="O34" s="328"/>
      <c r="P34" s="357" t="s">
        <v>167</v>
      </c>
      <c r="Q34" s="336"/>
      <c r="R34" s="337"/>
      <c r="S34" s="338"/>
      <c r="T34" s="341"/>
      <c r="U34" s="342">
        <f t="shared" si="13"/>
        <v>0</v>
      </c>
      <c r="V34" s="368">
        <f t="shared" si="14"/>
        <v>0</v>
      </c>
      <c r="W34" s="368">
        <f t="shared" si="15"/>
        <v>0</v>
      </c>
      <c r="X34" s="371">
        <f t="shared" si="16"/>
        <v>0</v>
      </c>
      <c r="Y34" s="371">
        <f t="shared" si="17"/>
        <v>0</v>
      </c>
      <c r="Z34" s="372">
        <f t="shared" si="5"/>
        <v>0</v>
      </c>
      <c r="AA34" s="339"/>
      <c r="AB34" s="324"/>
      <c r="AC34" s="324"/>
      <c r="AD34" s="380">
        <f t="shared" si="18"/>
        <v>0</v>
      </c>
      <c r="AE34" s="324"/>
      <c r="AF34" s="324"/>
      <c r="AG34" s="324"/>
      <c r="AH34" s="371">
        <f t="shared" si="11"/>
        <v>0</v>
      </c>
      <c r="AI34" s="385">
        <f t="shared" si="7"/>
        <v>0</v>
      </c>
      <c r="AJ34" s="738"/>
      <c r="AK34" s="738"/>
      <c r="AL34" s="739"/>
      <c r="AM34" s="173"/>
    </row>
    <row r="35" spans="2:39" ht="30" customHeight="1">
      <c r="B35" s="175">
        <f t="shared" si="8"/>
        <v>27</v>
      </c>
      <c r="C35" s="326"/>
      <c r="D35" s="328"/>
      <c r="E35" s="328"/>
      <c r="F35" s="328"/>
      <c r="G35" s="328"/>
      <c r="H35" s="327"/>
      <c r="I35" s="358" t="s">
        <v>165</v>
      </c>
      <c r="J35" s="327"/>
      <c r="K35" s="358" t="s">
        <v>166</v>
      </c>
      <c r="L35" s="327"/>
      <c r="M35" s="340"/>
      <c r="N35" s="362">
        <f t="shared" si="12"/>
        <v>0</v>
      </c>
      <c r="O35" s="328"/>
      <c r="P35" s="357" t="s">
        <v>167</v>
      </c>
      <c r="Q35" s="336"/>
      <c r="R35" s="337"/>
      <c r="S35" s="338"/>
      <c r="T35" s="341"/>
      <c r="U35" s="342">
        <f t="shared" si="13"/>
        <v>0</v>
      </c>
      <c r="V35" s="368">
        <f t="shared" si="14"/>
        <v>0</v>
      </c>
      <c r="W35" s="368">
        <f t="shared" si="15"/>
        <v>0</v>
      </c>
      <c r="X35" s="371">
        <f t="shared" si="16"/>
        <v>0</v>
      </c>
      <c r="Y35" s="371">
        <f t="shared" si="17"/>
        <v>0</v>
      </c>
      <c r="Z35" s="372">
        <f t="shared" si="5"/>
        <v>0</v>
      </c>
      <c r="AA35" s="339"/>
      <c r="AB35" s="324"/>
      <c r="AC35" s="324"/>
      <c r="AD35" s="380">
        <f t="shared" si="18"/>
        <v>0</v>
      </c>
      <c r="AE35" s="324"/>
      <c r="AF35" s="324"/>
      <c r="AG35" s="324"/>
      <c r="AH35" s="371">
        <f t="shared" si="11"/>
        <v>0</v>
      </c>
      <c r="AI35" s="385">
        <f t="shared" si="7"/>
        <v>0</v>
      </c>
      <c r="AJ35" s="738"/>
      <c r="AK35" s="738"/>
      <c r="AL35" s="739"/>
      <c r="AM35" s="173"/>
    </row>
    <row r="36" spans="2:39" ht="30" customHeight="1">
      <c r="B36" s="175">
        <f t="shared" si="8"/>
        <v>28</v>
      </c>
      <c r="C36" s="326"/>
      <c r="D36" s="328"/>
      <c r="E36" s="328"/>
      <c r="F36" s="328"/>
      <c r="G36" s="328"/>
      <c r="H36" s="327"/>
      <c r="I36" s="358" t="s">
        <v>165</v>
      </c>
      <c r="J36" s="327"/>
      <c r="K36" s="358" t="s">
        <v>166</v>
      </c>
      <c r="L36" s="327"/>
      <c r="M36" s="340"/>
      <c r="N36" s="362">
        <f t="shared" si="12"/>
        <v>0</v>
      </c>
      <c r="O36" s="328"/>
      <c r="P36" s="357" t="s">
        <v>167</v>
      </c>
      <c r="Q36" s="336"/>
      <c r="R36" s="337"/>
      <c r="S36" s="338"/>
      <c r="T36" s="341"/>
      <c r="U36" s="342">
        <f t="shared" si="13"/>
        <v>0</v>
      </c>
      <c r="V36" s="368">
        <f t="shared" si="14"/>
        <v>0</v>
      </c>
      <c r="W36" s="368">
        <f t="shared" si="15"/>
        <v>0</v>
      </c>
      <c r="X36" s="371">
        <f t="shared" si="16"/>
        <v>0</v>
      </c>
      <c r="Y36" s="371">
        <f t="shared" si="17"/>
        <v>0</v>
      </c>
      <c r="Z36" s="372">
        <f t="shared" si="5"/>
        <v>0</v>
      </c>
      <c r="AA36" s="339"/>
      <c r="AB36" s="324"/>
      <c r="AC36" s="324"/>
      <c r="AD36" s="380">
        <f t="shared" si="18"/>
        <v>0</v>
      </c>
      <c r="AE36" s="324"/>
      <c r="AF36" s="324"/>
      <c r="AG36" s="324"/>
      <c r="AH36" s="371">
        <f t="shared" si="11"/>
        <v>0</v>
      </c>
      <c r="AI36" s="385">
        <f t="shared" si="7"/>
        <v>0</v>
      </c>
      <c r="AJ36" s="738"/>
      <c r="AK36" s="738"/>
      <c r="AL36" s="739"/>
      <c r="AM36" s="173"/>
    </row>
    <row r="37" spans="2:39" ht="30" customHeight="1">
      <c r="B37" s="175">
        <f t="shared" si="8"/>
        <v>29</v>
      </c>
      <c r="C37" s="326"/>
      <c r="D37" s="328"/>
      <c r="E37" s="328"/>
      <c r="F37" s="328"/>
      <c r="G37" s="328"/>
      <c r="H37" s="327"/>
      <c r="I37" s="358" t="s">
        <v>165</v>
      </c>
      <c r="J37" s="327"/>
      <c r="K37" s="358" t="s">
        <v>166</v>
      </c>
      <c r="L37" s="327"/>
      <c r="M37" s="340"/>
      <c r="N37" s="362">
        <f t="shared" si="12"/>
        <v>0</v>
      </c>
      <c r="O37" s="328"/>
      <c r="P37" s="357" t="s">
        <v>167</v>
      </c>
      <c r="Q37" s="336"/>
      <c r="R37" s="337"/>
      <c r="S37" s="338"/>
      <c r="T37" s="341"/>
      <c r="U37" s="342">
        <f t="shared" si="13"/>
        <v>0</v>
      </c>
      <c r="V37" s="368">
        <f t="shared" si="14"/>
        <v>0</v>
      </c>
      <c r="W37" s="368">
        <f t="shared" si="15"/>
        <v>0</v>
      </c>
      <c r="X37" s="371">
        <f t="shared" si="16"/>
        <v>0</v>
      </c>
      <c r="Y37" s="371">
        <f t="shared" si="17"/>
        <v>0</v>
      </c>
      <c r="Z37" s="372">
        <f t="shared" si="5"/>
        <v>0</v>
      </c>
      <c r="AA37" s="339"/>
      <c r="AB37" s="324"/>
      <c r="AC37" s="324"/>
      <c r="AD37" s="380">
        <f t="shared" si="18"/>
        <v>0</v>
      </c>
      <c r="AE37" s="324"/>
      <c r="AF37" s="324"/>
      <c r="AG37" s="324"/>
      <c r="AH37" s="371">
        <f t="shared" si="11"/>
        <v>0</v>
      </c>
      <c r="AI37" s="385">
        <f t="shared" si="7"/>
        <v>0</v>
      </c>
      <c r="AJ37" s="738"/>
      <c r="AK37" s="738"/>
      <c r="AL37" s="739"/>
      <c r="AM37" s="173"/>
    </row>
    <row r="38" spans="2:39" ht="30" customHeight="1">
      <c r="B38" s="175">
        <f t="shared" si="8"/>
        <v>30</v>
      </c>
      <c r="C38" s="326"/>
      <c r="D38" s="328"/>
      <c r="E38" s="328"/>
      <c r="F38" s="328"/>
      <c r="G38" s="328"/>
      <c r="H38" s="327"/>
      <c r="I38" s="358" t="s">
        <v>165</v>
      </c>
      <c r="J38" s="327"/>
      <c r="K38" s="358" t="s">
        <v>166</v>
      </c>
      <c r="L38" s="327"/>
      <c r="M38" s="340"/>
      <c r="N38" s="362">
        <f t="shared" si="12"/>
        <v>0</v>
      </c>
      <c r="O38" s="328"/>
      <c r="P38" s="357" t="s">
        <v>167</v>
      </c>
      <c r="Q38" s="336"/>
      <c r="R38" s="337"/>
      <c r="S38" s="338"/>
      <c r="T38" s="341"/>
      <c r="U38" s="342">
        <f t="shared" si="13"/>
        <v>0</v>
      </c>
      <c r="V38" s="368">
        <f t="shared" si="14"/>
        <v>0</v>
      </c>
      <c r="W38" s="368">
        <f t="shared" si="15"/>
        <v>0</v>
      </c>
      <c r="X38" s="371">
        <f t="shared" si="16"/>
        <v>0</v>
      </c>
      <c r="Y38" s="371">
        <f t="shared" si="17"/>
        <v>0</v>
      </c>
      <c r="Z38" s="372">
        <f t="shared" si="5"/>
        <v>0</v>
      </c>
      <c r="AA38" s="339"/>
      <c r="AB38" s="324"/>
      <c r="AC38" s="324"/>
      <c r="AD38" s="380">
        <f t="shared" si="18"/>
        <v>0</v>
      </c>
      <c r="AE38" s="324"/>
      <c r="AF38" s="324"/>
      <c r="AG38" s="324"/>
      <c r="AH38" s="371">
        <f t="shared" si="11"/>
        <v>0</v>
      </c>
      <c r="AI38" s="385">
        <f t="shared" si="7"/>
        <v>0</v>
      </c>
      <c r="AJ38" s="738"/>
      <c r="AK38" s="738"/>
      <c r="AL38" s="739"/>
      <c r="AM38" s="173"/>
    </row>
    <row r="39" spans="2:39" ht="30" customHeight="1">
      <c r="B39" s="175">
        <f t="shared" si="8"/>
        <v>31</v>
      </c>
      <c r="C39" s="326"/>
      <c r="D39" s="328"/>
      <c r="E39" s="328"/>
      <c r="F39" s="328"/>
      <c r="G39" s="328"/>
      <c r="H39" s="327"/>
      <c r="I39" s="358" t="s">
        <v>165</v>
      </c>
      <c r="J39" s="327"/>
      <c r="K39" s="358" t="s">
        <v>166</v>
      </c>
      <c r="L39" s="327"/>
      <c r="M39" s="340"/>
      <c r="N39" s="362">
        <f t="shared" si="12"/>
        <v>0</v>
      </c>
      <c r="O39" s="328"/>
      <c r="P39" s="357" t="s">
        <v>167</v>
      </c>
      <c r="Q39" s="336"/>
      <c r="R39" s="337"/>
      <c r="S39" s="338"/>
      <c r="T39" s="341"/>
      <c r="U39" s="342">
        <f t="shared" si="13"/>
        <v>0</v>
      </c>
      <c r="V39" s="368">
        <f t="shared" si="14"/>
        <v>0</v>
      </c>
      <c r="W39" s="368">
        <f t="shared" si="15"/>
        <v>0</v>
      </c>
      <c r="X39" s="371">
        <f t="shared" si="16"/>
        <v>0</v>
      </c>
      <c r="Y39" s="371">
        <f t="shared" si="17"/>
        <v>0</v>
      </c>
      <c r="Z39" s="372">
        <f t="shared" si="5"/>
        <v>0</v>
      </c>
      <c r="AA39" s="339"/>
      <c r="AB39" s="324"/>
      <c r="AC39" s="324"/>
      <c r="AD39" s="380">
        <f t="shared" si="18"/>
        <v>0</v>
      </c>
      <c r="AE39" s="324"/>
      <c r="AF39" s="324"/>
      <c r="AG39" s="324"/>
      <c r="AH39" s="371">
        <f t="shared" si="11"/>
        <v>0</v>
      </c>
      <c r="AI39" s="385">
        <f t="shared" si="7"/>
        <v>0</v>
      </c>
      <c r="AJ39" s="738"/>
      <c r="AK39" s="738"/>
      <c r="AL39" s="739"/>
      <c r="AM39" s="173"/>
    </row>
    <row r="40" spans="2:39" ht="30" customHeight="1">
      <c r="B40" s="175">
        <f t="shared" si="8"/>
        <v>32</v>
      </c>
      <c r="C40" s="326"/>
      <c r="D40" s="328"/>
      <c r="E40" s="328"/>
      <c r="F40" s="328"/>
      <c r="G40" s="328"/>
      <c r="H40" s="327"/>
      <c r="I40" s="358" t="s">
        <v>165</v>
      </c>
      <c r="J40" s="327"/>
      <c r="K40" s="358" t="s">
        <v>166</v>
      </c>
      <c r="L40" s="327"/>
      <c r="M40" s="340"/>
      <c r="N40" s="362">
        <f t="shared" si="12"/>
        <v>0</v>
      </c>
      <c r="O40" s="328"/>
      <c r="P40" s="357" t="s">
        <v>167</v>
      </c>
      <c r="Q40" s="336"/>
      <c r="R40" s="337"/>
      <c r="S40" s="338"/>
      <c r="T40" s="341"/>
      <c r="U40" s="342">
        <f t="shared" si="13"/>
        <v>0</v>
      </c>
      <c r="V40" s="368">
        <f t="shared" si="14"/>
        <v>0</v>
      </c>
      <c r="W40" s="368">
        <f t="shared" si="15"/>
        <v>0</v>
      </c>
      <c r="X40" s="371">
        <f t="shared" si="16"/>
        <v>0</v>
      </c>
      <c r="Y40" s="371">
        <f t="shared" si="17"/>
        <v>0</v>
      </c>
      <c r="Z40" s="372">
        <f t="shared" si="5"/>
        <v>0</v>
      </c>
      <c r="AA40" s="339"/>
      <c r="AB40" s="324"/>
      <c r="AC40" s="324"/>
      <c r="AD40" s="380">
        <f t="shared" si="18"/>
        <v>0</v>
      </c>
      <c r="AE40" s="324"/>
      <c r="AF40" s="324"/>
      <c r="AG40" s="324"/>
      <c r="AH40" s="371">
        <f t="shared" si="11"/>
        <v>0</v>
      </c>
      <c r="AI40" s="385">
        <f t="shared" si="7"/>
        <v>0</v>
      </c>
      <c r="AJ40" s="738"/>
      <c r="AK40" s="738"/>
      <c r="AL40" s="739"/>
      <c r="AM40" s="173"/>
    </row>
    <row r="41" spans="2:39" ht="30" customHeight="1">
      <c r="B41" s="175">
        <f t="shared" si="8"/>
        <v>33</v>
      </c>
      <c r="C41" s="326"/>
      <c r="D41" s="328"/>
      <c r="E41" s="328"/>
      <c r="F41" s="328"/>
      <c r="G41" s="328"/>
      <c r="H41" s="327"/>
      <c r="I41" s="358" t="s">
        <v>165</v>
      </c>
      <c r="J41" s="327"/>
      <c r="K41" s="358" t="s">
        <v>166</v>
      </c>
      <c r="L41" s="327"/>
      <c r="M41" s="340"/>
      <c r="N41" s="362">
        <f t="shared" si="12"/>
        <v>0</v>
      </c>
      <c r="O41" s="328"/>
      <c r="P41" s="357" t="s">
        <v>167</v>
      </c>
      <c r="Q41" s="336"/>
      <c r="R41" s="337"/>
      <c r="S41" s="338"/>
      <c r="T41" s="341"/>
      <c r="U41" s="342">
        <f t="shared" si="13"/>
        <v>0</v>
      </c>
      <c r="V41" s="368">
        <f t="shared" si="14"/>
        <v>0</v>
      </c>
      <c r="W41" s="368">
        <f t="shared" si="15"/>
        <v>0</v>
      </c>
      <c r="X41" s="371">
        <f t="shared" si="16"/>
        <v>0</v>
      </c>
      <c r="Y41" s="371">
        <f t="shared" si="17"/>
        <v>0</v>
      </c>
      <c r="Z41" s="372">
        <f t="shared" si="5"/>
        <v>0</v>
      </c>
      <c r="AA41" s="339"/>
      <c r="AB41" s="324"/>
      <c r="AC41" s="324"/>
      <c r="AD41" s="380">
        <f t="shared" si="18"/>
        <v>0</v>
      </c>
      <c r="AE41" s="324"/>
      <c r="AF41" s="324"/>
      <c r="AG41" s="324"/>
      <c r="AH41" s="371">
        <f t="shared" si="11"/>
        <v>0</v>
      </c>
      <c r="AI41" s="385">
        <f t="shared" ref="AI41:AI72" si="19">AD41-Z41-AH41</f>
        <v>0</v>
      </c>
      <c r="AJ41" s="738"/>
      <c r="AK41" s="738"/>
      <c r="AL41" s="739"/>
      <c r="AM41" s="173"/>
    </row>
    <row r="42" spans="2:39" ht="30" customHeight="1">
      <c r="B42" s="175">
        <f t="shared" si="8"/>
        <v>34</v>
      </c>
      <c r="C42" s="326"/>
      <c r="D42" s="328"/>
      <c r="E42" s="328"/>
      <c r="F42" s="328"/>
      <c r="G42" s="328"/>
      <c r="H42" s="327"/>
      <c r="I42" s="358" t="s">
        <v>165</v>
      </c>
      <c r="J42" s="327"/>
      <c r="K42" s="358" t="s">
        <v>166</v>
      </c>
      <c r="L42" s="327"/>
      <c r="M42" s="340"/>
      <c r="N42" s="362">
        <f t="shared" si="12"/>
        <v>0</v>
      </c>
      <c r="O42" s="328"/>
      <c r="P42" s="357" t="s">
        <v>167</v>
      </c>
      <c r="Q42" s="336"/>
      <c r="R42" s="337"/>
      <c r="S42" s="338"/>
      <c r="T42" s="341"/>
      <c r="U42" s="342">
        <f t="shared" si="13"/>
        <v>0</v>
      </c>
      <c r="V42" s="368">
        <f t="shared" si="14"/>
        <v>0</v>
      </c>
      <c r="W42" s="368">
        <f t="shared" si="15"/>
        <v>0</v>
      </c>
      <c r="X42" s="371">
        <f t="shared" si="16"/>
        <v>0</v>
      </c>
      <c r="Y42" s="371">
        <f t="shared" si="17"/>
        <v>0</v>
      </c>
      <c r="Z42" s="372">
        <f t="shared" si="5"/>
        <v>0</v>
      </c>
      <c r="AA42" s="339"/>
      <c r="AB42" s="324"/>
      <c r="AC42" s="324"/>
      <c r="AD42" s="380">
        <f t="shared" si="18"/>
        <v>0</v>
      </c>
      <c r="AE42" s="324"/>
      <c r="AF42" s="324"/>
      <c r="AG42" s="324"/>
      <c r="AH42" s="371">
        <f t="shared" si="11"/>
        <v>0</v>
      </c>
      <c r="AI42" s="385">
        <f t="shared" si="19"/>
        <v>0</v>
      </c>
      <c r="AJ42" s="738"/>
      <c r="AK42" s="738"/>
      <c r="AL42" s="739"/>
      <c r="AM42" s="173"/>
    </row>
    <row r="43" spans="2:39" ht="30" customHeight="1">
      <c r="B43" s="175">
        <f t="shared" si="8"/>
        <v>35</v>
      </c>
      <c r="C43" s="326"/>
      <c r="D43" s="328"/>
      <c r="E43" s="328"/>
      <c r="F43" s="328"/>
      <c r="G43" s="328"/>
      <c r="H43" s="327"/>
      <c r="I43" s="358" t="s">
        <v>165</v>
      </c>
      <c r="J43" s="327"/>
      <c r="K43" s="358" t="s">
        <v>166</v>
      </c>
      <c r="L43" s="327"/>
      <c r="M43" s="340"/>
      <c r="N43" s="362">
        <f t="shared" si="12"/>
        <v>0</v>
      </c>
      <c r="O43" s="328"/>
      <c r="P43" s="357" t="s">
        <v>167</v>
      </c>
      <c r="Q43" s="336"/>
      <c r="R43" s="337"/>
      <c r="S43" s="338"/>
      <c r="T43" s="341"/>
      <c r="U43" s="342">
        <f t="shared" si="13"/>
        <v>0</v>
      </c>
      <c r="V43" s="368">
        <f t="shared" si="14"/>
        <v>0</v>
      </c>
      <c r="W43" s="368">
        <f t="shared" si="15"/>
        <v>0</v>
      </c>
      <c r="X43" s="371">
        <f t="shared" si="16"/>
        <v>0</v>
      </c>
      <c r="Y43" s="371">
        <f t="shared" si="17"/>
        <v>0</v>
      </c>
      <c r="Z43" s="372">
        <f t="shared" si="5"/>
        <v>0</v>
      </c>
      <c r="AA43" s="339"/>
      <c r="AB43" s="324"/>
      <c r="AC43" s="324"/>
      <c r="AD43" s="380">
        <f t="shared" si="18"/>
        <v>0</v>
      </c>
      <c r="AE43" s="324"/>
      <c r="AF43" s="324"/>
      <c r="AG43" s="324"/>
      <c r="AH43" s="371">
        <f t="shared" si="11"/>
        <v>0</v>
      </c>
      <c r="AI43" s="385">
        <f t="shared" si="19"/>
        <v>0</v>
      </c>
      <c r="AJ43" s="738"/>
      <c r="AK43" s="738"/>
      <c r="AL43" s="739"/>
      <c r="AM43" s="173"/>
    </row>
    <row r="44" spans="2:39" ht="30" customHeight="1">
      <c r="B44" s="175">
        <f t="shared" si="8"/>
        <v>36</v>
      </c>
      <c r="C44" s="326"/>
      <c r="D44" s="328"/>
      <c r="E44" s="328"/>
      <c r="F44" s="328"/>
      <c r="G44" s="328"/>
      <c r="H44" s="327"/>
      <c r="I44" s="358" t="s">
        <v>165</v>
      </c>
      <c r="J44" s="327"/>
      <c r="K44" s="358" t="s">
        <v>166</v>
      </c>
      <c r="L44" s="327"/>
      <c r="M44" s="340"/>
      <c r="N44" s="362">
        <f t="shared" si="12"/>
        <v>0</v>
      </c>
      <c r="O44" s="328"/>
      <c r="P44" s="357" t="s">
        <v>167</v>
      </c>
      <c r="Q44" s="336"/>
      <c r="R44" s="337"/>
      <c r="S44" s="338"/>
      <c r="T44" s="341"/>
      <c r="U44" s="342">
        <f t="shared" si="13"/>
        <v>0</v>
      </c>
      <c r="V44" s="368">
        <f t="shared" si="14"/>
        <v>0</v>
      </c>
      <c r="W44" s="368">
        <f t="shared" si="15"/>
        <v>0</v>
      </c>
      <c r="X44" s="371">
        <f t="shared" si="16"/>
        <v>0</v>
      </c>
      <c r="Y44" s="371">
        <f t="shared" si="17"/>
        <v>0</v>
      </c>
      <c r="Z44" s="372">
        <f t="shared" si="5"/>
        <v>0</v>
      </c>
      <c r="AA44" s="339"/>
      <c r="AB44" s="324"/>
      <c r="AC44" s="324"/>
      <c r="AD44" s="380">
        <f t="shared" si="18"/>
        <v>0</v>
      </c>
      <c r="AE44" s="324"/>
      <c r="AF44" s="324"/>
      <c r="AG44" s="324"/>
      <c r="AH44" s="371">
        <f t="shared" si="11"/>
        <v>0</v>
      </c>
      <c r="AI44" s="385">
        <f t="shared" si="19"/>
        <v>0</v>
      </c>
      <c r="AJ44" s="738"/>
      <c r="AK44" s="738"/>
      <c r="AL44" s="739"/>
      <c r="AM44" s="173"/>
    </row>
    <row r="45" spans="2:39" ht="30" customHeight="1">
      <c r="B45" s="175">
        <f t="shared" si="8"/>
        <v>37</v>
      </c>
      <c r="C45" s="326"/>
      <c r="D45" s="328"/>
      <c r="E45" s="328"/>
      <c r="F45" s="328"/>
      <c r="G45" s="328"/>
      <c r="H45" s="327"/>
      <c r="I45" s="358" t="s">
        <v>165</v>
      </c>
      <c r="J45" s="327"/>
      <c r="K45" s="358" t="s">
        <v>166</v>
      </c>
      <c r="L45" s="327"/>
      <c r="M45" s="340"/>
      <c r="N45" s="362">
        <f t="shared" si="12"/>
        <v>0</v>
      </c>
      <c r="O45" s="328"/>
      <c r="P45" s="357" t="s">
        <v>167</v>
      </c>
      <c r="Q45" s="336"/>
      <c r="R45" s="337"/>
      <c r="S45" s="338"/>
      <c r="T45" s="341"/>
      <c r="U45" s="342">
        <f t="shared" si="13"/>
        <v>0</v>
      </c>
      <c r="V45" s="368">
        <f t="shared" si="14"/>
        <v>0</v>
      </c>
      <c r="W45" s="368">
        <f t="shared" si="15"/>
        <v>0</v>
      </c>
      <c r="X45" s="371">
        <f t="shared" si="16"/>
        <v>0</v>
      </c>
      <c r="Y45" s="371">
        <f t="shared" si="17"/>
        <v>0</v>
      </c>
      <c r="Z45" s="372">
        <f t="shared" si="5"/>
        <v>0</v>
      </c>
      <c r="AA45" s="339"/>
      <c r="AB45" s="324"/>
      <c r="AC45" s="324"/>
      <c r="AD45" s="380">
        <f t="shared" si="18"/>
        <v>0</v>
      </c>
      <c r="AE45" s="324"/>
      <c r="AF45" s="324"/>
      <c r="AG45" s="324"/>
      <c r="AH45" s="371">
        <f t="shared" si="11"/>
        <v>0</v>
      </c>
      <c r="AI45" s="385">
        <f t="shared" si="19"/>
        <v>0</v>
      </c>
      <c r="AJ45" s="738"/>
      <c r="AK45" s="738"/>
      <c r="AL45" s="739"/>
      <c r="AM45" s="173"/>
    </row>
    <row r="46" spans="2:39" ht="30" customHeight="1">
      <c r="B46" s="175">
        <f t="shared" si="8"/>
        <v>38</v>
      </c>
      <c r="C46" s="326"/>
      <c r="D46" s="328"/>
      <c r="E46" s="328"/>
      <c r="F46" s="328"/>
      <c r="G46" s="328"/>
      <c r="H46" s="327"/>
      <c r="I46" s="358" t="s">
        <v>165</v>
      </c>
      <c r="J46" s="327"/>
      <c r="K46" s="358" t="s">
        <v>166</v>
      </c>
      <c r="L46" s="327"/>
      <c r="M46" s="340"/>
      <c r="N46" s="362">
        <f t="shared" si="12"/>
        <v>0</v>
      </c>
      <c r="O46" s="328"/>
      <c r="P46" s="357" t="s">
        <v>167</v>
      </c>
      <c r="Q46" s="336"/>
      <c r="R46" s="337"/>
      <c r="S46" s="338"/>
      <c r="T46" s="341"/>
      <c r="U46" s="342">
        <f t="shared" si="13"/>
        <v>0</v>
      </c>
      <c r="V46" s="368">
        <f t="shared" si="14"/>
        <v>0</v>
      </c>
      <c r="W46" s="368">
        <f t="shared" si="15"/>
        <v>0</v>
      </c>
      <c r="X46" s="371">
        <f t="shared" si="16"/>
        <v>0</v>
      </c>
      <c r="Y46" s="371">
        <f t="shared" si="17"/>
        <v>0</v>
      </c>
      <c r="Z46" s="372">
        <f t="shared" si="5"/>
        <v>0</v>
      </c>
      <c r="AA46" s="339"/>
      <c r="AB46" s="324"/>
      <c r="AC46" s="324"/>
      <c r="AD46" s="380">
        <f t="shared" si="18"/>
        <v>0</v>
      </c>
      <c r="AE46" s="324"/>
      <c r="AF46" s="324"/>
      <c r="AG46" s="324"/>
      <c r="AH46" s="371">
        <f t="shared" si="11"/>
        <v>0</v>
      </c>
      <c r="AI46" s="385">
        <f t="shared" si="19"/>
        <v>0</v>
      </c>
      <c r="AJ46" s="738"/>
      <c r="AK46" s="738"/>
      <c r="AL46" s="739"/>
      <c r="AM46" s="173"/>
    </row>
    <row r="47" spans="2:39" ht="30" customHeight="1">
      <c r="B47" s="175">
        <f t="shared" si="8"/>
        <v>39</v>
      </c>
      <c r="C47" s="326"/>
      <c r="D47" s="328"/>
      <c r="E47" s="328"/>
      <c r="F47" s="328"/>
      <c r="G47" s="328"/>
      <c r="H47" s="327"/>
      <c r="I47" s="358" t="s">
        <v>165</v>
      </c>
      <c r="J47" s="327"/>
      <c r="K47" s="358" t="s">
        <v>166</v>
      </c>
      <c r="L47" s="327"/>
      <c r="M47" s="340"/>
      <c r="N47" s="362">
        <f t="shared" si="12"/>
        <v>0</v>
      </c>
      <c r="O47" s="328"/>
      <c r="P47" s="357" t="s">
        <v>167</v>
      </c>
      <c r="Q47" s="336"/>
      <c r="R47" s="337"/>
      <c r="S47" s="338"/>
      <c r="T47" s="341"/>
      <c r="U47" s="342">
        <f t="shared" si="13"/>
        <v>0</v>
      </c>
      <c r="V47" s="368">
        <f t="shared" si="14"/>
        <v>0</v>
      </c>
      <c r="W47" s="368">
        <f t="shared" si="15"/>
        <v>0</v>
      </c>
      <c r="X47" s="371">
        <f t="shared" si="16"/>
        <v>0</v>
      </c>
      <c r="Y47" s="371">
        <f t="shared" si="17"/>
        <v>0</v>
      </c>
      <c r="Z47" s="372">
        <f t="shared" si="5"/>
        <v>0</v>
      </c>
      <c r="AA47" s="339"/>
      <c r="AB47" s="324"/>
      <c r="AC47" s="324"/>
      <c r="AD47" s="380">
        <f t="shared" si="18"/>
        <v>0</v>
      </c>
      <c r="AE47" s="324"/>
      <c r="AF47" s="324"/>
      <c r="AG47" s="324"/>
      <c r="AH47" s="371">
        <f t="shared" si="11"/>
        <v>0</v>
      </c>
      <c r="AI47" s="385">
        <f t="shared" si="19"/>
        <v>0</v>
      </c>
      <c r="AJ47" s="738"/>
      <c r="AK47" s="738"/>
      <c r="AL47" s="739"/>
      <c r="AM47" s="173"/>
    </row>
    <row r="48" spans="2:39" ht="30" customHeight="1">
      <c r="B48" s="175">
        <f t="shared" si="8"/>
        <v>40</v>
      </c>
      <c r="C48" s="326"/>
      <c r="D48" s="328"/>
      <c r="E48" s="328"/>
      <c r="F48" s="328"/>
      <c r="G48" s="328"/>
      <c r="H48" s="327"/>
      <c r="I48" s="358" t="s">
        <v>165</v>
      </c>
      <c r="J48" s="327"/>
      <c r="K48" s="358" t="s">
        <v>166</v>
      </c>
      <c r="L48" s="327"/>
      <c r="M48" s="340"/>
      <c r="N48" s="362">
        <f t="shared" si="12"/>
        <v>0</v>
      </c>
      <c r="O48" s="328"/>
      <c r="P48" s="357" t="s">
        <v>167</v>
      </c>
      <c r="Q48" s="336"/>
      <c r="R48" s="337"/>
      <c r="S48" s="338"/>
      <c r="T48" s="341"/>
      <c r="U48" s="342">
        <f t="shared" si="13"/>
        <v>0</v>
      </c>
      <c r="V48" s="368">
        <f t="shared" si="14"/>
        <v>0</v>
      </c>
      <c r="W48" s="368">
        <f t="shared" si="15"/>
        <v>0</v>
      </c>
      <c r="X48" s="371">
        <f t="shared" si="16"/>
        <v>0</v>
      </c>
      <c r="Y48" s="371">
        <f t="shared" si="17"/>
        <v>0</v>
      </c>
      <c r="Z48" s="372">
        <f t="shared" si="5"/>
        <v>0</v>
      </c>
      <c r="AA48" s="339"/>
      <c r="AB48" s="324"/>
      <c r="AC48" s="324"/>
      <c r="AD48" s="380">
        <f t="shared" si="18"/>
        <v>0</v>
      </c>
      <c r="AE48" s="324"/>
      <c r="AF48" s="324"/>
      <c r="AG48" s="324"/>
      <c r="AH48" s="371">
        <f t="shared" si="11"/>
        <v>0</v>
      </c>
      <c r="AI48" s="385">
        <f t="shared" si="19"/>
        <v>0</v>
      </c>
      <c r="AJ48" s="738"/>
      <c r="AK48" s="738"/>
      <c r="AL48" s="739"/>
      <c r="AM48" s="173"/>
    </row>
    <row r="49" spans="2:39" ht="30" customHeight="1">
      <c r="B49" s="175">
        <f t="shared" si="8"/>
        <v>41</v>
      </c>
      <c r="C49" s="326"/>
      <c r="D49" s="328"/>
      <c r="E49" s="328"/>
      <c r="F49" s="328"/>
      <c r="G49" s="328"/>
      <c r="H49" s="327"/>
      <c r="I49" s="358" t="s">
        <v>165</v>
      </c>
      <c r="J49" s="327"/>
      <c r="K49" s="358" t="s">
        <v>166</v>
      </c>
      <c r="L49" s="327"/>
      <c r="M49" s="340"/>
      <c r="N49" s="362">
        <f t="shared" si="12"/>
        <v>0</v>
      </c>
      <c r="O49" s="328"/>
      <c r="P49" s="357" t="s">
        <v>167</v>
      </c>
      <c r="Q49" s="336"/>
      <c r="R49" s="337"/>
      <c r="S49" s="338"/>
      <c r="T49" s="341"/>
      <c r="U49" s="342">
        <f t="shared" si="13"/>
        <v>0</v>
      </c>
      <c r="V49" s="368">
        <f t="shared" si="14"/>
        <v>0</v>
      </c>
      <c r="W49" s="368">
        <f t="shared" si="15"/>
        <v>0</v>
      </c>
      <c r="X49" s="371">
        <f t="shared" si="16"/>
        <v>0</v>
      </c>
      <c r="Y49" s="371">
        <f t="shared" si="17"/>
        <v>0</v>
      </c>
      <c r="Z49" s="372">
        <f t="shared" si="5"/>
        <v>0</v>
      </c>
      <c r="AA49" s="339"/>
      <c r="AB49" s="324"/>
      <c r="AC49" s="324"/>
      <c r="AD49" s="380">
        <f t="shared" si="18"/>
        <v>0</v>
      </c>
      <c r="AE49" s="324"/>
      <c r="AF49" s="324"/>
      <c r="AG49" s="324"/>
      <c r="AH49" s="371">
        <f t="shared" si="11"/>
        <v>0</v>
      </c>
      <c r="AI49" s="385">
        <f t="shared" si="19"/>
        <v>0</v>
      </c>
      <c r="AJ49" s="738"/>
      <c r="AK49" s="738"/>
      <c r="AL49" s="739"/>
      <c r="AM49" s="173"/>
    </row>
    <row r="50" spans="2:39" ht="30" customHeight="1">
      <c r="B50" s="175">
        <f t="shared" si="8"/>
        <v>42</v>
      </c>
      <c r="C50" s="326"/>
      <c r="D50" s="328"/>
      <c r="E50" s="328"/>
      <c r="F50" s="328"/>
      <c r="G50" s="328"/>
      <c r="H50" s="327"/>
      <c r="I50" s="358" t="s">
        <v>165</v>
      </c>
      <c r="J50" s="327"/>
      <c r="K50" s="358" t="s">
        <v>166</v>
      </c>
      <c r="L50" s="327"/>
      <c r="M50" s="340"/>
      <c r="N50" s="362">
        <f t="shared" si="12"/>
        <v>0</v>
      </c>
      <c r="O50" s="328"/>
      <c r="P50" s="357" t="s">
        <v>167</v>
      </c>
      <c r="Q50" s="336"/>
      <c r="R50" s="337"/>
      <c r="S50" s="338"/>
      <c r="T50" s="341"/>
      <c r="U50" s="342">
        <f t="shared" ref="U50:U81" si="20">IF(C50="",0,ROUND($U$99/COUNTA($C$9:$C$98),0))</f>
        <v>0</v>
      </c>
      <c r="V50" s="368">
        <f t="shared" si="9"/>
        <v>0</v>
      </c>
      <c r="W50" s="368">
        <f t="shared" si="4"/>
        <v>0</v>
      </c>
      <c r="X50" s="371">
        <f t="shared" si="16"/>
        <v>0</v>
      </c>
      <c r="Y50" s="371">
        <f t="shared" si="17"/>
        <v>0</v>
      </c>
      <c r="Z50" s="372">
        <f t="shared" si="5"/>
        <v>0</v>
      </c>
      <c r="AA50" s="339"/>
      <c r="AB50" s="324"/>
      <c r="AC50" s="324"/>
      <c r="AD50" s="380">
        <f t="shared" si="18"/>
        <v>0</v>
      </c>
      <c r="AE50" s="324"/>
      <c r="AF50" s="324"/>
      <c r="AG50" s="324"/>
      <c r="AH50" s="371">
        <f t="shared" si="11"/>
        <v>0</v>
      </c>
      <c r="AI50" s="385">
        <f t="shared" si="19"/>
        <v>0</v>
      </c>
      <c r="AJ50" s="738"/>
      <c r="AK50" s="738"/>
      <c r="AL50" s="739"/>
      <c r="AM50" s="173"/>
    </row>
    <row r="51" spans="2:39" ht="30" customHeight="1">
      <c r="B51" s="175">
        <f t="shared" si="8"/>
        <v>43</v>
      </c>
      <c r="C51" s="326"/>
      <c r="D51" s="328"/>
      <c r="E51" s="328"/>
      <c r="F51" s="328"/>
      <c r="G51" s="328"/>
      <c r="H51" s="327"/>
      <c r="I51" s="358" t="s">
        <v>165</v>
      </c>
      <c r="J51" s="327"/>
      <c r="K51" s="358" t="s">
        <v>166</v>
      </c>
      <c r="L51" s="327"/>
      <c r="M51" s="340"/>
      <c r="N51" s="362">
        <f t="shared" si="12"/>
        <v>0</v>
      </c>
      <c r="O51" s="328"/>
      <c r="P51" s="357" t="s">
        <v>167</v>
      </c>
      <c r="Q51" s="336"/>
      <c r="R51" s="337"/>
      <c r="S51" s="338"/>
      <c r="T51" s="341"/>
      <c r="U51" s="342">
        <f t="shared" si="20"/>
        <v>0</v>
      </c>
      <c r="V51" s="368">
        <f t="shared" si="9"/>
        <v>0</v>
      </c>
      <c r="W51" s="368">
        <f t="shared" si="4"/>
        <v>0</v>
      </c>
      <c r="X51" s="371">
        <f t="shared" si="16"/>
        <v>0</v>
      </c>
      <c r="Y51" s="371">
        <f t="shared" si="17"/>
        <v>0</v>
      </c>
      <c r="Z51" s="372">
        <f t="shared" si="5"/>
        <v>0</v>
      </c>
      <c r="AA51" s="339"/>
      <c r="AB51" s="324"/>
      <c r="AC51" s="324"/>
      <c r="AD51" s="380">
        <f t="shared" si="2"/>
        <v>0</v>
      </c>
      <c r="AE51" s="324"/>
      <c r="AF51" s="324"/>
      <c r="AG51" s="324"/>
      <c r="AH51" s="371">
        <f t="shared" si="11"/>
        <v>0</v>
      </c>
      <c r="AI51" s="385">
        <f t="shared" si="19"/>
        <v>0</v>
      </c>
      <c r="AJ51" s="738"/>
      <c r="AK51" s="738"/>
      <c r="AL51" s="739"/>
      <c r="AM51" s="173"/>
    </row>
    <row r="52" spans="2:39" ht="30" customHeight="1">
      <c r="B52" s="175">
        <f t="shared" si="8"/>
        <v>44</v>
      </c>
      <c r="C52" s="326"/>
      <c r="D52" s="328"/>
      <c r="E52" s="328"/>
      <c r="F52" s="328"/>
      <c r="G52" s="328"/>
      <c r="H52" s="327"/>
      <c r="I52" s="358" t="s">
        <v>165</v>
      </c>
      <c r="J52" s="327"/>
      <c r="K52" s="358" t="s">
        <v>166</v>
      </c>
      <c r="L52" s="327"/>
      <c r="M52" s="340"/>
      <c r="N52" s="362">
        <f t="shared" si="12"/>
        <v>0</v>
      </c>
      <c r="O52" s="328"/>
      <c r="P52" s="357" t="s">
        <v>167</v>
      </c>
      <c r="Q52" s="336"/>
      <c r="R52" s="337"/>
      <c r="S52" s="338"/>
      <c r="T52" s="341"/>
      <c r="U52" s="342">
        <f t="shared" si="20"/>
        <v>0</v>
      </c>
      <c r="V52" s="368">
        <f t="shared" si="9"/>
        <v>0</v>
      </c>
      <c r="W52" s="368">
        <f t="shared" si="4"/>
        <v>0</v>
      </c>
      <c r="X52" s="371">
        <f t="shared" si="16"/>
        <v>0</v>
      </c>
      <c r="Y52" s="371">
        <f t="shared" si="17"/>
        <v>0</v>
      </c>
      <c r="Z52" s="372">
        <f t="shared" si="5"/>
        <v>0</v>
      </c>
      <c r="AA52" s="339"/>
      <c r="AB52" s="324"/>
      <c r="AC52" s="324"/>
      <c r="AD52" s="380">
        <f t="shared" si="2"/>
        <v>0</v>
      </c>
      <c r="AE52" s="324"/>
      <c r="AF52" s="324"/>
      <c r="AG52" s="324"/>
      <c r="AH52" s="371">
        <f t="shared" si="11"/>
        <v>0</v>
      </c>
      <c r="AI52" s="385">
        <f t="shared" si="19"/>
        <v>0</v>
      </c>
      <c r="AJ52" s="738"/>
      <c r="AK52" s="738"/>
      <c r="AL52" s="739"/>
      <c r="AM52" s="173"/>
    </row>
    <row r="53" spans="2:39" ht="30" customHeight="1">
      <c r="B53" s="175">
        <f t="shared" si="8"/>
        <v>45</v>
      </c>
      <c r="C53" s="326"/>
      <c r="D53" s="328"/>
      <c r="E53" s="328"/>
      <c r="F53" s="328"/>
      <c r="G53" s="328"/>
      <c r="H53" s="327"/>
      <c r="I53" s="358" t="s">
        <v>165</v>
      </c>
      <c r="J53" s="327"/>
      <c r="K53" s="358" t="s">
        <v>166</v>
      </c>
      <c r="L53" s="327"/>
      <c r="M53" s="340"/>
      <c r="N53" s="362">
        <f t="shared" si="12"/>
        <v>0</v>
      </c>
      <c r="O53" s="328"/>
      <c r="P53" s="357" t="s">
        <v>167</v>
      </c>
      <c r="Q53" s="336"/>
      <c r="R53" s="337"/>
      <c r="S53" s="338"/>
      <c r="T53" s="341"/>
      <c r="U53" s="342">
        <f t="shared" si="20"/>
        <v>0</v>
      </c>
      <c r="V53" s="368">
        <f t="shared" si="9"/>
        <v>0</v>
      </c>
      <c r="W53" s="368">
        <f t="shared" si="4"/>
        <v>0</v>
      </c>
      <c r="X53" s="371">
        <f t="shared" si="16"/>
        <v>0</v>
      </c>
      <c r="Y53" s="371">
        <f t="shared" si="17"/>
        <v>0</v>
      </c>
      <c r="Z53" s="372">
        <f t="shared" si="5"/>
        <v>0</v>
      </c>
      <c r="AA53" s="339"/>
      <c r="AB53" s="324"/>
      <c r="AC53" s="324"/>
      <c r="AD53" s="380">
        <f t="shared" si="2"/>
        <v>0</v>
      </c>
      <c r="AE53" s="324"/>
      <c r="AF53" s="324"/>
      <c r="AG53" s="324"/>
      <c r="AH53" s="371">
        <f t="shared" si="11"/>
        <v>0</v>
      </c>
      <c r="AI53" s="385">
        <f t="shared" si="19"/>
        <v>0</v>
      </c>
      <c r="AJ53" s="738"/>
      <c r="AK53" s="738"/>
      <c r="AL53" s="739"/>
      <c r="AM53" s="173"/>
    </row>
    <row r="54" spans="2:39" ht="30" customHeight="1">
      <c r="B54" s="175">
        <f t="shared" si="8"/>
        <v>46</v>
      </c>
      <c r="C54" s="326"/>
      <c r="D54" s="328"/>
      <c r="E54" s="328"/>
      <c r="F54" s="328"/>
      <c r="G54" s="328"/>
      <c r="H54" s="327"/>
      <c r="I54" s="358" t="s">
        <v>165</v>
      </c>
      <c r="J54" s="327"/>
      <c r="K54" s="358" t="s">
        <v>166</v>
      </c>
      <c r="L54" s="327"/>
      <c r="M54" s="340"/>
      <c r="N54" s="362">
        <f t="shared" si="12"/>
        <v>0</v>
      </c>
      <c r="O54" s="328"/>
      <c r="P54" s="357" t="s">
        <v>167</v>
      </c>
      <c r="Q54" s="336"/>
      <c r="R54" s="337"/>
      <c r="S54" s="338"/>
      <c r="T54" s="341"/>
      <c r="U54" s="342">
        <f t="shared" si="20"/>
        <v>0</v>
      </c>
      <c r="V54" s="368">
        <f t="shared" si="9"/>
        <v>0</v>
      </c>
      <c r="W54" s="368">
        <f t="shared" si="4"/>
        <v>0</v>
      </c>
      <c r="X54" s="371">
        <f t="shared" si="16"/>
        <v>0</v>
      </c>
      <c r="Y54" s="371">
        <f t="shared" si="17"/>
        <v>0</v>
      </c>
      <c r="Z54" s="372">
        <f t="shared" si="5"/>
        <v>0</v>
      </c>
      <c r="AA54" s="339"/>
      <c r="AB54" s="324"/>
      <c r="AC54" s="324"/>
      <c r="AD54" s="380">
        <f t="shared" si="2"/>
        <v>0</v>
      </c>
      <c r="AE54" s="324"/>
      <c r="AF54" s="324"/>
      <c r="AG54" s="324"/>
      <c r="AH54" s="371">
        <f t="shared" si="11"/>
        <v>0</v>
      </c>
      <c r="AI54" s="385">
        <f t="shared" si="19"/>
        <v>0</v>
      </c>
      <c r="AJ54" s="738"/>
      <c r="AK54" s="738"/>
      <c r="AL54" s="739"/>
      <c r="AM54" s="173"/>
    </row>
    <row r="55" spans="2:39" ht="30" customHeight="1">
      <c r="B55" s="175">
        <f t="shared" si="8"/>
        <v>47</v>
      </c>
      <c r="C55" s="326"/>
      <c r="D55" s="328"/>
      <c r="E55" s="328"/>
      <c r="F55" s="328"/>
      <c r="G55" s="328"/>
      <c r="H55" s="327"/>
      <c r="I55" s="358" t="s">
        <v>165</v>
      </c>
      <c r="J55" s="327"/>
      <c r="K55" s="358" t="s">
        <v>166</v>
      </c>
      <c r="L55" s="327"/>
      <c r="M55" s="340"/>
      <c r="N55" s="362">
        <f t="shared" si="12"/>
        <v>0</v>
      </c>
      <c r="O55" s="328"/>
      <c r="P55" s="357" t="s">
        <v>167</v>
      </c>
      <c r="Q55" s="336"/>
      <c r="R55" s="337"/>
      <c r="S55" s="338"/>
      <c r="T55" s="341"/>
      <c r="U55" s="342">
        <f t="shared" si="20"/>
        <v>0</v>
      </c>
      <c r="V55" s="368">
        <f t="shared" si="9"/>
        <v>0</v>
      </c>
      <c r="W55" s="368">
        <f t="shared" si="4"/>
        <v>0</v>
      </c>
      <c r="X55" s="371">
        <f t="shared" si="16"/>
        <v>0</v>
      </c>
      <c r="Y55" s="371">
        <f t="shared" si="17"/>
        <v>0</v>
      </c>
      <c r="Z55" s="372">
        <f t="shared" si="5"/>
        <v>0</v>
      </c>
      <c r="AA55" s="339"/>
      <c r="AB55" s="324"/>
      <c r="AC55" s="324"/>
      <c r="AD55" s="380">
        <f t="shared" si="2"/>
        <v>0</v>
      </c>
      <c r="AE55" s="324"/>
      <c r="AF55" s="324"/>
      <c r="AG55" s="324"/>
      <c r="AH55" s="371">
        <f t="shared" si="11"/>
        <v>0</v>
      </c>
      <c r="AI55" s="385">
        <f t="shared" si="19"/>
        <v>0</v>
      </c>
      <c r="AJ55" s="738"/>
      <c r="AK55" s="738"/>
      <c r="AL55" s="739"/>
      <c r="AM55" s="173"/>
    </row>
    <row r="56" spans="2:39" ht="30" customHeight="1">
      <c r="B56" s="175">
        <f t="shared" si="8"/>
        <v>48</v>
      </c>
      <c r="C56" s="326"/>
      <c r="D56" s="328"/>
      <c r="E56" s="328"/>
      <c r="F56" s="328"/>
      <c r="G56" s="328"/>
      <c r="H56" s="327"/>
      <c r="I56" s="358" t="s">
        <v>165</v>
      </c>
      <c r="J56" s="327"/>
      <c r="K56" s="358" t="s">
        <v>166</v>
      </c>
      <c r="L56" s="327"/>
      <c r="M56" s="340"/>
      <c r="N56" s="362">
        <f t="shared" si="12"/>
        <v>0</v>
      </c>
      <c r="O56" s="328"/>
      <c r="P56" s="357" t="s">
        <v>167</v>
      </c>
      <c r="Q56" s="336"/>
      <c r="R56" s="337"/>
      <c r="S56" s="338"/>
      <c r="T56" s="341"/>
      <c r="U56" s="342">
        <f t="shared" si="20"/>
        <v>0</v>
      </c>
      <c r="V56" s="368">
        <f t="shared" si="9"/>
        <v>0</v>
      </c>
      <c r="W56" s="368">
        <f t="shared" si="4"/>
        <v>0</v>
      </c>
      <c r="X56" s="371">
        <f t="shared" ref="X56:X98" si="21">IF(W56=0,0,ROUND($X$99/COUNTIF($W$9:$W$98,"&gt;0"),0))</f>
        <v>0</v>
      </c>
      <c r="Y56" s="371">
        <f t="shared" si="10"/>
        <v>0</v>
      </c>
      <c r="Z56" s="372">
        <f t="shared" si="5"/>
        <v>0</v>
      </c>
      <c r="AA56" s="339"/>
      <c r="AB56" s="324"/>
      <c r="AC56" s="324"/>
      <c r="AD56" s="380">
        <f t="shared" si="2"/>
        <v>0</v>
      </c>
      <c r="AE56" s="324"/>
      <c r="AF56" s="324"/>
      <c r="AG56" s="324"/>
      <c r="AH56" s="371">
        <f t="shared" si="11"/>
        <v>0</v>
      </c>
      <c r="AI56" s="385">
        <f t="shared" si="19"/>
        <v>0</v>
      </c>
      <c r="AJ56" s="738"/>
      <c r="AK56" s="738"/>
      <c r="AL56" s="739"/>
      <c r="AM56" s="173"/>
    </row>
    <row r="57" spans="2:39" ht="30" customHeight="1">
      <c r="B57" s="175">
        <f t="shared" si="8"/>
        <v>49</v>
      </c>
      <c r="C57" s="326"/>
      <c r="D57" s="328"/>
      <c r="E57" s="328"/>
      <c r="F57" s="328"/>
      <c r="G57" s="328"/>
      <c r="H57" s="327"/>
      <c r="I57" s="358" t="s">
        <v>165</v>
      </c>
      <c r="J57" s="327"/>
      <c r="K57" s="358" t="s">
        <v>166</v>
      </c>
      <c r="L57" s="327"/>
      <c r="M57" s="340"/>
      <c r="N57" s="362">
        <f t="shared" si="12"/>
        <v>0</v>
      </c>
      <c r="O57" s="328"/>
      <c r="P57" s="357" t="s">
        <v>167</v>
      </c>
      <c r="Q57" s="336"/>
      <c r="R57" s="337"/>
      <c r="S57" s="338"/>
      <c r="T57" s="341"/>
      <c r="U57" s="342">
        <f t="shared" si="20"/>
        <v>0</v>
      </c>
      <c r="V57" s="368">
        <f t="shared" si="9"/>
        <v>0</v>
      </c>
      <c r="W57" s="368">
        <f t="shared" si="4"/>
        <v>0</v>
      </c>
      <c r="X57" s="371">
        <f t="shared" si="21"/>
        <v>0</v>
      </c>
      <c r="Y57" s="371">
        <f t="shared" si="10"/>
        <v>0</v>
      </c>
      <c r="Z57" s="372">
        <f t="shared" si="5"/>
        <v>0</v>
      </c>
      <c r="AA57" s="339"/>
      <c r="AB57" s="324"/>
      <c r="AC57" s="324"/>
      <c r="AD57" s="380">
        <f t="shared" si="2"/>
        <v>0</v>
      </c>
      <c r="AE57" s="324"/>
      <c r="AF57" s="324"/>
      <c r="AG57" s="324"/>
      <c r="AH57" s="371">
        <f t="shared" si="11"/>
        <v>0</v>
      </c>
      <c r="AI57" s="385">
        <f t="shared" si="19"/>
        <v>0</v>
      </c>
      <c r="AJ57" s="738"/>
      <c r="AK57" s="738"/>
      <c r="AL57" s="739"/>
      <c r="AM57" s="173"/>
    </row>
    <row r="58" spans="2:39" ht="30" customHeight="1">
      <c r="B58" s="175">
        <f t="shared" si="8"/>
        <v>50</v>
      </c>
      <c r="C58" s="326"/>
      <c r="D58" s="328"/>
      <c r="E58" s="328"/>
      <c r="F58" s="328"/>
      <c r="G58" s="328"/>
      <c r="H58" s="327"/>
      <c r="I58" s="358" t="s">
        <v>165</v>
      </c>
      <c r="J58" s="327"/>
      <c r="K58" s="358" t="s">
        <v>166</v>
      </c>
      <c r="L58" s="327"/>
      <c r="M58" s="340"/>
      <c r="N58" s="362">
        <f t="shared" si="12"/>
        <v>0</v>
      </c>
      <c r="O58" s="328"/>
      <c r="P58" s="357" t="s">
        <v>167</v>
      </c>
      <c r="Q58" s="336"/>
      <c r="R58" s="337"/>
      <c r="S58" s="338"/>
      <c r="T58" s="341"/>
      <c r="U58" s="342">
        <f t="shared" si="20"/>
        <v>0</v>
      </c>
      <c r="V58" s="368">
        <f t="shared" si="9"/>
        <v>0</v>
      </c>
      <c r="W58" s="368">
        <f t="shared" si="4"/>
        <v>0</v>
      </c>
      <c r="X58" s="371">
        <f t="shared" si="21"/>
        <v>0</v>
      </c>
      <c r="Y58" s="371">
        <f t="shared" si="10"/>
        <v>0</v>
      </c>
      <c r="Z58" s="372">
        <f t="shared" si="5"/>
        <v>0</v>
      </c>
      <c r="AA58" s="339"/>
      <c r="AB58" s="324"/>
      <c r="AC58" s="324"/>
      <c r="AD58" s="380">
        <f t="shared" si="2"/>
        <v>0</v>
      </c>
      <c r="AE58" s="324"/>
      <c r="AF58" s="324"/>
      <c r="AG58" s="324"/>
      <c r="AH58" s="371">
        <f t="shared" si="11"/>
        <v>0</v>
      </c>
      <c r="AI58" s="385">
        <f t="shared" si="19"/>
        <v>0</v>
      </c>
      <c r="AJ58" s="738"/>
      <c r="AK58" s="738"/>
      <c r="AL58" s="739"/>
      <c r="AM58" s="173"/>
    </row>
    <row r="59" spans="2:39" ht="30" customHeight="1">
      <c r="B59" s="175">
        <f t="shared" si="8"/>
        <v>51</v>
      </c>
      <c r="C59" s="326"/>
      <c r="D59" s="328"/>
      <c r="E59" s="328"/>
      <c r="F59" s="328"/>
      <c r="G59" s="328"/>
      <c r="H59" s="327"/>
      <c r="I59" s="358" t="s">
        <v>165</v>
      </c>
      <c r="J59" s="327"/>
      <c r="K59" s="358" t="s">
        <v>166</v>
      </c>
      <c r="L59" s="327"/>
      <c r="M59" s="340"/>
      <c r="N59" s="362">
        <f t="shared" si="12"/>
        <v>0</v>
      </c>
      <c r="O59" s="328"/>
      <c r="P59" s="357" t="s">
        <v>167</v>
      </c>
      <c r="Q59" s="336"/>
      <c r="R59" s="337"/>
      <c r="S59" s="338"/>
      <c r="T59" s="341"/>
      <c r="U59" s="342">
        <f t="shared" si="20"/>
        <v>0</v>
      </c>
      <c r="V59" s="368">
        <f t="shared" si="9"/>
        <v>0</v>
      </c>
      <c r="W59" s="368">
        <f t="shared" si="4"/>
        <v>0</v>
      </c>
      <c r="X59" s="371">
        <f t="shared" si="21"/>
        <v>0</v>
      </c>
      <c r="Y59" s="371">
        <f t="shared" si="10"/>
        <v>0</v>
      </c>
      <c r="Z59" s="372">
        <f t="shared" si="5"/>
        <v>0</v>
      </c>
      <c r="AA59" s="339"/>
      <c r="AB59" s="324"/>
      <c r="AC59" s="324"/>
      <c r="AD59" s="380">
        <f t="shared" si="2"/>
        <v>0</v>
      </c>
      <c r="AE59" s="324"/>
      <c r="AF59" s="324"/>
      <c r="AG59" s="324"/>
      <c r="AH59" s="371">
        <f t="shared" si="11"/>
        <v>0</v>
      </c>
      <c r="AI59" s="385">
        <f t="shared" si="19"/>
        <v>0</v>
      </c>
      <c r="AJ59" s="738"/>
      <c r="AK59" s="738"/>
      <c r="AL59" s="739"/>
      <c r="AM59" s="173"/>
    </row>
    <row r="60" spans="2:39" ht="30" customHeight="1">
      <c r="B60" s="175">
        <f t="shared" si="8"/>
        <v>52</v>
      </c>
      <c r="C60" s="326"/>
      <c r="D60" s="328"/>
      <c r="E60" s="328"/>
      <c r="F60" s="328"/>
      <c r="G60" s="328"/>
      <c r="H60" s="327"/>
      <c r="I60" s="358" t="s">
        <v>165</v>
      </c>
      <c r="J60" s="327"/>
      <c r="K60" s="358" t="s">
        <v>166</v>
      </c>
      <c r="L60" s="327"/>
      <c r="M60" s="340"/>
      <c r="N60" s="362">
        <f t="shared" si="12"/>
        <v>0</v>
      </c>
      <c r="O60" s="328"/>
      <c r="P60" s="357" t="s">
        <v>167</v>
      </c>
      <c r="Q60" s="336"/>
      <c r="R60" s="337"/>
      <c r="S60" s="338"/>
      <c r="T60" s="341"/>
      <c r="U60" s="342">
        <f t="shared" si="20"/>
        <v>0</v>
      </c>
      <c r="V60" s="368">
        <f t="shared" si="9"/>
        <v>0</v>
      </c>
      <c r="W60" s="368">
        <f t="shared" si="4"/>
        <v>0</v>
      </c>
      <c r="X60" s="371">
        <f t="shared" si="21"/>
        <v>0</v>
      </c>
      <c r="Y60" s="371">
        <f t="shared" si="10"/>
        <v>0</v>
      </c>
      <c r="Z60" s="372">
        <f t="shared" si="5"/>
        <v>0</v>
      </c>
      <c r="AA60" s="339"/>
      <c r="AB60" s="324"/>
      <c r="AC60" s="324"/>
      <c r="AD60" s="380">
        <f t="shared" si="2"/>
        <v>0</v>
      </c>
      <c r="AE60" s="324"/>
      <c r="AF60" s="324"/>
      <c r="AG60" s="324"/>
      <c r="AH60" s="371">
        <f t="shared" si="11"/>
        <v>0</v>
      </c>
      <c r="AI60" s="385">
        <f t="shared" si="19"/>
        <v>0</v>
      </c>
      <c r="AJ60" s="738"/>
      <c r="AK60" s="738"/>
      <c r="AL60" s="739"/>
      <c r="AM60" s="173"/>
    </row>
    <row r="61" spans="2:39" ht="30" customHeight="1">
      <c r="B61" s="175">
        <f t="shared" si="8"/>
        <v>53</v>
      </c>
      <c r="C61" s="326"/>
      <c r="D61" s="328"/>
      <c r="E61" s="328"/>
      <c r="F61" s="328"/>
      <c r="G61" s="328"/>
      <c r="H61" s="327"/>
      <c r="I61" s="358" t="s">
        <v>165</v>
      </c>
      <c r="J61" s="327"/>
      <c r="K61" s="358" t="s">
        <v>166</v>
      </c>
      <c r="L61" s="327"/>
      <c r="M61" s="340"/>
      <c r="N61" s="362">
        <f t="shared" si="3"/>
        <v>0</v>
      </c>
      <c r="O61" s="328"/>
      <c r="P61" s="357" t="s">
        <v>167</v>
      </c>
      <c r="Q61" s="336"/>
      <c r="R61" s="337"/>
      <c r="S61" s="338"/>
      <c r="T61" s="341"/>
      <c r="U61" s="342">
        <f t="shared" si="20"/>
        <v>0</v>
      </c>
      <c r="V61" s="368">
        <f t="shared" si="9"/>
        <v>0</v>
      </c>
      <c r="W61" s="368">
        <f t="shared" si="4"/>
        <v>0</v>
      </c>
      <c r="X61" s="371">
        <f t="shared" si="21"/>
        <v>0</v>
      </c>
      <c r="Y61" s="371">
        <f t="shared" si="10"/>
        <v>0</v>
      </c>
      <c r="Z61" s="372">
        <f t="shared" si="5"/>
        <v>0</v>
      </c>
      <c r="AA61" s="339"/>
      <c r="AB61" s="324"/>
      <c r="AC61" s="324"/>
      <c r="AD61" s="380">
        <f t="shared" si="2"/>
        <v>0</v>
      </c>
      <c r="AE61" s="324"/>
      <c r="AF61" s="324"/>
      <c r="AG61" s="324"/>
      <c r="AH61" s="371">
        <f t="shared" si="11"/>
        <v>0</v>
      </c>
      <c r="AI61" s="385">
        <f t="shared" si="19"/>
        <v>0</v>
      </c>
      <c r="AJ61" s="738"/>
      <c r="AK61" s="738"/>
      <c r="AL61" s="739"/>
      <c r="AM61" s="173"/>
    </row>
    <row r="62" spans="2:39" ht="30" customHeight="1">
      <c r="B62" s="175">
        <f t="shared" si="8"/>
        <v>54</v>
      </c>
      <c r="C62" s="326"/>
      <c r="D62" s="328"/>
      <c r="E62" s="328"/>
      <c r="F62" s="328"/>
      <c r="G62" s="328"/>
      <c r="H62" s="327"/>
      <c r="I62" s="358" t="s">
        <v>165</v>
      </c>
      <c r="J62" s="327"/>
      <c r="K62" s="358" t="s">
        <v>166</v>
      </c>
      <c r="L62" s="327"/>
      <c r="M62" s="340"/>
      <c r="N62" s="362">
        <f t="shared" si="3"/>
        <v>0</v>
      </c>
      <c r="O62" s="328"/>
      <c r="P62" s="357" t="s">
        <v>167</v>
      </c>
      <c r="Q62" s="336"/>
      <c r="R62" s="337"/>
      <c r="S62" s="338"/>
      <c r="T62" s="341"/>
      <c r="U62" s="342">
        <f t="shared" si="20"/>
        <v>0</v>
      </c>
      <c r="V62" s="368">
        <f t="shared" si="9"/>
        <v>0</v>
      </c>
      <c r="W62" s="368">
        <f t="shared" si="4"/>
        <v>0</v>
      </c>
      <c r="X62" s="371">
        <f t="shared" si="21"/>
        <v>0</v>
      </c>
      <c r="Y62" s="371">
        <f t="shared" si="10"/>
        <v>0</v>
      </c>
      <c r="Z62" s="372">
        <f t="shared" si="5"/>
        <v>0</v>
      </c>
      <c r="AA62" s="339"/>
      <c r="AB62" s="324"/>
      <c r="AC62" s="324"/>
      <c r="AD62" s="380">
        <f t="shared" si="2"/>
        <v>0</v>
      </c>
      <c r="AE62" s="324"/>
      <c r="AF62" s="324"/>
      <c r="AG62" s="324"/>
      <c r="AH62" s="371">
        <f t="shared" si="11"/>
        <v>0</v>
      </c>
      <c r="AI62" s="385">
        <f t="shared" si="19"/>
        <v>0</v>
      </c>
      <c r="AJ62" s="738"/>
      <c r="AK62" s="738"/>
      <c r="AL62" s="739"/>
      <c r="AM62" s="173"/>
    </row>
    <row r="63" spans="2:39" ht="30" customHeight="1">
      <c r="B63" s="175">
        <f t="shared" si="8"/>
        <v>55</v>
      </c>
      <c r="C63" s="326"/>
      <c r="D63" s="328"/>
      <c r="E63" s="328"/>
      <c r="F63" s="328"/>
      <c r="G63" s="328"/>
      <c r="H63" s="327"/>
      <c r="I63" s="358" t="s">
        <v>165</v>
      </c>
      <c r="J63" s="327"/>
      <c r="K63" s="358" t="s">
        <v>166</v>
      </c>
      <c r="L63" s="327"/>
      <c r="M63" s="340"/>
      <c r="N63" s="362">
        <f t="shared" si="3"/>
        <v>0</v>
      </c>
      <c r="O63" s="328"/>
      <c r="P63" s="357" t="s">
        <v>167</v>
      </c>
      <c r="Q63" s="336"/>
      <c r="R63" s="337"/>
      <c r="S63" s="338"/>
      <c r="T63" s="341"/>
      <c r="U63" s="342">
        <f t="shared" si="20"/>
        <v>0</v>
      </c>
      <c r="V63" s="368">
        <f t="shared" si="9"/>
        <v>0</v>
      </c>
      <c r="W63" s="368">
        <f t="shared" si="4"/>
        <v>0</v>
      </c>
      <c r="X63" s="371">
        <f t="shared" si="21"/>
        <v>0</v>
      </c>
      <c r="Y63" s="371">
        <f t="shared" si="10"/>
        <v>0</v>
      </c>
      <c r="Z63" s="372">
        <f t="shared" si="5"/>
        <v>0</v>
      </c>
      <c r="AA63" s="339"/>
      <c r="AB63" s="324"/>
      <c r="AC63" s="324"/>
      <c r="AD63" s="380">
        <f t="shared" si="2"/>
        <v>0</v>
      </c>
      <c r="AE63" s="324"/>
      <c r="AF63" s="324"/>
      <c r="AG63" s="324"/>
      <c r="AH63" s="371">
        <f t="shared" si="11"/>
        <v>0</v>
      </c>
      <c r="AI63" s="385">
        <f t="shared" si="19"/>
        <v>0</v>
      </c>
      <c r="AJ63" s="738"/>
      <c r="AK63" s="738"/>
      <c r="AL63" s="739"/>
      <c r="AM63" s="173"/>
    </row>
    <row r="64" spans="2:39" ht="30" customHeight="1">
      <c r="B64" s="175">
        <f t="shared" si="8"/>
        <v>56</v>
      </c>
      <c r="C64" s="326"/>
      <c r="D64" s="328"/>
      <c r="E64" s="328"/>
      <c r="F64" s="328"/>
      <c r="G64" s="328"/>
      <c r="H64" s="327"/>
      <c r="I64" s="358" t="s">
        <v>165</v>
      </c>
      <c r="J64" s="327"/>
      <c r="K64" s="358" t="s">
        <v>166</v>
      </c>
      <c r="L64" s="327"/>
      <c r="M64" s="340"/>
      <c r="N64" s="362">
        <f t="shared" si="3"/>
        <v>0</v>
      </c>
      <c r="O64" s="328"/>
      <c r="P64" s="357" t="s">
        <v>167</v>
      </c>
      <c r="Q64" s="336"/>
      <c r="R64" s="337"/>
      <c r="S64" s="338"/>
      <c r="T64" s="341"/>
      <c r="U64" s="342">
        <f t="shared" si="20"/>
        <v>0</v>
      </c>
      <c r="V64" s="368">
        <f t="shared" si="9"/>
        <v>0</v>
      </c>
      <c r="W64" s="368">
        <f t="shared" si="4"/>
        <v>0</v>
      </c>
      <c r="X64" s="371">
        <f t="shared" si="21"/>
        <v>0</v>
      </c>
      <c r="Y64" s="371">
        <f t="shared" si="10"/>
        <v>0</v>
      </c>
      <c r="Z64" s="372">
        <f t="shared" si="5"/>
        <v>0</v>
      </c>
      <c r="AA64" s="339"/>
      <c r="AB64" s="324"/>
      <c r="AC64" s="324"/>
      <c r="AD64" s="380">
        <f t="shared" si="2"/>
        <v>0</v>
      </c>
      <c r="AE64" s="324"/>
      <c r="AF64" s="324"/>
      <c r="AG64" s="324"/>
      <c r="AH64" s="371">
        <f t="shared" si="11"/>
        <v>0</v>
      </c>
      <c r="AI64" s="385">
        <f t="shared" si="19"/>
        <v>0</v>
      </c>
      <c r="AJ64" s="738"/>
      <c r="AK64" s="738"/>
      <c r="AL64" s="739"/>
      <c r="AM64" s="173"/>
    </row>
    <row r="65" spans="2:39" ht="30" customHeight="1">
      <c r="B65" s="175">
        <f t="shared" si="8"/>
        <v>57</v>
      </c>
      <c r="C65" s="326"/>
      <c r="D65" s="328"/>
      <c r="E65" s="328"/>
      <c r="F65" s="328"/>
      <c r="G65" s="328"/>
      <c r="H65" s="327"/>
      <c r="I65" s="358" t="s">
        <v>165</v>
      </c>
      <c r="J65" s="327"/>
      <c r="K65" s="358" t="s">
        <v>166</v>
      </c>
      <c r="L65" s="327"/>
      <c r="M65" s="340"/>
      <c r="N65" s="362">
        <f t="shared" si="3"/>
        <v>0</v>
      </c>
      <c r="O65" s="328"/>
      <c r="P65" s="357" t="s">
        <v>167</v>
      </c>
      <c r="Q65" s="336"/>
      <c r="R65" s="337"/>
      <c r="S65" s="338"/>
      <c r="T65" s="341"/>
      <c r="U65" s="342">
        <f t="shared" si="20"/>
        <v>0</v>
      </c>
      <c r="V65" s="368">
        <f t="shared" si="9"/>
        <v>0</v>
      </c>
      <c r="W65" s="368">
        <f t="shared" si="4"/>
        <v>0</v>
      </c>
      <c r="X65" s="371">
        <f t="shared" si="21"/>
        <v>0</v>
      </c>
      <c r="Y65" s="371">
        <f t="shared" si="10"/>
        <v>0</v>
      </c>
      <c r="Z65" s="372">
        <f t="shared" si="5"/>
        <v>0</v>
      </c>
      <c r="AA65" s="339"/>
      <c r="AB65" s="324"/>
      <c r="AC65" s="324"/>
      <c r="AD65" s="380">
        <f t="shared" si="2"/>
        <v>0</v>
      </c>
      <c r="AE65" s="324"/>
      <c r="AF65" s="324"/>
      <c r="AG65" s="324"/>
      <c r="AH65" s="371">
        <f t="shared" si="11"/>
        <v>0</v>
      </c>
      <c r="AI65" s="385">
        <f t="shared" si="19"/>
        <v>0</v>
      </c>
      <c r="AJ65" s="738"/>
      <c r="AK65" s="738"/>
      <c r="AL65" s="739"/>
      <c r="AM65" s="173"/>
    </row>
    <row r="66" spans="2:39" ht="30" customHeight="1">
      <c r="B66" s="175">
        <f t="shared" si="8"/>
        <v>58</v>
      </c>
      <c r="C66" s="326"/>
      <c r="D66" s="328"/>
      <c r="E66" s="328"/>
      <c r="F66" s="328"/>
      <c r="G66" s="328"/>
      <c r="H66" s="327"/>
      <c r="I66" s="358" t="s">
        <v>165</v>
      </c>
      <c r="J66" s="327"/>
      <c r="K66" s="358" t="s">
        <v>166</v>
      </c>
      <c r="L66" s="327"/>
      <c r="M66" s="340"/>
      <c r="N66" s="362">
        <f t="shared" si="3"/>
        <v>0</v>
      </c>
      <c r="O66" s="328"/>
      <c r="P66" s="357" t="s">
        <v>167</v>
      </c>
      <c r="Q66" s="336"/>
      <c r="R66" s="337"/>
      <c r="S66" s="338"/>
      <c r="T66" s="341"/>
      <c r="U66" s="342">
        <f t="shared" si="20"/>
        <v>0</v>
      </c>
      <c r="V66" s="368">
        <f t="shared" si="9"/>
        <v>0</v>
      </c>
      <c r="W66" s="368">
        <f t="shared" si="4"/>
        <v>0</v>
      </c>
      <c r="X66" s="371">
        <f t="shared" si="21"/>
        <v>0</v>
      </c>
      <c r="Y66" s="371">
        <f t="shared" si="10"/>
        <v>0</v>
      </c>
      <c r="Z66" s="372">
        <f t="shared" si="5"/>
        <v>0</v>
      </c>
      <c r="AA66" s="339"/>
      <c r="AB66" s="324"/>
      <c r="AC66" s="324"/>
      <c r="AD66" s="380">
        <f t="shared" si="2"/>
        <v>0</v>
      </c>
      <c r="AE66" s="324"/>
      <c r="AF66" s="324"/>
      <c r="AG66" s="324"/>
      <c r="AH66" s="371">
        <f t="shared" si="11"/>
        <v>0</v>
      </c>
      <c r="AI66" s="385">
        <f t="shared" si="19"/>
        <v>0</v>
      </c>
      <c r="AJ66" s="738"/>
      <c r="AK66" s="738"/>
      <c r="AL66" s="739"/>
      <c r="AM66" s="173"/>
    </row>
    <row r="67" spans="2:39" ht="30" customHeight="1">
      <c r="B67" s="175">
        <f t="shared" si="8"/>
        <v>59</v>
      </c>
      <c r="C67" s="326"/>
      <c r="D67" s="328"/>
      <c r="E67" s="328"/>
      <c r="F67" s="328"/>
      <c r="G67" s="328"/>
      <c r="H67" s="327"/>
      <c r="I67" s="358" t="s">
        <v>165</v>
      </c>
      <c r="J67" s="327"/>
      <c r="K67" s="358" t="s">
        <v>166</v>
      </c>
      <c r="L67" s="327"/>
      <c r="M67" s="340"/>
      <c r="N67" s="362">
        <f t="shared" si="3"/>
        <v>0</v>
      </c>
      <c r="O67" s="328"/>
      <c r="P67" s="357" t="s">
        <v>167</v>
      </c>
      <c r="Q67" s="336"/>
      <c r="R67" s="337"/>
      <c r="S67" s="338"/>
      <c r="T67" s="341"/>
      <c r="U67" s="342">
        <f t="shared" si="20"/>
        <v>0</v>
      </c>
      <c r="V67" s="368">
        <f t="shared" si="9"/>
        <v>0</v>
      </c>
      <c r="W67" s="368">
        <f t="shared" si="4"/>
        <v>0</v>
      </c>
      <c r="X67" s="371">
        <f t="shared" si="21"/>
        <v>0</v>
      </c>
      <c r="Y67" s="371">
        <f t="shared" si="10"/>
        <v>0</v>
      </c>
      <c r="Z67" s="372">
        <f t="shared" si="5"/>
        <v>0</v>
      </c>
      <c r="AA67" s="339"/>
      <c r="AB67" s="324"/>
      <c r="AC67" s="324"/>
      <c r="AD67" s="380">
        <f t="shared" si="2"/>
        <v>0</v>
      </c>
      <c r="AE67" s="324"/>
      <c r="AF67" s="324"/>
      <c r="AG67" s="324"/>
      <c r="AH67" s="371">
        <f t="shared" si="11"/>
        <v>0</v>
      </c>
      <c r="AI67" s="385">
        <f t="shared" si="19"/>
        <v>0</v>
      </c>
      <c r="AJ67" s="738"/>
      <c r="AK67" s="738"/>
      <c r="AL67" s="739"/>
      <c r="AM67" s="173"/>
    </row>
    <row r="68" spans="2:39" ht="30" customHeight="1">
      <c r="B68" s="175">
        <f t="shared" si="8"/>
        <v>60</v>
      </c>
      <c r="C68" s="326"/>
      <c r="D68" s="328"/>
      <c r="E68" s="328"/>
      <c r="F68" s="328"/>
      <c r="G68" s="328"/>
      <c r="H68" s="327"/>
      <c r="I68" s="358" t="s">
        <v>165</v>
      </c>
      <c r="J68" s="327"/>
      <c r="K68" s="358" t="s">
        <v>166</v>
      </c>
      <c r="L68" s="327"/>
      <c r="M68" s="340"/>
      <c r="N68" s="362">
        <f t="shared" si="3"/>
        <v>0</v>
      </c>
      <c r="O68" s="328"/>
      <c r="P68" s="357" t="s">
        <v>167</v>
      </c>
      <c r="Q68" s="336"/>
      <c r="R68" s="337"/>
      <c r="S68" s="338"/>
      <c r="T68" s="341"/>
      <c r="U68" s="342">
        <f t="shared" si="20"/>
        <v>0</v>
      </c>
      <c r="V68" s="368">
        <f t="shared" si="9"/>
        <v>0</v>
      </c>
      <c r="W68" s="368">
        <f t="shared" si="4"/>
        <v>0</v>
      </c>
      <c r="X68" s="371">
        <f t="shared" si="21"/>
        <v>0</v>
      </c>
      <c r="Y68" s="371">
        <f t="shared" si="10"/>
        <v>0</v>
      </c>
      <c r="Z68" s="372">
        <f t="shared" si="5"/>
        <v>0</v>
      </c>
      <c r="AA68" s="339"/>
      <c r="AB68" s="324"/>
      <c r="AC68" s="324"/>
      <c r="AD68" s="380">
        <f t="shared" si="2"/>
        <v>0</v>
      </c>
      <c r="AE68" s="324"/>
      <c r="AF68" s="324"/>
      <c r="AG68" s="324"/>
      <c r="AH68" s="371">
        <f t="shared" si="11"/>
        <v>0</v>
      </c>
      <c r="AI68" s="385">
        <f t="shared" si="19"/>
        <v>0</v>
      </c>
      <c r="AJ68" s="738"/>
      <c r="AK68" s="738"/>
      <c r="AL68" s="739"/>
      <c r="AM68" s="173"/>
    </row>
    <row r="69" spans="2:39" ht="30" customHeight="1">
      <c r="B69" s="175">
        <f t="shared" si="8"/>
        <v>61</v>
      </c>
      <c r="C69" s="326"/>
      <c r="D69" s="328"/>
      <c r="E69" s="328"/>
      <c r="F69" s="328"/>
      <c r="G69" s="328"/>
      <c r="H69" s="327"/>
      <c r="I69" s="358" t="s">
        <v>165</v>
      </c>
      <c r="J69" s="327"/>
      <c r="K69" s="358" t="s">
        <v>166</v>
      </c>
      <c r="L69" s="327"/>
      <c r="M69" s="340"/>
      <c r="N69" s="362">
        <f t="shared" si="3"/>
        <v>0</v>
      </c>
      <c r="O69" s="328"/>
      <c r="P69" s="357" t="s">
        <v>167</v>
      </c>
      <c r="Q69" s="336"/>
      <c r="R69" s="337"/>
      <c r="S69" s="338"/>
      <c r="T69" s="341"/>
      <c r="U69" s="342">
        <f t="shared" si="20"/>
        <v>0</v>
      </c>
      <c r="V69" s="368">
        <f t="shared" si="9"/>
        <v>0</v>
      </c>
      <c r="W69" s="368">
        <f t="shared" si="4"/>
        <v>0</v>
      </c>
      <c r="X69" s="371">
        <f t="shared" si="21"/>
        <v>0</v>
      </c>
      <c r="Y69" s="371">
        <f t="shared" si="10"/>
        <v>0</v>
      </c>
      <c r="Z69" s="372">
        <f t="shared" si="5"/>
        <v>0</v>
      </c>
      <c r="AA69" s="339"/>
      <c r="AB69" s="324"/>
      <c r="AC69" s="324"/>
      <c r="AD69" s="380">
        <f t="shared" si="2"/>
        <v>0</v>
      </c>
      <c r="AE69" s="324"/>
      <c r="AF69" s="324"/>
      <c r="AG69" s="324"/>
      <c r="AH69" s="371">
        <f t="shared" si="11"/>
        <v>0</v>
      </c>
      <c r="AI69" s="385">
        <f t="shared" si="19"/>
        <v>0</v>
      </c>
      <c r="AJ69" s="738"/>
      <c r="AK69" s="738"/>
      <c r="AL69" s="739"/>
      <c r="AM69" s="173"/>
    </row>
    <row r="70" spans="2:39" ht="30" customHeight="1">
      <c r="B70" s="175">
        <f t="shared" si="8"/>
        <v>62</v>
      </c>
      <c r="C70" s="326"/>
      <c r="D70" s="328"/>
      <c r="E70" s="328"/>
      <c r="F70" s="328"/>
      <c r="G70" s="328"/>
      <c r="H70" s="327"/>
      <c r="I70" s="358" t="s">
        <v>165</v>
      </c>
      <c r="J70" s="327"/>
      <c r="K70" s="358" t="s">
        <v>166</v>
      </c>
      <c r="L70" s="327"/>
      <c r="M70" s="340"/>
      <c r="N70" s="362">
        <f t="shared" si="3"/>
        <v>0</v>
      </c>
      <c r="O70" s="328"/>
      <c r="P70" s="357" t="s">
        <v>167</v>
      </c>
      <c r="Q70" s="336"/>
      <c r="R70" s="337"/>
      <c r="S70" s="338"/>
      <c r="T70" s="341"/>
      <c r="U70" s="342">
        <f t="shared" si="20"/>
        <v>0</v>
      </c>
      <c r="V70" s="368">
        <f t="shared" si="9"/>
        <v>0</v>
      </c>
      <c r="W70" s="368">
        <f t="shared" si="4"/>
        <v>0</v>
      </c>
      <c r="X70" s="371">
        <f t="shared" si="21"/>
        <v>0</v>
      </c>
      <c r="Y70" s="371">
        <f t="shared" si="10"/>
        <v>0</v>
      </c>
      <c r="Z70" s="372">
        <f t="shared" si="5"/>
        <v>0</v>
      </c>
      <c r="AA70" s="339"/>
      <c r="AB70" s="324"/>
      <c r="AC70" s="324"/>
      <c r="AD70" s="380">
        <f t="shared" si="2"/>
        <v>0</v>
      </c>
      <c r="AE70" s="324"/>
      <c r="AF70" s="324"/>
      <c r="AG70" s="324"/>
      <c r="AH70" s="371">
        <f t="shared" si="11"/>
        <v>0</v>
      </c>
      <c r="AI70" s="385">
        <f t="shared" si="19"/>
        <v>0</v>
      </c>
      <c r="AJ70" s="738"/>
      <c r="AK70" s="738"/>
      <c r="AL70" s="739"/>
      <c r="AM70" s="173"/>
    </row>
    <row r="71" spans="2:39" ht="30" customHeight="1">
      <c r="B71" s="175">
        <f t="shared" si="8"/>
        <v>63</v>
      </c>
      <c r="C71" s="326"/>
      <c r="D71" s="328"/>
      <c r="E71" s="328"/>
      <c r="F71" s="328"/>
      <c r="G71" s="328"/>
      <c r="H71" s="327"/>
      <c r="I71" s="358" t="s">
        <v>165</v>
      </c>
      <c r="J71" s="327"/>
      <c r="K71" s="358" t="s">
        <v>166</v>
      </c>
      <c r="L71" s="327"/>
      <c r="M71" s="340"/>
      <c r="N71" s="362">
        <f t="shared" si="3"/>
        <v>0</v>
      </c>
      <c r="O71" s="328"/>
      <c r="P71" s="357" t="s">
        <v>167</v>
      </c>
      <c r="Q71" s="336"/>
      <c r="R71" s="337"/>
      <c r="S71" s="338"/>
      <c r="T71" s="341"/>
      <c r="U71" s="342">
        <f t="shared" si="20"/>
        <v>0</v>
      </c>
      <c r="V71" s="368">
        <f t="shared" si="9"/>
        <v>0</v>
      </c>
      <c r="W71" s="368">
        <f t="shared" si="4"/>
        <v>0</v>
      </c>
      <c r="X71" s="371">
        <f t="shared" si="21"/>
        <v>0</v>
      </c>
      <c r="Y71" s="371">
        <f t="shared" si="10"/>
        <v>0</v>
      </c>
      <c r="Z71" s="372">
        <f t="shared" si="5"/>
        <v>0</v>
      </c>
      <c r="AA71" s="339"/>
      <c r="AB71" s="324"/>
      <c r="AC71" s="324"/>
      <c r="AD71" s="380">
        <f t="shared" ref="AD71:AD98" si="22">SUM(AA71:AC71)</f>
        <v>0</v>
      </c>
      <c r="AE71" s="324"/>
      <c r="AF71" s="324"/>
      <c r="AG71" s="324"/>
      <c r="AH71" s="371">
        <f t="shared" si="11"/>
        <v>0</v>
      </c>
      <c r="AI71" s="385">
        <f t="shared" si="19"/>
        <v>0</v>
      </c>
      <c r="AJ71" s="738"/>
      <c r="AK71" s="738"/>
      <c r="AL71" s="739"/>
      <c r="AM71" s="173"/>
    </row>
    <row r="72" spans="2:39" ht="30" customHeight="1">
      <c r="B72" s="175">
        <f t="shared" si="8"/>
        <v>64</v>
      </c>
      <c r="C72" s="326"/>
      <c r="D72" s="328"/>
      <c r="E72" s="328"/>
      <c r="F72" s="328"/>
      <c r="G72" s="328"/>
      <c r="H72" s="327"/>
      <c r="I72" s="358" t="s">
        <v>165</v>
      </c>
      <c r="J72" s="327"/>
      <c r="K72" s="358" t="s">
        <v>166</v>
      </c>
      <c r="L72" s="327"/>
      <c r="M72" s="340"/>
      <c r="N72" s="362">
        <f t="shared" si="3"/>
        <v>0</v>
      </c>
      <c r="O72" s="328"/>
      <c r="P72" s="357" t="s">
        <v>167</v>
      </c>
      <c r="Q72" s="336"/>
      <c r="R72" s="337"/>
      <c r="S72" s="338"/>
      <c r="T72" s="341"/>
      <c r="U72" s="342">
        <f t="shared" si="20"/>
        <v>0</v>
      </c>
      <c r="V72" s="368">
        <f t="shared" si="9"/>
        <v>0</v>
      </c>
      <c r="W72" s="368">
        <f t="shared" si="4"/>
        <v>0</v>
      </c>
      <c r="X72" s="371">
        <f t="shared" si="21"/>
        <v>0</v>
      </c>
      <c r="Y72" s="371">
        <f t="shared" si="10"/>
        <v>0</v>
      </c>
      <c r="Z72" s="372">
        <f t="shared" si="5"/>
        <v>0</v>
      </c>
      <c r="AA72" s="339"/>
      <c r="AB72" s="324"/>
      <c r="AC72" s="324"/>
      <c r="AD72" s="380">
        <f t="shared" si="22"/>
        <v>0</v>
      </c>
      <c r="AE72" s="324"/>
      <c r="AF72" s="324"/>
      <c r="AG72" s="324"/>
      <c r="AH72" s="371">
        <f t="shared" si="11"/>
        <v>0</v>
      </c>
      <c r="AI72" s="385">
        <f t="shared" si="19"/>
        <v>0</v>
      </c>
      <c r="AJ72" s="738"/>
      <c r="AK72" s="738"/>
      <c r="AL72" s="739"/>
      <c r="AM72" s="173"/>
    </row>
    <row r="73" spans="2:39" ht="30" customHeight="1">
      <c r="B73" s="175">
        <f t="shared" si="8"/>
        <v>65</v>
      </c>
      <c r="C73" s="326"/>
      <c r="D73" s="328"/>
      <c r="E73" s="328"/>
      <c r="F73" s="328"/>
      <c r="G73" s="328"/>
      <c r="H73" s="327"/>
      <c r="I73" s="358" t="s">
        <v>165</v>
      </c>
      <c r="J73" s="327"/>
      <c r="K73" s="358" t="s">
        <v>166</v>
      </c>
      <c r="L73" s="327"/>
      <c r="M73" s="340"/>
      <c r="N73" s="362">
        <f t="shared" si="3"/>
        <v>0</v>
      </c>
      <c r="O73" s="328"/>
      <c r="P73" s="357" t="s">
        <v>167</v>
      </c>
      <c r="Q73" s="336"/>
      <c r="R73" s="337"/>
      <c r="S73" s="338"/>
      <c r="T73" s="341"/>
      <c r="U73" s="342">
        <f t="shared" si="20"/>
        <v>0</v>
      </c>
      <c r="V73" s="368">
        <f t="shared" si="9"/>
        <v>0</v>
      </c>
      <c r="W73" s="368">
        <f t="shared" si="4"/>
        <v>0</v>
      </c>
      <c r="X73" s="371">
        <f t="shared" si="21"/>
        <v>0</v>
      </c>
      <c r="Y73" s="371">
        <f t="shared" si="10"/>
        <v>0</v>
      </c>
      <c r="Z73" s="372">
        <f t="shared" si="5"/>
        <v>0</v>
      </c>
      <c r="AA73" s="339"/>
      <c r="AB73" s="324"/>
      <c r="AC73" s="324"/>
      <c r="AD73" s="380">
        <f t="shared" si="22"/>
        <v>0</v>
      </c>
      <c r="AE73" s="324"/>
      <c r="AF73" s="324"/>
      <c r="AG73" s="324"/>
      <c r="AH73" s="371">
        <f t="shared" si="11"/>
        <v>0</v>
      </c>
      <c r="AI73" s="385">
        <f t="shared" ref="AI73:AI98" si="23">AD73-Z73-AH73</f>
        <v>0</v>
      </c>
      <c r="AJ73" s="738"/>
      <c r="AK73" s="738"/>
      <c r="AL73" s="739"/>
      <c r="AM73" s="173"/>
    </row>
    <row r="74" spans="2:39" ht="30" customHeight="1">
      <c r="B74" s="175">
        <f t="shared" si="8"/>
        <v>66</v>
      </c>
      <c r="C74" s="326"/>
      <c r="D74" s="328"/>
      <c r="E74" s="328"/>
      <c r="F74" s="328"/>
      <c r="G74" s="328"/>
      <c r="H74" s="327"/>
      <c r="I74" s="358" t="s">
        <v>165</v>
      </c>
      <c r="J74" s="327"/>
      <c r="K74" s="358" t="s">
        <v>166</v>
      </c>
      <c r="L74" s="327"/>
      <c r="M74" s="340"/>
      <c r="N74" s="362">
        <f t="shared" si="3"/>
        <v>0</v>
      </c>
      <c r="O74" s="328"/>
      <c r="P74" s="357" t="s">
        <v>167</v>
      </c>
      <c r="Q74" s="336"/>
      <c r="R74" s="337"/>
      <c r="S74" s="338"/>
      <c r="T74" s="341"/>
      <c r="U74" s="342">
        <f t="shared" si="20"/>
        <v>0</v>
      </c>
      <c r="V74" s="368">
        <f t="shared" si="9"/>
        <v>0</v>
      </c>
      <c r="W74" s="368">
        <f t="shared" si="4"/>
        <v>0</v>
      </c>
      <c r="X74" s="371">
        <f t="shared" si="21"/>
        <v>0</v>
      </c>
      <c r="Y74" s="371">
        <f t="shared" si="10"/>
        <v>0</v>
      </c>
      <c r="Z74" s="372">
        <f t="shared" ref="Z74:Z98" si="24">SUM(W74,Y74)</f>
        <v>0</v>
      </c>
      <c r="AA74" s="339"/>
      <c r="AB74" s="324"/>
      <c r="AC74" s="324"/>
      <c r="AD74" s="380">
        <f t="shared" si="22"/>
        <v>0</v>
      </c>
      <c r="AE74" s="324"/>
      <c r="AF74" s="324"/>
      <c r="AG74" s="324"/>
      <c r="AH74" s="371">
        <f t="shared" si="11"/>
        <v>0</v>
      </c>
      <c r="AI74" s="385">
        <f t="shared" si="23"/>
        <v>0</v>
      </c>
      <c r="AJ74" s="738"/>
      <c r="AK74" s="738"/>
      <c r="AL74" s="739"/>
      <c r="AM74" s="173"/>
    </row>
    <row r="75" spans="2:39" ht="30" customHeight="1">
      <c r="B75" s="175">
        <f t="shared" si="8"/>
        <v>67</v>
      </c>
      <c r="C75" s="326"/>
      <c r="D75" s="328"/>
      <c r="E75" s="328"/>
      <c r="F75" s="328"/>
      <c r="G75" s="328"/>
      <c r="H75" s="327"/>
      <c r="I75" s="358" t="s">
        <v>165</v>
      </c>
      <c r="J75" s="327"/>
      <c r="K75" s="358" t="s">
        <v>166</v>
      </c>
      <c r="L75" s="327"/>
      <c r="M75" s="340"/>
      <c r="N75" s="362">
        <f t="shared" si="3"/>
        <v>0</v>
      </c>
      <c r="O75" s="328"/>
      <c r="P75" s="357" t="s">
        <v>167</v>
      </c>
      <c r="Q75" s="336"/>
      <c r="R75" s="337"/>
      <c r="S75" s="338"/>
      <c r="T75" s="341"/>
      <c r="U75" s="342">
        <f t="shared" si="20"/>
        <v>0</v>
      </c>
      <c r="V75" s="368">
        <f t="shared" si="9"/>
        <v>0</v>
      </c>
      <c r="W75" s="368">
        <f t="shared" si="4"/>
        <v>0</v>
      </c>
      <c r="X75" s="371">
        <f t="shared" si="21"/>
        <v>0</v>
      </c>
      <c r="Y75" s="371">
        <f t="shared" si="10"/>
        <v>0</v>
      </c>
      <c r="Z75" s="372">
        <f t="shared" si="24"/>
        <v>0</v>
      </c>
      <c r="AA75" s="339"/>
      <c r="AB75" s="324"/>
      <c r="AC75" s="324"/>
      <c r="AD75" s="380">
        <f t="shared" si="22"/>
        <v>0</v>
      </c>
      <c r="AE75" s="324"/>
      <c r="AF75" s="324"/>
      <c r="AG75" s="324"/>
      <c r="AH75" s="371">
        <f t="shared" si="11"/>
        <v>0</v>
      </c>
      <c r="AI75" s="385">
        <f t="shared" si="23"/>
        <v>0</v>
      </c>
      <c r="AJ75" s="738"/>
      <c r="AK75" s="738"/>
      <c r="AL75" s="739"/>
      <c r="AM75" s="173"/>
    </row>
    <row r="76" spans="2:39" ht="30" customHeight="1">
      <c r="B76" s="175">
        <f t="shared" si="8"/>
        <v>68</v>
      </c>
      <c r="C76" s="326"/>
      <c r="D76" s="328"/>
      <c r="E76" s="328"/>
      <c r="F76" s="328"/>
      <c r="G76" s="328"/>
      <c r="H76" s="327"/>
      <c r="I76" s="358" t="s">
        <v>165</v>
      </c>
      <c r="J76" s="327"/>
      <c r="K76" s="358" t="s">
        <v>166</v>
      </c>
      <c r="L76" s="327"/>
      <c r="M76" s="340"/>
      <c r="N76" s="362">
        <f t="shared" si="3"/>
        <v>0</v>
      </c>
      <c r="O76" s="328"/>
      <c r="P76" s="357" t="s">
        <v>167</v>
      </c>
      <c r="Q76" s="336"/>
      <c r="R76" s="337"/>
      <c r="S76" s="338"/>
      <c r="T76" s="341"/>
      <c r="U76" s="342">
        <f t="shared" si="20"/>
        <v>0</v>
      </c>
      <c r="V76" s="368">
        <f t="shared" si="9"/>
        <v>0</v>
      </c>
      <c r="W76" s="368">
        <f t="shared" si="4"/>
        <v>0</v>
      </c>
      <c r="X76" s="371">
        <f t="shared" si="21"/>
        <v>0</v>
      </c>
      <c r="Y76" s="371">
        <f t="shared" si="10"/>
        <v>0</v>
      </c>
      <c r="Z76" s="372">
        <f t="shared" si="24"/>
        <v>0</v>
      </c>
      <c r="AA76" s="339"/>
      <c r="AB76" s="324"/>
      <c r="AC76" s="324"/>
      <c r="AD76" s="380">
        <f t="shared" si="22"/>
        <v>0</v>
      </c>
      <c r="AE76" s="324"/>
      <c r="AF76" s="324"/>
      <c r="AG76" s="324"/>
      <c r="AH76" s="371">
        <f t="shared" si="11"/>
        <v>0</v>
      </c>
      <c r="AI76" s="385">
        <f t="shared" si="23"/>
        <v>0</v>
      </c>
      <c r="AJ76" s="738"/>
      <c r="AK76" s="738"/>
      <c r="AL76" s="739"/>
      <c r="AM76" s="173"/>
    </row>
    <row r="77" spans="2:39" ht="30" customHeight="1">
      <c r="B77" s="175">
        <f t="shared" si="8"/>
        <v>69</v>
      </c>
      <c r="C77" s="326"/>
      <c r="D77" s="328"/>
      <c r="E77" s="328"/>
      <c r="F77" s="328"/>
      <c r="G77" s="328"/>
      <c r="H77" s="327"/>
      <c r="I77" s="358" t="s">
        <v>165</v>
      </c>
      <c r="J77" s="327"/>
      <c r="K77" s="358" t="s">
        <v>166</v>
      </c>
      <c r="L77" s="327"/>
      <c r="M77" s="340"/>
      <c r="N77" s="362">
        <f t="shared" si="3"/>
        <v>0</v>
      </c>
      <c r="O77" s="328"/>
      <c r="P77" s="357" t="s">
        <v>167</v>
      </c>
      <c r="Q77" s="336"/>
      <c r="R77" s="337"/>
      <c r="S77" s="338"/>
      <c r="T77" s="341"/>
      <c r="U77" s="342">
        <f t="shared" si="20"/>
        <v>0</v>
      </c>
      <c r="V77" s="368">
        <f t="shared" si="9"/>
        <v>0</v>
      </c>
      <c r="W77" s="368">
        <f t="shared" si="4"/>
        <v>0</v>
      </c>
      <c r="X77" s="371">
        <f t="shared" si="21"/>
        <v>0</v>
      </c>
      <c r="Y77" s="371">
        <f t="shared" si="10"/>
        <v>0</v>
      </c>
      <c r="Z77" s="372">
        <f t="shared" si="24"/>
        <v>0</v>
      </c>
      <c r="AA77" s="339"/>
      <c r="AB77" s="324"/>
      <c r="AC77" s="324"/>
      <c r="AD77" s="380">
        <f t="shared" si="22"/>
        <v>0</v>
      </c>
      <c r="AE77" s="324"/>
      <c r="AF77" s="324"/>
      <c r="AG77" s="324"/>
      <c r="AH77" s="371">
        <f t="shared" ref="AH77:AH97" si="25">SUM(AE77:AG77)</f>
        <v>0</v>
      </c>
      <c r="AI77" s="385">
        <f t="shared" si="23"/>
        <v>0</v>
      </c>
      <c r="AJ77" s="738"/>
      <c r="AK77" s="738"/>
      <c r="AL77" s="739"/>
      <c r="AM77" s="173"/>
    </row>
    <row r="78" spans="2:39" ht="30" customHeight="1">
      <c r="B78" s="175">
        <f t="shared" si="8"/>
        <v>70</v>
      </c>
      <c r="C78" s="326"/>
      <c r="D78" s="328"/>
      <c r="E78" s="328"/>
      <c r="F78" s="328"/>
      <c r="G78" s="328"/>
      <c r="H78" s="327"/>
      <c r="I78" s="358" t="s">
        <v>165</v>
      </c>
      <c r="J78" s="327"/>
      <c r="K78" s="358" t="s">
        <v>166</v>
      </c>
      <c r="L78" s="327"/>
      <c r="M78" s="340"/>
      <c r="N78" s="362">
        <f t="shared" si="3"/>
        <v>0</v>
      </c>
      <c r="O78" s="328"/>
      <c r="P78" s="357" t="s">
        <v>167</v>
      </c>
      <c r="Q78" s="336"/>
      <c r="R78" s="337"/>
      <c r="S78" s="338"/>
      <c r="T78" s="341"/>
      <c r="U78" s="342">
        <f t="shared" si="20"/>
        <v>0</v>
      </c>
      <c r="V78" s="368">
        <f t="shared" si="9"/>
        <v>0</v>
      </c>
      <c r="W78" s="368">
        <f t="shared" si="4"/>
        <v>0</v>
      </c>
      <c r="X78" s="371">
        <f t="shared" si="21"/>
        <v>0</v>
      </c>
      <c r="Y78" s="371">
        <f t="shared" si="10"/>
        <v>0</v>
      </c>
      <c r="Z78" s="372">
        <f t="shared" si="24"/>
        <v>0</v>
      </c>
      <c r="AA78" s="339"/>
      <c r="AB78" s="324"/>
      <c r="AC78" s="324"/>
      <c r="AD78" s="380">
        <f t="shared" si="22"/>
        <v>0</v>
      </c>
      <c r="AE78" s="324"/>
      <c r="AF78" s="324"/>
      <c r="AG78" s="324"/>
      <c r="AH78" s="371">
        <f t="shared" si="25"/>
        <v>0</v>
      </c>
      <c r="AI78" s="385">
        <f t="shared" si="23"/>
        <v>0</v>
      </c>
      <c r="AJ78" s="738"/>
      <c r="AK78" s="738"/>
      <c r="AL78" s="739"/>
      <c r="AM78" s="173"/>
    </row>
    <row r="79" spans="2:39" ht="30" customHeight="1">
      <c r="B79" s="175">
        <f t="shared" si="8"/>
        <v>71</v>
      </c>
      <c r="C79" s="326"/>
      <c r="D79" s="328"/>
      <c r="E79" s="328"/>
      <c r="F79" s="328"/>
      <c r="G79" s="328"/>
      <c r="H79" s="327"/>
      <c r="I79" s="358" t="s">
        <v>165</v>
      </c>
      <c r="J79" s="327"/>
      <c r="K79" s="358" t="s">
        <v>166</v>
      </c>
      <c r="L79" s="327"/>
      <c r="M79" s="340"/>
      <c r="N79" s="362">
        <f t="shared" si="3"/>
        <v>0</v>
      </c>
      <c r="O79" s="328"/>
      <c r="P79" s="357" t="s">
        <v>167</v>
      </c>
      <c r="Q79" s="336"/>
      <c r="R79" s="337"/>
      <c r="S79" s="338"/>
      <c r="T79" s="341"/>
      <c r="U79" s="342">
        <f t="shared" si="20"/>
        <v>0</v>
      </c>
      <c r="V79" s="368">
        <f t="shared" si="9"/>
        <v>0</v>
      </c>
      <c r="W79" s="368">
        <f t="shared" si="4"/>
        <v>0</v>
      </c>
      <c r="X79" s="371">
        <f t="shared" si="21"/>
        <v>0</v>
      </c>
      <c r="Y79" s="371">
        <f t="shared" si="10"/>
        <v>0</v>
      </c>
      <c r="Z79" s="372">
        <f t="shared" si="24"/>
        <v>0</v>
      </c>
      <c r="AA79" s="339"/>
      <c r="AB79" s="324"/>
      <c r="AC79" s="324"/>
      <c r="AD79" s="380">
        <f t="shared" si="22"/>
        <v>0</v>
      </c>
      <c r="AE79" s="324"/>
      <c r="AF79" s="324"/>
      <c r="AG79" s="324"/>
      <c r="AH79" s="371">
        <f t="shared" si="25"/>
        <v>0</v>
      </c>
      <c r="AI79" s="385">
        <f t="shared" si="23"/>
        <v>0</v>
      </c>
      <c r="AJ79" s="738"/>
      <c r="AK79" s="738"/>
      <c r="AL79" s="739"/>
      <c r="AM79" s="173"/>
    </row>
    <row r="80" spans="2:39" ht="30" customHeight="1">
      <c r="B80" s="175">
        <f t="shared" si="8"/>
        <v>72</v>
      </c>
      <c r="C80" s="326"/>
      <c r="D80" s="328"/>
      <c r="E80" s="328"/>
      <c r="F80" s="328"/>
      <c r="G80" s="328"/>
      <c r="H80" s="327"/>
      <c r="I80" s="358" t="s">
        <v>165</v>
      </c>
      <c r="J80" s="327"/>
      <c r="K80" s="358" t="s">
        <v>166</v>
      </c>
      <c r="L80" s="327"/>
      <c r="M80" s="340"/>
      <c r="N80" s="362">
        <f t="shared" si="3"/>
        <v>0</v>
      </c>
      <c r="O80" s="328"/>
      <c r="P80" s="357" t="s">
        <v>167</v>
      </c>
      <c r="Q80" s="336"/>
      <c r="R80" s="337"/>
      <c r="S80" s="338"/>
      <c r="T80" s="341"/>
      <c r="U80" s="342">
        <f t="shared" si="20"/>
        <v>0</v>
      </c>
      <c r="V80" s="368">
        <f t="shared" si="9"/>
        <v>0</v>
      </c>
      <c r="W80" s="368">
        <f t="shared" si="4"/>
        <v>0</v>
      </c>
      <c r="X80" s="371">
        <f t="shared" si="21"/>
        <v>0</v>
      </c>
      <c r="Y80" s="371">
        <f t="shared" si="10"/>
        <v>0</v>
      </c>
      <c r="Z80" s="372">
        <f t="shared" si="24"/>
        <v>0</v>
      </c>
      <c r="AA80" s="339"/>
      <c r="AB80" s="324"/>
      <c r="AC80" s="324"/>
      <c r="AD80" s="380">
        <f t="shared" si="22"/>
        <v>0</v>
      </c>
      <c r="AE80" s="324"/>
      <c r="AF80" s="324"/>
      <c r="AG80" s="324"/>
      <c r="AH80" s="371">
        <f t="shared" si="25"/>
        <v>0</v>
      </c>
      <c r="AI80" s="385">
        <f t="shared" si="23"/>
        <v>0</v>
      </c>
      <c r="AJ80" s="738"/>
      <c r="AK80" s="738"/>
      <c r="AL80" s="739"/>
      <c r="AM80" s="173"/>
    </row>
    <row r="81" spans="2:39" ht="30" customHeight="1">
      <c r="B81" s="175">
        <f t="shared" si="8"/>
        <v>73</v>
      </c>
      <c r="C81" s="326"/>
      <c r="D81" s="328"/>
      <c r="E81" s="328"/>
      <c r="F81" s="328"/>
      <c r="G81" s="328"/>
      <c r="H81" s="327"/>
      <c r="I81" s="358" t="s">
        <v>165</v>
      </c>
      <c r="J81" s="327"/>
      <c r="K81" s="358" t="s">
        <v>166</v>
      </c>
      <c r="L81" s="327"/>
      <c r="M81" s="340"/>
      <c r="N81" s="362">
        <f t="shared" si="3"/>
        <v>0</v>
      </c>
      <c r="O81" s="328"/>
      <c r="P81" s="357" t="s">
        <v>167</v>
      </c>
      <c r="Q81" s="336"/>
      <c r="R81" s="337"/>
      <c r="S81" s="338"/>
      <c r="T81" s="341"/>
      <c r="U81" s="342">
        <f t="shared" si="20"/>
        <v>0</v>
      </c>
      <c r="V81" s="368">
        <f t="shared" si="9"/>
        <v>0</v>
      </c>
      <c r="W81" s="368">
        <f t="shared" si="4"/>
        <v>0</v>
      </c>
      <c r="X81" s="371">
        <f t="shared" si="21"/>
        <v>0</v>
      </c>
      <c r="Y81" s="371">
        <f t="shared" si="10"/>
        <v>0</v>
      </c>
      <c r="Z81" s="372">
        <f t="shared" si="24"/>
        <v>0</v>
      </c>
      <c r="AA81" s="339"/>
      <c r="AB81" s="324"/>
      <c r="AC81" s="324"/>
      <c r="AD81" s="380">
        <f t="shared" si="22"/>
        <v>0</v>
      </c>
      <c r="AE81" s="324"/>
      <c r="AF81" s="324"/>
      <c r="AG81" s="324"/>
      <c r="AH81" s="371">
        <f t="shared" si="25"/>
        <v>0</v>
      </c>
      <c r="AI81" s="385">
        <f t="shared" si="23"/>
        <v>0</v>
      </c>
      <c r="AJ81" s="738"/>
      <c r="AK81" s="738"/>
      <c r="AL81" s="739"/>
      <c r="AM81" s="173"/>
    </row>
    <row r="82" spans="2:39" ht="30" customHeight="1">
      <c r="B82" s="175">
        <f t="shared" si="8"/>
        <v>74</v>
      </c>
      <c r="C82" s="326"/>
      <c r="D82" s="328"/>
      <c r="E82" s="328"/>
      <c r="F82" s="328"/>
      <c r="G82" s="328"/>
      <c r="H82" s="327"/>
      <c r="I82" s="358" t="s">
        <v>165</v>
      </c>
      <c r="J82" s="327"/>
      <c r="K82" s="358" t="s">
        <v>166</v>
      </c>
      <c r="L82" s="327"/>
      <c r="M82" s="340"/>
      <c r="N82" s="362">
        <f t="shared" si="3"/>
        <v>0</v>
      </c>
      <c r="O82" s="328"/>
      <c r="P82" s="357" t="s">
        <v>167</v>
      </c>
      <c r="Q82" s="336"/>
      <c r="R82" s="337"/>
      <c r="S82" s="338"/>
      <c r="T82" s="341"/>
      <c r="U82" s="342">
        <f t="shared" ref="U82:U98" si="26">IF(C82="",0,ROUND($U$99/COUNTA($C$9:$C$98),0))</f>
        <v>0</v>
      </c>
      <c r="V82" s="368">
        <f t="shared" si="9"/>
        <v>0</v>
      </c>
      <c r="W82" s="368">
        <f t="shared" si="4"/>
        <v>0</v>
      </c>
      <c r="X82" s="371">
        <f t="shared" si="21"/>
        <v>0</v>
      </c>
      <c r="Y82" s="371">
        <f t="shared" si="10"/>
        <v>0</v>
      </c>
      <c r="Z82" s="372">
        <f t="shared" si="24"/>
        <v>0</v>
      </c>
      <c r="AA82" s="339"/>
      <c r="AB82" s="324"/>
      <c r="AC82" s="324"/>
      <c r="AD82" s="380">
        <f t="shared" si="22"/>
        <v>0</v>
      </c>
      <c r="AE82" s="324"/>
      <c r="AF82" s="324"/>
      <c r="AG82" s="324"/>
      <c r="AH82" s="371">
        <f t="shared" si="25"/>
        <v>0</v>
      </c>
      <c r="AI82" s="385">
        <f t="shared" si="23"/>
        <v>0</v>
      </c>
      <c r="AJ82" s="738"/>
      <c r="AK82" s="738"/>
      <c r="AL82" s="739"/>
      <c r="AM82" s="173"/>
    </row>
    <row r="83" spans="2:39" ht="30" customHeight="1">
      <c r="B83" s="175">
        <f t="shared" si="8"/>
        <v>75</v>
      </c>
      <c r="C83" s="326"/>
      <c r="D83" s="328"/>
      <c r="E83" s="328"/>
      <c r="F83" s="328"/>
      <c r="G83" s="328"/>
      <c r="H83" s="327"/>
      <c r="I83" s="358" t="s">
        <v>165</v>
      </c>
      <c r="J83" s="327"/>
      <c r="K83" s="358" t="s">
        <v>166</v>
      </c>
      <c r="L83" s="327"/>
      <c r="M83" s="340"/>
      <c r="N83" s="362">
        <f t="shared" si="3"/>
        <v>0</v>
      </c>
      <c r="O83" s="328"/>
      <c r="P83" s="357" t="s">
        <v>167</v>
      </c>
      <c r="Q83" s="336"/>
      <c r="R83" s="337"/>
      <c r="S83" s="338"/>
      <c r="T83" s="341"/>
      <c r="U83" s="342">
        <f t="shared" si="26"/>
        <v>0</v>
      </c>
      <c r="V83" s="368">
        <f t="shared" si="9"/>
        <v>0</v>
      </c>
      <c r="W83" s="368">
        <f t="shared" si="4"/>
        <v>0</v>
      </c>
      <c r="X83" s="371">
        <f t="shared" si="21"/>
        <v>0</v>
      </c>
      <c r="Y83" s="371">
        <f t="shared" si="10"/>
        <v>0</v>
      </c>
      <c r="Z83" s="372">
        <f t="shared" si="24"/>
        <v>0</v>
      </c>
      <c r="AA83" s="339"/>
      <c r="AB83" s="324"/>
      <c r="AC83" s="324"/>
      <c r="AD83" s="380">
        <f t="shared" si="22"/>
        <v>0</v>
      </c>
      <c r="AE83" s="324"/>
      <c r="AF83" s="324"/>
      <c r="AG83" s="324"/>
      <c r="AH83" s="371">
        <f t="shared" si="25"/>
        <v>0</v>
      </c>
      <c r="AI83" s="385">
        <f t="shared" si="23"/>
        <v>0</v>
      </c>
      <c r="AJ83" s="738"/>
      <c r="AK83" s="738"/>
      <c r="AL83" s="739"/>
      <c r="AM83" s="173"/>
    </row>
    <row r="84" spans="2:39" ht="30" customHeight="1">
      <c r="B84" s="175">
        <f t="shared" si="8"/>
        <v>76</v>
      </c>
      <c r="C84" s="326"/>
      <c r="D84" s="328"/>
      <c r="E84" s="328"/>
      <c r="F84" s="328"/>
      <c r="G84" s="328"/>
      <c r="H84" s="327"/>
      <c r="I84" s="358" t="s">
        <v>165</v>
      </c>
      <c r="J84" s="327"/>
      <c r="K84" s="358" t="s">
        <v>166</v>
      </c>
      <c r="L84" s="327"/>
      <c r="M84" s="340"/>
      <c r="N84" s="362">
        <f t="shared" si="3"/>
        <v>0</v>
      </c>
      <c r="O84" s="328"/>
      <c r="P84" s="357" t="s">
        <v>167</v>
      </c>
      <c r="Q84" s="336"/>
      <c r="R84" s="337"/>
      <c r="S84" s="338"/>
      <c r="T84" s="341"/>
      <c r="U84" s="342">
        <f t="shared" si="26"/>
        <v>0</v>
      </c>
      <c r="V84" s="368">
        <f t="shared" si="9"/>
        <v>0</v>
      </c>
      <c r="W84" s="368">
        <f t="shared" si="4"/>
        <v>0</v>
      </c>
      <c r="X84" s="371">
        <f t="shared" si="21"/>
        <v>0</v>
      </c>
      <c r="Y84" s="371">
        <f t="shared" si="10"/>
        <v>0</v>
      </c>
      <c r="Z84" s="372">
        <f t="shared" si="24"/>
        <v>0</v>
      </c>
      <c r="AA84" s="339"/>
      <c r="AB84" s="324"/>
      <c r="AC84" s="324"/>
      <c r="AD84" s="380">
        <f t="shared" si="22"/>
        <v>0</v>
      </c>
      <c r="AE84" s="324"/>
      <c r="AF84" s="324"/>
      <c r="AG84" s="324"/>
      <c r="AH84" s="371">
        <f t="shared" si="25"/>
        <v>0</v>
      </c>
      <c r="AI84" s="385">
        <f t="shared" si="23"/>
        <v>0</v>
      </c>
      <c r="AJ84" s="738"/>
      <c r="AK84" s="738"/>
      <c r="AL84" s="739"/>
      <c r="AM84" s="173"/>
    </row>
    <row r="85" spans="2:39" ht="30" customHeight="1">
      <c r="B85" s="175">
        <f t="shared" si="8"/>
        <v>77</v>
      </c>
      <c r="C85" s="326"/>
      <c r="D85" s="328"/>
      <c r="E85" s="328"/>
      <c r="F85" s="328"/>
      <c r="G85" s="328"/>
      <c r="H85" s="328"/>
      <c r="I85" s="357" t="s">
        <v>165</v>
      </c>
      <c r="J85" s="328"/>
      <c r="K85" s="357" t="s">
        <v>166</v>
      </c>
      <c r="L85" s="328"/>
      <c r="M85" s="336"/>
      <c r="N85" s="362">
        <f t="shared" si="3"/>
        <v>0</v>
      </c>
      <c r="O85" s="328"/>
      <c r="P85" s="357" t="s">
        <v>167</v>
      </c>
      <c r="Q85" s="336"/>
      <c r="R85" s="337"/>
      <c r="S85" s="338"/>
      <c r="T85" s="341"/>
      <c r="U85" s="342">
        <f t="shared" si="26"/>
        <v>0</v>
      </c>
      <c r="V85" s="368">
        <f t="shared" si="9"/>
        <v>0</v>
      </c>
      <c r="W85" s="368">
        <f t="shared" si="4"/>
        <v>0</v>
      </c>
      <c r="X85" s="371">
        <f t="shared" si="21"/>
        <v>0</v>
      </c>
      <c r="Y85" s="371">
        <f t="shared" si="10"/>
        <v>0</v>
      </c>
      <c r="Z85" s="372">
        <f t="shared" si="24"/>
        <v>0</v>
      </c>
      <c r="AA85" s="339"/>
      <c r="AB85" s="324"/>
      <c r="AC85" s="324"/>
      <c r="AD85" s="380">
        <f t="shared" si="22"/>
        <v>0</v>
      </c>
      <c r="AE85" s="324"/>
      <c r="AF85" s="324"/>
      <c r="AG85" s="324"/>
      <c r="AH85" s="371">
        <f t="shared" si="25"/>
        <v>0</v>
      </c>
      <c r="AI85" s="385">
        <f t="shared" si="23"/>
        <v>0</v>
      </c>
      <c r="AJ85" s="738"/>
      <c r="AK85" s="738"/>
      <c r="AL85" s="739"/>
      <c r="AM85" s="173"/>
    </row>
    <row r="86" spans="2:39" ht="30" customHeight="1">
      <c r="B86" s="175">
        <f t="shared" si="8"/>
        <v>78</v>
      </c>
      <c r="C86" s="326"/>
      <c r="D86" s="343"/>
      <c r="E86" s="343"/>
      <c r="F86" s="343"/>
      <c r="G86" s="343"/>
      <c r="H86" s="328"/>
      <c r="I86" s="357" t="s">
        <v>165</v>
      </c>
      <c r="J86" s="328"/>
      <c r="K86" s="357" t="s">
        <v>166</v>
      </c>
      <c r="L86" s="328"/>
      <c r="M86" s="336"/>
      <c r="N86" s="362">
        <f t="shared" si="3"/>
        <v>0</v>
      </c>
      <c r="O86" s="328"/>
      <c r="P86" s="357" t="s">
        <v>167</v>
      </c>
      <c r="Q86" s="336"/>
      <c r="R86" s="337"/>
      <c r="S86" s="338"/>
      <c r="T86" s="341"/>
      <c r="U86" s="342">
        <f t="shared" si="26"/>
        <v>0</v>
      </c>
      <c r="V86" s="368">
        <f t="shared" si="9"/>
        <v>0</v>
      </c>
      <c r="W86" s="368">
        <f t="shared" si="4"/>
        <v>0</v>
      </c>
      <c r="X86" s="371">
        <f t="shared" si="21"/>
        <v>0</v>
      </c>
      <c r="Y86" s="371">
        <f t="shared" si="10"/>
        <v>0</v>
      </c>
      <c r="Z86" s="372">
        <f t="shared" si="24"/>
        <v>0</v>
      </c>
      <c r="AA86" s="339"/>
      <c r="AB86" s="324"/>
      <c r="AC86" s="324"/>
      <c r="AD86" s="380">
        <f t="shared" si="22"/>
        <v>0</v>
      </c>
      <c r="AE86" s="324"/>
      <c r="AF86" s="324"/>
      <c r="AG86" s="324"/>
      <c r="AH86" s="371">
        <f t="shared" si="25"/>
        <v>0</v>
      </c>
      <c r="AI86" s="385">
        <f t="shared" si="23"/>
        <v>0</v>
      </c>
      <c r="AJ86" s="738"/>
      <c r="AK86" s="738"/>
      <c r="AL86" s="739"/>
      <c r="AM86" s="173"/>
    </row>
    <row r="87" spans="2:39" ht="30" customHeight="1">
      <c r="B87" s="175">
        <f t="shared" si="8"/>
        <v>79</v>
      </c>
      <c r="C87" s="326"/>
      <c r="D87" s="343"/>
      <c r="E87" s="343"/>
      <c r="F87" s="343"/>
      <c r="G87" s="343"/>
      <c r="H87" s="328"/>
      <c r="I87" s="357" t="s">
        <v>165</v>
      </c>
      <c r="J87" s="328"/>
      <c r="K87" s="357" t="s">
        <v>166</v>
      </c>
      <c r="L87" s="328"/>
      <c r="M87" s="336"/>
      <c r="N87" s="362">
        <f t="shared" si="3"/>
        <v>0</v>
      </c>
      <c r="O87" s="328"/>
      <c r="P87" s="357" t="s">
        <v>167</v>
      </c>
      <c r="Q87" s="336"/>
      <c r="R87" s="337"/>
      <c r="S87" s="338"/>
      <c r="T87" s="341"/>
      <c r="U87" s="342">
        <f t="shared" si="26"/>
        <v>0</v>
      </c>
      <c r="V87" s="368">
        <f t="shared" si="9"/>
        <v>0</v>
      </c>
      <c r="W87" s="368">
        <f t="shared" si="4"/>
        <v>0</v>
      </c>
      <c r="X87" s="371">
        <f t="shared" si="21"/>
        <v>0</v>
      </c>
      <c r="Y87" s="371">
        <f t="shared" si="10"/>
        <v>0</v>
      </c>
      <c r="Z87" s="372">
        <f t="shared" si="24"/>
        <v>0</v>
      </c>
      <c r="AA87" s="339"/>
      <c r="AB87" s="324"/>
      <c r="AC87" s="324"/>
      <c r="AD87" s="380">
        <f t="shared" si="22"/>
        <v>0</v>
      </c>
      <c r="AE87" s="324"/>
      <c r="AF87" s="324"/>
      <c r="AG87" s="324"/>
      <c r="AH87" s="371">
        <f t="shared" si="25"/>
        <v>0</v>
      </c>
      <c r="AI87" s="385">
        <f t="shared" si="23"/>
        <v>0</v>
      </c>
      <c r="AJ87" s="738"/>
      <c r="AK87" s="738"/>
      <c r="AL87" s="739"/>
      <c r="AM87" s="173"/>
    </row>
    <row r="88" spans="2:39" ht="30" customHeight="1">
      <c r="B88" s="175">
        <f t="shared" si="8"/>
        <v>80</v>
      </c>
      <c r="C88" s="326"/>
      <c r="D88" s="343"/>
      <c r="E88" s="343"/>
      <c r="F88" s="343"/>
      <c r="G88" s="343"/>
      <c r="H88" s="328"/>
      <c r="I88" s="357" t="s">
        <v>165</v>
      </c>
      <c r="J88" s="328"/>
      <c r="K88" s="357" t="s">
        <v>166</v>
      </c>
      <c r="L88" s="328"/>
      <c r="M88" s="336"/>
      <c r="N88" s="362">
        <f t="shared" si="3"/>
        <v>0</v>
      </c>
      <c r="O88" s="328"/>
      <c r="P88" s="357" t="s">
        <v>167</v>
      </c>
      <c r="Q88" s="336"/>
      <c r="R88" s="337"/>
      <c r="S88" s="338"/>
      <c r="T88" s="341"/>
      <c r="U88" s="342">
        <f t="shared" si="26"/>
        <v>0</v>
      </c>
      <c r="V88" s="368">
        <f t="shared" si="9"/>
        <v>0</v>
      </c>
      <c r="W88" s="368">
        <f t="shared" si="4"/>
        <v>0</v>
      </c>
      <c r="X88" s="371">
        <f t="shared" si="21"/>
        <v>0</v>
      </c>
      <c r="Y88" s="371">
        <f t="shared" si="10"/>
        <v>0</v>
      </c>
      <c r="Z88" s="372">
        <f t="shared" si="24"/>
        <v>0</v>
      </c>
      <c r="AA88" s="339"/>
      <c r="AB88" s="324"/>
      <c r="AC88" s="324"/>
      <c r="AD88" s="380">
        <f t="shared" si="22"/>
        <v>0</v>
      </c>
      <c r="AE88" s="324"/>
      <c r="AF88" s="324"/>
      <c r="AG88" s="324"/>
      <c r="AH88" s="371">
        <f t="shared" si="25"/>
        <v>0</v>
      </c>
      <c r="AI88" s="385">
        <f t="shared" si="23"/>
        <v>0</v>
      </c>
      <c r="AJ88" s="738"/>
      <c r="AK88" s="738"/>
      <c r="AL88" s="739"/>
      <c r="AM88" s="173"/>
    </row>
    <row r="89" spans="2:39" ht="30" customHeight="1">
      <c r="B89" s="175">
        <f t="shared" si="8"/>
        <v>81</v>
      </c>
      <c r="C89" s="326"/>
      <c r="D89" s="343"/>
      <c r="E89" s="343"/>
      <c r="F89" s="343"/>
      <c r="G89" s="343"/>
      <c r="H89" s="328"/>
      <c r="I89" s="357" t="s">
        <v>165</v>
      </c>
      <c r="J89" s="328"/>
      <c r="K89" s="357" t="s">
        <v>166</v>
      </c>
      <c r="L89" s="328"/>
      <c r="M89" s="336"/>
      <c r="N89" s="362">
        <f t="shared" si="3"/>
        <v>0</v>
      </c>
      <c r="O89" s="328"/>
      <c r="P89" s="357" t="s">
        <v>167</v>
      </c>
      <c r="Q89" s="336"/>
      <c r="R89" s="337"/>
      <c r="S89" s="338"/>
      <c r="T89" s="341"/>
      <c r="U89" s="342">
        <f t="shared" si="26"/>
        <v>0</v>
      </c>
      <c r="V89" s="368">
        <f t="shared" si="9"/>
        <v>0</v>
      </c>
      <c r="W89" s="368">
        <f t="shared" si="4"/>
        <v>0</v>
      </c>
      <c r="X89" s="371">
        <f t="shared" si="21"/>
        <v>0</v>
      </c>
      <c r="Y89" s="371">
        <f t="shared" si="10"/>
        <v>0</v>
      </c>
      <c r="Z89" s="372">
        <f t="shared" si="24"/>
        <v>0</v>
      </c>
      <c r="AA89" s="339"/>
      <c r="AB89" s="324"/>
      <c r="AC89" s="324"/>
      <c r="AD89" s="380">
        <f t="shared" si="22"/>
        <v>0</v>
      </c>
      <c r="AE89" s="324"/>
      <c r="AF89" s="324"/>
      <c r="AG89" s="324"/>
      <c r="AH89" s="371">
        <f t="shared" si="25"/>
        <v>0</v>
      </c>
      <c r="AI89" s="385">
        <f t="shared" si="23"/>
        <v>0</v>
      </c>
      <c r="AJ89" s="738"/>
      <c r="AK89" s="738"/>
      <c r="AL89" s="739"/>
      <c r="AM89" s="173"/>
    </row>
    <row r="90" spans="2:39" ht="30" customHeight="1">
      <c r="B90" s="175">
        <f t="shared" si="8"/>
        <v>82</v>
      </c>
      <c r="C90" s="326"/>
      <c r="D90" s="343"/>
      <c r="E90" s="343"/>
      <c r="F90" s="343"/>
      <c r="G90" s="343"/>
      <c r="H90" s="328"/>
      <c r="I90" s="357" t="s">
        <v>165</v>
      </c>
      <c r="J90" s="328"/>
      <c r="K90" s="357" t="s">
        <v>166</v>
      </c>
      <c r="L90" s="328"/>
      <c r="M90" s="336"/>
      <c r="N90" s="362">
        <f t="shared" si="3"/>
        <v>0</v>
      </c>
      <c r="O90" s="328"/>
      <c r="P90" s="357" t="s">
        <v>167</v>
      </c>
      <c r="Q90" s="336"/>
      <c r="R90" s="337"/>
      <c r="S90" s="338"/>
      <c r="T90" s="341"/>
      <c r="U90" s="342">
        <f t="shared" si="26"/>
        <v>0</v>
      </c>
      <c r="V90" s="368">
        <f t="shared" si="9"/>
        <v>0</v>
      </c>
      <c r="W90" s="368">
        <f t="shared" si="4"/>
        <v>0</v>
      </c>
      <c r="X90" s="371">
        <f t="shared" si="21"/>
        <v>0</v>
      </c>
      <c r="Y90" s="371">
        <f t="shared" si="10"/>
        <v>0</v>
      </c>
      <c r="Z90" s="372">
        <f t="shared" si="24"/>
        <v>0</v>
      </c>
      <c r="AA90" s="339"/>
      <c r="AB90" s="324"/>
      <c r="AC90" s="324"/>
      <c r="AD90" s="380">
        <f t="shared" si="22"/>
        <v>0</v>
      </c>
      <c r="AE90" s="324"/>
      <c r="AF90" s="324"/>
      <c r="AG90" s="324"/>
      <c r="AH90" s="371">
        <f t="shared" si="25"/>
        <v>0</v>
      </c>
      <c r="AI90" s="385">
        <f t="shared" si="23"/>
        <v>0</v>
      </c>
      <c r="AJ90" s="738"/>
      <c r="AK90" s="738"/>
      <c r="AL90" s="739"/>
      <c r="AM90" s="173"/>
    </row>
    <row r="91" spans="2:39" ht="30" customHeight="1">
      <c r="B91" s="175">
        <f t="shared" si="8"/>
        <v>83</v>
      </c>
      <c r="C91" s="326"/>
      <c r="D91" s="343"/>
      <c r="E91" s="343"/>
      <c r="F91" s="343"/>
      <c r="G91" s="343"/>
      <c r="H91" s="328"/>
      <c r="I91" s="357" t="s">
        <v>165</v>
      </c>
      <c r="J91" s="328"/>
      <c r="K91" s="357" t="s">
        <v>166</v>
      </c>
      <c r="L91" s="328"/>
      <c r="M91" s="336"/>
      <c r="N91" s="362">
        <f t="shared" si="3"/>
        <v>0</v>
      </c>
      <c r="O91" s="328"/>
      <c r="P91" s="357" t="s">
        <v>167</v>
      </c>
      <c r="Q91" s="336"/>
      <c r="R91" s="337"/>
      <c r="S91" s="338"/>
      <c r="T91" s="341"/>
      <c r="U91" s="342">
        <f t="shared" si="26"/>
        <v>0</v>
      </c>
      <c r="V91" s="368">
        <f t="shared" si="9"/>
        <v>0</v>
      </c>
      <c r="W91" s="368">
        <f t="shared" si="4"/>
        <v>0</v>
      </c>
      <c r="X91" s="371">
        <f t="shared" si="21"/>
        <v>0</v>
      </c>
      <c r="Y91" s="371">
        <f t="shared" si="10"/>
        <v>0</v>
      </c>
      <c r="Z91" s="372">
        <f t="shared" si="24"/>
        <v>0</v>
      </c>
      <c r="AA91" s="339"/>
      <c r="AB91" s="324"/>
      <c r="AC91" s="324"/>
      <c r="AD91" s="380">
        <f t="shared" si="22"/>
        <v>0</v>
      </c>
      <c r="AE91" s="324"/>
      <c r="AF91" s="324"/>
      <c r="AG91" s="324"/>
      <c r="AH91" s="371">
        <f t="shared" si="25"/>
        <v>0</v>
      </c>
      <c r="AI91" s="385">
        <f t="shared" si="23"/>
        <v>0</v>
      </c>
      <c r="AJ91" s="738"/>
      <c r="AK91" s="738"/>
      <c r="AL91" s="739"/>
      <c r="AM91" s="173"/>
    </row>
    <row r="92" spans="2:39" ht="30" customHeight="1">
      <c r="B92" s="175">
        <f t="shared" si="8"/>
        <v>84</v>
      </c>
      <c r="C92" s="326"/>
      <c r="D92" s="343"/>
      <c r="E92" s="343"/>
      <c r="F92" s="343"/>
      <c r="G92" s="343"/>
      <c r="H92" s="328"/>
      <c r="I92" s="357" t="s">
        <v>165</v>
      </c>
      <c r="J92" s="328"/>
      <c r="K92" s="357" t="s">
        <v>166</v>
      </c>
      <c r="L92" s="328"/>
      <c r="M92" s="336"/>
      <c r="N92" s="362">
        <f t="shared" si="3"/>
        <v>0</v>
      </c>
      <c r="O92" s="328"/>
      <c r="P92" s="357" t="s">
        <v>167</v>
      </c>
      <c r="Q92" s="336"/>
      <c r="R92" s="337"/>
      <c r="S92" s="338"/>
      <c r="T92" s="341"/>
      <c r="U92" s="342">
        <f t="shared" si="26"/>
        <v>0</v>
      </c>
      <c r="V92" s="368">
        <f t="shared" si="9"/>
        <v>0</v>
      </c>
      <c r="W92" s="368">
        <f t="shared" si="4"/>
        <v>0</v>
      </c>
      <c r="X92" s="371">
        <f t="shared" si="21"/>
        <v>0</v>
      </c>
      <c r="Y92" s="371">
        <f t="shared" si="10"/>
        <v>0</v>
      </c>
      <c r="Z92" s="372">
        <f t="shared" si="24"/>
        <v>0</v>
      </c>
      <c r="AA92" s="339"/>
      <c r="AB92" s="324"/>
      <c r="AC92" s="324"/>
      <c r="AD92" s="380">
        <f t="shared" si="22"/>
        <v>0</v>
      </c>
      <c r="AE92" s="324"/>
      <c r="AF92" s="324"/>
      <c r="AG92" s="324"/>
      <c r="AH92" s="371">
        <f t="shared" si="25"/>
        <v>0</v>
      </c>
      <c r="AI92" s="385">
        <f t="shared" si="23"/>
        <v>0</v>
      </c>
      <c r="AJ92" s="738"/>
      <c r="AK92" s="738"/>
      <c r="AL92" s="739"/>
      <c r="AM92" s="173"/>
    </row>
    <row r="93" spans="2:39" ht="30" customHeight="1">
      <c r="B93" s="175">
        <f t="shared" si="8"/>
        <v>85</v>
      </c>
      <c r="C93" s="326"/>
      <c r="D93" s="343"/>
      <c r="E93" s="343"/>
      <c r="F93" s="343"/>
      <c r="G93" s="343"/>
      <c r="H93" s="328"/>
      <c r="I93" s="357" t="s">
        <v>165</v>
      </c>
      <c r="J93" s="328"/>
      <c r="K93" s="357" t="s">
        <v>166</v>
      </c>
      <c r="L93" s="328"/>
      <c r="M93" s="336"/>
      <c r="N93" s="362">
        <f t="shared" si="3"/>
        <v>0</v>
      </c>
      <c r="O93" s="328"/>
      <c r="P93" s="357" t="s">
        <v>167</v>
      </c>
      <c r="Q93" s="336"/>
      <c r="R93" s="337"/>
      <c r="S93" s="338"/>
      <c r="T93" s="341"/>
      <c r="U93" s="342">
        <f t="shared" si="26"/>
        <v>0</v>
      </c>
      <c r="V93" s="368">
        <f t="shared" si="9"/>
        <v>0</v>
      </c>
      <c r="W93" s="368">
        <f t="shared" si="4"/>
        <v>0</v>
      </c>
      <c r="X93" s="371">
        <f t="shared" si="21"/>
        <v>0</v>
      </c>
      <c r="Y93" s="371">
        <f t="shared" si="10"/>
        <v>0</v>
      </c>
      <c r="Z93" s="372">
        <f t="shared" si="24"/>
        <v>0</v>
      </c>
      <c r="AA93" s="339"/>
      <c r="AB93" s="324"/>
      <c r="AC93" s="324"/>
      <c r="AD93" s="380">
        <f t="shared" si="22"/>
        <v>0</v>
      </c>
      <c r="AE93" s="324"/>
      <c r="AF93" s="324"/>
      <c r="AG93" s="324"/>
      <c r="AH93" s="371">
        <f t="shared" si="25"/>
        <v>0</v>
      </c>
      <c r="AI93" s="385">
        <f t="shared" si="23"/>
        <v>0</v>
      </c>
      <c r="AJ93" s="738"/>
      <c r="AK93" s="738"/>
      <c r="AL93" s="739"/>
      <c r="AM93" s="173"/>
    </row>
    <row r="94" spans="2:39" ht="30" customHeight="1">
      <c r="B94" s="175">
        <f t="shared" si="8"/>
        <v>86</v>
      </c>
      <c r="C94" s="326"/>
      <c r="D94" s="343"/>
      <c r="E94" s="343"/>
      <c r="F94" s="343"/>
      <c r="G94" s="343"/>
      <c r="H94" s="328"/>
      <c r="I94" s="357" t="s">
        <v>165</v>
      </c>
      <c r="J94" s="328"/>
      <c r="K94" s="357" t="s">
        <v>166</v>
      </c>
      <c r="L94" s="328"/>
      <c r="M94" s="336"/>
      <c r="N94" s="362">
        <f t="shared" si="3"/>
        <v>0</v>
      </c>
      <c r="O94" s="328"/>
      <c r="P94" s="357" t="s">
        <v>167</v>
      </c>
      <c r="Q94" s="336"/>
      <c r="R94" s="337"/>
      <c r="S94" s="338"/>
      <c r="T94" s="341"/>
      <c r="U94" s="342">
        <f t="shared" si="26"/>
        <v>0</v>
      </c>
      <c r="V94" s="368">
        <f t="shared" si="9"/>
        <v>0</v>
      </c>
      <c r="W94" s="368">
        <f t="shared" si="4"/>
        <v>0</v>
      </c>
      <c r="X94" s="371">
        <f t="shared" si="21"/>
        <v>0</v>
      </c>
      <c r="Y94" s="371">
        <f t="shared" si="10"/>
        <v>0</v>
      </c>
      <c r="Z94" s="372">
        <f t="shared" si="24"/>
        <v>0</v>
      </c>
      <c r="AA94" s="339"/>
      <c r="AB94" s="324"/>
      <c r="AC94" s="324"/>
      <c r="AD94" s="380">
        <f t="shared" si="22"/>
        <v>0</v>
      </c>
      <c r="AE94" s="324"/>
      <c r="AF94" s="324"/>
      <c r="AG94" s="324"/>
      <c r="AH94" s="371">
        <f t="shared" si="25"/>
        <v>0</v>
      </c>
      <c r="AI94" s="385">
        <f t="shared" si="23"/>
        <v>0</v>
      </c>
      <c r="AJ94" s="738"/>
      <c r="AK94" s="738"/>
      <c r="AL94" s="739"/>
      <c r="AM94" s="173"/>
    </row>
    <row r="95" spans="2:39" ht="30" customHeight="1">
      <c r="B95" s="175">
        <f t="shared" si="8"/>
        <v>87</v>
      </c>
      <c r="C95" s="326"/>
      <c r="D95" s="343"/>
      <c r="E95" s="343"/>
      <c r="F95" s="343"/>
      <c r="G95" s="343"/>
      <c r="H95" s="328"/>
      <c r="I95" s="357" t="s">
        <v>165</v>
      </c>
      <c r="J95" s="328"/>
      <c r="K95" s="357" t="s">
        <v>166</v>
      </c>
      <c r="L95" s="328"/>
      <c r="M95" s="336"/>
      <c r="N95" s="362">
        <f t="shared" si="3"/>
        <v>0</v>
      </c>
      <c r="O95" s="328"/>
      <c r="P95" s="357" t="s">
        <v>167</v>
      </c>
      <c r="Q95" s="336"/>
      <c r="R95" s="337"/>
      <c r="S95" s="338"/>
      <c r="T95" s="341"/>
      <c r="U95" s="342">
        <f t="shared" si="26"/>
        <v>0</v>
      </c>
      <c r="V95" s="368">
        <f t="shared" si="9"/>
        <v>0</v>
      </c>
      <c r="W95" s="368">
        <f t="shared" si="4"/>
        <v>0</v>
      </c>
      <c r="X95" s="371">
        <f t="shared" si="21"/>
        <v>0</v>
      </c>
      <c r="Y95" s="371">
        <f t="shared" si="10"/>
        <v>0</v>
      </c>
      <c r="Z95" s="372">
        <f t="shared" si="24"/>
        <v>0</v>
      </c>
      <c r="AA95" s="339"/>
      <c r="AB95" s="324"/>
      <c r="AC95" s="324"/>
      <c r="AD95" s="380">
        <f t="shared" si="22"/>
        <v>0</v>
      </c>
      <c r="AE95" s="324"/>
      <c r="AF95" s="324"/>
      <c r="AG95" s="324"/>
      <c r="AH95" s="371">
        <f t="shared" si="25"/>
        <v>0</v>
      </c>
      <c r="AI95" s="385">
        <f t="shared" si="23"/>
        <v>0</v>
      </c>
      <c r="AJ95" s="738"/>
      <c r="AK95" s="738"/>
      <c r="AL95" s="739"/>
      <c r="AM95" s="173"/>
    </row>
    <row r="96" spans="2:39" ht="30" customHeight="1">
      <c r="B96" s="175">
        <f t="shared" si="8"/>
        <v>88</v>
      </c>
      <c r="C96" s="326"/>
      <c r="D96" s="343"/>
      <c r="E96" s="343"/>
      <c r="F96" s="343"/>
      <c r="G96" s="343"/>
      <c r="H96" s="328"/>
      <c r="I96" s="357" t="s">
        <v>165</v>
      </c>
      <c r="J96" s="328"/>
      <c r="K96" s="357" t="s">
        <v>166</v>
      </c>
      <c r="L96" s="328"/>
      <c r="M96" s="336"/>
      <c r="N96" s="362">
        <f t="shared" si="3"/>
        <v>0</v>
      </c>
      <c r="O96" s="328"/>
      <c r="P96" s="357" t="s">
        <v>167</v>
      </c>
      <c r="Q96" s="336"/>
      <c r="R96" s="337"/>
      <c r="S96" s="338"/>
      <c r="T96" s="341"/>
      <c r="U96" s="342">
        <f t="shared" si="26"/>
        <v>0</v>
      </c>
      <c r="V96" s="368">
        <f t="shared" si="9"/>
        <v>0</v>
      </c>
      <c r="W96" s="368">
        <f t="shared" si="4"/>
        <v>0</v>
      </c>
      <c r="X96" s="371">
        <f t="shared" si="21"/>
        <v>0</v>
      </c>
      <c r="Y96" s="371">
        <f t="shared" si="10"/>
        <v>0</v>
      </c>
      <c r="Z96" s="372">
        <f t="shared" si="24"/>
        <v>0</v>
      </c>
      <c r="AA96" s="339"/>
      <c r="AB96" s="324"/>
      <c r="AC96" s="324"/>
      <c r="AD96" s="380">
        <f t="shared" si="22"/>
        <v>0</v>
      </c>
      <c r="AE96" s="324"/>
      <c r="AF96" s="324"/>
      <c r="AG96" s="324"/>
      <c r="AH96" s="371">
        <f t="shared" si="25"/>
        <v>0</v>
      </c>
      <c r="AI96" s="385">
        <f t="shared" si="23"/>
        <v>0</v>
      </c>
      <c r="AJ96" s="738"/>
      <c r="AK96" s="738"/>
      <c r="AL96" s="739"/>
      <c r="AM96" s="173"/>
    </row>
    <row r="97" spans="1:39" ht="30" customHeight="1">
      <c r="B97" s="175">
        <f t="shared" si="8"/>
        <v>89</v>
      </c>
      <c r="C97" s="326"/>
      <c r="D97" s="343"/>
      <c r="E97" s="343"/>
      <c r="F97" s="343"/>
      <c r="G97" s="343"/>
      <c r="H97" s="328"/>
      <c r="I97" s="357" t="s">
        <v>165</v>
      </c>
      <c r="J97" s="328"/>
      <c r="K97" s="357" t="s">
        <v>166</v>
      </c>
      <c r="L97" s="328"/>
      <c r="M97" s="336"/>
      <c r="N97" s="362">
        <f t="shared" si="3"/>
        <v>0</v>
      </c>
      <c r="O97" s="328"/>
      <c r="P97" s="357" t="s">
        <v>167</v>
      </c>
      <c r="Q97" s="336"/>
      <c r="R97" s="337"/>
      <c r="S97" s="338"/>
      <c r="T97" s="341"/>
      <c r="U97" s="342">
        <f t="shared" si="26"/>
        <v>0</v>
      </c>
      <c r="V97" s="368">
        <f t="shared" si="9"/>
        <v>0</v>
      </c>
      <c r="W97" s="368">
        <f>IF($V$4="○",V97,SUM(R97:T97))</f>
        <v>0</v>
      </c>
      <c r="X97" s="371">
        <f t="shared" si="21"/>
        <v>0</v>
      </c>
      <c r="Y97" s="371">
        <f t="shared" si="10"/>
        <v>0</v>
      </c>
      <c r="Z97" s="372">
        <f t="shared" si="24"/>
        <v>0</v>
      </c>
      <c r="AA97" s="339"/>
      <c r="AB97" s="324"/>
      <c r="AC97" s="324"/>
      <c r="AD97" s="380">
        <f t="shared" si="22"/>
        <v>0</v>
      </c>
      <c r="AE97" s="324"/>
      <c r="AF97" s="324"/>
      <c r="AG97" s="324"/>
      <c r="AH97" s="371">
        <f t="shared" si="25"/>
        <v>0</v>
      </c>
      <c r="AI97" s="385">
        <f t="shared" si="23"/>
        <v>0</v>
      </c>
      <c r="AJ97" s="738"/>
      <c r="AK97" s="738"/>
      <c r="AL97" s="739"/>
      <c r="AM97" s="173"/>
    </row>
    <row r="98" spans="1:39" ht="30" customHeight="1" thickBot="1">
      <c r="B98" s="176">
        <f t="shared" si="8"/>
        <v>90</v>
      </c>
      <c r="C98" s="344"/>
      <c r="D98" s="345"/>
      <c r="E98" s="345"/>
      <c r="F98" s="345"/>
      <c r="G98" s="345"/>
      <c r="H98" s="346"/>
      <c r="I98" s="359" t="s">
        <v>165</v>
      </c>
      <c r="J98" s="347"/>
      <c r="K98" s="359" t="s">
        <v>166</v>
      </c>
      <c r="L98" s="328"/>
      <c r="M98" s="336"/>
      <c r="N98" s="363">
        <f t="shared" si="3"/>
        <v>0</v>
      </c>
      <c r="O98" s="327"/>
      <c r="P98" s="357" t="s">
        <v>167</v>
      </c>
      <c r="Q98" s="336"/>
      <c r="R98" s="348"/>
      <c r="S98" s="349"/>
      <c r="T98" s="350"/>
      <c r="U98" s="351">
        <f t="shared" si="26"/>
        <v>0</v>
      </c>
      <c r="V98" s="373">
        <f t="shared" si="9"/>
        <v>0</v>
      </c>
      <c r="W98" s="373">
        <f t="shared" si="4"/>
        <v>0</v>
      </c>
      <c r="X98" s="374">
        <f t="shared" si="21"/>
        <v>0</v>
      </c>
      <c r="Y98" s="374">
        <f t="shared" si="10"/>
        <v>0</v>
      </c>
      <c r="Z98" s="375">
        <f t="shared" si="24"/>
        <v>0</v>
      </c>
      <c r="AA98" s="352"/>
      <c r="AB98" s="324"/>
      <c r="AC98" s="353"/>
      <c r="AD98" s="381">
        <f t="shared" si="22"/>
        <v>0</v>
      </c>
      <c r="AE98" s="324"/>
      <c r="AF98" s="354"/>
      <c r="AG98" s="354"/>
      <c r="AH98" s="368">
        <f>SUM(AE98:AG98)</f>
        <v>0</v>
      </c>
      <c r="AI98" s="386">
        <f t="shared" si="23"/>
        <v>0</v>
      </c>
      <c r="AJ98" s="738"/>
      <c r="AK98" s="738"/>
      <c r="AL98" s="739"/>
      <c r="AM98" s="173"/>
    </row>
    <row r="99" spans="1:39" ht="30" customHeight="1" thickBot="1">
      <c r="B99" s="177"/>
      <c r="C99" s="735" t="s">
        <v>69</v>
      </c>
      <c r="D99" s="736"/>
      <c r="E99" s="736"/>
      <c r="F99" s="736"/>
      <c r="G99" s="736"/>
      <c r="H99" s="736"/>
      <c r="I99" s="736"/>
      <c r="J99" s="736"/>
      <c r="K99" s="736"/>
      <c r="L99" s="736"/>
      <c r="M99" s="736"/>
      <c r="N99" s="736"/>
      <c r="O99" s="736"/>
      <c r="P99" s="736"/>
      <c r="Q99" s="737"/>
      <c r="R99" s="178">
        <f t="shared" ref="R99:AD99" si="27">SUM(R9:R98)</f>
        <v>0</v>
      </c>
      <c r="S99" s="179">
        <f t="shared" si="27"/>
        <v>0</v>
      </c>
      <c r="T99" s="180">
        <f t="shared" si="27"/>
        <v>0</v>
      </c>
      <c r="U99" s="180" t="e">
        <f>基準年度賃金算定シート!H8</f>
        <v>#DIV/0!</v>
      </c>
      <c r="V99" s="376">
        <f>SUM(V9:V98)</f>
        <v>0</v>
      </c>
      <c r="W99" s="376">
        <f>SUM(W9:W98)</f>
        <v>0</v>
      </c>
      <c r="X99" s="376" t="e">
        <f>【様式４】!Q28</f>
        <v>#N/A</v>
      </c>
      <c r="Y99" s="376">
        <f>SUM(Y9:Y98)</f>
        <v>0</v>
      </c>
      <c r="Z99" s="377">
        <f>SUM(Z9:Z98)</f>
        <v>0</v>
      </c>
      <c r="AA99" s="180">
        <f t="shared" si="27"/>
        <v>0</v>
      </c>
      <c r="AB99" s="180">
        <f t="shared" si="27"/>
        <v>0</v>
      </c>
      <c r="AC99" s="181">
        <f t="shared" si="27"/>
        <v>0</v>
      </c>
      <c r="AD99" s="382">
        <f t="shared" si="27"/>
        <v>0</v>
      </c>
      <c r="AE99" s="181">
        <f>SUM(AE9:AE98)</f>
        <v>0</v>
      </c>
      <c r="AF99" s="181">
        <f>SUM(AF9:AF98)</f>
        <v>0</v>
      </c>
      <c r="AG99" s="181">
        <f>SUM(AG9:AG98)</f>
        <v>0</v>
      </c>
      <c r="AH99" s="376">
        <f>SUM(AH9:AH98)</f>
        <v>0</v>
      </c>
      <c r="AI99" s="387">
        <f>SUM(AI9:AI98)</f>
        <v>0</v>
      </c>
      <c r="AJ99" s="780" t="s">
        <v>129</v>
      </c>
      <c r="AK99" s="781"/>
      <c r="AL99" s="782"/>
      <c r="AM99" s="173"/>
    </row>
    <row r="100" spans="1:39" s="187" customFormat="1" ht="19.899999999999999" customHeight="1">
      <c r="A100" s="145"/>
      <c r="B100" s="182" t="s">
        <v>70</v>
      </c>
      <c r="C100" s="182"/>
      <c r="D100" s="182"/>
      <c r="E100" s="182"/>
      <c r="F100" s="182"/>
      <c r="G100" s="182"/>
      <c r="H100" s="182"/>
      <c r="I100" s="182"/>
      <c r="J100" s="182"/>
      <c r="K100" s="182"/>
      <c r="L100" s="182"/>
      <c r="M100" s="182"/>
      <c r="N100" s="183">
        <f>ROUND(SUM(N9:N98),0)</f>
        <v>0</v>
      </c>
      <c r="O100" s="182"/>
      <c r="P100" s="182"/>
      <c r="Q100" s="182"/>
      <c r="R100" s="182"/>
      <c r="S100" s="182"/>
      <c r="T100" s="182"/>
      <c r="U100" s="182" t="s">
        <v>168</v>
      </c>
      <c r="V100" s="182"/>
      <c r="W100" s="182"/>
      <c r="X100" s="184" t="s">
        <v>168</v>
      </c>
      <c r="Y100" s="182"/>
      <c r="Z100" s="182"/>
      <c r="AA100" s="182"/>
      <c r="AB100" s="182"/>
      <c r="AC100" s="182"/>
      <c r="AD100" s="182"/>
      <c r="AE100" s="185"/>
      <c r="AF100" s="185"/>
      <c r="AG100" s="185"/>
      <c r="AH100" s="185"/>
      <c r="AI100" s="774">
        <f>【様式４】!Q29</f>
        <v>0</v>
      </c>
      <c r="AJ100" s="776" t="s">
        <v>130</v>
      </c>
      <c r="AK100" s="777"/>
      <c r="AL100" s="777"/>
      <c r="AM100" s="186"/>
    </row>
    <row r="101" spans="1:39" s="187" customFormat="1" ht="19.899999999999999" customHeight="1" thickBot="1">
      <c r="A101" s="145"/>
      <c r="B101" s="188" t="s">
        <v>71</v>
      </c>
      <c r="C101" s="189"/>
      <c r="D101" s="189"/>
      <c r="E101" s="189"/>
      <c r="F101" s="189"/>
      <c r="G101" s="189"/>
      <c r="H101" s="189"/>
      <c r="I101" s="189"/>
      <c r="J101" s="189"/>
      <c r="K101" s="189"/>
      <c r="L101" s="189"/>
      <c r="M101" s="189"/>
      <c r="N101" s="189"/>
      <c r="O101" s="189"/>
      <c r="P101" s="189"/>
      <c r="Q101" s="189"/>
      <c r="R101" s="189"/>
      <c r="S101" s="189"/>
      <c r="T101" s="189"/>
      <c r="U101" s="190" t="e">
        <f>U99-SUM(U9:U98)</f>
        <v>#DIV/0!</v>
      </c>
      <c r="V101" s="189"/>
      <c r="W101" s="189"/>
      <c r="X101" s="190" t="e">
        <f>X99-SUM(X9:X98)</f>
        <v>#N/A</v>
      </c>
      <c r="Y101" s="190"/>
      <c r="Z101" s="189"/>
      <c r="AA101" s="189"/>
      <c r="AB101" s="189"/>
      <c r="AC101" s="189"/>
      <c r="AD101" s="189"/>
      <c r="AE101" s="191"/>
      <c r="AF101" s="191"/>
      <c r="AG101" s="191"/>
      <c r="AH101" s="191"/>
      <c r="AI101" s="775"/>
      <c r="AJ101" s="778"/>
      <c r="AK101" s="779"/>
      <c r="AL101" s="779"/>
      <c r="AM101" s="186"/>
    </row>
    <row r="102" spans="1:39" s="187" customFormat="1" ht="19.5" customHeight="1">
      <c r="A102" s="145"/>
      <c r="B102" s="188" t="s">
        <v>72</v>
      </c>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3"/>
      <c r="AF102" s="193"/>
      <c r="AG102" s="193"/>
      <c r="AH102" s="193"/>
      <c r="AI102" s="774">
        <f>AI99+AI100</f>
        <v>0</v>
      </c>
      <c r="AJ102" s="778" t="s">
        <v>131</v>
      </c>
      <c r="AK102" s="779"/>
      <c r="AL102" s="779"/>
      <c r="AM102" s="186"/>
    </row>
    <row r="103" spans="1:39" s="187" customFormat="1" ht="19.899999999999999" customHeight="1" thickBot="1">
      <c r="A103" s="145"/>
      <c r="B103" s="194" t="s">
        <v>73</v>
      </c>
      <c r="C103" s="188" t="s">
        <v>148</v>
      </c>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3"/>
      <c r="AF103" s="193"/>
      <c r="AG103" s="193"/>
      <c r="AH103" s="193"/>
      <c r="AI103" s="775"/>
      <c r="AJ103" s="778"/>
      <c r="AK103" s="779"/>
      <c r="AL103" s="779"/>
      <c r="AM103" s="186"/>
    </row>
    <row r="104" spans="1:39" s="197" customFormat="1" ht="19.5" customHeight="1">
      <c r="A104" s="195"/>
      <c r="B104" s="194" t="s">
        <v>74</v>
      </c>
      <c r="C104" s="733" t="s">
        <v>322</v>
      </c>
      <c r="D104" s="733"/>
      <c r="E104" s="733"/>
      <c r="F104" s="733"/>
      <c r="G104" s="733"/>
      <c r="H104" s="733"/>
      <c r="I104" s="733"/>
      <c r="J104" s="733"/>
      <c r="K104" s="733"/>
      <c r="L104" s="733"/>
      <c r="M104" s="733"/>
      <c r="N104" s="733"/>
      <c r="O104" s="733"/>
      <c r="P104" s="733"/>
      <c r="Q104" s="733"/>
      <c r="R104" s="733"/>
      <c r="S104" s="733"/>
      <c r="T104" s="733"/>
      <c r="U104" s="733"/>
      <c r="V104" s="733"/>
      <c r="W104" s="194"/>
      <c r="X104" s="194"/>
      <c r="Y104" s="194"/>
      <c r="Z104" s="194"/>
      <c r="AA104" s="194"/>
      <c r="AB104" s="194"/>
      <c r="AC104" s="194"/>
      <c r="AD104" s="194"/>
      <c r="AE104" s="196"/>
      <c r="AF104" s="196"/>
      <c r="AG104" s="196"/>
      <c r="AH104" s="196"/>
      <c r="AI104" s="196"/>
      <c r="AJ104" s="196"/>
      <c r="AK104" s="196"/>
      <c r="AL104" s="196"/>
      <c r="AM104" s="196"/>
    </row>
    <row r="105" spans="1:39" s="197" customFormat="1" ht="19.5" customHeight="1">
      <c r="A105" s="195"/>
      <c r="B105" s="194"/>
      <c r="C105" s="734" t="s">
        <v>323</v>
      </c>
      <c r="D105" s="734"/>
      <c r="E105" s="734"/>
      <c r="F105" s="734"/>
      <c r="G105" s="734"/>
      <c r="H105" s="734"/>
      <c r="I105" s="734"/>
      <c r="J105" s="734"/>
      <c r="K105" s="734"/>
      <c r="L105" s="734"/>
      <c r="M105" s="734"/>
      <c r="N105" s="734"/>
      <c r="O105" s="734"/>
      <c r="P105" s="734"/>
      <c r="Q105" s="734"/>
      <c r="R105" s="734"/>
      <c r="S105" s="734"/>
      <c r="T105" s="734"/>
      <c r="U105" s="734"/>
      <c r="V105" s="734"/>
      <c r="W105" s="194"/>
      <c r="X105" s="194"/>
      <c r="Y105" s="194"/>
      <c r="Z105" s="194"/>
      <c r="AA105" s="194"/>
      <c r="AB105" s="194"/>
      <c r="AC105" s="194"/>
      <c r="AD105" s="194"/>
      <c r="AE105" s="196"/>
      <c r="AF105" s="196"/>
      <c r="AG105" s="196"/>
      <c r="AH105" s="196"/>
      <c r="AI105" s="196"/>
      <c r="AJ105" s="196"/>
      <c r="AK105" s="196"/>
      <c r="AL105" s="196"/>
      <c r="AM105" s="196"/>
    </row>
    <row r="106" spans="1:39" s="199" customFormat="1" ht="19.899999999999999" customHeight="1">
      <c r="A106" s="145"/>
      <c r="B106" s="194" t="s">
        <v>75</v>
      </c>
      <c r="C106" s="194" t="s">
        <v>76</v>
      </c>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8"/>
      <c r="AF106" s="198"/>
      <c r="AG106" s="198"/>
      <c r="AH106" s="198"/>
      <c r="AI106" s="194"/>
      <c r="AJ106" s="194"/>
      <c r="AK106" s="194"/>
      <c r="AL106" s="194"/>
      <c r="AM106" s="194"/>
    </row>
    <row r="107" spans="1:39" s="187" customFormat="1" ht="19.899999999999999" customHeight="1">
      <c r="A107" s="145"/>
      <c r="B107" s="194"/>
      <c r="C107" s="194" t="s">
        <v>77</v>
      </c>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8"/>
      <c r="AF107" s="198"/>
      <c r="AG107" s="198"/>
      <c r="AH107" s="198"/>
      <c r="AI107" s="194"/>
      <c r="AJ107" s="194"/>
      <c r="AK107" s="194"/>
      <c r="AL107" s="194"/>
      <c r="AM107" s="194"/>
    </row>
    <row r="108" spans="1:39" s="187" customFormat="1" ht="19.899999999999999" customHeight="1">
      <c r="A108" s="145"/>
      <c r="B108" s="194" t="s">
        <v>78</v>
      </c>
      <c r="C108" s="194" t="s">
        <v>338</v>
      </c>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row>
    <row r="109" spans="1:39" s="187" customFormat="1" ht="19.899999999999999" customHeight="1">
      <c r="A109" s="145"/>
      <c r="B109" s="194" t="s">
        <v>79</v>
      </c>
      <c r="C109" s="194" t="s">
        <v>394</v>
      </c>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row>
    <row r="110" spans="1:39" ht="19.899999999999999" customHeight="1">
      <c r="B110" s="200"/>
      <c r="C110" s="201"/>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row>
    <row r="111" spans="1:39" ht="12" customHeight="1">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row>
    <row r="112" spans="1:39" ht="12" customHeight="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row>
    <row r="113" spans="3:39" ht="12" customHeight="1">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row>
    <row r="114" spans="3:39" ht="12" customHeight="1">
      <c r="C114" s="203"/>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row>
    <row r="115" spans="3:39">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row>
    <row r="116" spans="3:39">
      <c r="G116" s="146" t="s">
        <v>215</v>
      </c>
    </row>
    <row r="117" spans="3:39">
      <c r="G117" s="146" t="s">
        <v>216</v>
      </c>
    </row>
    <row r="118" spans="3:39">
      <c r="G118" s="146" t="s">
        <v>217</v>
      </c>
    </row>
    <row r="119" spans="3:39">
      <c r="G119" s="146" t="s">
        <v>218</v>
      </c>
    </row>
    <row r="120" spans="3:39">
      <c r="G120" s="146" t="s">
        <v>219</v>
      </c>
    </row>
    <row r="121" spans="3:39">
      <c r="G121" s="146" t="s">
        <v>220</v>
      </c>
    </row>
    <row r="122" spans="3:39">
      <c r="G122" s="146" t="s">
        <v>221</v>
      </c>
    </row>
    <row r="123" spans="3:39">
      <c r="G123" s="146" t="s">
        <v>222</v>
      </c>
    </row>
    <row r="124" spans="3:39">
      <c r="G124" s="146" t="s">
        <v>223</v>
      </c>
    </row>
    <row r="125" spans="3:39">
      <c r="G125" s="146" t="s">
        <v>224</v>
      </c>
    </row>
    <row r="126" spans="3:39">
      <c r="G126" s="146" t="s">
        <v>225</v>
      </c>
    </row>
    <row r="127" spans="3:39">
      <c r="G127" s="146" t="s">
        <v>226</v>
      </c>
    </row>
    <row r="128" spans="3:39">
      <c r="G128" s="146" t="s">
        <v>227</v>
      </c>
    </row>
    <row r="129" spans="7:7">
      <c r="G129" s="146" t="s">
        <v>228</v>
      </c>
    </row>
    <row r="130" spans="7:7">
      <c r="G130" s="146" t="s">
        <v>229</v>
      </c>
    </row>
    <row r="131" spans="7:7">
      <c r="G131" s="146" t="s">
        <v>230</v>
      </c>
    </row>
  </sheetData>
  <sheetProtection algorithmName="SHA-512" hashValue="bC8v8JB/0Kj4sWEZQ+bw7qFdtXemPC2iPW5TO/Vymqv21MDnIMdFDwPLeLPk0lQqJ5MjtaApYrlxZddhVHXzVA==" saltValue="lKhFuXuH1UcHtgol/Th/lQ==" spinCount="100000" sheet="1" objects="1" scenarios="1"/>
  <mergeCells count="122">
    <mergeCell ref="AJ33:AL33"/>
    <mergeCell ref="AJ34:AL34"/>
    <mergeCell ref="AJ35:AL35"/>
    <mergeCell ref="AJ45:AL45"/>
    <mergeCell ref="AJ46:AL46"/>
    <mergeCell ref="AJ47:AL47"/>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39:AL39"/>
    <mergeCell ref="AJ40:AL40"/>
    <mergeCell ref="AJ41:AL41"/>
    <mergeCell ref="AJ42:AL42"/>
    <mergeCell ref="AJ43:AL43"/>
    <mergeCell ref="AJ44:AL44"/>
    <mergeCell ref="AJ99:AL99"/>
    <mergeCell ref="AJ90:AL90"/>
    <mergeCell ref="AJ91:AL91"/>
    <mergeCell ref="AJ92:AL92"/>
    <mergeCell ref="AJ87:AL87"/>
    <mergeCell ref="AJ88:AL88"/>
    <mergeCell ref="AJ89:AL89"/>
    <mergeCell ref="AJ84:AL84"/>
    <mergeCell ref="AJ82:AL82"/>
    <mergeCell ref="AJ83:AL83"/>
    <mergeCell ref="AJ78:AL78"/>
    <mergeCell ref="AJ79:AL79"/>
    <mergeCell ref="AJ80:AL80"/>
    <mergeCell ref="AJ75:AL75"/>
    <mergeCell ref="AJ85:AL85"/>
    <mergeCell ref="AJ86:AL86"/>
    <mergeCell ref="AJ81:AL81"/>
    <mergeCell ref="AJ61:AL61"/>
    <mergeCell ref="AJ62:AL62"/>
    <mergeCell ref="AJ57:AL57"/>
    <mergeCell ref="AJ58:AL58"/>
    <mergeCell ref="AI100:AI101"/>
    <mergeCell ref="AJ100:AL101"/>
    <mergeCell ref="AI102:AI103"/>
    <mergeCell ref="AJ102:AL103"/>
    <mergeCell ref="AJ96:AL96"/>
    <mergeCell ref="AJ97:AL97"/>
    <mergeCell ref="AJ98:AL98"/>
    <mergeCell ref="AJ93:AL93"/>
    <mergeCell ref="AJ94:AL94"/>
    <mergeCell ref="AJ95:AL95"/>
    <mergeCell ref="AJ59:AL59"/>
    <mergeCell ref="AJ54:AL54"/>
    <mergeCell ref="AJ55:AL55"/>
    <mergeCell ref="AJ56:AL56"/>
    <mergeCell ref="AJ51:AL51"/>
    <mergeCell ref="AJ52:AL52"/>
    <mergeCell ref="AJ53:AL53"/>
    <mergeCell ref="AJ48:AL48"/>
    <mergeCell ref="AJ49:AL49"/>
    <mergeCell ref="AJ50:AL50"/>
    <mergeCell ref="AJ26:AL26"/>
    <mergeCell ref="AJ27:AL27"/>
    <mergeCell ref="AJ28:AL28"/>
    <mergeCell ref="AJ29:AL29"/>
    <mergeCell ref="AJ30:AL30"/>
    <mergeCell ref="AJ31:AL31"/>
    <mergeCell ref="AJ32:AL32"/>
    <mergeCell ref="AJ15:AL15"/>
    <mergeCell ref="AJ16:AL16"/>
    <mergeCell ref="AJ17:AL17"/>
    <mergeCell ref="AJ18:AL18"/>
    <mergeCell ref="AJ19:AL19"/>
    <mergeCell ref="AJ20:AL20"/>
    <mergeCell ref="AJ21:AL21"/>
    <mergeCell ref="AJ22:AL22"/>
    <mergeCell ref="AJ23:AL23"/>
    <mergeCell ref="AA7:AC7"/>
    <mergeCell ref="AD7:AD8"/>
    <mergeCell ref="C104:V104"/>
    <mergeCell ref="C105:V105"/>
    <mergeCell ref="C99:Q99"/>
    <mergeCell ref="AJ36:AL36"/>
    <mergeCell ref="AJ37:AL37"/>
    <mergeCell ref="AJ38:AL38"/>
    <mergeCell ref="AE2:AG2"/>
    <mergeCell ref="D6:F7"/>
    <mergeCell ref="AJ2:AL2"/>
    <mergeCell ref="AJ3:AL4"/>
    <mergeCell ref="AJ12:AL12"/>
    <mergeCell ref="AJ13:AL13"/>
    <mergeCell ref="AJ14:AL14"/>
    <mergeCell ref="AJ9:AL9"/>
    <mergeCell ref="AJ10:AL10"/>
    <mergeCell ref="AJ11:AL11"/>
    <mergeCell ref="AI6:AI8"/>
    <mergeCell ref="AJ6:AL8"/>
    <mergeCell ref="AA6:AD6"/>
    <mergeCell ref="AE6:AH7"/>
    <mergeCell ref="AJ24:AL24"/>
    <mergeCell ref="AJ25:AL25"/>
    <mergeCell ref="B6:B8"/>
    <mergeCell ref="G6:G8"/>
    <mergeCell ref="H6:K8"/>
    <mergeCell ref="L6:L8"/>
    <mergeCell ref="M6:M8"/>
    <mergeCell ref="N6:N8"/>
    <mergeCell ref="O6:P8"/>
    <mergeCell ref="Q6:Q8"/>
    <mergeCell ref="R6:Z6"/>
    <mergeCell ref="C6:C8"/>
    <mergeCell ref="R7:W7"/>
    <mergeCell ref="X7:X8"/>
    <mergeCell ref="Y7:Y8"/>
    <mergeCell ref="Z7:Z8"/>
  </mergeCells>
  <phoneticPr fontId="4"/>
  <conditionalFormatting sqref="C99 U9:W98 L9:L98 N9:Q98 C9:G98 R99:W99 Y9:AL98 Y99:AI99">
    <cfRule type="containsBlanks" dxfId="11" priority="9">
      <formula>LEN(TRIM(C9))=0</formula>
    </cfRule>
  </conditionalFormatting>
  <conditionalFormatting sqref="M4">
    <cfRule type="containsBlanks" dxfId="10" priority="7">
      <formula>LEN(TRIM(M4))=0</formula>
    </cfRule>
  </conditionalFormatting>
  <conditionalFormatting sqref="AE4:AG4">
    <cfRule type="containsBlanks" dxfId="9" priority="13">
      <formula>LEN(TRIM(AE4))=0</formula>
    </cfRule>
  </conditionalFormatting>
  <conditionalFormatting sqref="X9:X99">
    <cfRule type="containsBlanks" dxfId="8" priority="5">
      <formula>LEN(TRIM(X9))=0</formula>
    </cfRule>
  </conditionalFormatting>
  <conditionalFormatting sqref="AJ99:AL99">
    <cfRule type="containsBlanks" dxfId="7" priority="4">
      <formula>LEN(TRIM(AJ99))=0</formula>
    </cfRule>
  </conditionalFormatting>
  <conditionalFormatting sqref="H9:K98">
    <cfRule type="containsBlanks" dxfId="6" priority="10">
      <formula>LEN(TRIM(H9))=0</formula>
    </cfRule>
  </conditionalFormatting>
  <conditionalFormatting sqref="M9:M98">
    <cfRule type="containsBlanks" dxfId="5" priority="11">
      <formula>LEN(TRIM(M9))=0</formula>
    </cfRule>
  </conditionalFormatting>
  <conditionalFormatting sqref="R9:T98">
    <cfRule type="containsBlanks" dxfId="4" priority="12">
      <formula>LEN(TRIM(R9))=0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A9:AC98 AE9:AG98 R9:T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5" fitToHeight="0" orientation="landscape"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B2" sqref="B2:J2"/>
    </sheetView>
  </sheetViews>
  <sheetFormatPr defaultRowHeight="13.5"/>
  <cols>
    <col min="1" max="1" width="1.125" style="205" customWidth="1"/>
    <col min="2" max="3" width="3" style="205" customWidth="1"/>
    <col min="4" max="4" width="11.875" style="205" customWidth="1"/>
    <col min="5" max="7" width="8.75" style="205" customWidth="1"/>
    <col min="8" max="8" width="9" style="205"/>
    <col min="9" max="9" width="3.75" style="205" customWidth="1"/>
    <col min="10" max="10" width="9" style="205"/>
    <col min="11" max="11" width="14.5" style="205" customWidth="1"/>
    <col min="12" max="12" width="1.125" style="205" customWidth="1"/>
    <col min="13" max="16384" width="9" style="205"/>
  </cols>
  <sheetData>
    <row r="1" spans="2:11" ht="8.25" customHeight="1"/>
    <row r="2" spans="2:11" ht="18.75" customHeight="1">
      <c r="B2" s="794" t="s">
        <v>182</v>
      </c>
      <c r="C2" s="794"/>
      <c r="D2" s="794"/>
      <c r="E2" s="794"/>
      <c r="F2" s="794"/>
      <c r="G2" s="794"/>
      <c r="H2" s="794"/>
      <c r="I2" s="794"/>
      <c r="J2" s="794"/>
    </row>
    <row r="3" spans="2:11" ht="7.5" customHeight="1"/>
    <row r="4" spans="2:11" ht="67.5" customHeight="1">
      <c r="B4" s="795" t="s">
        <v>324</v>
      </c>
      <c r="C4" s="795"/>
      <c r="D4" s="795"/>
      <c r="E4" s="795"/>
      <c r="F4" s="795"/>
      <c r="G4" s="795"/>
      <c r="H4" s="795"/>
      <c r="I4" s="795"/>
      <c r="J4" s="795"/>
      <c r="K4" s="795"/>
    </row>
    <row r="5" spans="2:11" ht="8.25" customHeight="1">
      <c r="B5" s="263"/>
      <c r="C5" s="263"/>
      <c r="D5" s="263"/>
      <c r="E5" s="263"/>
      <c r="F5" s="263"/>
      <c r="G5" s="263"/>
      <c r="H5" s="263"/>
      <c r="I5" s="263"/>
      <c r="J5" s="263"/>
      <c r="K5" s="263"/>
    </row>
    <row r="6" spans="2:11" ht="112.5" customHeight="1">
      <c r="B6" s="796" t="s">
        <v>169</v>
      </c>
      <c r="C6" s="796"/>
      <c r="D6" s="796"/>
      <c r="E6" s="796"/>
      <c r="F6" s="796"/>
      <c r="G6" s="796"/>
      <c r="H6" s="796"/>
      <c r="I6" s="796"/>
      <c r="J6" s="796"/>
      <c r="K6" s="796"/>
    </row>
    <row r="7" spans="2:11" ht="13.5" customHeight="1" thickBot="1">
      <c r="B7" s="263"/>
      <c r="C7" s="263"/>
      <c r="D7" s="263"/>
      <c r="E7" s="263"/>
      <c r="F7" s="263"/>
      <c r="G7" s="263"/>
      <c r="H7" s="263"/>
      <c r="I7" s="263"/>
      <c r="J7" s="263"/>
      <c r="K7" s="263"/>
    </row>
    <row r="8" spans="2:11" ht="15.75" customHeight="1" thickBot="1">
      <c r="B8" s="797" t="s">
        <v>170</v>
      </c>
      <c r="C8" s="798"/>
      <c r="D8" s="798"/>
      <c r="E8" s="798"/>
      <c r="F8" s="798"/>
      <c r="G8" s="799"/>
      <c r="H8" s="206" t="e">
        <f>H10*(1+H13)*H16</f>
        <v>#DIV/0!</v>
      </c>
      <c r="I8" s="263"/>
      <c r="J8" s="263"/>
      <c r="K8" s="263"/>
    </row>
    <row r="9" spans="2:11" ht="13.5" customHeight="1">
      <c r="B9" s="207"/>
      <c r="C9" s="207"/>
      <c r="D9" s="207"/>
      <c r="E9" s="207"/>
      <c r="F9" s="207"/>
      <c r="G9" s="207"/>
      <c r="H9" s="207"/>
      <c r="I9" s="207"/>
      <c r="J9" s="207"/>
      <c r="K9" s="207"/>
    </row>
    <row r="10" spans="2:11" ht="15" customHeight="1">
      <c r="B10" s="786" t="s">
        <v>171</v>
      </c>
      <c r="C10" s="787"/>
      <c r="D10" s="787"/>
      <c r="E10" s="787"/>
      <c r="F10" s="787"/>
      <c r="G10" s="788"/>
      <c r="H10" s="208" t="e">
        <f>ROUNDDOWN(H11/H12,-3)</f>
        <v>#DIV/0!</v>
      </c>
      <c r="I10" s="207"/>
      <c r="J10" s="207"/>
      <c r="K10" s="207"/>
    </row>
    <row r="11" spans="2:11" ht="15" customHeight="1">
      <c r="B11" s="209"/>
      <c r="C11" s="786" t="s">
        <v>172</v>
      </c>
      <c r="D11" s="789"/>
      <c r="E11" s="789"/>
      <c r="F11" s="789"/>
      <c r="G11" s="790"/>
      <c r="H11" s="391"/>
      <c r="I11" s="207"/>
      <c r="J11" s="207"/>
      <c r="K11" s="207"/>
    </row>
    <row r="12" spans="2:11" s="207" customFormat="1" ht="15" customHeight="1">
      <c r="B12" s="210"/>
      <c r="C12" s="783" t="s">
        <v>173</v>
      </c>
      <c r="D12" s="784"/>
      <c r="E12" s="784"/>
      <c r="F12" s="784"/>
      <c r="G12" s="785"/>
      <c r="H12" s="211">
        <f>H100</f>
        <v>0</v>
      </c>
    </row>
    <row r="13" spans="2:11" s="207" customFormat="1" ht="15" customHeight="1">
      <c r="B13" s="786" t="s">
        <v>174</v>
      </c>
      <c r="C13" s="787"/>
      <c r="D13" s="787"/>
      <c r="E13" s="787"/>
      <c r="F13" s="787"/>
      <c r="G13" s="788"/>
      <c r="H13" s="212">
        <f>H14-H15</f>
        <v>0</v>
      </c>
    </row>
    <row r="14" spans="2:11" s="207" customFormat="1" ht="15" customHeight="1">
      <c r="B14" s="209"/>
      <c r="C14" s="786" t="s">
        <v>175</v>
      </c>
      <c r="D14" s="789"/>
      <c r="E14" s="789"/>
      <c r="F14" s="789"/>
      <c r="G14" s="790"/>
      <c r="H14" s="213">
        <f>【様式１】!F16/100</f>
        <v>0</v>
      </c>
    </row>
    <row r="15" spans="2:11" s="207" customFormat="1" ht="15" customHeight="1">
      <c r="B15" s="210"/>
      <c r="C15" s="783" t="s">
        <v>176</v>
      </c>
      <c r="D15" s="784"/>
      <c r="E15" s="784"/>
      <c r="F15" s="784"/>
      <c r="G15" s="785"/>
      <c r="H15" s="392"/>
    </row>
    <row r="16" spans="2:11" s="207" customFormat="1" ht="15" customHeight="1">
      <c r="B16" s="791" t="s">
        <v>177</v>
      </c>
      <c r="C16" s="787"/>
      <c r="D16" s="787"/>
      <c r="E16" s="787"/>
      <c r="F16" s="787"/>
      <c r="G16" s="788"/>
      <c r="H16" s="214">
        <f>【様式４別添１】!N100</f>
        <v>0</v>
      </c>
    </row>
    <row r="17" spans="2:11" s="207" customFormat="1" ht="13.5" customHeight="1"/>
    <row r="18" spans="2:11" s="207" customFormat="1" ht="13.5" customHeight="1">
      <c r="B18" s="207" t="s">
        <v>178</v>
      </c>
    </row>
    <row r="19" spans="2:11" ht="56.25" customHeight="1">
      <c r="B19" s="792" t="s">
        <v>179</v>
      </c>
      <c r="C19" s="792"/>
      <c r="D19" s="793" t="s">
        <v>180</v>
      </c>
      <c r="E19" s="793"/>
      <c r="F19" s="215" t="s">
        <v>294</v>
      </c>
      <c r="G19" s="216" t="s">
        <v>295</v>
      </c>
      <c r="H19" s="217" t="s">
        <v>181</v>
      </c>
      <c r="J19" s="802" t="str">
        <f>基礎情報!E37&amp;""</f>
        <v/>
      </c>
      <c r="K19" s="802"/>
    </row>
    <row r="20" spans="2:11" ht="12.75" customHeight="1">
      <c r="B20" s="800">
        <v>1</v>
      </c>
      <c r="C20" s="800"/>
      <c r="D20" s="801"/>
      <c r="E20" s="801"/>
      <c r="F20" s="240">
        <f>【様式４別添１】!M4*12</f>
        <v>2076</v>
      </c>
      <c r="G20" s="393"/>
      <c r="H20" s="218">
        <f t="shared" ref="H20:H51" si="0">IF(ROUNDDOWN(G20/F20,1)&gt;1,1,ROUNDDOWN(G20/F20,1))</f>
        <v>0</v>
      </c>
      <c r="J20" s="802" t="s">
        <v>150</v>
      </c>
      <c r="K20" s="803" t="str">
        <f>【様式４】!K9</f>
        <v>令和4年度</v>
      </c>
    </row>
    <row r="21" spans="2:11" ht="12.75" customHeight="1">
      <c r="B21" s="800">
        <v>2</v>
      </c>
      <c r="C21" s="800"/>
      <c r="D21" s="801"/>
      <c r="E21" s="801"/>
      <c r="F21" s="219">
        <f>F$20</f>
        <v>2076</v>
      </c>
      <c r="G21" s="393"/>
      <c r="H21" s="218">
        <f t="shared" si="0"/>
        <v>0</v>
      </c>
      <c r="J21" s="802"/>
      <c r="K21" s="803"/>
    </row>
    <row r="22" spans="2:11" ht="12.75" customHeight="1">
      <c r="B22" s="800">
        <v>3</v>
      </c>
      <c r="C22" s="800"/>
      <c r="D22" s="801"/>
      <c r="E22" s="801"/>
      <c r="F22" s="219">
        <f t="shared" ref="F22:F95" si="1">F$20</f>
        <v>2076</v>
      </c>
      <c r="G22" s="393"/>
      <c r="H22" s="218">
        <f t="shared" si="0"/>
        <v>0</v>
      </c>
    </row>
    <row r="23" spans="2:11" ht="12.75" customHeight="1">
      <c r="B23" s="800">
        <v>4</v>
      </c>
      <c r="C23" s="800"/>
      <c r="D23" s="801"/>
      <c r="E23" s="801"/>
      <c r="F23" s="219">
        <f t="shared" si="1"/>
        <v>2076</v>
      </c>
      <c r="G23" s="393"/>
      <c r="H23" s="218">
        <f t="shared" si="0"/>
        <v>0</v>
      </c>
    </row>
    <row r="24" spans="2:11" ht="12.75" customHeight="1">
      <c r="B24" s="800">
        <v>5</v>
      </c>
      <c r="C24" s="800"/>
      <c r="D24" s="801"/>
      <c r="E24" s="801"/>
      <c r="F24" s="219">
        <f t="shared" si="1"/>
        <v>2076</v>
      </c>
      <c r="G24" s="393"/>
      <c r="H24" s="218">
        <f t="shared" si="0"/>
        <v>0</v>
      </c>
    </row>
    <row r="25" spans="2:11" ht="12.75" customHeight="1">
      <c r="B25" s="800">
        <v>6</v>
      </c>
      <c r="C25" s="800"/>
      <c r="D25" s="801"/>
      <c r="E25" s="801"/>
      <c r="F25" s="219">
        <f t="shared" si="1"/>
        <v>2076</v>
      </c>
      <c r="G25" s="393"/>
      <c r="H25" s="218">
        <f t="shared" si="0"/>
        <v>0</v>
      </c>
    </row>
    <row r="26" spans="2:11" ht="12.75" customHeight="1">
      <c r="B26" s="800">
        <v>7</v>
      </c>
      <c r="C26" s="800"/>
      <c r="D26" s="801"/>
      <c r="E26" s="801"/>
      <c r="F26" s="219">
        <f t="shared" si="1"/>
        <v>2076</v>
      </c>
      <c r="G26" s="393"/>
      <c r="H26" s="218">
        <f t="shared" si="0"/>
        <v>0</v>
      </c>
    </row>
    <row r="27" spans="2:11" ht="12.75" customHeight="1">
      <c r="B27" s="800">
        <v>8</v>
      </c>
      <c r="C27" s="800"/>
      <c r="D27" s="801"/>
      <c r="E27" s="801"/>
      <c r="F27" s="219">
        <f t="shared" si="1"/>
        <v>2076</v>
      </c>
      <c r="G27" s="393"/>
      <c r="H27" s="218">
        <f t="shared" si="0"/>
        <v>0</v>
      </c>
    </row>
    <row r="28" spans="2:11" ht="12.75" customHeight="1">
      <c r="B28" s="800">
        <v>9</v>
      </c>
      <c r="C28" s="800"/>
      <c r="D28" s="801"/>
      <c r="E28" s="801"/>
      <c r="F28" s="219">
        <f t="shared" si="1"/>
        <v>2076</v>
      </c>
      <c r="G28" s="393"/>
      <c r="H28" s="218">
        <f t="shared" si="0"/>
        <v>0</v>
      </c>
    </row>
    <row r="29" spans="2:11" ht="12.75" customHeight="1">
      <c r="B29" s="800">
        <v>10</v>
      </c>
      <c r="C29" s="800"/>
      <c r="D29" s="801"/>
      <c r="E29" s="801"/>
      <c r="F29" s="219">
        <f t="shared" si="1"/>
        <v>2076</v>
      </c>
      <c r="G29" s="393"/>
      <c r="H29" s="218">
        <f t="shared" si="0"/>
        <v>0</v>
      </c>
    </row>
    <row r="30" spans="2:11" ht="12.75" customHeight="1">
      <c r="B30" s="800">
        <v>11</v>
      </c>
      <c r="C30" s="800"/>
      <c r="D30" s="801"/>
      <c r="E30" s="801"/>
      <c r="F30" s="219">
        <f t="shared" si="1"/>
        <v>2076</v>
      </c>
      <c r="G30" s="393"/>
      <c r="H30" s="218">
        <f t="shared" si="0"/>
        <v>0</v>
      </c>
    </row>
    <row r="31" spans="2:11" ht="12.75" customHeight="1">
      <c r="B31" s="800">
        <v>12</v>
      </c>
      <c r="C31" s="800"/>
      <c r="D31" s="801"/>
      <c r="E31" s="801"/>
      <c r="F31" s="219">
        <f t="shared" si="1"/>
        <v>2076</v>
      </c>
      <c r="G31" s="393"/>
      <c r="H31" s="218">
        <f t="shared" si="0"/>
        <v>0</v>
      </c>
    </row>
    <row r="32" spans="2:11" ht="12.75" customHeight="1">
      <c r="B32" s="800">
        <v>13</v>
      </c>
      <c r="C32" s="800"/>
      <c r="D32" s="801"/>
      <c r="E32" s="801"/>
      <c r="F32" s="219">
        <f t="shared" si="1"/>
        <v>2076</v>
      </c>
      <c r="G32" s="393"/>
      <c r="H32" s="218">
        <f t="shared" si="0"/>
        <v>0</v>
      </c>
    </row>
    <row r="33" spans="2:8" ht="12.75" customHeight="1">
      <c r="B33" s="800">
        <v>14</v>
      </c>
      <c r="C33" s="800"/>
      <c r="D33" s="801"/>
      <c r="E33" s="801"/>
      <c r="F33" s="219">
        <f t="shared" si="1"/>
        <v>2076</v>
      </c>
      <c r="G33" s="393"/>
      <c r="H33" s="218">
        <f t="shared" si="0"/>
        <v>0</v>
      </c>
    </row>
    <row r="34" spans="2:8" ht="12.75" customHeight="1">
      <c r="B34" s="800">
        <v>15</v>
      </c>
      <c r="C34" s="800"/>
      <c r="D34" s="801"/>
      <c r="E34" s="801"/>
      <c r="F34" s="219">
        <f t="shared" si="1"/>
        <v>2076</v>
      </c>
      <c r="G34" s="393"/>
      <c r="H34" s="218">
        <f t="shared" si="0"/>
        <v>0</v>
      </c>
    </row>
    <row r="35" spans="2:8" ht="12.75" customHeight="1">
      <c r="B35" s="800">
        <v>16</v>
      </c>
      <c r="C35" s="800"/>
      <c r="D35" s="801"/>
      <c r="E35" s="801"/>
      <c r="F35" s="219">
        <f t="shared" si="1"/>
        <v>2076</v>
      </c>
      <c r="G35" s="393"/>
      <c r="H35" s="218">
        <f t="shared" si="0"/>
        <v>0</v>
      </c>
    </row>
    <row r="36" spans="2:8" ht="12.75" customHeight="1">
      <c r="B36" s="800">
        <v>17</v>
      </c>
      <c r="C36" s="800"/>
      <c r="D36" s="801"/>
      <c r="E36" s="801"/>
      <c r="F36" s="219">
        <f t="shared" si="1"/>
        <v>2076</v>
      </c>
      <c r="G36" s="393"/>
      <c r="H36" s="218">
        <f t="shared" si="0"/>
        <v>0</v>
      </c>
    </row>
    <row r="37" spans="2:8" ht="12.75" customHeight="1">
      <c r="B37" s="800">
        <v>18</v>
      </c>
      <c r="C37" s="800"/>
      <c r="D37" s="801"/>
      <c r="E37" s="801"/>
      <c r="F37" s="219">
        <f t="shared" si="1"/>
        <v>2076</v>
      </c>
      <c r="G37" s="393"/>
      <c r="H37" s="218">
        <f t="shared" si="0"/>
        <v>0</v>
      </c>
    </row>
    <row r="38" spans="2:8" ht="12.75" customHeight="1">
      <c r="B38" s="800">
        <v>19</v>
      </c>
      <c r="C38" s="800"/>
      <c r="D38" s="801"/>
      <c r="E38" s="801"/>
      <c r="F38" s="219">
        <f t="shared" si="1"/>
        <v>2076</v>
      </c>
      <c r="G38" s="393"/>
      <c r="H38" s="218">
        <f t="shared" si="0"/>
        <v>0</v>
      </c>
    </row>
    <row r="39" spans="2:8" ht="12.75" customHeight="1">
      <c r="B39" s="800">
        <v>20</v>
      </c>
      <c r="C39" s="800"/>
      <c r="D39" s="801"/>
      <c r="E39" s="801"/>
      <c r="F39" s="219">
        <f t="shared" si="1"/>
        <v>2076</v>
      </c>
      <c r="G39" s="393"/>
      <c r="H39" s="218">
        <f t="shared" si="0"/>
        <v>0</v>
      </c>
    </row>
    <row r="40" spans="2:8" ht="12.75" customHeight="1">
      <c r="B40" s="800">
        <v>21</v>
      </c>
      <c r="C40" s="800"/>
      <c r="D40" s="801"/>
      <c r="E40" s="801"/>
      <c r="F40" s="219">
        <f t="shared" si="1"/>
        <v>2076</v>
      </c>
      <c r="G40" s="393"/>
      <c r="H40" s="218">
        <f t="shared" si="0"/>
        <v>0</v>
      </c>
    </row>
    <row r="41" spans="2:8" ht="12.75" customHeight="1">
      <c r="B41" s="800">
        <v>22</v>
      </c>
      <c r="C41" s="800"/>
      <c r="D41" s="801"/>
      <c r="E41" s="801"/>
      <c r="F41" s="219">
        <f t="shared" si="1"/>
        <v>2076</v>
      </c>
      <c r="G41" s="393"/>
      <c r="H41" s="218">
        <f t="shared" si="0"/>
        <v>0</v>
      </c>
    </row>
    <row r="42" spans="2:8" ht="12.75" customHeight="1">
      <c r="B42" s="800">
        <v>23</v>
      </c>
      <c r="C42" s="800"/>
      <c r="D42" s="801"/>
      <c r="E42" s="801"/>
      <c r="F42" s="219">
        <f t="shared" si="1"/>
        <v>2076</v>
      </c>
      <c r="G42" s="393"/>
      <c r="H42" s="218">
        <f t="shared" si="0"/>
        <v>0</v>
      </c>
    </row>
    <row r="43" spans="2:8" ht="12.75" customHeight="1">
      <c r="B43" s="800">
        <v>24</v>
      </c>
      <c r="C43" s="800"/>
      <c r="D43" s="801"/>
      <c r="E43" s="801"/>
      <c r="F43" s="219">
        <f t="shared" si="1"/>
        <v>2076</v>
      </c>
      <c r="G43" s="393"/>
      <c r="H43" s="218">
        <f t="shared" si="0"/>
        <v>0</v>
      </c>
    </row>
    <row r="44" spans="2:8" ht="12.75" customHeight="1">
      <c r="B44" s="800">
        <v>25</v>
      </c>
      <c r="C44" s="800"/>
      <c r="D44" s="801"/>
      <c r="E44" s="801"/>
      <c r="F44" s="219">
        <f t="shared" si="1"/>
        <v>2076</v>
      </c>
      <c r="G44" s="393"/>
      <c r="H44" s="218">
        <f t="shared" si="0"/>
        <v>0</v>
      </c>
    </row>
    <row r="45" spans="2:8" ht="12.75" customHeight="1">
      <c r="B45" s="800">
        <v>26</v>
      </c>
      <c r="C45" s="800"/>
      <c r="D45" s="801"/>
      <c r="E45" s="801"/>
      <c r="F45" s="219">
        <f t="shared" si="1"/>
        <v>2076</v>
      </c>
      <c r="G45" s="393"/>
      <c r="H45" s="218">
        <f t="shared" si="0"/>
        <v>0</v>
      </c>
    </row>
    <row r="46" spans="2:8" ht="12.75" customHeight="1">
      <c r="B46" s="800">
        <v>27</v>
      </c>
      <c r="C46" s="800"/>
      <c r="D46" s="801"/>
      <c r="E46" s="801"/>
      <c r="F46" s="219">
        <f t="shared" si="1"/>
        <v>2076</v>
      </c>
      <c r="G46" s="393"/>
      <c r="H46" s="218">
        <f t="shared" si="0"/>
        <v>0</v>
      </c>
    </row>
    <row r="47" spans="2:8" ht="12.75" customHeight="1">
      <c r="B47" s="800">
        <v>28</v>
      </c>
      <c r="C47" s="800"/>
      <c r="D47" s="801"/>
      <c r="E47" s="801"/>
      <c r="F47" s="219">
        <f t="shared" si="1"/>
        <v>2076</v>
      </c>
      <c r="G47" s="393"/>
      <c r="H47" s="218">
        <f t="shared" si="0"/>
        <v>0</v>
      </c>
    </row>
    <row r="48" spans="2:8" ht="12.75" customHeight="1">
      <c r="B48" s="800">
        <v>29</v>
      </c>
      <c r="C48" s="800"/>
      <c r="D48" s="801"/>
      <c r="E48" s="801"/>
      <c r="F48" s="219">
        <f t="shared" si="1"/>
        <v>2076</v>
      </c>
      <c r="G48" s="393"/>
      <c r="H48" s="218">
        <f t="shared" si="0"/>
        <v>0</v>
      </c>
    </row>
    <row r="49" spans="2:8" ht="12.75" customHeight="1">
      <c r="B49" s="800">
        <v>30</v>
      </c>
      <c r="C49" s="800"/>
      <c r="D49" s="801"/>
      <c r="E49" s="801"/>
      <c r="F49" s="219">
        <f t="shared" si="1"/>
        <v>2076</v>
      </c>
      <c r="G49" s="393"/>
      <c r="H49" s="218">
        <f t="shared" si="0"/>
        <v>0</v>
      </c>
    </row>
    <row r="50" spans="2:8" ht="12.75" customHeight="1">
      <c r="B50" s="800">
        <v>31</v>
      </c>
      <c r="C50" s="800"/>
      <c r="D50" s="801"/>
      <c r="E50" s="801"/>
      <c r="F50" s="219">
        <f t="shared" si="1"/>
        <v>2076</v>
      </c>
      <c r="G50" s="393"/>
      <c r="H50" s="218">
        <f t="shared" si="0"/>
        <v>0</v>
      </c>
    </row>
    <row r="51" spans="2:8" ht="12.75" customHeight="1">
      <c r="B51" s="800">
        <v>32</v>
      </c>
      <c r="C51" s="800"/>
      <c r="D51" s="801"/>
      <c r="E51" s="801"/>
      <c r="F51" s="219">
        <f t="shared" si="1"/>
        <v>2076</v>
      </c>
      <c r="G51" s="393"/>
      <c r="H51" s="218">
        <f t="shared" si="0"/>
        <v>0</v>
      </c>
    </row>
    <row r="52" spans="2:8" ht="12.75" customHeight="1">
      <c r="B52" s="800">
        <v>33</v>
      </c>
      <c r="C52" s="800"/>
      <c r="D52" s="801"/>
      <c r="E52" s="801"/>
      <c r="F52" s="219">
        <f t="shared" si="1"/>
        <v>2076</v>
      </c>
      <c r="G52" s="393"/>
      <c r="H52" s="218">
        <f t="shared" ref="H52:H83" si="2">IF(ROUNDDOWN(G52/F52,1)&gt;1,1,ROUNDDOWN(G52/F52,1))</f>
        <v>0</v>
      </c>
    </row>
    <row r="53" spans="2:8" ht="12.75" customHeight="1">
      <c r="B53" s="800">
        <v>34</v>
      </c>
      <c r="C53" s="800"/>
      <c r="D53" s="801"/>
      <c r="E53" s="801"/>
      <c r="F53" s="219">
        <f t="shared" si="1"/>
        <v>2076</v>
      </c>
      <c r="G53" s="393"/>
      <c r="H53" s="218">
        <f t="shared" si="2"/>
        <v>0</v>
      </c>
    </row>
    <row r="54" spans="2:8" ht="12.75" customHeight="1">
      <c r="B54" s="800">
        <v>35</v>
      </c>
      <c r="C54" s="800"/>
      <c r="D54" s="801"/>
      <c r="E54" s="801"/>
      <c r="F54" s="219">
        <f t="shared" si="1"/>
        <v>2076</v>
      </c>
      <c r="G54" s="393"/>
      <c r="H54" s="218">
        <f t="shared" si="2"/>
        <v>0</v>
      </c>
    </row>
    <row r="55" spans="2:8" ht="12.75" customHeight="1">
      <c r="B55" s="800">
        <v>36</v>
      </c>
      <c r="C55" s="800"/>
      <c r="D55" s="801"/>
      <c r="E55" s="801"/>
      <c r="F55" s="219">
        <f t="shared" si="1"/>
        <v>2076</v>
      </c>
      <c r="G55" s="393"/>
      <c r="H55" s="218">
        <f t="shared" si="2"/>
        <v>0</v>
      </c>
    </row>
    <row r="56" spans="2:8" ht="12.75" customHeight="1">
      <c r="B56" s="800">
        <v>37</v>
      </c>
      <c r="C56" s="800"/>
      <c r="D56" s="801"/>
      <c r="E56" s="801"/>
      <c r="F56" s="219">
        <f t="shared" si="1"/>
        <v>2076</v>
      </c>
      <c r="G56" s="393"/>
      <c r="H56" s="218">
        <f t="shared" si="2"/>
        <v>0</v>
      </c>
    </row>
    <row r="57" spans="2:8" ht="12.75" customHeight="1">
      <c r="B57" s="800">
        <v>38</v>
      </c>
      <c r="C57" s="800"/>
      <c r="D57" s="801"/>
      <c r="E57" s="801"/>
      <c r="F57" s="219">
        <f t="shared" si="1"/>
        <v>2076</v>
      </c>
      <c r="G57" s="393"/>
      <c r="H57" s="218">
        <f t="shared" si="2"/>
        <v>0</v>
      </c>
    </row>
    <row r="58" spans="2:8" ht="12.75" customHeight="1">
      <c r="B58" s="800">
        <v>39</v>
      </c>
      <c r="C58" s="800"/>
      <c r="D58" s="801"/>
      <c r="E58" s="801"/>
      <c r="F58" s="219">
        <f t="shared" si="1"/>
        <v>2076</v>
      </c>
      <c r="G58" s="393"/>
      <c r="H58" s="218">
        <f t="shared" si="2"/>
        <v>0</v>
      </c>
    </row>
    <row r="59" spans="2:8" ht="12.75" customHeight="1">
      <c r="B59" s="800">
        <v>40</v>
      </c>
      <c r="C59" s="800"/>
      <c r="D59" s="801"/>
      <c r="E59" s="801"/>
      <c r="F59" s="219">
        <f t="shared" si="1"/>
        <v>2076</v>
      </c>
      <c r="G59" s="393"/>
      <c r="H59" s="218">
        <f t="shared" si="2"/>
        <v>0</v>
      </c>
    </row>
    <row r="60" spans="2:8" ht="12.75" customHeight="1">
      <c r="B60" s="800">
        <v>41</v>
      </c>
      <c r="C60" s="800"/>
      <c r="D60" s="801"/>
      <c r="E60" s="801"/>
      <c r="F60" s="219">
        <f t="shared" si="1"/>
        <v>2076</v>
      </c>
      <c r="G60" s="393"/>
      <c r="H60" s="218">
        <f t="shared" si="2"/>
        <v>0</v>
      </c>
    </row>
    <row r="61" spans="2:8" ht="12.75" customHeight="1">
      <c r="B61" s="800">
        <v>42</v>
      </c>
      <c r="C61" s="800"/>
      <c r="D61" s="801"/>
      <c r="E61" s="801"/>
      <c r="F61" s="219">
        <f t="shared" si="1"/>
        <v>2076</v>
      </c>
      <c r="G61" s="393"/>
      <c r="H61" s="218">
        <f t="shared" si="2"/>
        <v>0</v>
      </c>
    </row>
    <row r="62" spans="2:8" ht="12.75" customHeight="1">
      <c r="B62" s="800">
        <v>43</v>
      </c>
      <c r="C62" s="800"/>
      <c r="D62" s="801"/>
      <c r="E62" s="801"/>
      <c r="F62" s="219">
        <f t="shared" si="1"/>
        <v>2076</v>
      </c>
      <c r="G62" s="393"/>
      <c r="H62" s="218">
        <f t="shared" si="2"/>
        <v>0</v>
      </c>
    </row>
    <row r="63" spans="2:8" ht="12.75" customHeight="1">
      <c r="B63" s="800">
        <v>44</v>
      </c>
      <c r="C63" s="800"/>
      <c r="D63" s="801"/>
      <c r="E63" s="801"/>
      <c r="F63" s="219">
        <f t="shared" si="1"/>
        <v>2076</v>
      </c>
      <c r="G63" s="393"/>
      <c r="H63" s="218">
        <f t="shared" si="2"/>
        <v>0</v>
      </c>
    </row>
    <row r="64" spans="2:8" ht="12.75" customHeight="1">
      <c r="B64" s="800">
        <v>45</v>
      </c>
      <c r="C64" s="800"/>
      <c r="D64" s="801"/>
      <c r="E64" s="801"/>
      <c r="F64" s="219">
        <f t="shared" si="1"/>
        <v>2076</v>
      </c>
      <c r="G64" s="393"/>
      <c r="H64" s="218">
        <f t="shared" si="2"/>
        <v>0</v>
      </c>
    </row>
    <row r="65" spans="2:8" ht="12.75" customHeight="1">
      <c r="B65" s="800">
        <v>46</v>
      </c>
      <c r="C65" s="800"/>
      <c r="D65" s="801"/>
      <c r="E65" s="801"/>
      <c r="F65" s="219">
        <f t="shared" si="1"/>
        <v>2076</v>
      </c>
      <c r="G65" s="393"/>
      <c r="H65" s="218">
        <f t="shared" si="2"/>
        <v>0</v>
      </c>
    </row>
    <row r="66" spans="2:8" ht="12.75" customHeight="1">
      <c r="B66" s="800">
        <v>47</v>
      </c>
      <c r="C66" s="800"/>
      <c r="D66" s="801"/>
      <c r="E66" s="801"/>
      <c r="F66" s="219">
        <f t="shared" si="1"/>
        <v>2076</v>
      </c>
      <c r="G66" s="393"/>
      <c r="H66" s="218">
        <f t="shared" si="2"/>
        <v>0</v>
      </c>
    </row>
    <row r="67" spans="2:8" ht="12.75" customHeight="1">
      <c r="B67" s="800">
        <v>48</v>
      </c>
      <c r="C67" s="800"/>
      <c r="D67" s="801"/>
      <c r="E67" s="801"/>
      <c r="F67" s="219">
        <f t="shared" si="1"/>
        <v>2076</v>
      </c>
      <c r="G67" s="393"/>
      <c r="H67" s="218">
        <f t="shared" si="2"/>
        <v>0</v>
      </c>
    </row>
    <row r="68" spans="2:8" ht="12.75" customHeight="1">
      <c r="B68" s="800">
        <v>49</v>
      </c>
      <c r="C68" s="800"/>
      <c r="D68" s="801"/>
      <c r="E68" s="801"/>
      <c r="F68" s="219">
        <f t="shared" si="1"/>
        <v>2076</v>
      </c>
      <c r="G68" s="393"/>
      <c r="H68" s="218">
        <f t="shared" si="2"/>
        <v>0</v>
      </c>
    </row>
    <row r="69" spans="2:8" ht="12.75" customHeight="1">
      <c r="B69" s="800">
        <v>50</v>
      </c>
      <c r="C69" s="800"/>
      <c r="D69" s="801"/>
      <c r="E69" s="801"/>
      <c r="F69" s="219">
        <f t="shared" si="1"/>
        <v>2076</v>
      </c>
      <c r="G69" s="393"/>
      <c r="H69" s="218">
        <f t="shared" si="2"/>
        <v>0</v>
      </c>
    </row>
    <row r="70" spans="2:8" ht="12.75" customHeight="1">
      <c r="B70" s="800">
        <v>51</v>
      </c>
      <c r="C70" s="800"/>
      <c r="D70" s="801"/>
      <c r="E70" s="801"/>
      <c r="F70" s="219">
        <f t="shared" si="1"/>
        <v>2076</v>
      </c>
      <c r="G70" s="393"/>
      <c r="H70" s="218">
        <f t="shared" si="2"/>
        <v>0</v>
      </c>
    </row>
    <row r="71" spans="2:8" ht="12.75" customHeight="1">
      <c r="B71" s="800">
        <v>52</v>
      </c>
      <c r="C71" s="800"/>
      <c r="D71" s="801"/>
      <c r="E71" s="801"/>
      <c r="F71" s="219">
        <f t="shared" si="1"/>
        <v>2076</v>
      </c>
      <c r="G71" s="393"/>
      <c r="H71" s="218">
        <f t="shared" si="2"/>
        <v>0</v>
      </c>
    </row>
    <row r="72" spans="2:8" ht="12.75" customHeight="1">
      <c r="B72" s="800">
        <v>53</v>
      </c>
      <c r="C72" s="800"/>
      <c r="D72" s="801"/>
      <c r="E72" s="801"/>
      <c r="F72" s="219">
        <f t="shared" si="1"/>
        <v>2076</v>
      </c>
      <c r="G72" s="393"/>
      <c r="H72" s="218">
        <f t="shared" si="2"/>
        <v>0</v>
      </c>
    </row>
    <row r="73" spans="2:8" ht="12.75" customHeight="1">
      <c r="B73" s="800">
        <v>54</v>
      </c>
      <c r="C73" s="800"/>
      <c r="D73" s="801"/>
      <c r="E73" s="801"/>
      <c r="F73" s="219">
        <f t="shared" si="1"/>
        <v>2076</v>
      </c>
      <c r="G73" s="393"/>
      <c r="H73" s="218">
        <f t="shared" si="2"/>
        <v>0</v>
      </c>
    </row>
    <row r="74" spans="2:8" ht="12.75" customHeight="1">
      <c r="B74" s="800">
        <v>55</v>
      </c>
      <c r="C74" s="800"/>
      <c r="D74" s="801"/>
      <c r="E74" s="801"/>
      <c r="F74" s="219">
        <f t="shared" si="1"/>
        <v>2076</v>
      </c>
      <c r="G74" s="393"/>
      <c r="H74" s="218">
        <f t="shared" si="2"/>
        <v>0</v>
      </c>
    </row>
    <row r="75" spans="2:8" ht="12.75" customHeight="1">
      <c r="B75" s="800">
        <v>56</v>
      </c>
      <c r="C75" s="800"/>
      <c r="D75" s="801"/>
      <c r="E75" s="801"/>
      <c r="F75" s="219">
        <f t="shared" si="1"/>
        <v>2076</v>
      </c>
      <c r="G75" s="393"/>
      <c r="H75" s="218">
        <f t="shared" si="2"/>
        <v>0</v>
      </c>
    </row>
    <row r="76" spans="2:8" ht="12.75" customHeight="1">
      <c r="B76" s="800">
        <v>57</v>
      </c>
      <c r="C76" s="800"/>
      <c r="D76" s="801"/>
      <c r="E76" s="801"/>
      <c r="F76" s="219">
        <f t="shared" si="1"/>
        <v>2076</v>
      </c>
      <c r="G76" s="393"/>
      <c r="H76" s="218">
        <f t="shared" si="2"/>
        <v>0</v>
      </c>
    </row>
    <row r="77" spans="2:8" ht="12.75" customHeight="1">
      <c r="B77" s="800">
        <v>58</v>
      </c>
      <c r="C77" s="800"/>
      <c r="D77" s="801"/>
      <c r="E77" s="801"/>
      <c r="F77" s="219">
        <f t="shared" si="1"/>
        <v>2076</v>
      </c>
      <c r="G77" s="393"/>
      <c r="H77" s="218">
        <f t="shared" si="2"/>
        <v>0</v>
      </c>
    </row>
    <row r="78" spans="2:8" ht="12.75" customHeight="1">
      <c r="B78" s="800">
        <v>59</v>
      </c>
      <c r="C78" s="800"/>
      <c r="D78" s="801"/>
      <c r="E78" s="801"/>
      <c r="F78" s="219">
        <f t="shared" si="1"/>
        <v>2076</v>
      </c>
      <c r="G78" s="393"/>
      <c r="H78" s="218">
        <f t="shared" si="2"/>
        <v>0</v>
      </c>
    </row>
    <row r="79" spans="2:8" ht="12.75" customHeight="1">
      <c r="B79" s="800">
        <v>60</v>
      </c>
      <c r="C79" s="800"/>
      <c r="D79" s="801"/>
      <c r="E79" s="801"/>
      <c r="F79" s="219">
        <f t="shared" si="1"/>
        <v>2076</v>
      </c>
      <c r="G79" s="393"/>
      <c r="H79" s="218">
        <f t="shared" si="2"/>
        <v>0</v>
      </c>
    </row>
    <row r="80" spans="2:8" ht="12.75" customHeight="1">
      <c r="B80" s="800">
        <v>61</v>
      </c>
      <c r="C80" s="800"/>
      <c r="D80" s="801"/>
      <c r="E80" s="801"/>
      <c r="F80" s="219">
        <f t="shared" si="1"/>
        <v>2076</v>
      </c>
      <c r="G80" s="393"/>
      <c r="H80" s="218">
        <f t="shared" si="2"/>
        <v>0</v>
      </c>
    </row>
    <row r="81" spans="2:8" ht="12.75" customHeight="1">
      <c r="B81" s="800">
        <v>62</v>
      </c>
      <c r="C81" s="800"/>
      <c r="D81" s="801"/>
      <c r="E81" s="801"/>
      <c r="F81" s="219">
        <f t="shared" si="1"/>
        <v>2076</v>
      </c>
      <c r="G81" s="393"/>
      <c r="H81" s="218">
        <f t="shared" si="2"/>
        <v>0</v>
      </c>
    </row>
    <row r="82" spans="2:8" ht="12.75" customHeight="1">
      <c r="B82" s="800">
        <v>63</v>
      </c>
      <c r="C82" s="800"/>
      <c r="D82" s="801"/>
      <c r="E82" s="801"/>
      <c r="F82" s="219">
        <f t="shared" si="1"/>
        <v>2076</v>
      </c>
      <c r="G82" s="393"/>
      <c r="H82" s="218">
        <f t="shared" si="2"/>
        <v>0</v>
      </c>
    </row>
    <row r="83" spans="2:8" ht="12.75" customHeight="1">
      <c r="B83" s="800">
        <v>64</v>
      </c>
      <c r="C83" s="800"/>
      <c r="D83" s="801"/>
      <c r="E83" s="801"/>
      <c r="F83" s="219">
        <f t="shared" si="1"/>
        <v>2076</v>
      </c>
      <c r="G83" s="393"/>
      <c r="H83" s="218">
        <f t="shared" si="2"/>
        <v>0</v>
      </c>
    </row>
    <row r="84" spans="2:8" ht="12.75" customHeight="1">
      <c r="B84" s="800">
        <v>65</v>
      </c>
      <c r="C84" s="800"/>
      <c r="D84" s="801"/>
      <c r="E84" s="801"/>
      <c r="F84" s="219">
        <f t="shared" si="1"/>
        <v>2076</v>
      </c>
      <c r="G84" s="393"/>
      <c r="H84" s="218">
        <f t="shared" ref="H84:H99" si="3">IF(ROUNDDOWN(G84/F84,1)&gt;1,1,ROUNDDOWN(G84/F84,1))</f>
        <v>0</v>
      </c>
    </row>
    <row r="85" spans="2:8" ht="12.75" customHeight="1">
      <c r="B85" s="800">
        <v>66</v>
      </c>
      <c r="C85" s="800"/>
      <c r="D85" s="801"/>
      <c r="E85" s="801"/>
      <c r="F85" s="219">
        <f t="shared" si="1"/>
        <v>2076</v>
      </c>
      <c r="G85" s="393"/>
      <c r="H85" s="218">
        <f t="shared" si="3"/>
        <v>0</v>
      </c>
    </row>
    <row r="86" spans="2:8" ht="12.75" customHeight="1">
      <c r="B86" s="800">
        <v>67</v>
      </c>
      <c r="C86" s="800"/>
      <c r="D86" s="801"/>
      <c r="E86" s="801"/>
      <c r="F86" s="219">
        <f t="shared" si="1"/>
        <v>2076</v>
      </c>
      <c r="G86" s="393"/>
      <c r="H86" s="218">
        <f t="shared" si="3"/>
        <v>0</v>
      </c>
    </row>
    <row r="87" spans="2:8" ht="12.75" customHeight="1">
      <c r="B87" s="800">
        <v>68</v>
      </c>
      <c r="C87" s="800"/>
      <c r="D87" s="801"/>
      <c r="E87" s="801"/>
      <c r="F87" s="219">
        <f t="shared" si="1"/>
        <v>2076</v>
      </c>
      <c r="G87" s="393"/>
      <c r="H87" s="218">
        <f t="shared" si="3"/>
        <v>0</v>
      </c>
    </row>
    <row r="88" spans="2:8" ht="12.75" customHeight="1">
      <c r="B88" s="800">
        <v>69</v>
      </c>
      <c r="C88" s="800"/>
      <c r="D88" s="801"/>
      <c r="E88" s="801"/>
      <c r="F88" s="219">
        <f t="shared" si="1"/>
        <v>2076</v>
      </c>
      <c r="G88" s="393"/>
      <c r="H88" s="218">
        <f t="shared" si="3"/>
        <v>0</v>
      </c>
    </row>
    <row r="89" spans="2:8" ht="12.75" customHeight="1">
      <c r="B89" s="800">
        <v>70</v>
      </c>
      <c r="C89" s="800"/>
      <c r="D89" s="801"/>
      <c r="E89" s="801"/>
      <c r="F89" s="219">
        <f t="shared" si="1"/>
        <v>2076</v>
      </c>
      <c r="G89" s="393"/>
      <c r="H89" s="218">
        <f t="shared" si="3"/>
        <v>0</v>
      </c>
    </row>
    <row r="90" spans="2:8" ht="12.75" customHeight="1">
      <c r="B90" s="800">
        <v>71</v>
      </c>
      <c r="C90" s="800"/>
      <c r="D90" s="801"/>
      <c r="E90" s="801"/>
      <c r="F90" s="219">
        <f t="shared" si="1"/>
        <v>2076</v>
      </c>
      <c r="G90" s="393"/>
      <c r="H90" s="218">
        <f t="shared" si="3"/>
        <v>0</v>
      </c>
    </row>
    <row r="91" spans="2:8" ht="12.75" customHeight="1">
      <c r="B91" s="800">
        <v>72</v>
      </c>
      <c r="C91" s="800"/>
      <c r="D91" s="801"/>
      <c r="E91" s="801"/>
      <c r="F91" s="219">
        <f t="shared" si="1"/>
        <v>2076</v>
      </c>
      <c r="G91" s="393"/>
      <c r="H91" s="218">
        <f t="shared" si="3"/>
        <v>0</v>
      </c>
    </row>
    <row r="92" spans="2:8" ht="12.75" customHeight="1">
      <c r="B92" s="800">
        <v>73</v>
      </c>
      <c r="C92" s="800"/>
      <c r="D92" s="801"/>
      <c r="E92" s="801"/>
      <c r="F92" s="219">
        <f t="shared" si="1"/>
        <v>2076</v>
      </c>
      <c r="G92" s="393"/>
      <c r="H92" s="218">
        <f t="shared" si="3"/>
        <v>0</v>
      </c>
    </row>
    <row r="93" spans="2:8" ht="12.75" customHeight="1">
      <c r="B93" s="800">
        <v>74</v>
      </c>
      <c r="C93" s="800"/>
      <c r="D93" s="801"/>
      <c r="E93" s="801"/>
      <c r="F93" s="219">
        <f t="shared" si="1"/>
        <v>2076</v>
      </c>
      <c r="G93" s="393"/>
      <c r="H93" s="218">
        <f t="shared" si="3"/>
        <v>0</v>
      </c>
    </row>
    <row r="94" spans="2:8" ht="12.75" customHeight="1">
      <c r="B94" s="800">
        <v>75</v>
      </c>
      <c r="C94" s="800"/>
      <c r="D94" s="801"/>
      <c r="E94" s="801"/>
      <c r="F94" s="219">
        <f t="shared" si="1"/>
        <v>2076</v>
      </c>
      <c r="G94" s="393"/>
      <c r="H94" s="218">
        <f t="shared" si="3"/>
        <v>0</v>
      </c>
    </row>
    <row r="95" spans="2:8" ht="12.75" customHeight="1">
      <c r="B95" s="800">
        <v>76</v>
      </c>
      <c r="C95" s="800"/>
      <c r="D95" s="801"/>
      <c r="E95" s="801"/>
      <c r="F95" s="219">
        <f t="shared" si="1"/>
        <v>2076</v>
      </c>
      <c r="G95" s="393"/>
      <c r="H95" s="218">
        <f t="shared" si="3"/>
        <v>0</v>
      </c>
    </row>
    <row r="96" spans="2:8" ht="12.75" customHeight="1">
      <c r="B96" s="800">
        <v>77</v>
      </c>
      <c r="C96" s="800"/>
      <c r="D96" s="801"/>
      <c r="E96" s="801"/>
      <c r="F96" s="219">
        <f t="shared" ref="F96:F99" si="4">F$20</f>
        <v>2076</v>
      </c>
      <c r="G96" s="393"/>
      <c r="H96" s="218">
        <f t="shared" si="3"/>
        <v>0</v>
      </c>
    </row>
    <row r="97" spans="2:8" ht="12.75" customHeight="1">
      <c r="B97" s="800">
        <v>78</v>
      </c>
      <c r="C97" s="800"/>
      <c r="D97" s="801"/>
      <c r="E97" s="801"/>
      <c r="F97" s="219">
        <f t="shared" si="4"/>
        <v>2076</v>
      </c>
      <c r="G97" s="393"/>
      <c r="H97" s="218">
        <f t="shared" si="3"/>
        <v>0</v>
      </c>
    </row>
    <row r="98" spans="2:8" ht="12.75" customHeight="1">
      <c r="B98" s="800">
        <v>79</v>
      </c>
      <c r="C98" s="800"/>
      <c r="D98" s="801"/>
      <c r="E98" s="801"/>
      <c r="F98" s="219">
        <f t="shared" si="4"/>
        <v>2076</v>
      </c>
      <c r="G98" s="393"/>
      <c r="H98" s="218">
        <f t="shared" si="3"/>
        <v>0</v>
      </c>
    </row>
    <row r="99" spans="2:8" ht="12.75" customHeight="1" thickBot="1">
      <c r="B99" s="800">
        <v>80</v>
      </c>
      <c r="C99" s="800"/>
      <c r="D99" s="801"/>
      <c r="E99" s="801"/>
      <c r="F99" s="219">
        <f t="shared" si="4"/>
        <v>2076</v>
      </c>
      <c r="G99" s="393"/>
      <c r="H99" s="218">
        <f t="shared" si="3"/>
        <v>0</v>
      </c>
    </row>
    <row r="100" spans="2:8" ht="17.25" thickBot="1">
      <c r="F100" s="220"/>
      <c r="G100" s="220"/>
      <c r="H100" s="221">
        <f>ROUND(SUM(H20:H99),0)</f>
        <v>0</v>
      </c>
    </row>
  </sheetData>
  <sheetProtection algorithmName="SHA-512" hashValue="RnfOJS9i1hUrffBqqp4Zc8vcT2UUPd8nmgq2B4nhJtdh4z04I2d1fMJJNcgc2eLAwG6omB9nQG7VnZ+qY4NKVg==" saltValue="H82HmggDl/DrQkVX9i3cYQ==" spinCount="100000" sheet="1" objects="1" scenarios="1"/>
  <mergeCells count="176">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B2" sqref="B2"/>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135</v>
      </c>
    </row>
    <row r="2" spans="1:8" ht="18" customHeight="1" thickBot="1">
      <c r="D2" s="47" t="s">
        <v>97</v>
      </c>
      <c r="E2" s="806" t="str">
        <f>基礎情報!E37&amp;""</f>
        <v/>
      </c>
      <c r="F2" s="807"/>
      <c r="G2" s="807"/>
      <c r="H2" s="808"/>
    </row>
    <row r="4" spans="1:8" ht="18" customHeight="1">
      <c r="A4" s="813" t="s">
        <v>30</v>
      </c>
      <c r="B4" s="813"/>
      <c r="C4" s="813"/>
      <c r="D4" s="813"/>
      <c r="E4" s="813"/>
      <c r="F4" s="813"/>
      <c r="G4" s="813"/>
      <c r="H4" s="814"/>
    </row>
    <row r="5" spans="1:8" ht="18" customHeight="1" thickBot="1">
      <c r="A5" s="2"/>
      <c r="B5" s="2"/>
      <c r="C5" s="2"/>
      <c r="D5" s="2"/>
      <c r="E5" s="2"/>
      <c r="F5" s="2"/>
      <c r="G5" s="2"/>
      <c r="H5" s="2"/>
    </row>
    <row r="6" spans="1:8" ht="39.950000000000003" customHeight="1">
      <c r="A6" s="815" t="s">
        <v>7</v>
      </c>
      <c r="B6" s="817" t="s">
        <v>5</v>
      </c>
      <c r="C6" s="817" t="s">
        <v>6</v>
      </c>
      <c r="D6" s="817" t="s">
        <v>122</v>
      </c>
      <c r="E6" s="819" t="s">
        <v>95</v>
      </c>
      <c r="F6" s="468"/>
      <c r="G6" s="819" t="s">
        <v>96</v>
      </c>
      <c r="H6" s="820"/>
    </row>
    <row r="7" spans="1:8" ht="56.1" customHeight="1" thickBot="1">
      <c r="A7" s="816"/>
      <c r="B7" s="818"/>
      <c r="C7" s="818"/>
      <c r="D7" s="818"/>
      <c r="E7" s="397" t="str">
        <f>IF(E15&gt;0,"NG－要コメント確認","")</f>
        <v/>
      </c>
      <c r="F7" s="34" t="s">
        <v>123</v>
      </c>
      <c r="G7" s="398" t="str">
        <f>IF(G15&lt;0,"NG","")</f>
        <v/>
      </c>
      <c r="H7" s="35" t="s">
        <v>123</v>
      </c>
    </row>
    <row r="8" spans="1:8" ht="18.75" customHeight="1">
      <c r="A8" s="100" t="s">
        <v>142</v>
      </c>
      <c r="B8" s="101" t="s">
        <v>23</v>
      </c>
      <c r="C8" s="101" t="s">
        <v>24</v>
      </c>
      <c r="D8" s="101" t="s">
        <v>25</v>
      </c>
      <c r="E8" s="254">
        <v>-200000</v>
      </c>
      <c r="F8" s="102">
        <v>0</v>
      </c>
      <c r="G8" s="103"/>
      <c r="H8" s="104"/>
    </row>
    <row r="9" spans="1:8" ht="18.75" customHeight="1">
      <c r="A9" s="100" t="s">
        <v>143</v>
      </c>
      <c r="B9" s="101" t="s">
        <v>23</v>
      </c>
      <c r="C9" s="101" t="s">
        <v>24</v>
      </c>
      <c r="D9" s="101" t="s">
        <v>25</v>
      </c>
      <c r="E9" s="102"/>
      <c r="F9" s="102"/>
      <c r="G9" s="103">
        <v>200000</v>
      </c>
      <c r="H9" s="104">
        <v>0</v>
      </c>
    </row>
    <row r="10" spans="1:8" ht="18.75" customHeight="1">
      <c r="A10" s="222">
        <v>1</v>
      </c>
      <c r="B10" s="394"/>
      <c r="C10" s="394"/>
      <c r="D10" s="394"/>
      <c r="E10" s="395"/>
      <c r="F10" s="395"/>
      <c r="G10" s="395"/>
      <c r="H10" s="395"/>
    </row>
    <row r="11" spans="1:8" ht="18.75" customHeight="1">
      <c r="A11" s="222">
        <v>2</v>
      </c>
      <c r="B11" s="394"/>
      <c r="C11" s="394"/>
      <c r="D11" s="394"/>
      <c r="E11" s="395"/>
      <c r="F11" s="395"/>
      <c r="G11" s="395"/>
      <c r="H11" s="395"/>
    </row>
    <row r="12" spans="1:8" ht="18.75" customHeight="1">
      <c r="A12" s="222">
        <v>3</v>
      </c>
      <c r="B12" s="394"/>
      <c r="C12" s="394"/>
      <c r="D12" s="394"/>
      <c r="E12" s="395"/>
      <c r="F12" s="395"/>
      <c r="G12" s="395"/>
      <c r="H12" s="395"/>
    </row>
    <row r="13" spans="1:8" ht="18.75" customHeight="1">
      <c r="A13" s="222">
        <v>4</v>
      </c>
      <c r="B13" s="394"/>
      <c r="C13" s="394"/>
      <c r="D13" s="394"/>
      <c r="E13" s="395"/>
      <c r="F13" s="395"/>
      <c r="G13" s="395"/>
      <c r="H13" s="395"/>
    </row>
    <row r="14" spans="1:8" ht="18.75" customHeight="1">
      <c r="A14" s="222">
        <v>5</v>
      </c>
      <c r="B14" s="396"/>
      <c r="C14" s="396"/>
      <c r="D14" s="396"/>
      <c r="E14" s="395"/>
      <c r="F14" s="395"/>
      <c r="G14" s="395"/>
      <c r="H14" s="395"/>
    </row>
    <row r="15" spans="1:8" ht="18.75" customHeight="1" thickBot="1">
      <c r="A15" s="809" t="s">
        <v>22</v>
      </c>
      <c r="B15" s="810"/>
      <c r="C15" s="810"/>
      <c r="D15" s="811"/>
      <c r="E15" s="255">
        <f>SUM(E10:E14)</f>
        <v>0</v>
      </c>
      <c r="F15" s="111">
        <f>SUM(F10:F14)</f>
        <v>0</v>
      </c>
      <c r="G15" s="256">
        <f>SUM(G10:G14)</f>
        <v>0</v>
      </c>
      <c r="H15" s="112">
        <f>SUM(H10:H14)</f>
        <v>0</v>
      </c>
    </row>
    <row r="16" spans="1:8" s="58" customFormat="1" ht="18.75" customHeight="1">
      <c r="A16" s="266" t="s">
        <v>126</v>
      </c>
      <c r="B16" s="812" t="s">
        <v>115</v>
      </c>
      <c r="C16" s="812"/>
      <c r="D16" s="812"/>
      <c r="E16" s="812"/>
      <c r="F16" s="812"/>
      <c r="G16" s="812"/>
      <c r="H16" s="812"/>
    </row>
    <row r="17" spans="1:8" s="58" customFormat="1" ht="18.75" customHeight="1">
      <c r="A17" s="264"/>
      <c r="B17" s="804" t="s">
        <v>140</v>
      </c>
      <c r="C17" s="804"/>
      <c r="D17" s="804"/>
      <c r="E17" s="804"/>
      <c r="F17" s="804"/>
      <c r="G17" s="804"/>
      <c r="H17" s="804"/>
    </row>
    <row r="18" spans="1:8" s="58" customFormat="1" ht="18.75" customHeight="1">
      <c r="A18" s="265" t="s">
        <v>114</v>
      </c>
      <c r="B18" s="805" t="s">
        <v>116</v>
      </c>
      <c r="C18" s="805"/>
      <c r="D18" s="805"/>
      <c r="E18" s="805"/>
      <c r="F18" s="805"/>
      <c r="G18" s="805"/>
      <c r="H18" s="805"/>
    </row>
  </sheetData>
  <sheetProtection algorithmName="SHA-512" hashValue="6bb9TLKReBG2x28BevsF3WBASf6xg0xQOAOeEpCL5u52TXLxXCG7zLikS6hWxACe1bALIYV04qMEUAMzbOtXaw==" saltValue="vA1bNlZfshRGuN6HJe0sOw=="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G7">
    <cfRule type="cellIs" dxfId="2" priority="3" operator="equal">
      <formula>"NG"</formula>
    </cfRule>
  </conditionalFormatting>
  <conditionalFormatting sqref="E15">
    <cfRule type="cellIs" dxfId="1" priority="2" operator="greaterThan">
      <formula>0</formula>
    </cfRule>
  </conditionalFormatting>
  <conditionalFormatting sqref="G15">
    <cfRule type="cellIs" dxfId="0" priority="1" operator="lessThan">
      <formula>0</formula>
    </cfRule>
  </conditionalFormatting>
  <dataValidations count="1">
    <dataValidation type="whole" operator="greaterThanOrEqual" allowBlank="1" showInputMessage="1" showErrorMessage="1" sqref="E10:H14" xr:uid="{E6A6F949-44DC-4446-8F33-EFD3DA0D3DFB}">
      <formula1>-999999999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29F9-B2EF-477B-A2B6-DEF276643031}">
  <dimension ref="A1:AW4"/>
  <sheetViews>
    <sheetView workbookViewId="0">
      <selection activeCell="L2" sqref="L2"/>
    </sheetView>
  </sheetViews>
  <sheetFormatPr defaultRowHeight="13.5"/>
  <cols>
    <col min="1" max="10" width="2.375" bestFit="1" customWidth="1"/>
    <col min="11" max="11" width="5.875" bestFit="1" customWidth="1"/>
    <col min="12" max="20" width="2.375" bestFit="1" customWidth="1"/>
    <col min="21" max="34" width="2.5" customWidth="1"/>
    <col min="35" max="49" width="2.375" bestFit="1" customWidth="1"/>
  </cols>
  <sheetData>
    <row r="1" spans="1:49" ht="270" customHeight="1">
      <c r="A1" s="399" t="s">
        <v>340</v>
      </c>
      <c r="B1" s="399" t="s">
        <v>341</v>
      </c>
      <c r="C1" s="399" t="s">
        <v>342</v>
      </c>
      <c r="D1" s="399" t="s">
        <v>356</v>
      </c>
      <c r="E1" s="399" t="s">
        <v>343</v>
      </c>
      <c r="F1" s="399" t="s">
        <v>344</v>
      </c>
      <c r="G1" s="399" t="s">
        <v>345</v>
      </c>
      <c r="H1" s="399" t="s">
        <v>357</v>
      </c>
      <c r="I1" s="399" t="s">
        <v>346</v>
      </c>
      <c r="J1" s="399" t="s">
        <v>347</v>
      </c>
      <c r="K1" s="399" t="s">
        <v>358</v>
      </c>
      <c r="L1" s="399" t="s">
        <v>348</v>
      </c>
      <c r="M1" s="399" t="s">
        <v>349</v>
      </c>
      <c r="N1" s="399" t="s">
        <v>350</v>
      </c>
      <c r="O1" s="399" t="s">
        <v>351</v>
      </c>
      <c r="P1" s="399" t="s">
        <v>352</v>
      </c>
      <c r="Q1" s="399" t="s">
        <v>359</v>
      </c>
      <c r="R1" s="399" t="s">
        <v>360</v>
      </c>
      <c r="S1" s="399" t="s">
        <v>361</v>
      </c>
      <c r="T1" s="399" t="s">
        <v>362</v>
      </c>
      <c r="U1" s="399" t="s">
        <v>363</v>
      </c>
      <c r="V1" s="399" t="s">
        <v>364</v>
      </c>
      <c r="W1" s="399" t="s">
        <v>365</v>
      </c>
      <c r="X1" s="399" t="s">
        <v>366</v>
      </c>
      <c r="Y1" s="399" t="s">
        <v>367</v>
      </c>
      <c r="Z1" s="399" t="s">
        <v>368</v>
      </c>
      <c r="AA1" s="399" t="s">
        <v>369</v>
      </c>
      <c r="AB1" s="399" t="s">
        <v>370</v>
      </c>
      <c r="AC1" s="399" t="s">
        <v>371</v>
      </c>
      <c r="AD1" s="399" t="s">
        <v>372</v>
      </c>
      <c r="AE1" s="399" t="s">
        <v>373</v>
      </c>
      <c r="AF1" s="399" t="s">
        <v>374</v>
      </c>
      <c r="AG1" s="399" t="s">
        <v>375</v>
      </c>
      <c r="AH1" s="399" t="s">
        <v>376</v>
      </c>
      <c r="AI1" s="399" t="s">
        <v>377</v>
      </c>
      <c r="AJ1" s="399" t="s">
        <v>378</v>
      </c>
      <c r="AK1" s="399" t="s">
        <v>379</v>
      </c>
      <c r="AL1" s="399" t="s">
        <v>380</v>
      </c>
      <c r="AM1" s="399" t="s">
        <v>381</v>
      </c>
      <c r="AN1" s="399" t="s">
        <v>382</v>
      </c>
      <c r="AO1" s="399" t="s">
        <v>383</v>
      </c>
      <c r="AP1" s="399" t="s">
        <v>384</v>
      </c>
      <c r="AQ1" s="399" t="s">
        <v>385</v>
      </c>
      <c r="AR1" s="399" t="s">
        <v>386</v>
      </c>
      <c r="AS1" s="399" t="s">
        <v>387</v>
      </c>
      <c r="AT1" s="399" t="s">
        <v>388</v>
      </c>
      <c r="AU1" s="399" t="s">
        <v>353</v>
      </c>
      <c r="AV1" s="399" t="s">
        <v>354</v>
      </c>
      <c r="AW1" s="399" t="s">
        <v>355</v>
      </c>
    </row>
    <row r="2" spans="1:49">
      <c r="A2" s="242">
        <f>基礎情報!E40</f>
        <v>0</v>
      </c>
      <c r="B2" s="242">
        <f>基礎情報!E37</f>
        <v>0</v>
      </c>
      <c r="C2" s="242">
        <f>基礎情報!E39</f>
        <v>0</v>
      </c>
      <c r="D2" s="242">
        <f>基礎情報!E38</f>
        <v>0</v>
      </c>
      <c r="E2" s="242">
        <f>基礎情報!C34</f>
        <v>0</v>
      </c>
      <c r="F2" s="242">
        <f>基礎情報!E34</f>
        <v>0</v>
      </c>
      <c r="G2" s="242">
        <f>基礎情報!G34</f>
        <v>0</v>
      </c>
      <c r="H2" s="400">
        <f>試算シート!D4</f>
        <v>0</v>
      </c>
      <c r="I2" s="400">
        <f>試算シート!D6</f>
        <v>0</v>
      </c>
      <c r="J2" s="400" t="s">
        <v>393</v>
      </c>
      <c r="K2" s="400" t="e">
        <f>試算シート!D41</f>
        <v>#N/A</v>
      </c>
      <c r="L2" s="400">
        <f>【様式１】!F16</f>
        <v>0</v>
      </c>
      <c r="M2" s="400">
        <f>【様式１】!P16</f>
        <v>0</v>
      </c>
      <c r="N2" s="400">
        <f>【様式１】!AA16</f>
        <v>0</v>
      </c>
      <c r="O2" s="400">
        <f>【様式１】!C29</f>
        <v>0</v>
      </c>
      <c r="P2" s="400">
        <f>【様式２】!AB16</f>
        <v>0</v>
      </c>
      <c r="Q2" s="400">
        <f>【様式４】!K4</f>
        <v>0</v>
      </c>
      <c r="R2" s="400">
        <f>【様式４】!K5</f>
        <v>0</v>
      </c>
      <c r="S2" s="400">
        <f>【様式４】!K6</f>
        <v>0</v>
      </c>
      <c r="T2" s="400">
        <f>【様式４】!K7</f>
        <v>0</v>
      </c>
      <c r="U2" s="400">
        <f>【様式４】!K8</f>
        <v>0</v>
      </c>
      <c r="V2" s="400" t="str">
        <f>【様式４】!K9</f>
        <v>令和4年度</v>
      </c>
      <c r="W2" s="400" t="e">
        <f>【様式４】!Q22</f>
        <v>#N/A</v>
      </c>
      <c r="X2" s="400" t="e">
        <f>【様式４】!Q23</f>
        <v>#N/A</v>
      </c>
      <c r="Y2" s="400">
        <f>【様式４】!Q24</f>
        <v>0</v>
      </c>
      <c r="Z2" s="400">
        <f>【様式４】!Q25</f>
        <v>0</v>
      </c>
      <c r="AA2" s="400" t="e">
        <f>【様式４】!Q26</f>
        <v>#N/A</v>
      </c>
      <c r="AB2" s="400">
        <f>【様式４】!Q27</f>
        <v>0</v>
      </c>
      <c r="AC2" s="400" t="e">
        <f>【様式４】!Q28</f>
        <v>#N/A</v>
      </c>
      <c r="AD2" s="400">
        <f>【様式４】!Q29</f>
        <v>0</v>
      </c>
      <c r="AE2" s="400">
        <f>【様式４】!AQ26</f>
        <v>0</v>
      </c>
      <c r="AF2" s="400">
        <f>【様式４】!AQ27</f>
        <v>0</v>
      </c>
      <c r="AG2" s="400" t="e">
        <f>【様式４】!AQ28</f>
        <v>#N/A</v>
      </c>
      <c r="AH2" s="400" t="e">
        <f>【様式４】!AQ29</f>
        <v>#DIV/0!</v>
      </c>
      <c r="AI2" s="400">
        <f>【様式４】!Q32</f>
        <v>0</v>
      </c>
      <c r="AJ2" s="400">
        <f>【様式４】!Q33</f>
        <v>0</v>
      </c>
      <c r="AK2" s="400">
        <f>【様式４】!Q34</f>
        <v>0</v>
      </c>
      <c r="AL2" s="400">
        <f>【様式４】!Q35</f>
        <v>0</v>
      </c>
      <c r="AM2" s="400" t="str">
        <f>【様式４】!AG38</f>
        <v>NG</v>
      </c>
      <c r="AN2" s="400" t="str">
        <f>【様式４】!Q39</f>
        <v/>
      </c>
      <c r="AO2" s="400" t="str">
        <f>【様式４】!Q40</f>
        <v/>
      </c>
      <c r="AP2" s="400" t="str">
        <f>【様式４】!AG42</f>
        <v>NG</v>
      </c>
      <c r="AQ2" s="400" t="str">
        <f>【様式４】!Q43</f>
        <v/>
      </c>
      <c r="AR2" s="400" t="str">
        <f>【様式４】!Q44</f>
        <v/>
      </c>
      <c r="AS2" s="400">
        <f>【様式４別添１】!M4</f>
        <v>173</v>
      </c>
      <c r="AT2" s="400">
        <f>【様式４別添１】!V4</f>
        <v>0</v>
      </c>
      <c r="AU2" s="400">
        <f>【様式４別添１】!AE4</f>
        <v>0</v>
      </c>
      <c r="AV2" s="400">
        <f>【様式４別添１】!AF4</f>
        <v>0</v>
      </c>
      <c r="AW2" s="400">
        <f>【様式４別添１】!AG4</f>
        <v>0</v>
      </c>
    </row>
    <row r="4" spans="1:49">
      <c r="F4" t="s">
        <v>28</v>
      </c>
      <c r="G4" t="s">
        <v>26</v>
      </c>
      <c r="H4" t="s">
        <v>89</v>
      </c>
      <c r="I4" t="s">
        <v>60</v>
      </c>
      <c r="J4" t="s">
        <v>389</v>
      </c>
      <c r="K4" t="s">
        <v>8</v>
      </c>
      <c r="L4" t="s">
        <v>390</v>
      </c>
      <c r="M4" t="s">
        <v>391</v>
      </c>
      <c r="N4" t="s">
        <v>392</v>
      </c>
      <c r="O4" t="s">
        <v>339</v>
      </c>
    </row>
  </sheetData>
  <sheetProtection algorithmName="SHA-512" hashValue="chv58iPtLBRAl/w3GtMhUb5+/eQVL+40N6XrTepX827EuWYy/+70SNlSRYfNcgPOfUHSozZ1bE8ToEtWYU1lFQ==" saltValue="Yk1zPD8i5gpzOEwSVsmJdw=="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【様式４別添２】</vt:lpstr>
      <vt:lpstr>【市集約】</vt:lpstr>
      <vt:lpstr>【様式１】!Print_Area</vt:lpstr>
      <vt:lpstr>【様式２】!Print_Area</vt:lpstr>
      <vt:lpstr>【様式４】!Print_Area</vt:lpstr>
      <vt:lpstr>【様式４別添１】!Print_Area</vt:lpstr>
      <vt:lpstr>【様式４別添２】!Print_Area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2023-07-14T02:19:08Z</dcterms:modified>
</cp:coreProperties>
</file>