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2_処遇改善等加算\処遇Ⅰ・Ⅱ・Ⅲ共通\R5\02_市様式\★HP掲載\04_最終（050710）\"/>
    </mc:Choice>
  </mc:AlternateContent>
  <xr:revisionPtr revIDLastSave="0" documentId="13_ncr:1_{E5C69BDF-05E5-47C6-B882-8746371525FE}" xr6:coauthVersionLast="47" xr6:coauthVersionMax="47" xr10:uidLastSave="{00000000-0000-0000-0000-000000000000}"/>
  <bookViews>
    <workbookView xWindow="-120" yWindow="-120" windowWidth="20730" windowHeight="11310" tabRatio="903" xr2:uid="{00000000-000D-0000-FFFF-FFFF00000000}"/>
  </bookViews>
  <sheets>
    <sheet name="基礎情報" sheetId="47" r:id="rId1"/>
    <sheet name="【様式６】実績Ⅰ" sheetId="7" r:id="rId2"/>
    <sheet name="【様式６別添１】" sheetId="36" r:id="rId3"/>
    <sheet name="基準年度賃金算定" sheetId="42" r:id="rId4"/>
    <sheet name="【様式６別添２】" sheetId="40" r:id="rId5"/>
    <sheet name="【様式８】実績Ⅱ" sheetId="32" r:id="rId6"/>
    <sheet name="【様式８別添１】" sheetId="41" r:id="rId7"/>
    <sheet name="【様式８別添２】" sheetId="37" r:id="rId8"/>
    <sheet name="【様式10】実績Ⅲ" sheetId="44" r:id="rId9"/>
    <sheet name="【様式10別添１】" sheetId="49" r:id="rId10"/>
    <sheet name="【様式10別添２】" sheetId="46" r:id="rId11"/>
    <sheet name="【市集約】" sheetId="43" r:id="rId12"/>
  </sheets>
  <definedNames>
    <definedName name="aaaa" localSheetId="9">#REF!</definedName>
    <definedName name="aaaa" localSheetId="4">#REF!</definedName>
    <definedName name="aaaa" localSheetId="0">#REF!</definedName>
    <definedName name="aaaa">#REF!</definedName>
    <definedName name="_xlnm.Print_Area" localSheetId="8">【様式10】実績Ⅲ!$A$1:$AN$48</definedName>
    <definedName name="_xlnm.Print_Area" localSheetId="9">【様式10別添１】!$B$1:$X$111</definedName>
    <definedName name="_xlnm.Print_Area" localSheetId="10">【様式10別添２】!$A$1:$F$17</definedName>
    <definedName name="_xlnm.Print_Area" localSheetId="1">【様式６】実績Ⅰ!$A$1:$AI$60</definedName>
    <definedName name="_xlnm.Print_Area" localSheetId="2">【様式６別添１】!$C$1:$BD$111</definedName>
    <definedName name="_xlnm.Print_Area" localSheetId="4">【様式６別添２】!$A$1:$H$18</definedName>
    <definedName name="_xlnm.Print_Area" localSheetId="5">【様式８】実績Ⅱ!$A$1:$AJ$48</definedName>
    <definedName name="_xlnm.Print_Area" localSheetId="6">【様式８別添１】!$B$1:$AH$64</definedName>
    <definedName name="_xlnm.Print_Area" localSheetId="7">【様式８別添２】!$A$1:$F$17</definedName>
    <definedName name="_xlnm.Print_Area" localSheetId="3">基準年度賃金算定!$A$1:$L$101</definedName>
    <definedName name="_xlnm.Print_Area" localSheetId="0">基礎情報!$A$1:$L$41</definedName>
    <definedName name="_xlnm.Print_Titles" localSheetId="9">【様式10別添１】!$3:$9</definedName>
    <definedName name="_xlnm.Print_Titles" localSheetId="2">【様式６別添１】!$4:$8</definedName>
    <definedName name="保育所別民改費担当者一覧" localSheetId="9">#REF!</definedName>
    <definedName name="保育所別民改費担当者一覧" localSheetId="2">#REF!</definedName>
    <definedName name="保育所別民改費担当者一覧" localSheetId="4">#REF!</definedName>
    <definedName name="保育所別民改費担当者一覧" localSheetId="7">#REF!</definedName>
    <definedName name="保育所別民改費担当者一覧" localSheetId="0">#REF!</definedName>
    <definedName name="保育所別民改費担当者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I2" i="43" l="1"/>
  <c r="IH2" i="43"/>
  <c r="IG2" i="43"/>
  <c r="D1" i="49"/>
  <c r="A1" i="49" s="1"/>
  <c r="E7" i="37"/>
  <c r="W12" i="49"/>
  <c r="W11" i="49"/>
  <c r="W13" i="49"/>
  <c r="W14" i="49"/>
  <c r="W15" i="49"/>
  <c r="W16" i="49"/>
  <c r="W17" i="49"/>
  <c r="W18" i="49"/>
  <c r="W19" i="49"/>
  <c r="W20" i="49"/>
  <c r="W21" i="49"/>
  <c r="W22" i="49"/>
  <c r="W23" i="49"/>
  <c r="W24" i="49"/>
  <c r="W25" i="49"/>
  <c r="W26" i="49"/>
  <c r="W27" i="49"/>
  <c r="W28" i="49"/>
  <c r="W29" i="49"/>
  <c r="W30" i="49"/>
  <c r="W31" i="49"/>
  <c r="W32" i="49"/>
  <c r="W33" i="49"/>
  <c r="W34" i="49"/>
  <c r="W35" i="49"/>
  <c r="W36" i="49"/>
  <c r="W37" i="49"/>
  <c r="W38" i="49"/>
  <c r="W39" i="49"/>
  <c r="W40" i="49"/>
  <c r="W41" i="49"/>
  <c r="W42" i="49"/>
  <c r="W43" i="49"/>
  <c r="W44" i="49"/>
  <c r="W45" i="49"/>
  <c r="W46" i="49"/>
  <c r="W47" i="49"/>
  <c r="W48" i="49"/>
  <c r="W49" i="49"/>
  <c r="W50" i="49"/>
  <c r="W51" i="49"/>
  <c r="W52" i="49"/>
  <c r="W53" i="49"/>
  <c r="W54" i="49"/>
  <c r="W55" i="49"/>
  <c r="W56" i="49"/>
  <c r="W57" i="49"/>
  <c r="W58" i="49"/>
  <c r="W59" i="49"/>
  <c r="W60" i="49"/>
  <c r="W61" i="49"/>
  <c r="W62" i="49"/>
  <c r="W63" i="49"/>
  <c r="W64" i="49"/>
  <c r="W65" i="49"/>
  <c r="W66" i="49"/>
  <c r="W67" i="49"/>
  <c r="W68" i="49"/>
  <c r="W69" i="49"/>
  <c r="W70" i="49"/>
  <c r="W71" i="49"/>
  <c r="W72" i="49"/>
  <c r="W73" i="49"/>
  <c r="W74" i="49"/>
  <c r="W75" i="49"/>
  <c r="W76" i="49"/>
  <c r="W77" i="49"/>
  <c r="W78" i="49"/>
  <c r="W79" i="49"/>
  <c r="W80" i="49"/>
  <c r="W81" i="49"/>
  <c r="W82" i="49"/>
  <c r="W83" i="49"/>
  <c r="W84" i="49"/>
  <c r="W85" i="49"/>
  <c r="W86" i="49"/>
  <c r="W87" i="49"/>
  <c r="W88" i="49"/>
  <c r="W89" i="49"/>
  <c r="W90" i="49"/>
  <c r="W91" i="49"/>
  <c r="W92" i="49"/>
  <c r="W93" i="49"/>
  <c r="W94" i="49"/>
  <c r="W95" i="49"/>
  <c r="W96" i="49"/>
  <c r="W97" i="49"/>
  <c r="W98" i="49"/>
  <c r="W99" i="49"/>
  <c r="W10" i="49"/>
  <c r="IC2" i="43" l="1"/>
  <c r="IB2" i="43"/>
  <c r="IA2" i="43"/>
  <c r="HV2" i="43"/>
  <c r="HT2" i="43"/>
  <c r="HS2" i="43"/>
  <c r="HR2" i="43"/>
  <c r="HQ2" i="43"/>
  <c r="HP2" i="43"/>
  <c r="HO2" i="43"/>
  <c r="HN2" i="43"/>
  <c r="HM2" i="43"/>
  <c r="HL2" i="43"/>
  <c r="HK2" i="43"/>
  <c r="HJ2" i="43"/>
  <c r="HI2" i="43"/>
  <c r="HH2" i="43"/>
  <c r="HG2" i="43"/>
  <c r="HF2" i="43"/>
  <c r="HE2" i="43"/>
  <c r="HD2" i="43"/>
  <c r="HC2" i="43"/>
  <c r="HB2" i="43"/>
  <c r="HA2" i="43"/>
  <c r="GZ2" i="43"/>
  <c r="GY2" i="43"/>
  <c r="GX2" i="43"/>
  <c r="GW2" i="43"/>
  <c r="GV2" i="43"/>
  <c r="GU2" i="43"/>
  <c r="GT2" i="43"/>
  <c r="GS2" i="43"/>
  <c r="GR2" i="43"/>
  <c r="GQ2" i="43"/>
  <c r="GP2" i="43"/>
  <c r="GO2" i="43"/>
  <c r="GN2" i="43"/>
  <c r="GM2" i="43"/>
  <c r="GL2" i="43"/>
  <c r="GK2" i="43"/>
  <c r="GJ2" i="43"/>
  <c r="GI2" i="43"/>
  <c r="GH2" i="43"/>
  <c r="GG2" i="43"/>
  <c r="GF2" i="43"/>
  <c r="GE2" i="43"/>
  <c r="GD2" i="43"/>
  <c r="GC2" i="43"/>
  <c r="GB2" i="43"/>
  <c r="GA2" i="43"/>
  <c r="FZ2" i="43"/>
  <c r="FY2" i="43"/>
  <c r="FX2" i="43"/>
  <c r="FW2" i="43"/>
  <c r="FV2" i="43"/>
  <c r="FU2" i="43"/>
  <c r="FT2" i="43"/>
  <c r="FS2" i="43"/>
  <c r="FR2" i="43"/>
  <c r="FQ2" i="43"/>
  <c r="FP2" i="43"/>
  <c r="FO2" i="43"/>
  <c r="FN2" i="43"/>
  <c r="FM2" i="43"/>
  <c r="FL2" i="43"/>
  <c r="FK2" i="43"/>
  <c r="FJ2" i="43"/>
  <c r="FI2" i="43"/>
  <c r="FH2" i="43"/>
  <c r="FG2" i="43"/>
  <c r="FF2" i="43"/>
  <c r="FE2" i="43"/>
  <c r="FD2" i="43"/>
  <c r="FC2" i="43"/>
  <c r="FB2" i="43"/>
  <c r="FA2" i="43"/>
  <c r="EZ2" i="43"/>
  <c r="EY2" i="43"/>
  <c r="EX2" i="43"/>
  <c r="EW2" i="43"/>
  <c r="EV2" i="43"/>
  <c r="EU2" i="43"/>
  <c r="ET2" i="43"/>
  <c r="ES2" i="43"/>
  <c r="ER2" i="43"/>
  <c r="EQ2" i="43"/>
  <c r="EP2" i="43"/>
  <c r="EO2" i="43"/>
  <c r="EN2" i="43"/>
  <c r="EM2" i="43"/>
  <c r="EL2" i="43"/>
  <c r="EK2" i="43"/>
  <c r="EJ2" i="43"/>
  <c r="EI2" i="43"/>
  <c r="EH2" i="43"/>
  <c r="EG2" i="43"/>
  <c r="EF2" i="43"/>
  <c r="EE2" i="43"/>
  <c r="ED2" i="43"/>
  <c r="EC2" i="43"/>
  <c r="EB2" i="43"/>
  <c r="EA2" i="43"/>
  <c r="DZ2" i="43"/>
  <c r="DY2" i="43"/>
  <c r="DX2" i="43"/>
  <c r="DW2" i="43"/>
  <c r="DV2" i="43"/>
  <c r="DU2" i="43"/>
  <c r="DT2" i="43"/>
  <c r="DS2" i="43"/>
  <c r="DR2" i="43"/>
  <c r="DQ2" i="43"/>
  <c r="DP2" i="43"/>
  <c r="DO2" i="43"/>
  <c r="DN2" i="43"/>
  <c r="DM2" i="43"/>
  <c r="DL2" i="43"/>
  <c r="DK2" i="43"/>
  <c r="DJ2" i="43"/>
  <c r="DI2" i="43"/>
  <c r="DH2" i="43"/>
  <c r="DG2" i="43"/>
  <c r="DF2" i="43"/>
  <c r="DE2" i="43"/>
  <c r="DD2" i="43"/>
  <c r="DC2" i="43"/>
  <c r="DB2" i="43"/>
  <c r="DA2" i="43"/>
  <c r="CZ2" i="43"/>
  <c r="CY2" i="43"/>
  <c r="CX2" i="43"/>
  <c r="CW2" i="43"/>
  <c r="CV2" i="43"/>
  <c r="CU2" i="43"/>
  <c r="CT2" i="43"/>
  <c r="CS2" i="43"/>
  <c r="CR2" i="43"/>
  <c r="CQ2" i="43"/>
  <c r="CP2" i="43"/>
  <c r="CO2" i="43"/>
  <c r="CN2" i="43"/>
  <c r="CM2" i="43"/>
  <c r="CL2" i="43"/>
  <c r="CK2" i="43"/>
  <c r="CJ2" i="43"/>
  <c r="CI2" i="43"/>
  <c r="CF2" i="43"/>
  <c r="CH2" i="43"/>
  <c r="CG2" i="43"/>
  <c r="CE2" i="43"/>
  <c r="CD2" i="43"/>
  <c r="CC2" i="43"/>
  <c r="CB2" i="43"/>
  <c r="CA2" i="43"/>
  <c r="BZ2" i="43"/>
  <c r="BY2" i="43"/>
  <c r="BX2" i="43"/>
  <c r="BW2" i="43"/>
  <c r="BV2" i="43"/>
  <c r="BU2" i="43"/>
  <c r="BT2" i="43"/>
  <c r="BS2" i="43"/>
  <c r="BR2" i="43"/>
  <c r="T11" i="41"/>
  <c r="T12" i="41"/>
  <c r="T13" i="41"/>
  <c r="T14" i="41"/>
  <c r="T15" i="41"/>
  <c r="T16" i="41"/>
  <c r="T17" i="41"/>
  <c r="T18" i="41"/>
  <c r="T19" i="41"/>
  <c r="T20" i="41"/>
  <c r="T21" i="41"/>
  <c r="T22" i="41"/>
  <c r="T23" i="41"/>
  <c r="T24" i="41"/>
  <c r="T25" i="41"/>
  <c r="T26" i="41"/>
  <c r="T27" i="41"/>
  <c r="T28" i="41"/>
  <c r="T29" i="41"/>
  <c r="T30" i="41"/>
  <c r="T31" i="41"/>
  <c r="T32" i="41"/>
  <c r="T33" i="41"/>
  <c r="T34" i="41"/>
  <c r="T35" i="41"/>
  <c r="T36" i="41"/>
  <c r="T37" i="41"/>
  <c r="T38" i="41"/>
  <c r="T39" i="41"/>
  <c r="T40" i="41"/>
  <c r="T41" i="41"/>
  <c r="T42" i="41"/>
  <c r="T43" i="41"/>
  <c r="T44" i="41"/>
  <c r="T45" i="41"/>
  <c r="T46" i="41"/>
  <c r="T47" i="41"/>
  <c r="T48" i="41"/>
  <c r="T49" i="41"/>
  <c r="T50" i="41"/>
  <c r="T51" i="41"/>
  <c r="T52" i="41"/>
  <c r="T53" i="41"/>
  <c r="T54" i="41"/>
  <c r="T55" i="41"/>
  <c r="T56" i="41"/>
  <c r="T57" i="41"/>
  <c r="T58" i="41"/>
  <c r="T59" i="41"/>
  <c r="I11" i="41"/>
  <c r="I12" i="41"/>
  <c r="I13" i="41"/>
  <c r="I14" i="41"/>
  <c r="I15" i="41"/>
  <c r="I16" i="41"/>
  <c r="I17" i="41"/>
  <c r="I18" i="41"/>
  <c r="I19" i="41"/>
  <c r="I20" i="41"/>
  <c r="I21" i="41"/>
  <c r="I22" i="41"/>
  <c r="I23" i="41"/>
  <c r="I24" i="41"/>
  <c r="I25" i="41"/>
  <c r="I26" i="41"/>
  <c r="I27" i="41"/>
  <c r="I28" i="41"/>
  <c r="I29" i="41"/>
  <c r="I30" i="41"/>
  <c r="I31" i="41"/>
  <c r="I32" i="41"/>
  <c r="I33" i="41"/>
  <c r="I34" i="41"/>
  <c r="I35" i="41"/>
  <c r="I36" i="41"/>
  <c r="I37" i="41"/>
  <c r="I38" i="41"/>
  <c r="I39" i="41"/>
  <c r="I40" i="41"/>
  <c r="I41" i="41"/>
  <c r="I42" i="41"/>
  <c r="I43" i="41"/>
  <c r="I44" i="41"/>
  <c r="I45" i="41"/>
  <c r="I46" i="41"/>
  <c r="I47" i="41"/>
  <c r="I48" i="41"/>
  <c r="I49" i="41"/>
  <c r="I50" i="41"/>
  <c r="I51" i="41"/>
  <c r="I52" i="41"/>
  <c r="I53" i="41"/>
  <c r="I54" i="41"/>
  <c r="I55" i="41"/>
  <c r="I56" i="41"/>
  <c r="I57" i="41"/>
  <c r="I58" i="41"/>
  <c r="I59" i="41"/>
  <c r="G11" i="41"/>
  <c r="G12" i="41"/>
  <c r="G13" i="41"/>
  <c r="G14" i="41"/>
  <c r="G15" i="41"/>
  <c r="G16" i="41"/>
  <c r="G17" i="41"/>
  <c r="G18" i="41"/>
  <c r="G19" i="41"/>
  <c r="G20" i="41"/>
  <c r="G21" i="41"/>
  <c r="G22" i="41"/>
  <c r="G23" i="41"/>
  <c r="G24" i="41"/>
  <c r="G25" i="41"/>
  <c r="G26" i="41"/>
  <c r="G27" i="41"/>
  <c r="G28" i="41"/>
  <c r="G29" i="41"/>
  <c r="G30" i="41"/>
  <c r="G31" i="41"/>
  <c r="G32" i="41"/>
  <c r="G33" i="41"/>
  <c r="G34" i="41"/>
  <c r="G35" i="41"/>
  <c r="G36" i="41"/>
  <c r="G37" i="41"/>
  <c r="G38" i="41"/>
  <c r="G39" i="41"/>
  <c r="G40" i="41"/>
  <c r="G41" i="41"/>
  <c r="G42" i="41"/>
  <c r="G43" i="41"/>
  <c r="G44" i="41"/>
  <c r="G45" i="41"/>
  <c r="G46" i="41"/>
  <c r="G47" i="41"/>
  <c r="G48" i="41"/>
  <c r="G49" i="41"/>
  <c r="G50" i="41"/>
  <c r="G51" i="41"/>
  <c r="G52" i="41"/>
  <c r="G53" i="41"/>
  <c r="G54" i="41"/>
  <c r="G55" i="41"/>
  <c r="G56" i="41"/>
  <c r="G57" i="41"/>
  <c r="G58" i="41"/>
  <c r="G59" i="41"/>
  <c r="E11" i="41"/>
  <c r="E12" i="41"/>
  <c r="E13" i="41"/>
  <c r="E14" i="41"/>
  <c r="E15" i="41"/>
  <c r="E16" i="41"/>
  <c r="E17" i="41"/>
  <c r="E18" i="41"/>
  <c r="E19" i="41"/>
  <c r="E20" i="41"/>
  <c r="E21" i="41"/>
  <c r="E22" i="41"/>
  <c r="E23" i="41"/>
  <c r="E24" i="41"/>
  <c r="E25" i="41"/>
  <c r="E26" i="41"/>
  <c r="E27" i="41"/>
  <c r="E28" i="41"/>
  <c r="E29" i="41"/>
  <c r="E30" i="41"/>
  <c r="E31" i="41"/>
  <c r="E32" i="41"/>
  <c r="E33" i="41"/>
  <c r="E34" i="41"/>
  <c r="E35" i="41"/>
  <c r="E36" i="41"/>
  <c r="E37" i="41"/>
  <c r="E38" i="41"/>
  <c r="E39" i="41"/>
  <c r="E40" i="41"/>
  <c r="E41" i="41"/>
  <c r="E42" i="41"/>
  <c r="E43" i="41"/>
  <c r="E44" i="41"/>
  <c r="E45" i="41"/>
  <c r="E46" i="41"/>
  <c r="E47" i="41"/>
  <c r="E48" i="41"/>
  <c r="E49" i="41"/>
  <c r="E50" i="41"/>
  <c r="E51" i="41"/>
  <c r="E52" i="41"/>
  <c r="E53" i="41"/>
  <c r="E54" i="41"/>
  <c r="E55" i="41"/>
  <c r="E56" i="41"/>
  <c r="E57" i="41"/>
  <c r="E58" i="41"/>
  <c r="E59" i="41"/>
  <c r="A9" i="36"/>
  <c r="BN2" i="43"/>
  <c r="BM2" i="43"/>
  <c r="BL2" i="43"/>
  <c r="BI2" i="43"/>
  <c r="BH2" i="43"/>
  <c r="BG2" i="43"/>
  <c r="BF2" i="43"/>
  <c r="BE2" i="43"/>
  <c r="BD2" i="43"/>
  <c r="BC2" i="43"/>
  <c r="BB2" i="43"/>
  <c r="BA2" i="43"/>
  <c r="AZ2" i="43"/>
  <c r="AY2" i="43"/>
  <c r="AX2" i="43"/>
  <c r="AW2" i="43"/>
  <c r="AV2" i="43"/>
  <c r="AU2" i="43"/>
  <c r="AT2" i="43" l="1"/>
  <c r="AS2" i="43"/>
  <c r="AR2" i="43"/>
  <c r="AQ2" i="43"/>
  <c r="AP2" i="43"/>
  <c r="AM2" i="43" l="1"/>
  <c r="AL2" i="43"/>
  <c r="AK2" i="43"/>
  <c r="AJ2" i="43"/>
  <c r="AI2" i="43"/>
  <c r="AF2" i="43"/>
  <c r="AE2" i="43"/>
  <c r="AD2" i="43"/>
  <c r="AC2" i="43"/>
  <c r="Y2" i="43"/>
  <c r="X2" i="43"/>
  <c r="U2" i="43"/>
  <c r="T2" i="43"/>
  <c r="S2" i="43"/>
  <c r="R2" i="43"/>
  <c r="Q2" i="43"/>
  <c r="P2" i="43"/>
  <c r="O2" i="43"/>
  <c r="N2" i="43"/>
  <c r="M2" i="43"/>
  <c r="L2" i="43"/>
  <c r="K2" i="43"/>
  <c r="J2" i="43"/>
  <c r="I2" i="43"/>
  <c r="H2" i="43"/>
  <c r="G2" i="43"/>
  <c r="F2" i="43"/>
  <c r="E2" i="43"/>
  <c r="D2" i="43"/>
  <c r="C2" i="43"/>
  <c r="B2" i="43"/>
  <c r="A2" i="43"/>
  <c r="AG59" i="41"/>
  <c r="W6" i="41"/>
  <c r="AA4" i="41" s="1"/>
  <c r="W4" i="41"/>
  <c r="R23" i="32"/>
  <c r="R14" i="32"/>
  <c r="R11" i="32"/>
  <c r="H15" i="40"/>
  <c r="G15" i="40"/>
  <c r="G7" i="40" s="1"/>
  <c r="F15" i="40"/>
  <c r="E15" i="40"/>
  <c r="J19" i="42"/>
  <c r="H14" i="42"/>
  <c r="H13" i="42"/>
  <c r="H12" i="42"/>
  <c r="X9" i="36"/>
  <c r="W9" i="36"/>
  <c r="Z47" i="7"/>
  <c r="AP16" i="7"/>
  <c r="Q26" i="7"/>
  <c r="Q14" i="7"/>
  <c r="AA7" i="44"/>
  <c r="AA6" i="44"/>
  <c r="AA5" i="44"/>
  <c r="E4" i="41"/>
  <c r="V6" i="32"/>
  <c r="V5" i="32"/>
  <c r="V4" i="32"/>
  <c r="F20" i="42"/>
  <c r="F21" i="42" s="1"/>
  <c r="BB3" i="36"/>
  <c r="AO16" i="7"/>
  <c r="AP15" i="7"/>
  <c r="AP14" i="7"/>
  <c r="AP13" i="7"/>
  <c r="AP12" i="7"/>
  <c r="AP11" i="7"/>
  <c r="AP10" i="7"/>
  <c r="AP9" i="7"/>
  <c r="AP8" i="7"/>
  <c r="AP7" i="7"/>
  <c r="V6" i="7"/>
  <c r="V5" i="7"/>
  <c r="V4" i="7"/>
  <c r="R25" i="32"/>
  <c r="Q32" i="7"/>
  <c r="F15" i="46"/>
  <c r="F7" i="46" s="1"/>
  <c r="E15" i="46"/>
  <c r="E7" i="46" s="1"/>
  <c r="F7" i="37"/>
  <c r="E15" i="37"/>
  <c r="F15" i="37"/>
  <c r="E7" i="40" l="1"/>
  <c r="O9" i="36" l="1"/>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A11" i="36"/>
  <c r="A10" i="36"/>
  <c r="B9" i="36"/>
  <c r="B10" i="36" s="1"/>
  <c r="A99" i="49"/>
  <c r="A13" i="49"/>
  <c r="A14" i="49" s="1"/>
  <c r="A15" i="49" s="1"/>
  <c r="A16" i="49" s="1"/>
  <c r="A17" i="49" s="1"/>
  <c r="A18" i="49" s="1"/>
  <c r="A19" i="49" s="1"/>
  <c r="A20" i="49" s="1"/>
  <c r="A21" i="49" s="1"/>
  <c r="A22" i="49" s="1"/>
  <c r="A23" i="49" s="1"/>
  <c r="A24" i="49" s="1"/>
  <c r="A25" i="49" s="1"/>
  <c r="A26" i="49" s="1"/>
  <c r="A27" i="49" s="1"/>
  <c r="A28" i="49" s="1"/>
  <c r="A29" i="49" s="1"/>
  <c r="A30" i="49" s="1"/>
  <c r="A31" i="49" s="1"/>
  <c r="A32" i="49" s="1"/>
  <c r="A33" i="49" s="1"/>
  <c r="A34" i="49" s="1"/>
  <c r="A35" i="49" s="1"/>
  <c r="A36" i="49" s="1"/>
  <c r="A37" i="49" s="1"/>
  <c r="A38" i="49" s="1"/>
  <c r="A39" i="49" s="1"/>
  <c r="A40" i="49" s="1"/>
  <c r="A41" i="49" s="1"/>
  <c r="A42" i="49" s="1"/>
  <c r="A43" i="49" s="1"/>
  <c r="A44" i="49" s="1"/>
  <c r="A45" i="49" s="1"/>
  <c r="A46" i="49" s="1"/>
  <c r="A47" i="49" s="1"/>
  <c r="A48"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3" i="49" s="1"/>
  <c r="A74" i="49" s="1"/>
  <c r="A75" i="49" s="1"/>
  <c r="A76" i="49" s="1"/>
  <c r="A77" i="49" s="1"/>
  <c r="A78" i="49" s="1"/>
  <c r="A79" i="49" s="1"/>
  <c r="A80" i="49" s="1"/>
  <c r="A81" i="49" s="1"/>
  <c r="A82" i="49" s="1"/>
  <c r="A83" i="49" s="1"/>
  <c r="A84" i="49" s="1"/>
  <c r="A85" i="49" s="1"/>
  <c r="A86" i="49" s="1"/>
  <c r="A87" i="49" s="1"/>
  <c r="A88" i="49" s="1"/>
  <c r="A89" i="49" s="1"/>
  <c r="A90" i="49" s="1"/>
  <c r="A91" i="49" s="1"/>
  <c r="A92" i="49" s="1"/>
  <c r="A93" i="49" s="1"/>
  <c r="A94" i="49" s="1"/>
  <c r="A95" i="49" s="1"/>
  <c r="A96" i="49" s="1"/>
  <c r="A97" i="49" s="1"/>
  <c r="A98" i="49" s="1"/>
  <c r="A12" i="49"/>
  <c r="A11" i="49"/>
  <c r="AU32" i="44"/>
  <c r="V26" i="44"/>
  <c r="HX2" i="43" s="1"/>
  <c r="B3" i="36" l="1"/>
  <c r="B34" i="49" s="1"/>
  <c r="AU14" i="44"/>
  <c r="V11" i="44"/>
  <c r="H91" i="49"/>
  <c r="G91" i="49" s="1"/>
  <c r="B55" i="49" l="1"/>
  <c r="B28" i="49"/>
  <c r="B78" i="49"/>
  <c r="B20" i="49"/>
  <c r="B27" i="49"/>
  <c r="B86" i="49"/>
  <c r="B89" i="49"/>
  <c r="B51" i="49"/>
  <c r="B25" i="49"/>
  <c r="B96" i="49"/>
  <c r="B13" i="49"/>
  <c r="B67" i="49"/>
  <c r="C34" i="49"/>
  <c r="D34" i="49"/>
  <c r="E34" i="49"/>
  <c r="F34" i="49"/>
  <c r="B74" i="49"/>
  <c r="B22" i="49"/>
  <c r="B40" i="49"/>
  <c r="B69" i="49"/>
  <c r="B16" i="49"/>
  <c r="B84" i="49"/>
  <c r="B32" i="49"/>
  <c r="B61" i="49"/>
  <c r="B42" i="49"/>
  <c r="B63" i="49"/>
  <c r="B92" i="49"/>
  <c r="B43" i="49"/>
  <c r="B24" i="49"/>
  <c r="B50" i="49"/>
  <c r="B57" i="49"/>
  <c r="B64" i="49"/>
  <c r="B87" i="49"/>
  <c r="B23" i="49"/>
  <c r="B46" i="49"/>
  <c r="B93" i="49"/>
  <c r="B29" i="49"/>
  <c r="B52" i="49"/>
  <c r="B99" i="49"/>
  <c r="B66" i="49"/>
  <c r="B73" i="49"/>
  <c r="B56" i="49"/>
  <c r="B14" i="49"/>
  <c r="B38" i="49"/>
  <c r="B85" i="49"/>
  <c r="B21" i="49"/>
  <c r="B44" i="49"/>
  <c r="B83" i="49"/>
  <c r="B49" i="49"/>
  <c r="B75" i="49"/>
  <c r="B79" i="49"/>
  <c r="B91" i="49"/>
  <c r="B98" i="49"/>
  <c r="B48" i="49"/>
  <c r="B71" i="49"/>
  <c r="B94" i="49"/>
  <c r="B30" i="49"/>
  <c r="B77" i="49"/>
  <c r="B12" i="49"/>
  <c r="B36" i="49"/>
  <c r="B18" i="49"/>
  <c r="B90" i="49"/>
  <c r="B88" i="49"/>
  <c r="B47" i="49"/>
  <c r="B70" i="49"/>
  <c r="B41" i="49"/>
  <c r="B53" i="49"/>
  <c r="B76" i="49"/>
  <c r="B11" i="49"/>
  <c r="B35" i="49"/>
  <c r="B65" i="49"/>
  <c r="B97" i="49"/>
  <c r="B80" i="49"/>
  <c r="B15" i="49"/>
  <c r="B39" i="49"/>
  <c r="B62" i="49"/>
  <c r="B17" i="49"/>
  <c r="B45" i="49"/>
  <c r="B68" i="49"/>
  <c r="B58" i="49"/>
  <c r="B59" i="49"/>
  <c r="B26" i="49"/>
  <c r="B33" i="49"/>
  <c r="B72" i="49"/>
  <c r="B95" i="49"/>
  <c r="B31" i="49"/>
  <c r="B54" i="49"/>
  <c r="B10" i="49"/>
  <c r="B37" i="49"/>
  <c r="B60" i="49"/>
  <c r="B81" i="49"/>
  <c r="B82" i="49"/>
  <c r="B19" i="49"/>
  <c r="H10" i="49"/>
  <c r="C59" i="49" l="1"/>
  <c r="D59" i="49"/>
  <c r="E59" i="49"/>
  <c r="F59" i="49"/>
  <c r="D68" i="49"/>
  <c r="C68" i="49"/>
  <c r="E68" i="49"/>
  <c r="F68" i="49"/>
  <c r="C88" i="49"/>
  <c r="E88" i="49"/>
  <c r="F88" i="49"/>
  <c r="D88" i="49"/>
  <c r="C71" i="49"/>
  <c r="D71" i="49"/>
  <c r="E71" i="49"/>
  <c r="F71" i="49"/>
  <c r="D44" i="49"/>
  <c r="C44" i="49"/>
  <c r="E44" i="49"/>
  <c r="F44" i="49"/>
  <c r="C99" i="49"/>
  <c r="D99" i="49"/>
  <c r="E99" i="49"/>
  <c r="F99" i="49"/>
  <c r="C57" i="49"/>
  <c r="D57" i="49"/>
  <c r="E57" i="49"/>
  <c r="F57" i="49"/>
  <c r="D32" i="49"/>
  <c r="C32" i="49"/>
  <c r="E32" i="49"/>
  <c r="F32" i="49"/>
  <c r="C89" i="49"/>
  <c r="D89" i="49"/>
  <c r="E89" i="49"/>
  <c r="F89" i="49"/>
  <c r="C37" i="49"/>
  <c r="D37" i="49"/>
  <c r="E37" i="49"/>
  <c r="F37" i="49"/>
  <c r="C49" i="49"/>
  <c r="D49" i="49"/>
  <c r="E49" i="49"/>
  <c r="F49" i="49"/>
  <c r="C42" i="49"/>
  <c r="D42" i="49"/>
  <c r="E42" i="49"/>
  <c r="F42" i="49"/>
  <c r="C55" i="49"/>
  <c r="D55" i="49"/>
  <c r="E55" i="49"/>
  <c r="F55" i="49"/>
  <c r="C97" i="49"/>
  <c r="D97" i="49"/>
  <c r="E97" i="49"/>
  <c r="F97" i="49"/>
  <c r="C83" i="49"/>
  <c r="D83" i="49"/>
  <c r="E83" i="49"/>
  <c r="F83" i="49"/>
  <c r="C61" i="49"/>
  <c r="D61" i="49"/>
  <c r="E61" i="49"/>
  <c r="F61" i="49"/>
  <c r="D54" i="49"/>
  <c r="C54" i="49"/>
  <c r="E54" i="49"/>
  <c r="F54" i="49"/>
  <c r="C45" i="49"/>
  <c r="D45" i="49"/>
  <c r="E45" i="49"/>
  <c r="F45" i="49"/>
  <c r="C35" i="49"/>
  <c r="D35" i="49"/>
  <c r="E35" i="49"/>
  <c r="F35" i="49"/>
  <c r="C90" i="49"/>
  <c r="D90" i="49"/>
  <c r="E90" i="49"/>
  <c r="F90" i="49"/>
  <c r="C48" i="49"/>
  <c r="E48" i="49"/>
  <c r="F48" i="49"/>
  <c r="D48" i="49"/>
  <c r="C21" i="49"/>
  <c r="D21" i="49"/>
  <c r="E21" i="49"/>
  <c r="F21" i="49"/>
  <c r="D52" i="49"/>
  <c r="C52" i="49"/>
  <c r="E52" i="49"/>
  <c r="F52" i="49"/>
  <c r="C50" i="49"/>
  <c r="D50" i="49"/>
  <c r="E50" i="49"/>
  <c r="F50" i="49"/>
  <c r="C84" i="49"/>
  <c r="D84" i="49"/>
  <c r="E84" i="49"/>
  <c r="F84" i="49"/>
  <c r="D86" i="49"/>
  <c r="C86" i="49"/>
  <c r="E86" i="49"/>
  <c r="F86" i="49"/>
  <c r="D30" i="49"/>
  <c r="C30" i="49"/>
  <c r="E30" i="49"/>
  <c r="F30" i="49"/>
  <c r="E10" i="49"/>
  <c r="D10" i="49"/>
  <c r="C10" i="49"/>
  <c r="F10" i="49"/>
  <c r="C47" i="49"/>
  <c r="D47" i="49"/>
  <c r="E47" i="49"/>
  <c r="F47" i="49"/>
  <c r="D66" i="49"/>
  <c r="C66" i="49"/>
  <c r="E66" i="49"/>
  <c r="F66" i="49"/>
  <c r="C51" i="49"/>
  <c r="D51" i="49"/>
  <c r="E51" i="49"/>
  <c r="F51" i="49"/>
  <c r="C31" i="49"/>
  <c r="D31" i="49"/>
  <c r="E31" i="49"/>
  <c r="F31" i="49"/>
  <c r="C19" i="49"/>
  <c r="D19" i="49"/>
  <c r="E19" i="49"/>
  <c r="F19" i="49"/>
  <c r="C17" i="49"/>
  <c r="D17" i="49"/>
  <c r="E17" i="49"/>
  <c r="F17" i="49"/>
  <c r="D18" i="49"/>
  <c r="C18" i="49"/>
  <c r="E18" i="49"/>
  <c r="F18" i="49"/>
  <c r="C29" i="49"/>
  <c r="D29" i="49"/>
  <c r="E29" i="49"/>
  <c r="F29" i="49"/>
  <c r="C27" i="49"/>
  <c r="D27" i="49"/>
  <c r="E27" i="49"/>
  <c r="F27" i="49"/>
  <c r="C80" i="49"/>
  <c r="E80" i="49"/>
  <c r="D80" i="49"/>
  <c r="F80" i="49"/>
  <c r="C87" i="49"/>
  <c r="D87" i="49"/>
  <c r="E87" i="49"/>
  <c r="F87" i="49"/>
  <c r="C25" i="49"/>
  <c r="D25" i="49"/>
  <c r="E25" i="49"/>
  <c r="F25" i="49"/>
  <c r="C58" i="49"/>
  <c r="D58" i="49"/>
  <c r="E58" i="49"/>
  <c r="F58" i="49"/>
  <c r="D94" i="49"/>
  <c r="C94" i="49"/>
  <c r="E94" i="49"/>
  <c r="F94" i="49"/>
  <c r="C64" i="49"/>
  <c r="D64" i="49"/>
  <c r="E64" i="49"/>
  <c r="F64" i="49"/>
  <c r="C65" i="49"/>
  <c r="D65" i="49"/>
  <c r="E65" i="49"/>
  <c r="F65" i="49"/>
  <c r="D95" i="49"/>
  <c r="E95" i="49"/>
  <c r="F95" i="49"/>
  <c r="C95" i="49"/>
  <c r="C11" i="49"/>
  <c r="D11" i="49"/>
  <c r="E11" i="49"/>
  <c r="F11" i="49"/>
  <c r="C98" i="49"/>
  <c r="D98" i="49"/>
  <c r="E98" i="49"/>
  <c r="F98" i="49"/>
  <c r="C85" i="49"/>
  <c r="D85" i="49"/>
  <c r="E85" i="49"/>
  <c r="F85" i="49"/>
  <c r="D24" i="49"/>
  <c r="C24" i="49"/>
  <c r="E24" i="49"/>
  <c r="F24" i="49"/>
  <c r="C16" i="49"/>
  <c r="D16" i="49"/>
  <c r="E16" i="49"/>
  <c r="F16" i="49"/>
  <c r="D82" i="49"/>
  <c r="C82" i="49"/>
  <c r="E82" i="49"/>
  <c r="F82" i="49"/>
  <c r="C72" i="49"/>
  <c r="D72" i="49"/>
  <c r="E72" i="49"/>
  <c r="F72" i="49"/>
  <c r="C62" i="49"/>
  <c r="E62" i="49"/>
  <c r="D62" i="49"/>
  <c r="F62" i="49"/>
  <c r="D76" i="49"/>
  <c r="C76" i="49"/>
  <c r="E76" i="49"/>
  <c r="F76" i="49"/>
  <c r="C36" i="49"/>
  <c r="E36" i="49"/>
  <c r="D36" i="49"/>
  <c r="F36" i="49"/>
  <c r="C91" i="49"/>
  <c r="D91" i="49"/>
  <c r="E91" i="49"/>
  <c r="F91" i="49"/>
  <c r="D38" i="49"/>
  <c r="C38" i="49"/>
  <c r="E38" i="49"/>
  <c r="F38" i="49"/>
  <c r="D93" i="49"/>
  <c r="E93" i="49"/>
  <c r="F93" i="49"/>
  <c r="C93" i="49"/>
  <c r="C43" i="49"/>
  <c r="D43" i="49"/>
  <c r="E43" i="49"/>
  <c r="F43" i="49"/>
  <c r="C69" i="49"/>
  <c r="D69" i="49"/>
  <c r="E69" i="49"/>
  <c r="F69" i="49"/>
  <c r="C67" i="49"/>
  <c r="D67" i="49"/>
  <c r="E67" i="49"/>
  <c r="F67" i="49"/>
  <c r="C20" i="49"/>
  <c r="E20" i="49"/>
  <c r="F20" i="49"/>
  <c r="D20" i="49"/>
  <c r="D70" i="49"/>
  <c r="C70" i="49"/>
  <c r="E70" i="49"/>
  <c r="F70" i="49"/>
  <c r="C73" i="49"/>
  <c r="D73" i="49"/>
  <c r="E73" i="49"/>
  <c r="F73" i="49"/>
  <c r="C74" i="49"/>
  <c r="E74" i="49"/>
  <c r="F74" i="49"/>
  <c r="D74" i="49"/>
  <c r="C81" i="49"/>
  <c r="D81" i="49"/>
  <c r="E81" i="49"/>
  <c r="F81" i="49"/>
  <c r="C33" i="49"/>
  <c r="D33" i="49"/>
  <c r="E33" i="49"/>
  <c r="F33" i="49"/>
  <c r="C39" i="49"/>
  <c r="D39" i="49"/>
  <c r="E39" i="49"/>
  <c r="F39" i="49"/>
  <c r="C53" i="49"/>
  <c r="D53" i="49"/>
  <c r="E53" i="49"/>
  <c r="F53" i="49"/>
  <c r="D12" i="49"/>
  <c r="C12" i="49"/>
  <c r="E12" i="49"/>
  <c r="F12" i="49"/>
  <c r="D79" i="49"/>
  <c r="E79" i="49"/>
  <c r="F79" i="49"/>
  <c r="C79" i="49"/>
  <c r="D14" i="49"/>
  <c r="C14" i="49"/>
  <c r="E14" i="49"/>
  <c r="F14" i="49"/>
  <c r="D46" i="49"/>
  <c r="C46" i="49"/>
  <c r="E46" i="49"/>
  <c r="F46" i="49"/>
  <c r="C92" i="49"/>
  <c r="E92" i="49"/>
  <c r="D92" i="49"/>
  <c r="F92" i="49"/>
  <c r="D40" i="49"/>
  <c r="C40" i="49"/>
  <c r="E40" i="49"/>
  <c r="F40" i="49"/>
  <c r="C13" i="49"/>
  <c r="D13" i="49"/>
  <c r="E13" i="49"/>
  <c r="F13" i="49"/>
  <c r="D78" i="49"/>
  <c r="C78" i="49"/>
  <c r="E78" i="49"/>
  <c r="F78" i="49"/>
  <c r="C60" i="49"/>
  <c r="E60" i="49"/>
  <c r="F60" i="49"/>
  <c r="D60" i="49"/>
  <c r="D26" i="49"/>
  <c r="C26" i="49"/>
  <c r="E26" i="49"/>
  <c r="F26" i="49"/>
  <c r="C15" i="49"/>
  <c r="D15" i="49"/>
  <c r="E15" i="49"/>
  <c r="F15" i="49"/>
  <c r="C41" i="49"/>
  <c r="D41" i="49"/>
  <c r="E41" i="49"/>
  <c r="F41" i="49"/>
  <c r="C77" i="49"/>
  <c r="D77" i="49"/>
  <c r="E77" i="49"/>
  <c r="F77" i="49"/>
  <c r="D75" i="49"/>
  <c r="E75" i="49"/>
  <c r="F75" i="49"/>
  <c r="C75" i="49"/>
  <c r="D56" i="49"/>
  <c r="C56" i="49"/>
  <c r="E56" i="49"/>
  <c r="F56" i="49"/>
  <c r="C23" i="49"/>
  <c r="D23" i="49"/>
  <c r="E23" i="49"/>
  <c r="F23" i="49"/>
  <c r="C63" i="49"/>
  <c r="D63" i="49"/>
  <c r="E63" i="49"/>
  <c r="F63" i="49"/>
  <c r="C22" i="49"/>
  <c r="D22" i="49"/>
  <c r="E22" i="49"/>
  <c r="F22" i="49"/>
  <c r="D96" i="49"/>
  <c r="C96" i="49"/>
  <c r="E96" i="49"/>
  <c r="F96" i="49"/>
  <c r="C28" i="49"/>
  <c r="D28" i="49"/>
  <c r="E28" i="49"/>
  <c r="F28" i="49"/>
  <c r="G10" i="49"/>
  <c r="M100" i="49"/>
  <c r="N100" i="49"/>
  <c r="O100" i="49"/>
  <c r="P100" i="49"/>
  <c r="Q100" i="49"/>
  <c r="R100" i="49"/>
  <c r="S100" i="49"/>
  <c r="T100" i="49"/>
  <c r="U100" i="49"/>
  <c r="V100" i="49"/>
  <c r="L100" i="49"/>
  <c r="I100" i="49"/>
  <c r="H17" i="49"/>
  <c r="G17" i="49" s="1"/>
  <c r="H11" i="49"/>
  <c r="G11" i="49" s="1"/>
  <c r="H12" i="49"/>
  <c r="G12" i="49" s="1"/>
  <c r="H13" i="49"/>
  <c r="G13" i="49" s="1"/>
  <c r="H14" i="49"/>
  <c r="G14" i="49" s="1"/>
  <c r="H15" i="49"/>
  <c r="G15" i="49" s="1"/>
  <c r="H16" i="49"/>
  <c r="G16" i="49" s="1"/>
  <c r="H18" i="49"/>
  <c r="G18" i="49" s="1"/>
  <c r="H19" i="49"/>
  <c r="G19" i="49" s="1"/>
  <c r="H20" i="49"/>
  <c r="G20" i="49" s="1"/>
  <c r="H21" i="49"/>
  <c r="G21" i="49" s="1"/>
  <c r="H22" i="49"/>
  <c r="G22" i="49" s="1"/>
  <c r="H23" i="49"/>
  <c r="G23" i="49" s="1"/>
  <c r="H24" i="49"/>
  <c r="G24" i="49" s="1"/>
  <c r="H25" i="49"/>
  <c r="G25" i="49" s="1"/>
  <c r="H26" i="49"/>
  <c r="G26" i="49" s="1"/>
  <c r="H27" i="49"/>
  <c r="G27" i="49" s="1"/>
  <c r="H28" i="49"/>
  <c r="G28" i="49" s="1"/>
  <c r="H29" i="49"/>
  <c r="G29" i="49" s="1"/>
  <c r="H30" i="49"/>
  <c r="G30" i="49" s="1"/>
  <c r="H31" i="49"/>
  <c r="G31" i="49" s="1"/>
  <c r="H32" i="49"/>
  <c r="G32" i="49" s="1"/>
  <c r="H33" i="49"/>
  <c r="G33" i="49" s="1"/>
  <c r="H34" i="49"/>
  <c r="G34" i="49" s="1"/>
  <c r="H35" i="49"/>
  <c r="G35" i="49" s="1"/>
  <c r="H36" i="49"/>
  <c r="G36" i="49" s="1"/>
  <c r="H37" i="49"/>
  <c r="G37" i="49" s="1"/>
  <c r="H38" i="49"/>
  <c r="G38" i="49" s="1"/>
  <c r="H39" i="49"/>
  <c r="G39" i="49" s="1"/>
  <c r="H40" i="49"/>
  <c r="G40" i="49" s="1"/>
  <c r="H41" i="49"/>
  <c r="G41" i="49" s="1"/>
  <c r="H42" i="49"/>
  <c r="G42" i="49" s="1"/>
  <c r="H43" i="49"/>
  <c r="G43" i="49" s="1"/>
  <c r="H44" i="49"/>
  <c r="G44" i="49" s="1"/>
  <c r="H45" i="49"/>
  <c r="G45" i="49" s="1"/>
  <c r="H46" i="49"/>
  <c r="G46" i="49" s="1"/>
  <c r="H47" i="49"/>
  <c r="G47" i="49" s="1"/>
  <c r="H48" i="49"/>
  <c r="G48" i="49" s="1"/>
  <c r="H49" i="49"/>
  <c r="G49" i="49" s="1"/>
  <c r="H50" i="49"/>
  <c r="G50" i="49" s="1"/>
  <c r="H51" i="49"/>
  <c r="G51" i="49" s="1"/>
  <c r="H52" i="49"/>
  <c r="G52" i="49" s="1"/>
  <c r="H53" i="49"/>
  <c r="G53" i="49" s="1"/>
  <c r="H54" i="49"/>
  <c r="G54" i="49" s="1"/>
  <c r="H55" i="49"/>
  <c r="G55" i="49" s="1"/>
  <c r="H56" i="49"/>
  <c r="G56" i="49" s="1"/>
  <c r="H57" i="49"/>
  <c r="G57" i="49" s="1"/>
  <c r="H58" i="49"/>
  <c r="G58" i="49" s="1"/>
  <c r="H59" i="49"/>
  <c r="G59" i="49" s="1"/>
  <c r="H60" i="49"/>
  <c r="G60" i="49" s="1"/>
  <c r="H61" i="49"/>
  <c r="G61" i="49" s="1"/>
  <c r="H62" i="49"/>
  <c r="G62" i="49" s="1"/>
  <c r="H63" i="49"/>
  <c r="G63" i="49" s="1"/>
  <c r="H64" i="49"/>
  <c r="G64" i="49" s="1"/>
  <c r="H65" i="49"/>
  <c r="G65" i="49" s="1"/>
  <c r="H66" i="49"/>
  <c r="G66" i="49" s="1"/>
  <c r="H67" i="49"/>
  <c r="G67" i="49" s="1"/>
  <c r="H68" i="49"/>
  <c r="G68" i="49" s="1"/>
  <c r="H69" i="49"/>
  <c r="G69" i="49" s="1"/>
  <c r="H70" i="49"/>
  <c r="G70" i="49" s="1"/>
  <c r="H71" i="49"/>
  <c r="G71" i="49" s="1"/>
  <c r="H72" i="49"/>
  <c r="G72" i="49" s="1"/>
  <c r="H73" i="49"/>
  <c r="G73" i="49" s="1"/>
  <c r="H74" i="49"/>
  <c r="G74" i="49" s="1"/>
  <c r="H75" i="49"/>
  <c r="G75" i="49" s="1"/>
  <c r="H76" i="49"/>
  <c r="G76" i="49" s="1"/>
  <c r="H77" i="49"/>
  <c r="G77" i="49" s="1"/>
  <c r="H78" i="49"/>
  <c r="G78" i="49" s="1"/>
  <c r="H79" i="49"/>
  <c r="G79" i="49" s="1"/>
  <c r="H80" i="49"/>
  <c r="G80" i="49" s="1"/>
  <c r="H81" i="49"/>
  <c r="G81" i="49" s="1"/>
  <c r="H82" i="49"/>
  <c r="G82" i="49" s="1"/>
  <c r="H83" i="49"/>
  <c r="G83" i="49" s="1"/>
  <c r="H84" i="49"/>
  <c r="G84" i="49" s="1"/>
  <c r="H85" i="49"/>
  <c r="G85" i="49" s="1"/>
  <c r="H86" i="49"/>
  <c r="G86" i="49" s="1"/>
  <c r="H87" i="49"/>
  <c r="G87" i="49" s="1"/>
  <c r="H88" i="49"/>
  <c r="G88" i="49" s="1"/>
  <c r="H89" i="49"/>
  <c r="G89" i="49" s="1"/>
  <c r="H90" i="49"/>
  <c r="G90" i="49" s="1"/>
  <c r="H92" i="49"/>
  <c r="G92" i="49" s="1"/>
  <c r="H93" i="49"/>
  <c r="G93" i="49" s="1"/>
  <c r="H94" i="49"/>
  <c r="G94" i="49" s="1"/>
  <c r="H95" i="49"/>
  <c r="G95" i="49" s="1"/>
  <c r="H96" i="49"/>
  <c r="G96" i="49" s="1"/>
  <c r="H97" i="49"/>
  <c r="G97" i="49" s="1"/>
  <c r="H98" i="49"/>
  <c r="G98" i="49" s="1"/>
  <c r="H99" i="49"/>
  <c r="G99" i="49" s="1"/>
  <c r="W2" i="49"/>
  <c r="K100" i="49"/>
  <c r="AY9" i="36" l="1"/>
  <c r="AY15" i="36"/>
  <c r="AY23" i="36"/>
  <c r="AY31" i="36"/>
  <c r="AY39" i="36"/>
  <c r="AY47" i="36"/>
  <c r="AY55" i="36"/>
  <c r="AY63" i="36"/>
  <c r="AY71" i="36"/>
  <c r="AY79" i="36"/>
  <c r="AY87" i="36"/>
  <c r="AY95" i="36"/>
  <c r="AY32" i="36"/>
  <c r="AY56" i="36"/>
  <c r="AY72" i="36"/>
  <c r="AY88" i="36"/>
  <c r="AY16" i="36"/>
  <c r="AY24" i="36"/>
  <c r="AY40" i="36"/>
  <c r="AY48" i="36"/>
  <c r="AY64" i="36"/>
  <c r="AY80" i="36"/>
  <c r="AY96" i="36"/>
  <c r="AY17" i="36"/>
  <c r="AY25" i="36"/>
  <c r="AY33" i="36"/>
  <c r="AY41" i="36"/>
  <c r="AY49" i="36"/>
  <c r="AY57" i="36"/>
  <c r="AY65" i="36"/>
  <c r="AY73" i="36"/>
  <c r="AY81" i="36"/>
  <c r="AY89" i="36"/>
  <c r="AY97" i="36"/>
  <c r="AY20" i="36"/>
  <c r="AY52" i="36"/>
  <c r="AY84" i="36"/>
  <c r="AY10" i="36"/>
  <c r="AY18" i="36"/>
  <c r="AY26" i="36"/>
  <c r="AY34" i="36"/>
  <c r="AY42" i="36"/>
  <c r="AY50" i="36"/>
  <c r="AY58" i="36"/>
  <c r="AY66" i="36"/>
  <c r="AY74" i="36"/>
  <c r="AY82" i="36"/>
  <c r="AY90" i="36"/>
  <c r="AY98" i="36"/>
  <c r="AY12" i="36"/>
  <c r="AY36" i="36"/>
  <c r="AY44" i="36"/>
  <c r="AY68" i="36"/>
  <c r="AY92" i="36"/>
  <c r="AY11" i="36"/>
  <c r="AY19" i="36"/>
  <c r="AY27" i="36"/>
  <c r="AY35" i="36"/>
  <c r="AY43" i="36"/>
  <c r="AY51" i="36"/>
  <c r="AY59" i="36"/>
  <c r="AY67" i="36"/>
  <c r="AY75" i="36"/>
  <c r="AY83" i="36"/>
  <c r="AY91" i="36"/>
  <c r="AY28" i="36"/>
  <c r="AY60" i="36"/>
  <c r="AY76" i="36"/>
  <c r="AY13" i="36"/>
  <c r="AY21" i="36"/>
  <c r="AY29" i="36"/>
  <c r="AY37" i="36"/>
  <c r="AY45" i="36"/>
  <c r="AY53" i="36"/>
  <c r="AY61" i="36"/>
  <c r="AY69" i="36"/>
  <c r="AY77" i="36"/>
  <c r="AY85" i="36"/>
  <c r="AY93" i="36"/>
  <c r="AY14" i="36"/>
  <c r="AY22" i="36"/>
  <c r="AY30" i="36"/>
  <c r="AY38" i="36"/>
  <c r="AY46" i="36"/>
  <c r="AY54" i="36"/>
  <c r="AY62" i="36"/>
  <c r="AY70" i="36"/>
  <c r="AY78" i="36"/>
  <c r="AY86" i="36"/>
  <c r="AY94" i="36"/>
  <c r="AZ94" i="36" s="1"/>
  <c r="W100" i="49"/>
  <c r="H100" i="49"/>
  <c r="G100" i="49"/>
  <c r="H101" i="49" l="1"/>
  <c r="AG53" i="41"/>
  <c r="AG60" i="41"/>
  <c r="R26" i="32" l="1"/>
  <c r="BA100" i="36"/>
  <c r="AX99" i="36"/>
  <c r="V13" i="44" s="1"/>
  <c r="AT13" i="44" s="1"/>
  <c r="Y4" i="41" l="1"/>
  <c r="AT14" i="44"/>
  <c r="V12" i="44"/>
  <c r="V15" i="44" s="1"/>
  <c r="AR38" i="7" l="1"/>
  <c r="Q44" i="7"/>
  <c r="Q43" i="7"/>
  <c r="Q25" i="7" s="1"/>
  <c r="Q42" i="7"/>
  <c r="Q41" i="7"/>
  <c r="Q24" i="7" s="1"/>
  <c r="F2" i="37"/>
  <c r="E2" i="46"/>
  <c r="E2" i="40"/>
  <c r="Q22" i="7" l="1"/>
  <c r="Q37" i="7"/>
  <c r="BA8" i="7"/>
  <c r="AZ8" i="7"/>
  <c r="AY8" i="7"/>
  <c r="AX8" i="7"/>
  <c r="AW8" i="7"/>
  <c r="AV8" i="7"/>
  <c r="AU8" i="7"/>
  <c r="AT8" i="7"/>
  <c r="AS8" i="7"/>
  <c r="AR8" i="7"/>
  <c r="K4" i="7"/>
  <c r="V25" i="44" l="1"/>
  <c r="HW2" i="43" s="1"/>
  <c r="V23" i="44" l="1"/>
  <c r="HU2" i="43" s="1"/>
  <c r="A12" i="41"/>
  <c r="AG12" i="41"/>
  <c r="AG13" i="41"/>
  <c r="AG14" i="41"/>
  <c r="AG15" i="41"/>
  <c r="AG16" i="41"/>
  <c r="AG17" i="41"/>
  <c r="AG18" i="41"/>
  <c r="AG19" i="41"/>
  <c r="AG20" i="41"/>
  <c r="AG21" i="41"/>
  <c r="AG22" i="41"/>
  <c r="AG23" i="41"/>
  <c r="AG24" i="41"/>
  <c r="AG25" i="41"/>
  <c r="AG26" i="41"/>
  <c r="AG27" i="41"/>
  <c r="AG28" i="41"/>
  <c r="AG29" i="41"/>
  <c r="AG30" i="41"/>
  <c r="AG31" i="41"/>
  <c r="AG32" i="41"/>
  <c r="AG33" i="41"/>
  <c r="AG34" i="41"/>
  <c r="AG35" i="41"/>
  <c r="AG36" i="41"/>
  <c r="AG37" i="41"/>
  <c r="AG38" i="41"/>
  <c r="AG39" i="41"/>
  <c r="AG40" i="41"/>
  <c r="AG41" i="41"/>
  <c r="AG42" i="41"/>
  <c r="AG43" i="41"/>
  <c r="AG44" i="41"/>
  <c r="AG45" i="41"/>
  <c r="AG46" i="41"/>
  <c r="AG47" i="41"/>
  <c r="AG48" i="41"/>
  <c r="AG49" i="41"/>
  <c r="AG50" i="41"/>
  <c r="AG51" i="41"/>
  <c r="AG52" i="41"/>
  <c r="AG54" i="41"/>
  <c r="AG55" i="41"/>
  <c r="AG56" i="41"/>
  <c r="AG57" i="41"/>
  <c r="AG58" i="41"/>
  <c r="A96"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1" i="36"/>
  <c r="A72" i="36"/>
  <c r="A73" i="36"/>
  <c r="A74" i="36"/>
  <c r="A75" i="36"/>
  <c r="A76" i="36"/>
  <c r="A77" i="36"/>
  <c r="A78" i="36"/>
  <c r="A79" i="36"/>
  <c r="A80" i="36"/>
  <c r="A81" i="36"/>
  <c r="A82" i="36"/>
  <c r="A83" i="36"/>
  <c r="A84" i="36"/>
  <c r="A85" i="36"/>
  <c r="A86" i="36"/>
  <c r="A88" i="36"/>
  <c r="A89" i="36"/>
  <c r="A90" i="36"/>
  <c r="A91" i="36"/>
  <c r="A92" i="36"/>
  <c r="A93" i="36"/>
  <c r="A94" i="36"/>
  <c r="A95" i="36"/>
  <c r="A97" i="36"/>
  <c r="A98" i="36"/>
  <c r="A15" i="36"/>
  <c r="A12" i="36"/>
  <c r="A13" i="36"/>
  <c r="A13" i="41" l="1"/>
  <c r="H20" i="42"/>
  <c r="A14" i="41" l="1"/>
  <c r="A15" i="41" l="1"/>
  <c r="AS99" i="36"/>
  <c r="Q33" i="7" s="1"/>
  <c r="F34" i="42"/>
  <c r="H34" i="42" s="1"/>
  <c r="F25" i="42"/>
  <c r="H25" i="42" s="1"/>
  <c r="F26" i="42"/>
  <c r="H26" i="42" s="1"/>
  <c r="F27" i="42"/>
  <c r="H27" i="42" s="1"/>
  <c r="F28" i="42"/>
  <c r="H28" i="42" s="1"/>
  <c r="F29" i="42"/>
  <c r="H29" i="42" s="1"/>
  <c r="F30" i="42"/>
  <c r="H30" i="42" s="1"/>
  <c r="F31" i="42"/>
  <c r="H31" i="42" s="1"/>
  <c r="F32" i="42"/>
  <c r="H32" i="42" s="1"/>
  <c r="F33" i="42"/>
  <c r="H33" i="42" s="1"/>
  <c r="U60" i="41"/>
  <c r="A16" i="41" l="1"/>
  <c r="AR48" i="36"/>
  <c r="AR49" i="36"/>
  <c r="AR50" i="36"/>
  <c r="AR51" i="36"/>
  <c r="AR52" i="36"/>
  <c r="AR53" i="36"/>
  <c r="AR54" i="36"/>
  <c r="AR55" i="36"/>
  <c r="AR56" i="36"/>
  <c r="AR57" i="36"/>
  <c r="AR58" i="36"/>
  <c r="AR59" i="36"/>
  <c r="AR60" i="36"/>
  <c r="AR61" i="36"/>
  <c r="AR62" i="36"/>
  <c r="AR63" i="36"/>
  <c r="AR64" i="36"/>
  <c r="AR65" i="36"/>
  <c r="AR66" i="36"/>
  <c r="AR67" i="36"/>
  <c r="AR68" i="36"/>
  <c r="AR69" i="36"/>
  <c r="AR70" i="36"/>
  <c r="AR71" i="36"/>
  <c r="AR72" i="36"/>
  <c r="AR73" i="36"/>
  <c r="AR74" i="36"/>
  <c r="AR75" i="36"/>
  <c r="AR76" i="36"/>
  <c r="AR77" i="36"/>
  <c r="AR78" i="36"/>
  <c r="AR79" i="36"/>
  <c r="AR80" i="36"/>
  <c r="AR81" i="36"/>
  <c r="AR82" i="36"/>
  <c r="AR83" i="36"/>
  <c r="AR84" i="36"/>
  <c r="AR85" i="36"/>
  <c r="S99" i="36"/>
  <c r="A17" i="41" l="1"/>
  <c r="V48" i="36"/>
  <c r="V49" i="36"/>
  <c r="V50" i="36"/>
  <c r="V51" i="36"/>
  <c r="V52" i="36"/>
  <c r="V53" i="36"/>
  <c r="V54" i="36"/>
  <c r="V55" i="36"/>
  <c r="V56" i="36"/>
  <c r="V57" i="36"/>
  <c r="V58" i="36"/>
  <c r="V59" i="36"/>
  <c r="V60" i="36"/>
  <c r="V61" i="36"/>
  <c r="V62" i="36"/>
  <c r="V63" i="36"/>
  <c r="V64" i="36"/>
  <c r="V65" i="36"/>
  <c r="V66" i="36"/>
  <c r="V67" i="36"/>
  <c r="V68" i="36"/>
  <c r="V69" i="36"/>
  <c r="V70" i="36"/>
  <c r="V71" i="36"/>
  <c r="V72" i="36"/>
  <c r="V73" i="36"/>
  <c r="V74" i="36"/>
  <c r="V75" i="36"/>
  <c r="V76" i="36"/>
  <c r="V77" i="36"/>
  <c r="V78" i="36"/>
  <c r="V79" i="36"/>
  <c r="V80" i="36"/>
  <c r="V81" i="36"/>
  <c r="V82" i="36"/>
  <c r="V83" i="36"/>
  <c r="V84" i="36"/>
  <c r="V85" i="36"/>
  <c r="V86" i="36"/>
  <c r="V87" i="36"/>
  <c r="V88" i="36"/>
  <c r="X48" i="36"/>
  <c r="X49" i="36"/>
  <c r="X50" i="36"/>
  <c r="X51" i="36"/>
  <c r="X52" i="36"/>
  <c r="X53" i="36"/>
  <c r="X54" i="36"/>
  <c r="X55" i="36"/>
  <c r="X56" i="36"/>
  <c r="X57" i="36"/>
  <c r="X58" i="36"/>
  <c r="X59" i="36"/>
  <c r="X60" i="36"/>
  <c r="X61" i="36"/>
  <c r="X62" i="36"/>
  <c r="X63" i="36"/>
  <c r="X64" i="36"/>
  <c r="X65" i="36"/>
  <c r="X66" i="36"/>
  <c r="X67" i="36"/>
  <c r="X68" i="36"/>
  <c r="X69" i="36"/>
  <c r="X70" i="36"/>
  <c r="X71" i="36"/>
  <c r="X72" i="36"/>
  <c r="X73" i="36"/>
  <c r="X74" i="36"/>
  <c r="X75" i="36"/>
  <c r="X76" i="36"/>
  <c r="X77" i="36"/>
  <c r="X78" i="36"/>
  <c r="X79" i="36"/>
  <c r="X80" i="36"/>
  <c r="X81" i="36"/>
  <c r="X82" i="36"/>
  <c r="X83" i="36"/>
  <c r="X84" i="36"/>
  <c r="X85" i="36"/>
  <c r="W48" i="36"/>
  <c r="W49" i="36"/>
  <c r="W50" i="36"/>
  <c r="W51" i="36"/>
  <c r="W52" i="36"/>
  <c r="W53" i="36"/>
  <c r="W54" i="36"/>
  <c r="W55" i="36"/>
  <c r="W56" i="36"/>
  <c r="W57" i="36"/>
  <c r="W58" i="36"/>
  <c r="W59" i="36"/>
  <c r="W60" i="36"/>
  <c r="W61" i="36"/>
  <c r="W62" i="36"/>
  <c r="W63" i="36"/>
  <c r="W64" i="36"/>
  <c r="W65" i="36"/>
  <c r="W66" i="36"/>
  <c r="W67" i="36"/>
  <c r="W68" i="36"/>
  <c r="W69" i="36"/>
  <c r="W70" i="36"/>
  <c r="W71" i="36"/>
  <c r="W72" i="36"/>
  <c r="W73" i="36"/>
  <c r="W74" i="36"/>
  <c r="W75" i="36"/>
  <c r="W76" i="36"/>
  <c r="W77" i="36"/>
  <c r="W78" i="36"/>
  <c r="W79" i="36"/>
  <c r="W80" i="36"/>
  <c r="W81" i="36"/>
  <c r="W82" i="36"/>
  <c r="W83" i="36"/>
  <c r="W84" i="36"/>
  <c r="W85" i="36"/>
  <c r="O48" i="36"/>
  <c r="O49" i="36"/>
  <c r="O50" i="36"/>
  <c r="O51" i="36"/>
  <c r="O52" i="36"/>
  <c r="O53" i="36"/>
  <c r="O54" i="36"/>
  <c r="O55" i="36"/>
  <c r="O56" i="36"/>
  <c r="O57" i="36"/>
  <c r="O58" i="36"/>
  <c r="O59" i="36"/>
  <c r="O60" i="36"/>
  <c r="O61" i="36"/>
  <c r="O62" i="36"/>
  <c r="O63" i="36"/>
  <c r="O64" i="36"/>
  <c r="O65" i="36"/>
  <c r="O66" i="36"/>
  <c r="O67" i="36"/>
  <c r="O68" i="36"/>
  <c r="O69" i="36"/>
  <c r="O70" i="36"/>
  <c r="O71" i="36"/>
  <c r="O72" i="36"/>
  <c r="O73" i="36"/>
  <c r="O74" i="36"/>
  <c r="O75" i="36"/>
  <c r="O76" i="36"/>
  <c r="O77" i="36"/>
  <c r="O78" i="36"/>
  <c r="O79" i="36"/>
  <c r="O80" i="36"/>
  <c r="O81" i="36"/>
  <c r="O82" i="36"/>
  <c r="O83" i="36"/>
  <c r="O84" i="36"/>
  <c r="O85" i="36"/>
  <c r="O86" i="36"/>
  <c r="O87" i="36"/>
  <c r="O88" i="36"/>
  <c r="A18" i="41" l="1"/>
  <c r="Y78" i="36"/>
  <c r="Z78" i="36" s="1"/>
  <c r="AA78" i="36" s="1"/>
  <c r="Y70" i="36"/>
  <c r="Z70" i="36" s="1"/>
  <c r="AA70" i="36" s="1"/>
  <c r="Y62" i="36"/>
  <c r="Z62" i="36" s="1"/>
  <c r="AA62" i="36" s="1"/>
  <c r="Y54" i="36"/>
  <c r="Z54" i="36" s="1"/>
  <c r="AA54" i="36" s="1"/>
  <c r="Y77" i="36"/>
  <c r="Z77" i="36" s="1"/>
  <c r="AA77" i="36" s="1"/>
  <c r="Y69" i="36"/>
  <c r="Z69" i="36" s="1"/>
  <c r="AA69" i="36" s="1"/>
  <c r="Y61" i="36"/>
  <c r="Z61" i="36" s="1"/>
  <c r="AA61" i="36" s="1"/>
  <c r="Y53" i="36"/>
  <c r="Z53" i="36" s="1"/>
  <c r="AA53" i="36" s="1"/>
  <c r="Y76" i="36"/>
  <c r="Z76" i="36" s="1"/>
  <c r="AA76" i="36" s="1"/>
  <c r="Y68" i="36"/>
  <c r="Z68" i="36" s="1"/>
  <c r="AA68" i="36" s="1"/>
  <c r="Y60" i="36"/>
  <c r="Z60" i="36" s="1"/>
  <c r="AA60" i="36" s="1"/>
  <c r="Y52" i="36"/>
  <c r="Z52" i="36" s="1"/>
  <c r="AA52" i="36" s="1"/>
  <c r="Y75" i="36"/>
  <c r="Z75" i="36" s="1"/>
  <c r="AA75" i="36" s="1"/>
  <c r="Y67" i="36"/>
  <c r="Z67" i="36" s="1"/>
  <c r="AA67" i="36" s="1"/>
  <c r="Y59" i="36"/>
  <c r="Z59" i="36" s="1"/>
  <c r="AA59" i="36" s="1"/>
  <c r="Y51" i="36"/>
  <c r="Z51" i="36" s="1"/>
  <c r="AA51" i="36" s="1"/>
  <c r="Y74" i="36"/>
  <c r="Z74" i="36" s="1"/>
  <c r="AA74" i="36" s="1"/>
  <c r="Y66" i="36"/>
  <c r="Z66" i="36" s="1"/>
  <c r="AA66" i="36" s="1"/>
  <c r="Y58" i="36"/>
  <c r="Z58" i="36" s="1"/>
  <c r="AA58" i="36" s="1"/>
  <c r="Y50" i="36"/>
  <c r="Z50" i="36" s="1"/>
  <c r="AA50" i="36" s="1"/>
  <c r="Y73" i="36"/>
  <c r="Z73" i="36" s="1"/>
  <c r="AA73" i="36" s="1"/>
  <c r="Y65" i="36"/>
  <c r="Z65" i="36" s="1"/>
  <c r="AA65" i="36" s="1"/>
  <c r="Y57" i="36"/>
  <c r="Z57" i="36" s="1"/>
  <c r="AA57" i="36" s="1"/>
  <c r="Y49" i="36"/>
  <c r="Z49" i="36" s="1"/>
  <c r="AA49" i="36" s="1"/>
  <c r="Y72" i="36"/>
  <c r="Z72" i="36" s="1"/>
  <c r="AA72" i="36" s="1"/>
  <c r="Y64" i="36"/>
  <c r="Z64" i="36" s="1"/>
  <c r="AA64" i="36" s="1"/>
  <c r="Y56" i="36"/>
  <c r="Z56" i="36" s="1"/>
  <c r="AA56" i="36" s="1"/>
  <c r="Y48" i="36"/>
  <c r="Z48" i="36" s="1"/>
  <c r="AA48" i="36" s="1"/>
  <c r="Y71" i="36"/>
  <c r="Z71" i="36" s="1"/>
  <c r="AA71" i="36" s="1"/>
  <c r="Y63" i="36"/>
  <c r="Z63" i="36" s="1"/>
  <c r="AA63" i="36" s="1"/>
  <c r="Y55" i="36"/>
  <c r="Z55" i="36" s="1"/>
  <c r="AA55" i="36" s="1"/>
  <c r="A19" i="41" l="1"/>
  <c r="A20" i="41" l="1"/>
  <c r="P5" i="41"/>
  <c r="U5" i="41" s="1"/>
  <c r="P4" i="41"/>
  <c r="U4" i="41" s="1"/>
  <c r="U6" i="41" s="1"/>
  <c r="A21" i="41" l="1"/>
  <c r="A22" i="41" l="1"/>
  <c r="A23" i="41" l="1"/>
  <c r="A24" i="41" l="1"/>
  <c r="AU99" i="36"/>
  <c r="A25" i="41" l="1"/>
  <c r="AR13" i="32"/>
  <c r="AR32" i="32"/>
  <c r="R10" i="32"/>
  <c r="AT99" i="36"/>
  <c r="R12" i="32" s="1"/>
  <c r="AQ12" i="32" s="1"/>
  <c r="AQ13" i="32" l="1"/>
  <c r="A26" i="41"/>
  <c r="A27" i="41" l="1"/>
  <c r="A28" i="41" l="1"/>
  <c r="V98" i="36"/>
  <c r="W98" i="36" s="1"/>
  <c r="X98" i="36" s="1"/>
  <c r="V97" i="36"/>
  <c r="W97" i="36" s="1"/>
  <c r="X97" i="36" s="1"/>
  <c r="V96" i="36"/>
  <c r="W96" i="36" s="1"/>
  <c r="X96" i="36" s="1"/>
  <c r="V95" i="36"/>
  <c r="W95" i="36" s="1"/>
  <c r="X95" i="36" s="1"/>
  <c r="V94" i="36"/>
  <c r="W94" i="36" s="1"/>
  <c r="X94" i="36" s="1"/>
  <c r="V93" i="36"/>
  <c r="W93" i="36" s="1"/>
  <c r="X93" i="36" s="1"/>
  <c r="V92" i="36"/>
  <c r="W92" i="36" s="1"/>
  <c r="X92" i="36" s="1"/>
  <c r="V91" i="36"/>
  <c r="W91" i="36" s="1"/>
  <c r="X91" i="36" s="1"/>
  <c r="V90" i="36"/>
  <c r="W90" i="36" s="1"/>
  <c r="X90" i="36" s="1"/>
  <c r="V89" i="36"/>
  <c r="W89" i="36" s="1"/>
  <c r="X89" i="36" s="1"/>
  <c r="W88" i="36"/>
  <c r="X88" i="36" s="1"/>
  <c r="W87" i="36"/>
  <c r="X87" i="36" s="1"/>
  <c r="W86" i="36"/>
  <c r="X86" i="36" s="1"/>
  <c r="V47" i="36"/>
  <c r="W47" i="36" s="1"/>
  <c r="X47" i="36" s="1"/>
  <c r="V46" i="36"/>
  <c r="W46" i="36" s="1"/>
  <c r="X46" i="36" s="1"/>
  <c r="V45" i="36"/>
  <c r="W45" i="36" s="1"/>
  <c r="X45" i="36" s="1"/>
  <c r="V44" i="36"/>
  <c r="W44" i="36" s="1"/>
  <c r="X44" i="36" s="1"/>
  <c r="V43" i="36"/>
  <c r="W43" i="36" s="1"/>
  <c r="X43" i="36" s="1"/>
  <c r="V42" i="36"/>
  <c r="W42" i="36" s="1"/>
  <c r="X42" i="36" s="1"/>
  <c r="V41" i="36"/>
  <c r="W41" i="36" s="1"/>
  <c r="X41" i="36" s="1"/>
  <c r="V40" i="36"/>
  <c r="W40" i="36" s="1"/>
  <c r="X40" i="36" s="1"/>
  <c r="V39" i="36"/>
  <c r="W39" i="36" s="1"/>
  <c r="X39" i="36" s="1"/>
  <c r="V38" i="36"/>
  <c r="W38" i="36" s="1"/>
  <c r="X38" i="36" s="1"/>
  <c r="V37" i="36"/>
  <c r="W37" i="36" s="1"/>
  <c r="X37" i="36" s="1"/>
  <c r="V36" i="36"/>
  <c r="W36" i="36" s="1"/>
  <c r="X36" i="36" s="1"/>
  <c r="V35" i="36"/>
  <c r="W35" i="36" s="1"/>
  <c r="X35" i="36" s="1"/>
  <c r="V34" i="36"/>
  <c r="W34" i="36" s="1"/>
  <c r="X34" i="36" s="1"/>
  <c r="V33" i="36"/>
  <c r="W33" i="36" s="1"/>
  <c r="X33" i="36" s="1"/>
  <c r="V32" i="36"/>
  <c r="W32" i="36" s="1"/>
  <c r="X32" i="36" s="1"/>
  <c r="V31" i="36"/>
  <c r="W31" i="36" s="1"/>
  <c r="X31" i="36" s="1"/>
  <c r="V30" i="36"/>
  <c r="W30" i="36" s="1"/>
  <c r="X30" i="36" s="1"/>
  <c r="V29" i="36"/>
  <c r="W29" i="36" s="1"/>
  <c r="X29" i="36" s="1"/>
  <c r="V28" i="36"/>
  <c r="W28" i="36" s="1"/>
  <c r="X28" i="36" s="1"/>
  <c r="V27" i="36"/>
  <c r="W27" i="36" s="1"/>
  <c r="X27" i="36" s="1"/>
  <c r="V26" i="36"/>
  <c r="W26" i="36" s="1"/>
  <c r="X26" i="36" s="1"/>
  <c r="V25" i="36"/>
  <c r="W25" i="36" s="1"/>
  <c r="X25" i="36" s="1"/>
  <c r="V24" i="36"/>
  <c r="W24" i="36" s="1"/>
  <c r="X24" i="36" s="1"/>
  <c r="V23" i="36"/>
  <c r="W23" i="36" s="1"/>
  <c r="X23" i="36" s="1"/>
  <c r="V22" i="36"/>
  <c r="W22" i="36" s="1"/>
  <c r="X22" i="36" s="1"/>
  <c r="V21" i="36"/>
  <c r="W21" i="36" s="1"/>
  <c r="X21" i="36" s="1"/>
  <c r="V20" i="36"/>
  <c r="W20" i="36" s="1"/>
  <c r="X20" i="36" s="1"/>
  <c r="V19" i="36"/>
  <c r="W19" i="36" s="1"/>
  <c r="X19" i="36" s="1"/>
  <c r="O98" i="36"/>
  <c r="O97" i="36"/>
  <c r="O96" i="36"/>
  <c r="O95" i="36"/>
  <c r="O94" i="36"/>
  <c r="O93" i="36"/>
  <c r="O92" i="36"/>
  <c r="O91" i="36"/>
  <c r="O90" i="36"/>
  <c r="O89" i="36"/>
  <c r="O47" i="36"/>
  <c r="O46" i="36"/>
  <c r="O45" i="36"/>
  <c r="O44" i="36"/>
  <c r="O43" i="36"/>
  <c r="O42" i="36"/>
  <c r="O41" i="36"/>
  <c r="O40" i="36"/>
  <c r="O39" i="36"/>
  <c r="O38" i="36"/>
  <c r="O37" i="36"/>
  <c r="O36" i="36"/>
  <c r="O35" i="36"/>
  <c r="O34" i="36"/>
  <c r="O33" i="36"/>
  <c r="O32" i="36"/>
  <c r="O31" i="36"/>
  <c r="O30" i="36"/>
  <c r="O29" i="36"/>
  <c r="O28" i="36"/>
  <c r="O27" i="36"/>
  <c r="O26" i="36"/>
  <c r="O25" i="36"/>
  <c r="O24" i="36"/>
  <c r="O23" i="36"/>
  <c r="O22" i="36"/>
  <c r="O21" i="36"/>
  <c r="O20" i="36"/>
  <c r="O19" i="36"/>
  <c r="O18" i="36"/>
  <c r="O17" i="36"/>
  <c r="O16" i="36"/>
  <c r="O15" i="36"/>
  <c r="O14" i="36"/>
  <c r="O13" i="36"/>
  <c r="O12" i="36"/>
  <c r="O11" i="36"/>
  <c r="O10" i="36"/>
  <c r="F22" i="42"/>
  <c r="H22" i="42" s="1"/>
  <c r="F23" i="42"/>
  <c r="H23" i="42" s="1"/>
  <c r="F24" i="42"/>
  <c r="H24" i="42" s="1"/>
  <c r="F35" i="42"/>
  <c r="H35" i="42" s="1"/>
  <c r="F36" i="42"/>
  <c r="H36" i="42" s="1"/>
  <c r="F37" i="42"/>
  <c r="H37" i="42" s="1"/>
  <c r="F38" i="42"/>
  <c r="H38" i="42" s="1"/>
  <c r="F39" i="42"/>
  <c r="H39" i="42" s="1"/>
  <c r="F40" i="42"/>
  <c r="H40" i="42" s="1"/>
  <c r="F41" i="42"/>
  <c r="H41" i="42" s="1"/>
  <c r="F42" i="42"/>
  <c r="H42" i="42" s="1"/>
  <c r="F43" i="42"/>
  <c r="H43" i="42" s="1"/>
  <c r="F44" i="42"/>
  <c r="H44" i="42" s="1"/>
  <c r="F45" i="42"/>
  <c r="H45" i="42" s="1"/>
  <c r="F46" i="42"/>
  <c r="H46" i="42" s="1"/>
  <c r="F47" i="42"/>
  <c r="H47" i="42" s="1"/>
  <c r="F48" i="42"/>
  <c r="H48" i="42" s="1"/>
  <c r="F49" i="42"/>
  <c r="H49" i="42" s="1"/>
  <c r="F50" i="42"/>
  <c r="H50" i="42" s="1"/>
  <c r="F51" i="42"/>
  <c r="H51" i="42" s="1"/>
  <c r="F52" i="42"/>
  <c r="H52" i="42" s="1"/>
  <c r="F53" i="42"/>
  <c r="H53" i="42" s="1"/>
  <c r="F54" i="42"/>
  <c r="H54" i="42" s="1"/>
  <c r="F55" i="42"/>
  <c r="H55" i="42" s="1"/>
  <c r="F56" i="42"/>
  <c r="H56" i="42" s="1"/>
  <c r="F57" i="42"/>
  <c r="H57" i="42" s="1"/>
  <c r="F58" i="42"/>
  <c r="H58" i="42" s="1"/>
  <c r="F59" i="42"/>
  <c r="H59" i="42" s="1"/>
  <c r="F60" i="42"/>
  <c r="H60" i="42" s="1"/>
  <c r="F61" i="42"/>
  <c r="H61" i="42" s="1"/>
  <c r="F62" i="42"/>
  <c r="H62" i="42" s="1"/>
  <c r="F63" i="42"/>
  <c r="H63" i="42" s="1"/>
  <c r="F64" i="42"/>
  <c r="H64" i="42" s="1"/>
  <c r="F65" i="42"/>
  <c r="H65" i="42" s="1"/>
  <c r="F66" i="42"/>
  <c r="H66" i="42" s="1"/>
  <c r="F67" i="42"/>
  <c r="H67" i="42" s="1"/>
  <c r="F68" i="42"/>
  <c r="H68" i="42" s="1"/>
  <c r="F69" i="42"/>
  <c r="H69" i="42" s="1"/>
  <c r="F70" i="42"/>
  <c r="H70" i="42" s="1"/>
  <c r="F71" i="42"/>
  <c r="H71" i="42" s="1"/>
  <c r="F72" i="42"/>
  <c r="H72" i="42" s="1"/>
  <c r="F73" i="42"/>
  <c r="H73" i="42" s="1"/>
  <c r="F74" i="42"/>
  <c r="H74" i="42" s="1"/>
  <c r="F75" i="42"/>
  <c r="H75" i="42" s="1"/>
  <c r="F76" i="42"/>
  <c r="H76" i="42" s="1"/>
  <c r="F77" i="42"/>
  <c r="H77" i="42" s="1"/>
  <c r="F78" i="42"/>
  <c r="H78" i="42" s="1"/>
  <c r="F79" i="42"/>
  <c r="H79" i="42" s="1"/>
  <c r="F80" i="42"/>
  <c r="H80" i="42" s="1"/>
  <c r="F81" i="42"/>
  <c r="H81" i="42" s="1"/>
  <c r="F82" i="42"/>
  <c r="H82" i="42" s="1"/>
  <c r="F83" i="42"/>
  <c r="H83" i="42" s="1"/>
  <c r="F84" i="42"/>
  <c r="H84" i="42" s="1"/>
  <c r="F85" i="42"/>
  <c r="H85" i="42" s="1"/>
  <c r="F86" i="42"/>
  <c r="H86" i="42" s="1"/>
  <c r="F87" i="42"/>
  <c r="H87" i="42" s="1"/>
  <c r="F88" i="42"/>
  <c r="H88" i="42" s="1"/>
  <c r="F89" i="42"/>
  <c r="H89" i="42" s="1"/>
  <c r="F90" i="42"/>
  <c r="H90" i="42" s="1"/>
  <c r="F91" i="42"/>
  <c r="H91" i="42" s="1"/>
  <c r="F92" i="42"/>
  <c r="H92" i="42" s="1"/>
  <c r="F93" i="42"/>
  <c r="H93" i="42" s="1"/>
  <c r="F94" i="42"/>
  <c r="H94" i="42" s="1"/>
  <c r="F95" i="42"/>
  <c r="H95" i="42" s="1"/>
  <c r="F96" i="42"/>
  <c r="H96" i="42" s="1"/>
  <c r="F97" i="42"/>
  <c r="H97" i="42" s="1"/>
  <c r="F98" i="42"/>
  <c r="H98" i="42" s="1"/>
  <c r="F99" i="42"/>
  <c r="H99" i="42" s="1"/>
  <c r="H21" i="42"/>
  <c r="H100" i="42" l="1"/>
  <c r="H10" i="42" s="1"/>
  <c r="A29" i="41"/>
  <c r="O100" i="36"/>
  <c r="H16" i="42" s="1"/>
  <c r="H8" i="42" s="1"/>
  <c r="Q13" i="7"/>
  <c r="S4" i="36"/>
  <c r="K20" i="42" s="1"/>
  <c r="A30" i="41" l="1"/>
  <c r="V99" i="36"/>
  <c r="V9" i="36" s="1"/>
  <c r="A31" i="41" l="1"/>
  <c r="V17" i="36"/>
  <c r="W17" i="36" s="1"/>
  <c r="X17" i="36" s="1"/>
  <c r="V13" i="36"/>
  <c r="W13" i="36" s="1"/>
  <c r="X13" i="36" s="1"/>
  <c r="V15" i="36"/>
  <c r="W15" i="36" s="1"/>
  <c r="X15" i="36" s="1"/>
  <c r="V12" i="36"/>
  <c r="W12" i="36" s="1"/>
  <c r="X12" i="36" s="1"/>
  <c r="V10" i="36"/>
  <c r="W10" i="36" s="1"/>
  <c r="X10" i="36" s="1"/>
  <c r="V18" i="36"/>
  <c r="W18" i="36" s="1"/>
  <c r="X18" i="36" s="1"/>
  <c r="V11" i="36"/>
  <c r="W11" i="36" s="1"/>
  <c r="X11" i="36" s="1"/>
  <c r="V16" i="36"/>
  <c r="W16" i="36" s="1"/>
  <c r="X16" i="36" s="1"/>
  <c r="V14" i="36"/>
  <c r="W14" i="36" s="1"/>
  <c r="X14" i="36" s="1"/>
  <c r="A32" i="41" l="1"/>
  <c r="V101" i="36"/>
  <c r="A33" i="41" l="1"/>
  <c r="W99" i="36"/>
  <c r="Y99" i="36" l="1"/>
  <c r="A34" i="41"/>
  <c r="Q12" i="7"/>
  <c r="A35" i="41" l="1"/>
  <c r="A36" i="41" l="1"/>
  <c r="V60" i="41"/>
  <c r="W60" i="41"/>
  <c r="X60" i="41"/>
  <c r="Y60" i="41"/>
  <c r="Z60" i="41"/>
  <c r="AA60" i="41"/>
  <c r="AB60" i="41"/>
  <c r="AC60" i="41"/>
  <c r="AD60" i="41"/>
  <c r="AE60" i="41"/>
  <c r="AF60" i="41"/>
  <c r="AG11" i="41"/>
  <c r="AG10" i="41"/>
  <c r="A37" i="41" l="1"/>
  <c r="Y6" i="41"/>
  <c r="A38" i="41" l="1"/>
  <c r="A11" i="41"/>
  <c r="A39" i="41" l="1"/>
  <c r="A14" i="36"/>
  <c r="A40" i="41" l="1"/>
  <c r="A70" i="36"/>
  <c r="A87" i="36" s="1"/>
  <c r="AR15" i="36"/>
  <c r="AR16" i="36"/>
  <c r="AR17" i="36"/>
  <c r="AR18" i="36"/>
  <c r="AR19" i="36"/>
  <c r="AR20" i="36"/>
  <c r="AR21" i="36"/>
  <c r="AR22" i="36"/>
  <c r="AR23" i="36"/>
  <c r="AR24" i="36"/>
  <c r="AR25" i="36"/>
  <c r="AR26" i="36"/>
  <c r="AR27" i="36"/>
  <c r="AR28" i="36"/>
  <c r="AR29" i="36"/>
  <c r="AR30" i="36"/>
  <c r="AR31" i="36"/>
  <c r="AR32" i="36"/>
  <c r="AR33" i="36"/>
  <c r="AR34" i="36"/>
  <c r="AR35" i="36"/>
  <c r="AR36" i="36"/>
  <c r="AR37" i="36"/>
  <c r="AR38" i="36"/>
  <c r="AR39" i="36"/>
  <c r="AR40" i="36"/>
  <c r="AR41" i="36"/>
  <c r="AR42" i="36"/>
  <c r="AR43" i="36"/>
  <c r="AR44" i="36"/>
  <c r="AR45" i="36"/>
  <c r="AR46" i="36"/>
  <c r="AR47" i="36"/>
  <c r="AR86" i="36"/>
  <c r="AR87" i="36"/>
  <c r="AR88" i="36"/>
  <c r="AR9" i="36"/>
  <c r="Y15" i="36"/>
  <c r="Z15" i="36" s="1"/>
  <c r="AA15" i="36" s="1"/>
  <c r="Y16" i="36"/>
  <c r="Z16" i="36" s="1"/>
  <c r="AA16" i="36" s="1"/>
  <c r="Y17" i="36"/>
  <c r="Z17" i="36" s="1"/>
  <c r="AA17" i="36" s="1"/>
  <c r="Y18" i="36"/>
  <c r="Z18" i="36" s="1"/>
  <c r="AA18" i="36" s="1"/>
  <c r="Y19" i="36"/>
  <c r="Z19" i="36" s="1"/>
  <c r="AA19" i="36" s="1"/>
  <c r="Y20" i="36"/>
  <c r="Z20" i="36" s="1"/>
  <c r="AA20" i="36" s="1"/>
  <c r="Y21" i="36"/>
  <c r="Z21" i="36" s="1"/>
  <c r="AA21" i="36" s="1"/>
  <c r="Y22" i="36"/>
  <c r="Z22" i="36" s="1"/>
  <c r="AA22" i="36" s="1"/>
  <c r="Y23" i="36"/>
  <c r="Z23" i="36" s="1"/>
  <c r="AA23" i="36" s="1"/>
  <c r="Y24" i="36"/>
  <c r="Z24" i="36" s="1"/>
  <c r="AA24" i="36" s="1"/>
  <c r="Y25" i="36"/>
  <c r="Z25" i="36" s="1"/>
  <c r="AA25" i="36" s="1"/>
  <c r="Y26" i="36"/>
  <c r="Z26" i="36" s="1"/>
  <c r="AA26" i="36" s="1"/>
  <c r="Y27" i="36"/>
  <c r="Z27" i="36" s="1"/>
  <c r="AA27" i="36" s="1"/>
  <c r="Y28" i="36"/>
  <c r="Z28" i="36" s="1"/>
  <c r="AA28" i="36" s="1"/>
  <c r="Y29" i="36"/>
  <c r="Z29" i="36" s="1"/>
  <c r="AA29" i="36" s="1"/>
  <c r="Y30" i="36"/>
  <c r="Z30" i="36" s="1"/>
  <c r="AA30" i="36" s="1"/>
  <c r="Y31" i="36"/>
  <c r="Z31" i="36" s="1"/>
  <c r="AA31" i="36" s="1"/>
  <c r="Y32" i="36"/>
  <c r="Z32" i="36" s="1"/>
  <c r="AA32" i="36" s="1"/>
  <c r="Y33" i="36"/>
  <c r="Z33" i="36" s="1"/>
  <c r="AA33" i="36" s="1"/>
  <c r="Y34" i="36"/>
  <c r="Z34" i="36" s="1"/>
  <c r="AA34" i="36" s="1"/>
  <c r="Y35" i="36"/>
  <c r="Z35" i="36" s="1"/>
  <c r="AA35" i="36" s="1"/>
  <c r="Y36" i="36"/>
  <c r="Z36" i="36" s="1"/>
  <c r="AA36" i="36" s="1"/>
  <c r="Y37" i="36"/>
  <c r="Z37" i="36" s="1"/>
  <c r="AA37" i="36" s="1"/>
  <c r="Y38" i="36"/>
  <c r="Z38" i="36" s="1"/>
  <c r="AA38" i="36" s="1"/>
  <c r="Y39" i="36"/>
  <c r="Z39" i="36" s="1"/>
  <c r="AA39" i="36" s="1"/>
  <c r="Y40" i="36"/>
  <c r="Z40" i="36" s="1"/>
  <c r="AA40" i="36" s="1"/>
  <c r="Y41" i="36"/>
  <c r="Z41" i="36" s="1"/>
  <c r="AA41" i="36" s="1"/>
  <c r="Y42" i="36"/>
  <c r="Z42" i="36" s="1"/>
  <c r="AA42" i="36" s="1"/>
  <c r="Y43" i="36"/>
  <c r="Z43" i="36" s="1"/>
  <c r="AA43" i="36" s="1"/>
  <c r="Y44" i="36"/>
  <c r="Z44" i="36" s="1"/>
  <c r="AA44" i="36" s="1"/>
  <c r="Y45" i="36"/>
  <c r="Z45" i="36" s="1"/>
  <c r="AA45" i="36" s="1"/>
  <c r="Y46" i="36"/>
  <c r="Z46" i="36" s="1"/>
  <c r="AA46" i="36" s="1"/>
  <c r="Y47" i="36"/>
  <c r="Z47" i="36" s="1"/>
  <c r="AA47" i="36" s="1"/>
  <c r="Y79" i="36"/>
  <c r="Y80" i="36"/>
  <c r="Y81" i="36"/>
  <c r="Y82" i="36"/>
  <c r="Y83" i="36"/>
  <c r="Y84" i="36"/>
  <c r="Y85" i="36"/>
  <c r="Y86" i="36"/>
  <c r="Y87" i="36"/>
  <c r="Y88" i="36"/>
  <c r="Y89" i="36"/>
  <c r="Y90" i="36"/>
  <c r="Y91" i="36"/>
  <c r="Y92" i="36"/>
  <c r="Y93" i="36"/>
  <c r="Y95" i="36"/>
  <c r="Y96" i="36"/>
  <c r="Z96" i="36" s="1"/>
  <c r="AA96" i="36" s="1"/>
  <c r="Y97" i="36"/>
  <c r="Z97" i="36" s="1"/>
  <c r="AA97" i="36" s="1"/>
  <c r="AP99" i="36"/>
  <c r="AD99" i="36"/>
  <c r="AE99" i="36"/>
  <c r="AF99" i="36"/>
  <c r="AG99" i="36"/>
  <c r="AH99" i="36"/>
  <c r="AI99" i="36"/>
  <c r="AJ99" i="36"/>
  <c r="AK99" i="36"/>
  <c r="AL99" i="36"/>
  <c r="AM99" i="36"/>
  <c r="AN99" i="36"/>
  <c r="AO99" i="36"/>
  <c r="AC99" i="36"/>
  <c r="A3" i="36" l="1"/>
  <c r="C10" i="41" s="1"/>
  <c r="A41" i="41"/>
  <c r="Z81" i="36"/>
  <c r="AA81" i="36" s="1"/>
  <c r="Z80" i="36"/>
  <c r="AA80" i="36" s="1"/>
  <c r="Z87" i="36"/>
  <c r="AA87" i="36" s="1"/>
  <c r="Z79" i="36"/>
  <c r="AA79" i="36" s="1"/>
  <c r="Z95" i="36"/>
  <c r="AA95" i="36" s="1"/>
  <c r="Z86" i="36"/>
  <c r="AA86" i="36" s="1"/>
  <c r="Z91" i="36"/>
  <c r="AA91" i="36" s="1"/>
  <c r="Z83" i="36"/>
  <c r="AA83" i="36" s="1"/>
  <c r="Z89" i="36"/>
  <c r="AA89" i="36" s="1"/>
  <c r="Z88" i="36"/>
  <c r="AA88" i="36" s="1"/>
  <c r="Z93" i="36"/>
  <c r="AA93" i="36" s="1"/>
  <c r="Z85" i="36"/>
  <c r="AA85" i="36" s="1"/>
  <c r="Z92" i="36"/>
  <c r="AA92" i="36" s="1"/>
  <c r="Z84" i="36"/>
  <c r="AA84" i="36" s="1"/>
  <c r="Z90" i="36"/>
  <c r="AA90" i="36" s="1"/>
  <c r="Z82" i="36"/>
  <c r="AA82" i="36" s="1"/>
  <c r="Y94" i="36"/>
  <c r="T10" i="41" l="1"/>
  <c r="I10" i="41"/>
  <c r="G10" i="41"/>
  <c r="E10" i="41"/>
  <c r="D10" i="41"/>
  <c r="C12" i="41"/>
  <c r="D12" i="41" s="1"/>
  <c r="C13" i="41"/>
  <c r="D13" i="41" s="1"/>
  <c r="C14" i="41"/>
  <c r="D14" i="41" s="1"/>
  <c r="C15" i="41"/>
  <c r="D15" i="41" s="1"/>
  <c r="C16" i="41"/>
  <c r="D16" i="41" s="1"/>
  <c r="C17" i="41"/>
  <c r="D17" i="41" s="1"/>
  <c r="C18" i="41"/>
  <c r="D18" i="41" s="1"/>
  <c r="C19" i="41"/>
  <c r="D19" i="41" s="1"/>
  <c r="C20" i="41"/>
  <c r="D20" i="41" s="1"/>
  <c r="C21" i="41"/>
  <c r="D21" i="41" s="1"/>
  <c r="C22" i="41"/>
  <c r="D22" i="41" s="1"/>
  <c r="C23" i="41"/>
  <c r="D23" i="41" s="1"/>
  <c r="C24" i="41"/>
  <c r="D24" i="41" s="1"/>
  <c r="C25" i="41"/>
  <c r="D25" i="41" s="1"/>
  <c r="C26" i="41"/>
  <c r="D26" i="41" s="1"/>
  <c r="C27" i="41"/>
  <c r="D27" i="41" s="1"/>
  <c r="C28" i="41"/>
  <c r="D28" i="41" s="1"/>
  <c r="C29" i="41"/>
  <c r="D29" i="41" s="1"/>
  <c r="C30" i="41"/>
  <c r="D30" i="41" s="1"/>
  <c r="C31" i="41"/>
  <c r="D31" i="41" s="1"/>
  <c r="C32" i="41"/>
  <c r="D32" i="41" s="1"/>
  <c r="C33" i="41"/>
  <c r="D33" i="41" s="1"/>
  <c r="C34" i="41"/>
  <c r="D34" i="41" s="1"/>
  <c r="C35" i="41"/>
  <c r="D35" i="41" s="1"/>
  <c r="C36" i="41"/>
  <c r="D36" i="41" s="1"/>
  <c r="C37" i="41"/>
  <c r="D37" i="41" s="1"/>
  <c r="C38" i="41"/>
  <c r="D38" i="41" s="1"/>
  <c r="C39" i="41"/>
  <c r="D39" i="41" s="1"/>
  <c r="C40" i="41"/>
  <c r="A42" i="41"/>
  <c r="C41" i="41"/>
  <c r="D41" i="41" s="1"/>
  <c r="C11" i="41"/>
  <c r="Z94" i="36"/>
  <c r="AA94" i="36" s="1"/>
  <c r="D11" i="41" l="1"/>
  <c r="D40" i="41"/>
  <c r="A43" i="41"/>
  <c r="C42" i="41"/>
  <c r="D42" i="41" s="1"/>
  <c r="AQ99" i="36"/>
  <c r="AB99" i="36"/>
  <c r="U99" i="36"/>
  <c r="T99" i="36"/>
  <c r="A44" i="41" l="1"/>
  <c r="C43" i="41"/>
  <c r="D43" i="41" s="1"/>
  <c r="C44" i="41" l="1"/>
  <c r="D44" i="41" s="1"/>
  <c r="A45" i="41"/>
  <c r="AR98" i="36"/>
  <c r="AR97" i="36"/>
  <c r="AR96" i="36"/>
  <c r="AR95" i="36"/>
  <c r="AR94" i="36"/>
  <c r="AR93" i="36"/>
  <c r="AR92" i="36"/>
  <c r="AR91" i="36"/>
  <c r="AR90" i="36"/>
  <c r="AR89" i="36"/>
  <c r="AR14" i="36"/>
  <c r="Y14" i="36"/>
  <c r="Z14" i="36" s="1"/>
  <c r="AA14" i="36" s="1"/>
  <c r="AR13" i="36"/>
  <c r="Y13" i="36"/>
  <c r="Z13" i="36" s="1"/>
  <c r="AA13" i="36" s="1"/>
  <c r="AR12" i="36"/>
  <c r="Y12" i="36"/>
  <c r="Z12" i="36" s="1"/>
  <c r="AA12" i="36" s="1"/>
  <c r="AR11" i="36"/>
  <c r="Y11" i="36"/>
  <c r="Z11" i="36" s="1"/>
  <c r="AA11" i="36" s="1"/>
  <c r="AR10" i="36"/>
  <c r="C10" i="36"/>
  <c r="C11" i="36" s="1"/>
  <c r="C12" i="36" s="1"/>
  <c r="C13" i="36" s="1"/>
  <c r="C14" i="36" s="1"/>
  <c r="A46" i="41" l="1"/>
  <c r="C45" i="41"/>
  <c r="D45" i="41" s="1"/>
  <c r="Y98" i="36"/>
  <c r="Z98" i="36" s="1"/>
  <c r="AA98" i="36" s="1"/>
  <c r="Y10" i="36"/>
  <c r="C15" i="36"/>
  <c r="C16" i="36" s="1"/>
  <c r="C17" i="36" s="1"/>
  <c r="C18" i="36" s="1"/>
  <c r="C19" i="36" s="1"/>
  <c r="C20" i="36" s="1"/>
  <c r="C21" i="36" s="1"/>
  <c r="C22" i="36" s="1"/>
  <c r="C23" i="36" s="1"/>
  <c r="C24" i="36" s="1"/>
  <c r="C25" i="36" s="1"/>
  <c r="C26" i="36" s="1"/>
  <c r="C27" i="36" s="1"/>
  <c r="C28" i="36" s="1"/>
  <c r="C29" i="36" s="1"/>
  <c r="C30" i="36" s="1"/>
  <c r="C31" i="36" s="1"/>
  <c r="C32" i="36" s="1"/>
  <c r="C33" i="36" s="1"/>
  <c r="C34" i="36" s="1"/>
  <c r="C35" i="36" s="1"/>
  <c r="C36" i="36" s="1"/>
  <c r="C37" i="36" s="1"/>
  <c r="AR99" i="36"/>
  <c r="C46" i="41" l="1"/>
  <c r="D46" i="41" s="1"/>
  <c r="A47" i="41"/>
  <c r="C38" i="36"/>
  <c r="C39" i="36" s="1"/>
  <c r="C40" i="36" s="1"/>
  <c r="C41" i="36" s="1"/>
  <c r="C42" i="36" s="1"/>
  <c r="C43" i="36" s="1"/>
  <c r="C44" i="36" s="1"/>
  <c r="C45" i="36" s="1"/>
  <c r="C46" i="36" s="1"/>
  <c r="C47" i="36" s="1"/>
  <c r="A48" i="41" l="1"/>
  <c r="C47" i="41"/>
  <c r="D47" i="41" s="1"/>
  <c r="C48" i="36"/>
  <c r="C49" i="36" s="1"/>
  <c r="C50" i="36" s="1"/>
  <c r="C51" i="36" s="1"/>
  <c r="C52" i="36" s="1"/>
  <c r="C53" i="36" s="1"/>
  <c r="C54" i="36" s="1"/>
  <c r="C55" i="36" s="1"/>
  <c r="C56" i="36" s="1"/>
  <c r="C57" i="36" s="1"/>
  <c r="C58" i="36" s="1"/>
  <c r="C59" i="36" s="1"/>
  <c r="C60" i="36" s="1"/>
  <c r="C61" i="36" s="1"/>
  <c r="C62" i="36" s="1"/>
  <c r="C63" i="36" s="1"/>
  <c r="C64" i="36" s="1"/>
  <c r="C65" i="36" s="1"/>
  <c r="C66" i="36" s="1"/>
  <c r="C67" i="36" s="1"/>
  <c r="C68" i="36" s="1"/>
  <c r="C69" i="36" s="1"/>
  <c r="C70" i="36" s="1"/>
  <c r="C71" i="36" s="1"/>
  <c r="C72" i="36" s="1"/>
  <c r="C73" i="36" s="1"/>
  <c r="C74" i="36" s="1"/>
  <c r="C75" i="36" s="1"/>
  <c r="C76" i="36" s="1"/>
  <c r="C77" i="36" s="1"/>
  <c r="C78" i="36" s="1"/>
  <c r="C79" i="36" s="1"/>
  <c r="C80" i="36" s="1"/>
  <c r="C81" i="36" s="1"/>
  <c r="C82" i="36" s="1"/>
  <c r="C83" i="36" s="1"/>
  <c r="C84" i="36" s="1"/>
  <c r="C85" i="36" s="1"/>
  <c r="C86" i="36" s="1"/>
  <c r="C87" i="36" s="1"/>
  <c r="C88" i="36" s="1"/>
  <c r="C89" i="36" s="1"/>
  <c r="C90" i="36" s="1"/>
  <c r="C91" i="36" s="1"/>
  <c r="C92" i="36" s="1"/>
  <c r="C93" i="36" s="1"/>
  <c r="C94" i="36" s="1"/>
  <c r="C95" i="36" s="1"/>
  <c r="C96" i="36" s="1"/>
  <c r="C97" i="36" s="1"/>
  <c r="C98" i="36" s="1"/>
  <c r="A49" i="41" l="1"/>
  <c r="C48" i="41"/>
  <c r="D48" i="41" s="1"/>
  <c r="A50" i="41" l="1"/>
  <c r="C49" i="41"/>
  <c r="D49" i="41" s="1"/>
  <c r="Z10" i="36"/>
  <c r="AA10" i="36" s="1"/>
  <c r="C50" i="41" l="1"/>
  <c r="D50" i="41" s="1"/>
  <c r="A51" i="41"/>
  <c r="A52" i="41" l="1"/>
  <c r="C51" i="41"/>
  <c r="D51" i="41" s="1"/>
  <c r="X99" i="36"/>
  <c r="Q36" i="7" s="1"/>
  <c r="Y9" i="36"/>
  <c r="Q35" i="7" l="1"/>
  <c r="AA2" i="43" s="1"/>
  <c r="AB2" i="43"/>
  <c r="A53" i="41"/>
  <c r="C52" i="41"/>
  <c r="D52" i="41" s="1"/>
  <c r="Y101" i="36"/>
  <c r="Z9" i="36" s="1"/>
  <c r="AA9" i="36" s="1"/>
  <c r="AA99" i="36" l="1"/>
  <c r="A54" i="41"/>
  <c r="C53" i="41"/>
  <c r="D53" i="41" s="1"/>
  <c r="Z99" i="36"/>
  <c r="A55" i="41" l="1"/>
  <c r="C54" i="41"/>
  <c r="D54" i="41" s="1"/>
  <c r="C55" i="41" l="1"/>
  <c r="D55" i="41" s="1"/>
  <c r="A56" i="41"/>
  <c r="C56" i="41" l="1"/>
  <c r="D56" i="41" s="1"/>
  <c r="A57" i="41"/>
  <c r="C57" i="41" l="1"/>
  <c r="D57" i="41" s="1"/>
  <c r="A58" i="41"/>
  <c r="C58" i="41" l="1"/>
  <c r="D58" i="41" s="1"/>
  <c r="A59" i="41"/>
  <c r="C59" i="41" s="1"/>
  <c r="D59" i="41" s="1"/>
  <c r="AV9" i="36" l="1"/>
  <c r="AW9" i="36" s="1"/>
  <c r="AZ93" i="36"/>
  <c r="AZ90" i="36"/>
  <c r="AV94" i="36"/>
  <c r="AW94" i="36" s="1"/>
  <c r="AZ72" i="36"/>
  <c r="AZ70" i="36"/>
  <c r="AZ27" i="36"/>
  <c r="AZ19" i="36"/>
  <c r="AZ43" i="36"/>
  <c r="AZ23" i="36"/>
  <c r="AZ36" i="36"/>
  <c r="AZ79" i="36"/>
  <c r="AZ87" i="36"/>
  <c r="AZ75" i="36"/>
  <c r="AZ91" i="36"/>
  <c r="AZ74" i="36"/>
  <c r="AZ21" i="36"/>
  <c r="AZ52" i="36"/>
  <c r="AZ73" i="36"/>
  <c r="AZ98" i="36"/>
  <c r="AZ50" i="36"/>
  <c r="AZ55" i="36"/>
  <c r="AZ85" i="36"/>
  <c r="AZ54" i="36"/>
  <c r="AZ69" i="36"/>
  <c r="AZ42" i="36"/>
  <c r="AZ83" i="36"/>
  <c r="AZ92" i="36"/>
  <c r="AZ51" i="36"/>
  <c r="AZ97" i="36"/>
  <c r="AZ49" i="36"/>
  <c r="AZ78" i="36"/>
  <c r="AZ22" i="36"/>
  <c r="AZ88" i="36"/>
  <c r="AZ84" i="36"/>
  <c r="AZ77" i="36"/>
  <c r="AZ25" i="36"/>
  <c r="AZ81" i="36"/>
  <c r="AZ95" i="36"/>
  <c r="AZ41" i="36"/>
  <c r="AZ26" i="36"/>
  <c r="AZ86" i="36"/>
  <c r="AZ68" i="36"/>
  <c r="AZ20" i="36"/>
  <c r="AZ58" i="36"/>
  <c r="AZ53" i="36"/>
  <c r="AZ66" i="36"/>
  <c r="AZ47" i="36"/>
  <c r="AZ64" i="36"/>
  <c r="AZ35" i="36"/>
  <c r="AZ15" i="36"/>
  <c r="AZ65" i="36"/>
  <c r="AZ71" i="36"/>
  <c r="AZ30" i="36"/>
  <c r="AZ10" i="36"/>
  <c r="AZ39" i="36"/>
  <c r="AZ48" i="36"/>
  <c r="AZ31" i="36"/>
  <c r="AZ82" i="36"/>
  <c r="AZ13" i="36"/>
  <c r="AZ29" i="36"/>
  <c r="AZ62" i="36"/>
  <c r="AZ28" i="36"/>
  <c r="AZ11" i="36"/>
  <c r="AZ89" i="36"/>
  <c r="AZ44" i="36"/>
  <c r="AZ38" i="36"/>
  <c r="AZ14" i="36"/>
  <c r="AZ63" i="36"/>
  <c r="AZ57" i="36"/>
  <c r="AZ37" i="36"/>
  <c r="AZ40" i="36"/>
  <c r="AZ56" i="36"/>
  <c r="AZ60" i="36"/>
  <c r="AZ45" i="36"/>
  <c r="AZ80" i="36"/>
  <c r="AZ96" i="36"/>
  <c r="AZ17" i="36"/>
  <c r="AZ61" i="36"/>
  <c r="AZ33" i="36"/>
  <c r="AZ76" i="36"/>
  <c r="AZ46" i="36"/>
  <c r="AZ18" i="36"/>
  <c r="AZ16" i="36"/>
  <c r="AZ24" i="36"/>
  <c r="AZ34" i="36"/>
  <c r="AZ59" i="36"/>
  <c r="AZ12" i="36"/>
  <c r="AZ32" i="36"/>
  <c r="AZ67" i="36"/>
  <c r="AV62" i="36"/>
  <c r="AV97" i="36"/>
  <c r="AW97" i="36" s="1"/>
  <c r="AV42" i="36"/>
  <c r="AW42" i="36" s="1"/>
  <c r="AV58" i="36"/>
  <c r="AW58" i="36" s="1"/>
  <c r="AV52" i="36"/>
  <c r="AW52" i="36" s="1"/>
  <c r="AV44" i="36"/>
  <c r="AW44" i="36" s="1"/>
  <c r="AV51" i="36"/>
  <c r="AW51" i="36" s="1"/>
  <c r="AV82" i="36"/>
  <c r="AW82" i="36" s="1"/>
  <c r="AV13" i="36"/>
  <c r="AW13" i="36" s="1"/>
  <c r="AV25" i="36"/>
  <c r="AW25" i="36" s="1"/>
  <c r="AV65" i="36"/>
  <c r="AW65" i="36" s="1"/>
  <c r="AV79" i="36"/>
  <c r="AW79" i="36" s="1"/>
  <c r="AV54" i="36"/>
  <c r="AW54" i="36" s="1"/>
  <c r="AV96" i="36"/>
  <c r="AW96" i="36" s="1"/>
  <c r="AV78" i="36"/>
  <c r="AW78" i="36" s="1"/>
  <c r="AV26" i="36"/>
  <c r="AW26" i="36" s="1"/>
  <c r="AV53" i="36"/>
  <c r="AW53" i="36" s="1"/>
  <c r="AV69" i="36"/>
  <c r="AW69" i="36" s="1"/>
  <c r="AV73" i="36"/>
  <c r="AW73" i="36" s="1"/>
  <c r="AV85" i="36"/>
  <c r="AW85" i="36" s="1"/>
  <c r="AV22" i="36"/>
  <c r="AW22" i="36" s="1"/>
  <c r="AV39" i="36"/>
  <c r="AW39" i="36" s="1"/>
  <c r="AV15" i="36"/>
  <c r="AW15" i="36" s="1"/>
  <c r="AV57" i="36"/>
  <c r="AW57" i="36" s="1"/>
  <c r="AV91" i="36"/>
  <c r="AW91" i="36" s="1"/>
  <c r="AV29" i="36"/>
  <c r="AW29" i="36" s="1"/>
  <c r="AV49" i="36"/>
  <c r="AW49" i="36" s="1"/>
  <c r="AV56" i="36"/>
  <c r="AW56" i="36" s="1"/>
  <c r="AV10" i="36"/>
  <c r="AW10" i="36" s="1"/>
  <c r="AV74" i="36"/>
  <c r="AW74" i="36" s="1"/>
  <c r="AV48" i="36"/>
  <c r="AW48" i="36" s="1"/>
  <c r="AV17" i="36"/>
  <c r="AW17" i="36" s="1"/>
  <c r="AV32" i="36"/>
  <c r="AW32" i="36" s="1"/>
  <c r="AV60" i="36"/>
  <c r="AW60" i="36" s="1"/>
  <c r="AV68" i="36"/>
  <c r="AW68" i="36" s="1"/>
  <c r="BA68" i="36" s="1"/>
  <c r="AV30" i="36"/>
  <c r="AW30" i="36" s="1"/>
  <c r="AV50" i="36"/>
  <c r="AW50" i="36" s="1"/>
  <c r="AV21" i="36"/>
  <c r="AW21" i="36" s="1"/>
  <c r="AV43" i="36"/>
  <c r="AW43" i="36" s="1"/>
  <c r="AV86" i="36"/>
  <c r="AW86" i="36" s="1"/>
  <c r="AV70" i="36"/>
  <c r="AV33" i="36"/>
  <c r="AW33" i="36" s="1"/>
  <c r="AV55" i="36"/>
  <c r="AW55" i="36" s="1"/>
  <c r="AV89" i="36"/>
  <c r="AW89" i="36" s="1"/>
  <c r="AV67" i="36"/>
  <c r="AW67" i="36" s="1"/>
  <c r="AV84" i="36"/>
  <c r="AW84" i="36" s="1"/>
  <c r="AV63" i="36"/>
  <c r="AW63" i="36" s="1"/>
  <c r="AV80" i="36"/>
  <c r="AW80" i="36" s="1"/>
  <c r="AV19" i="36"/>
  <c r="AV59" i="36"/>
  <c r="AW59" i="36" s="1"/>
  <c r="AV24" i="36"/>
  <c r="AW24" i="36" s="1"/>
  <c r="AV18" i="36"/>
  <c r="AW18" i="36" s="1"/>
  <c r="BA18" i="36" s="1"/>
  <c r="AV61" i="36"/>
  <c r="AW61" i="36" s="1"/>
  <c r="AV16" i="36"/>
  <c r="AW16" i="36" s="1"/>
  <c r="BA16" i="36" s="1"/>
  <c r="AV11" i="36"/>
  <c r="AW11" i="36" s="1"/>
  <c r="AV81" i="36"/>
  <c r="AW81" i="36" s="1"/>
  <c r="AV64" i="36"/>
  <c r="AV71" i="36"/>
  <c r="AW71" i="36" s="1"/>
  <c r="AV20" i="36"/>
  <c r="AW20" i="36" s="1"/>
  <c r="AV88" i="36"/>
  <c r="AW88" i="36" s="1"/>
  <c r="AV87" i="36"/>
  <c r="AW87" i="36" s="1"/>
  <c r="AV76" i="36"/>
  <c r="AW76" i="36" s="1"/>
  <c r="BA76" i="36" s="1"/>
  <c r="AV41" i="36"/>
  <c r="AW41" i="36" s="1"/>
  <c r="AV66" i="36"/>
  <c r="AW66" i="36" s="1"/>
  <c r="AV75" i="36"/>
  <c r="AW75" i="36" s="1"/>
  <c r="AV83" i="36"/>
  <c r="AW83" i="36" s="1"/>
  <c r="AV23" i="36"/>
  <c r="AW23" i="36" s="1"/>
  <c r="AV93" i="36"/>
  <c r="AW93" i="36" s="1"/>
  <c r="AV40" i="36"/>
  <c r="AW40" i="36" s="1"/>
  <c r="AV72" i="36"/>
  <c r="AW72" i="36" s="1"/>
  <c r="AV77" i="36"/>
  <c r="AW77" i="36" s="1"/>
  <c r="BA77" i="36" s="1"/>
  <c r="AV37" i="36"/>
  <c r="AW37" i="36" s="1"/>
  <c r="AV14" i="36"/>
  <c r="AW14" i="36" s="1"/>
  <c r="BA14" i="36" s="1"/>
  <c r="AV95" i="36"/>
  <c r="AW95" i="36" s="1"/>
  <c r="AV27" i="36"/>
  <c r="AW27" i="36" s="1"/>
  <c r="AV92" i="36"/>
  <c r="AW92" i="36" s="1"/>
  <c r="BA92" i="36" s="1"/>
  <c r="AV36" i="36"/>
  <c r="AW36" i="36" s="1"/>
  <c r="AV38" i="36"/>
  <c r="AW38" i="36" s="1"/>
  <c r="BA38" i="36" s="1"/>
  <c r="AV35" i="36"/>
  <c r="AW35" i="36" s="1"/>
  <c r="AV12" i="36"/>
  <c r="AW12" i="36" s="1"/>
  <c r="AV31" i="36"/>
  <c r="AW31" i="36" s="1"/>
  <c r="AV90" i="36"/>
  <c r="AW90" i="36" s="1"/>
  <c r="AV46" i="36"/>
  <c r="AW46" i="36" s="1"/>
  <c r="AV45" i="36"/>
  <c r="AW45" i="36" s="1"/>
  <c r="BA45" i="36" s="1"/>
  <c r="AV98" i="36"/>
  <c r="AW98" i="36" s="1"/>
  <c r="AV28" i="36"/>
  <c r="AW28" i="36" s="1"/>
  <c r="AV34" i="36"/>
  <c r="AW34" i="36" s="1"/>
  <c r="AV47" i="36"/>
  <c r="AW47" i="36" s="1"/>
  <c r="AW64" i="36"/>
  <c r="AW70" i="36"/>
  <c r="AW62" i="36"/>
  <c r="AW19" i="36"/>
  <c r="BA87" i="36" l="1"/>
  <c r="BA50" i="36"/>
  <c r="BA71" i="36"/>
  <c r="BA29" i="36"/>
  <c r="BA70" i="36"/>
  <c r="BA40" i="36"/>
  <c r="BA72" i="36"/>
  <c r="BA75" i="36"/>
  <c r="BA25" i="36"/>
  <c r="BA51" i="36"/>
  <c r="BA19" i="36"/>
  <c r="BA49" i="36"/>
  <c r="BA98" i="36"/>
  <c r="BA36" i="36"/>
  <c r="BA20" i="36"/>
  <c r="BA55" i="36"/>
  <c r="BA73" i="36"/>
  <c r="BA65" i="36"/>
  <c r="BA80" i="36"/>
  <c r="BA13" i="36"/>
  <c r="BA74" i="36"/>
  <c r="BA53" i="36"/>
  <c r="BA95" i="36"/>
  <c r="BA15" i="36"/>
  <c r="BA82" i="36"/>
  <c r="BA42" i="36"/>
  <c r="BA31" i="36"/>
  <c r="BA67" i="36"/>
  <c r="BA88" i="36"/>
  <c r="BA30" i="36"/>
  <c r="BA52" i="36"/>
  <c r="BA26" i="36"/>
  <c r="BA57" i="36"/>
  <c r="BA10" i="36"/>
  <c r="BA46" i="36"/>
  <c r="BA84" i="36"/>
  <c r="BA21" i="36"/>
  <c r="BA44" i="36"/>
  <c r="BA85" i="36"/>
  <c r="BA58" i="36"/>
  <c r="BA91" i="36"/>
  <c r="BA27" i="36"/>
  <c r="BA97" i="36"/>
  <c r="BA81" i="36"/>
  <c r="BA96" i="36"/>
  <c r="BA33" i="36"/>
  <c r="BA62" i="36"/>
  <c r="BA90" i="36"/>
  <c r="BA83" i="36"/>
  <c r="BA64" i="36"/>
  <c r="BA32" i="36"/>
  <c r="BA66" i="36"/>
  <c r="BA94" i="36"/>
  <c r="BA34" i="36"/>
  <c r="BA35" i="36"/>
  <c r="BA11" i="36"/>
  <c r="BA43" i="36"/>
  <c r="BA48" i="36"/>
  <c r="BA78" i="36"/>
  <c r="BA93" i="36"/>
  <c r="BA89" i="36"/>
  <c r="BA56" i="36"/>
  <c r="BA79" i="36"/>
  <c r="BA23" i="36"/>
  <c r="BA24" i="36"/>
  <c r="BA59" i="36"/>
  <c r="BA86" i="36"/>
  <c r="BA63" i="36"/>
  <c r="BA54" i="36"/>
  <c r="BA60" i="36"/>
  <c r="BA12" i="36"/>
  <c r="BA17" i="36"/>
  <c r="AY99" i="36"/>
  <c r="V31" i="44" s="1"/>
  <c r="HZ2" i="43" s="1"/>
  <c r="AZ9" i="36"/>
  <c r="AZ99" i="36" s="1"/>
  <c r="BA69" i="36"/>
  <c r="BA39" i="36"/>
  <c r="BA41" i="36"/>
  <c r="BA47" i="36"/>
  <c r="BA37" i="36"/>
  <c r="BA61" i="36"/>
  <c r="BA28" i="36"/>
  <c r="BA22" i="36"/>
  <c r="AW99" i="36"/>
  <c r="AV99" i="36"/>
  <c r="R31" i="32" s="1"/>
  <c r="BK2" i="43" s="1"/>
  <c r="BA9" i="36" l="1"/>
  <c r="BA99" i="36" s="1"/>
  <c r="BA102" i="36" s="1"/>
  <c r="AQ31" i="32"/>
  <c r="R30" i="32"/>
  <c r="V30" i="44"/>
  <c r="AT31" i="44"/>
  <c r="Q34" i="7"/>
  <c r="AT32" i="44" l="1"/>
  <c r="IE2" i="43" s="1"/>
  <c r="ID2" i="43"/>
  <c r="V35" i="44"/>
  <c r="IF2" i="43" s="1"/>
  <c r="HY2" i="43"/>
  <c r="R35" i="32"/>
  <c r="BQ2" i="43" s="1"/>
  <c r="BJ2" i="43"/>
  <c r="Q31" i="7"/>
  <c r="W2" i="43" s="1"/>
  <c r="Z2" i="43"/>
  <c r="AQ32" i="32"/>
  <c r="BP2" i="43" s="1"/>
  <c r="BO2" i="43"/>
  <c r="Q49" i="7"/>
  <c r="AQ37" i="7" l="1"/>
  <c r="AG2" i="43" s="1"/>
  <c r="Q30" i="7"/>
  <c r="Q48" i="7" s="1"/>
  <c r="AH49" i="7"/>
  <c r="AO2" i="43"/>
  <c r="V2" i="43" l="1"/>
  <c r="AQ38" i="7"/>
  <c r="AH2" i="43" s="1"/>
  <c r="AH48" i="7"/>
  <c r="AN2"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author>
    <author>ヤスイ</author>
  </authors>
  <commentList>
    <comment ref="M4" authorId="0" shapeId="0" xr:uid="{0CAAA9A3-0D7D-4034-BB92-EBEA36518D33}">
      <text>
        <r>
          <rPr>
            <sz val="11"/>
            <color indexed="81"/>
            <rFont val="MS P ゴシック"/>
            <family val="3"/>
            <charset val="128"/>
          </rPr>
          <t>加算実績通知から転記すること</t>
        </r>
      </text>
    </comment>
    <comment ref="Q23" authorId="0" shapeId="0" xr:uid="{03DC8E76-BFA8-4553-9A25-1EC9E741E92E}">
      <text>
        <r>
          <rPr>
            <sz val="11"/>
            <color indexed="81"/>
            <rFont val="MS P ゴシック"/>
            <family val="3"/>
            <charset val="128"/>
          </rPr>
          <t>加算実績通知から転記すること</t>
        </r>
      </text>
    </comment>
    <comment ref="AQ37" authorId="1" shapeId="0" xr:uid="{3AA6A59F-CD68-4C4C-933D-241E9548554C}">
      <text>
        <r>
          <rPr>
            <sz val="9"/>
            <color indexed="81"/>
            <rFont val="MS P ゴシック"/>
            <family val="3"/>
            <charset val="128"/>
          </rPr>
          <t>【様式６別添１】を入力することで数値反映</t>
        </r>
      </text>
    </comment>
    <comment ref="Q38" authorId="0" shapeId="0" xr:uid="{0763DE7E-D097-4788-B805-B95ECE81E8CE}">
      <text>
        <r>
          <rPr>
            <b/>
            <u/>
            <sz val="11"/>
            <color indexed="81"/>
            <rFont val="MS P ゴシック"/>
            <family val="3"/>
            <charset val="128"/>
          </rPr>
          <t>新規事由なしの場合は入力不要</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FED653A4-2420-400B-9DAB-214A9025EC34}">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author>
    <author>ヤスイ</author>
  </authors>
  <commentList>
    <comment ref="AS2" authorId="0" shapeId="0" xr:uid="{F7DACD74-FB5C-4510-9345-AB521069C757}">
      <text>
        <r>
          <rPr>
            <sz val="14"/>
            <color indexed="10"/>
            <rFont val="MS P ゴシック"/>
            <family val="3"/>
            <charset val="128"/>
          </rPr>
          <t>令和３年度分</t>
        </r>
        <r>
          <rPr>
            <sz val="14"/>
            <color indexed="81"/>
            <rFont val="MS P ゴシック"/>
            <family val="3"/>
            <charset val="128"/>
          </rPr>
          <t>の実績報告様式のうち「</t>
        </r>
        <r>
          <rPr>
            <sz val="14"/>
            <color indexed="10"/>
            <rFont val="MS P ゴシック"/>
            <family val="3"/>
            <charset val="128"/>
          </rPr>
          <t>令和３年度</t>
        </r>
        <r>
          <rPr>
            <sz val="14"/>
            <color indexed="81"/>
            <rFont val="MS P ゴシック"/>
            <family val="3"/>
            <charset val="128"/>
          </rPr>
          <t>　処遇改善等加算　総括表」の処遇Ⅰ・Ⅱ・Ⅲそれぞれの「残額」欄の金額を転記
※昨年度に提出済のデータ数値を入力ください
※処遇Ⅲについては、当該年度分には関係がないため、御放念ください。</t>
        </r>
      </text>
    </comment>
    <comment ref="N4" authorId="0" shapeId="0" xr:uid="{0295B68D-674F-4119-B728-C1B3B70AB7B2}">
      <text>
        <r>
          <rPr>
            <sz val="14"/>
            <color indexed="81"/>
            <rFont val="MS P ゴシック"/>
            <family val="3"/>
            <charset val="128"/>
          </rPr>
          <t>就業規則等で定めた常勤職員の１か月の勤務時間数</t>
        </r>
      </text>
    </comment>
    <comment ref="W4" authorId="0" shapeId="0" xr:uid="{93E87D39-D7FB-4BE8-8DAF-2CEFFCDDD965}">
      <text>
        <r>
          <rPr>
            <sz val="12"/>
            <color indexed="81"/>
            <rFont val="MS P ゴシック"/>
            <family val="3"/>
            <charset val="128"/>
          </rPr>
          <t>【基準年度賃金算定シート】を作成のうえ○を入力</t>
        </r>
      </text>
    </comment>
    <comment ref="AS6" authorId="1" shapeId="0" xr:uid="{C2C84AC7-419C-41E2-8D70-2B6A7BF8A2CA}">
      <text>
        <r>
          <rPr>
            <sz val="14"/>
            <color indexed="10"/>
            <rFont val="MS P ゴシック"/>
            <family val="3"/>
            <charset val="128"/>
          </rPr>
          <t>残額</t>
        </r>
        <r>
          <rPr>
            <sz val="14"/>
            <color indexed="81"/>
            <rFont val="MS P ゴシック"/>
            <family val="3"/>
            <charset val="128"/>
          </rPr>
          <t>と「同額（又はほぼ同額）」となるように入力
例)前年度、処遇Ⅰにおいて1万円が残額の場合は、セル「AS99」が1万円となる</t>
        </r>
      </text>
    </comment>
    <comment ref="BA6" authorId="0" shapeId="0" xr:uid="{1A8E2C03-8FE9-4370-B3C1-D984E3D2F64F}">
      <text>
        <r>
          <rPr>
            <sz val="14"/>
            <color indexed="81"/>
            <rFont val="MS P ゴシック"/>
            <family val="3"/>
            <charset val="128"/>
          </rPr>
          <t xml:space="preserve"> 「基準年度における賃金水準を適用した場合の賃金」について、「簡便な算定方式」を採用された場合は、賃金改善実績額の合計額に着目してください。
 「簡便な算定方式」では便宜上、基準年度賃金水準適用賃金の合計額を、個々の職員に均等に配分しております。従って、職員によっては賃金改善実績額が大きくマイナス値になるケースも想定されますが、それ自体は問題ありません。</t>
        </r>
      </text>
    </comment>
    <comment ref="S7" authorId="0" shapeId="0" xr:uid="{084FFCB2-9708-4355-AD07-330AECED7CC8}">
      <text>
        <r>
          <rPr>
            <sz val="14"/>
            <color indexed="10"/>
            <rFont val="MS P ゴシック"/>
            <family val="3"/>
            <charset val="128"/>
          </rPr>
          <t>令和４年度</t>
        </r>
        <r>
          <rPr>
            <sz val="14"/>
            <color indexed="81"/>
            <rFont val="MS P ゴシック"/>
            <family val="3"/>
            <charset val="128"/>
          </rPr>
          <t>の職員について、</t>
        </r>
        <r>
          <rPr>
            <sz val="14"/>
            <color indexed="32"/>
            <rFont val="MS P ゴシック"/>
            <family val="3"/>
            <charset val="128"/>
          </rPr>
          <t>基準年度の同種同等職員の給与水準</t>
        </r>
        <r>
          <rPr>
            <sz val="14"/>
            <color indexed="81"/>
            <rFont val="MS P ゴシック"/>
            <family val="3"/>
            <charset val="128"/>
          </rPr>
          <t>に当てはめて算出する
※基準年度において適用を受けていた処遇改善Ⅰを含み、</t>
        </r>
        <r>
          <rPr>
            <b/>
            <u/>
            <sz val="14"/>
            <color indexed="10"/>
            <rFont val="MS P ゴシック"/>
            <family val="3"/>
            <charset val="128"/>
          </rPr>
          <t>処遇改善Ⅱ・Ⅲは除く</t>
        </r>
        <r>
          <rPr>
            <sz val="14"/>
            <color indexed="81"/>
            <rFont val="MS P ゴシック"/>
            <family val="3"/>
            <charset val="128"/>
          </rPr>
          <t xml:space="preserve">
※</t>
        </r>
        <r>
          <rPr>
            <sz val="14"/>
            <color indexed="32"/>
            <rFont val="MS P ゴシック"/>
            <family val="3"/>
            <charset val="128"/>
          </rPr>
          <t>法定福利費等の事業主負担額を除く</t>
        </r>
        <r>
          <rPr>
            <sz val="14"/>
            <color indexed="81"/>
            <rFont val="MS P ゴシック"/>
            <family val="3"/>
            <charset val="128"/>
          </rPr>
          <t xml:space="preserve">
※同一職員に基準年度に支払った賃金ではないことに注意</t>
        </r>
      </text>
    </comment>
    <comment ref="AB7" authorId="0" shapeId="0" xr:uid="{DCA9EEFE-BCF9-428D-B72E-927242100603}">
      <text>
        <r>
          <rPr>
            <sz val="14"/>
            <color indexed="81"/>
            <rFont val="MS P ゴシック"/>
            <family val="3"/>
            <charset val="128"/>
          </rPr>
          <t>※加算当年度において適用を受けていた処遇改善Ⅰ・</t>
        </r>
        <r>
          <rPr>
            <b/>
            <u/>
            <sz val="14"/>
            <color indexed="10"/>
            <rFont val="MS P ゴシック"/>
            <family val="3"/>
            <charset val="128"/>
          </rPr>
          <t>Ⅱ・Ⅲを含む</t>
        </r>
        <r>
          <rPr>
            <sz val="14"/>
            <color indexed="81"/>
            <rFont val="MS P ゴシック"/>
            <family val="3"/>
            <charset val="128"/>
          </rPr>
          <t xml:space="preserve">
※</t>
        </r>
        <r>
          <rPr>
            <sz val="14"/>
            <color indexed="32"/>
            <rFont val="MS P ゴシック"/>
            <family val="3"/>
            <charset val="128"/>
          </rPr>
          <t>法定福利費等の事業主負担額を除く</t>
        </r>
      </text>
    </comment>
    <comment ref="AU7" authorId="0" shapeId="0" xr:uid="{1C1B93D6-E89A-4CA2-A9BD-F82C4320FAEF}">
      <text>
        <r>
          <rPr>
            <sz val="14"/>
            <color indexed="81"/>
            <rFont val="MS P ゴシック"/>
            <family val="3"/>
            <charset val="128"/>
          </rPr>
          <t>処遇改善等加算Ⅱの対象職員が、</t>
        </r>
        <r>
          <rPr>
            <u/>
            <sz val="14"/>
            <color indexed="10"/>
            <rFont val="MS P ゴシック"/>
            <family val="3"/>
            <charset val="128"/>
          </rPr>
          <t>年度途中に計画時には想定していなかった事情により休業等となった場合</t>
        </r>
        <r>
          <rPr>
            <sz val="14"/>
            <color indexed="81"/>
            <rFont val="MS P ゴシック"/>
            <family val="3"/>
            <charset val="128"/>
          </rPr>
          <t xml:space="preserve">
　①　</t>
        </r>
        <r>
          <rPr>
            <u/>
            <sz val="14"/>
            <color indexed="81"/>
            <rFont val="MS P ゴシック"/>
            <family val="3"/>
            <charset val="128"/>
          </rPr>
          <t>代理の職員の発令等を行い、当該職員に対して賃金改善を行うことが原則。</t>
        </r>
        <r>
          <rPr>
            <sz val="14"/>
            <color indexed="81"/>
            <rFont val="MS P ゴシック"/>
            <family val="3"/>
            <charset val="128"/>
          </rPr>
          <t xml:space="preserve">
　②　ただし、休業となった時期や園の職員構成等を考慮し、</t>
        </r>
        <r>
          <rPr>
            <u/>
            <sz val="14"/>
            <color indexed="81"/>
            <rFont val="MS P ゴシック"/>
            <family val="3"/>
            <charset val="128"/>
          </rPr>
          <t>代理の職員の発令等が難しい場合</t>
        </r>
        <r>
          <rPr>
            <sz val="14"/>
            <color indexed="81"/>
            <rFont val="MS P ゴシック"/>
            <family val="3"/>
            <charset val="128"/>
          </rPr>
          <t>には、
　　別途代理の職員の発令等は行わず、</t>
        </r>
        <r>
          <rPr>
            <u/>
            <sz val="14"/>
            <color indexed="81"/>
            <rFont val="MS P ゴシック"/>
            <family val="3"/>
            <charset val="128"/>
          </rPr>
          <t>施設職員の賃金改善に充てて差支えない。</t>
        </r>
        <r>
          <rPr>
            <sz val="14"/>
            <color indexed="81"/>
            <rFont val="MS P ゴシック"/>
            <family val="3"/>
            <charset val="128"/>
          </rPr>
          <t xml:space="preserve">
　　その際、対象者・改善額・改善方法については、施設において</t>
        </r>
        <r>
          <rPr>
            <u/>
            <sz val="14"/>
            <color indexed="81"/>
            <rFont val="MS P ゴシック"/>
            <family val="3"/>
            <charset val="128"/>
          </rPr>
          <t>自由に行うことが可能。</t>
        </r>
        <r>
          <rPr>
            <sz val="14"/>
            <color indexed="81"/>
            <rFont val="MS P ゴシック"/>
            <family val="3"/>
            <charset val="128"/>
          </rPr>
          <t xml:space="preserve">
　　この場合、結果として、副主任保育士等に対して月額４万円を上回る配分となっても問題ない。</t>
        </r>
      </text>
    </comment>
    <comment ref="W8" authorId="0" shapeId="0" xr:uid="{52561CCB-2F02-4463-A8A0-144B066E94C4}">
      <text>
        <r>
          <rPr>
            <sz val="14"/>
            <color indexed="81"/>
            <rFont val="MS P ゴシック"/>
            <family val="3"/>
            <charset val="128"/>
          </rPr>
          <t>【基準年度賃金算定シート】から、「簡便な算定方法」で算出した合計賃金を職員ごとに均等に割り振ることも可とする（割振りは自動計算）。
※簡便な算定方法を用いる場合、①②③は空白とすること。
※簡便な算定方法を用いない場合、①②③を入力すること。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H11" authorId="0" shapeId="0" xr:uid="{6B2CA8A4-42B0-47CE-9E8F-B2B5CA14EAD3}">
      <text>
        <r>
          <rPr>
            <sz val="9"/>
            <color indexed="81"/>
            <rFont val="MS P ゴシック"/>
            <family val="3"/>
            <charset val="128"/>
          </rPr>
          <t>基準年度において処遇改善等加算Ⅱ・Ⅲの適用を受けていた場合は、</t>
        </r>
        <r>
          <rPr>
            <u/>
            <sz val="9"/>
            <color indexed="10"/>
            <rFont val="MS P ゴシック"/>
            <family val="3"/>
            <charset val="128"/>
          </rPr>
          <t>処遇Ⅱ・Ⅲ分を除いた賃金総額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0599D0F8-F350-4D1B-9635-612F85CCC17A}">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ヤスイ</author>
    <author>tanaka</author>
  </authors>
  <commentList>
    <comment ref="AQ12" authorId="0" shapeId="0" xr:uid="{3670573B-E466-4B4E-AA86-E8DB62EE8F3B}">
      <text>
        <r>
          <rPr>
            <sz val="9"/>
            <color indexed="81"/>
            <rFont val="MS P ゴシック"/>
            <family val="3"/>
            <charset val="128"/>
          </rPr>
          <t>【様式６別添１】を入力することで数値反映</t>
        </r>
      </text>
    </comment>
    <comment ref="R24" authorId="1" shapeId="0" xr:uid="{74545FD6-C77A-45E8-96E1-36B0B4CC495A}">
      <text>
        <r>
          <rPr>
            <sz val="11"/>
            <color indexed="81"/>
            <rFont val="MS P ゴシック"/>
            <family val="3"/>
            <charset val="128"/>
          </rPr>
          <t>加算実績通知から転記すること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tanaka</author>
  </authors>
  <commentList>
    <comment ref="U8" authorId="0" shapeId="0" xr:uid="{6A52DF53-F799-468B-85AB-2CF7979509E9}">
      <text>
        <r>
          <rPr>
            <sz val="10"/>
            <color indexed="81"/>
            <rFont val="MS P ゴシック"/>
            <family val="3"/>
            <charset val="128"/>
          </rPr>
          <t>前年度残額に係る支払賃金・自由配分額がある場合は【様式６別添１】に記載すること</t>
        </r>
      </text>
    </comment>
    <comment ref="AH8" authorId="0" shapeId="0" xr:uid="{BCD6ED26-1E48-4E3B-B104-4EA6F0C3C7AE}">
      <text>
        <r>
          <rPr>
            <sz val="10"/>
            <color indexed="81"/>
            <rFont val="MS P ゴシック"/>
            <family val="3"/>
            <charset val="128"/>
          </rPr>
          <t>年度途中での発令・昇格・降格等がある場合にはその旨を記載すること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546032AC-50A9-4817-94BB-6E3DBC34D7E2}">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ヤスイ</author>
    <author>tanaka</author>
  </authors>
  <commentList>
    <comment ref="AT13" authorId="0" shapeId="0" xr:uid="{B55EF11F-2427-41EA-B2DB-462E82EF8DDE}">
      <text>
        <r>
          <rPr>
            <sz val="9"/>
            <color indexed="81"/>
            <rFont val="MS P ゴシック"/>
            <family val="3"/>
            <charset val="128"/>
          </rPr>
          <t>【様式６別添１】を入力することで数値反映</t>
        </r>
      </text>
    </comment>
    <comment ref="V24" authorId="1" shapeId="0" xr:uid="{5ED28621-50EA-4221-BD61-C26B4CA9B596}">
      <text>
        <r>
          <rPr>
            <sz val="11"/>
            <color indexed="81"/>
            <rFont val="MS P ゴシック"/>
            <family val="3"/>
            <charset val="128"/>
          </rPr>
          <t>加算実績通知から転記すること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ヤスイ</author>
  </authors>
  <commentList>
    <comment ref="K5" authorId="0" shapeId="0" xr:uid="{5AD46A93-B61A-415F-9E95-57D8309CD563}">
      <text>
        <r>
          <rPr>
            <sz val="16"/>
            <color indexed="81"/>
            <rFont val="MS P ゴシック"/>
            <family val="3"/>
            <charset val="128"/>
          </rPr>
          <t>【例（あくまで9,000は例示）】
職員Ａに対して、「9,000円／月」の改善の場合、Ｐ列～Ｕ列に「9,000」という金額を入力
※４～９月は臨時特例事業に係る部分のため、入力不要</t>
        </r>
      </text>
    </comment>
    <comment ref="I7" authorId="0" shapeId="0" xr:uid="{5CD07240-0EE4-42C4-8B5B-9ED22A2FA4B8}">
      <text>
        <r>
          <rPr>
            <sz val="16"/>
            <color indexed="81"/>
            <rFont val="MS P ゴシック"/>
            <family val="3"/>
            <charset val="128"/>
          </rPr>
          <t>【例（あくまで9,000は例示）】
職員Ａに対して、「9,000円／月」の改善を行う上で、国通知に基づく３分の２ルールを活用する場合、毎月の改善額は「6,000円／月」未満となる。
※３分の２ルールを活用しない場合は、何も記入しない。
そのうえで、３分の１未満を支払った場合、I列には「36,000円」という金額を記載
（計算過程）
9,000×1/3×6＝18,000
※なお、上記のとおりの支払いの場合は、H列に自動入力される金額は、下記となる
9,000×2/3×6＝36,000</t>
        </r>
      </text>
    </comment>
  </commentList>
</comments>
</file>

<file path=xl/sharedStrings.xml><?xml version="1.0" encoding="utf-8"?>
<sst xmlns="http://schemas.openxmlformats.org/spreadsheetml/2006/main" count="1754" uniqueCount="605">
  <si>
    <t>職種</t>
    <rPh sb="0" eb="2">
      <t>ショクシュ</t>
    </rPh>
    <phoneticPr fontId="4"/>
  </si>
  <si>
    <t>施設・事業所名</t>
    <rPh sb="0" eb="2">
      <t>シセツ</t>
    </rPh>
    <rPh sb="3" eb="6">
      <t>ジギョウショ</t>
    </rPh>
    <rPh sb="6" eb="7">
      <t>メイ</t>
    </rPh>
    <phoneticPr fontId="4"/>
  </si>
  <si>
    <t>①</t>
    <phoneticPr fontId="4"/>
  </si>
  <si>
    <t>②</t>
    <phoneticPr fontId="4"/>
  </si>
  <si>
    <t>③</t>
    <phoneticPr fontId="4"/>
  </si>
  <si>
    <t>賃金改善実施期間</t>
    <rPh sb="0" eb="2">
      <t>チンギン</t>
    </rPh>
    <rPh sb="2" eb="4">
      <t>カイゼン</t>
    </rPh>
    <rPh sb="4" eb="6">
      <t>ジッシ</t>
    </rPh>
    <rPh sb="6" eb="8">
      <t>キカン</t>
    </rPh>
    <phoneticPr fontId="4"/>
  </si>
  <si>
    <t>円</t>
    <rPh sb="0" eb="1">
      <t>エン</t>
    </rPh>
    <phoneticPr fontId="4"/>
  </si>
  <si>
    <t>都道府県名</t>
    <rPh sb="0" eb="4">
      <t>トドウフケン</t>
    </rPh>
    <rPh sb="4" eb="5">
      <t>メイ</t>
    </rPh>
    <phoneticPr fontId="4"/>
  </si>
  <si>
    <t>市町村名</t>
    <rPh sb="0" eb="4">
      <t>シチョウソンメイ</t>
    </rPh>
    <phoneticPr fontId="4"/>
  </si>
  <si>
    <t>番号</t>
    <rPh sb="0" eb="2">
      <t>バンゴウ</t>
    </rPh>
    <phoneticPr fontId="4"/>
  </si>
  <si>
    <t>④</t>
    <phoneticPr fontId="4"/>
  </si>
  <si>
    <t>　具体的な支払い方法</t>
    <rPh sb="1" eb="4">
      <t>グタイテキ</t>
    </rPh>
    <rPh sb="5" eb="7">
      <t>シハラ</t>
    </rPh>
    <rPh sb="8" eb="10">
      <t>ホウホウ</t>
    </rPh>
    <phoneticPr fontId="4"/>
  </si>
  <si>
    <t>支払った給与の項目</t>
    <rPh sb="0" eb="2">
      <t>シハラ</t>
    </rPh>
    <rPh sb="4" eb="6">
      <t>キュウヨ</t>
    </rPh>
    <rPh sb="7" eb="9">
      <t>コウモク</t>
    </rPh>
    <phoneticPr fontId="4"/>
  </si>
  <si>
    <t>賃金改善の方法</t>
    <rPh sb="0" eb="2">
      <t>チンギン</t>
    </rPh>
    <rPh sb="2" eb="4">
      <t>カイゼン</t>
    </rPh>
    <rPh sb="5" eb="7">
      <t>ホウホウ</t>
    </rPh>
    <phoneticPr fontId="4"/>
  </si>
  <si>
    <t>上記について相違ないことを証明いたします。</t>
    <rPh sb="0" eb="2">
      <t>ジョウキ</t>
    </rPh>
    <rPh sb="6" eb="8">
      <t>ソウイ</t>
    </rPh>
    <rPh sb="13" eb="15">
      <t>ショウメイ</t>
    </rPh>
    <phoneticPr fontId="4"/>
  </si>
  <si>
    <t>施設・事業所類型</t>
    <rPh sb="0" eb="2">
      <t>シセツ</t>
    </rPh>
    <rPh sb="3" eb="6">
      <t>ジギョウショ</t>
    </rPh>
    <rPh sb="6" eb="8">
      <t>ルイケイ</t>
    </rPh>
    <phoneticPr fontId="4"/>
  </si>
  <si>
    <t>人</t>
    <rPh sb="0" eb="1">
      <t>ニン</t>
    </rPh>
    <phoneticPr fontId="4"/>
  </si>
  <si>
    <t>円</t>
    <rPh sb="0" eb="1">
      <t>エン</t>
    </rPh>
    <phoneticPr fontId="4"/>
  </si>
  <si>
    <t>基本給</t>
    <rPh sb="0" eb="3">
      <t>キホンキュウ</t>
    </rPh>
    <phoneticPr fontId="4"/>
  </si>
  <si>
    <t>職名</t>
    <rPh sb="0" eb="2">
      <t>ショクメイ</t>
    </rPh>
    <phoneticPr fontId="4"/>
  </si>
  <si>
    <t>月</t>
    <rPh sb="0" eb="1">
      <t>ツキ</t>
    </rPh>
    <phoneticPr fontId="4"/>
  </si>
  <si>
    <t>合計</t>
    <rPh sb="0" eb="2">
      <t>ゴウケイ</t>
    </rPh>
    <phoneticPr fontId="4"/>
  </si>
  <si>
    <t>○○県</t>
    <rPh sb="2" eb="3">
      <t>ケン</t>
    </rPh>
    <phoneticPr fontId="4"/>
  </si>
  <si>
    <t>○○市</t>
    <rPh sb="2" eb="3">
      <t>シ</t>
    </rPh>
    <phoneticPr fontId="4"/>
  </si>
  <si>
    <t>○○保育所</t>
    <rPh sb="2" eb="5">
      <t>ホイクショ</t>
    </rPh>
    <phoneticPr fontId="4"/>
  </si>
  <si>
    <t>①</t>
    <phoneticPr fontId="4"/>
  </si>
  <si>
    <t>③</t>
    <phoneticPr fontId="4"/>
  </si>
  <si>
    <t>人数Ｂ</t>
    <rPh sb="0" eb="2">
      <t>ニンズウ</t>
    </rPh>
    <phoneticPr fontId="4"/>
  </si>
  <si>
    <t>人数Ａ</t>
    <rPh sb="0" eb="2">
      <t>ニンズウ</t>
    </rPh>
    <phoneticPr fontId="4"/>
  </si>
  <si>
    <t>同一事業者が運営する全ての施設・事業所（特定教育・保育施設及び特定地域型保育事業所）について記入すること。</t>
    <phoneticPr fontId="4"/>
  </si>
  <si>
    <t>✔</t>
    <phoneticPr fontId="4"/>
  </si>
  <si>
    <t>基本給</t>
    <rPh sb="0" eb="3">
      <t>キホンキュウ</t>
    </rPh>
    <phoneticPr fontId="4"/>
  </si>
  <si>
    <t>○</t>
    <phoneticPr fontId="4"/>
  </si>
  <si>
    <t>手当（　　　　）</t>
    <rPh sb="0" eb="2">
      <t>テアテ</t>
    </rPh>
    <phoneticPr fontId="4"/>
  </si>
  <si>
    <t>賞与（一時金）</t>
    <rPh sb="0" eb="2">
      <t>ショウヨ</t>
    </rPh>
    <rPh sb="3" eb="6">
      <t>イチジキン</t>
    </rPh>
    <phoneticPr fontId="4"/>
  </si>
  <si>
    <t>その他（　　　　）</t>
    <rPh sb="2" eb="3">
      <t>ホカ</t>
    </rPh>
    <phoneticPr fontId="4"/>
  </si>
  <si>
    <t>○</t>
    <phoneticPr fontId="4"/>
  </si>
  <si>
    <t>例１</t>
    <rPh sb="0" eb="1">
      <t>レイ</t>
    </rPh>
    <phoneticPr fontId="4"/>
  </si>
  <si>
    <t>前年度の加算残額</t>
    <rPh sb="0" eb="3">
      <t>ゼンネンド</t>
    </rPh>
    <rPh sb="4" eb="6">
      <t>カサン</t>
    </rPh>
    <rPh sb="6" eb="8">
      <t>ザンガク</t>
    </rPh>
    <phoneticPr fontId="4"/>
  </si>
  <si>
    <t>前年度の加算残額に対応した支払い賃金額</t>
    <rPh sb="0" eb="3">
      <t>ゼンネンド</t>
    </rPh>
    <rPh sb="4" eb="6">
      <t>カサン</t>
    </rPh>
    <rPh sb="6" eb="8">
      <t>ザンガク</t>
    </rPh>
    <rPh sb="9" eb="11">
      <t>タイオウ</t>
    </rPh>
    <rPh sb="13" eb="15">
      <t>シハラ</t>
    </rPh>
    <rPh sb="16" eb="18">
      <t>チンギン</t>
    </rPh>
    <rPh sb="18" eb="19">
      <t>ガク</t>
    </rPh>
    <phoneticPr fontId="4"/>
  </si>
  <si>
    <t>（１）前年度の加算残額に対応する賃金改善の状況（前年度の加算残額がある場合のみ記入））</t>
    <rPh sb="3" eb="5">
      <t>ゼンネン</t>
    </rPh>
    <rPh sb="5" eb="6">
      <t>ド</t>
    </rPh>
    <rPh sb="7" eb="9">
      <t>カサン</t>
    </rPh>
    <rPh sb="9" eb="11">
      <t>ザンガク</t>
    </rPh>
    <rPh sb="12" eb="14">
      <t>タイオウ</t>
    </rPh>
    <rPh sb="16" eb="18">
      <t>チンギン</t>
    </rPh>
    <rPh sb="18" eb="20">
      <t>カイゼン</t>
    </rPh>
    <rPh sb="21" eb="23">
      <t>ジョウキョウ</t>
    </rPh>
    <rPh sb="24" eb="27">
      <t>ゼンネンド</t>
    </rPh>
    <rPh sb="28" eb="30">
      <t>カサン</t>
    </rPh>
    <rPh sb="30" eb="32">
      <t>ザンガク</t>
    </rPh>
    <rPh sb="35" eb="37">
      <t>バアイ</t>
    </rPh>
    <rPh sb="39" eb="41">
      <t>キニュウ</t>
    </rPh>
    <phoneticPr fontId="4"/>
  </si>
  <si>
    <t>　</t>
    <phoneticPr fontId="4"/>
  </si>
  <si>
    <t>加算残額に対応した賃金の支払い状況</t>
    <rPh sb="0" eb="2">
      <t>カサン</t>
    </rPh>
    <rPh sb="2" eb="4">
      <t>ザンガク</t>
    </rPh>
    <rPh sb="5" eb="7">
      <t>タイオウ</t>
    </rPh>
    <rPh sb="9" eb="11">
      <t>チンギン</t>
    </rPh>
    <rPh sb="12" eb="14">
      <t>シハラ</t>
    </rPh>
    <rPh sb="15" eb="17">
      <t>ジョウキョウ</t>
    </rPh>
    <phoneticPr fontId="4"/>
  </si>
  <si>
    <t>（１）加算前年度の加算残額に対応する賃金改善の状況（加算前年度の加算残額がある場合のみ記入））</t>
    <rPh sb="3" eb="5">
      <t>カサン</t>
    </rPh>
    <rPh sb="5" eb="7">
      <t>ゼンネン</t>
    </rPh>
    <rPh sb="7" eb="8">
      <t>ド</t>
    </rPh>
    <rPh sb="9" eb="11">
      <t>カサン</t>
    </rPh>
    <rPh sb="11" eb="13">
      <t>ザンガク</t>
    </rPh>
    <rPh sb="14" eb="16">
      <t>タイオウ</t>
    </rPh>
    <rPh sb="18" eb="20">
      <t>チンギン</t>
    </rPh>
    <rPh sb="20" eb="22">
      <t>カイゼン</t>
    </rPh>
    <rPh sb="23" eb="25">
      <t>ジョウキョウ</t>
    </rPh>
    <rPh sb="26" eb="28">
      <t>カサン</t>
    </rPh>
    <rPh sb="28" eb="31">
      <t>ゼンネンド</t>
    </rPh>
    <rPh sb="32" eb="34">
      <t>カサン</t>
    </rPh>
    <rPh sb="34" eb="36">
      <t>ザンガク</t>
    </rPh>
    <rPh sb="39" eb="41">
      <t>バアイ</t>
    </rPh>
    <rPh sb="43" eb="45">
      <t>キニュウ</t>
    </rPh>
    <phoneticPr fontId="4"/>
  </si>
  <si>
    <t>支払った給与の項目</t>
    <rPh sb="0" eb="2">
      <t>シハラ</t>
    </rPh>
    <rPh sb="4" eb="6">
      <t>キュウヨ</t>
    </rPh>
    <rPh sb="5" eb="6">
      <t>シキュウ</t>
    </rPh>
    <rPh sb="7" eb="9">
      <t>コウモク</t>
    </rPh>
    <phoneticPr fontId="4"/>
  </si>
  <si>
    <t>（以下、加算残額が生じた場合のみ記入）</t>
    <rPh sb="1" eb="3">
      <t>イカ</t>
    </rPh>
    <rPh sb="4" eb="6">
      <t>カサン</t>
    </rPh>
    <rPh sb="6" eb="8">
      <t>ザンガク</t>
    </rPh>
    <rPh sb="9" eb="10">
      <t>ショウ</t>
    </rPh>
    <rPh sb="12" eb="14">
      <t>バアイ</t>
    </rPh>
    <rPh sb="16" eb="18">
      <t>キニュウ</t>
    </rPh>
    <phoneticPr fontId="4"/>
  </si>
  <si>
    <t>加算前年度の加算残額</t>
    <rPh sb="0" eb="2">
      <t>カサン</t>
    </rPh>
    <rPh sb="2" eb="5">
      <t>ゼンネンド</t>
    </rPh>
    <rPh sb="6" eb="8">
      <t>カサン</t>
    </rPh>
    <rPh sb="8" eb="10">
      <t>ザンガク</t>
    </rPh>
    <phoneticPr fontId="4"/>
  </si>
  <si>
    <t>No</t>
    <phoneticPr fontId="4"/>
  </si>
  <si>
    <t>職員名</t>
    <phoneticPr fontId="4"/>
  </si>
  <si>
    <t>職種</t>
    <phoneticPr fontId="4"/>
  </si>
  <si>
    <t>法人役員との兼務</t>
    <phoneticPr fontId="4"/>
  </si>
  <si>
    <t>備考</t>
    <rPh sb="0" eb="2">
      <t>ビコウ</t>
    </rPh>
    <phoneticPr fontId="4"/>
  </si>
  <si>
    <t>基本給
①</t>
    <phoneticPr fontId="4"/>
  </si>
  <si>
    <t>手当
②</t>
    <rPh sb="0" eb="2">
      <t>テアテ</t>
    </rPh>
    <phoneticPr fontId="4"/>
  </si>
  <si>
    <t>賞与
（一時金）
③</t>
    <rPh sb="0" eb="2">
      <t>ショウヨ</t>
    </rPh>
    <phoneticPr fontId="4"/>
  </si>
  <si>
    <t>総額</t>
    <rPh sb="0" eb="2">
      <t>ソウガク</t>
    </rPh>
    <phoneticPr fontId="4"/>
  </si>
  <si>
    <t>【記入における留意事項】</t>
    <phoneticPr fontId="4"/>
  </si>
  <si>
    <t>施設・事業所に現に勤務している職員全員（職種を問わず、非常勤を含む。）を記載すること。</t>
    <phoneticPr fontId="4"/>
  </si>
  <si>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4"/>
  </si>
  <si>
    <t>※1</t>
    <phoneticPr fontId="4"/>
  </si>
  <si>
    <t>※2　</t>
    <phoneticPr fontId="4"/>
  </si>
  <si>
    <t>※3</t>
    <phoneticPr fontId="4"/>
  </si>
  <si>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4"/>
  </si>
  <si>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4"/>
  </si>
  <si>
    <t>③</t>
    <phoneticPr fontId="4"/>
  </si>
  <si>
    <t>（２）加算実績額</t>
    <rPh sb="3" eb="5">
      <t>カサン</t>
    </rPh>
    <rPh sb="5" eb="7">
      <t>ジッセキ</t>
    </rPh>
    <rPh sb="7" eb="8">
      <t>ガク</t>
    </rPh>
    <phoneticPr fontId="4"/>
  </si>
  <si>
    <t>①</t>
    <phoneticPr fontId="4"/>
  </si>
  <si>
    <t>③</t>
    <phoneticPr fontId="4"/>
  </si>
  <si>
    <t>①</t>
    <phoneticPr fontId="4"/>
  </si>
  <si>
    <t>（４）他施設・事業所への配分等について</t>
    <rPh sb="3" eb="6">
      <t>タシセツ</t>
    </rPh>
    <rPh sb="7" eb="10">
      <t>ジギョウショ</t>
    </rPh>
    <rPh sb="12" eb="14">
      <t>ハイブン</t>
    </rPh>
    <rPh sb="14" eb="15">
      <t>トウ</t>
    </rPh>
    <phoneticPr fontId="4"/>
  </si>
  <si>
    <t>②</t>
    <phoneticPr fontId="4"/>
  </si>
  <si>
    <t>②</t>
    <phoneticPr fontId="4"/>
  </si>
  <si>
    <t>他事業所への拠出額
（円）</t>
    <rPh sb="0" eb="1">
      <t>ホカ</t>
    </rPh>
    <rPh sb="1" eb="4">
      <t>ジギョウショ</t>
    </rPh>
    <rPh sb="6" eb="8">
      <t>キョシュツ</t>
    </rPh>
    <rPh sb="8" eb="9">
      <t>ガク</t>
    </rPh>
    <rPh sb="11" eb="12">
      <t>エン</t>
    </rPh>
    <phoneticPr fontId="4"/>
  </si>
  <si>
    <t>他事業所からの受入額
（円）</t>
    <rPh sb="0" eb="1">
      <t>ホカ</t>
    </rPh>
    <rPh sb="1" eb="4">
      <t>ジギョウショ</t>
    </rPh>
    <rPh sb="7" eb="9">
      <t>ウケイレ</t>
    </rPh>
    <rPh sb="9" eb="10">
      <t>ガク</t>
    </rPh>
    <rPh sb="12" eb="13">
      <t>エン</t>
    </rPh>
    <phoneticPr fontId="4"/>
  </si>
  <si>
    <t>加算当年度内の賃金改善実施期間における支払賃金</t>
    <rPh sb="0" eb="2">
      <t>カサン</t>
    </rPh>
    <rPh sb="2" eb="5">
      <t>トウネンド</t>
    </rPh>
    <rPh sb="5" eb="6">
      <t>ナイ</t>
    </rPh>
    <rPh sb="7" eb="9">
      <t>チンギン</t>
    </rPh>
    <rPh sb="9" eb="11">
      <t>カイゼン</t>
    </rPh>
    <rPh sb="11" eb="13">
      <t>ジッシ</t>
    </rPh>
    <rPh sb="13" eb="15">
      <t>キカン</t>
    </rPh>
    <rPh sb="19" eb="21">
      <t>シハラ</t>
    </rPh>
    <rPh sb="21" eb="23">
      <t>チンギン</t>
    </rPh>
    <phoneticPr fontId="4"/>
  </si>
  <si>
    <t>※6</t>
    <phoneticPr fontId="4"/>
  </si>
  <si>
    <t>施設・事業所名</t>
    <phoneticPr fontId="4"/>
  </si>
  <si>
    <t>施設・事業所名</t>
    <phoneticPr fontId="4"/>
  </si>
  <si>
    <t>賃金改善等実績総額（②＋⑨）（千円未満の端数は切り捨て）</t>
    <rPh sb="0" eb="2">
      <t>チンギン</t>
    </rPh>
    <rPh sb="2" eb="4">
      <t>カイゼン</t>
    </rPh>
    <rPh sb="4" eb="5">
      <t>トウ</t>
    </rPh>
    <rPh sb="5" eb="7">
      <t>ジッセキ</t>
    </rPh>
    <rPh sb="7" eb="9">
      <t>ソウガク</t>
    </rPh>
    <phoneticPr fontId="4"/>
  </si>
  <si>
    <t>拠出実績額</t>
    <rPh sb="0" eb="2">
      <t>キョシュツ</t>
    </rPh>
    <rPh sb="2" eb="4">
      <t>ジッセキ</t>
    </rPh>
    <rPh sb="4" eb="5">
      <t>ガク</t>
    </rPh>
    <phoneticPr fontId="4"/>
  </si>
  <si>
    <t>受入実績額</t>
    <rPh sb="0" eb="1">
      <t>ウ</t>
    </rPh>
    <rPh sb="1" eb="2">
      <t>イ</t>
    </rPh>
    <rPh sb="2" eb="4">
      <t>ジッセキ</t>
    </rPh>
    <rPh sb="4" eb="5">
      <t>ガク</t>
    </rPh>
    <phoneticPr fontId="4"/>
  </si>
  <si>
    <t>③支払賃金</t>
    <phoneticPr fontId="4"/>
  </si>
  <si>
    <t>⑨事業主負担増加相当総額</t>
    <rPh sb="10" eb="11">
      <t>ソウ</t>
    </rPh>
    <phoneticPr fontId="4"/>
  </si>
  <si>
    <t>（３）賃金改善等実績総額</t>
    <rPh sb="3" eb="5">
      <t>チンギン</t>
    </rPh>
    <rPh sb="5" eb="7">
      <t>カイゼン</t>
    </rPh>
    <rPh sb="7" eb="8">
      <t>トウ</t>
    </rPh>
    <rPh sb="8" eb="10">
      <t>ジッセキ</t>
    </rPh>
    <rPh sb="10" eb="12">
      <t>ソウガク</t>
    </rPh>
    <phoneticPr fontId="4"/>
  </si>
  <si>
    <t>⑦基準年度の賃金水準（当該年度に係る加算残額を含む）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23" eb="24">
      <t>フク</t>
    </rPh>
    <phoneticPr fontId="4"/>
  </si>
  <si>
    <t>※2</t>
    <phoneticPr fontId="4"/>
  </si>
  <si>
    <t>加算Ⅰ新規事由がない場合は、前年度からの増減額を記入すること。</t>
    <rPh sb="10" eb="12">
      <t>バアイ</t>
    </rPh>
    <rPh sb="14" eb="17">
      <t>ゼンネンド</t>
    </rPh>
    <rPh sb="20" eb="22">
      <t>ゾウゲン</t>
    </rPh>
    <rPh sb="22" eb="23">
      <t>ガク</t>
    </rPh>
    <rPh sb="24" eb="26">
      <t>キニュウ</t>
    </rPh>
    <phoneticPr fontId="4"/>
  </si>
  <si>
    <t>②うち基準年度からの増減分</t>
    <rPh sb="3" eb="5">
      <t>キジュン</t>
    </rPh>
    <rPh sb="5" eb="7">
      <t>ネンド</t>
    </rPh>
    <rPh sb="10" eb="12">
      <t>ゾウゲン</t>
    </rPh>
    <rPh sb="12" eb="13">
      <t>ブン</t>
    </rPh>
    <phoneticPr fontId="4"/>
  </si>
  <si>
    <t>④うち基準年度からの増減分</t>
    <rPh sb="3" eb="5">
      <t>キジュン</t>
    </rPh>
    <rPh sb="5" eb="7">
      <t>ネンド</t>
    </rPh>
    <rPh sb="10" eb="12">
      <t>ゾウゲン</t>
    </rPh>
    <rPh sb="12" eb="13">
      <t>ブン</t>
    </rPh>
    <phoneticPr fontId="4"/>
  </si>
  <si>
    <r>
      <t>施設・事業所名</t>
    </r>
    <r>
      <rPr>
        <vertAlign val="superscript"/>
        <sz val="12"/>
        <rFont val="HGｺﾞｼｯｸM"/>
        <family val="3"/>
        <charset val="128"/>
      </rPr>
      <t>※1</t>
    </r>
    <rPh sb="0" eb="2">
      <t>シセツ</t>
    </rPh>
    <rPh sb="3" eb="6">
      <t>ジギョウショ</t>
    </rPh>
    <rPh sb="6" eb="7">
      <t>メイ</t>
    </rPh>
    <phoneticPr fontId="4"/>
  </si>
  <si>
    <r>
      <t>うち基準年度からの増減額</t>
    </r>
    <r>
      <rPr>
        <vertAlign val="superscript"/>
        <sz val="9"/>
        <rFont val="HGｺﾞｼｯｸM"/>
        <family val="3"/>
        <charset val="128"/>
      </rPr>
      <t>※2</t>
    </r>
    <r>
      <rPr>
        <sz val="9"/>
        <rFont val="HGｺﾞｼｯｸM"/>
        <family val="3"/>
        <charset val="128"/>
      </rPr>
      <t xml:space="preserve">
（円）</t>
    </r>
    <rPh sb="2" eb="4">
      <t>キジュン</t>
    </rPh>
    <rPh sb="16" eb="17">
      <t>エン</t>
    </rPh>
    <phoneticPr fontId="4"/>
  </si>
  <si>
    <t>⑧基準翌年度から加算当年度までの公定価格における人件費の改定分</t>
    <rPh sb="1" eb="3">
      <t>キジュン</t>
    </rPh>
    <rPh sb="3" eb="6">
      <t>ヨクネンド</t>
    </rPh>
    <rPh sb="4" eb="6">
      <t>ネンド</t>
    </rPh>
    <rPh sb="8" eb="10">
      <t>カサン</t>
    </rPh>
    <rPh sb="10" eb="13">
      <t>トウネンド</t>
    </rPh>
    <rPh sb="16" eb="18">
      <t>コウテイ</t>
    </rPh>
    <rPh sb="18" eb="20">
      <t>カカク</t>
    </rPh>
    <rPh sb="24" eb="27">
      <t>ジンケンヒ</t>
    </rPh>
    <rPh sb="28" eb="30">
      <t>カイテイ</t>
    </rPh>
    <rPh sb="30" eb="31">
      <t>ブン</t>
    </rPh>
    <phoneticPr fontId="4"/>
  </si>
  <si>
    <r>
      <t>経験年数　</t>
    </r>
    <r>
      <rPr>
        <sz val="12"/>
        <rFont val="ＭＳ ゴシック"/>
        <family val="3"/>
        <charset val="128"/>
      </rPr>
      <t>※1</t>
    </r>
    <phoneticPr fontId="4"/>
  </si>
  <si>
    <r>
      <t xml:space="preserve">常勤
非常勤
</t>
    </r>
    <r>
      <rPr>
        <sz val="12"/>
        <rFont val="ＭＳ ゴシック"/>
        <family val="3"/>
        <charset val="128"/>
      </rPr>
      <t>※2</t>
    </r>
    <phoneticPr fontId="4"/>
  </si>
  <si>
    <r>
      <t xml:space="preserve">常勤
換算値
</t>
    </r>
    <r>
      <rPr>
        <sz val="12"/>
        <rFont val="ＭＳ ゴシック"/>
        <family val="3"/>
        <charset val="128"/>
      </rPr>
      <t>※3</t>
    </r>
    <phoneticPr fontId="4"/>
  </si>
  <si>
    <t>※4</t>
    <phoneticPr fontId="4"/>
  </si>
  <si>
    <t>（３）賃金改善等実績総額</t>
    <rPh sb="3" eb="5">
      <t>チンギン</t>
    </rPh>
    <rPh sb="5" eb="7">
      <t>カイゼン</t>
    </rPh>
    <rPh sb="7" eb="8">
      <t>トウ</t>
    </rPh>
    <rPh sb="8" eb="10">
      <t>ジッセキ</t>
    </rPh>
    <rPh sb="10" eb="11">
      <t>ソウ</t>
    </rPh>
    <rPh sb="11" eb="12">
      <t>ガク</t>
    </rPh>
    <phoneticPr fontId="4"/>
  </si>
  <si>
    <t>例２</t>
    <rPh sb="0" eb="1">
      <t>レイ</t>
    </rPh>
    <phoneticPr fontId="4"/>
  </si>
  <si>
    <t>運営する施設・事業所が１箇所のみの事業者については記入不要。</t>
    <rPh sb="0" eb="2">
      <t>ウンエイ</t>
    </rPh>
    <rPh sb="4" eb="6">
      <t>シセツ</t>
    </rPh>
    <rPh sb="7" eb="10">
      <t>ジギョウショ</t>
    </rPh>
    <rPh sb="12" eb="14">
      <t>カショ</t>
    </rPh>
    <rPh sb="17" eb="20">
      <t>ジギョウシャ</t>
    </rPh>
    <rPh sb="25" eb="27">
      <t>キニュウ</t>
    </rPh>
    <rPh sb="27" eb="29">
      <t>フヨウ</t>
    </rPh>
    <phoneticPr fontId="4"/>
  </si>
  <si>
    <t>同一事業者内における拠出実績額・受入実績額一覧表（処遇改善等加算Ⅰ）</t>
    <rPh sb="0" eb="2">
      <t>ドウイツ</t>
    </rPh>
    <rPh sb="2" eb="5">
      <t>ジギョウシャ</t>
    </rPh>
    <rPh sb="5" eb="6">
      <t>ナイ</t>
    </rPh>
    <rPh sb="10" eb="12">
      <t>キョシュツ</t>
    </rPh>
    <rPh sb="12" eb="14">
      <t>ジッセキ</t>
    </rPh>
    <rPh sb="14" eb="15">
      <t>ガク</t>
    </rPh>
    <rPh sb="16" eb="18">
      <t>ウケイレ</t>
    </rPh>
    <rPh sb="18" eb="20">
      <t>ジッセキ</t>
    </rPh>
    <rPh sb="20" eb="21">
      <t>ガク</t>
    </rPh>
    <rPh sb="21" eb="23">
      <t>イチラン</t>
    </rPh>
    <rPh sb="23" eb="24">
      <t>ヒョウ</t>
    </rPh>
    <rPh sb="25" eb="27">
      <t>ショグウ</t>
    </rPh>
    <rPh sb="27" eb="29">
      <t>カイゼン</t>
    </rPh>
    <rPh sb="29" eb="30">
      <t>トウ</t>
    </rPh>
    <rPh sb="30" eb="32">
      <t>カサン</t>
    </rPh>
    <phoneticPr fontId="4"/>
  </si>
  <si>
    <t>同一事業者内における拠出実績額・受入実績額一覧表（処遇改善等加算Ⅱ）</t>
    <rPh sb="0" eb="2">
      <t>ドウイツ</t>
    </rPh>
    <rPh sb="2" eb="5">
      <t>ジギョウシャ</t>
    </rPh>
    <rPh sb="5" eb="6">
      <t>ナイ</t>
    </rPh>
    <rPh sb="10" eb="12">
      <t>キョシュツ</t>
    </rPh>
    <rPh sb="12" eb="15">
      <t>ジッセキガク</t>
    </rPh>
    <rPh sb="16" eb="18">
      <t>ウケイレ</t>
    </rPh>
    <rPh sb="18" eb="21">
      <t>ジッセキガク</t>
    </rPh>
    <rPh sb="21" eb="23">
      <t>イチラン</t>
    </rPh>
    <rPh sb="23" eb="24">
      <t>ヒョウ</t>
    </rPh>
    <rPh sb="25" eb="27">
      <t>ショグウ</t>
    </rPh>
    <rPh sb="27" eb="29">
      <t>カイゼン</t>
    </rPh>
    <rPh sb="29" eb="30">
      <t>トウ</t>
    </rPh>
    <rPh sb="30" eb="32">
      <t>カサン</t>
    </rPh>
    <phoneticPr fontId="4"/>
  </si>
  <si>
    <t>１か月の勤務時間数</t>
    <phoneticPr fontId="4"/>
  </si>
  <si>
    <t>４月</t>
    <rPh sb="1" eb="2">
      <t>ガツ</t>
    </rPh>
    <phoneticPr fontId="4"/>
  </si>
  <si>
    <t>５月</t>
    <rPh sb="1" eb="2">
      <t>ガツ</t>
    </rPh>
    <phoneticPr fontId="4"/>
  </si>
  <si>
    <t>６月</t>
  </si>
  <si>
    <t>７月</t>
  </si>
  <si>
    <t>８月</t>
  </si>
  <si>
    <t>９月</t>
  </si>
  <si>
    <t>１０月</t>
  </si>
  <si>
    <t>１１月</t>
  </si>
  <si>
    <t>１２月</t>
  </si>
  <si>
    <t>１月</t>
  </si>
  <si>
    <t>２月</t>
  </si>
  <si>
    <t>３月</t>
  </si>
  <si>
    <t>経験年数については、「処遇改善等加算Ⅰに係る経験年数算定表」に記載する年数とする。</t>
    <rPh sb="31" eb="33">
      <t>キサイ</t>
    </rPh>
    <rPh sb="35" eb="37">
      <t>ネンスウ</t>
    </rPh>
    <phoneticPr fontId="4"/>
  </si>
  <si>
    <t>処遇Ⅰ</t>
    <rPh sb="0" eb="2">
      <t>ショグウ</t>
    </rPh>
    <phoneticPr fontId="4"/>
  </si>
  <si>
    <t>処遇Ⅱ</t>
    <rPh sb="0" eb="2">
      <t>ショグウ</t>
    </rPh>
    <phoneticPr fontId="4"/>
  </si>
  <si>
    <t>年</t>
    <rPh sb="0" eb="1">
      <t>ネン</t>
    </rPh>
    <phoneticPr fontId="4"/>
  </si>
  <si>
    <t>月</t>
    <rPh sb="0" eb="1">
      <t>ツキ</t>
    </rPh>
    <phoneticPr fontId="4"/>
  </si>
  <si>
    <t>勤務月数
（年度内）</t>
    <rPh sb="0" eb="2">
      <t>キンム</t>
    </rPh>
    <rPh sb="2" eb="3">
      <t>ツキ</t>
    </rPh>
    <rPh sb="3" eb="4">
      <t>スウ</t>
    </rPh>
    <rPh sb="6" eb="9">
      <t>ネンドナイ</t>
    </rPh>
    <phoneticPr fontId="4"/>
  </si>
  <si>
    <t>箇月</t>
    <rPh sb="0" eb="1">
      <t>カ</t>
    </rPh>
    <rPh sb="1" eb="2">
      <t>ツキ</t>
    </rPh>
    <phoneticPr fontId="4"/>
  </si>
  <si>
    <t>改善実施
有無</t>
    <phoneticPr fontId="4"/>
  </si>
  <si>
    <t>職員名</t>
    <rPh sb="0" eb="2">
      <t>ショクイン</t>
    </rPh>
    <rPh sb="2" eb="3">
      <t>メイ</t>
    </rPh>
    <phoneticPr fontId="4"/>
  </si>
  <si>
    <t>経験年数</t>
    <rPh sb="0" eb="2">
      <t>ケイケン</t>
    </rPh>
    <rPh sb="2" eb="4">
      <t>ネンスウ</t>
    </rPh>
    <phoneticPr fontId="4"/>
  </si>
  <si>
    <t>年</t>
    <rPh sb="0" eb="1">
      <t>ネン</t>
    </rPh>
    <phoneticPr fontId="4"/>
  </si>
  <si>
    <t>乳児</t>
    <rPh sb="0" eb="2">
      <t>ニュウジ</t>
    </rPh>
    <phoneticPr fontId="3"/>
  </si>
  <si>
    <t>幼児</t>
    <rPh sb="0" eb="2">
      <t>ヨウジ</t>
    </rPh>
    <phoneticPr fontId="3"/>
  </si>
  <si>
    <t>障害</t>
    <rPh sb="0" eb="2">
      <t>ショウガイ</t>
    </rPh>
    <phoneticPr fontId="3"/>
  </si>
  <si>
    <t>食育</t>
    <rPh sb="0" eb="1">
      <t>ショク</t>
    </rPh>
    <rPh sb="1" eb="2">
      <t>イク</t>
    </rPh>
    <phoneticPr fontId="3"/>
  </si>
  <si>
    <t>安全</t>
    <rPh sb="0" eb="2">
      <t>アンゼン</t>
    </rPh>
    <phoneticPr fontId="3"/>
  </si>
  <si>
    <t>支援</t>
    <rPh sb="0" eb="2">
      <t>シエン</t>
    </rPh>
    <phoneticPr fontId="3"/>
  </si>
  <si>
    <t>実践</t>
    <rPh sb="0" eb="2">
      <t>ジッセン</t>
    </rPh>
    <phoneticPr fontId="3"/>
  </si>
  <si>
    <t>マネ</t>
  </si>
  <si>
    <t>研修受講履歴</t>
    <rPh sb="0" eb="2">
      <t>ケンシュウ</t>
    </rPh>
    <rPh sb="2" eb="4">
      <t>ジュコウ</t>
    </rPh>
    <rPh sb="4" eb="6">
      <t>リレキ</t>
    </rPh>
    <phoneticPr fontId="4"/>
  </si>
  <si>
    <t>改善した
給与項目</t>
    <phoneticPr fontId="4"/>
  </si>
  <si>
    <t>5月</t>
    <rPh sb="1" eb="2">
      <t>ガツ</t>
    </rPh>
    <phoneticPr fontId="4"/>
  </si>
  <si>
    <t>勤務
月数</t>
    <phoneticPr fontId="4"/>
  </si>
  <si>
    <t>計
⑩</t>
    <rPh sb="0" eb="1">
      <t>ケイ</t>
    </rPh>
    <phoneticPr fontId="4"/>
  </si>
  <si>
    <t>計</t>
    <rPh sb="0" eb="1">
      <t>ケイ</t>
    </rPh>
    <phoneticPr fontId="4"/>
  </si>
  <si>
    <t>②賃金改善実績総額</t>
    <phoneticPr fontId="4"/>
  </si>
  <si>
    <t>③事業主負担増加相当総額</t>
    <rPh sb="1" eb="4">
      <t>ジギョウヌシ</t>
    </rPh>
    <rPh sb="4" eb="6">
      <t>フタン</t>
    </rPh>
    <rPh sb="6" eb="8">
      <t>ゾウカ</t>
    </rPh>
    <rPh sb="8" eb="10">
      <t>ソウトウ</t>
    </rPh>
    <rPh sb="10" eb="12">
      <t>ソウガク</t>
    </rPh>
    <phoneticPr fontId="4"/>
  </si>
  <si>
    <t>賃金改善実績総額（②＋③）（千円未満の端数は切り捨て）</t>
    <rPh sb="0" eb="2">
      <t>チンギン</t>
    </rPh>
    <rPh sb="2" eb="4">
      <t>カイゼン</t>
    </rPh>
    <rPh sb="4" eb="6">
      <t>ジッセキ</t>
    </rPh>
    <rPh sb="6" eb="8">
      <t>ソウガク</t>
    </rPh>
    <phoneticPr fontId="4"/>
  </si>
  <si>
    <t>施設・事業所名</t>
    <rPh sb="0" eb="2">
      <t>シセツ</t>
    </rPh>
    <rPh sb="3" eb="6">
      <t>ジギョウショ</t>
    </rPh>
    <rPh sb="6" eb="7">
      <t>メイ</t>
    </rPh>
    <phoneticPr fontId="4"/>
  </si>
  <si>
    <t>賞与
（○月分）</t>
    <rPh sb="0" eb="2">
      <t>ショウヨ</t>
    </rPh>
    <rPh sb="5" eb="6">
      <t>ツキ</t>
    </rPh>
    <rPh sb="6" eb="7">
      <t>ブン</t>
    </rPh>
    <phoneticPr fontId="4"/>
  </si>
  <si>
    <t>①／②×③→</t>
    <phoneticPr fontId="4"/>
  </si>
  <si>
    <t>円</t>
    <rPh sb="0" eb="1">
      <t>エン</t>
    </rPh>
    <phoneticPr fontId="4"/>
  </si>
  <si>
    <t>基準年度における賃金水準を適用した場合の賃金</t>
    <rPh sb="0" eb="2">
      <t>キジュン</t>
    </rPh>
    <rPh sb="2" eb="4">
      <t>ネンド</t>
    </rPh>
    <rPh sb="8" eb="10">
      <t>チンギン</t>
    </rPh>
    <rPh sb="10" eb="12">
      <t>スイジュン</t>
    </rPh>
    <rPh sb="13" eb="15">
      <t>テキヨウ</t>
    </rPh>
    <rPh sb="17" eb="19">
      <t>バアイ</t>
    </rPh>
    <rPh sb="20" eb="22">
      <t>チンギン</t>
    </rPh>
    <phoneticPr fontId="4"/>
  </si>
  <si>
    <t>賃金改善を行う場合の支払賃金</t>
    <rPh sb="0" eb="2">
      <t>チンギン</t>
    </rPh>
    <rPh sb="2" eb="4">
      <t>カイゼン</t>
    </rPh>
    <rPh sb="5" eb="6">
      <t>オコナ</t>
    </rPh>
    <rPh sb="7" eb="9">
      <t>バアイ</t>
    </rPh>
    <rPh sb="10" eb="12">
      <t>シハラ</t>
    </rPh>
    <rPh sb="12" eb="14">
      <t>チンギン</t>
    </rPh>
    <phoneticPr fontId="4"/>
  </si>
  <si>
    <t>※5</t>
    <phoneticPr fontId="4"/>
  </si>
  <si>
    <t>※7</t>
  </si>
  <si>
    <t>法定福利費等の事業主負担額を除く。</t>
    <rPh sb="0" eb="2">
      <t>ホウテイ</t>
    </rPh>
    <phoneticPr fontId="4"/>
  </si>
  <si>
    <t>支払い時期（未の場合は予定）</t>
    <rPh sb="0" eb="2">
      <t>シハラ</t>
    </rPh>
    <rPh sb="3" eb="5">
      <t>ジキ</t>
    </rPh>
    <rPh sb="6" eb="7">
      <t>ミ</t>
    </rPh>
    <rPh sb="8" eb="10">
      <t>バアイ</t>
    </rPh>
    <rPh sb="11" eb="13">
      <t>ヨテイ</t>
    </rPh>
    <phoneticPr fontId="4"/>
  </si>
  <si>
    <t>支払った給与の項目（未の場合は予定）</t>
    <rPh sb="0" eb="2">
      <t>シハラ</t>
    </rPh>
    <rPh sb="4" eb="6">
      <t>キュウヨ</t>
    </rPh>
    <rPh sb="7" eb="9">
      <t>コウモク</t>
    </rPh>
    <rPh sb="10" eb="11">
      <t>ミ</t>
    </rPh>
    <rPh sb="12" eb="14">
      <t>バアイ</t>
    </rPh>
    <rPh sb="15" eb="17">
      <t>ヨテイ</t>
    </rPh>
    <phoneticPr fontId="4"/>
  </si>
  <si>
    <t>　具体的な支払い方法（未の場合は予定）</t>
    <rPh sb="1" eb="4">
      <t>グタイテキ</t>
    </rPh>
    <rPh sb="5" eb="7">
      <t>シハラ</t>
    </rPh>
    <rPh sb="8" eb="10">
      <t>ホウホウ</t>
    </rPh>
    <rPh sb="11" eb="12">
      <t>ミ</t>
    </rPh>
    <rPh sb="13" eb="15">
      <t>バアイ</t>
    </rPh>
    <rPh sb="16" eb="18">
      <t>ヨテイ</t>
    </rPh>
    <phoneticPr fontId="4"/>
  </si>
  <si>
    <t>支払い（済or未）</t>
    <rPh sb="0" eb="2">
      <t>シハラ</t>
    </rPh>
    <rPh sb="4" eb="5">
      <t>スミ</t>
    </rPh>
    <rPh sb="7" eb="8">
      <t>ミ</t>
    </rPh>
    <phoneticPr fontId="4"/>
  </si>
  <si>
    <t>円</t>
    <rPh sb="0" eb="1">
      <t>エン</t>
    </rPh>
    <phoneticPr fontId="4"/>
  </si>
  <si>
    <t>法定福利費等の事業主負担分</t>
    <phoneticPr fontId="4"/>
  </si>
  <si>
    <t>加算前年度の加算残額に対応した支払い賃金額</t>
    <rPh sb="0" eb="2">
      <t>カサン</t>
    </rPh>
    <rPh sb="2" eb="5">
      <t>ゼンネンド</t>
    </rPh>
    <rPh sb="6" eb="8">
      <t>カサン</t>
    </rPh>
    <rPh sb="8" eb="10">
      <t>ザンガク</t>
    </rPh>
    <rPh sb="11" eb="13">
      <t>タイオウ</t>
    </rPh>
    <rPh sb="15" eb="17">
      <t>シハラ</t>
    </rPh>
    <rPh sb="18" eb="20">
      <t>チンギン</t>
    </rPh>
    <rPh sb="20" eb="21">
      <t>ガク</t>
    </rPh>
    <phoneticPr fontId="4"/>
  </si>
  <si>
    <t>支払い賃金額</t>
    <rPh sb="0" eb="2">
      <t>シハライ</t>
    </rPh>
    <rPh sb="3" eb="5">
      <t>チンギン</t>
    </rPh>
    <rPh sb="5" eb="6">
      <t>ガク</t>
    </rPh>
    <phoneticPr fontId="4"/>
  </si>
  <si>
    <t>③</t>
    <phoneticPr fontId="4"/>
  </si>
  <si>
    <t>残額（①－②）</t>
    <rPh sb="0" eb="2">
      <t>ザンガク</t>
    </rPh>
    <phoneticPr fontId="4"/>
  </si>
  <si>
    <t>残額（①－②）</t>
    <phoneticPr fontId="4"/>
  </si>
  <si>
    <t>支払った給与の項目（未の場合は予定）</t>
    <phoneticPr fontId="4"/>
  </si>
  <si>
    <t>　具体的な支払い方法（未の場合は予定）</t>
    <rPh sb="1" eb="4">
      <t>グタイテキ</t>
    </rPh>
    <rPh sb="5" eb="7">
      <t>シハラ</t>
    </rPh>
    <rPh sb="8" eb="10">
      <t>ホウホウ</t>
    </rPh>
    <phoneticPr fontId="4"/>
  </si>
  <si>
    <t>△△保育所</t>
    <rPh sb="2" eb="5">
      <t>ホイクショ</t>
    </rPh>
    <phoneticPr fontId="4"/>
  </si>
  <si>
    <t>△△県</t>
    <rPh sb="2" eb="3">
      <t>ケン</t>
    </rPh>
    <phoneticPr fontId="4"/>
  </si>
  <si>
    <t>△△市</t>
    <rPh sb="2" eb="3">
      <t>シ</t>
    </rPh>
    <phoneticPr fontId="4"/>
  </si>
  <si>
    <t>⑤</t>
    <phoneticPr fontId="4"/>
  </si>
  <si>
    <t>⑥</t>
    <phoneticPr fontId="4"/>
  </si>
  <si>
    <t>②処遇Ⅱ加算実績額</t>
    <rPh sb="1" eb="3">
      <t>ショグウ</t>
    </rPh>
    <rPh sb="4" eb="6">
      <t>カサン</t>
    </rPh>
    <rPh sb="6" eb="9">
      <t>ジッセキガク</t>
    </rPh>
    <phoneticPr fontId="4"/>
  </si>
  <si>
    <t>③他施設への拠出実績額</t>
    <rPh sb="1" eb="2">
      <t>タ</t>
    </rPh>
    <rPh sb="2" eb="4">
      <t>シセツ</t>
    </rPh>
    <rPh sb="6" eb="8">
      <t>キョシュツ</t>
    </rPh>
    <rPh sb="8" eb="10">
      <t>ジッセキ</t>
    </rPh>
    <rPh sb="10" eb="11">
      <t>ガク</t>
    </rPh>
    <phoneticPr fontId="4"/>
  </si>
  <si>
    <t>④他施設からの受入実績額</t>
    <rPh sb="1" eb="2">
      <t>タ</t>
    </rPh>
    <rPh sb="2" eb="4">
      <t>シセツ</t>
    </rPh>
    <rPh sb="7" eb="9">
      <t>ウケイレ</t>
    </rPh>
    <rPh sb="9" eb="12">
      <t>ジッセキガク</t>
    </rPh>
    <phoneticPr fontId="4"/>
  </si>
  <si>
    <t>⑤　①のうち特定加算実績額
　　（※新規事由ありの場合のみ）</t>
    <rPh sb="6" eb="8">
      <t>トクテイ</t>
    </rPh>
    <rPh sb="8" eb="10">
      <t>カサン</t>
    </rPh>
    <rPh sb="10" eb="12">
      <t>ジッセキ</t>
    </rPh>
    <rPh sb="12" eb="13">
      <t>ガク</t>
    </rPh>
    <rPh sb="18" eb="20">
      <t>シンキ</t>
    </rPh>
    <rPh sb="20" eb="22">
      <t>ジユウ</t>
    </rPh>
    <rPh sb="25" eb="27">
      <t>バアイ</t>
    </rPh>
    <phoneticPr fontId="4"/>
  </si>
  <si>
    <t>新規事由</t>
    <rPh sb="0" eb="2">
      <t>シンキ</t>
    </rPh>
    <rPh sb="2" eb="4">
      <t>ジユウ</t>
    </rPh>
    <phoneticPr fontId="4"/>
  </si>
  <si>
    <t>加算率</t>
    <rPh sb="0" eb="2">
      <t>カサン</t>
    </rPh>
    <rPh sb="2" eb="3">
      <t>リツ</t>
    </rPh>
    <phoneticPr fontId="4"/>
  </si>
  <si>
    <t>新規事由に係る加算率</t>
    <rPh sb="0" eb="2">
      <t>シンキ</t>
    </rPh>
    <rPh sb="2" eb="4">
      <t>ジユウ</t>
    </rPh>
    <rPh sb="5" eb="6">
      <t>カカ</t>
    </rPh>
    <rPh sb="7" eb="9">
      <t>カサン</t>
    </rPh>
    <rPh sb="9" eb="10">
      <t>リツ</t>
    </rPh>
    <phoneticPr fontId="4"/>
  </si>
  <si>
    <t>％</t>
    <phoneticPr fontId="4"/>
  </si>
  <si>
    <t>基準年度</t>
    <rPh sb="0" eb="2">
      <t>キジュン</t>
    </rPh>
    <rPh sb="2" eb="4">
      <t>ネンド</t>
    </rPh>
    <phoneticPr fontId="4"/>
  </si>
  <si>
    <t>令和元年度</t>
    <rPh sb="0" eb="2">
      <t>レイワ</t>
    </rPh>
    <rPh sb="2" eb="4">
      <t>ガンネン</t>
    </rPh>
    <rPh sb="4" eb="5">
      <t>ド</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</si>
  <si>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</si>
  <si>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</si>
  <si>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</si>
  <si>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</si>
  <si>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</si>
  <si>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人事院勧告分</t>
    <rPh sb="0" eb="5">
      <t>ジンジインカンコク</t>
    </rPh>
    <rPh sb="5" eb="6">
      <t>ブン</t>
    </rPh>
    <phoneticPr fontId="4"/>
  </si>
  <si>
    <t>基準年度より後の合計</t>
    <phoneticPr fontId="4"/>
  </si>
  <si>
    <t>平成24年度</t>
    <rPh sb="0" eb="2">
      <t>ヘイセイ</t>
    </rPh>
    <rPh sb="4" eb="6">
      <t>ネンド</t>
    </rPh>
    <phoneticPr fontId="4"/>
  </si>
  <si>
    <t>平成25年度</t>
    <rPh sb="0" eb="2">
      <t>ヘイセイ</t>
    </rPh>
    <rPh sb="4" eb="6">
      <t>ネンド</t>
    </rPh>
    <phoneticPr fontId="4"/>
  </si>
  <si>
    <t>処遇Ⅰ新規事由の有無</t>
    <rPh sb="0" eb="2">
      <t>ショグウ</t>
    </rPh>
    <phoneticPr fontId="4"/>
  </si>
  <si>
    <t>調整額↓</t>
    <rPh sb="0" eb="2">
      <t>チョウセイ</t>
    </rPh>
    <rPh sb="2" eb="3">
      <t>ガク</t>
    </rPh>
    <phoneticPr fontId="4"/>
  </si>
  <si>
    <r>
      <t>人件費の
改定状況   部分</t>
    </r>
    <r>
      <rPr>
        <sz val="14"/>
        <color rgb="FFFF0000"/>
        <rFont val="ＭＳ ゴシック"/>
        <family val="3"/>
        <charset val="128"/>
      </rPr>
      <t>【非表示】</t>
    </r>
    <rPh sb="0" eb="3">
      <t>ジンケンヒ</t>
    </rPh>
    <rPh sb="5" eb="7">
      <t>カイテイ</t>
    </rPh>
    <rPh sb="7" eb="9">
      <t>ジョウキョウ</t>
    </rPh>
    <rPh sb="12" eb="14">
      <t>ブブン</t>
    </rPh>
    <rPh sb="15" eb="16">
      <t>ヒ</t>
    </rPh>
    <rPh sb="16" eb="18">
      <t>ヒョウジ</t>
    </rPh>
    <phoneticPr fontId="4"/>
  </si>
  <si>
    <t>基礎分</t>
    <rPh sb="0" eb="2">
      <t>キソ</t>
    </rPh>
    <rPh sb="2" eb="3">
      <t>ブン</t>
    </rPh>
    <phoneticPr fontId="4"/>
  </si>
  <si>
    <t>賃金改善要件分</t>
    <rPh sb="0" eb="2">
      <t>チンギン</t>
    </rPh>
    <rPh sb="2" eb="4">
      <t>カイゼン</t>
    </rPh>
    <rPh sb="4" eb="6">
      <t>ヨウケン</t>
    </rPh>
    <rPh sb="6" eb="7">
      <t>ブン</t>
    </rPh>
    <phoneticPr fontId="4"/>
  </si>
  <si>
    <t>②処遇Ⅰ加算実績額（賃金改善要件分）</t>
    <rPh sb="1" eb="3">
      <t>ショグウ</t>
    </rPh>
    <rPh sb="4" eb="6">
      <t>カサン</t>
    </rPh>
    <rPh sb="6" eb="9">
      <t>ジッセキガク</t>
    </rPh>
    <rPh sb="10" eb="12">
      <t>チンギン</t>
    </rPh>
    <rPh sb="12" eb="14">
      <t>カイゼン</t>
    </rPh>
    <rPh sb="14" eb="16">
      <t>ヨウケン</t>
    </rPh>
    <rPh sb="16" eb="17">
      <t>ブン</t>
    </rPh>
    <phoneticPr fontId="4"/>
  </si>
  <si>
    <r>
      <t>人件費の
改定状況   部分</t>
    </r>
    <r>
      <rPr>
        <sz val="12"/>
        <rFont val="ＭＳ ゴシック"/>
        <family val="3"/>
        <charset val="128"/>
      </rPr>
      <t>※4</t>
    </r>
    <r>
      <rPr>
        <sz val="14"/>
        <rFont val="ＭＳ ゴシック"/>
        <family val="3"/>
        <charset val="128"/>
      </rPr>
      <t xml:space="preserve">
⑥</t>
    </r>
    <rPh sb="0" eb="3">
      <t>ジンケンヒ</t>
    </rPh>
    <rPh sb="5" eb="7">
      <t>カイテイ</t>
    </rPh>
    <rPh sb="7" eb="9">
      <t>ジョウキョウ</t>
    </rPh>
    <rPh sb="12" eb="14">
      <t>ブブン</t>
    </rPh>
    <phoneticPr fontId="4"/>
  </si>
  <si>
    <r>
      <t>小計
⑤</t>
    </r>
    <r>
      <rPr>
        <sz val="12"/>
        <rFont val="ＭＳ ゴシック"/>
        <family val="3"/>
        <charset val="128"/>
      </rPr>
      <t xml:space="preserve">
(①＋②＋③）</t>
    </r>
    <r>
      <rPr>
        <sz val="14"/>
        <rFont val="ＭＳ ゴシック"/>
        <family val="3"/>
        <charset val="128"/>
      </rPr>
      <t>or④</t>
    </r>
    <rPh sb="0" eb="2">
      <t>ショウケイ</t>
    </rPh>
    <phoneticPr fontId="4"/>
  </si>
  <si>
    <t>簡便な算定方法による賃金
④</t>
    <rPh sb="0" eb="2">
      <t>カンベン</t>
    </rPh>
    <rPh sb="3" eb="5">
      <t>サンテイ</t>
    </rPh>
    <rPh sb="5" eb="7">
      <t>ホウホウ</t>
    </rPh>
    <rPh sb="10" eb="12">
      <t>チンギン</t>
    </rPh>
    <phoneticPr fontId="4"/>
  </si>
  <si>
    <t>基準年度</t>
    <rPh sb="0" eb="2">
      <t>キジュン</t>
    </rPh>
    <rPh sb="2" eb="4">
      <t>ネンド</t>
    </rPh>
    <phoneticPr fontId="4"/>
  </si>
  <si>
    <t>簡便な算定方法により算定する</t>
    <rPh sb="0" eb="2">
      <t>カンベン</t>
    </rPh>
    <rPh sb="3" eb="7">
      <t>サンテイホウホウ</t>
    </rPh>
    <rPh sb="10" eb="12">
      <t>サンテイ</t>
    </rPh>
    <phoneticPr fontId="4"/>
  </si>
  <si>
    <r>
      <t>簡便な算定方法による賃金</t>
    </r>
    <r>
      <rPr>
        <sz val="12"/>
        <color rgb="FFFF0000"/>
        <rFont val="ＭＳ ゴシック"/>
        <family val="3"/>
        <charset val="128"/>
      </rPr>
      <t>【非表示】</t>
    </r>
    <rPh sb="0" eb="2">
      <t>カンベン</t>
    </rPh>
    <rPh sb="3" eb="7">
      <t>サンテイホウホウ</t>
    </rPh>
    <rPh sb="10" eb="12">
      <t>チンギン</t>
    </rPh>
    <rPh sb="13" eb="16">
      <t>ヒヒョウジ</t>
    </rPh>
    <phoneticPr fontId="4"/>
  </si>
  <si>
    <t>No.</t>
    <phoneticPr fontId="4"/>
  </si>
  <si>
    <t>氏名</t>
    <rPh sb="0" eb="2">
      <t>シメイ</t>
    </rPh>
    <phoneticPr fontId="4"/>
  </si>
  <si>
    <t>常勤換算</t>
    <rPh sb="0" eb="2">
      <t>ジョウキン</t>
    </rPh>
    <rPh sb="2" eb="4">
      <t>カンサン</t>
    </rPh>
    <phoneticPr fontId="4"/>
  </si>
  <si>
    <t>基準年度の１人当たり人件費</t>
    <rPh sb="0" eb="4">
      <t>キジュンネンド</t>
    </rPh>
    <rPh sb="6" eb="7">
      <t>ニン</t>
    </rPh>
    <rPh sb="7" eb="8">
      <t>ア</t>
    </rPh>
    <rPh sb="10" eb="13">
      <t>ジンケンヒ</t>
    </rPh>
    <phoneticPr fontId="4"/>
  </si>
  <si>
    <t>基準年度における賃金水準を適用した場合の賃金総額</t>
    <phoneticPr fontId="4"/>
  </si>
  <si>
    <t>基準年度の賃金総額</t>
    <rPh sb="0" eb="2">
      <t>キジュン</t>
    </rPh>
    <rPh sb="2" eb="4">
      <t>ネンド</t>
    </rPh>
    <rPh sb="5" eb="7">
      <t>チンギン</t>
    </rPh>
    <rPh sb="7" eb="9">
      <t>ソウガク</t>
    </rPh>
    <phoneticPr fontId="4"/>
  </si>
  <si>
    <t>基準年度の職員数（常勤換算）</t>
    <rPh sb="0" eb="2">
      <t>キジュン</t>
    </rPh>
    <rPh sb="2" eb="4">
      <t>ネンド</t>
    </rPh>
    <rPh sb="5" eb="7">
      <t>ショクイン</t>
    </rPh>
    <rPh sb="7" eb="8">
      <t>スウ</t>
    </rPh>
    <rPh sb="9" eb="11">
      <t>ジョウキン</t>
    </rPh>
    <rPh sb="11" eb="13">
      <t>カンサン</t>
    </rPh>
    <phoneticPr fontId="4"/>
  </si>
  <si>
    <t>処遇改善等加算（基礎分）上昇率</t>
    <rPh sb="0" eb="7">
      <t>ショグウカイゼントウカサン</t>
    </rPh>
    <rPh sb="8" eb="10">
      <t>キソ</t>
    </rPh>
    <rPh sb="10" eb="11">
      <t>ブン</t>
    </rPh>
    <rPh sb="12" eb="14">
      <t>ジョウショウ</t>
    </rPh>
    <rPh sb="14" eb="15">
      <t>リツ</t>
    </rPh>
    <phoneticPr fontId="4"/>
  </si>
  <si>
    <t>加算当年度の加算率（基礎分）</t>
    <rPh sb="0" eb="2">
      <t>カサン</t>
    </rPh>
    <rPh sb="2" eb="5">
      <t>トウネンド</t>
    </rPh>
    <rPh sb="6" eb="8">
      <t>カサン</t>
    </rPh>
    <rPh sb="8" eb="9">
      <t>リツ</t>
    </rPh>
    <rPh sb="10" eb="13">
      <t>キソブン</t>
    </rPh>
    <phoneticPr fontId="4"/>
  </si>
  <si>
    <t>基準年度の加算率（基礎分）</t>
    <rPh sb="0" eb="4">
      <t>キジュンネンド</t>
    </rPh>
    <rPh sb="5" eb="7">
      <t>カサン</t>
    </rPh>
    <rPh sb="7" eb="8">
      <t>リツ</t>
    </rPh>
    <rPh sb="9" eb="12">
      <t>キソブン</t>
    </rPh>
    <phoneticPr fontId="4"/>
  </si>
  <si>
    <t>加算当年度の職員数（常勤換算）</t>
    <rPh sb="0" eb="2">
      <t>カサン</t>
    </rPh>
    <rPh sb="2" eb="5">
      <t>トウネンド</t>
    </rPh>
    <rPh sb="6" eb="8">
      <t>ショクイン</t>
    </rPh>
    <rPh sb="8" eb="9">
      <t>スウ</t>
    </rPh>
    <rPh sb="10" eb="12">
      <t>ジョウキン</t>
    </rPh>
    <rPh sb="12" eb="14">
      <t>カンサン</t>
    </rPh>
    <phoneticPr fontId="4"/>
  </si>
  <si>
    <t>（簡便な算定方法）
　基準年度における賃金水準を適用した場合の賃金総額
　＝　基準年度の１人当たり人件費（※1）　×　（１＋処遇改善等加算（基礎分）上昇率（※2））
　　　　　　　　　　　　　　　　　　　　　　　　　　　　　　　　　　　　　　　　　　×　加算当年度の職員数（常勤換算）
　※1　基準年度の賃金総額　÷　基準年度の職員数（常勤換算）
　※2　加算当年度の加算率（基礎分）　－　基準年度の加算率（基礎分）</t>
    <rPh sb="1" eb="3">
      <t>カンベン</t>
    </rPh>
    <rPh sb="4" eb="6">
      <t>サンテイ</t>
    </rPh>
    <rPh sb="6" eb="8">
      <t>ホウホウ</t>
    </rPh>
    <rPh sb="13" eb="15">
      <t>キジュン</t>
    </rPh>
    <rPh sb="15" eb="17">
      <t>ネンド</t>
    </rPh>
    <rPh sb="21" eb="23">
      <t>チンギン</t>
    </rPh>
    <rPh sb="23" eb="25">
      <t>スイジュン</t>
    </rPh>
    <rPh sb="26" eb="28">
      <t>テキヨウ</t>
    </rPh>
    <rPh sb="30" eb="32">
      <t>バアイ</t>
    </rPh>
    <rPh sb="33" eb="35">
      <t>チンギン</t>
    </rPh>
    <rPh sb="35" eb="37">
      <t>ソウガク</t>
    </rPh>
    <rPh sb="42" eb="44">
      <t>キジュン</t>
    </rPh>
    <rPh sb="44" eb="46">
      <t>ネンド</t>
    </rPh>
    <rPh sb="48" eb="49">
      <t>ニン</t>
    </rPh>
    <rPh sb="49" eb="50">
      <t>ア</t>
    </rPh>
    <rPh sb="52" eb="55">
      <t>ジンケンヒ</t>
    </rPh>
    <rPh sb="65" eb="67">
      <t>ショグウ</t>
    </rPh>
    <rPh sb="67" eb="69">
      <t>カイゼン</t>
    </rPh>
    <rPh sb="69" eb="70">
      <t>トウ</t>
    </rPh>
    <rPh sb="70" eb="72">
      <t>カサン</t>
    </rPh>
    <rPh sb="73" eb="75">
      <t>キソ</t>
    </rPh>
    <rPh sb="75" eb="76">
      <t>ブン</t>
    </rPh>
    <rPh sb="77" eb="79">
      <t>ジョウショウ</t>
    </rPh>
    <rPh sb="79" eb="80">
      <t>リツ</t>
    </rPh>
    <rPh sb="130" eb="132">
      <t>カサン</t>
    </rPh>
    <rPh sb="132" eb="135">
      <t>トウネンド</t>
    </rPh>
    <rPh sb="136" eb="138">
      <t>ショクイン</t>
    </rPh>
    <rPh sb="138" eb="139">
      <t>スウ</t>
    </rPh>
    <rPh sb="140" eb="142">
      <t>ジョウキン</t>
    </rPh>
    <rPh sb="142" eb="144">
      <t>カンサン</t>
    </rPh>
    <rPh sb="151" eb="153">
      <t>キジュン</t>
    </rPh>
    <rPh sb="153" eb="155">
      <t>ネンド</t>
    </rPh>
    <rPh sb="156" eb="158">
      <t>チンギン</t>
    </rPh>
    <rPh sb="158" eb="160">
      <t>ソウガク</t>
    </rPh>
    <rPh sb="163" eb="165">
      <t>キジュン</t>
    </rPh>
    <rPh sb="165" eb="167">
      <t>ネンド</t>
    </rPh>
    <rPh sb="168" eb="170">
      <t>ショクイン</t>
    </rPh>
    <rPh sb="170" eb="171">
      <t>スウ</t>
    </rPh>
    <rPh sb="172" eb="174">
      <t>ジョウキン</t>
    </rPh>
    <rPh sb="174" eb="176">
      <t>カンサン</t>
    </rPh>
    <rPh sb="182" eb="184">
      <t>カサン</t>
    </rPh>
    <rPh sb="184" eb="187">
      <t>トウネンド</t>
    </rPh>
    <rPh sb="188" eb="190">
      <t>カサン</t>
    </rPh>
    <rPh sb="190" eb="191">
      <t>リツ</t>
    </rPh>
    <rPh sb="192" eb="194">
      <t>キソ</t>
    </rPh>
    <rPh sb="194" eb="195">
      <t>ブン</t>
    </rPh>
    <rPh sb="199" eb="201">
      <t>キジュン</t>
    </rPh>
    <rPh sb="201" eb="203">
      <t>ネンド</t>
    </rPh>
    <rPh sb="204" eb="206">
      <t>カサン</t>
    </rPh>
    <rPh sb="206" eb="207">
      <t>リツ</t>
    </rPh>
    <rPh sb="208" eb="210">
      <t>キソ</t>
    </rPh>
    <rPh sb="210" eb="211">
      <t>ブン</t>
    </rPh>
    <phoneticPr fontId="4"/>
  </si>
  <si>
    <t>＜基準年度の職員数＞</t>
    <phoneticPr fontId="4"/>
  </si>
  <si>
    <t>「基準年度における賃金水準」に係る簡便な算定方法　（算定シート）</t>
    <rPh sb="1" eb="5">
      <t>キジュンネンド</t>
    </rPh>
    <rPh sb="9" eb="11">
      <t>チンギン</t>
    </rPh>
    <rPh sb="11" eb="13">
      <t>スイジュン</t>
    </rPh>
    <rPh sb="15" eb="16">
      <t>カカ</t>
    </rPh>
    <rPh sb="17" eb="19">
      <t>カンベン</t>
    </rPh>
    <rPh sb="20" eb="22">
      <t>サンテイ</t>
    </rPh>
    <rPh sb="22" eb="24">
      <t>ホウホウ</t>
    </rPh>
    <rPh sb="26" eb="28">
      <t>サンテイ</t>
    </rPh>
    <phoneticPr fontId="4"/>
  </si>
  <si>
    <t>前年度加算残額</t>
    <rPh sb="0" eb="3">
      <t>ゼンネンド</t>
    </rPh>
    <rPh sb="3" eb="5">
      <t>カサン</t>
    </rPh>
    <rPh sb="5" eb="7">
      <t>ザンガク</t>
    </rPh>
    <phoneticPr fontId="4"/>
  </si>
  <si>
    <t>計</t>
    <rPh sb="0" eb="1">
      <t>ケイ</t>
    </rPh>
    <phoneticPr fontId="4"/>
  </si>
  <si>
    <t>処遇Ⅱ　⑫</t>
    <rPh sb="0" eb="2">
      <t>ショグウ</t>
    </rPh>
    <phoneticPr fontId="4"/>
  </si>
  <si>
    <t>④加算前年度の加算残額に係る支払賃金</t>
    <phoneticPr fontId="4"/>
  </si>
  <si>
    <t>保育補助</t>
    <rPh sb="0" eb="2">
      <t>ホイク</t>
    </rPh>
    <rPh sb="2" eb="4">
      <t>ホジョ</t>
    </rPh>
    <phoneticPr fontId="4"/>
  </si>
  <si>
    <t>園長</t>
    <rPh sb="0" eb="2">
      <t>エンチョウ</t>
    </rPh>
    <phoneticPr fontId="4"/>
  </si>
  <si>
    <t>保育士</t>
    <rPh sb="0" eb="3">
      <t>ホイクシ</t>
    </rPh>
    <phoneticPr fontId="4"/>
  </si>
  <si>
    <t>看護師</t>
    <rPh sb="0" eb="3">
      <t>カンゴシ</t>
    </rPh>
    <phoneticPr fontId="4"/>
  </si>
  <si>
    <t>保健師</t>
    <rPh sb="0" eb="3">
      <t>ホケンシ</t>
    </rPh>
    <phoneticPr fontId="4"/>
  </si>
  <si>
    <t>准看護師</t>
    <rPh sb="0" eb="4">
      <t>ジュンカンゴシ</t>
    </rPh>
    <phoneticPr fontId="4"/>
  </si>
  <si>
    <t>保育教諭</t>
    <rPh sb="0" eb="2">
      <t>ホイク</t>
    </rPh>
    <rPh sb="2" eb="4">
      <t>キョウユ</t>
    </rPh>
    <phoneticPr fontId="4"/>
  </si>
  <si>
    <t>副園長</t>
    <rPh sb="0" eb="3">
      <t>フクエンチョウ</t>
    </rPh>
    <phoneticPr fontId="4"/>
  </si>
  <si>
    <t>教頭</t>
    <rPh sb="0" eb="2">
      <t>キョウトウ</t>
    </rPh>
    <phoneticPr fontId="4"/>
  </si>
  <si>
    <t>幼稚園教諭</t>
    <rPh sb="0" eb="3">
      <t>ヨウチエン</t>
    </rPh>
    <rPh sb="3" eb="5">
      <t>キョウユ</t>
    </rPh>
    <phoneticPr fontId="4"/>
  </si>
  <si>
    <t>栄養士</t>
    <rPh sb="0" eb="3">
      <t>エイヨウシ</t>
    </rPh>
    <phoneticPr fontId="4"/>
  </si>
  <si>
    <t>調理師</t>
    <rPh sb="0" eb="3">
      <t>チョウリシ</t>
    </rPh>
    <phoneticPr fontId="4"/>
  </si>
  <si>
    <t>調理補助</t>
    <rPh sb="0" eb="2">
      <t>チョウリ</t>
    </rPh>
    <rPh sb="2" eb="4">
      <t>ホジョ</t>
    </rPh>
    <phoneticPr fontId="4"/>
  </si>
  <si>
    <t>用務員</t>
    <rPh sb="0" eb="3">
      <t>ヨウムイン</t>
    </rPh>
    <phoneticPr fontId="4"/>
  </si>
  <si>
    <t>事務員</t>
    <rPh sb="0" eb="2">
      <t>ジム</t>
    </rPh>
    <rPh sb="2" eb="3">
      <t>イン</t>
    </rPh>
    <phoneticPr fontId="4"/>
  </si>
  <si>
    <t>その他</t>
    <rPh sb="2" eb="3">
      <t>タ</t>
    </rPh>
    <phoneticPr fontId="4"/>
  </si>
  <si>
    <t>単価（法定福利費事業主負担分除く）</t>
    <rPh sb="0" eb="2">
      <t>タンカ</t>
    </rPh>
    <rPh sb="3" eb="8">
      <t>ホウテイフクリヒ</t>
    </rPh>
    <rPh sb="8" eb="11">
      <t>ジギョウヌシ</t>
    </rPh>
    <rPh sb="11" eb="13">
      <t>フタン</t>
    </rPh>
    <rPh sb="13" eb="14">
      <t>ブン</t>
    </rPh>
    <rPh sb="14" eb="15">
      <t>ノゾ</t>
    </rPh>
    <phoneticPr fontId="4"/>
  </si>
  <si>
    <t>配分額（月額）</t>
    <rPh sb="0" eb="2">
      <t>ハイブン</t>
    </rPh>
    <rPh sb="2" eb="3">
      <t>ガク</t>
    </rPh>
    <rPh sb="4" eb="6">
      <t>ゲツガク</t>
    </rPh>
    <phoneticPr fontId="4"/>
  </si>
  <si>
    <t>配分額合計
（月額）</t>
    <rPh sb="0" eb="2">
      <t>ハイブン</t>
    </rPh>
    <rPh sb="2" eb="3">
      <t>ガク</t>
    </rPh>
    <rPh sb="3" eb="5">
      <t>ゴウケイ</t>
    </rPh>
    <rPh sb="7" eb="9">
      <t>ゲツガク</t>
    </rPh>
    <phoneticPr fontId="4"/>
  </si>
  <si>
    <t>職員Ａ</t>
    <rPh sb="0" eb="2">
      <t>ショクイン</t>
    </rPh>
    <phoneticPr fontId="4"/>
  </si>
  <si>
    <r>
      <rPr>
        <sz val="11"/>
        <rFont val="ＭＳ Ｐゴシック"/>
        <family val="3"/>
        <charset val="128"/>
      </rPr>
      <t>人</t>
    </r>
    <rPh sb="0" eb="1">
      <t>ニン</t>
    </rPh>
    <phoneticPr fontId="4"/>
  </si>
  <si>
    <t>職員Ｂ</t>
    <rPh sb="0" eb="2">
      <t>ショクイン</t>
    </rPh>
    <phoneticPr fontId="4"/>
  </si>
  <si>
    <t>他施設からの受入実績額（月額）</t>
    <rPh sb="6" eb="8">
      <t>ウケイ</t>
    </rPh>
    <rPh sb="8" eb="10">
      <t>ジッセキ</t>
    </rPh>
    <rPh sb="12" eb="14">
      <t>ゲツガク</t>
    </rPh>
    <phoneticPr fontId="4"/>
  </si>
  <si>
    <t>他施設への拠出実績額（月額）</t>
    <rPh sb="7" eb="9">
      <t>ジッセキ</t>
    </rPh>
    <rPh sb="11" eb="13">
      <t>ゲツガク</t>
    </rPh>
    <phoneticPr fontId="4"/>
  </si>
  <si>
    <t>【参考】</t>
    <rPh sb="1" eb="3">
      <t>サンコウ</t>
    </rPh>
    <phoneticPr fontId="4"/>
  </si>
  <si>
    <t>処遇Ⅱ支給実績額　※法定福利費等の事業主負担額を除く</t>
    <rPh sb="0" eb="2">
      <t>ショグウ</t>
    </rPh>
    <rPh sb="3" eb="5">
      <t>シキュウ</t>
    </rPh>
    <rPh sb="5" eb="7">
      <t>ジッセキ</t>
    </rPh>
    <rPh sb="7" eb="8">
      <t>ガク</t>
    </rPh>
    <phoneticPr fontId="4"/>
  </si>
  <si>
    <t>（４）加算実績額と賃金改善に要した費用の総額との差額（残額）について</t>
    <rPh sb="3" eb="5">
      <t>カサン</t>
    </rPh>
    <rPh sb="5" eb="8">
      <t>ジッセキガク</t>
    </rPh>
    <rPh sb="9" eb="11">
      <t>チンギン</t>
    </rPh>
    <rPh sb="11" eb="13">
      <t>カイゼン</t>
    </rPh>
    <rPh sb="14" eb="15">
      <t>ヨウ</t>
    </rPh>
    <rPh sb="17" eb="19">
      <t>ヒヨウ</t>
    </rPh>
    <rPh sb="20" eb="22">
      <t>ソウガク</t>
    </rPh>
    <rPh sb="24" eb="26">
      <t>サガク</t>
    </rPh>
    <rPh sb="27" eb="29">
      <t>ザンガク</t>
    </rPh>
    <phoneticPr fontId="4"/>
  </si>
  <si>
    <t>加算実績額に要した費用の総額との差
額（残額）（千円未満の端数は切り捨て）
（２）①＋（１）③－（３）①</t>
    <rPh sb="0" eb="2">
      <t>カサン</t>
    </rPh>
    <rPh sb="2" eb="5">
      <t>ジッセキガク</t>
    </rPh>
    <rPh sb="6" eb="7">
      <t>ヨウ</t>
    </rPh>
    <rPh sb="9" eb="11">
      <t>ヒヨウ</t>
    </rPh>
    <rPh sb="12" eb="14">
      <t>ソウガク</t>
    </rPh>
    <rPh sb="16" eb="17">
      <t>サ</t>
    </rPh>
    <rPh sb="18" eb="19">
      <t>ガク</t>
    </rPh>
    <rPh sb="20" eb="22">
      <t>ザンガク</t>
    </rPh>
    <phoneticPr fontId="4"/>
  </si>
  <si>
    <t>（５）加算実績額と賃金改善に要した費用の総額との差額（残額）について</t>
    <rPh sb="3" eb="5">
      <t>カサン</t>
    </rPh>
    <rPh sb="5" eb="8">
      <t>ジッセキガク</t>
    </rPh>
    <rPh sb="9" eb="11">
      <t>チンギン</t>
    </rPh>
    <rPh sb="11" eb="13">
      <t>カイゼン</t>
    </rPh>
    <rPh sb="14" eb="15">
      <t>ヨウ</t>
    </rPh>
    <rPh sb="17" eb="19">
      <t>ヒヨウ</t>
    </rPh>
    <rPh sb="20" eb="22">
      <t>ソウガク</t>
    </rPh>
    <rPh sb="24" eb="26">
      <t>サガク</t>
    </rPh>
    <rPh sb="27" eb="29">
      <t>ザンガク</t>
    </rPh>
    <phoneticPr fontId="4"/>
  </si>
  <si>
    <t>加算実績額と賃金改善に要した費用の総額との差額（残額）（千円未満の端数は切り捨て）</t>
    <rPh sb="0" eb="2">
      <t>カサン</t>
    </rPh>
    <rPh sb="2" eb="4">
      <t>ジッセキ</t>
    </rPh>
    <rPh sb="4" eb="5">
      <t>ガク</t>
    </rPh>
    <rPh sb="6" eb="8">
      <t>チンギン</t>
    </rPh>
    <rPh sb="8" eb="10">
      <t>カイゼン</t>
    </rPh>
    <rPh sb="11" eb="12">
      <t>ヨウ</t>
    </rPh>
    <rPh sb="14" eb="16">
      <t>ヒヨウ</t>
    </rPh>
    <rPh sb="17" eb="19">
      <t>ソウガク</t>
    </rPh>
    <rPh sb="21" eb="23">
      <t>サガク</t>
    </rPh>
    <rPh sb="24" eb="26">
      <t>ザンガク</t>
    </rPh>
    <phoneticPr fontId="4"/>
  </si>
  <si>
    <t>令和2年度</t>
  </si>
  <si>
    <t>令和3年度</t>
    <rPh sb="0" eb="2">
      <t>レイワ</t>
    </rPh>
    <rPh sb="3" eb="5">
      <t>ネンド</t>
    </rPh>
    <phoneticPr fontId="4"/>
  </si>
  <si>
    <t>令和2年度</t>
    <rPh sb="0" eb="2">
      <t>レイワ</t>
    </rPh>
    <rPh sb="3" eb="5">
      <t>ネンド</t>
    </rPh>
    <rPh sb="4" eb="5">
      <t>ド</t>
    </rPh>
    <phoneticPr fontId="4"/>
  </si>
  <si>
    <r>
      <rPr>
        <sz val="14"/>
        <color rgb="FFFF0000"/>
        <rFont val="ＭＳ Ｐゴシック"/>
        <family val="3"/>
        <charset val="128"/>
        <scheme val="major"/>
      </rPr>
      <t>前年度分</t>
    </r>
    <r>
      <rPr>
        <sz val="14"/>
        <rFont val="ＭＳ Ｐゴシック"/>
        <family val="3"/>
        <charset val="128"/>
        <scheme val="major"/>
      </rPr>
      <t>の実績報告様式のうち「</t>
    </r>
    <r>
      <rPr>
        <sz val="14"/>
        <color rgb="FFFF0000"/>
        <rFont val="ＭＳ Ｐゴシック"/>
        <family val="3"/>
        <charset val="128"/>
        <scheme val="major"/>
      </rPr>
      <t>前年度</t>
    </r>
    <r>
      <rPr>
        <sz val="14"/>
        <rFont val="ＭＳ Ｐゴシック"/>
        <family val="3"/>
        <charset val="128"/>
        <scheme val="major"/>
      </rPr>
      <t>　処遇改善等加算　総括表」の処遇Ⅰ・処遇Ⅱそれぞれの「残額」欄の金額に係る支払賃金を記入すること。法定福利費等の事業主負担額を除く。</t>
    </r>
    <rPh sb="0" eb="1">
      <t>ゼン</t>
    </rPh>
    <rPh sb="1" eb="3">
      <t>ネンド</t>
    </rPh>
    <rPh sb="2" eb="3">
      <t>ド</t>
    </rPh>
    <rPh sb="3" eb="4">
      <t>ブン</t>
    </rPh>
    <rPh sb="5" eb="7">
      <t>ジッセキ</t>
    </rPh>
    <rPh sb="7" eb="9">
      <t>ホウコク</t>
    </rPh>
    <rPh sb="9" eb="11">
      <t>ヨウシキ</t>
    </rPh>
    <rPh sb="15" eb="16">
      <t>ゼン</t>
    </rPh>
    <rPh sb="16" eb="18">
      <t>ネンド</t>
    </rPh>
    <rPh sb="17" eb="18">
      <t>ド</t>
    </rPh>
    <rPh sb="19" eb="21">
      <t>ショグウ</t>
    </rPh>
    <rPh sb="21" eb="23">
      <t>カイゼン</t>
    </rPh>
    <rPh sb="23" eb="24">
      <t>トウ</t>
    </rPh>
    <rPh sb="24" eb="26">
      <t>カサン</t>
    </rPh>
    <rPh sb="27" eb="30">
      <t>ソウカツヒョウ</t>
    </rPh>
    <rPh sb="32" eb="34">
      <t>ショグウ</t>
    </rPh>
    <rPh sb="36" eb="38">
      <t>ショグウ</t>
    </rPh>
    <rPh sb="45" eb="47">
      <t>ザンガク</t>
    </rPh>
    <rPh sb="48" eb="49">
      <t>ラン</t>
    </rPh>
    <rPh sb="50" eb="52">
      <t>キンガク</t>
    </rPh>
    <rPh sb="53" eb="54">
      <t>カカ</t>
    </rPh>
    <rPh sb="55" eb="57">
      <t>シハラ</t>
    </rPh>
    <rPh sb="57" eb="59">
      <t>チンギン</t>
    </rPh>
    <rPh sb="60" eb="62">
      <t>キニュウ</t>
    </rPh>
    <phoneticPr fontId="4"/>
  </si>
  <si>
    <r>
      <rPr>
        <sz val="9"/>
        <color rgb="FFFF0000"/>
        <rFont val="ＭＳ Ｐゴシック"/>
        <family val="3"/>
        <charset val="128"/>
      </rPr>
      <t>１年間</t>
    </r>
    <r>
      <rPr>
        <sz val="9"/>
        <rFont val="ＭＳ Ｐゴシック"/>
        <family val="3"/>
        <charset val="128"/>
      </rPr>
      <t>の勤務時間数</t>
    </r>
    <rPh sb="1" eb="3">
      <t>ネンカン</t>
    </rPh>
    <phoneticPr fontId="4"/>
  </si>
  <si>
    <r>
      <t>就業規則等で定めた常勤職員の</t>
    </r>
    <r>
      <rPr>
        <sz val="8"/>
        <color rgb="FFFF0000"/>
        <rFont val="ＭＳ Ｐゴシック"/>
        <family val="3"/>
        <charset val="128"/>
      </rPr>
      <t>１年間</t>
    </r>
    <r>
      <rPr>
        <sz val="8"/>
        <rFont val="ＭＳ Ｐゴシック"/>
        <family val="3"/>
        <charset val="128"/>
      </rPr>
      <t>の勤務時間数</t>
    </r>
    <rPh sb="15" eb="16">
      <t>ネン</t>
    </rPh>
    <rPh sb="16" eb="17">
      <t>カン</t>
    </rPh>
    <phoneticPr fontId="4"/>
  </si>
  <si>
    <r>
      <rPr>
        <u/>
        <sz val="12"/>
        <rFont val="ＭＳ Ｐゴシック"/>
        <family val="3"/>
        <charset val="128"/>
      </rPr>
      <t>⑩のうち</t>
    </r>
    <r>
      <rPr>
        <sz val="12"/>
        <rFont val="ＭＳ Ｐゴシック"/>
        <family val="3"/>
        <charset val="128"/>
      </rPr>
      <t xml:space="preserve">
加算</t>
    </r>
    <r>
      <rPr>
        <sz val="12"/>
        <color rgb="FFFF0000"/>
        <rFont val="ＭＳ Ｐゴシック"/>
        <family val="3"/>
        <charset val="128"/>
      </rPr>
      <t>前年度</t>
    </r>
    <r>
      <rPr>
        <sz val="12"/>
        <rFont val="ＭＳ Ｐゴシック"/>
        <family val="3"/>
        <charset val="128"/>
      </rPr>
      <t>の処遇Ⅰ</t>
    </r>
    <r>
      <rPr>
        <sz val="12"/>
        <color rgb="FFFF0000"/>
        <rFont val="ＭＳ Ｐゴシック"/>
        <family val="3"/>
        <charset val="128"/>
      </rPr>
      <t>残額</t>
    </r>
    <r>
      <rPr>
        <sz val="12"/>
        <rFont val="ＭＳ Ｐゴシック"/>
        <family val="3"/>
        <charset val="128"/>
      </rPr>
      <t>に係る支払賃金
※5
⑪</t>
    </r>
    <rPh sb="11" eb="13">
      <t>ショグウ</t>
    </rPh>
    <phoneticPr fontId="4"/>
  </si>
  <si>
    <r>
      <rPr>
        <u/>
        <sz val="12"/>
        <rFont val="ＭＳ Ｐゴシック"/>
        <family val="3"/>
        <charset val="128"/>
      </rPr>
      <t>⑩のうち</t>
    </r>
    <r>
      <rPr>
        <sz val="12"/>
        <rFont val="ＭＳ Ｐゴシック"/>
        <family val="3"/>
        <charset val="128"/>
      </rPr>
      <t xml:space="preserve">
加算</t>
    </r>
    <r>
      <rPr>
        <sz val="12"/>
        <color rgb="FFFF0000"/>
        <rFont val="ＭＳ Ｐゴシック"/>
        <family val="3"/>
        <charset val="128"/>
      </rPr>
      <t>前年度</t>
    </r>
    <r>
      <rPr>
        <sz val="12"/>
        <rFont val="ＭＳ Ｐゴシック"/>
        <family val="3"/>
        <charset val="128"/>
      </rPr>
      <t>の処遇Ⅱ</t>
    </r>
    <r>
      <rPr>
        <sz val="12"/>
        <color rgb="FFFF0000"/>
        <rFont val="ＭＳ Ｐゴシック"/>
        <family val="3"/>
        <charset val="128"/>
      </rPr>
      <t>残額</t>
    </r>
    <r>
      <rPr>
        <sz val="12"/>
        <rFont val="ＭＳ Ｐゴシック"/>
        <family val="3"/>
        <charset val="128"/>
      </rPr>
      <t>に係る支払賃金
※5</t>
    </r>
    <phoneticPr fontId="4"/>
  </si>
  <si>
    <r>
      <rPr>
        <u/>
        <sz val="12"/>
        <rFont val="ＭＳ Ｐゴシック"/>
        <family val="3"/>
        <charset val="128"/>
      </rPr>
      <t>⑩のうち</t>
    </r>
    <r>
      <rPr>
        <sz val="12"/>
        <rFont val="ＭＳ Ｐゴシック"/>
        <family val="3"/>
        <charset val="128"/>
      </rPr>
      <t xml:space="preserve">
処遇Ⅱの
</t>
    </r>
    <r>
      <rPr>
        <sz val="12"/>
        <color rgb="FFFF0000"/>
        <rFont val="ＭＳ Ｐゴシック"/>
        <family val="3"/>
        <charset val="128"/>
      </rPr>
      <t xml:space="preserve">自由配分額
</t>
    </r>
    <r>
      <rPr>
        <sz val="12"/>
        <rFont val="ＭＳ Ｐゴシック"/>
        <family val="3"/>
        <charset val="128"/>
      </rPr>
      <t>※6</t>
    </r>
    <rPh sb="5" eb="7">
      <t>ショグウ</t>
    </rPh>
    <rPh sb="10" eb="12">
      <t>ジユウ</t>
    </rPh>
    <rPh sb="12" eb="14">
      <t>ハイブン</t>
    </rPh>
    <rPh sb="14" eb="15">
      <t>ガク</t>
    </rPh>
    <phoneticPr fontId="4"/>
  </si>
  <si>
    <r>
      <rPr>
        <u/>
        <sz val="12"/>
        <rFont val="ＭＳ Ｐゴシック"/>
        <family val="3"/>
        <charset val="128"/>
      </rPr>
      <t>⑩のうち</t>
    </r>
    <r>
      <rPr>
        <sz val="12"/>
        <rFont val="ＭＳ Ｐゴシック"/>
        <family val="3"/>
        <charset val="128"/>
      </rPr>
      <t xml:space="preserve">
処遇Ⅱによる賃金改善額
※7</t>
    </r>
    <phoneticPr fontId="4"/>
  </si>
  <si>
    <t>起算賃金水準（年額）</t>
    <rPh sb="0" eb="2">
      <t>キサン</t>
    </rPh>
    <rPh sb="2" eb="4">
      <t>チンギン</t>
    </rPh>
    <rPh sb="4" eb="6">
      <t>スイジュン</t>
    </rPh>
    <rPh sb="7" eb="9">
      <t>ネンガク</t>
    </rPh>
    <phoneticPr fontId="4"/>
  </si>
  <si>
    <t>計
⑦
（⑤＋⑥）</t>
    <rPh sb="0" eb="1">
      <t>ケイ</t>
    </rPh>
    <phoneticPr fontId="4"/>
  </si>
  <si>
    <t>円</t>
    <rPh sb="0" eb="1">
      <t>エン</t>
    </rPh>
    <phoneticPr fontId="4"/>
  </si>
  <si>
    <t>⑩</t>
  </si>
  <si>
    <t>⑨</t>
    <phoneticPr fontId="4"/>
  </si>
  <si>
    <t>⑦</t>
    <phoneticPr fontId="4"/>
  </si>
  <si>
    <t>⑧</t>
    <phoneticPr fontId="4"/>
  </si>
  <si>
    <t>別紙様式10</t>
    <rPh sb="0" eb="2">
      <t>ベッシ</t>
    </rPh>
    <rPh sb="2" eb="4">
      <t>ヨウシキ</t>
    </rPh>
    <phoneticPr fontId="4"/>
  </si>
  <si>
    <t>（１）前年度の加算残額に対応する賃金改善の状況（前年度の加算残額がある場合のみ記入）</t>
    <rPh sb="3" eb="6">
      <t>ゼンネンド</t>
    </rPh>
    <rPh sb="7" eb="9">
      <t>カサン</t>
    </rPh>
    <rPh sb="9" eb="11">
      <t>ザンガク</t>
    </rPh>
    <rPh sb="12" eb="14">
      <t>タイオウ</t>
    </rPh>
    <rPh sb="16" eb="18">
      <t>チンギン</t>
    </rPh>
    <rPh sb="18" eb="20">
      <t>カイゼン</t>
    </rPh>
    <rPh sb="21" eb="23">
      <t>ジョウキョウ</t>
    </rPh>
    <rPh sb="24" eb="27">
      <t>ゼンネンド</t>
    </rPh>
    <rPh sb="28" eb="30">
      <t>カサン</t>
    </rPh>
    <rPh sb="30" eb="32">
      <t>ザンガク</t>
    </rPh>
    <rPh sb="35" eb="37">
      <t>バアイ</t>
    </rPh>
    <rPh sb="39" eb="41">
      <t>キニュウ</t>
    </rPh>
    <phoneticPr fontId="4"/>
  </si>
  <si>
    <t>（２）加算実績額</t>
    <rPh sb="3" eb="5">
      <t>カサン</t>
    </rPh>
    <rPh sb="5" eb="8">
      <t>ジッセキガク</t>
    </rPh>
    <phoneticPr fontId="4"/>
  </si>
  <si>
    <t>　　　　　　　　　　　　　　　　　　　　　　　　　　　　　　　　　　　　　　　　　　　　　　　　　　　　　　　　　　　　　　　　　　　　　　　　　　　　　　　　　　　　　　　　　　　　　　　　　　　　　　　　　　　　　　　　　　　　　　　　　　　　　　　　　　　　　　　　　　　　　　　　　　　　　　　　　　　　　　　　　　　　　　　　　　　　　　　　　　　　　　　　　　　　　　　　　　　　　　　　　　　　　　　　　　　　　　　　　　　　　　　　　　　　　　　　　　　　　　　　　　　　　　　　　　　　　　　　　　　　　　　　　　　　　　　　　　　　　　　　　　　　　　　　　　　　　　　　　　　　　　　　　　　　　　　　　　　　　　　　　　　　　　　　　　　　　　　　　　　　　　　　　　　　　　　　　　　　　　　</t>
    <phoneticPr fontId="4"/>
  </si>
  <si>
    <t xml:space="preserve">①
</t>
    <phoneticPr fontId="4"/>
  </si>
  <si>
    <t>具体的な支払い方法</t>
    <rPh sb="0" eb="3">
      <t>グタイテキ</t>
    </rPh>
    <rPh sb="4" eb="6">
      <t>シハラ</t>
    </rPh>
    <rPh sb="7" eb="9">
      <t>ホウホウ</t>
    </rPh>
    <phoneticPr fontId="4"/>
  </si>
  <si>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4"/>
  </si>
  <si>
    <t>月</t>
    <rPh sb="0" eb="1">
      <t>ガツ</t>
    </rPh>
    <phoneticPr fontId="4"/>
  </si>
  <si>
    <t>日</t>
    <rPh sb="0" eb="1">
      <t>ニチ</t>
    </rPh>
    <phoneticPr fontId="4"/>
  </si>
  <si>
    <t>別紙様式６</t>
    <rPh sb="0" eb="2">
      <t>ベッシ</t>
    </rPh>
    <rPh sb="2" eb="4">
      <t>ヨウシキ</t>
    </rPh>
    <phoneticPr fontId="4"/>
  </si>
  <si>
    <t>別紙様式８</t>
    <rPh sb="0" eb="2">
      <t>ベッシ</t>
    </rPh>
    <rPh sb="2" eb="4">
      <t>ヨウシキ</t>
    </rPh>
    <phoneticPr fontId="4"/>
  </si>
  <si>
    <t>別紙様式10別添１</t>
    <rPh sb="0" eb="2">
      <t>ベッシ</t>
    </rPh>
    <rPh sb="2" eb="4">
      <t>ヨウシキ</t>
    </rPh>
    <rPh sb="6" eb="8">
      <t>ベッテン</t>
    </rPh>
    <phoneticPr fontId="4"/>
  </si>
  <si>
    <t>賃金改善内訳(職員別内訳)</t>
    <rPh sb="4" eb="6">
      <t>ウチワケ</t>
    </rPh>
    <rPh sb="7" eb="9">
      <t>ショクイン</t>
    </rPh>
    <rPh sb="9" eb="10">
      <t>ベツ</t>
    </rPh>
    <rPh sb="10" eb="12">
      <t>ウチワケ</t>
    </rPh>
    <phoneticPr fontId="4"/>
  </si>
  <si>
    <t>常勤・非常勤の別
※1</t>
    <rPh sb="0" eb="2">
      <t>ジョウキン</t>
    </rPh>
    <rPh sb="3" eb="6">
      <t>ヒジョウキン</t>
    </rPh>
    <rPh sb="7" eb="8">
      <t>ベツ</t>
    </rPh>
    <phoneticPr fontId="4"/>
  </si>
  <si>
    <t>常勤換算値
※2</t>
    <rPh sb="0" eb="2">
      <t>ジョウキン</t>
    </rPh>
    <rPh sb="2" eb="4">
      <t>カンサン</t>
    </rPh>
    <rPh sb="4" eb="5">
      <t>チ</t>
    </rPh>
    <phoneticPr fontId="4"/>
  </si>
  <si>
    <t>賃金改善に伴い増加する法定福利費等の事業主負担分　※4</t>
    <phoneticPr fontId="4"/>
  </si>
  <si>
    <t>基本給及び決まって毎月支払う手当</t>
    <rPh sb="0" eb="3">
      <t>キホンキュウ</t>
    </rPh>
    <rPh sb="3" eb="4">
      <t>オヨ</t>
    </rPh>
    <rPh sb="5" eb="6">
      <t>キ</t>
    </rPh>
    <rPh sb="9" eb="11">
      <t>マイツキ</t>
    </rPh>
    <rPh sb="11" eb="13">
      <t>シハラ</t>
    </rPh>
    <rPh sb="14" eb="16">
      <t>テアテ</t>
    </rPh>
    <phoneticPr fontId="4"/>
  </si>
  <si>
    <t>その他</t>
    <rPh sb="2" eb="3">
      <t>ホカ</t>
    </rPh>
    <phoneticPr fontId="4"/>
  </si>
  <si>
    <t>施設・事業所に現に勤務している職員全員(職種を問わず、非常勤を含む。)を記入すること。</t>
    <phoneticPr fontId="4"/>
  </si>
  <si>
    <t>備考欄には、賃金改善実施期間中の採用や退職がある場合にはその旨、また、賃金改善額が他の職員と比較して高額(低額、賃金改善を実施しない場合も含む)である場合についてはその理由を記入すること。</t>
    <phoneticPr fontId="4"/>
  </si>
  <si>
    <t>※1　</t>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</si>
  <si>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又は当該者以外の者であって１日６時間以上かつ月20日以上勤務するものをいい、「非常勤」とは常勤以外の者をいう。</t>
    <phoneticPr fontId="4"/>
  </si>
  <si>
    <t>常勤換算値について、常勤の者については1.0とし、非常勤の者については、以下の算式によって得た値を記入すること。
〔算式〕
　常勤以外の職員の１か月の勤務時間数の合計÷各施設・事業所の就業規則等で定めた常勤職員の１か月の勤務時間数＝常勤換算値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rPh sb="49" eb="51">
      <t>キニュウ</t>
    </rPh>
    <phoneticPr fontId="4"/>
  </si>
  <si>
    <t>賃金改善に伴い増加する法定福利費等の事業主負担分を除く。</t>
    <phoneticPr fontId="4"/>
  </si>
  <si>
    <t>賃金改善に伴い増加する法定福利費等の事業主負担分については以下の算式により算定することを標準とする。
〔算式〕
加算前年度における法定福利費等の事業主負担分の総額÷加算前年度における賃金の総額×賃金改善額</t>
    <rPh sb="29" eb="31">
      <t>イカ</t>
    </rPh>
    <rPh sb="32" eb="34">
      <t>サンシキ</t>
    </rPh>
    <rPh sb="37" eb="39">
      <t>サンテイ</t>
    </rPh>
    <rPh sb="44" eb="46">
      <t>ヒョウジュン</t>
    </rPh>
    <rPh sb="52" eb="54">
      <t>サンシキ</t>
    </rPh>
    <rPh sb="59" eb="61">
      <t>ネンド</t>
    </rPh>
    <rPh sb="65" eb="67">
      <t>ホウテイ</t>
    </rPh>
    <rPh sb="67" eb="69">
      <t>フクリ</t>
    </rPh>
    <rPh sb="70" eb="71">
      <t>トウ</t>
    </rPh>
    <rPh sb="72" eb="75">
      <t>ジギョウヌシ</t>
    </rPh>
    <rPh sb="75" eb="77">
      <t>フタン</t>
    </rPh>
    <rPh sb="77" eb="78">
      <t>ブン</t>
    </rPh>
    <rPh sb="79" eb="81">
      <t>ソウガク</t>
    </rPh>
    <rPh sb="82" eb="84">
      <t>カサン</t>
    </rPh>
    <rPh sb="85" eb="87">
      <t>ネンド</t>
    </rPh>
    <rPh sb="91" eb="93">
      <t>チンギン</t>
    </rPh>
    <rPh sb="94" eb="96">
      <t>ソウガク</t>
    </rPh>
    <rPh sb="97" eb="99">
      <t>チンギン</t>
    </rPh>
    <rPh sb="99" eb="101">
      <t>カイゼン</t>
    </rPh>
    <rPh sb="101" eb="102">
      <t>ガク</t>
    </rPh>
    <phoneticPr fontId="4"/>
  </si>
  <si>
    <t>「加算Ⅲによる賃金改善額」に占める「基本給及び決まって毎月支払う手当による金額」の割合が３分の２以上であることが必要。法定福利費等の事業主負担額を除く。</t>
    <rPh sb="1" eb="3">
      <t>カサン</t>
    </rPh>
    <rPh sb="14" eb="15">
      <t>シ</t>
    </rPh>
    <rPh sb="41" eb="43">
      <t>ワリアイ</t>
    </rPh>
    <rPh sb="44" eb="46">
      <t>サンブン</t>
    </rPh>
    <rPh sb="48" eb="50">
      <t>イジョウ</t>
    </rPh>
    <rPh sb="56" eb="58">
      <t>ヒツヨウ</t>
    </rPh>
    <phoneticPr fontId="83"/>
  </si>
  <si>
    <t>別紙様式10別添２</t>
    <rPh sb="0" eb="2">
      <t>ベッシ</t>
    </rPh>
    <rPh sb="2" eb="4">
      <t>ヨウシキ</t>
    </rPh>
    <rPh sb="6" eb="8">
      <t>ベッテン</t>
    </rPh>
    <phoneticPr fontId="4"/>
  </si>
  <si>
    <t>同一事業者内における拠出実績額・受入実績額一覧表</t>
    <rPh sb="0" eb="2">
      <t>ドウイツ</t>
    </rPh>
    <rPh sb="2" eb="5">
      <t>ジギョウシャ</t>
    </rPh>
    <rPh sb="5" eb="6">
      <t>ナイ</t>
    </rPh>
    <rPh sb="10" eb="12">
      <t>キョシュツ</t>
    </rPh>
    <rPh sb="12" eb="14">
      <t>ジッセキ</t>
    </rPh>
    <rPh sb="14" eb="15">
      <t>ガク</t>
    </rPh>
    <rPh sb="16" eb="18">
      <t>ウケイレ</t>
    </rPh>
    <rPh sb="18" eb="20">
      <t>ジッセキ</t>
    </rPh>
    <rPh sb="20" eb="21">
      <t>ガク</t>
    </rPh>
    <rPh sb="21" eb="23">
      <t>イチラン</t>
    </rPh>
    <rPh sb="23" eb="24">
      <t>ヒョウ</t>
    </rPh>
    <phoneticPr fontId="4"/>
  </si>
  <si>
    <t>他事業所への拠出額
（円）</t>
    <rPh sb="0" eb="1">
      <t>ホカ</t>
    </rPh>
    <rPh sb="1" eb="4">
      <t>ジギョウショ</t>
    </rPh>
    <rPh sb="6" eb="8">
      <t>キョシュツ</t>
    </rPh>
    <rPh sb="8" eb="9">
      <t>ガク</t>
    </rPh>
    <phoneticPr fontId="4"/>
  </si>
  <si>
    <t>他事業所からの受入額
（円）</t>
    <rPh sb="0" eb="1">
      <t>ホカ</t>
    </rPh>
    <rPh sb="1" eb="4">
      <t>ジギョウショ</t>
    </rPh>
    <rPh sb="7" eb="9">
      <t>ウケイレ</t>
    </rPh>
    <rPh sb="9" eb="10">
      <t>ガク</t>
    </rPh>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</si>
  <si>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</si>
  <si>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別紙様式６別添１</t>
    <rPh sb="0" eb="2">
      <t>ベッシ</t>
    </rPh>
    <rPh sb="2" eb="4">
      <t>ヨウシキ</t>
    </rPh>
    <rPh sb="5" eb="7">
      <t>ベッテン</t>
    </rPh>
    <phoneticPr fontId="4"/>
  </si>
  <si>
    <t>別紙様式８別添１</t>
    <rPh sb="0" eb="2">
      <t>ベッシ</t>
    </rPh>
    <rPh sb="2" eb="4">
      <t>ヨウシキ</t>
    </rPh>
    <rPh sb="5" eb="7">
      <t>ベッテン</t>
    </rPh>
    <phoneticPr fontId="4"/>
  </si>
  <si>
    <t>別紙様式６別添２</t>
    <rPh sb="0" eb="2">
      <t>ベッシ</t>
    </rPh>
    <rPh sb="2" eb="4">
      <t>ヨウシキ</t>
    </rPh>
    <rPh sb="5" eb="7">
      <t>ベッテン</t>
    </rPh>
    <phoneticPr fontId="4"/>
  </si>
  <si>
    <t>別紙様式８別添２</t>
    <rPh sb="0" eb="2">
      <t>ベッシ</t>
    </rPh>
    <rPh sb="2" eb="4">
      <t>ヨウシキ</t>
    </rPh>
    <rPh sb="5" eb="7">
      <t>ベッテン</t>
    </rPh>
    <phoneticPr fontId="4"/>
  </si>
  <si>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</si>
  <si>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基礎情報</t>
    <rPh sb="0" eb="4">
      <t>キソジョウホウ</t>
    </rPh>
    <phoneticPr fontId="83"/>
  </si>
  <si>
    <t>○提出日付</t>
    <rPh sb="1" eb="3">
      <t>テイシュツ</t>
    </rPh>
    <rPh sb="3" eb="5">
      <t>ヒヅケ</t>
    </rPh>
    <phoneticPr fontId="4"/>
  </si>
  <si>
    <t>○施設情報等</t>
    <rPh sb="1" eb="5">
      <t>シセツジョウホウ</t>
    </rPh>
    <rPh sb="5" eb="6">
      <t>ナド</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</si>
  <si>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</si>
  <si>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</si>
  <si>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</si>
  <si>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令和４年度賃金改善実績報告書（処遇改善等加算Ⅰ）</t>
    <rPh sb="0" eb="2">
      <t>レイワ</t>
    </rPh>
    <rPh sb="3" eb="4">
      <t>ネン</t>
    </rPh>
    <rPh sb="4" eb="5">
      <t>ド</t>
    </rPh>
    <rPh sb="5" eb="7">
      <t>チンギン</t>
    </rPh>
    <rPh sb="7" eb="9">
      <t>カイゼン</t>
    </rPh>
    <rPh sb="9" eb="11">
      <t>ジッセキ</t>
    </rPh>
    <rPh sb="11" eb="14">
      <t>ホウコクショ</t>
    </rPh>
    <phoneticPr fontId="4"/>
  </si>
  <si>
    <t>令和4年度</t>
    <rPh sb="0" eb="2">
      <t>レイワ</t>
    </rPh>
    <rPh sb="3" eb="5">
      <t>ネンド</t>
    </rPh>
    <phoneticPr fontId="4"/>
  </si>
  <si>
    <t>令和3年度</t>
    <rPh sb="0" eb="2">
      <t>レイワ</t>
    </rPh>
    <rPh sb="3" eb="5">
      <t>ネンド</t>
    </rPh>
    <rPh sb="4" eb="5">
      <t>ド</t>
    </rPh>
    <phoneticPr fontId="4"/>
  </si>
  <si>
    <r>
      <t>①</t>
    </r>
    <r>
      <rPr>
        <sz val="12"/>
        <color rgb="FFFF0000"/>
        <rFont val="ＭＳ Ｐゴシック"/>
        <family val="3"/>
        <charset val="128"/>
        <scheme val="minor"/>
      </rPr>
      <t>令和３年度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</si>
  <si>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r>
      <t>②</t>
    </r>
    <r>
      <rPr>
        <sz val="12"/>
        <color rgb="FFFF0000"/>
        <rFont val="ＭＳ Ｐゴシック"/>
        <family val="3"/>
        <charset val="128"/>
        <scheme val="minor"/>
      </rPr>
      <t>令和３年度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</si>
  <si>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令和４年度</t>
    </r>
    <r>
      <rPr>
        <sz val="12"/>
        <rFont val="ＭＳ Ｐゴシック"/>
        <family val="3"/>
        <charset val="128"/>
        <scheme val="minor"/>
      </rPr>
      <t>の賃金改善実績額</t>
    </r>
    <rPh sb="1" eb="3">
      <t>レイワ</t>
    </rPh>
    <rPh sb="4" eb="6">
      <t>ネンド</t>
    </rPh>
    <rPh sb="7" eb="9">
      <t>チンギン</t>
    </rPh>
    <rPh sb="9" eb="11">
      <t>カイゼン</t>
    </rPh>
    <rPh sb="11" eb="14">
      <t>ジッセキガク</t>
    </rPh>
    <phoneticPr fontId="4"/>
  </si>
  <si>
    <t>⑥起点賃金水準（⑦＋⑧）</t>
    <phoneticPr fontId="4"/>
  </si>
  <si>
    <t>②賃金改善実績総額（③－④－⑤－⑥）</t>
    <rPh sb="7" eb="8">
      <t>ソウ</t>
    </rPh>
    <phoneticPr fontId="4"/>
  </si>
  <si>
    <t>令和　４年　４月　～　令和　５年　３月</t>
    <rPh sb="0" eb="2">
      <t>レイワ</t>
    </rPh>
    <rPh sb="4" eb="5">
      <t>ネン</t>
    </rPh>
    <rPh sb="7" eb="8">
      <t>ガツ</t>
    </rPh>
    <rPh sb="11" eb="13">
      <t>レイワ</t>
    </rPh>
    <rPh sb="15" eb="16">
      <t>ネン</t>
    </rPh>
    <rPh sb="18" eb="19">
      <t>ガツ</t>
    </rPh>
    <phoneticPr fontId="4"/>
  </si>
  <si>
    <t>令和　４年　１０月　～　令和　５年　３月</t>
    <rPh sb="0" eb="2">
      <t>レイワ</t>
    </rPh>
    <rPh sb="4" eb="5">
      <t>ネン</t>
    </rPh>
    <rPh sb="8" eb="9">
      <t>ガツ</t>
    </rPh>
    <rPh sb="12" eb="14">
      <t>レイワ</t>
    </rPh>
    <rPh sb="16" eb="17">
      <t>ネン</t>
    </rPh>
    <rPh sb="19" eb="20">
      <t>ガツ</t>
    </rPh>
    <phoneticPr fontId="4"/>
  </si>
  <si>
    <t>加算実績額（処遇Ⅰのうち賃金改善要件分に係る額）（千円未満の端数は切り捨て）
②＋③＋④</t>
    <rPh sb="0" eb="2">
      <t>カサン</t>
    </rPh>
    <rPh sb="2" eb="4">
      <t>ジッセキ</t>
    </rPh>
    <rPh sb="4" eb="5">
      <t>ガク</t>
    </rPh>
    <rPh sb="6" eb="8">
      <t>ショグウ</t>
    </rPh>
    <rPh sb="12" eb="14">
      <t>チンギン</t>
    </rPh>
    <rPh sb="14" eb="16">
      <t>カイゼン</t>
    </rPh>
    <rPh sb="16" eb="18">
      <t>ヨウケン</t>
    </rPh>
    <rPh sb="18" eb="19">
      <t>ブン</t>
    </rPh>
    <rPh sb="20" eb="21">
      <t>カカ</t>
    </rPh>
    <rPh sb="22" eb="23">
      <t>ガク</t>
    </rPh>
    <phoneticPr fontId="4"/>
  </si>
  <si>
    <t>※処遇Ⅰ新規事由の有無の別により、以下により算出すること。
・処遇Ⅰ新規事由がある場合：
（２）⑤＋（１）③－（３）①
・処遇Ⅰ新規事由がない場合：
（３）⑥＋（１）③－｛（３）③－（３）④－（３）⑤｝＋（４）②＋（４）④</t>
    <rPh sb="1" eb="3">
      <t>ショグウ</t>
    </rPh>
    <rPh sb="31" eb="33">
      <t>ショグウ</t>
    </rPh>
    <rPh sb="61" eb="63">
      <t>ショグウ</t>
    </rPh>
    <phoneticPr fontId="4"/>
  </si>
  <si>
    <t>令和４年度　賃金改善明細（職員別表）</t>
    <rPh sb="0" eb="2">
      <t>レイワ</t>
    </rPh>
    <rPh sb="3" eb="5">
      <t>ネンド</t>
    </rPh>
    <rPh sb="10" eb="12">
      <t>メイサイ</t>
    </rPh>
    <rPh sb="13" eb="15">
      <t>ショクイン</t>
    </rPh>
    <rPh sb="15" eb="16">
      <t>ベツ</t>
    </rPh>
    <rPh sb="16" eb="17">
      <t>ヒョウ</t>
    </rPh>
    <phoneticPr fontId="4"/>
  </si>
  <si>
    <t>処遇Ⅲ</t>
    <rPh sb="0" eb="2">
      <t>ショグウ</t>
    </rPh>
    <phoneticPr fontId="4"/>
  </si>
  <si>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4"/>
  </si>
  <si>
    <t>又は当該者以外の者であって１日６時間以上かつ月20日以上勤務するものをいい、「非常勤」とは常勤以外の者をいう。</t>
    <phoneticPr fontId="4"/>
  </si>
  <si>
    <t>⑤処遇Ⅱ・Ⅲによる賃金改善額</t>
    <rPh sb="1" eb="3">
      <t>ショグウ</t>
    </rPh>
    <phoneticPr fontId="4"/>
  </si>
  <si>
    <t>　「基準年度における賃金水準を適用した場合の賃金総額」は、加算当年度における各職員について基準年度の賃金水準に当てはめて計算した場合の賃金の総額をいうが、全ての職員について基準年度の賃金水準に当てはめる作業を行うと、施設・事業所の規模等によっては多大な事務負担が発生する恐れがあることから、各施設・事業所の判断により、以下の簡便な算定方法による算定も可能とする。</t>
    <rPh sb="2" eb="4">
      <t>キジュン</t>
    </rPh>
    <rPh sb="4" eb="6">
      <t>ネンド</t>
    </rPh>
    <rPh sb="10" eb="14">
      <t>チンギンスイジュン</t>
    </rPh>
    <rPh sb="15" eb="17">
      <t>テキヨウ</t>
    </rPh>
    <rPh sb="19" eb="21">
      <t>バアイ</t>
    </rPh>
    <rPh sb="22" eb="24">
      <t>チンギン</t>
    </rPh>
    <rPh sb="24" eb="26">
      <t>ソウガク</t>
    </rPh>
    <rPh sb="29" eb="31">
      <t>カサン</t>
    </rPh>
    <rPh sb="31" eb="34">
      <t>トウネンド</t>
    </rPh>
    <rPh sb="38" eb="39">
      <t>カク</t>
    </rPh>
    <rPh sb="39" eb="41">
      <t>ショクイン</t>
    </rPh>
    <rPh sb="45" eb="47">
      <t>キジュン</t>
    </rPh>
    <rPh sb="47" eb="49">
      <t>ネンド</t>
    </rPh>
    <rPh sb="50" eb="52">
      <t>チンギン</t>
    </rPh>
    <rPh sb="52" eb="54">
      <t>スイジュン</t>
    </rPh>
    <rPh sb="55" eb="56">
      <t>ア</t>
    </rPh>
    <rPh sb="60" eb="62">
      <t>ケイサン</t>
    </rPh>
    <rPh sb="64" eb="66">
      <t>バアイ</t>
    </rPh>
    <rPh sb="67" eb="69">
      <t>チンギン</t>
    </rPh>
    <rPh sb="70" eb="72">
      <t>ソウガク</t>
    </rPh>
    <rPh sb="77" eb="78">
      <t>スベ</t>
    </rPh>
    <rPh sb="80" eb="82">
      <t>ショクイン</t>
    </rPh>
    <rPh sb="86" eb="90">
      <t>キジュンネンド</t>
    </rPh>
    <rPh sb="91" eb="93">
      <t>チンギン</t>
    </rPh>
    <rPh sb="93" eb="95">
      <t>スイジュン</t>
    </rPh>
    <rPh sb="96" eb="97">
      <t>ア</t>
    </rPh>
    <rPh sb="101" eb="103">
      <t>サギョウ</t>
    </rPh>
    <rPh sb="104" eb="105">
      <t>オコナ</t>
    </rPh>
    <rPh sb="108" eb="110">
      <t>シセツ</t>
    </rPh>
    <rPh sb="111" eb="114">
      <t>ジギョウショ</t>
    </rPh>
    <rPh sb="115" eb="117">
      <t>キボ</t>
    </rPh>
    <rPh sb="117" eb="118">
      <t>トウ</t>
    </rPh>
    <rPh sb="123" eb="125">
      <t>タダイ</t>
    </rPh>
    <rPh sb="126" eb="128">
      <t>ジム</t>
    </rPh>
    <rPh sb="128" eb="130">
      <t>フタン</t>
    </rPh>
    <rPh sb="131" eb="133">
      <t>ハッセイ</t>
    </rPh>
    <rPh sb="135" eb="136">
      <t>オソ</t>
    </rPh>
    <rPh sb="145" eb="146">
      <t>カク</t>
    </rPh>
    <rPh sb="146" eb="148">
      <t>シセツ</t>
    </rPh>
    <rPh sb="149" eb="152">
      <t>ジギョウショ</t>
    </rPh>
    <rPh sb="153" eb="155">
      <t>ハンダン</t>
    </rPh>
    <rPh sb="159" eb="161">
      <t>イカ</t>
    </rPh>
    <rPh sb="162" eb="164">
      <t>カンベン</t>
    </rPh>
    <rPh sb="165" eb="167">
      <t>サンテイ</t>
    </rPh>
    <rPh sb="167" eb="169">
      <t>ホウホウ</t>
    </rPh>
    <rPh sb="172" eb="174">
      <t>サンテイ</t>
    </rPh>
    <rPh sb="175" eb="177">
      <t>カノウ</t>
    </rPh>
    <phoneticPr fontId="4"/>
  </si>
  <si>
    <t>令和４年度賃金改善実績報告書（処遇改善等加算Ⅱ）</t>
    <rPh sb="0" eb="2">
      <t>レイワ</t>
    </rPh>
    <rPh sb="3" eb="4">
      <t>ネン</t>
    </rPh>
    <rPh sb="4" eb="5">
      <t>ド</t>
    </rPh>
    <rPh sb="5" eb="7">
      <t>チンギン</t>
    </rPh>
    <rPh sb="7" eb="9">
      <t>カイゼン</t>
    </rPh>
    <rPh sb="9" eb="11">
      <t>ジッセキ</t>
    </rPh>
    <rPh sb="11" eb="14">
      <t>ホウコクショ</t>
    </rPh>
    <rPh sb="15" eb="17">
      <t>ショグウ</t>
    </rPh>
    <rPh sb="17" eb="19">
      <t>カイゼン</t>
    </rPh>
    <rPh sb="19" eb="20">
      <t>トウ</t>
    </rPh>
    <rPh sb="20" eb="22">
      <t>カサン</t>
    </rPh>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</si>
  <si>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</si>
  <si>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r>
      <rPr>
        <u/>
        <sz val="12"/>
        <rFont val="ＭＳ Ｐゴシック"/>
        <family val="3"/>
        <charset val="128"/>
      </rPr>
      <t>⑩のうち</t>
    </r>
    <r>
      <rPr>
        <sz val="12"/>
        <rFont val="ＭＳ Ｐゴシック"/>
        <family val="3"/>
        <charset val="128"/>
      </rPr>
      <t xml:space="preserve">
加算</t>
    </r>
    <r>
      <rPr>
        <sz val="12"/>
        <color rgb="FFFF0000"/>
        <rFont val="ＭＳ Ｐゴシック"/>
        <family val="3"/>
        <charset val="128"/>
      </rPr>
      <t>前年度</t>
    </r>
    <r>
      <rPr>
        <sz val="12"/>
        <rFont val="ＭＳ Ｐゴシック"/>
        <family val="3"/>
        <charset val="128"/>
      </rPr>
      <t>の処遇Ⅲ</t>
    </r>
    <r>
      <rPr>
        <sz val="12"/>
        <color rgb="FFFF0000"/>
        <rFont val="ＭＳ Ｐゴシック"/>
        <family val="3"/>
        <charset val="128"/>
      </rPr>
      <t>残額</t>
    </r>
    <r>
      <rPr>
        <sz val="12"/>
        <rFont val="ＭＳ Ｐゴシック"/>
        <family val="3"/>
        <charset val="128"/>
      </rPr>
      <t>に係る支払賃金</t>
    </r>
    <phoneticPr fontId="4"/>
  </si>
  <si>
    <r>
      <rPr>
        <u/>
        <sz val="12"/>
        <rFont val="ＭＳ Ｐゴシック"/>
        <family val="3"/>
        <charset val="128"/>
      </rPr>
      <t>⑩のうち</t>
    </r>
    <r>
      <rPr>
        <sz val="12"/>
        <rFont val="ＭＳ Ｐゴシック"/>
        <family val="3"/>
        <charset val="128"/>
      </rPr>
      <t xml:space="preserve">
処遇Ⅲによる賃金改善額</t>
    </r>
    <phoneticPr fontId="4"/>
  </si>
  <si>
    <t>賃金改善
実績額（処遇Ⅱ・Ⅲ除く）
⑭
（⑩-⑦-⑪-⑫-⑬）</t>
    <rPh sb="0" eb="2">
      <t>チンギン</t>
    </rPh>
    <rPh sb="2" eb="4">
      <t>カイゼン</t>
    </rPh>
    <rPh sb="5" eb="7">
      <t>ジッセキ</t>
    </rPh>
    <rPh sb="9" eb="11">
      <t>ショグウ</t>
    </rPh>
    <rPh sb="14" eb="15">
      <t>ノゾ</t>
    </rPh>
    <phoneticPr fontId="4"/>
  </si>
  <si>
    <t>処遇Ⅲ　⑬</t>
    <rPh sb="0" eb="2">
      <t>ショグウ</t>
    </rPh>
    <phoneticPr fontId="4"/>
  </si>
  <si>
    <t>加算実績額（千円未満の端数は切り捨て）
②＋③＋④</t>
    <rPh sb="0" eb="2">
      <t>カサン</t>
    </rPh>
    <rPh sb="2" eb="4">
      <t>ジッセキ</t>
    </rPh>
    <rPh sb="4" eb="5">
      <t>ガク</t>
    </rPh>
    <phoneticPr fontId="4"/>
  </si>
  <si>
    <t>※5</t>
    <phoneticPr fontId="83"/>
  </si>
  <si>
    <t>令和４年度</t>
    <rPh sb="0" eb="2">
      <t>レイワ</t>
    </rPh>
    <rPh sb="3" eb="5">
      <t>ネンド</t>
    </rPh>
    <phoneticPr fontId="4"/>
  </si>
  <si>
    <t>4月分</t>
    <rPh sb="1" eb="2">
      <t>ガツ</t>
    </rPh>
    <rPh sb="2" eb="3">
      <t>ブン</t>
    </rPh>
    <phoneticPr fontId="4"/>
  </si>
  <si>
    <t>5月分</t>
    <rPh sb="1" eb="2">
      <t>ガツ</t>
    </rPh>
    <rPh sb="2" eb="3">
      <t>ブン</t>
    </rPh>
    <phoneticPr fontId="4"/>
  </si>
  <si>
    <t>6月分</t>
    <rPh sb="1" eb="2">
      <t>ガツ</t>
    </rPh>
    <rPh sb="2" eb="3">
      <t>ブン</t>
    </rPh>
    <phoneticPr fontId="4"/>
  </si>
  <si>
    <t>7月分</t>
    <rPh sb="1" eb="2">
      <t>ガツ</t>
    </rPh>
    <rPh sb="2" eb="3">
      <t>ブン</t>
    </rPh>
    <phoneticPr fontId="4"/>
  </si>
  <si>
    <t>8月分</t>
    <rPh sb="1" eb="2">
      <t>ガツ</t>
    </rPh>
    <rPh sb="2" eb="3">
      <t>ブン</t>
    </rPh>
    <phoneticPr fontId="4"/>
  </si>
  <si>
    <t>9月分</t>
    <rPh sb="1" eb="2">
      <t>ガツ</t>
    </rPh>
    <rPh sb="2" eb="3">
      <t>ブン</t>
    </rPh>
    <phoneticPr fontId="4"/>
  </si>
  <si>
    <t>平均</t>
    <rPh sb="0" eb="2">
      <t>ヘイキン</t>
    </rPh>
    <phoneticPr fontId="4"/>
  </si>
  <si>
    <t>10月分</t>
    <rPh sb="2" eb="3">
      <t>ガツ</t>
    </rPh>
    <rPh sb="3" eb="4">
      <t>ブン</t>
    </rPh>
    <phoneticPr fontId="4"/>
  </si>
  <si>
    <t>11月分</t>
    <rPh sb="2" eb="3">
      <t>ガツ</t>
    </rPh>
    <rPh sb="3" eb="4">
      <t>ブン</t>
    </rPh>
    <phoneticPr fontId="4"/>
  </si>
  <si>
    <t>12月分</t>
    <rPh sb="2" eb="3">
      <t>ガツ</t>
    </rPh>
    <rPh sb="3" eb="4">
      <t>ブン</t>
    </rPh>
    <phoneticPr fontId="4"/>
  </si>
  <si>
    <t>1月分</t>
    <rPh sb="1" eb="2">
      <t>ガツ</t>
    </rPh>
    <rPh sb="2" eb="3">
      <t>ブン</t>
    </rPh>
    <phoneticPr fontId="4"/>
  </si>
  <si>
    <t>2月分</t>
    <rPh sb="1" eb="2">
      <t>ガツ</t>
    </rPh>
    <rPh sb="2" eb="3">
      <t>ブン</t>
    </rPh>
    <phoneticPr fontId="4"/>
  </si>
  <si>
    <t>3月分</t>
    <rPh sb="1" eb="2">
      <t>ガツ</t>
    </rPh>
    <rPh sb="2" eb="3">
      <t>ブン</t>
    </rPh>
    <phoneticPr fontId="4"/>
  </si>
  <si>
    <t>ー</t>
    <phoneticPr fontId="4"/>
  </si>
  <si>
    <t>賃金改善額　※3</t>
    <rPh sb="0" eb="2">
      <t>チンギン</t>
    </rPh>
    <rPh sb="2" eb="4">
      <t>カイゼン</t>
    </rPh>
    <rPh sb="4" eb="5">
      <t>ガク</t>
    </rPh>
    <phoneticPr fontId="4"/>
  </si>
  <si>
    <t>加算による賃金改善のうち、基本給及び決まって毎月支払う手当によるものの割合※5</t>
    <phoneticPr fontId="4"/>
  </si>
  <si>
    <t>【月内訳】基本給及び決まって毎月支払う手当</t>
    <rPh sb="1" eb="2">
      <t>ガツ</t>
    </rPh>
    <rPh sb="2" eb="4">
      <t>ウチワケ</t>
    </rPh>
    <rPh sb="5" eb="8">
      <t>キホンキュウ</t>
    </rPh>
    <rPh sb="8" eb="9">
      <t>オヨ</t>
    </rPh>
    <rPh sb="10" eb="11">
      <t>キ</t>
    </rPh>
    <rPh sb="14" eb="16">
      <t>マイツキ</t>
    </rPh>
    <rPh sb="16" eb="18">
      <t>シハラ</t>
    </rPh>
    <rPh sb="19" eb="21">
      <t>テアテ</t>
    </rPh>
    <phoneticPr fontId="4"/>
  </si>
  <si>
    <t>令和４年度賃金改善実績報告書（処遇改善等加算Ⅲ）</t>
    <rPh sb="0" eb="2">
      <t>レイワ</t>
    </rPh>
    <rPh sb="3" eb="5">
      <t>ネンド</t>
    </rPh>
    <rPh sb="5" eb="7">
      <t>チンギン</t>
    </rPh>
    <rPh sb="7" eb="9">
      <t>カイゼン</t>
    </rPh>
    <rPh sb="9" eb="11">
      <t>ジッセキ</t>
    </rPh>
    <rPh sb="11" eb="14">
      <t>ホウコクショ</t>
    </rPh>
    <rPh sb="15" eb="17">
      <t>ショグウ</t>
    </rPh>
    <rPh sb="17" eb="19">
      <t>カイゼン</t>
    </rPh>
    <rPh sb="19" eb="20">
      <t>トウ</t>
    </rPh>
    <rPh sb="20" eb="22">
      <t>カサン</t>
    </rPh>
    <phoneticPr fontId="4"/>
  </si>
  <si>
    <t>③他施設への拠出実績額</t>
    <phoneticPr fontId="4"/>
  </si>
  <si>
    <t>④他施設からの受入実績額</t>
    <phoneticPr fontId="4"/>
  </si>
  <si>
    <t>（４）加算実績額と賃金改善に要した費用の総額との差額について</t>
    <rPh sb="3" eb="5">
      <t>カサン</t>
    </rPh>
    <rPh sb="5" eb="8">
      <t>ジッセキガク</t>
    </rPh>
    <rPh sb="9" eb="11">
      <t>チンギン</t>
    </rPh>
    <rPh sb="11" eb="13">
      <t>カイゼン</t>
    </rPh>
    <rPh sb="14" eb="15">
      <t>ヨウ</t>
    </rPh>
    <rPh sb="17" eb="19">
      <t>ヒヨウ</t>
    </rPh>
    <rPh sb="20" eb="22">
      <t>ソウガク</t>
    </rPh>
    <rPh sb="24" eb="26">
      <t>サガク</t>
    </rPh>
    <phoneticPr fontId="4"/>
  </si>
  <si>
    <t>②処遇Ⅲ加算実績額</t>
    <phoneticPr fontId="4"/>
  </si>
  <si>
    <t>賃金改善実績総額（②＋③）（千円未満の端数は切り捨て）</t>
    <rPh sb="0" eb="2">
      <t>チンギン</t>
    </rPh>
    <rPh sb="2" eb="4">
      <t>カイゼン</t>
    </rPh>
    <rPh sb="4" eb="6">
      <t>ジッセキ</t>
    </rPh>
    <rPh sb="6" eb="8">
      <t>ソウガク</t>
    </rPh>
    <rPh sb="14" eb="16">
      <t>センエン</t>
    </rPh>
    <rPh sb="16" eb="18">
      <t>ミマン</t>
    </rPh>
    <rPh sb="19" eb="21">
      <t>ハスウ</t>
    </rPh>
    <rPh sb="22" eb="23">
      <t>キ</t>
    </rPh>
    <rPh sb="24" eb="25">
      <t>ス</t>
    </rPh>
    <phoneticPr fontId="4"/>
  </si>
  <si>
    <t>③事業主負担増加相当総額</t>
    <rPh sb="8" eb="10">
      <t>ソウトウ</t>
    </rPh>
    <rPh sb="10" eb="11">
      <t>ソウ</t>
    </rPh>
    <phoneticPr fontId="4"/>
  </si>
  <si>
    <t>加算実績額に要した費用の総額との差
額（残額）（千円未満の端数は切り捨て）
（２）①＋（１）③－（３）①</t>
    <rPh sb="0" eb="5">
      <t>カサンジッセキガク</t>
    </rPh>
    <rPh sb="6" eb="7">
      <t>ヨウ</t>
    </rPh>
    <rPh sb="9" eb="11">
      <t>ヒヨウ</t>
    </rPh>
    <rPh sb="12" eb="14">
      <t>ソウガク</t>
    </rPh>
    <rPh sb="16" eb="17">
      <t>サ</t>
    </rPh>
    <rPh sb="18" eb="19">
      <t>ガク</t>
    </rPh>
    <rPh sb="20" eb="22">
      <t>ザンガク</t>
    </rPh>
    <rPh sb="24" eb="26">
      <t>センエン</t>
    </rPh>
    <rPh sb="26" eb="28">
      <t>ミマン</t>
    </rPh>
    <rPh sb="29" eb="31">
      <t>ハスウ</t>
    </rPh>
    <rPh sb="32" eb="33">
      <t>キ</t>
    </rPh>
    <rPh sb="34" eb="35">
      <t>ス</t>
    </rPh>
    <phoneticPr fontId="4"/>
  </si>
  <si>
    <t>施設・事業所類型</t>
    <phoneticPr fontId="4"/>
  </si>
  <si>
    <t>施設長・管理者名</t>
    <phoneticPr fontId="4"/>
  </si>
  <si>
    <t>施設・事業所名</t>
    <phoneticPr fontId="4"/>
  </si>
  <si>
    <t>施設・事業所名</t>
    <phoneticPr fontId="4"/>
  </si>
  <si>
    <t>施設長・管理者名</t>
    <phoneticPr fontId="4"/>
  </si>
  <si>
    <t>施設・事業所類型</t>
    <phoneticPr fontId="4"/>
  </si>
  <si>
    <t>人件費の改定状況部分については、施設の職員構成等を踏まえ、施設の判断で適切に配分を行うこととされている。ここでは便宜上、人件費改定部分総額（【様式６】（３）⑧）を均等に割り振っている。</t>
    <rPh sb="56" eb="58">
      <t>ベンギ</t>
    </rPh>
    <rPh sb="58" eb="59">
      <t>ジョウ</t>
    </rPh>
    <rPh sb="60" eb="63">
      <t>ジンケンヒ</t>
    </rPh>
    <rPh sb="63" eb="65">
      <t>カイテイ</t>
    </rPh>
    <rPh sb="65" eb="67">
      <t>ブブン</t>
    </rPh>
    <rPh sb="67" eb="69">
      <t>ソウガク</t>
    </rPh>
    <rPh sb="71" eb="73">
      <t>ヨウシキ</t>
    </rPh>
    <rPh sb="81" eb="83">
      <t>キントウ</t>
    </rPh>
    <rPh sb="84" eb="85">
      <t>ワ</t>
    </rPh>
    <rPh sb="86" eb="87">
      <t>フ</t>
    </rPh>
    <phoneticPr fontId="4"/>
  </si>
  <si>
    <t>【様式８別添1】へ入力した金額が自動表示される。</t>
    <rPh sb="1" eb="3">
      <t>ヨウシキ</t>
    </rPh>
    <rPh sb="4" eb="6">
      <t>ベッテン</t>
    </rPh>
    <rPh sb="9" eb="11">
      <t>ニュウリョク</t>
    </rPh>
    <rPh sb="13" eb="15">
      <t>キンガク</t>
    </rPh>
    <rPh sb="16" eb="18">
      <t>ジドウ</t>
    </rPh>
    <rPh sb="18" eb="20">
      <t>ヒョウジ</t>
    </rPh>
    <phoneticPr fontId="4"/>
  </si>
  <si>
    <t>4桁</t>
    <rPh sb="1" eb="2">
      <t>ケタ</t>
    </rPh>
    <phoneticPr fontId="4"/>
  </si>
  <si>
    <t>施設名</t>
    <rPh sb="0" eb="2">
      <t>シセツ</t>
    </rPh>
    <rPh sb="2" eb="3">
      <t>メイ</t>
    </rPh>
    <phoneticPr fontId="4"/>
  </si>
  <si>
    <t>種別</t>
    <rPh sb="0" eb="2">
      <t>シュベツ</t>
    </rPh>
    <phoneticPr fontId="4"/>
  </si>
  <si>
    <t>施設長・管理者の氏名</t>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</si>
  <si>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</si>
  <si>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</si>
  <si>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</si>
  <si>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【様式６】実績Ⅰ／加算率</t>
    <rPh sb="9" eb="11">
      <t>カサン</t>
    </rPh>
    <rPh sb="11" eb="12">
      <t>リツ</t>
    </rPh>
    <phoneticPr fontId="4"/>
  </si>
  <si>
    <t>【様式６】実績Ⅰ／基礎分</t>
    <rPh sb="9" eb="11">
      <t>キソ</t>
    </rPh>
    <rPh sb="11" eb="12">
      <t>ブン</t>
    </rPh>
    <phoneticPr fontId="4"/>
  </si>
  <si>
    <t>【様式６】実績Ⅰ／賃金改善分</t>
    <rPh sb="9" eb="13">
      <t>チンギンカイゼン</t>
    </rPh>
    <rPh sb="13" eb="14">
      <t>ブン</t>
    </rPh>
    <phoneticPr fontId="4"/>
  </si>
  <si>
    <t>【様式６】実績Ⅰ／新規自由の有無</t>
    <rPh sb="9" eb="13">
      <t>シンキジユウ</t>
    </rPh>
    <rPh sb="14" eb="16">
      <t>ウム</t>
    </rPh>
    <phoneticPr fontId="4"/>
  </si>
  <si>
    <t>【様式６】実績Ⅰ／新規事由に係る加算率</t>
    <rPh sb="9" eb="11">
      <t>シンキ</t>
    </rPh>
    <rPh sb="11" eb="13">
      <t>ジユウ</t>
    </rPh>
    <rPh sb="14" eb="15">
      <t>カカ</t>
    </rPh>
    <rPh sb="16" eb="18">
      <t>カサン</t>
    </rPh>
    <rPh sb="18" eb="19">
      <t>リツ</t>
    </rPh>
    <phoneticPr fontId="4"/>
  </si>
  <si>
    <t>【様式６】実績Ⅰ／基準年度</t>
    <rPh sb="9" eb="11">
      <t>キジュン</t>
    </rPh>
    <rPh sb="11" eb="13">
      <t>ネンド</t>
    </rPh>
    <phoneticPr fontId="4"/>
  </si>
  <si>
    <t>【様式６】実績Ⅰ／（１）①前年度の加算残額</t>
    <phoneticPr fontId="4"/>
  </si>
  <si>
    <t>【様式６】実績Ⅰ／（１）②前年度の加算残額に対応した支払い賃金額</t>
    <phoneticPr fontId="4"/>
  </si>
  <si>
    <t>【様式６】実績Ⅰ／（１）③残額（①－②）</t>
    <phoneticPr fontId="4"/>
  </si>
  <si>
    <t>【様式６】実績Ⅰ／（２）①加算実績額②＋③＋④</t>
    <phoneticPr fontId="4"/>
  </si>
  <si>
    <t>【様式６】実績Ⅰ／（２）②処遇Ⅰ加算実績額（賃金改善要件分）</t>
    <phoneticPr fontId="4"/>
  </si>
  <si>
    <t>【様式６】実績Ⅰ／（２）③他施設への拠出実績額</t>
    <phoneticPr fontId="4"/>
  </si>
  <si>
    <t>【様式６】実績Ⅰ／（２）④他施設からの受入実績額</t>
    <phoneticPr fontId="4"/>
  </si>
  <si>
    <t>【様式６】実績Ⅰ／（２）⑤①のうち特定加算実績額</t>
    <phoneticPr fontId="4"/>
  </si>
  <si>
    <t>【様式６】実績Ⅰ／（３）①賃金改善等実績総額（②＋⑨）</t>
    <phoneticPr fontId="4"/>
  </si>
  <si>
    <t>【様式６】実績Ⅰ／（３）②賃金改善実績総額（③－④－⑤－⑥）</t>
    <phoneticPr fontId="4"/>
  </si>
  <si>
    <t>【様式６】実績Ⅰ／（３）③支払賃金</t>
    <phoneticPr fontId="4"/>
  </si>
  <si>
    <t>【様式６】実績Ⅰ／（３）④加算前年度の加算残額に係る支払賃金</t>
    <phoneticPr fontId="4"/>
  </si>
  <si>
    <t>【様式６】実績Ⅰ／（３）⑤処遇Ⅱ・Ⅲによる賃金改善額</t>
    <phoneticPr fontId="4"/>
  </si>
  <si>
    <t>【様式６】実績Ⅰ／（３）⑥起点賃金水準（⑦＋⑧）</t>
    <phoneticPr fontId="4"/>
  </si>
  <si>
    <t>【様式６】実績Ⅰ／（３）⑦基準年度の賃金水準</t>
    <phoneticPr fontId="4"/>
  </si>
  <si>
    <t>【様式６】実績Ⅰ／（３）⑧人件費の改定分</t>
    <phoneticPr fontId="4"/>
  </si>
  <si>
    <t>【様式６】実績Ⅰ／（３）⑨事業主負担増加相当総額</t>
    <phoneticPr fontId="4"/>
  </si>
  <si>
    <t>【様式６】実績Ⅰ／＜算式（参考）＞①</t>
    <phoneticPr fontId="4"/>
  </si>
  <si>
    <t>【様式６】実績Ⅰ／＜算式（参考）＞②</t>
    <phoneticPr fontId="4"/>
  </si>
  <si>
    <t>【様式６】実績Ⅰ／＜算式（参考）＞③</t>
    <phoneticPr fontId="4"/>
  </si>
  <si>
    <t>【様式６】実績Ⅰ／（４）①拠出実績額</t>
    <phoneticPr fontId="4"/>
  </si>
  <si>
    <t>【様式６】実績Ⅰ／（４）②うち基準年度からの増減分</t>
    <phoneticPr fontId="4"/>
  </si>
  <si>
    <t>【様式６】実績Ⅰ／（４）③受入実績額</t>
    <phoneticPr fontId="4"/>
  </si>
  <si>
    <t>【様式６】実績Ⅰ／（４）④うち基準年度からの増減分</t>
    <phoneticPr fontId="4"/>
  </si>
  <si>
    <t>【様式６】実績Ⅰ／（５）①処遇Ⅰ新規事由の有無</t>
    <phoneticPr fontId="4"/>
  </si>
  <si>
    <t>【様式６】実績Ⅰ／（５）①加算実績額と賃金改善に要した費用の総額との差額</t>
    <phoneticPr fontId="4"/>
  </si>
  <si>
    <t>【様式６】実績Ⅰ／＜算式（参考）＞①／②×③→</t>
    <phoneticPr fontId="4"/>
  </si>
  <si>
    <t>【様式６】実績Ⅰ／（５）①加算実績額と賃金改善に要した費用の総額との差額（1つ下）</t>
    <rPh sb="39" eb="40">
      <t>シタ</t>
    </rPh>
    <phoneticPr fontId="4"/>
  </si>
  <si>
    <t>【様式６別添１】／１か月の勤務時間数</t>
    <phoneticPr fontId="4"/>
  </si>
  <si>
    <t>【様式６別添１】／簡便な算定方法により算定する</t>
    <phoneticPr fontId="4"/>
  </si>
  <si>
    <t>【様式６別添１】／前年度加算残額・処遇Ⅰ</t>
    <phoneticPr fontId="4"/>
  </si>
  <si>
    <t>【様式６別添１】／前年度加算残額・処遇Ⅱ</t>
    <phoneticPr fontId="4"/>
  </si>
  <si>
    <t>【様式６別添１】／前年度加算残額・処遇Ⅲ</t>
    <phoneticPr fontId="4"/>
  </si>
  <si>
    <t>【様式８】実績Ⅱ／＜算式（参考）＞①</t>
    <phoneticPr fontId="4"/>
  </si>
  <si>
    <t>【様式８】実績Ⅱ／＜算式（参考）＞②</t>
    <phoneticPr fontId="4"/>
  </si>
  <si>
    <t>【様式８】実績Ⅱ／＜算式（参考）＞③</t>
    <phoneticPr fontId="4"/>
  </si>
  <si>
    <t>【様式８】実績Ⅱ／＜算式（参考）＞①／②×③→</t>
    <phoneticPr fontId="4"/>
  </si>
  <si>
    <t>【様式８】実績Ⅱ／（１）①加算前年度の加算残額</t>
    <phoneticPr fontId="4"/>
  </si>
  <si>
    <t>【様式８】実績Ⅱ／（１）②加算前年度の加算残額に対応した支払い賃金額</t>
    <phoneticPr fontId="4"/>
  </si>
  <si>
    <t>【様式８】実績Ⅱ／（１）②支払い賃金額</t>
    <phoneticPr fontId="4"/>
  </si>
  <si>
    <t>【様式８】実績Ⅱ／（１）②法定福利費等の事業主負担分</t>
    <phoneticPr fontId="4"/>
  </si>
  <si>
    <t>【様式８】実績Ⅱ／（１）③残額（①－②）</t>
    <phoneticPr fontId="4"/>
  </si>
  <si>
    <t>【様式８】実績Ⅱ／（２）②処遇Ⅱ加算実績額</t>
    <phoneticPr fontId="4"/>
  </si>
  <si>
    <t>【様式８】実績Ⅱ／（２）③他施設への拠出実績額</t>
    <phoneticPr fontId="4"/>
  </si>
  <si>
    <t>【様式８】実績Ⅱ／（２）④他施設からの受入実績額</t>
    <phoneticPr fontId="4"/>
  </si>
  <si>
    <t>【様式８】実績Ⅱ／（２）①職員Ａ</t>
    <rPh sb="13" eb="15">
      <t>ショクイン</t>
    </rPh>
    <phoneticPr fontId="4"/>
  </si>
  <si>
    <t>【様式８】実績Ⅱ／（２）①職員Ｂ</t>
    <rPh sb="13" eb="15">
      <t>ショクイン</t>
    </rPh>
    <phoneticPr fontId="4"/>
  </si>
  <si>
    <t>【様式８】実績Ⅱ／（２）①加算実績額②＋③＋④</t>
    <phoneticPr fontId="4"/>
  </si>
  <si>
    <t>【様式８】実績Ⅱ／（４）加算実績額に要した費用の総額との差
額（残額）</t>
    <phoneticPr fontId="4"/>
  </si>
  <si>
    <t>【様式８】実績Ⅱ／（３）①賃金改善実績総額（②＋③）</t>
    <phoneticPr fontId="4"/>
  </si>
  <si>
    <t>【様式８】実績Ⅱ／（３）②賃金改善実績総額</t>
    <phoneticPr fontId="4"/>
  </si>
  <si>
    <t>【様式８】実績Ⅱ／（３）③事業主負担増加相当総額</t>
    <phoneticPr fontId="4"/>
  </si>
  <si>
    <t>【様式８別添１】／職員１</t>
    <rPh sb="9" eb="11">
      <t>ショクイン</t>
    </rPh>
    <phoneticPr fontId="4"/>
  </si>
  <si>
    <t>【様式８別添１】／職員２</t>
    <rPh sb="9" eb="11">
      <t>ショクイン</t>
    </rPh>
    <phoneticPr fontId="4"/>
  </si>
  <si>
    <t>【様式８別添１】／職員３</t>
    <rPh sb="9" eb="11">
      <t>ショクイン</t>
    </rPh>
    <phoneticPr fontId="4"/>
  </si>
  <si>
    <t>【様式８別添１】／職員４</t>
    <rPh sb="9" eb="11">
      <t>ショクイン</t>
    </rPh>
    <phoneticPr fontId="4"/>
  </si>
  <si>
    <t>【様式８別添１】／職員５</t>
    <rPh sb="9" eb="11">
      <t>ショクイン</t>
    </rPh>
    <phoneticPr fontId="4"/>
  </si>
  <si>
    <t>【様式８別添１】／職員６</t>
    <rPh sb="9" eb="11">
      <t>ショクイン</t>
    </rPh>
    <phoneticPr fontId="4"/>
  </si>
  <si>
    <t>【様式８別添１】／職員７</t>
    <rPh sb="9" eb="11">
      <t>ショクイン</t>
    </rPh>
    <phoneticPr fontId="4"/>
  </si>
  <si>
    <t>【様式８別添１】／職員８</t>
    <rPh sb="9" eb="11">
      <t>ショクイン</t>
    </rPh>
    <phoneticPr fontId="4"/>
  </si>
  <si>
    <t>【様式８別添１】／職員９</t>
    <rPh sb="9" eb="11">
      <t>ショクイン</t>
    </rPh>
    <phoneticPr fontId="4"/>
  </si>
  <si>
    <t>【様式８別添１】／職員１０</t>
    <rPh sb="9" eb="11">
      <t>ショクイン</t>
    </rPh>
    <phoneticPr fontId="4"/>
  </si>
  <si>
    <t>【様式８別添１】／職員１１</t>
    <rPh sb="9" eb="11">
      <t>ショクイン</t>
    </rPh>
    <phoneticPr fontId="4"/>
  </si>
  <si>
    <t>【様式８別添１】／職員１２</t>
    <rPh sb="9" eb="11">
      <t>ショクイン</t>
    </rPh>
    <phoneticPr fontId="4"/>
  </si>
  <si>
    <t>【様式８別添１】／職員１３</t>
    <rPh sb="9" eb="11">
      <t>ショクイン</t>
    </rPh>
    <phoneticPr fontId="4"/>
  </si>
  <si>
    <t>【様式８別添１】／職員１４</t>
    <rPh sb="9" eb="11">
      <t>ショクイン</t>
    </rPh>
    <phoneticPr fontId="4"/>
  </si>
  <si>
    <t>【様式８別添１】／職員１５</t>
    <rPh sb="9" eb="11">
      <t>ショクイン</t>
    </rPh>
    <phoneticPr fontId="4"/>
  </si>
  <si>
    <t>【様式８別添１】／職員１６</t>
    <rPh sb="9" eb="11">
      <t>ショクイン</t>
    </rPh>
    <phoneticPr fontId="4"/>
  </si>
  <si>
    <t>【様式８別添１】／職員１７</t>
    <rPh sb="9" eb="11">
      <t>ショクイン</t>
    </rPh>
    <phoneticPr fontId="4"/>
  </si>
  <si>
    <t>【様式８別添１】／職員１８</t>
    <rPh sb="9" eb="11">
      <t>ショクイン</t>
    </rPh>
    <phoneticPr fontId="4"/>
  </si>
  <si>
    <t>【様式８別添１】／職員１９</t>
    <rPh sb="9" eb="11">
      <t>ショクイン</t>
    </rPh>
    <phoneticPr fontId="4"/>
  </si>
  <si>
    <t>【様式８別添１】／職員２０</t>
    <rPh sb="9" eb="11">
      <t>ショクイン</t>
    </rPh>
    <phoneticPr fontId="4"/>
  </si>
  <si>
    <t>【様式８別添１】／職員２１</t>
    <rPh sb="9" eb="11">
      <t>ショクイン</t>
    </rPh>
    <phoneticPr fontId="4"/>
  </si>
  <si>
    <t>【様式８別添１】／職員２２</t>
    <rPh sb="9" eb="11">
      <t>ショクイン</t>
    </rPh>
    <phoneticPr fontId="4"/>
  </si>
  <si>
    <t>【様式８別添１】／職員２３</t>
    <rPh sb="9" eb="11">
      <t>ショクイン</t>
    </rPh>
    <phoneticPr fontId="4"/>
  </si>
  <si>
    <t>【様式８別添１】／職員２４</t>
    <rPh sb="9" eb="11">
      <t>ショクイン</t>
    </rPh>
    <phoneticPr fontId="4"/>
  </si>
  <si>
    <t>【様式８別添１】／職員２５</t>
    <rPh sb="9" eb="11">
      <t>ショクイン</t>
    </rPh>
    <phoneticPr fontId="4"/>
  </si>
  <si>
    <t>【様式８別添１】／職員２６</t>
    <rPh sb="9" eb="11">
      <t>ショクイン</t>
    </rPh>
    <phoneticPr fontId="4"/>
  </si>
  <si>
    <t>【様式８別添１】／職員２７</t>
    <rPh sb="9" eb="11">
      <t>ショクイン</t>
    </rPh>
    <phoneticPr fontId="4"/>
  </si>
  <si>
    <t>【様式８別添１】／職員２８</t>
    <rPh sb="9" eb="11">
      <t>ショクイン</t>
    </rPh>
    <phoneticPr fontId="4"/>
  </si>
  <si>
    <t>【様式８別添１】／職員２９</t>
    <rPh sb="9" eb="11">
      <t>ショクイン</t>
    </rPh>
    <phoneticPr fontId="4"/>
  </si>
  <si>
    <t>【様式８別添１】／職員３０</t>
    <rPh sb="9" eb="11">
      <t>ショクイン</t>
    </rPh>
    <phoneticPr fontId="4"/>
  </si>
  <si>
    <t>【様式８別添１】／職員３１</t>
    <rPh sb="9" eb="11">
      <t>ショクイン</t>
    </rPh>
    <phoneticPr fontId="4"/>
  </si>
  <si>
    <t>【様式８別添１】／職員３２</t>
    <rPh sb="9" eb="11">
      <t>ショクイン</t>
    </rPh>
    <phoneticPr fontId="4"/>
  </si>
  <si>
    <t>【様式８別添１】／職員３３</t>
    <rPh sb="9" eb="11">
      <t>ショクイン</t>
    </rPh>
    <phoneticPr fontId="4"/>
  </si>
  <si>
    <t>【様式８別添１】／職員３４</t>
    <rPh sb="9" eb="11">
      <t>ショクイン</t>
    </rPh>
    <phoneticPr fontId="4"/>
  </si>
  <si>
    <t>【様式８別添１】／職員３５</t>
    <rPh sb="9" eb="11">
      <t>ショクイン</t>
    </rPh>
    <phoneticPr fontId="4"/>
  </si>
  <si>
    <t>【様式８別添１】／職員３６</t>
    <rPh sb="9" eb="11">
      <t>ショクイン</t>
    </rPh>
    <phoneticPr fontId="4"/>
  </si>
  <si>
    <t>【様式８別添１】／職員３７</t>
    <rPh sb="9" eb="11">
      <t>ショクイン</t>
    </rPh>
    <phoneticPr fontId="4"/>
  </si>
  <si>
    <t>【様式８別添１】／職員３８</t>
    <rPh sb="9" eb="11">
      <t>ショクイン</t>
    </rPh>
    <phoneticPr fontId="4"/>
  </si>
  <si>
    <t>【様式８別添１】／職員３９</t>
    <rPh sb="9" eb="11">
      <t>ショクイン</t>
    </rPh>
    <phoneticPr fontId="4"/>
  </si>
  <si>
    <t>【様式８別添１】／職員４０</t>
    <rPh sb="9" eb="11">
      <t>ショクイン</t>
    </rPh>
    <phoneticPr fontId="4"/>
  </si>
  <si>
    <t>【様式８別添１】／職員４１</t>
    <rPh sb="9" eb="11">
      <t>ショクイン</t>
    </rPh>
    <phoneticPr fontId="4"/>
  </si>
  <si>
    <t>【様式８別添１】／職員４２</t>
    <rPh sb="9" eb="11">
      <t>ショクイン</t>
    </rPh>
    <phoneticPr fontId="4"/>
  </si>
  <si>
    <t>【様式８別添１】／職員４３</t>
    <rPh sb="9" eb="11">
      <t>ショクイン</t>
    </rPh>
    <phoneticPr fontId="4"/>
  </si>
  <si>
    <t>【様式８別添１】／職員４４</t>
    <rPh sb="9" eb="11">
      <t>ショクイン</t>
    </rPh>
    <phoneticPr fontId="4"/>
  </si>
  <si>
    <t>【様式８別添１】／職員４５</t>
    <rPh sb="9" eb="11">
      <t>ショクイン</t>
    </rPh>
    <phoneticPr fontId="4"/>
  </si>
  <si>
    <t>【様式８別添１】／職員４６</t>
    <rPh sb="9" eb="11">
      <t>ショクイン</t>
    </rPh>
    <phoneticPr fontId="4"/>
  </si>
  <si>
    <t>【様式８別添１】／職員４７</t>
    <rPh sb="9" eb="11">
      <t>ショクイン</t>
    </rPh>
    <phoneticPr fontId="4"/>
  </si>
  <si>
    <t>【様式８別添１】／職員４８</t>
    <rPh sb="9" eb="11">
      <t>ショクイン</t>
    </rPh>
    <phoneticPr fontId="4"/>
  </si>
  <si>
    <t>【様式８別添１】／職員４９</t>
    <rPh sb="9" eb="11">
      <t>ショクイン</t>
    </rPh>
    <phoneticPr fontId="4"/>
  </si>
  <si>
    <t>【様式８別添１】／職員５０</t>
    <rPh sb="9" eb="11">
      <t>ショクイン</t>
    </rPh>
    <phoneticPr fontId="4"/>
  </si>
  <si>
    <t>【様式８別添１】／職員１－職種</t>
    <rPh sb="9" eb="11">
      <t>ショクイン</t>
    </rPh>
    <rPh sb="13" eb="15">
      <t>ショクシュ</t>
    </rPh>
    <phoneticPr fontId="4"/>
  </si>
  <si>
    <t>【様式８別添１】／職員２－職種</t>
    <rPh sb="9" eb="11">
      <t>ショクイン</t>
    </rPh>
    <rPh sb="13" eb="15">
      <t>ショクシュ</t>
    </rPh>
    <phoneticPr fontId="4"/>
  </si>
  <si>
    <t>【様式８別添１】／職員３－職種</t>
    <rPh sb="9" eb="11">
      <t>ショクイン</t>
    </rPh>
    <rPh sb="13" eb="15">
      <t>ショクシュ</t>
    </rPh>
    <phoneticPr fontId="4"/>
  </si>
  <si>
    <t>【様式８別添１】／職員４－職種</t>
    <rPh sb="9" eb="11">
      <t>ショクイン</t>
    </rPh>
    <rPh sb="13" eb="15">
      <t>ショクシュ</t>
    </rPh>
    <phoneticPr fontId="4"/>
  </si>
  <si>
    <t>【様式８別添１】／職員５－職種</t>
    <rPh sb="9" eb="11">
      <t>ショクイン</t>
    </rPh>
    <rPh sb="13" eb="15">
      <t>ショクシュ</t>
    </rPh>
    <phoneticPr fontId="4"/>
  </si>
  <si>
    <t>【様式８別添１】／職員６－職種</t>
    <rPh sb="9" eb="11">
      <t>ショクイン</t>
    </rPh>
    <rPh sb="13" eb="15">
      <t>ショクシュ</t>
    </rPh>
    <phoneticPr fontId="4"/>
  </si>
  <si>
    <t>【様式８別添１】／職員７－職種</t>
    <rPh sb="9" eb="11">
      <t>ショクイン</t>
    </rPh>
    <rPh sb="13" eb="15">
      <t>ショクシュ</t>
    </rPh>
    <phoneticPr fontId="4"/>
  </si>
  <si>
    <t>【様式８別添１】／職員８－職種</t>
    <rPh sb="9" eb="11">
      <t>ショクイン</t>
    </rPh>
    <rPh sb="13" eb="15">
      <t>ショクシュ</t>
    </rPh>
    <phoneticPr fontId="4"/>
  </si>
  <si>
    <t>【様式８別添１】／職員９－職種</t>
    <rPh sb="9" eb="11">
      <t>ショクイン</t>
    </rPh>
    <rPh sb="13" eb="15">
      <t>ショクシュ</t>
    </rPh>
    <phoneticPr fontId="4"/>
  </si>
  <si>
    <t>【様式８別添１】／職員１０－職種</t>
    <rPh sb="9" eb="11">
      <t>ショクイン</t>
    </rPh>
    <rPh sb="14" eb="16">
      <t>ショクシュ</t>
    </rPh>
    <phoneticPr fontId="4"/>
  </si>
  <si>
    <t>【様式８別添１】／職員１１－職種</t>
    <rPh sb="9" eb="11">
      <t>ショクイン</t>
    </rPh>
    <rPh sb="14" eb="16">
      <t>ショクシュ</t>
    </rPh>
    <phoneticPr fontId="4"/>
  </si>
  <si>
    <t>【様式８別添１】／職員１２－職種</t>
    <rPh sb="9" eb="11">
      <t>ショクイン</t>
    </rPh>
    <rPh sb="14" eb="16">
      <t>ショクシュ</t>
    </rPh>
    <phoneticPr fontId="4"/>
  </si>
  <si>
    <t>【様式８別添１】／職員１３－職種</t>
    <rPh sb="9" eb="11">
      <t>ショクイン</t>
    </rPh>
    <rPh sb="14" eb="16">
      <t>ショクシュ</t>
    </rPh>
    <phoneticPr fontId="4"/>
  </si>
  <si>
    <t>【様式８別添１】／職員１４－職種</t>
    <rPh sb="9" eb="11">
      <t>ショクイン</t>
    </rPh>
    <rPh sb="14" eb="16">
      <t>ショクシュ</t>
    </rPh>
    <phoneticPr fontId="4"/>
  </si>
  <si>
    <t>【様式８別添１】／職員１５－職種</t>
    <rPh sb="9" eb="11">
      <t>ショクイン</t>
    </rPh>
    <rPh sb="14" eb="16">
      <t>ショクシュ</t>
    </rPh>
    <phoneticPr fontId="4"/>
  </si>
  <si>
    <t>【様式８別添１】／職員１６－職種</t>
    <rPh sb="9" eb="11">
      <t>ショクイン</t>
    </rPh>
    <rPh sb="14" eb="16">
      <t>ショクシュ</t>
    </rPh>
    <phoneticPr fontId="4"/>
  </si>
  <si>
    <t>【様式８別添１】／職員１７－職種</t>
    <rPh sb="9" eb="11">
      <t>ショクイン</t>
    </rPh>
    <rPh sb="14" eb="16">
      <t>ショクシュ</t>
    </rPh>
    <phoneticPr fontId="4"/>
  </si>
  <si>
    <t>【様式８別添１】／職員１８－職種</t>
    <rPh sb="9" eb="11">
      <t>ショクイン</t>
    </rPh>
    <rPh sb="14" eb="16">
      <t>ショクシュ</t>
    </rPh>
    <phoneticPr fontId="4"/>
  </si>
  <si>
    <t>【様式８別添１】／職員１９－職種</t>
    <rPh sb="9" eb="11">
      <t>ショクイン</t>
    </rPh>
    <rPh sb="14" eb="16">
      <t>ショクシュ</t>
    </rPh>
    <phoneticPr fontId="4"/>
  </si>
  <si>
    <t>【様式８別添１】／職員２０－職種</t>
    <rPh sb="9" eb="11">
      <t>ショクイン</t>
    </rPh>
    <rPh sb="14" eb="16">
      <t>ショクシュ</t>
    </rPh>
    <phoneticPr fontId="4"/>
  </si>
  <si>
    <t>【様式８別添１】／職員２１－職種</t>
    <rPh sb="9" eb="11">
      <t>ショクイン</t>
    </rPh>
    <rPh sb="14" eb="16">
      <t>ショクシュ</t>
    </rPh>
    <phoneticPr fontId="4"/>
  </si>
  <si>
    <t>【様式８別添１】／職員２２－職種</t>
    <rPh sb="9" eb="11">
      <t>ショクイン</t>
    </rPh>
    <rPh sb="14" eb="16">
      <t>ショクシュ</t>
    </rPh>
    <phoneticPr fontId="4"/>
  </si>
  <si>
    <t>【様式８別添１】／職員２３－職種</t>
    <rPh sb="9" eb="11">
      <t>ショクイン</t>
    </rPh>
    <rPh sb="14" eb="16">
      <t>ショクシュ</t>
    </rPh>
    <phoneticPr fontId="4"/>
  </si>
  <si>
    <t>【様式８別添１】／職員２４－職種</t>
    <rPh sb="9" eb="11">
      <t>ショクイン</t>
    </rPh>
    <rPh sb="14" eb="16">
      <t>ショクシュ</t>
    </rPh>
    <phoneticPr fontId="4"/>
  </si>
  <si>
    <t>【様式８別添１】／職員２５－職種</t>
    <rPh sb="9" eb="11">
      <t>ショクイン</t>
    </rPh>
    <rPh sb="14" eb="16">
      <t>ショクシュ</t>
    </rPh>
    <phoneticPr fontId="4"/>
  </si>
  <si>
    <t>【様式８別添１】／職員２６－職種</t>
    <rPh sb="9" eb="11">
      <t>ショクイン</t>
    </rPh>
    <rPh sb="14" eb="16">
      <t>ショクシュ</t>
    </rPh>
    <phoneticPr fontId="4"/>
  </si>
  <si>
    <t>【様式８別添１】／職員２７－職種</t>
    <rPh sb="9" eb="11">
      <t>ショクイン</t>
    </rPh>
    <rPh sb="14" eb="16">
      <t>ショクシュ</t>
    </rPh>
    <phoneticPr fontId="4"/>
  </si>
  <si>
    <t>【様式８別添１】／職員２８－職種</t>
    <rPh sb="9" eb="11">
      <t>ショクイン</t>
    </rPh>
    <rPh sb="14" eb="16">
      <t>ショクシュ</t>
    </rPh>
    <phoneticPr fontId="4"/>
  </si>
  <si>
    <t>【様式８別添１】／職員２９－職種</t>
    <rPh sb="9" eb="11">
      <t>ショクイン</t>
    </rPh>
    <rPh sb="14" eb="16">
      <t>ショクシュ</t>
    </rPh>
    <phoneticPr fontId="4"/>
  </si>
  <si>
    <t>【様式８別添１】／職員３０－職種</t>
    <rPh sb="9" eb="11">
      <t>ショクイン</t>
    </rPh>
    <rPh sb="14" eb="16">
      <t>ショクシュ</t>
    </rPh>
    <phoneticPr fontId="4"/>
  </si>
  <si>
    <t>【様式８別添１】／職員３１－職種</t>
    <rPh sb="9" eb="11">
      <t>ショクイン</t>
    </rPh>
    <rPh sb="14" eb="16">
      <t>ショクシュ</t>
    </rPh>
    <phoneticPr fontId="4"/>
  </si>
  <si>
    <t>【様式８別添１】／職員３２－職種</t>
    <rPh sb="9" eb="11">
      <t>ショクイン</t>
    </rPh>
    <rPh sb="14" eb="16">
      <t>ショクシュ</t>
    </rPh>
    <phoneticPr fontId="4"/>
  </si>
  <si>
    <t>【様式８別添１】／職員３３－職種</t>
    <rPh sb="9" eb="11">
      <t>ショクイン</t>
    </rPh>
    <rPh sb="14" eb="16">
      <t>ショクシュ</t>
    </rPh>
    <phoneticPr fontId="4"/>
  </si>
  <si>
    <t>【様式８別添１】／職員３４－職種</t>
    <rPh sb="9" eb="11">
      <t>ショクイン</t>
    </rPh>
    <rPh sb="14" eb="16">
      <t>ショクシュ</t>
    </rPh>
    <phoneticPr fontId="4"/>
  </si>
  <si>
    <t>【様式８別添１】／職員３５－職種</t>
    <rPh sb="9" eb="11">
      <t>ショクイン</t>
    </rPh>
    <rPh sb="14" eb="16">
      <t>ショクシュ</t>
    </rPh>
    <phoneticPr fontId="4"/>
  </si>
  <si>
    <t>【様式８別添１】／職員３６－職種</t>
    <rPh sb="9" eb="11">
      <t>ショクイン</t>
    </rPh>
    <rPh sb="14" eb="16">
      <t>ショクシュ</t>
    </rPh>
    <phoneticPr fontId="4"/>
  </si>
  <si>
    <t>【様式８別添１】／職員３７－職種</t>
    <rPh sb="9" eb="11">
      <t>ショクイン</t>
    </rPh>
    <rPh sb="14" eb="16">
      <t>ショクシュ</t>
    </rPh>
    <phoneticPr fontId="4"/>
  </si>
  <si>
    <t>【様式８別添１】／職員３８－職種</t>
    <rPh sb="9" eb="11">
      <t>ショクイン</t>
    </rPh>
    <rPh sb="14" eb="16">
      <t>ショクシュ</t>
    </rPh>
    <phoneticPr fontId="4"/>
  </si>
  <si>
    <t>【様式８別添１】／職員３９－職種</t>
    <rPh sb="9" eb="11">
      <t>ショクイン</t>
    </rPh>
    <rPh sb="14" eb="16">
      <t>ショクシュ</t>
    </rPh>
    <phoneticPr fontId="4"/>
  </si>
  <si>
    <t>【様式８別添１】／職員４０－職種</t>
    <rPh sb="9" eb="11">
      <t>ショクイン</t>
    </rPh>
    <rPh sb="14" eb="16">
      <t>ショクシュ</t>
    </rPh>
    <phoneticPr fontId="4"/>
  </si>
  <si>
    <t>【様式８別添１】／職員４１－職種</t>
    <rPh sb="9" eb="11">
      <t>ショクイン</t>
    </rPh>
    <rPh sb="14" eb="16">
      <t>ショクシュ</t>
    </rPh>
    <phoneticPr fontId="4"/>
  </si>
  <si>
    <t>【様式８別添１】／職員４２－職種</t>
    <rPh sb="9" eb="11">
      <t>ショクイン</t>
    </rPh>
    <rPh sb="14" eb="16">
      <t>ショクシュ</t>
    </rPh>
    <phoneticPr fontId="4"/>
  </si>
  <si>
    <t>【様式８別添１】／職員４３－職種</t>
    <rPh sb="9" eb="11">
      <t>ショクイン</t>
    </rPh>
    <rPh sb="14" eb="16">
      <t>ショクシュ</t>
    </rPh>
    <phoneticPr fontId="4"/>
  </si>
  <si>
    <t>【様式８別添１】／職員４４－職種</t>
    <rPh sb="9" eb="11">
      <t>ショクイン</t>
    </rPh>
    <rPh sb="14" eb="16">
      <t>ショクシュ</t>
    </rPh>
    <phoneticPr fontId="4"/>
  </si>
  <si>
    <t>【様式８別添１】／職員４５－職種</t>
    <rPh sb="9" eb="11">
      <t>ショクイン</t>
    </rPh>
    <rPh sb="14" eb="16">
      <t>ショクシュ</t>
    </rPh>
    <phoneticPr fontId="4"/>
  </si>
  <si>
    <t>【様式８別添１】／職員４６－職種</t>
    <rPh sb="9" eb="11">
      <t>ショクイン</t>
    </rPh>
    <rPh sb="14" eb="16">
      <t>ショクシュ</t>
    </rPh>
    <phoneticPr fontId="4"/>
  </si>
  <si>
    <t>【様式８別添１】／職員４７－職種</t>
    <rPh sb="9" eb="11">
      <t>ショクイン</t>
    </rPh>
    <rPh sb="14" eb="16">
      <t>ショクシュ</t>
    </rPh>
    <phoneticPr fontId="4"/>
  </si>
  <si>
    <t>【様式８別添１】／職員４８－職種</t>
    <rPh sb="9" eb="11">
      <t>ショクイン</t>
    </rPh>
    <rPh sb="14" eb="16">
      <t>ショクシュ</t>
    </rPh>
    <phoneticPr fontId="4"/>
  </si>
  <si>
    <t>【様式８別添１】／職員４９－職種</t>
    <rPh sb="9" eb="11">
      <t>ショクイン</t>
    </rPh>
    <rPh sb="14" eb="16">
      <t>ショクシュ</t>
    </rPh>
    <phoneticPr fontId="4"/>
  </si>
  <si>
    <t>【様式８別添１】／職員５０－職種</t>
    <rPh sb="9" eb="11">
      <t>ショクイン</t>
    </rPh>
    <rPh sb="14" eb="16">
      <t>ショクシュ</t>
    </rPh>
    <phoneticPr fontId="4"/>
  </si>
  <si>
    <t>【様式８別添１】／職員１－職種－職名</t>
    <rPh sb="9" eb="11">
      <t>ショクイン</t>
    </rPh>
    <rPh sb="13" eb="15">
      <t>ショクシュ</t>
    </rPh>
    <rPh sb="16" eb="18">
      <t>ショクメイ</t>
    </rPh>
    <phoneticPr fontId="4"/>
  </si>
  <si>
    <t>【様式８別添１】／職員２－職種－職名</t>
    <rPh sb="9" eb="11">
      <t>ショクイン</t>
    </rPh>
    <rPh sb="13" eb="15">
      <t>ショクシュ</t>
    </rPh>
    <rPh sb="16" eb="18">
      <t>ショクメイ</t>
    </rPh>
    <phoneticPr fontId="4"/>
  </si>
  <si>
    <t>【様式８別添１】／職員３－職種－職名</t>
    <rPh sb="9" eb="11">
      <t>ショクイン</t>
    </rPh>
    <rPh sb="13" eb="15">
      <t>ショクシュ</t>
    </rPh>
    <rPh sb="16" eb="18">
      <t>ショクメイ</t>
    </rPh>
    <phoneticPr fontId="4"/>
  </si>
  <si>
    <t>【様式８別添１】／職員４－職種－職名</t>
    <rPh sb="9" eb="11">
      <t>ショクイン</t>
    </rPh>
    <rPh sb="13" eb="15">
      <t>ショクシュ</t>
    </rPh>
    <rPh sb="16" eb="18">
      <t>ショクメイ</t>
    </rPh>
    <phoneticPr fontId="4"/>
  </si>
  <si>
    <t>【様式８別添１】／職員５－職種－職名</t>
    <rPh sb="9" eb="11">
      <t>ショクイン</t>
    </rPh>
    <rPh sb="13" eb="15">
      <t>ショクシュ</t>
    </rPh>
    <rPh sb="16" eb="18">
      <t>ショクメイ</t>
    </rPh>
    <phoneticPr fontId="4"/>
  </si>
  <si>
    <t>【様式８別添１】／職員６－職種－職名</t>
    <rPh sb="9" eb="11">
      <t>ショクイン</t>
    </rPh>
    <rPh sb="13" eb="15">
      <t>ショクシュ</t>
    </rPh>
    <rPh sb="16" eb="18">
      <t>ショクメイ</t>
    </rPh>
    <phoneticPr fontId="4"/>
  </si>
  <si>
    <t>【様式８別添１】／職員７－職種－職名</t>
    <rPh sb="9" eb="11">
      <t>ショクイン</t>
    </rPh>
    <rPh sb="13" eb="15">
      <t>ショクシュ</t>
    </rPh>
    <rPh sb="16" eb="18">
      <t>ショクメイ</t>
    </rPh>
    <phoneticPr fontId="4"/>
  </si>
  <si>
    <t>【様式８別添１】／職員８－職種－職名</t>
    <rPh sb="9" eb="11">
      <t>ショクイン</t>
    </rPh>
    <rPh sb="13" eb="15">
      <t>ショクシュ</t>
    </rPh>
    <rPh sb="16" eb="18">
      <t>ショクメイ</t>
    </rPh>
    <phoneticPr fontId="4"/>
  </si>
  <si>
    <t>【様式８別添１】／職員９－職種－職名</t>
    <rPh sb="9" eb="11">
      <t>ショクイン</t>
    </rPh>
    <rPh sb="13" eb="15">
      <t>ショクシュ</t>
    </rPh>
    <rPh sb="16" eb="18">
      <t>ショクメイ</t>
    </rPh>
    <phoneticPr fontId="4"/>
  </si>
  <si>
    <t>【様式８別添１】／職員１０－職種－職名</t>
    <rPh sb="9" eb="11">
      <t>ショクイン</t>
    </rPh>
    <rPh sb="14" eb="16">
      <t>ショクシュ</t>
    </rPh>
    <rPh sb="17" eb="19">
      <t>ショクメイ</t>
    </rPh>
    <phoneticPr fontId="4"/>
  </si>
  <si>
    <t>【様式８別添１】／職員１１－職種－職名</t>
    <rPh sb="9" eb="11">
      <t>ショクイン</t>
    </rPh>
    <rPh sb="14" eb="16">
      <t>ショクシュ</t>
    </rPh>
    <rPh sb="17" eb="19">
      <t>ショクメイ</t>
    </rPh>
    <phoneticPr fontId="4"/>
  </si>
  <si>
    <t>【様式８別添１】／職員１２－職種－職名</t>
    <rPh sb="9" eb="11">
      <t>ショクイン</t>
    </rPh>
    <rPh sb="14" eb="16">
      <t>ショクシュ</t>
    </rPh>
    <rPh sb="17" eb="19">
      <t>ショクメイ</t>
    </rPh>
    <phoneticPr fontId="4"/>
  </si>
  <si>
    <t>【様式８別添１】／職員１３－職種－職名</t>
    <rPh sb="9" eb="11">
      <t>ショクイン</t>
    </rPh>
    <rPh sb="14" eb="16">
      <t>ショクシュ</t>
    </rPh>
    <rPh sb="17" eb="19">
      <t>ショクメイ</t>
    </rPh>
    <phoneticPr fontId="4"/>
  </si>
  <si>
    <t>【様式８別添１】／職員１４－職種－職名</t>
    <rPh sb="9" eb="11">
      <t>ショクイン</t>
    </rPh>
    <rPh sb="14" eb="16">
      <t>ショクシュ</t>
    </rPh>
    <rPh sb="17" eb="19">
      <t>ショクメイ</t>
    </rPh>
    <phoneticPr fontId="4"/>
  </si>
  <si>
    <t>【様式８別添１】／職員１５－職種－職名</t>
    <rPh sb="9" eb="11">
      <t>ショクイン</t>
    </rPh>
    <rPh sb="14" eb="16">
      <t>ショクシュ</t>
    </rPh>
    <rPh sb="17" eb="19">
      <t>ショクメイ</t>
    </rPh>
    <phoneticPr fontId="4"/>
  </si>
  <si>
    <t>【様式８別添１】／職員１６－職種－職名</t>
    <rPh sb="9" eb="11">
      <t>ショクイン</t>
    </rPh>
    <rPh sb="14" eb="16">
      <t>ショクシュ</t>
    </rPh>
    <rPh sb="17" eb="19">
      <t>ショクメイ</t>
    </rPh>
    <phoneticPr fontId="4"/>
  </si>
  <si>
    <t>【様式８別添１】／職員１７－職種－職名</t>
    <rPh sb="9" eb="11">
      <t>ショクイン</t>
    </rPh>
    <rPh sb="14" eb="16">
      <t>ショクシュ</t>
    </rPh>
    <rPh sb="17" eb="19">
      <t>ショクメイ</t>
    </rPh>
    <phoneticPr fontId="4"/>
  </si>
  <si>
    <t>【様式８別添１】／職員１８－職種－職名</t>
    <rPh sb="9" eb="11">
      <t>ショクイン</t>
    </rPh>
    <rPh sb="14" eb="16">
      <t>ショクシュ</t>
    </rPh>
    <rPh sb="17" eb="19">
      <t>ショクメイ</t>
    </rPh>
    <phoneticPr fontId="4"/>
  </si>
  <si>
    <t>【様式８別添１】／職員１９－職種－職名</t>
    <rPh sb="9" eb="11">
      <t>ショクイン</t>
    </rPh>
    <rPh sb="14" eb="16">
      <t>ショクシュ</t>
    </rPh>
    <rPh sb="17" eb="19">
      <t>ショクメイ</t>
    </rPh>
    <phoneticPr fontId="4"/>
  </si>
  <si>
    <t>【様式８別添１】／職員２０－職種－職名</t>
    <rPh sb="9" eb="11">
      <t>ショクイン</t>
    </rPh>
    <rPh sb="14" eb="16">
      <t>ショクシュ</t>
    </rPh>
    <rPh sb="17" eb="19">
      <t>ショクメイ</t>
    </rPh>
    <phoneticPr fontId="4"/>
  </si>
  <si>
    <t>【様式８別添１】／職員２１－職種－職名</t>
    <rPh sb="9" eb="11">
      <t>ショクイン</t>
    </rPh>
    <rPh sb="14" eb="16">
      <t>ショクシュ</t>
    </rPh>
    <rPh sb="17" eb="19">
      <t>ショクメイ</t>
    </rPh>
    <phoneticPr fontId="4"/>
  </si>
  <si>
    <t>【様式８別添１】／職員２２－職種－職名</t>
    <rPh sb="9" eb="11">
      <t>ショクイン</t>
    </rPh>
    <rPh sb="14" eb="16">
      <t>ショクシュ</t>
    </rPh>
    <rPh sb="17" eb="19">
      <t>ショクメイ</t>
    </rPh>
    <phoneticPr fontId="4"/>
  </si>
  <si>
    <t>【様式８別添１】／職員２３－職種－職名</t>
    <rPh sb="9" eb="11">
      <t>ショクイン</t>
    </rPh>
    <rPh sb="14" eb="16">
      <t>ショクシュ</t>
    </rPh>
    <rPh sb="17" eb="19">
      <t>ショクメイ</t>
    </rPh>
    <phoneticPr fontId="4"/>
  </si>
  <si>
    <t>【様式８別添１】／職員２４－職種－職名</t>
    <rPh sb="9" eb="11">
      <t>ショクイン</t>
    </rPh>
    <rPh sb="14" eb="16">
      <t>ショクシュ</t>
    </rPh>
    <rPh sb="17" eb="19">
      <t>ショクメイ</t>
    </rPh>
    <phoneticPr fontId="4"/>
  </si>
  <si>
    <t>【様式８別添１】／職員２５－職種－職名</t>
    <rPh sb="9" eb="11">
      <t>ショクイン</t>
    </rPh>
    <rPh sb="14" eb="16">
      <t>ショクシュ</t>
    </rPh>
    <rPh sb="17" eb="19">
      <t>ショクメイ</t>
    </rPh>
    <phoneticPr fontId="4"/>
  </si>
  <si>
    <t>【様式８別添１】／職員２６－職種－職名</t>
    <rPh sb="9" eb="11">
      <t>ショクイン</t>
    </rPh>
    <rPh sb="14" eb="16">
      <t>ショクシュ</t>
    </rPh>
    <rPh sb="17" eb="19">
      <t>ショクメイ</t>
    </rPh>
    <phoneticPr fontId="4"/>
  </si>
  <si>
    <t>【様式８別添１】／職員２７－職種－職名</t>
    <rPh sb="9" eb="11">
      <t>ショクイン</t>
    </rPh>
    <rPh sb="14" eb="16">
      <t>ショクシュ</t>
    </rPh>
    <rPh sb="17" eb="19">
      <t>ショクメイ</t>
    </rPh>
    <phoneticPr fontId="4"/>
  </si>
  <si>
    <t>【様式８別添１】／職員２８－職種－職名</t>
    <rPh sb="9" eb="11">
      <t>ショクイン</t>
    </rPh>
    <rPh sb="14" eb="16">
      <t>ショクシュ</t>
    </rPh>
    <rPh sb="17" eb="19">
      <t>ショクメイ</t>
    </rPh>
    <phoneticPr fontId="4"/>
  </si>
  <si>
    <t>【様式８別添１】／職員２９－職種－職名</t>
    <rPh sb="9" eb="11">
      <t>ショクイン</t>
    </rPh>
    <rPh sb="14" eb="16">
      <t>ショクシュ</t>
    </rPh>
    <rPh sb="17" eb="19">
      <t>ショクメイ</t>
    </rPh>
    <phoneticPr fontId="4"/>
  </si>
  <si>
    <t>【様式８別添１】／職員３０－職種－職名</t>
    <rPh sb="9" eb="11">
      <t>ショクイン</t>
    </rPh>
    <rPh sb="14" eb="16">
      <t>ショクシュ</t>
    </rPh>
    <rPh sb="17" eb="19">
      <t>ショクメイ</t>
    </rPh>
    <phoneticPr fontId="4"/>
  </si>
  <si>
    <t>【様式８別添１】／職員３１－職種－職名</t>
    <rPh sb="9" eb="11">
      <t>ショクイン</t>
    </rPh>
    <rPh sb="14" eb="16">
      <t>ショクシュ</t>
    </rPh>
    <rPh sb="17" eb="19">
      <t>ショクメイ</t>
    </rPh>
    <phoneticPr fontId="4"/>
  </si>
  <si>
    <t>【様式８別添１】／職員３２－職種－職名</t>
    <rPh sb="9" eb="11">
      <t>ショクイン</t>
    </rPh>
    <rPh sb="14" eb="16">
      <t>ショクシュ</t>
    </rPh>
    <rPh sb="17" eb="19">
      <t>ショクメイ</t>
    </rPh>
    <phoneticPr fontId="4"/>
  </si>
  <si>
    <t>【様式８別添１】／職員３３－職種－職名</t>
    <rPh sb="9" eb="11">
      <t>ショクイン</t>
    </rPh>
    <rPh sb="14" eb="16">
      <t>ショクシュ</t>
    </rPh>
    <rPh sb="17" eb="19">
      <t>ショクメイ</t>
    </rPh>
    <phoneticPr fontId="4"/>
  </si>
  <si>
    <t>【様式８別添１】／職員３４－職種－職名</t>
    <rPh sb="9" eb="11">
      <t>ショクイン</t>
    </rPh>
    <rPh sb="14" eb="16">
      <t>ショクシュ</t>
    </rPh>
    <rPh sb="17" eb="19">
      <t>ショクメイ</t>
    </rPh>
    <phoneticPr fontId="4"/>
  </si>
  <si>
    <t>【様式８別添１】／職員３５－職種－職名</t>
    <rPh sb="9" eb="11">
      <t>ショクイン</t>
    </rPh>
    <rPh sb="14" eb="16">
      <t>ショクシュ</t>
    </rPh>
    <rPh sb="17" eb="19">
      <t>ショクメイ</t>
    </rPh>
    <phoneticPr fontId="4"/>
  </si>
  <si>
    <t>【様式８別添１】／職員３６－職種－職名</t>
    <rPh sb="9" eb="11">
      <t>ショクイン</t>
    </rPh>
    <rPh sb="14" eb="16">
      <t>ショクシュ</t>
    </rPh>
    <rPh sb="17" eb="19">
      <t>ショクメイ</t>
    </rPh>
    <phoneticPr fontId="4"/>
  </si>
  <si>
    <t>【様式８別添１】／職員３７－職種－職名</t>
    <rPh sb="9" eb="11">
      <t>ショクイン</t>
    </rPh>
    <rPh sb="14" eb="16">
      <t>ショクシュ</t>
    </rPh>
    <rPh sb="17" eb="19">
      <t>ショクメイ</t>
    </rPh>
    <phoneticPr fontId="4"/>
  </si>
  <si>
    <t>【様式８別添１】／職員３８－職種－職名</t>
    <rPh sb="9" eb="11">
      <t>ショクイン</t>
    </rPh>
    <rPh sb="14" eb="16">
      <t>ショクシュ</t>
    </rPh>
    <rPh sb="17" eb="19">
      <t>ショクメイ</t>
    </rPh>
    <phoneticPr fontId="4"/>
  </si>
  <si>
    <t>【様式８別添１】／職員３９－職種－職名</t>
    <rPh sb="9" eb="11">
      <t>ショクイン</t>
    </rPh>
    <rPh sb="14" eb="16">
      <t>ショクシュ</t>
    </rPh>
    <rPh sb="17" eb="19">
      <t>ショクメイ</t>
    </rPh>
    <phoneticPr fontId="4"/>
  </si>
  <si>
    <t>【様式８別添１】／職員４０－職種－職名</t>
    <rPh sb="9" eb="11">
      <t>ショクイン</t>
    </rPh>
    <rPh sb="14" eb="16">
      <t>ショクシュ</t>
    </rPh>
    <rPh sb="17" eb="19">
      <t>ショクメイ</t>
    </rPh>
    <phoneticPr fontId="4"/>
  </si>
  <si>
    <t>【様式８別添１】／職員４１－職種－職名</t>
    <rPh sb="9" eb="11">
      <t>ショクイン</t>
    </rPh>
    <rPh sb="14" eb="16">
      <t>ショクシュ</t>
    </rPh>
    <rPh sb="17" eb="19">
      <t>ショクメイ</t>
    </rPh>
    <phoneticPr fontId="4"/>
  </si>
  <si>
    <t>【様式８別添１】／職員４２－職種－職名</t>
    <rPh sb="9" eb="11">
      <t>ショクイン</t>
    </rPh>
    <rPh sb="14" eb="16">
      <t>ショクシュ</t>
    </rPh>
    <rPh sb="17" eb="19">
      <t>ショクメイ</t>
    </rPh>
    <phoneticPr fontId="4"/>
  </si>
  <si>
    <t>【様式８別添１】／職員４３－職種－職名</t>
    <rPh sb="9" eb="11">
      <t>ショクイン</t>
    </rPh>
    <rPh sb="14" eb="16">
      <t>ショクシュ</t>
    </rPh>
    <rPh sb="17" eb="19">
      <t>ショクメイ</t>
    </rPh>
    <phoneticPr fontId="4"/>
  </si>
  <si>
    <t>【様式８別添１】／職員４４－職種－職名</t>
    <rPh sb="9" eb="11">
      <t>ショクイン</t>
    </rPh>
    <rPh sb="14" eb="16">
      <t>ショクシュ</t>
    </rPh>
    <rPh sb="17" eb="19">
      <t>ショクメイ</t>
    </rPh>
    <phoneticPr fontId="4"/>
  </si>
  <si>
    <t>【様式８別添１】／職員４５－職種－職名</t>
    <rPh sb="9" eb="11">
      <t>ショクイン</t>
    </rPh>
    <rPh sb="14" eb="16">
      <t>ショクシュ</t>
    </rPh>
    <rPh sb="17" eb="19">
      <t>ショクメイ</t>
    </rPh>
    <phoneticPr fontId="4"/>
  </si>
  <si>
    <t>【様式８別添１】／職員４６－職種－職名</t>
    <rPh sb="9" eb="11">
      <t>ショクイン</t>
    </rPh>
    <rPh sb="14" eb="16">
      <t>ショクシュ</t>
    </rPh>
    <rPh sb="17" eb="19">
      <t>ショクメイ</t>
    </rPh>
    <phoneticPr fontId="4"/>
  </si>
  <si>
    <t>【様式８別添１】／職員４７－職種－職名</t>
    <rPh sb="9" eb="11">
      <t>ショクイン</t>
    </rPh>
    <rPh sb="14" eb="16">
      <t>ショクシュ</t>
    </rPh>
    <rPh sb="17" eb="19">
      <t>ショクメイ</t>
    </rPh>
    <phoneticPr fontId="4"/>
  </si>
  <si>
    <t>【様式８別添１】／職員４８－職種－職名</t>
    <rPh sb="9" eb="11">
      <t>ショクイン</t>
    </rPh>
    <rPh sb="14" eb="16">
      <t>ショクシュ</t>
    </rPh>
    <rPh sb="17" eb="19">
      <t>ショクメイ</t>
    </rPh>
    <phoneticPr fontId="4"/>
  </si>
  <si>
    <t>【様式８別添１】／職員４９－職種－職名</t>
    <rPh sb="9" eb="11">
      <t>ショクイン</t>
    </rPh>
    <rPh sb="14" eb="16">
      <t>ショクシュ</t>
    </rPh>
    <rPh sb="17" eb="19">
      <t>ショクメイ</t>
    </rPh>
    <phoneticPr fontId="4"/>
  </si>
  <si>
    <t>【様式８別添１】／職員５０－職種－職名</t>
    <rPh sb="9" eb="11">
      <t>ショクイン</t>
    </rPh>
    <rPh sb="14" eb="16">
      <t>ショクシュ</t>
    </rPh>
    <rPh sb="17" eb="19">
      <t>ショクメイ</t>
    </rPh>
    <phoneticPr fontId="4"/>
  </si>
  <si>
    <t>【様式10】実績Ⅲ／＜算式（参考）＞①</t>
    <phoneticPr fontId="4"/>
  </si>
  <si>
    <t>【様式10】実績Ⅲ／＜算式（参考）＞②</t>
    <phoneticPr fontId="4"/>
  </si>
  <si>
    <t>【様式10】実績Ⅲ／＜算式（参考）＞③</t>
    <phoneticPr fontId="4"/>
  </si>
  <si>
    <t>【様式10】実績Ⅲ／＜算式（参考）＞①／②×③→</t>
    <phoneticPr fontId="4"/>
  </si>
  <si>
    <t>【様式10】実績Ⅲ／（１）①加算前年度の加算残額</t>
    <phoneticPr fontId="4"/>
  </si>
  <si>
    <t>【様式10】実績Ⅲ／（１）②加算前年度の加算残額に対応した支払い賃金額</t>
    <phoneticPr fontId="4"/>
  </si>
  <si>
    <t>【様式10】実績Ⅲ／（１）②支払い賃金額</t>
    <phoneticPr fontId="4"/>
  </si>
  <si>
    <t>【様式10】実績Ⅲ／（１）②法定福利費等の事業主負担分</t>
    <phoneticPr fontId="4"/>
  </si>
  <si>
    <t>【様式10】実績Ⅲ／（１）③残額（①－②）</t>
    <phoneticPr fontId="4"/>
  </si>
  <si>
    <t>【様式10】実績Ⅲ／（２）①加算実績額②＋③＋④</t>
    <phoneticPr fontId="4"/>
  </si>
  <si>
    <t>【様式10】実績Ⅲ／（２）②処遇Ⅲ加算実績額</t>
    <phoneticPr fontId="4"/>
  </si>
  <si>
    <t>【様式10】実績Ⅲ／（２）③他施設への拠出実績額</t>
    <phoneticPr fontId="4"/>
  </si>
  <si>
    <t>【様式10】実績Ⅲ／（２）④他施設からの受入実績額</t>
    <phoneticPr fontId="4"/>
  </si>
  <si>
    <t>【様式10】実績Ⅲ／（３）①賃金改善実績総額（②＋③）</t>
    <phoneticPr fontId="4"/>
  </si>
  <si>
    <t>【様式10】実績Ⅲ／（３）②賃金改善実績総額</t>
    <phoneticPr fontId="4"/>
  </si>
  <si>
    <t>【様式10】実績Ⅲ／（３）③事業主負担増加相当総額</t>
    <phoneticPr fontId="4"/>
  </si>
  <si>
    <t>【様式10】実績Ⅲ／（４）①加算実績額に要した費用の総額との差額（残額）</t>
    <phoneticPr fontId="4"/>
  </si>
  <si>
    <t>【様式10別添１】／【月内訳】のＯＫ・ＮＧ確認</t>
    <rPh sb="21" eb="23">
      <t>カクニン</t>
    </rPh>
    <phoneticPr fontId="4"/>
  </si>
  <si>
    <t>【様式10別添１】／基本給及び毎月の手当によるものの割合</t>
    <phoneticPr fontId="4"/>
  </si>
  <si>
    <t>【様式10別添１】／法定福利費等の事業主負担分</t>
    <phoneticPr fontId="4"/>
  </si>
  <si>
    <t>←【様式６】（３）②賃金改善実績総額と一致</t>
    <rPh sb="16" eb="17">
      <t>ソウ</t>
    </rPh>
    <phoneticPr fontId="4"/>
  </si>
  <si>
    <t>←【様式６】（３）⑨事業主負担増加相当総額</t>
    <phoneticPr fontId="4"/>
  </si>
  <si>
    <t>←【様式６】（３）①賃金改善等実績総額と一致</t>
    <rPh sb="20" eb="22">
      <t>イッチ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</si>
</sst>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
    <numFmt numFmtId="178" formatCode="0.0_ "/>
    <numFmt numFmtId="179" formatCode="#,##0;&quot;▲ &quot;#,##0"/>
    <numFmt numFmtId="180" formatCode="0.0%"/>
    <numFmt numFmtId="181" formatCode="#,##0&quot;人&quot;"/>
    <numFmt numFmtId="182" formatCode="#,##0.0&quot;人&quot;"/>
    <numFmt numFmtId="183" formatCode="#,##0&quot;円&quot;"/>
    <numFmt numFmtId="184" formatCode="0.0"/>
    <numFmt numFmtId="185" formatCode="0_);[Red]\(0\)"/>
  </numFmts>
  <fonts count="10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
      <sz val="11"/>
      <name val="ＭＳ Ｐゴシック"/>
      <family val="3"/>
      <charset val="128"/>
    </font>
    <font>
      <b/>
      <sz val="12"/>
      <name val="HGｺﾞｼｯｸM"/>
      <family val="3"/>
      <charset val="128"/>
    </font>
    <font>
      <sz val="12"/>
      <name val="ＭＳ Ｐゴシック"/>
      <family val="3"/>
      <charset val="128"/>
    </font>
    <font>
      <sz val="12"/>
      <name val="HGｺﾞｼｯｸE"/>
      <family val="3"/>
      <charset val="128"/>
    </font>
    <font>
      <vertAlign val="superscript"/>
      <sz val="9"/>
      <name val="HGｺﾞｼｯｸM"/>
      <family val="3"/>
      <charset val="128"/>
    </font>
    <font>
      <sz val="10"/>
      <name val="ＭＳ Ｐゴシック"/>
      <family val="3"/>
      <charset val="128"/>
    </font>
    <font>
      <sz val="18"/>
      <name val="HGSｺﾞｼｯｸM"/>
      <family val="3"/>
      <charset val="128"/>
    </font>
    <font>
      <sz val="10"/>
      <name val="ＭＳ Ｐ明朝"/>
      <family val="1"/>
      <charset val="128"/>
    </font>
    <font>
      <sz val="11"/>
      <color indexed="8"/>
      <name val="ＭＳ Ｐゴシック"/>
      <family val="3"/>
      <charset val="128"/>
    </font>
    <font>
      <sz val="14"/>
      <name val="ＭＳ ゴシック"/>
      <family val="3"/>
      <charset val="128"/>
    </font>
    <font>
      <sz val="12"/>
      <name val="ＭＳ ゴシック"/>
      <family val="3"/>
      <charset val="128"/>
    </font>
    <font>
      <sz val="14"/>
      <name val="ＭＳ Ｐ明朝"/>
      <family val="1"/>
      <charset val="128"/>
    </font>
    <font>
      <sz val="14"/>
      <name val="ＭＳ Ｐゴシック"/>
      <family val="3"/>
      <charset val="128"/>
      <scheme val="major"/>
    </font>
    <font>
      <sz val="12"/>
      <name val="ＭＳ Ｐ明朝"/>
      <family val="1"/>
      <charset val="128"/>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color indexed="81"/>
      <name val="MS P ゴシック"/>
      <family val="3"/>
      <charset val="128"/>
    </font>
    <font>
      <sz val="16"/>
      <name val="HGｺﾞｼｯｸE"/>
      <family val="3"/>
      <charset val="128"/>
    </font>
    <font>
      <sz val="14"/>
      <name val="ＭＳ Ｐゴシック"/>
      <family val="3"/>
      <charset val="128"/>
    </font>
    <font>
      <sz val="22"/>
      <name val="ＭＳ Ｐゴシック"/>
      <family val="3"/>
      <charset val="128"/>
    </font>
    <font>
      <sz val="16"/>
      <name val="ＭＳ Ｐゴシック"/>
      <family val="3"/>
      <charset val="128"/>
    </font>
    <font>
      <b/>
      <sz val="14"/>
      <name val="ＭＳ ゴシック"/>
      <family val="3"/>
      <charset val="128"/>
    </font>
    <font>
      <vertAlign val="superscript"/>
      <sz val="12"/>
      <name val="HGｺﾞｼｯｸM"/>
      <family val="3"/>
      <charset val="128"/>
    </font>
    <font>
      <sz val="14"/>
      <color indexed="81"/>
      <name val="MS P ゴシック"/>
      <family val="3"/>
      <charset val="128"/>
    </font>
    <font>
      <sz val="9"/>
      <name val="ＭＳ Ｐ明朝"/>
      <family val="1"/>
      <charset val="128"/>
    </font>
    <font>
      <sz val="12"/>
      <color rgb="FFFF0000"/>
      <name val="ＭＳ Ｐゴシック"/>
      <family val="3"/>
      <charset val="128"/>
    </font>
    <font>
      <u/>
      <sz val="14"/>
      <color indexed="81"/>
      <name val="MS P ゴシック"/>
      <family val="3"/>
      <charset val="128"/>
    </font>
    <font>
      <u/>
      <sz val="14"/>
      <color indexed="10"/>
      <name val="MS P ゴシック"/>
      <family val="3"/>
      <charset val="128"/>
    </font>
    <font>
      <sz val="22"/>
      <name val="ＭＳ Ｐ明朝"/>
      <family val="1"/>
      <charset val="128"/>
    </font>
    <font>
      <sz val="9"/>
      <name val="ＭＳ Ｐゴシック"/>
      <family val="3"/>
      <charset val="128"/>
    </font>
    <font>
      <sz val="14"/>
      <name val="HGｺﾞｼｯｸM"/>
      <family val="3"/>
      <charset val="128"/>
    </font>
    <font>
      <sz val="12"/>
      <color rgb="FFC00000"/>
      <name val="HGｺﾞｼｯｸM"/>
      <family val="3"/>
      <charset val="128"/>
    </font>
    <font>
      <sz val="12"/>
      <color indexed="81"/>
      <name val="MS P ゴシック"/>
      <family val="3"/>
      <charset val="128"/>
    </font>
    <font>
      <sz val="14"/>
      <color rgb="FFFF0000"/>
      <name val="ＭＳ ゴシック"/>
      <family val="3"/>
      <charset val="128"/>
    </font>
    <font>
      <sz val="12"/>
      <color rgb="FFFF0000"/>
      <name val="ＭＳ ゴシック"/>
      <family val="3"/>
      <charset val="128"/>
    </font>
    <font>
      <b/>
      <sz val="12"/>
      <name val="ＭＳ Ｐゴシック"/>
      <family val="3"/>
      <charset val="128"/>
    </font>
    <font>
      <sz val="10"/>
      <name val="Century Gothic"/>
      <family val="2"/>
    </font>
    <font>
      <sz val="10"/>
      <color rgb="FFC00000"/>
      <name val="Century Gothic"/>
      <family val="2"/>
    </font>
    <font>
      <sz val="8"/>
      <name val="ＭＳ Ｐゴシック"/>
      <family val="3"/>
      <charset val="128"/>
    </font>
    <font>
      <sz val="11"/>
      <name val="Century Gothic"/>
      <family val="2"/>
    </font>
    <font>
      <b/>
      <sz val="10"/>
      <color rgb="FFC00000"/>
      <name val="Century Gothic"/>
      <family val="2"/>
    </font>
    <font>
      <sz val="9"/>
      <color indexed="81"/>
      <name val="MS P ゴシック"/>
      <family val="3"/>
      <charset val="128"/>
    </font>
    <font>
      <sz val="14"/>
      <color indexed="32"/>
      <name val="MS P ゴシック"/>
      <family val="3"/>
      <charset val="128"/>
    </font>
    <font>
      <b/>
      <u/>
      <sz val="14"/>
      <color indexed="10"/>
      <name val="MS P ゴシック"/>
      <family val="3"/>
      <charset val="128"/>
    </font>
    <font>
      <sz val="14"/>
      <name val="Century Gothic"/>
      <family val="2"/>
    </font>
    <font>
      <b/>
      <sz val="14"/>
      <name val="Century Gothic"/>
      <family val="2"/>
    </font>
    <font>
      <u/>
      <sz val="9"/>
      <color indexed="10"/>
      <name val="MS P ゴシック"/>
      <family val="3"/>
      <charset val="128"/>
    </font>
    <font>
      <sz val="11"/>
      <color indexed="81"/>
      <name val="MS P ゴシック"/>
      <family val="3"/>
      <charset val="128"/>
    </font>
    <font>
      <b/>
      <sz val="11"/>
      <color rgb="FFC00000"/>
      <name val="Century Gothic"/>
      <family val="2"/>
    </font>
    <font>
      <sz val="12"/>
      <name val="Century Gothic"/>
      <family val="2"/>
    </font>
    <font>
      <sz val="12"/>
      <color rgb="FFC00000"/>
      <name val="Century Gothic"/>
      <family val="2"/>
    </font>
    <font>
      <sz val="14"/>
      <color rgb="FFC00000"/>
      <name val="ＭＳ Ｐゴシック"/>
      <family val="3"/>
      <charset val="128"/>
    </font>
    <font>
      <b/>
      <sz val="14"/>
      <color rgb="FFFF0000"/>
      <name val="HGｺﾞｼｯｸM"/>
      <family val="3"/>
      <charset val="128"/>
    </font>
    <font>
      <sz val="11"/>
      <color rgb="FFFF0000"/>
      <name val="HGｺﾞｼｯｸM"/>
      <family val="3"/>
      <charset val="128"/>
    </font>
    <font>
      <sz val="12"/>
      <color rgb="FFFF0000"/>
      <name val="HGｺﾞｼｯｸM"/>
      <family val="3"/>
      <charset val="128"/>
    </font>
    <font>
      <sz val="14"/>
      <color indexed="10"/>
      <name val="MS P ゴシック"/>
      <family val="3"/>
      <charset val="128"/>
    </font>
    <font>
      <sz val="14"/>
      <color rgb="FFFF0000"/>
      <name val="ＭＳ Ｐゴシック"/>
      <family val="3"/>
      <charset val="128"/>
      <scheme val="major"/>
    </font>
    <font>
      <sz val="12"/>
      <color rgb="FFFF0000"/>
      <name val="ＭＳ Ｐゴシック"/>
      <family val="3"/>
      <charset val="128"/>
      <scheme val="minor"/>
    </font>
    <font>
      <sz val="22"/>
      <color rgb="FFFF0000"/>
      <name val="ＭＳ Ｐゴシック"/>
      <family val="3"/>
      <charset val="128"/>
    </font>
    <font>
      <sz val="9"/>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10"/>
      <color rgb="FFFF0000"/>
      <name val="Century Gothic"/>
      <family val="2"/>
    </font>
    <font>
      <u/>
      <sz val="12"/>
      <name val="ＭＳ Ｐゴシック"/>
      <family val="3"/>
      <charset val="128"/>
    </font>
    <font>
      <b/>
      <u/>
      <sz val="11"/>
      <color indexed="81"/>
      <name val="MS P ゴシック"/>
      <family val="3"/>
      <charset val="128"/>
    </font>
    <font>
      <b/>
      <sz val="12"/>
      <color theme="1"/>
      <name val="HGｺﾞｼｯｸM"/>
      <family val="3"/>
      <charset val="128"/>
    </font>
    <font>
      <sz val="12"/>
      <color theme="1"/>
      <name val="HGｺﾞｼｯｸM"/>
      <family val="3"/>
      <charset val="128"/>
    </font>
    <font>
      <sz val="14"/>
      <color theme="1"/>
      <name val="HGｺﾞｼｯｸM"/>
      <family val="3"/>
      <charset val="128"/>
    </font>
    <font>
      <sz val="11"/>
      <color theme="1"/>
      <name val="ＭＳ Ｐゴシック"/>
      <family val="3"/>
      <charset val="128"/>
    </font>
    <font>
      <sz val="11"/>
      <color theme="1"/>
      <name val="HGｺﾞｼｯｸM"/>
      <family val="3"/>
      <charset val="128"/>
    </font>
    <font>
      <sz val="11"/>
      <name val="ＭＳ Ｐゴシック"/>
      <family val="2"/>
      <charset val="128"/>
      <scheme val="minor"/>
    </font>
    <font>
      <sz val="12"/>
      <name val="ＭＳ Ｐゴシック"/>
      <family val="2"/>
      <charset val="128"/>
      <scheme val="minor"/>
    </font>
    <font>
      <sz val="6"/>
      <name val="ＭＳ Ｐゴシック"/>
      <family val="2"/>
      <charset val="128"/>
      <scheme val="minor"/>
    </font>
    <font>
      <b/>
      <sz val="16"/>
      <color theme="1"/>
      <name val="HGｺﾞｼｯｸM"/>
      <family val="3"/>
      <charset val="128"/>
    </font>
    <font>
      <sz val="11"/>
      <color theme="1"/>
      <name val="ＭＳ Ｐゴシック"/>
      <family val="3"/>
      <charset val="128"/>
      <scheme val="minor"/>
    </font>
    <font>
      <b/>
      <sz val="14"/>
      <name val="HGｺﾞｼｯｸM"/>
      <family val="3"/>
      <charset val="128"/>
    </font>
    <font>
      <u/>
      <sz val="12"/>
      <color theme="1"/>
      <name val="HGｺﾞｼｯｸM"/>
      <family val="3"/>
      <charset val="128"/>
    </font>
    <font>
      <sz val="11"/>
      <color theme="1"/>
      <name val="HG丸ｺﾞｼｯｸM-PRO"/>
      <family val="3"/>
      <charset val="128"/>
    </font>
    <font>
      <b/>
      <sz val="16"/>
      <name val="HG丸ｺﾞｼｯｸM-PRO"/>
      <family val="3"/>
      <charset val="128"/>
    </font>
    <font>
      <sz val="14"/>
      <color theme="1"/>
      <name val="HG丸ｺﾞｼｯｸM-PRO"/>
      <family val="3"/>
      <charset val="128"/>
    </font>
    <font>
      <sz val="14"/>
      <color theme="1"/>
      <name val="ＭＳ Ｐゴシック"/>
      <family val="2"/>
      <charset val="128"/>
      <scheme val="minor"/>
    </font>
    <font>
      <sz val="11"/>
      <name val="HG丸ｺﾞｼｯｸM-PRO"/>
      <family val="3"/>
      <charset val="128"/>
    </font>
    <font>
      <sz val="16"/>
      <color theme="1"/>
      <name val="HG丸ｺﾞｼｯｸM-PRO"/>
      <family val="3"/>
      <charset val="128"/>
    </font>
    <font>
      <sz val="16"/>
      <color theme="1"/>
      <name val="ＭＳ Ｐゴシック"/>
      <family val="3"/>
      <charset val="128"/>
      <scheme val="minor"/>
    </font>
    <font>
      <b/>
      <sz val="24"/>
      <color indexed="81"/>
      <name val="ＭＳ Ｐゴシック"/>
      <family val="3"/>
      <charset val="128"/>
      <scheme val="major"/>
    </font>
    <font>
      <b/>
      <sz val="24"/>
      <color indexed="10"/>
      <name val="ＭＳ Ｐゴシック"/>
      <family val="3"/>
      <charset val="128"/>
      <scheme val="major"/>
    </font>
    <font>
      <sz val="14"/>
      <name val="ＭＳ Ｐゴシック"/>
      <family val="2"/>
      <charset val="128"/>
    </font>
    <font>
      <sz val="18"/>
      <name val="HGｺﾞｼｯｸM"/>
      <family val="3"/>
      <charset val="128"/>
    </font>
    <font>
      <b/>
      <sz val="22"/>
      <name val="HGｺﾞｼｯｸM"/>
      <family val="3"/>
      <charset val="128"/>
    </font>
    <font>
      <sz val="22"/>
      <name val="HGｺﾞｼｯｸM"/>
      <family val="3"/>
      <charset val="128"/>
    </font>
    <font>
      <sz val="16"/>
      <name val="HGｺﾞｼｯｸM"/>
      <family val="3"/>
      <charset val="128"/>
    </font>
    <font>
      <sz val="14"/>
      <color rgb="FFFF0000"/>
      <name val="HGｺﾞｼｯｸM"/>
      <family val="3"/>
      <charset val="128"/>
    </font>
    <font>
      <sz val="16"/>
      <color indexed="81"/>
      <name val="MS P ゴシック"/>
      <family val="3"/>
      <charset val="128"/>
    </font>
    <font>
      <sz val="48"/>
      <color theme="0"/>
      <name val="HGｺﾞｼｯｸM"/>
      <family val="3"/>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9"/>
        <bgColor indexed="64"/>
      </patternFill>
    </fill>
    <fill>
      <patternFill patternType="solid">
        <fgColor theme="0"/>
        <bgColor indexed="64"/>
      </patternFill>
    </fill>
  </fills>
  <borders count="113">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diagonalDown="1">
      <left style="thin">
        <color indexed="64"/>
      </left>
      <right/>
      <top style="medium">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medium">
        <color indexed="64"/>
      </bottom>
      <diagonal style="thin">
        <color indexed="64"/>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s>
  <cellStyleXfs count="16">
    <xf numFmtId="0" fontId="0" fillId="0" borderId="0">
      <alignment vertical="center"/>
    </xf>
    <xf numFmtId="0" fontId="10" fillId="0" borderId="0"/>
    <xf numFmtId="0" fontId="10" fillId="0" borderId="0"/>
    <xf numFmtId="0" fontId="10" fillId="0" borderId="0"/>
    <xf numFmtId="0" fontId="10" fillId="0" borderId="0">
      <alignment vertical="center"/>
    </xf>
    <xf numFmtId="0" fontId="3" fillId="0" borderId="0">
      <alignment vertical="center"/>
    </xf>
    <xf numFmtId="38" fontId="10" fillId="0" borderId="0" applyFont="0" applyFill="0" applyBorder="0" applyAlignment="0" applyProtection="0">
      <alignment vertical="center"/>
    </xf>
    <xf numFmtId="0" fontId="2" fillId="0" borderId="0">
      <alignment vertical="center"/>
    </xf>
    <xf numFmtId="0" fontId="1" fillId="0" borderId="0">
      <alignment vertical="center"/>
    </xf>
    <xf numFmtId="0" fontId="15" fillId="0" borderId="0"/>
    <xf numFmtId="0" fontId="18" fillId="0" borderId="0">
      <alignment vertical="center"/>
    </xf>
    <xf numFmtId="0" fontId="10" fillId="0" borderId="0"/>
    <xf numFmtId="9" fontId="10" fillId="0" borderId="0" applyFont="0" applyFill="0" applyBorder="0" applyAlignment="0" applyProtection="0">
      <alignment vertical="center"/>
    </xf>
    <xf numFmtId="0" fontId="15" fillId="0" borderId="0"/>
    <xf numFmtId="38" fontId="10" fillId="0" borderId="0" applyFont="0" applyFill="0" applyBorder="0" applyAlignment="0" applyProtection="0">
      <alignment vertical="center"/>
    </xf>
    <xf numFmtId="0" fontId="85" fillId="0" borderId="0">
      <alignment vertical="center"/>
    </xf>
  </cellStyleXfs>
  <cellXfs count="1231">
    <xf numFmtId="0" fontId="0" fillId="0" borderId="0" xfId="0">
      <alignment vertical="center"/>
    </xf>
    <xf numFmtId="0" fontId="5" fillId="0" borderId="0" xfId="0" applyFont="1" applyProtection="1">
      <alignment vertical="center"/>
    </xf>
    <xf numFmtId="0" fontId="6" fillId="0" borderId="0" xfId="0" applyFont="1" applyAlignment="1" applyProtection="1">
      <alignment horizontal="center" vertical="center"/>
    </xf>
    <xf numFmtId="0" fontId="5" fillId="0" borderId="16" xfId="0" applyFont="1" applyBorder="1" applyProtection="1">
      <alignment vertical="center"/>
    </xf>
    <xf numFmtId="0" fontId="8" fillId="0" borderId="0" xfId="0" applyFont="1" applyBorder="1" applyAlignment="1" applyProtection="1">
      <alignment horizontal="left" vertical="center"/>
    </xf>
    <xf numFmtId="0" fontId="7" fillId="0" borderId="7" xfId="0" applyFont="1" applyBorder="1" applyAlignment="1" applyProtection="1">
      <alignment horizontal="right" vertical="center"/>
    </xf>
    <xf numFmtId="0" fontId="7" fillId="0" borderId="11" xfId="0" applyFont="1" applyBorder="1" applyAlignment="1" applyProtection="1">
      <alignment horizontal="right" vertical="center"/>
    </xf>
    <xf numFmtId="0" fontId="7" fillId="0" borderId="61" xfId="0" applyFont="1" applyBorder="1" applyAlignment="1" applyProtection="1">
      <alignment horizontal="right" vertical="center"/>
    </xf>
    <xf numFmtId="0" fontId="8" fillId="0" borderId="0" xfId="0" applyFont="1" applyProtection="1">
      <alignment vertical="center"/>
    </xf>
    <xf numFmtId="0" fontId="7" fillId="0" borderId="59" xfId="0" applyFont="1" applyBorder="1" applyAlignment="1" applyProtection="1">
      <alignment horizontal="left" vertical="center"/>
    </xf>
    <xf numFmtId="0" fontId="8" fillId="0" borderId="0" xfId="0" applyFont="1" applyFill="1" applyProtection="1">
      <alignment vertical="center"/>
    </xf>
    <xf numFmtId="0" fontId="8" fillId="0" borderId="0" xfId="0" applyFont="1" applyFill="1" applyAlignment="1" applyProtection="1">
      <alignment horizontal="left" vertical="top"/>
    </xf>
    <xf numFmtId="0" fontId="5" fillId="0" borderId="0" xfId="0" applyFont="1" applyFill="1" applyProtection="1">
      <alignment vertical="center"/>
    </xf>
    <xf numFmtId="0" fontId="5" fillId="0" borderId="0" xfId="0" applyFont="1" applyFill="1" applyBorder="1" applyProtection="1">
      <alignment vertical="center"/>
    </xf>
    <xf numFmtId="0" fontId="5" fillId="0" borderId="0" xfId="0" applyFont="1" applyAlignment="1" applyProtection="1">
      <alignment horizontal="left" vertical="center"/>
    </xf>
    <xf numFmtId="0" fontId="13" fillId="0" borderId="0" xfId="0" applyFont="1" applyProtection="1">
      <alignment vertical="center"/>
    </xf>
    <xf numFmtId="0" fontId="7" fillId="0" borderId="35" xfId="0" applyFont="1" applyBorder="1" applyAlignment="1" applyProtection="1">
      <alignment horizontal="left" vertical="center"/>
    </xf>
    <xf numFmtId="0" fontId="7" fillId="4" borderId="15" xfId="0" applyFont="1" applyFill="1" applyBorder="1" applyAlignment="1" applyProtection="1">
      <alignment vertical="center"/>
      <protection locked="0"/>
    </xf>
    <xf numFmtId="0" fontId="7" fillId="0" borderId="59" xfId="0" applyFont="1" applyBorder="1" applyAlignment="1" applyProtection="1">
      <alignment horizontal="right" vertical="center"/>
    </xf>
    <xf numFmtId="0" fontId="5" fillId="0" borderId="31" xfId="0" applyFont="1" applyBorder="1" applyProtection="1">
      <alignment vertical="center"/>
    </xf>
    <xf numFmtId="0" fontId="16" fillId="0" borderId="0" xfId="9" applyFont="1" applyAlignment="1" applyProtection="1">
      <alignment vertical="top"/>
    </xf>
    <xf numFmtId="0" fontId="17" fillId="0" borderId="0" xfId="9" applyFont="1" applyProtection="1"/>
    <xf numFmtId="0" fontId="17" fillId="0" borderId="0" xfId="9" applyFont="1" applyBorder="1" applyAlignment="1" applyProtection="1">
      <alignment horizontal="center" vertical="center"/>
    </xf>
    <xf numFmtId="0" fontId="17" fillId="0" borderId="0" xfId="9" applyFont="1" applyBorder="1" applyAlignment="1" applyProtection="1">
      <alignment horizontal="center"/>
    </xf>
    <xf numFmtId="0" fontId="17" fillId="0" borderId="7" xfId="9" applyFont="1" applyBorder="1" applyAlignment="1" applyProtection="1">
      <alignment horizontal="center"/>
    </xf>
    <xf numFmtId="0" fontId="21" fillId="0" borderId="0" xfId="9" applyFont="1" applyProtection="1"/>
    <xf numFmtId="0" fontId="22" fillId="0" borderId="0" xfId="9" applyFont="1" applyAlignment="1" applyProtection="1">
      <alignment vertical="top"/>
    </xf>
    <xf numFmtId="0" fontId="21" fillId="0" borderId="0" xfId="9" applyFont="1" applyAlignment="1" applyProtection="1">
      <alignment vertical="top" wrapText="1"/>
    </xf>
    <xf numFmtId="0" fontId="21" fillId="0" borderId="0" xfId="9" applyFont="1" applyAlignment="1" applyProtection="1">
      <alignment vertical="top"/>
    </xf>
    <xf numFmtId="0" fontId="21" fillId="0" borderId="0" xfId="9" applyFont="1" applyBorder="1" applyProtection="1"/>
    <xf numFmtId="0" fontId="23" fillId="0" borderId="0" xfId="9" applyFont="1" applyProtection="1"/>
    <xf numFmtId="0" fontId="24" fillId="0" borderId="0" xfId="9" applyFont="1" applyProtection="1"/>
    <xf numFmtId="0" fontId="25" fillId="0" borderId="0" xfId="9" applyFont="1" applyProtection="1"/>
    <xf numFmtId="0" fontId="25" fillId="0" borderId="0" xfId="9" applyFont="1" applyAlignment="1" applyProtection="1">
      <alignment vertical="top"/>
    </xf>
    <xf numFmtId="0" fontId="26" fillId="0" borderId="0" xfId="9" applyFont="1" applyProtection="1"/>
    <xf numFmtId="0" fontId="7" fillId="0" borderId="11" xfId="0" applyFont="1" applyBorder="1" applyAlignment="1" applyProtection="1">
      <alignment horizontal="left" vertical="center"/>
    </xf>
    <xf numFmtId="0" fontId="8" fillId="0" borderId="0" xfId="0" applyFont="1" applyAlignment="1" applyProtection="1">
      <alignment horizontal="left" vertical="center"/>
    </xf>
    <xf numFmtId="0" fontId="17" fillId="0" borderId="20" xfId="9" applyFont="1" applyBorder="1" applyAlignment="1" applyProtection="1">
      <alignment horizontal="center"/>
    </xf>
    <xf numFmtId="0" fontId="7" fillId="0" borderId="30" xfId="0" applyFont="1" applyBorder="1" applyAlignment="1" applyProtection="1">
      <alignment horizontal="left" vertical="center"/>
    </xf>
    <xf numFmtId="0" fontId="7" fillId="0" borderId="45" xfId="0" applyFont="1" applyBorder="1" applyAlignment="1" applyProtection="1">
      <alignment vertical="center"/>
    </xf>
    <xf numFmtId="0" fontId="7" fillId="0" borderId="0" xfId="0" applyFont="1" applyFill="1" applyBorder="1" applyProtection="1">
      <alignment vertical="center"/>
    </xf>
    <xf numFmtId="0" fontId="8" fillId="0" borderId="0" xfId="0" applyFont="1" applyBorder="1" applyAlignment="1" applyProtection="1">
      <alignment horizontal="center" vertical="center"/>
    </xf>
    <xf numFmtId="0" fontId="7" fillId="0" borderId="2" xfId="0" applyFont="1" applyFill="1" applyBorder="1" applyProtection="1">
      <alignment vertical="center"/>
    </xf>
    <xf numFmtId="0" fontId="7" fillId="0" borderId="4" xfId="0" applyFont="1" applyFill="1" applyBorder="1" applyProtection="1">
      <alignment vertical="center"/>
    </xf>
    <xf numFmtId="0" fontId="7" fillId="0" borderId="3" xfId="0" applyFont="1" applyFill="1" applyBorder="1" applyProtection="1">
      <alignment vertical="center"/>
    </xf>
    <xf numFmtId="0" fontId="7" fillId="0" borderId="6" xfId="0" applyFont="1" applyFill="1" applyBorder="1" applyProtection="1">
      <alignment vertical="center"/>
    </xf>
    <xf numFmtId="0" fontId="7" fillId="0" borderId="19" xfId="0" applyFont="1" applyFill="1" applyBorder="1" applyProtection="1">
      <alignment vertical="center"/>
    </xf>
    <xf numFmtId="0" fontId="7" fillId="0" borderId="6"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5" fillId="0" borderId="16" xfId="0" applyFont="1" applyFill="1" applyBorder="1" applyProtection="1">
      <alignment vertical="center"/>
    </xf>
    <xf numFmtId="0" fontId="28" fillId="0" borderId="0" xfId="0" applyFont="1" applyFill="1" applyProtection="1">
      <alignment vertical="center"/>
    </xf>
    <xf numFmtId="0" fontId="31" fillId="0" borderId="0" xfId="10" applyFont="1" applyBorder="1" applyAlignment="1" applyProtection="1">
      <alignment horizontal="left" vertical="center"/>
    </xf>
    <xf numFmtId="0" fontId="0" fillId="0" borderId="0" xfId="10" applyFont="1" applyBorder="1" applyAlignment="1" applyProtection="1">
      <alignment vertical="center"/>
    </xf>
    <xf numFmtId="0" fontId="0" fillId="0" borderId="0" xfId="10" applyFont="1" applyFill="1" applyBorder="1" applyAlignment="1" applyProtection="1">
      <alignment horizontal="left" vertical="center"/>
    </xf>
    <xf numFmtId="0" fontId="0" fillId="0" borderId="0" xfId="10" applyFont="1" applyBorder="1" applyAlignment="1" applyProtection="1">
      <alignment horizontal="center" vertical="center"/>
    </xf>
    <xf numFmtId="177" fontId="19" fillId="0" borderId="24" xfId="10" applyNumberFormat="1" applyFont="1" applyFill="1" applyBorder="1" applyAlignment="1" applyProtection="1">
      <alignment horizontal="center" vertical="center" wrapText="1" shrinkToFit="1"/>
    </xf>
    <xf numFmtId="177" fontId="20" fillId="0" borderId="25" xfId="10" applyNumberFormat="1" applyFont="1" applyFill="1" applyBorder="1" applyAlignment="1" applyProtection="1">
      <alignment horizontal="center" vertical="center" wrapText="1" shrinkToFit="1"/>
    </xf>
    <xf numFmtId="0" fontId="0" fillId="0" borderId="0" xfId="11" applyFont="1" applyBorder="1" applyAlignment="1" applyProtection="1">
      <alignment horizontal="center" vertical="center" wrapText="1" shrinkToFit="1"/>
    </xf>
    <xf numFmtId="0" fontId="19" fillId="0" borderId="22" xfId="10" applyFont="1" applyBorder="1" applyAlignment="1" applyProtection="1">
      <alignment vertical="center" shrinkToFit="1"/>
    </xf>
    <xf numFmtId="179" fontId="23" fillId="0" borderId="0" xfId="10" applyNumberFormat="1" applyFont="1" applyFill="1" applyBorder="1" applyAlignment="1" applyProtection="1">
      <alignment vertical="center" shrinkToFit="1"/>
    </xf>
    <xf numFmtId="0" fontId="19" fillId="0" borderId="69" xfId="10" applyFont="1" applyBorder="1" applyAlignment="1" applyProtection="1">
      <alignment vertical="center" shrinkToFit="1"/>
    </xf>
    <xf numFmtId="0" fontId="19" fillId="0" borderId="43" xfId="10" applyFont="1" applyBorder="1" applyAlignment="1" applyProtection="1">
      <alignment vertical="center" shrinkToFit="1"/>
    </xf>
    <xf numFmtId="0" fontId="19" fillId="0" borderId="24" xfId="10" applyFont="1" applyBorder="1" applyAlignment="1" applyProtection="1">
      <alignment vertical="center" shrinkToFit="1"/>
    </xf>
    <xf numFmtId="0" fontId="19" fillId="0" borderId="78" xfId="10" applyFont="1" applyBorder="1" applyAlignment="1" applyProtection="1">
      <alignment vertical="center" shrinkToFit="1"/>
    </xf>
    <xf numFmtId="0" fontId="29" fillId="0" borderId="35" xfId="10" applyFont="1" applyBorder="1" applyAlignment="1" applyProtection="1">
      <alignment horizontal="left" vertical="top" shrinkToFit="1"/>
    </xf>
    <xf numFmtId="179" fontId="21" fillId="0" borderId="0" xfId="10" applyNumberFormat="1" applyFont="1" applyFill="1" applyBorder="1" applyAlignment="1" applyProtection="1">
      <alignment vertical="top" shrinkToFit="1"/>
    </xf>
    <xf numFmtId="0" fontId="29" fillId="0" borderId="7" xfId="10" applyFont="1" applyBorder="1" applyAlignment="1" applyProtection="1">
      <alignment horizontal="left" vertical="top" wrapText="1" shrinkToFit="1"/>
    </xf>
    <xf numFmtId="0" fontId="29" fillId="0" borderId="7" xfId="10" applyFont="1" applyFill="1" applyBorder="1" applyAlignment="1" applyProtection="1">
      <alignment horizontal="left" vertical="top" shrinkToFit="1"/>
    </xf>
    <xf numFmtId="0" fontId="7" fillId="0" borderId="37" xfId="0" applyFont="1" applyFill="1" applyBorder="1" applyAlignment="1" applyProtection="1">
      <alignment horizontal="center" vertical="center"/>
    </xf>
    <xf numFmtId="0" fontId="7" fillId="0" borderId="0" xfId="0" applyFont="1" applyBorder="1" applyAlignment="1" applyProtection="1">
      <alignment horizontal="left" vertical="center"/>
    </xf>
    <xf numFmtId="38" fontId="5" fillId="0" borderId="50" xfId="6" applyFont="1" applyBorder="1" applyAlignment="1" applyProtection="1">
      <alignment vertical="center"/>
    </xf>
    <xf numFmtId="0" fontId="9" fillId="0" borderId="25" xfId="0" applyFont="1" applyBorder="1" applyAlignment="1" applyProtection="1">
      <alignment horizontal="center" vertical="center" wrapText="1"/>
    </xf>
    <xf numFmtId="0" fontId="9" fillId="0" borderId="26" xfId="0" applyFont="1" applyBorder="1" applyAlignment="1" applyProtection="1">
      <alignment horizontal="center" vertical="center" wrapText="1"/>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7" fillId="0" borderId="0" xfId="0" applyFont="1" applyBorder="1" applyAlignment="1" applyProtection="1">
      <alignment vertical="center"/>
    </xf>
    <xf numFmtId="0" fontId="5" fillId="0" borderId="0" xfId="0" applyFont="1" applyFill="1" applyBorder="1" applyAlignment="1" applyProtection="1">
      <alignment horizontal="distributed" vertical="center"/>
    </xf>
    <xf numFmtId="0" fontId="7" fillId="0" borderId="14" xfId="0" applyFont="1" applyFill="1" applyBorder="1" applyAlignment="1" applyProtection="1">
      <alignment horizontal="center" vertical="center"/>
    </xf>
    <xf numFmtId="0" fontId="7" fillId="0" borderId="5" xfId="0" applyFont="1" applyFill="1" applyBorder="1" applyProtection="1">
      <alignment vertical="center"/>
    </xf>
    <xf numFmtId="0" fontId="7" fillId="0" borderId="0" xfId="0" applyFont="1" applyFill="1" applyBorder="1" applyAlignment="1" applyProtection="1">
      <alignment horizontal="right" vertical="center"/>
    </xf>
    <xf numFmtId="0" fontId="13" fillId="0" borderId="0" xfId="0" applyFont="1" applyFill="1" applyProtection="1">
      <alignment vertical="center"/>
    </xf>
    <xf numFmtId="0" fontId="6" fillId="0" borderId="0" xfId="0" applyFont="1" applyFill="1" applyAlignment="1" applyProtection="1">
      <alignment horizontal="center" vertical="center"/>
    </xf>
    <xf numFmtId="0" fontId="5" fillId="0" borderId="0" xfId="0" applyFont="1" applyFill="1" applyBorder="1" applyAlignment="1" applyProtection="1">
      <alignment horizontal="right" vertical="center"/>
    </xf>
    <xf numFmtId="0" fontId="5" fillId="0" borderId="28" xfId="0" applyFont="1" applyFill="1" applyBorder="1" applyProtection="1">
      <alignment vertical="center"/>
    </xf>
    <xf numFmtId="0" fontId="5" fillId="0" borderId="62" xfId="0" applyFont="1" applyFill="1" applyBorder="1" applyProtection="1">
      <alignment vertical="center"/>
    </xf>
    <xf numFmtId="0" fontId="5" fillId="0" borderId="63" xfId="0" applyFont="1" applyFill="1" applyBorder="1" applyProtection="1">
      <alignment vertical="center"/>
    </xf>
    <xf numFmtId="0" fontId="5" fillId="0" borderId="30" xfId="0" applyFont="1" applyFill="1" applyBorder="1" applyProtection="1">
      <alignment vertical="center"/>
    </xf>
    <xf numFmtId="0" fontId="5" fillId="0" borderId="31" xfId="0" applyFont="1" applyFill="1" applyBorder="1" applyProtection="1">
      <alignment vertical="center"/>
    </xf>
    <xf numFmtId="0" fontId="7" fillId="0" borderId="61" xfId="0" applyFont="1" applyFill="1" applyBorder="1" applyAlignment="1" applyProtection="1">
      <alignment horizontal="right" vertical="center"/>
    </xf>
    <xf numFmtId="0" fontId="7" fillId="0" borderId="37" xfId="0" applyFont="1" applyFill="1" applyBorder="1" applyAlignment="1" applyProtection="1">
      <alignment horizontal="center" vertical="top"/>
    </xf>
    <xf numFmtId="0" fontId="7" fillId="0" borderId="38" xfId="0" applyFont="1" applyFill="1" applyBorder="1" applyAlignment="1" applyProtection="1">
      <alignment horizontal="center" vertical="top"/>
    </xf>
    <xf numFmtId="0" fontId="8" fillId="0" borderId="0" xfId="0" applyFont="1" applyFill="1" applyBorder="1" applyAlignment="1" applyProtection="1">
      <alignment vertical="top"/>
    </xf>
    <xf numFmtId="0" fontId="7" fillId="0" borderId="35" xfId="0" applyFont="1" applyFill="1" applyBorder="1" applyAlignment="1" applyProtection="1">
      <alignment horizontal="right" vertical="center"/>
    </xf>
    <xf numFmtId="0" fontId="7" fillId="0" borderId="44" xfId="0" applyFont="1" applyFill="1" applyBorder="1" applyProtection="1">
      <alignment vertical="center"/>
    </xf>
    <xf numFmtId="0" fontId="5" fillId="0" borderId="16"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7" fillId="0" borderId="31" xfId="0" applyFont="1" applyBorder="1" applyAlignment="1" applyProtection="1">
      <alignment horizontal="left" vertical="center"/>
    </xf>
    <xf numFmtId="0" fontId="7" fillId="0" borderId="16" xfId="0" applyFont="1" applyBorder="1" applyAlignment="1" applyProtection="1">
      <alignment horizontal="left" vertical="center"/>
    </xf>
    <xf numFmtId="0" fontId="7" fillId="0" borderId="0" xfId="0" applyFont="1" applyBorder="1" applyAlignment="1" applyProtection="1">
      <alignment horizontal="center" vertical="top"/>
    </xf>
    <xf numFmtId="0" fontId="7" fillId="0" borderId="0" xfId="0" applyFont="1" applyFill="1" applyBorder="1" applyAlignment="1" applyProtection="1">
      <alignment horizontal="left" vertical="top" wrapText="1"/>
    </xf>
    <xf numFmtId="0" fontId="7" fillId="0" borderId="36" xfId="0" applyFont="1" applyFill="1" applyBorder="1" applyAlignment="1" applyProtection="1">
      <alignment horizontal="center" vertical="top"/>
    </xf>
    <xf numFmtId="0" fontId="7" fillId="0" borderId="62" xfId="0" applyFont="1" applyFill="1" applyBorder="1" applyAlignment="1" applyProtection="1">
      <alignment horizontal="left" vertical="center"/>
    </xf>
    <xf numFmtId="0" fontId="7" fillId="0" borderId="27" xfId="0" applyFont="1" applyFill="1" applyBorder="1" applyAlignment="1" applyProtection="1">
      <alignment horizontal="right"/>
    </xf>
    <xf numFmtId="0" fontId="7" fillId="0" borderId="61" xfId="0" applyFont="1" applyFill="1" applyBorder="1" applyAlignment="1" applyProtection="1">
      <alignment horizontal="right"/>
    </xf>
    <xf numFmtId="176" fontId="5" fillId="0" borderId="0" xfId="0" applyNumberFormat="1" applyFont="1" applyFill="1" applyBorder="1" applyProtection="1">
      <alignment vertical="center"/>
    </xf>
    <xf numFmtId="176" fontId="6" fillId="0" borderId="0" xfId="0" applyNumberFormat="1" applyFont="1" applyFill="1" applyBorder="1" applyAlignment="1" applyProtection="1">
      <alignment horizontal="center" vertical="center"/>
    </xf>
    <xf numFmtId="0" fontId="11" fillId="0" borderId="0" xfId="0" applyFont="1" applyFill="1" applyProtection="1">
      <alignment vertical="center"/>
    </xf>
    <xf numFmtId="0" fontId="7" fillId="0" borderId="46" xfId="0" applyFont="1" applyBorder="1" applyAlignment="1" applyProtection="1">
      <alignment vertical="center"/>
    </xf>
    <xf numFmtId="0" fontId="9" fillId="0" borderId="0" xfId="0" applyFont="1" applyFill="1" applyBorder="1" applyAlignment="1" applyProtection="1">
      <alignment vertical="center" wrapText="1"/>
    </xf>
    <xf numFmtId="0" fontId="9" fillId="0" borderId="0" xfId="0" applyFont="1" applyFill="1" applyBorder="1" applyAlignment="1" applyProtection="1">
      <alignment horizontal="left" vertical="center" wrapText="1"/>
    </xf>
    <xf numFmtId="0" fontId="7" fillId="0" borderId="0" xfId="0" applyFont="1" applyFill="1" applyBorder="1" applyAlignment="1" applyProtection="1">
      <alignment horizontal="right"/>
    </xf>
    <xf numFmtId="0" fontId="7" fillId="0" borderId="0" xfId="0" applyFont="1" applyBorder="1" applyAlignment="1" applyProtection="1">
      <alignment horizontal="right"/>
    </xf>
    <xf numFmtId="0" fontId="13" fillId="0" borderId="0" xfId="8" applyFont="1" applyAlignment="1" applyProtection="1">
      <alignment vertical="top"/>
    </xf>
    <xf numFmtId="0" fontId="5" fillId="0" borderId="76" xfId="0" applyFont="1" applyBorder="1" applyAlignment="1" applyProtection="1">
      <alignment horizontal="center" vertical="center"/>
    </xf>
    <xf numFmtId="3" fontId="5" fillId="0" borderId="0" xfId="0" applyNumberFormat="1" applyFont="1" applyFill="1" applyProtection="1">
      <alignment vertical="center"/>
    </xf>
    <xf numFmtId="0" fontId="5" fillId="0" borderId="76" xfId="0" applyFont="1" applyBorder="1" applyAlignment="1" applyProtection="1">
      <alignment horizontal="center" vertical="center" shrinkToFit="1"/>
    </xf>
    <xf numFmtId="0" fontId="7" fillId="0" borderId="0" xfId="0" applyFont="1" applyBorder="1" applyAlignment="1" applyProtection="1">
      <alignment horizontal="center" vertical="center"/>
    </xf>
    <xf numFmtId="0" fontId="7" fillId="0" borderId="35" xfId="0" applyFont="1" applyBorder="1" applyAlignment="1" applyProtection="1">
      <alignment horizontal="right" vertical="center"/>
    </xf>
    <xf numFmtId="0" fontId="8" fillId="0" borderId="0" xfId="0" applyFont="1" applyBorder="1" applyAlignment="1" applyProtection="1">
      <alignment vertical="top"/>
    </xf>
    <xf numFmtId="0" fontId="7" fillId="0" borderId="36"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29" fillId="0" borderId="20" xfId="10" applyFont="1" applyBorder="1" applyAlignment="1" applyProtection="1">
      <alignment horizontal="left" vertical="top" shrinkToFit="1"/>
    </xf>
    <xf numFmtId="0" fontId="29" fillId="0" borderId="0" xfId="10" applyFont="1" applyBorder="1" applyAlignment="1" applyProtection="1">
      <alignment horizontal="left" vertical="top" wrapText="1" shrinkToFit="1"/>
    </xf>
    <xf numFmtId="0" fontId="22" fillId="0" borderId="0" xfId="9" applyFont="1" applyAlignment="1" applyProtection="1">
      <alignment horizontal="left" vertical="top"/>
    </xf>
    <xf numFmtId="0" fontId="29" fillId="0" borderId="0" xfId="10" applyFont="1" applyBorder="1" applyAlignment="1" applyProtection="1">
      <alignment horizontal="left" vertical="top" shrinkToFit="1"/>
    </xf>
    <xf numFmtId="0" fontId="29" fillId="0" borderId="0" xfId="10" applyFont="1" applyFill="1" applyBorder="1" applyAlignment="1" applyProtection="1">
      <alignment horizontal="left" vertical="top" shrinkToFit="1"/>
    </xf>
    <xf numFmtId="0" fontId="7" fillId="0" borderId="27" xfId="0" applyFont="1" applyFill="1" applyBorder="1" applyAlignment="1" applyProtection="1">
      <alignment horizontal="left" vertical="center" wrapText="1"/>
    </xf>
    <xf numFmtId="38" fontId="5" fillId="0" borderId="50" xfId="6" applyFont="1" applyBorder="1" applyAlignment="1" applyProtection="1">
      <alignment horizontal="right" vertical="center"/>
    </xf>
    <xf numFmtId="38" fontId="5" fillId="0" borderId="10" xfId="6" applyFont="1" applyBorder="1" applyAlignment="1" applyProtection="1">
      <alignment horizontal="right" vertical="center"/>
    </xf>
    <xf numFmtId="38" fontId="5" fillId="0" borderId="51" xfId="6" applyFont="1" applyBorder="1" applyAlignment="1" applyProtection="1">
      <alignment horizontal="right" vertical="center"/>
    </xf>
    <xf numFmtId="0" fontId="7" fillId="0" borderId="0" xfId="0" applyFont="1" applyProtection="1">
      <alignment vertical="center"/>
    </xf>
    <xf numFmtId="38" fontId="5" fillId="0" borderId="5" xfId="6" applyFont="1" applyBorder="1" applyAlignment="1" applyProtection="1">
      <alignment vertical="center"/>
    </xf>
    <xf numFmtId="0" fontId="22" fillId="0" borderId="0" xfId="9" applyFont="1" applyAlignment="1" applyProtection="1">
      <alignment vertical="top" wrapText="1"/>
    </xf>
    <xf numFmtId="0" fontId="30" fillId="0" borderId="0" xfId="10" applyFont="1" applyBorder="1" applyAlignment="1" applyProtection="1">
      <alignment vertical="center"/>
    </xf>
    <xf numFmtId="0" fontId="19" fillId="0" borderId="25" xfId="10" applyFont="1" applyBorder="1" applyAlignment="1" applyProtection="1">
      <alignment horizontal="center" vertical="center" wrapText="1"/>
    </xf>
    <xf numFmtId="0" fontId="35" fillId="0" borderId="0" xfId="9" applyFont="1" applyAlignment="1" applyProtection="1">
      <alignment horizontal="center" vertical="center"/>
    </xf>
    <xf numFmtId="0" fontId="35" fillId="0" borderId="0" xfId="9" applyFont="1" applyAlignment="1" applyProtection="1">
      <alignment horizontal="center" vertical="center" wrapText="1"/>
    </xf>
    <xf numFmtId="0" fontId="29" fillId="0" borderId="20" xfId="10" applyFont="1" applyBorder="1" applyAlignment="1" applyProtection="1">
      <alignment vertical="top"/>
    </xf>
    <xf numFmtId="0" fontId="5" fillId="0" borderId="27" xfId="0" applyFont="1" applyFill="1" applyBorder="1" applyProtection="1">
      <alignment vertical="center"/>
    </xf>
    <xf numFmtId="0" fontId="7" fillId="0" borderId="35" xfId="0" applyFont="1" applyFill="1" applyBorder="1" applyAlignment="1" applyProtection="1">
      <alignment vertical="center"/>
    </xf>
    <xf numFmtId="0" fontId="7" fillId="0" borderId="7" xfId="0" applyFont="1" applyFill="1" applyBorder="1" applyAlignment="1" applyProtection="1">
      <alignment horizontal="right" vertical="center"/>
    </xf>
    <xf numFmtId="177" fontId="19" fillId="0" borderId="41" xfId="10" applyNumberFormat="1" applyFont="1" applyFill="1" applyBorder="1" applyAlignment="1" applyProtection="1">
      <alignment horizontal="center" vertical="center" wrapText="1" shrinkToFit="1"/>
    </xf>
    <xf numFmtId="0" fontId="7" fillId="0" borderId="48" xfId="0" applyFont="1" applyFill="1" applyBorder="1" applyAlignment="1" applyProtection="1">
      <alignment horizontal="right" vertical="center"/>
    </xf>
    <xf numFmtId="0" fontId="29" fillId="0" borderId="7" xfId="10" applyFont="1" applyBorder="1" applyAlignment="1" applyProtection="1">
      <alignment vertical="center"/>
    </xf>
    <xf numFmtId="0" fontId="8" fillId="0" borderId="20" xfId="0" applyFont="1" applyFill="1" applyBorder="1" applyAlignment="1" applyProtection="1">
      <alignment vertical="top" wrapText="1"/>
    </xf>
    <xf numFmtId="0" fontId="5" fillId="0" borderId="30" xfId="0" applyFont="1" applyFill="1" applyBorder="1" applyAlignment="1" applyProtection="1">
      <alignment vertical="center"/>
    </xf>
    <xf numFmtId="0" fontId="39" fillId="0" borderId="0" xfId="9" applyFont="1" applyBorder="1" applyAlignment="1" applyProtection="1">
      <alignment vertical="center"/>
    </xf>
    <xf numFmtId="0" fontId="7" fillId="2" borderId="45" xfId="0" applyFont="1" applyFill="1" applyBorder="1" applyAlignment="1" applyProtection="1">
      <alignment vertical="center"/>
      <protection locked="0"/>
    </xf>
    <xf numFmtId="0" fontId="5" fillId="0" borderId="30" xfId="0" applyFont="1" applyFill="1" applyBorder="1" applyAlignment="1" applyProtection="1">
      <alignment horizontal="center" vertical="center"/>
    </xf>
    <xf numFmtId="0" fontId="5" fillId="0" borderId="72" xfId="0" applyFont="1" applyFill="1" applyBorder="1" applyAlignment="1" applyProtection="1">
      <alignment vertical="center" wrapText="1"/>
    </xf>
    <xf numFmtId="0" fontId="5" fillId="0" borderId="69" xfId="0" applyFont="1" applyFill="1" applyBorder="1" applyAlignment="1" applyProtection="1">
      <alignment vertical="center" wrapText="1"/>
    </xf>
    <xf numFmtId="0" fontId="7" fillId="0" borderId="3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5" fillId="0" borderId="15" xfId="0" applyFont="1" applyFill="1" applyBorder="1" applyProtection="1">
      <alignment vertical="center"/>
    </xf>
    <xf numFmtId="0" fontId="5" fillId="0" borderId="15" xfId="0" applyFont="1" applyBorder="1" applyProtection="1">
      <alignment vertical="center"/>
    </xf>
    <xf numFmtId="180" fontId="5" fillId="0" borderId="15" xfId="12" applyNumberFormat="1" applyFont="1" applyFill="1" applyBorder="1" applyProtection="1">
      <alignment vertical="center"/>
    </xf>
    <xf numFmtId="180" fontId="5" fillId="0" borderId="15" xfId="12" applyNumberFormat="1" applyFont="1" applyBorder="1" applyProtection="1">
      <alignment vertical="center"/>
    </xf>
    <xf numFmtId="0" fontId="5" fillId="0" borderId="49" xfId="0" applyFont="1" applyBorder="1" applyProtection="1">
      <alignment vertical="center"/>
    </xf>
    <xf numFmtId="180" fontId="5" fillId="0" borderId="49" xfId="12" applyNumberFormat="1" applyFont="1" applyBorder="1" applyProtection="1">
      <alignment vertical="center"/>
    </xf>
    <xf numFmtId="0" fontId="8" fillId="0" borderId="71" xfId="0" applyFont="1" applyFill="1" applyBorder="1" applyProtection="1">
      <alignment vertical="center"/>
    </xf>
    <xf numFmtId="0" fontId="5" fillId="0" borderId="49" xfId="0" applyFont="1" applyBorder="1" applyAlignment="1" applyProtection="1">
      <alignment vertical="center" shrinkToFit="1"/>
    </xf>
    <xf numFmtId="0" fontId="5" fillId="0" borderId="49" xfId="0" applyFont="1" applyFill="1" applyBorder="1" applyAlignment="1" applyProtection="1">
      <alignment vertical="center" shrinkToFit="1"/>
    </xf>
    <xf numFmtId="180" fontId="42" fillId="0" borderId="15" xfId="0" applyNumberFormat="1" applyFont="1" applyFill="1" applyBorder="1" applyProtection="1">
      <alignment vertical="center"/>
    </xf>
    <xf numFmtId="38" fontId="42" fillId="0" borderId="15" xfId="6" applyFont="1" applyFill="1" applyBorder="1" applyProtection="1">
      <alignment vertical="center"/>
    </xf>
    <xf numFmtId="38" fontId="42" fillId="0" borderId="15" xfId="6" applyFont="1" applyBorder="1" applyProtection="1">
      <alignment vertical="center"/>
    </xf>
    <xf numFmtId="38" fontId="42" fillId="0" borderId="49" xfId="6" applyFont="1" applyBorder="1" applyProtection="1">
      <alignment vertical="center"/>
    </xf>
    <xf numFmtId="38" fontId="42" fillId="0" borderId="87" xfId="6" applyFont="1" applyFill="1" applyBorder="1" applyProtection="1">
      <alignment vertical="center"/>
    </xf>
    <xf numFmtId="180" fontId="42" fillId="0" borderId="70" xfId="12" applyNumberFormat="1" applyFont="1" applyFill="1" applyBorder="1" applyProtection="1">
      <alignment vertical="center"/>
    </xf>
    <xf numFmtId="0" fontId="41" fillId="0" borderId="8" xfId="0" applyFont="1" applyFill="1" applyBorder="1" applyAlignment="1" applyProtection="1">
      <alignment vertical="top" shrinkToFit="1"/>
    </xf>
    <xf numFmtId="0" fontId="5" fillId="0" borderId="63" xfId="0" applyFont="1" applyFill="1" applyBorder="1" applyAlignment="1" applyProtection="1">
      <alignment vertical="center"/>
    </xf>
    <xf numFmtId="0" fontId="5" fillId="0" borderId="69" xfId="0" applyFont="1" applyFill="1" applyBorder="1" applyAlignment="1" applyProtection="1">
      <alignment vertical="center"/>
    </xf>
    <xf numFmtId="0" fontId="24" fillId="0" borderId="0" xfId="0" applyFont="1" applyFill="1" applyProtection="1">
      <alignment vertical="center"/>
    </xf>
    <xf numFmtId="0" fontId="15" fillId="0" borderId="20" xfId="0" applyFont="1" applyBorder="1" applyAlignment="1" applyProtection="1">
      <alignment vertical="center" wrapText="1"/>
    </xf>
    <xf numFmtId="0" fontId="8" fillId="0" borderId="0" xfId="0" applyFont="1" applyFill="1" applyBorder="1" applyAlignment="1" applyProtection="1">
      <alignment vertical="top" wrapText="1"/>
    </xf>
    <xf numFmtId="0" fontId="0" fillId="0" borderId="0" xfId="0" applyFont="1" applyBorder="1" applyAlignment="1" applyProtection="1">
      <alignment vertical="top" wrapText="1"/>
    </xf>
    <xf numFmtId="0" fontId="29" fillId="0" borderId="20" xfId="10" applyFont="1" applyBorder="1" applyAlignment="1" applyProtection="1">
      <alignment horizontal="right" vertical="top"/>
    </xf>
    <xf numFmtId="0" fontId="5" fillId="0" borderId="11" xfId="0" applyFont="1" applyFill="1" applyBorder="1" applyAlignment="1" applyProtection="1">
      <alignment vertical="center" shrinkToFit="1"/>
    </xf>
    <xf numFmtId="0" fontId="5" fillId="0" borderId="28" xfId="0" applyFont="1" applyFill="1" applyBorder="1" applyAlignment="1" applyProtection="1">
      <alignment vertical="center"/>
    </xf>
    <xf numFmtId="0" fontId="5" fillId="0" borderId="20" xfId="0" applyFont="1" applyFill="1" applyBorder="1" applyAlignment="1" applyProtection="1">
      <alignment vertical="center"/>
    </xf>
    <xf numFmtId="0" fontId="5" fillId="0" borderId="29" xfId="0" applyFont="1" applyFill="1" applyBorder="1" applyAlignment="1" applyProtection="1">
      <alignment vertical="center"/>
    </xf>
    <xf numFmtId="0" fontId="5" fillId="0" borderId="27" xfId="0" applyFont="1" applyFill="1" applyBorder="1" applyAlignment="1" applyProtection="1">
      <alignment vertical="center"/>
    </xf>
    <xf numFmtId="0" fontId="5" fillId="0" borderId="17" xfId="0" applyFont="1" applyFill="1" applyBorder="1" applyAlignment="1" applyProtection="1">
      <alignment vertical="center"/>
    </xf>
    <xf numFmtId="0" fontId="5" fillId="0" borderId="72" xfId="0" applyFont="1" applyFill="1" applyBorder="1" applyAlignment="1" applyProtection="1">
      <alignment vertical="center"/>
    </xf>
    <xf numFmtId="0" fontId="6" fillId="0" borderId="69" xfId="0" applyFont="1" applyFill="1" applyBorder="1" applyAlignment="1" applyProtection="1">
      <alignment horizontal="center" vertical="center"/>
    </xf>
    <xf numFmtId="0" fontId="5" fillId="0" borderId="92" xfId="0" applyFont="1" applyFill="1" applyBorder="1" applyAlignment="1" applyProtection="1">
      <alignment vertical="center" shrinkToFit="1"/>
    </xf>
    <xf numFmtId="177" fontId="19" fillId="0" borderId="39" xfId="10" applyNumberFormat="1" applyFont="1" applyFill="1" applyBorder="1" applyAlignment="1" applyProtection="1">
      <alignment horizontal="center" vertical="center" wrapText="1" shrinkToFit="1"/>
    </xf>
    <xf numFmtId="177" fontId="19" fillId="0" borderId="93" xfId="10" applyNumberFormat="1" applyFont="1" applyFill="1" applyBorder="1" applyAlignment="1" applyProtection="1">
      <alignment horizontal="center" vertical="center" wrapText="1" shrinkToFit="1"/>
    </xf>
    <xf numFmtId="0" fontId="21" fillId="0" borderId="49" xfId="9" applyFont="1" applyBorder="1" applyAlignment="1" applyProtection="1">
      <alignment horizontal="center" vertical="center" shrinkToFit="1"/>
    </xf>
    <xf numFmtId="0" fontId="12" fillId="0" borderId="15" xfId="10" applyFont="1" applyBorder="1" applyAlignment="1" applyProtection="1">
      <alignment vertical="center" wrapText="1"/>
    </xf>
    <xf numFmtId="177" fontId="20" fillId="0" borderId="40" xfId="10" applyNumberFormat="1" applyFont="1" applyFill="1" applyBorder="1" applyAlignment="1" applyProtection="1">
      <alignment horizontal="center" vertical="center" wrapText="1" shrinkToFit="1"/>
    </xf>
    <xf numFmtId="0" fontId="12" fillId="0" borderId="19" xfId="10" applyFont="1" applyBorder="1" applyAlignment="1" applyProtection="1">
      <alignment vertical="center" wrapText="1"/>
    </xf>
    <xf numFmtId="38" fontId="5" fillId="0" borderId="25" xfId="6" applyFont="1" applyFill="1" applyBorder="1" applyAlignment="1" applyProtection="1">
      <alignment vertical="center"/>
    </xf>
    <xf numFmtId="38" fontId="5" fillId="0" borderId="41" xfId="6" applyFont="1" applyFill="1" applyBorder="1" applyAlignment="1" applyProtection="1">
      <alignment vertical="center"/>
    </xf>
    <xf numFmtId="0" fontId="5" fillId="0" borderId="21" xfId="0" applyFont="1" applyFill="1" applyBorder="1" applyAlignment="1" applyProtection="1">
      <alignment horizontal="center" vertical="center" shrinkToFit="1"/>
    </xf>
    <xf numFmtId="0" fontId="23" fillId="0" borderId="12" xfId="9" applyFont="1" applyBorder="1" applyAlignment="1" applyProtection="1">
      <alignment horizontal="center" vertical="center" wrapText="1"/>
    </xf>
    <xf numFmtId="38" fontId="55" fillId="3" borderId="46" xfId="10" applyNumberFormat="1" applyFont="1" applyFill="1" applyBorder="1" applyAlignment="1" applyProtection="1">
      <alignment vertical="center" shrinkToFit="1"/>
      <protection locked="0"/>
    </xf>
    <xf numFmtId="38" fontId="55" fillId="3" borderId="23" xfId="10" applyNumberFormat="1" applyFont="1" applyFill="1" applyBorder="1" applyAlignment="1" applyProtection="1">
      <alignment vertical="center" shrinkToFit="1"/>
      <protection locked="0"/>
    </xf>
    <xf numFmtId="38" fontId="55" fillId="3" borderId="15" xfId="10" applyNumberFormat="1" applyFont="1" applyFill="1" applyBorder="1" applyAlignment="1" applyProtection="1">
      <alignment vertical="center" shrinkToFit="1"/>
      <protection locked="0"/>
    </xf>
    <xf numFmtId="38" fontId="55" fillId="3" borderId="47" xfId="10" applyNumberFormat="1" applyFont="1" applyFill="1" applyBorder="1" applyAlignment="1" applyProtection="1">
      <alignment vertical="center" shrinkToFit="1"/>
      <protection locked="0"/>
    </xf>
    <xf numFmtId="38" fontId="55" fillId="3" borderId="1" xfId="10" applyNumberFormat="1" applyFont="1" applyFill="1" applyBorder="1" applyAlignment="1" applyProtection="1">
      <alignment vertical="center" shrinkToFit="1"/>
      <protection locked="0"/>
    </xf>
    <xf numFmtId="38" fontId="55" fillId="3" borderId="10" xfId="10" applyNumberFormat="1" applyFont="1" applyFill="1" applyBorder="1" applyAlignment="1" applyProtection="1">
      <alignment vertical="center" shrinkToFit="1"/>
      <protection locked="0"/>
    </xf>
    <xf numFmtId="38" fontId="55" fillId="3" borderId="50" xfId="10" applyNumberFormat="1" applyFont="1" applyFill="1" applyBorder="1" applyAlignment="1" applyProtection="1">
      <alignment vertical="center" shrinkToFit="1"/>
      <protection locked="0"/>
    </xf>
    <xf numFmtId="38" fontId="55" fillId="3" borderId="5" xfId="10" applyNumberFormat="1" applyFont="1" applyFill="1" applyBorder="1" applyAlignment="1" applyProtection="1">
      <alignment vertical="center" shrinkToFit="1"/>
      <protection locked="0"/>
    </xf>
    <xf numFmtId="38" fontId="55" fillId="3" borderId="27" xfId="10" applyNumberFormat="1" applyFont="1" applyFill="1" applyBorder="1" applyAlignment="1" applyProtection="1">
      <alignment vertical="center" shrinkToFit="1"/>
      <protection locked="0"/>
    </xf>
    <xf numFmtId="38" fontId="55" fillId="3" borderId="17" xfId="10" applyNumberFormat="1" applyFont="1" applyFill="1" applyBorder="1" applyAlignment="1" applyProtection="1">
      <alignment vertical="center" shrinkToFit="1"/>
      <protection locked="0"/>
    </xf>
    <xf numFmtId="38" fontId="55" fillId="3" borderId="0" xfId="10" applyNumberFormat="1" applyFont="1" applyFill="1" applyBorder="1" applyAlignment="1" applyProtection="1">
      <alignment vertical="center" shrinkToFit="1"/>
      <protection locked="0"/>
    </xf>
    <xf numFmtId="38" fontId="55" fillId="3" borderId="19" xfId="10" applyNumberFormat="1" applyFont="1" applyFill="1" applyBorder="1" applyAlignment="1" applyProtection="1">
      <alignment vertical="center" shrinkToFit="1"/>
      <protection locked="0"/>
    </xf>
    <xf numFmtId="38" fontId="55" fillId="3" borderId="53" xfId="10" applyNumberFormat="1" applyFont="1" applyFill="1" applyBorder="1" applyAlignment="1" applyProtection="1">
      <alignment vertical="center" shrinkToFit="1"/>
      <protection locked="0"/>
    </xf>
    <xf numFmtId="38" fontId="55" fillId="3" borderId="6" xfId="10" applyNumberFormat="1" applyFont="1" applyFill="1" applyBorder="1" applyAlignment="1" applyProtection="1">
      <alignment vertical="center" shrinkToFit="1"/>
      <protection locked="0"/>
    </xf>
    <xf numFmtId="38" fontId="55" fillId="0" borderId="68" xfId="10" applyNumberFormat="1" applyFont="1" applyFill="1" applyBorder="1" applyAlignment="1" applyProtection="1">
      <alignment vertical="center" shrinkToFit="1"/>
    </xf>
    <xf numFmtId="38" fontId="55" fillId="0" borderId="70" xfId="10" applyNumberFormat="1" applyFont="1" applyFill="1" applyBorder="1" applyAlignment="1" applyProtection="1">
      <alignment vertical="center" shrinkToFit="1"/>
    </xf>
    <xf numFmtId="38" fontId="55" fillId="0" borderId="52" xfId="10" applyNumberFormat="1" applyFont="1" applyFill="1" applyBorder="1" applyAlignment="1" applyProtection="1">
      <alignment vertical="center" shrinkToFit="1"/>
    </xf>
    <xf numFmtId="38" fontId="55" fillId="0" borderId="96" xfId="10" applyNumberFormat="1" applyFont="1" applyFill="1" applyBorder="1" applyAlignment="1" applyProtection="1">
      <alignment vertical="center" shrinkToFit="1"/>
    </xf>
    <xf numFmtId="178" fontId="29" fillId="0" borderId="20" xfId="10" applyNumberFormat="1" applyFont="1" applyBorder="1" applyAlignment="1" applyProtection="1">
      <alignment vertical="top"/>
    </xf>
    <xf numFmtId="0" fontId="62" fillId="0" borderId="76" xfId="10" applyFont="1" applyBorder="1" applyAlignment="1" applyProtection="1">
      <alignment horizontal="center" vertical="center" shrinkToFit="1"/>
    </xf>
    <xf numFmtId="38" fontId="41" fillId="0" borderId="7" xfId="6" applyFont="1" applyFill="1" applyBorder="1" applyAlignment="1" applyProtection="1">
      <alignment horizontal="center" shrinkToFit="1"/>
    </xf>
    <xf numFmtId="0" fontId="19" fillId="0" borderId="23" xfId="10" applyFont="1" applyFill="1" applyBorder="1" applyAlignment="1" applyProtection="1">
      <alignment horizontal="center" vertical="center" shrinkToFit="1"/>
    </xf>
    <xf numFmtId="0" fontId="19" fillId="0" borderId="58" xfId="10" applyFont="1" applyFill="1" applyBorder="1" applyAlignment="1" applyProtection="1">
      <alignment horizontal="center" vertical="center" shrinkToFit="1"/>
    </xf>
    <xf numFmtId="38" fontId="55" fillId="0" borderId="23" xfId="10" applyNumberFormat="1" applyFont="1" applyFill="1" applyBorder="1" applyAlignment="1" applyProtection="1">
      <alignment vertical="center" shrinkToFit="1"/>
    </xf>
    <xf numFmtId="38" fontId="55" fillId="0" borderId="47" xfId="10" applyNumberFormat="1" applyFont="1" applyFill="1" applyBorder="1" applyAlignment="1" applyProtection="1">
      <alignment vertical="center" shrinkToFit="1"/>
    </xf>
    <xf numFmtId="0" fontId="19" fillId="0" borderId="10" xfId="10" applyFont="1" applyFill="1" applyBorder="1" applyAlignment="1" applyProtection="1">
      <alignment horizontal="center" vertical="center" shrinkToFit="1"/>
    </xf>
    <xf numFmtId="0" fontId="19" fillId="0" borderId="15" xfId="10" applyFont="1" applyFill="1" applyBorder="1" applyAlignment="1" applyProtection="1">
      <alignment horizontal="center" vertical="center" shrinkToFit="1"/>
    </xf>
    <xf numFmtId="38" fontId="55" fillId="0" borderId="50" xfId="10" applyNumberFormat="1" applyFont="1" applyFill="1" applyBorder="1" applyAlignment="1" applyProtection="1">
      <alignment vertical="center" shrinkToFit="1"/>
    </xf>
    <xf numFmtId="38" fontId="55" fillId="0" borderId="5" xfId="10" applyNumberFormat="1" applyFont="1" applyFill="1" applyBorder="1" applyAlignment="1" applyProtection="1">
      <alignment vertical="center" shrinkToFit="1"/>
    </xf>
    <xf numFmtId="38" fontId="55" fillId="0" borderId="15" xfId="10" applyNumberFormat="1" applyFont="1" applyFill="1" applyBorder="1" applyAlignment="1" applyProtection="1">
      <alignment vertical="center" shrinkToFit="1"/>
    </xf>
    <xf numFmtId="0" fontId="19" fillId="0" borderId="50" xfId="10" applyFont="1" applyFill="1" applyBorder="1" applyAlignment="1" applyProtection="1">
      <alignment horizontal="center" vertical="center" shrinkToFit="1"/>
    </xf>
    <xf numFmtId="38" fontId="55" fillId="0" borderId="1" xfId="10" applyNumberFormat="1" applyFont="1" applyFill="1" applyBorder="1" applyAlignment="1" applyProtection="1">
      <alignment vertical="center" shrinkToFit="1"/>
    </xf>
    <xf numFmtId="0" fontId="19" fillId="0" borderId="19" xfId="10" applyFont="1" applyFill="1" applyBorder="1" applyAlignment="1" applyProtection="1">
      <alignment horizontal="center" vertical="center" shrinkToFit="1"/>
    </xf>
    <xf numFmtId="38" fontId="55" fillId="0" borderId="3" xfId="10" applyNumberFormat="1" applyFont="1" applyFill="1" applyBorder="1" applyAlignment="1" applyProtection="1">
      <alignment vertical="center" shrinkToFit="1"/>
    </xf>
    <xf numFmtId="38" fontId="55" fillId="0" borderId="49" xfId="10" applyNumberFormat="1" applyFont="1" applyFill="1" applyBorder="1" applyAlignment="1" applyProtection="1">
      <alignment vertical="center" shrinkToFit="1"/>
    </xf>
    <xf numFmtId="38" fontId="55" fillId="0" borderId="53" xfId="10" applyNumberFormat="1" applyFont="1" applyFill="1" applyBorder="1" applyAlignment="1" applyProtection="1">
      <alignment vertical="center" shrinkToFit="1"/>
    </xf>
    <xf numFmtId="38" fontId="55" fillId="0" borderId="25" xfId="10" applyNumberFormat="1" applyFont="1" applyFill="1" applyBorder="1" applyAlignment="1" applyProtection="1">
      <alignment vertical="center" shrinkToFit="1"/>
    </xf>
    <xf numFmtId="0" fontId="29" fillId="0" borderId="0" xfId="10" applyFont="1" applyAlignment="1" applyProtection="1">
      <alignment vertical="top"/>
    </xf>
    <xf numFmtId="0" fontId="29" fillId="0" borderId="0" xfId="10" applyFont="1" applyAlignment="1" applyProtection="1">
      <alignment vertical="top" wrapText="1" shrinkToFit="1"/>
    </xf>
    <xf numFmtId="38" fontId="29" fillId="0" borderId="0" xfId="10" applyNumberFormat="1" applyFont="1" applyAlignment="1" applyProtection="1">
      <alignment vertical="top" wrapText="1" shrinkToFit="1"/>
    </xf>
    <xf numFmtId="0" fontId="29" fillId="0" borderId="0" xfId="10" applyFont="1" applyAlignment="1" applyProtection="1">
      <alignment vertical="top" wrapText="1"/>
    </xf>
    <xf numFmtId="0" fontId="29" fillId="0" borderId="0" xfId="10" applyFont="1" applyAlignment="1" applyProtection="1">
      <alignment vertical="top" shrinkToFit="1"/>
    </xf>
    <xf numFmtId="0" fontId="22" fillId="0" borderId="0" xfId="9" applyFont="1" applyFill="1" applyAlignment="1" applyProtection="1">
      <alignment vertical="top"/>
    </xf>
    <xf numFmtId="0" fontId="0" fillId="0" borderId="0" xfId="0" applyProtection="1">
      <alignment vertical="center"/>
    </xf>
    <xf numFmtId="38" fontId="48" fillId="0" borderId="87" xfId="6" applyFont="1" applyBorder="1" applyAlignment="1" applyProtection="1">
      <alignment vertical="center" shrinkToFit="1"/>
    </xf>
    <xf numFmtId="0" fontId="15" fillId="0" borderId="0" xfId="0" applyFont="1" applyAlignment="1" applyProtection="1">
      <alignment vertical="center"/>
    </xf>
    <xf numFmtId="0" fontId="0" fillId="0" borderId="0" xfId="0" applyAlignment="1" applyProtection="1">
      <alignment vertical="center"/>
    </xf>
    <xf numFmtId="38" fontId="48" fillId="0" borderId="15" xfId="6" applyFont="1" applyBorder="1" applyAlignment="1" applyProtection="1">
      <alignment vertical="center" shrinkToFit="1"/>
    </xf>
    <xf numFmtId="0" fontId="15" fillId="0" borderId="19" xfId="0" applyFont="1" applyBorder="1" applyAlignment="1" applyProtection="1">
      <alignment vertical="center"/>
    </xf>
    <xf numFmtId="0" fontId="15" fillId="0" borderId="50" xfId="0" applyFont="1" applyBorder="1" applyAlignment="1" applyProtection="1">
      <alignment vertical="center"/>
    </xf>
    <xf numFmtId="181" fontId="48" fillId="0" borderId="91" xfId="0" applyNumberFormat="1" applyFont="1" applyBorder="1" applyAlignment="1" applyProtection="1">
      <alignment vertical="center" shrinkToFit="1"/>
    </xf>
    <xf numFmtId="0" fontId="15" fillId="0" borderId="0" xfId="0" applyFont="1" applyProtection="1">
      <alignment vertical="center"/>
    </xf>
    <xf numFmtId="9" fontId="48" fillId="0" borderId="15" xfId="0" applyNumberFormat="1" applyFont="1" applyBorder="1" applyAlignment="1" applyProtection="1">
      <alignment vertical="center" shrinkToFit="1"/>
    </xf>
    <xf numFmtId="9" fontId="48" fillId="0" borderId="49" xfId="12" applyFont="1" applyBorder="1" applyAlignment="1" applyProtection="1">
      <alignment vertical="center" shrinkToFit="1"/>
    </xf>
    <xf numFmtId="181" fontId="48" fillId="0" borderId="15" xfId="0" applyNumberFormat="1" applyFont="1" applyBorder="1" applyAlignment="1" applyProtection="1">
      <alignment vertical="center" shrinkToFit="1"/>
    </xf>
    <xf numFmtId="0" fontId="49" fillId="0" borderId="15" xfId="0" applyFont="1" applyBorder="1" applyAlignment="1" applyProtection="1">
      <alignment horizontal="center" vertical="center" wrapText="1"/>
    </xf>
    <xf numFmtId="0" fontId="0" fillId="0" borderId="15" xfId="0" applyBorder="1" applyAlignment="1" applyProtection="1">
      <alignment vertical="center" wrapText="1"/>
    </xf>
    <xf numFmtId="182" fontId="48" fillId="0" borderId="15" xfId="0" applyNumberFormat="1" applyFont="1" applyBorder="1" applyProtection="1">
      <alignment vertical="center"/>
    </xf>
    <xf numFmtId="0" fontId="48" fillId="0" borderId="15" xfId="0" applyFont="1" applyBorder="1" applyProtection="1">
      <alignment vertical="center"/>
    </xf>
    <xf numFmtId="0" fontId="50" fillId="0" borderId="0" xfId="0" applyFont="1" applyProtection="1">
      <alignment vertical="center"/>
    </xf>
    <xf numFmtId="181" fontId="51" fillId="0" borderId="76" xfId="0" applyNumberFormat="1" applyFont="1" applyBorder="1" applyProtection="1">
      <alignment vertical="center"/>
    </xf>
    <xf numFmtId="0" fontId="0" fillId="0" borderId="0" xfId="0" applyFont="1" applyBorder="1" applyProtection="1">
      <alignment vertical="center"/>
    </xf>
    <xf numFmtId="0" fontId="0" fillId="0" borderId="0" xfId="0" applyFont="1" applyFill="1" applyBorder="1" applyProtection="1">
      <alignment vertical="center"/>
    </xf>
    <xf numFmtId="0" fontId="0" fillId="0" borderId="0" xfId="0" applyFont="1" applyFill="1" applyBorder="1" applyAlignment="1" applyProtection="1">
      <alignment vertical="center" shrinkToFit="1"/>
    </xf>
    <xf numFmtId="38" fontId="0" fillId="0" borderId="0" xfId="6" applyFont="1" applyFill="1" applyBorder="1" applyAlignment="1" applyProtection="1">
      <alignment vertical="center" shrinkToFit="1"/>
    </xf>
    <xf numFmtId="0" fontId="50" fillId="0" borderId="17" xfId="0" applyFont="1" applyBorder="1" applyAlignment="1" applyProtection="1">
      <alignment vertical="center" shrinkToFit="1"/>
    </xf>
    <xf numFmtId="0" fontId="0" fillId="0" borderId="0" xfId="0" applyBorder="1" applyAlignment="1" applyProtection="1">
      <alignment horizontal="center" vertical="center"/>
    </xf>
    <xf numFmtId="0" fontId="0" fillId="0" borderId="0" xfId="0" applyBorder="1" applyAlignment="1" applyProtection="1">
      <alignment horizontal="center" vertical="center" shrinkToFit="1"/>
    </xf>
    <xf numFmtId="0" fontId="50" fillId="0" borderId="0" xfId="0" applyFont="1" applyBorder="1" applyAlignment="1" applyProtection="1">
      <alignment vertical="center" shrinkToFit="1"/>
    </xf>
    <xf numFmtId="38" fontId="50" fillId="0" borderId="0" xfId="6" applyFont="1" applyFill="1" applyBorder="1" applyAlignment="1" applyProtection="1">
      <alignment vertical="center" shrinkToFit="1"/>
    </xf>
    <xf numFmtId="0" fontId="0" fillId="0" borderId="0" xfId="0" applyFont="1" applyProtection="1">
      <alignment vertical="center"/>
    </xf>
    <xf numFmtId="0" fontId="0" fillId="0" borderId="0" xfId="0" applyAlignment="1" applyProtection="1">
      <alignment horizontal="center" vertical="center" shrinkToFit="1"/>
    </xf>
    <xf numFmtId="0" fontId="50" fillId="0" borderId="0" xfId="0" applyFont="1" applyAlignment="1" applyProtection="1">
      <alignment vertical="center" shrinkToFit="1"/>
    </xf>
    <xf numFmtId="0" fontId="0" fillId="0" borderId="2" xfId="0" applyBorder="1" applyAlignment="1" applyProtection="1">
      <alignment horizontal="center" vertical="center" textRotation="255"/>
    </xf>
    <xf numFmtId="0" fontId="0" fillId="0" borderId="83" xfId="0" applyBorder="1" applyAlignment="1" applyProtection="1">
      <alignment horizontal="center" vertical="center" textRotation="255"/>
    </xf>
    <xf numFmtId="0" fontId="0" fillId="0" borderId="3" xfId="0" applyBorder="1" applyAlignment="1" applyProtection="1">
      <alignment horizontal="center" vertical="center" textRotation="255"/>
    </xf>
    <xf numFmtId="0" fontId="0" fillId="0" borderId="49" xfId="0" applyFill="1" applyBorder="1" applyAlignment="1" applyProtection="1">
      <alignment horizontal="center" vertical="center"/>
    </xf>
    <xf numFmtId="0" fontId="0" fillId="0" borderId="86" xfId="0" applyFill="1" applyBorder="1" applyAlignment="1" applyProtection="1">
      <alignment horizontal="center" vertical="center"/>
    </xf>
    <xf numFmtId="0" fontId="0" fillId="0" borderId="79" xfId="0" applyFont="1" applyBorder="1" applyAlignment="1" applyProtection="1">
      <alignment horizontal="center" vertical="center" shrinkToFit="1"/>
    </xf>
    <xf numFmtId="0" fontId="0" fillId="0" borderId="79" xfId="0" applyBorder="1" applyAlignment="1" applyProtection="1">
      <alignment vertical="center" shrinkToFit="1"/>
    </xf>
    <xf numFmtId="0" fontId="0" fillId="0" borderId="79" xfId="0" applyBorder="1" applyAlignment="1" applyProtection="1">
      <alignment horizontal="center" vertical="center" shrinkToFit="1"/>
    </xf>
    <xf numFmtId="0" fontId="0" fillId="0" borderId="81" xfId="0" applyBorder="1" applyAlignment="1" applyProtection="1">
      <alignment vertical="center" shrinkToFit="1"/>
    </xf>
    <xf numFmtId="0" fontId="0" fillId="0" borderId="85" xfId="0" applyBorder="1" applyAlignment="1" applyProtection="1">
      <alignment horizontal="center" vertical="center" shrinkToFit="1"/>
    </xf>
    <xf numFmtId="0" fontId="0" fillId="0" borderId="85" xfId="0" applyBorder="1" applyAlignment="1" applyProtection="1">
      <alignment vertical="center" shrinkToFit="1"/>
    </xf>
    <xf numFmtId="0" fontId="0" fillId="0" borderId="82" xfId="0" applyBorder="1" applyAlignment="1" applyProtection="1">
      <alignment horizontal="center" vertical="center" shrinkToFit="1"/>
    </xf>
    <xf numFmtId="0" fontId="0" fillId="0" borderId="79" xfId="0" applyFill="1" applyBorder="1" applyAlignment="1" applyProtection="1">
      <alignment horizontal="center" vertical="center" shrinkToFit="1"/>
    </xf>
    <xf numFmtId="38" fontId="50" fillId="0" borderId="50" xfId="6" applyFont="1" applyBorder="1" applyAlignment="1" applyProtection="1">
      <alignment vertical="center" shrinkToFit="1"/>
    </xf>
    <xf numFmtId="0" fontId="0" fillId="0" borderId="15" xfId="0" applyFont="1" applyBorder="1" applyAlignment="1" applyProtection="1">
      <alignment horizontal="center" vertical="center" shrinkToFit="1"/>
    </xf>
    <xf numFmtId="0" fontId="0" fillId="0" borderId="15" xfId="0" applyBorder="1" applyAlignment="1" applyProtection="1">
      <alignment vertical="center" shrinkToFit="1"/>
    </xf>
    <xf numFmtId="0" fontId="0" fillId="0" borderId="60" xfId="0" applyBorder="1" applyAlignment="1" applyProtection="1">
      <alignment vertical="center" shrinkToFit="1"/>
    </xf>
    <xf numFmtId="0" fontId="0" fillId="0" borderId="27" xfId="0" applyBorder="1" applyAlignment="1" applyProtection="1">
      <alignment horizontal="center" vertical="center" shrinkToFit="1"/>
    </xf>
    <xf numFmtId="0" fontId="0" fillId="0" borderId="27" xfId="0" applyBorder="1" applyAlignment="1" applyProtection="1">
      <alignment vertical="center" shrinkToFit="1"/>
    </xf>
    <xf numFmtId="0" fontId="0" fillId="0" borderId="17" xfId="0" applyBorder="1" applyAlignment="1" applyProtection="1">
      <alignment horizontal="center" vertical="center" shrinkToFit="1"/>
    </xf>
    <xf numFmtId="0" fontId="0" fillId="0" borderId="15" xfId="0" applyFill="1" applyBorder="1" applyAlignment="1" applyProtection="1">
      <alignment horizontal="center" vertical="center" shrinkToFit="1"/>
    </xf>
    <xf numFmtId="38" fontId="50" fillId="0" borderId="15" xfId="6" applyFont="1" applyBorder="1" applyAlignment="1" applyProtection="1">
      <alignment vertical="center" shrinkToFit="1"/>
    </xf>
    <xf numFmtId="38" fontId="50" fillId="0" borderId="0" xfId="0" applyNumberFormat="1" applyFont="1" applyAlignment="1" applyProtection="1">
      <alignment vertical="center" shrinkToFit="1"/>
    </xf>
    <xf numFmtId="0" fontId="5" fillId="0" borderId="6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43" xfId="0" applyFont="1" applyFill="1" applyBorder="1" applyAlignment="1" applyProtection="1">
      <alignment horizontal="center" vertical="center" shrinkToFit="1"/>
    </xf>
    <xf numFmtId="0" fontId="5" fillId="0" borderId="43" xfId="0" applyFont="1" applyBorder="1" applyAlignment="1" applyProtection="1">
      <alignment horizontal="center" vertical="center"/>
    </xf>
    <xf numFmtId="0" fontId="69" fillId="0" borderId="0" xfId="10" applyFont="1" applyBorder="1" applyAlignment="1" applyProtection="1">
      <alignment vertical="center"/>
    </xf>
    <xf numFmtId="0" fontId="73" fillId="0" borderId="15" xfId="0" applyFont="1" applyFill="1" applyBorder="1" applyProtection="1">
      <alignment vertical="center"/>
    </xf>
    <xf numFmtId="0" fontId="24" fillId="0" borderId="1" xfId="0" applyFont="1" applyFill="1" applyBorder="1" applyAlignment="1" applyProtection="1">
      <alignment vertical="center" shrinkToFit="1"/>
    </xf>
    <xf numFmtId="0" fontId="24" fillId="0" borderId="1" xfId="0" applyFont="1" applyFill="1" applyBorder="1" applyProtection="1">
      <alignment vertical="center"/>
    </xf>
    <xf numFmtId="0" fontId="0" fillId="0" borderId="15" xfId="0" applyBorder="1">
      <alignment vertical="center"/>
    </xf>
    <xf numFmtId="0" fontId="49" fillId="0" borderId="15" xfId="0" applyFont="1" applyBorder="1" applyAlignment="1">
      <alignment vertical="top" textRotation="255" shrinkToFit="1"/>
    </xf>
    <xf numFmtId="0" fontId="49" fillId="0" borderId="0" xfId="0" applyFont="1" applyAlignment="1">
      <alignment vertical="top" shrinkToFit="1"/>
    </xf>
    <xf numFmtId="38" fontId="0" fillId="0" borderId="15" xfId="0" applyNumberFormat="1" applyBorder="1">
      <alignment vertical="center"/>
    </xf>
    <xf numFmtId="0" fontId="77" fillId="0" borderId="0" xfId="0" applyFont="1">
      <alignment vertical="center"/>
    </xf>
    <xf numFmtId="0" fontId="7" fillId="4" borderId="15" xfId="0" applyFont="1" applyFill="1" applyBorder="1" applyProtection="1">
      <alignment vertical="center"/>
      <protection locked="0"/>
    </xf>
    <xf numFmtId="0" fontId="5" fillId="0" borderId="0" xfId="0" applyFont="1">
      <alignment vertical="center"/>
    </xf>
    <xf numFmtId="0" fontId="7" fillId="4" borderId="43" xfId="0" applyFont="1" applyFill="1" applyBorder="1" applyProtection="1">
      <alignment vertical="center"/>
      <protection locked="0"/>
    </xf>
    <xf numFmtId="0" fontId="5" fillId="0" borderId="0" xfId="0" applyFont="1">
      <alignment vertical="center"/>
    </xf>
    <xf numFmtId="0" fontId="41" fillId="0" borderId="22" xfId="10" applyFont="1" applyBorder="1" applyAlignment="1">
      <alignment horizontal="center" vertical="center" shrinkToFit="1"/>
    </xf>
    <xf numFmtId="0" fontId="41" fillId="0" borderId="69" xfId="10" applyFont="1" applyBorder="1" applyAlignment="1">
      <alignment horizontal="center" vertical="center" shrinkToFit="1"/>
    </xf>
    <xf numFmtId="0" fontId="41" fillId="0" borderId="50" xfId="10" applyFont="1" applyBorder="1" applyAlignment="1" applyProtection="1">
      <alignment vertical="center" shrinkToFit="1"/>
      <protection locked="0"/>
    </xf>
    <xf numFmtId="0" fontId="41" fillId="0" borderId="15" xfId="10" applyFont="1" applyBorder="1" applyAlignment="1" applyProtection="1">
      <alignment vertical="center" shrinkToFit="1"/>
      <protection locked="0"/>
    </xf>
    <xf numFmtId="0" fontId="41" fillId="0" borderId="53" xfId="10" applyFont="1" applyBorder="1" applyAlignment="1" applyProtection="1">
      <alignment vertical="center" shrinkToFit="1"/>
      <protection locked="0"/>
    </xf>
    <xf numFmtId="0" fontId="41" fillId="0" borderId="78" xfId="10" applyFont="1" applyBorder="1" applyAlignment="1">
      <alignment vertical="center" shrinkToFit="1"/>
    </xf>
    <xf numFmtId="0" fontId="41" fillId="0" borderId="0" xfId="10" applyFont="1" applyAlignment="1">
      <alignment horizontal="left" vertical="top" shrinkToFit="1"/>
    </xf>
    <xf numFmtId="0" fontId="41" fillId="0" borderId="0" xfId="13" applyFont="1"/>
    <xf numFmtId="0" fontId="41" fillId="0" borderId="0" xfId="13" applyFont="1" applyAlignment="1">
      <alignment vertical="top"/>
    </xf>
    <xf numFmtId="0" fontId="7" fillId="0" borderId="0" xfId="9" applyFont="1" applyAlignment="1">
      <alignment vertical="top"/>
    </xf>
    <xf numFmtId="183" fontId="5" fillId="5" borderId="5" xfId="14" applyNumberFormat="1" applyFont="1" applyFill="1" applyBorder="1" applyAlignment="1" applyProtection="1">
      <alignment horizontal="right" vertical="center"/>
    </xf>
    <xf numFmtId="0" fontId="1" fillId="0" borderId="0" xfId="8" applyProtection="1">
      <alignment vertical="center"/>
      <protection locked="0"/>
    </xf>
    <xf numFmtId="0" fontId="91" fillId="0" borderId="0" xfId="8" applyFont="1" applyProtection="1">
      <alignment vertical="center"/>
      <protection locked="0"/>
    </xf>
    <xf numFmtId="0" fontId="88" fillId="0" borderId="0" xfId="8" applyFont="1" applyProtection="1">
      <alignment vertical="center"/>
      <protection locked="0"/>
    </xf>
    <xf numFmtId="185" fontId="88" fillId="0" borderId="0" xfId="8" applyNumberFormat="1" applyFont="1" applyProtection="1">
      <alignment vertical="center"/>
      <protection locked="0"/>
    </xf>
    <xf numFmtId="0" fontId="24" fillId="0" borderId="0" xfId="0" applyFont="1" applyFill="1" applyBorder="1" applyProtection="1">
      <alignment vertical="center"/>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vertical="center"/>
    </xf>
    <xf numFmtId="38" fontId="61" fillId="0" borderId="0" xfId="6" applyFont="1" applyFill="1" applyBorder="1" applyAlignment="1" applyProtection="1">
      <alignment vertical="center" shrinkToFit="1"/>
    </xf>
    <xf numFmtId="183" fontId="77" fillId="5" borderId="50" xfId="14" applyNumberFormat="1" applyFont="1" applyFill="1" applyBorder="1" applyAlignment="1" applyProtection="1">
      <alignment horizontal="right" vertical="center"/>
    </xf>
    <xf numFmtId="183" fontId="77" fillId="5" borderId="5" xfId="14" applyNumberFormat="1" applyFont="1" applyFill="1" applyBorder="1" applyAlignment="1" applyProtection="1">
      <alignment horizontal="right" vertical="center"/>
    </xf>
    <xf numFmtId="0" fontId="8" fillId="0" borderId="0" xfId="0" applyFont="1" applyBorder="1" applyProtection="1">
      <alignment vertical="center"/>
    </xf>
    <xf numFmtId="0" fontId="8" fillId="0" borderId="0" xfId="0" applyFont="1" applyFill="1" applyBorder="1" applyProtection="1">
      <alignment vertical="center"/>
    </xf>
    <xf numFmtId="178" fontId="19" fillId="0" borderId="33" xfId="10" applyNumberFormat="1" applyFont="1" applyFill="1" applyBorder="1" applyAlignment="1" applyProtection="1">
      <alignment vertical="center" shrinkToFit="1"/>
    </xf>
    <xf numFmtId="178" fontId="19" fillId="0" borderId="49" xfId="10" applyNumberFormat="1" applyFont="1" applyFill="1" applyBorder="1" applyAlignment="1" applyProtection="1">
      <alignment vertical="center" shrinkToFit="1"/>
    </xf>
    <xf numFmtId="178" fontId="19" fillId="0" borderId="15" xfId="10" applyNumberFormat="1" applyFont="1" applyFill="1" applyBorder="1" applyAlignment="1" applyProtection="1">
      <alignment vertical="center" shrinkToFit="1"/>
    </xf>
    <xf numFmtId="178" fontId="19" fillId="0" borderId="6" xfId="10" applyNumberFormat="1" applyFont="1" applyFill="1" applyBorder="1" applyAlignment="1" applyProtection="1">
      <alignment vertical="center" shrinkToFit="1"/>
    </xf>
    <xf numFmtId="38" fontId="56" fillId="0" borderId="48" xfId="10" applyNumberFormat="1" applyFont="1" applyFill="1" applyBorder="1" applyAlignment="1" applyProtection="1">
      <alignment vertical="center" shrinkToFit="1"/>
    </xf>
    <xf numFmtId="38" fontId="56" fillId="0" borderId="7" xfId="10" applyNumberFormat="1" applyFont="1" applyFill="1" applyBorder="1" applyAlignment="1" applyProtection="1">
      <alignment vertical="center" shrinkToFit="1"/>
    </xf>
    <xf numFmtId="38" fontId="56" fillId="0" borderId="11" xfId="10" applyNumberFormat="1" applyFont="1" applyFill="1" applyBorder="1" applyAlignment="1" applyProtection="1">
      <alignment vertical="center" shrinkToFit="1"/>
    </xf>
    <xf numFmtId="38" fontId="56" fillId="0" borderId="61" xfId="10" applyNumberFormat="1" applyFont="1" applyFill="1" applyBorder="1" applyAlignment="1" applyProtection="1">
      <alignment vertical="center" shrinkToFit="1"/>
    </xf>
    <xf numFmtId="38" fontId="56" fillId="0" borderId="66" xfId="10" applyNumberFormat="1" applyFont="1" applyFill="1" applyBorder="1" applyAlignment="1" applyProtection="1">
      <alignment vertical="center" shrinkToFit="1"/>
    </xf>
    <xf numFmtId="0" fontId="19" fillId="0" borderId="25" xfId="11" applyFont="1" applyFill="1" applyBorder="1" applyAlignment="1" applyProtection="1">
      <alignment horizontal="center" vertical="center" wrapText="1" shrinkToFit="1"/>
    </xf>
    <xf numFmtId="38" fontId="56" fillId="0" borderId="12" xfId="10" applyNumberFormat="1" applyFont="1" applyFill="1" applyBorder="1" applyAlignment="1" applyProtection="1">
      <alignment vertical="center" shrinkToFit="1"/>
    </xf>
    <xf numFmtId="38" fontId="56" fillId="0" borderId="13" xfId="10" applyNumberFormat="1" applyFont="1" applyFill="1" applyBorder="1" applyAlignment="1" applyProtection="1">
      <alignment vertical="center" shrinkToFit="1"/>
    </xf>
    <xf numFmtId="38" fontId="56" fillId="0" borderId="14" xfId="10" applyNumberFormat="1" applyFont="1" applyFill="1" applyBorder="1" applyAlignment="1" applyProtection="1">
      <alignment vertical="center" shrinkToFit="1"/>
    </xf>
    <xf numFmtId="38" fontId="56" fillId="0" borderId="76" xfId="10" applyNumberFormat="1" applyFont="1" applyFill="1" applyBorder="1" applyAlignment="1" applyProtection="1">
      <alignment vertical="center" shrinkToFit="1"/>
    </xf>
    <xf numFmtId="38" fontId="55" fillId="0" borderId="20" xfId="10" applyNumberFormat="1" applyFont="1" applyFill="1" applyBorder="1" applyAlignment="1" applyProtection="1">
      <alignment vertical="center" shrinkToFit="1"/>
    </xf>
    <xf numFmtId="38" fontId="55" fillId="0" borderId="17" xfId="10" applyNumberFormat="1" applyFont="1" applyFill="1" applyBorder="1" applyAlignment="1" applyProtection="1">
      <alignment vertical="center" shrinkToFit="1"/>
    </xf>
    <xf numFmtId="0" fontId="22" fillId="0" borderId="0" xfId="9" applyFont="1" applyBorder="1" applyAlignment="1" applyProtection="1">
      <alignment vertical="top" wrapText="1"/>
    </xf>
    <xf numFmtId="0" fontId="29" fillId="0" borderId="7" xfId="10" applyFont="1" applyBorder="1" applyAlignment="1" applyProtection="1">
      <alignment horizontal="left" vertical="top" shrinkToFit="1"/>
    </xf>
    <xf numFmtId="38" fontId="56" fillId="0" borderId="98" xfId="10" applyNumberFormat="1" applyFont="1" applyFill="1" applyBorder="1" applyAlignment="1" applyProtection="1">
      <alignment vertical="center" shrinkToFit="1"/>
    </xf>
    <xf numFmtId="38" fontId="56" fillId="0" borderId="51" xfId="10" applyNumberFormat="1" applyFont="1" applyFill="1" applyBorder="1" applyAlignment="1" applyProtection="1">
      <alignment vertical="center" shrinkToFit="1"/>
    </xf>
    <xf numFmtId="38" fontId="56" fillId="0" borderId="99" xfId="10" applyNumberFormat="1" applyFont="1" applyFill="1" applyBorder="1" applyAlignment="1" applyProtection="1">
      <alignment vertical="center" shrinkToFit="1"/>
    </xf>
    <xf numFmtId="38" fontId="56" fillId="0" borderId="105" xfId="10" applyNumberFormat="1" applyFont="1" applyFill="1" applyBorder="1" applyAlignment="1" applyProtection="1">
      <alignment vertical="center" shrinkToFit="1"/>
    </xf>
    <xf numFmtId="38" fontId="56" fillId="0" borderId="87" xfId="10" applyNumberFormat="1" applyFont="1" applyFill="1" applyBorder="1" applyAlignment="1" applyProtection="1">
      <alignment vertical="center" shrinkToFit="1"/>
    </xf>
    <xf numFmtId="38" fontId="55" fillId="0" borderId="99" xfId="10" applyNumberFormat="1" applyFont="1" applyFill="1" applyBorder="1" applyAlignment="1" applyProtection="1">
      <alignment vertical="center" shrinkToFit="1"/>
    </xf>
    <xf numFmtId="38" fontId="55" fillId="0" borderId="77" xfId="10" applyNumberFormat="1" applyFont="1" applyFill="1" applyBorder="1" applyAlignment="1" applyProtection="1">
      <alignment vertical="center" shrinkToFit="1"/>
    </xf>
    <xf numFmtId="38" fontId="55" fillId="0" borderId="65" xfId="10" applyNumberFormat="1" applyFont="1" applyFill="1" applyBorder="1" applyAlignment="1" applyProtection="1">
      <alignment vertical="center" shrinkToFit="1"/>
    </xf>
    <xf numFmtId="38" fontId="55" fillId="0" borderId="71" xfId="10" applyNumberFormat="1" applyFont="1" applyFill="1" applyBorder="1" applyAlignment="1" applyProtection="1">
      <alignment vertical="center" shrinkToFit="1"/>
    </xf>
    <xf numFmtId="38" fontId="55" fillId="0" borderId="54" xfId="10" applyNumberFormat="1" applyFont="1" applyFill="1" applyBorder="1" applyAlignment="1" applyProtection="1">
      <alignment vertical="center" shrinkToFit="1"/>
    </xf>
    <xf numFmtId="0" fontId="8" fillId="0" borderId="0" xfId="9" applyFont="1" applyAlignment="1">
      <alignment vertical="top"/>
    </xf>
    <xf numFmtId="0" fontId="8" fillId="0" borderId="0" xfId="9" applyFont="1"/>
    <xf numFmtId="0" fontId="98" fillId="0" borderId="0" xfId="9" applyFont="1" applyAlignment="1">
      <alignment vertical="top"/>
    </xf>
    <xf numFmtId="0" fontId="99" fillId="0" borderId="0" xfId="10" applyFont="1" applyAlignment="1">
      <alignment horizontal="left" vertical="center"/>
    </xf>
    <xf numFmtId="0" fontId="100" fillId="0" borderId="0" xfId="10" applyFont="1" applyAlignment="1">
      <alignment horizontal="left" vertical="center"/>
    </xf>
    <xf numFmtId="0" fontId="41" fillId="0" borderId="0" xfId="9" applyFont="1" applyAlignment="1">
      <alignment horizontal="center" vertical="center"/>
    </xf>
    <xf numFmtId="0" fontId="101" fillId="0" borderId="0" xfId="10" applyFont="1" applyAlignment="1">
      <alignment horizontal="left" vertical="center"/>
    </xf>
    <xf numFmtId="0" fontId="41" fillId="0" borderId="0" xfId="10" applyFont="1" applyAlignment="1">
      <alignment horizontal="left" vertical="center" wrapText="1"/>
    </xf>
    <xf numFmtId="177" fontId="41" fillId="0" borderId="16" xfId="10" applyNumberFormat="1" applyFont="1" applyBorder="1" applyAlignment="1">
      <alignment horizontal="center" vertical="center" wrapText="1" shrinkToFit="1"/>
    </xf>
    <xf numFmtId="0" fontId="41" fillId="0" borderId="106" xfId="0" applyFont="1" applyBorder="1" applyAlignment="1">
      <alignment horizontal="center" vertical="center" wrapText="1"/>
    </xf>
    <xf numFmtId="0" fontId="41" fillId="0" borderId="80" xfId="0" applyFont="1" applyBorder="1" applyAlignment="1">
      <alignment horizontal="center" vertical="center" wrapText="1"/>
    </xf>
    <xf numFmtId="0" fontId="41" fillId="0" borderId="15" xfId="0" applyFont="1" applyBorder="1" applyAlignment="1">
      <alignment horizontal="center" vertical="center" wrapText="1"/>
    </xf>
    <xf numFmtId="183" fontId="41" fillId="0" borderId="47" xfId="10" applyNumberFormat="1" applyFont="1" applyBorder="1" applyAlignment="1">
      <alignment vertical="center" shrinkToFit="1"/>
    </xf>
    <xf numFmtId="183" fontId="41" fillId="0" borderId="50" xfId="10" applyNumberFormat="1" applyFont="1" applyBorder="1" applyAlignment="1">
      <alignment vertical="center" shrinkToFit="1"/>
    </xf>
    <xf numFmtId="184" fontId="41" fillId="0" borderId="51" xfId="10" applyNumberFormat="1" applyFont="1" applyBorder="1" applyAlignment="1" applyProtection="1">
      <alignment horizontal="center" vertical="center" shrinkToFit="1"/>
      <protection locked="0"/>
    </xf>
    <xf numFmtId="183" fontId="41" fillId="0" borderId="1" xfId="10" applyNumberFormat="1" applyFont="1" applyBorder="1" applyAlignment="1">
      <alignment vertical="center" shrinkToFit="1"/>
    </xf>
    <xf numFmtId="183" fontId="41" fillId="0" borderId="5" xfId="10" applyNumberFormat="1" applyFont="1" applyBorder="1" applyAlignment="1">
      <alignment vertical="center" shrinkToFit="1"/>
    </xf>
    <xf numFmtId="184" fontId="41" fillId="0" borderId="99" xfId="10" applyNumberFormat="1" applyFont="1" applyBorder="1" applyAlignment="1" applyProtection="1">
      <alignment horizontal="center" vertical="center" shrinkToFit="1"/>
      <protection locked="0"/>
    </xf>
    <xf numFmtId="183" fontId="41" fillId="0" borderId="60" xfId="10" applyNumberFormat="1" applyFont="1" applyBorder="1" applyAlignment="1">
      <alignment vertical="center" shrinkToFit="1"/>
    </xf>
    <xf numFmtId="184" fontId="41" fillId="0" borderId="54" xfId="10" applyNumberFormat="1" applyFont="1" applyBorder="1" applyAlignment="1" applyProtection="1">
      <alignment horizontal="center" vertical="center" shrinkToFit="1"/>
      <protection locked="0"/>
    </xf>
    <xf numFmtId="183" fontId="41" fillId="0" borderId="2" xfId="10" applyNumberFormat="1" applyFont="1" applyBorder="1" applyAlignment="1">
      <alignment vertical="center" shrinkToFit="1"/>
    </xf>
    <xf numFmtId="183" fontId="41" fillId="0" borderId="68" xfId="10" applyNumberFormat="1" applyFont="1" applyBorder="1" applyAlignment="1">
      <alignment vertical="center" shrinkToFit="1"/>
    </xf>
    <xf numFmtId="183" fontId="41" fillId="0" borderId="70" xfId="10" applyNumberFormat="1" applyFont="1" applyBorder="1" applyAlignment="1">
      <alignment vertical="center" shrinkToFit="1"/>
    </xf>
    <xf numFmtId="183" fontId="102" fillId="0" borderId="112" xfId="10" applyNumberFormat="1" applyFont="1" applyBorder="1" applyAlignment="1">
      <alignment vertical="center" shrinkToFit="1"/>
    </xf>
    <xf numFmtId="183" fontId="102" fillId="0" borderId="71" xfId="10" applyNumberFormat="1" applyFont="1" applyBorder="1" applyAlignment="1">
      <alignment vertical="center" shrinkToFit="1"/>
    </xf>
    <xf numFmtId="0" fontId="8" fillId="0" borderId="65" xfId="9" applyFont="1" applyBorder="1"/>
    <xf numFmtId="0" fontId="41" fillId="0" borderId="0" xfId="9" applyFont="1"/>
    <xf numFmtId="0" fontId="41" fillId="0" borderId="0" xfId="9" applyFont="1" applyAlignment="1">
      <alignment vertical="top"/>
    </xf>
    <xf numFmtId="0" fontId="41" fillId="0" borderId="0" xfId="9" applyFont="1" applyAlignment="1">
      <alignment vertical="top" wrapText="1"/>
    </xf>
    <xf numFmtId="0" fontId="7" fillId="0" borderId="0" xfId="9" applyFont="1"/>
    <xf numFmtId="0" fontId="84" fillId="0" borderId="0" xfId="9" applyFont="1" applyAlignment="1">
      <alignment vertical="top"/>
    </xf>
    <xf numFmtId="0" fontId="41" fillId="0" borderId="0" xfId="10" applyFont="1" applyAlignment="1">
      <alignment vertical="top" wrapText="1" shrinkToFit="1"/>
    </xf>
    <xf numFmtId="0" fontId="7" fillId="0" borderId="0" xfId="0" applyFont="1" applyAlignment="1">
      <alignment vertical="top"/>
    </xf>
    <xf numFmtId="0" fontId="7" fillId="0" borderId="0" xfId="0" applyFont="1" applyAlignment="1">
      <alignment vertical="center"/>
    </xf>
    <xf numFmtId="0" fontId="41" fillId="0" borderId="0" xfId="10" applyFont="1" applyAlignment="1">
      <alignment horizontal="left" vertical="center" shrinkToFit="1"/>
    </xf>
    <xf numFmtId="0" fontId="41" fillId="0" borderId="0" xfId="13" applyFont="1" applyAlignment="1">
      <alignment vertical="center"/>
    </xf>
    <xf numFmtId="0" fontId="0" fillId="0" borderId="0" xfId="0" applyAlignment="1">
      <alignment vertical="center" wrapText="1" shrinkToFit="1"/>
    </xf>
    <xf numFmtId="0" fontId="41" fillId="0" borderId="0" xfId="9" applyFont="1" applyAlignment="1">
      <alignment vertical="center"/>
    </xf>
    <xf numFmtId="0" fontId="41" fillId="0" borderId="0" xfId="9" applyFont="1" applyAlignment="1">
      <alignment vertical="center" wrapText="1"/>
    </xf>
    <xf numFmtId="0" fontId="7" fillId="0" borderId="0" xfId="0" applyFont="1" applyAlignment="1">
      <alignment vertical="center" wrapText="1"/>
    </xf>
    <xf numFmtId="0" fontId="8" fillId="0" borderId="0" xfId="9" applyFont="1" applyAlignment="1">
      <alignment vertical="center"/>
    </xf>
    <xf numFmtId="180" fontId="41" fillId="0" borderId="87" xfId="10" applyNumberFormat="1" applyFont="1" applyFill="1" applyBorder="1" applyAlignment="1">
      <alignment vertical="center" shrinkToFit="1"/>
    </xf>
    <xf numFmtId="183" fontId="102" fillId="0" borderId="107" xfId="10" applyNumberFormat="1" applyFont="1" applyBorder="1" applyAlignment="1" applyProtection="1">
      <alignment horizontal="center" vertical="center" shrinkToFit="1"/>
      <protection locked="0"/>
    </xf>
    <xf numFmtId="183" fontId="102" fillId="0" borderId="108" xfId="10" applyNumberFormat="1" applyFont="1" applyBorder="1" applyAlignment="1" applyProtection="1">
      <alignment horizontal="center" vertical="center" shrinkToFit="1"/>
      <protection locked="0"/>
    </xf>
    <xf numFmtId="0" fontId="7" fillId="2" borderId="1" xfId="0" applyFont="1" applyFill="1" applyBorder="1" applyAlignment="1" applyProtection="1">
      <alignment horizontal="left" vertical="center"/>
      <protection locked="0"/>
    </xf>
    <xf numFmtId="0" fontId="24" fillId="0" borderId="0" xfId="0" applyFont="1" applyFill="1" applyBorder="1" applyAlignment="1" applyProtection="1">
      <alignment vertical="center" wrapText="1" shrinkToFit="1"/>
    </xf>
    <xf numFmtId="0" fontId="77" fillId="0" borderId="0" xfId="0" applyFont="1" applyBorder="1">
      <alignment vertical="center"/>
    </xf>
    <xf numFmtId="0" fontId="41" fillId="0" borderId="23" xfId="10" applyFont="1" applyFill="1" applyBorder="1" applyAlignment="1" applyProtection="1">
      <alignment vertical="center" shrinkToFit="1"/>
      <protection locked="0"/>
    </xf>
    <xf numFmtId="0" fontId="41" fillId="0" borderId="60" xfId="10" applyFont="1" applyFill="1" applyBorder="1" applyAlignment="1" applyProtection="1">
      <alignment vertical="center" shrinkToFit="1"/>
      <protection locked="0"/>
    </xf>
    <xf numFmtId="0" fontId="41" fillId="0" borderId="15" xfId="10" applyFont="1" applyFill="1" applyBorder="1" applyAlignment="1" applyProtection="1">
      <alignment vertical="center" shrinkToFit="1"/>
      <protection locked="0"/>
    </xf>
    <xf numFmtId="0" fontId="41" fillId="0" borderId="53" xfId="10" applyFont="1" applyFill="1" applyBorder="1" applyAlignment="1" applyProtection="1">
      <alignment vertical="center" shrinkToFit="1"/>
      <protection locked="0"/>
    </xf>
    <xf numFmtId="183" fontId="41" fillId="0" borderId="22" xfId="10" applyNumberFormat="1" applyFont="1" applyBorder="1" applyAlignment="1">
      <alignment vertical="center" shrinkToFit="1"/>
    </xf>
    <xf numFmtId="0" fontId="5" fillId="0" borderId="58" xfId="0" applyFont="1" applyBorder="1" applyAlignment="1" applyProtection="1">
      <alignment horizontal="center" vertical="center" wrapText="1"/>
    </xf>
    <xf numFmtId="38" fontId="5" fillId="0" borderId="25" xfId="6" applyFont="1" applyFill="1" applyBorder="1" applyAlignment="1" applyProtection="1">
      <alignment horizontal="right" vertical="center"/>
    </xf>
    <xf numFmtId="38" fontId="5" fillId="0" borderId="41" xfId="6" applyFont="1" applyFill="1" applyBorder="1" applyAlignment="1" applyProtection="1">
      <alignment horizontal="right" vertical="center"/>
    </xf>
    <xf numFmtId="38" fontId="5" fillId="0" borderId="70" xfId="6" applyFont="1" applyFill="1" applyBorder="1" applyAlignment="1" applyProtection="1">
      <alignment vertical="center"/>
    </xf>
    <xf numFmtId="0" fontId="7" fillId="0" borderId="42" xfId="0" applyFont="1" applyFill="1" applyBorder="1" applyAlignment="1" applyProtection="1">
      <alignment vertical="center"/>
    </xf>
    <xf numFmtId="0" fontId="7" fillId="0" borderId="40" xfId="0" applyFont="1" applyFill="1" applyBorder="1" applyAlignment="1" applyProtection="1">
      <alignment vertical="center"/>
    </xf>
    <xf numFmtId="0" fontId="7" fillId="0" borderId="41" xfId="0" applyFont="1" applyFill="1" applyBorder="1" applyAlignment="1" applyProtection="1">
      <alignment vertical="center"/>
    </xf>
    <xf numFmtId="0" fontId="7" fillId="2" borderId="7"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0" fontId="5" fillId="0" borderId="4" xfId="0"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0" fillId="0" borderId="15" xfId="0" applyBorder="1" applyAlignment="1" applyProtection="1">
      <alignment horizontal="center" vertical="center" shrinkToFit="1"/>
    </xf>
    <xf numFmtId="0" fontId="15" fillId="0" borderId="0" xfId="0" applyFont="1" applyAlignment="1" applyProtection="1">
      <alignment vertical="center" wrapText="1"/>
    </xf>
    <xf numFmtId="0" fontId="7" fillId="0" borderId="0" xfId="0" applyFont="1" applyAlignment="1" applyProtection="1">
      <alignment vertical="top"/>
    </xf>
    <xf numFmtId="0" fontId="5" fillId="0" borderId="33" xfId="0" applyFont="1" applyBorder="1" applyAlignment="1" applyProtection="1">
      <alignment horizontal="center" vertical="center" wrapText="1"/>
    </xf>
    <xf numFmtId="0" fontId="7" fillId="0" borderId="20" xfId="0" applyFont="1" applyBorder="1" applyAlignment="1" applyProtection="1">
      <alignment vertical="top" wrapText="1"/>
    </xf>
    <xf numFmtId="0" fontId="7" fillId="0" borderId="0" xfId="0" applyFont="1" applyAlignment="1" applyProtection="1">
      <alignment vertical="top" wrapText="1"/>
    </xf>
    <xf numFmtId="0" fontId="7" fillId="0" borderId="36"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30"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5" fillId="0" borderId="61" xfId="0" applyFont="1" applyFill="1" applyBorder="1" applyAlignment="1" applyProtection="1">
      <alignment vertical="center" shrinkToFit="1"/>
    </xf>
    <xf numFmtId="0" fontId="5" fillId="0" borderId="48" xfId="0" applyFont="1" applyFill="1" applyBorder="1" applyAlignment="1" applyProtection="1">
      <alignment vertical="center" shrinkToFit="1"/>
    </xf>
    <xf numFmtId="0" fontId="7" fillId="0" borderId="57" xfId="0" applyFont="1" applyFill="1" applyBorder="1" applyAlignment="1" applyProtection="1">
      <alignment horizontal="center" vertical="center"/>
    </xf>
    <xf numFmtId="0" fontId="7" fillId="0" borderId="56" xfId="0" applyFont="1" applyBorder="1" applyAlignment="1" applyProtection="1">
      <alignment horizontal="center" vertical="center"/>
    </xf>
    <xf numFmtId="0" fontId="7" fillId="0" borderId="38" xfId="0" applyFont="1" applyBorder="1" applyAlignment="1" applyProtection="1">
      <alignment horizontal="center" vertical="center"/>
    </xf>
    <xf numFmtId="0" fontId="7" fillId="0" borderId="0" xfId="0" applyFont="1" applyFill="1" applyBorder="1" applyAlignment="1" applyProtection="1">
      <alignment vertical="center" wrapText="1"/>
    </xf>
    <xf numFmtId="0" fontId="40" fillId="0" borderId="15" xfId="0" applyFont="1" applyBorder="1" applyAlignment="1" applyProtection="1">
      <alignment horizontal="center" vertical="center" wrapText="1"/>
    </xf>
    <xf numFmtId="0" fontId="7" fillId="2" borderId="0" xfId="0" applyFont="1" applyFill="1" applyAlignment="1" applyProtection="1">
      <alignment horizontal="left" vertical="center" shrinkToFit="1"/>
      <protection locked="0"/>
    </xf>
    <xf numFmtId="0" fontId="7" fillId="2" borderId="0" xfId="0" applyFont="1" applyFill="1" applyAlignment="1" applyProtection="1">
      <alignment horizontal="left" vertical="center"/>
      <protection locked="0"/>
    </xf>
    <xf numFmtId="0" fontId="1" fillId="0" borderId="0" xfId="8" applyProtection="1">
      <alignment vertical="center"/>
    </xf>
    <xf numFmtId="0" fontId="88" fillId="0" borderId="0" xfId="8" applyFont="1" applyProtection="1">
      <alignment vertical="center"/>
    </xf>
    <xf numFmtId="185" fontId="88" fillId="0" borderId="0" xfId="8" applyNumberFormat="1" applyFont="1" applyProtection="1">
      <alignment vertical="center"/>
    </xf>
    <xf numFmtId="0" fontId="90" fillId="0" borderId="0" xfId="8" applyFont="1" applyProtection="1">
      <alignment vertical="center"/>
    </xf>
    <xf numFmtId="185" fontId="90" fillId="0" borderId="0" xfId="8" applyNumberFormat="1" applyFont="1" applyProtection="1">
      <alignment vertical="center"/>
    </xf>
    <xf numFmtId="0" fontId="91" fillId="0" borderId="0" xfId="8" applyFont="1" applyProtection="1">
      <alignment vertical="center"/>
    </xf>
    <xf numFmtId="0" fontId="92" fillId="0" borderId="0" xfId="0" applyFont="1" applyProtection="1">
      <alignment vertical="center"/>
    </xf>
    <xf numFmtId="0" fontId="88" fillId="0" borderId="0" xfId="15" applyFont="1" applyAlignment="1" applyProtection="1">
      <alignment horizontal="left" vertical="center"/>
    </xf>
    <xf numFmtId="0" fontId="93" fillId="0" borderId="0" xfId="15" applyFont="1" applyAlignment="1" applyProtection="1">
      <alignment horizontal="center" vertical="center"/>
    </xf>
    <xf numFmtId="0" fontId="94" fillId="0" borderId="0" xfId="15" applyFont="1" applyAlignment="1" applyProtection="1">
      <alignment horizontal="center" vertical="center"/>
    </xf>
    <xf numFmtId="0" fontId="88" fillId="0" borderId="76" xfId="15" applyFont="1" applyBorder="1" applyAlignment="1" applyProtection="1">
      <alignment horizontal="left" vertical="center"/>
    </xf>
    <xf numFmtId="0" fontId="85" fillId="0" borderId="0" xfId="15" applyAlignment="1" applyProtection="1">
      <alignment horizontal="left" vertical="center"/>
    </xf>
    <xf numFmtId="0" fontId="88" fillId="0" borderId="0" xfId="8" applyFont="1" applyAlignment="1" applyProtection="1">
      <alignment horizontal="center" vertical="center"/>
    </xf>
    <xf numFmtId="0" fontId="88" fillId="2" borderId="76" xfId="15" applyFont="1" applyFill="1" applyBorder="1" applyAlignment="1" applyProtection="1">
      <alignment horizontal="left" vertical="center"/>
      <protection locked="0"/>
    </xf>
    <xf numFmtId="38" fontId="60" fillId="0" borderId="1" xfId="6" applyFont="1" applyFill="1" applyBorder="1" applyAlignment="1" applyProtection="1">
      <alignment vertical="center" shrinkToFit="1"/>
    </xf>
    <xf numFmtId="38" fontId="60" fillId="0" borderId="0" xfId="6" applyFont="1" applyFill="1" applyBorder="1" applyAlignment="1" applyProtection="1">
      <alignment vertical="center" shrinkToFit="1"/>
    </xf>
    <xf numFmtId="0" fontId="19" fillId="2" borderId="76" xfId="10" applyFont="1" applyFill="1" applyBorder="1" applyAlignment="1" applyProtection="1">
      <alignment horizontal="center" vertical="center" shrinkToFit="1"/>
      <protection locked="0"/>
    </xf>
    <xf numFmtId="0" fontId="31" fillId="2" borderId="15" xfId="10" applyFont="1" applyFill="1" applyBorder="1" applyAlignment="1" applyProtection="1">
      <alignment horizontal="center" vertical="center"/>
      <protection locked="0"/>
    </xf>
    <xf numFmtId="0" fontId="19" fillId="2" borderId="47" xfId="10" applyFont="1" applyFill="1" applyBorder="1" applyAlignment="1" applyProtection="1">
      <alignment vertical="center" shrinkToFit="1"/>
      <protection locked="0"/>
    </xf>
    <xf numFmtId="0" fontId="19" fillId="2" borderId="23" xfId="10" applyFont="1" applyFill="1" applyBorder="1" applyAlignment="1" applyProtection="1">
      <alignment horizontal="center" vertical="center" shrinkToFit="1"/>
      <protection locked="0"/>
    </xf>
    <xf numFmtId="0" fontId="19" fillId="2" borderId="60" xfId="10" applyFont="1" applyFill="1" applyBorder="1" applyAlignment="1" applyProtection="1">
      <alignment vertical="center" shrinkToFit="1"/>
      <protection locked="0"/>
    </xf>
    <xf numFmtId="0" fontId="19" fillId="2" borderId="50" xfId="10" applyFont="1" applyFill="1" applyBorder="1" applyAlignment="1" applyProtection="1">
      <alignment horizontal="center" vertical="center" shrinkToFit="1"/>
      <protection locked="0"/>
    </xf>
    <xf numFmtId="0" fontId="19" fillId="2" borderId="15" xfId="10" applyFont="1" applyFill="1" applyBorder="1" applyAlignment="1" applyProtection="1">
      <alignment horizontal="center" vertical="center" shrinkToFit="1"/>
      <protection locked="0"/>
    </xf>
    <xf numFmtId="0" fontId="19" fillId="2" borderId="10" xfId="10" applyFont="1" applyFill="1" applyBorder="1" applyAlignment="1" applyProtection="1">
      <alignment horizontal="center" vertical="center" shrinkToFit="1"/>
      <protection locked="0"/>
    </xf>
    <xf numFmtId="0" fontId="19" fillId="2" borderId="15" xfId="10" applyFont="1" applyFill="1" applyBorder="1" applyAlignment="1" applyProtection="1">
      <alignment vertical="center" shrinkToFit="1"/>
      <protection locked="0"/>
    </xf>
    <xf numFmtId="0" fontId="19" fillId="2" borderId="42" xfId="10" applyFont="1" applyFill="1" applyBorder="1" applyAlignment="1" applyProtection="1">
      <alignment vertical="center" shrinkToFit="1"/>
      <protection locked="0"/>
    </xf>
    <xf numFmtId="0" fontId="19" fillId="2" borderId="53" xfId="10" applyFont="1" applyFill="1" applyBorder="1" applyAlignment="1" applyProtection="1">
      <alignment vertical="center" shrinkToFit="1"/>
      <protection locked="0"/>
    </xf>
    <xf numFmtId="0" fontId="19" fillId="2" borderId="53" xfId="10" applyFont="1" applyFill="1" applyBorder="1" applyAlignment="1" applyProtection="1">
      <alignment horizontal="center" vertical="center" shrinkToFit="1"/>
      <protection locked="0"/>
    </xf>
    <xf numFmtId="0" fontId="19" fillId="2" borderId="19" xfId="10" applyFont="1" applyFill="1" applyBorder="1" applyAlignment="1" applyProtection="1">
      <alignment horizontal="center" vertical="center" shrinkToFit="1"/>
      <protection locked="0"/>
    </xf>
    <xf numFmtId="0" fontId="19" fillId="2" borderId="47" xfId="10" applyFont="1" applyFill="1" applyBorder="1" applyAlignment="1" applyProtection="1">
      <alignment horizontal="center" vertical="center" shrinkToFit="1"/>
      <protection locked="0"/>
    </xf>
    <xf numFmtId="0" fontId="19" fillId="2" borderId="60" xfId="10" applyFont="1" applyFill="1" applyBorder="1" applyAlignment="1" applyProtection="1">
      <alignment horizontal="center" vertical="center" shrinkToFit="1"/>
      <protection locked="0"/>
    </xf>
    <xf numFmtId="0" fontId="19" fillId="2" borderId="5" xfId="10" applyFont="1" applyFill="1" applyBorder="1" applyAlignment="1" applyProtection="1">
      <alignment horizontal="center" vertical="center" shrinkToFit="1"/>
      <protection locked="0"/>
    </xf>
    <xf numFmtId="0" fontId="19" fillId="2" borderId="58" xfId="10" applyFont="1" applyFill="1" applyBorder="1" applyAlignment="1" applyProtection="1">
      <alignment horizontal="center" vertical="center" shrinkToFit="1"/>
      <protection locked="0"/>
    </xf>
    <xf numFmtId="38" fontId="55" fillId="2" borderId="67" xfId="10" applyNumberFormat="1" applyFont="1" applyFill="1" applyBorder="1" applyAlignment="1" applyProtection="1">
      <alignment vertical="center" shrinkToFit="1"/>
      <protection locked="0"/>
    </xf>
    <xf numFmtId="38" fontId="55" fillId="2" borderId="94" xfId="10" applyNumberFormat="1" applyFont="1" applyFill="1" applyBorder="1" applyAlignment="1" applyProtection="1">
      <alignment vertical="center" shrinkToFit="1"/>
      <protection locked="0"/>
    </xf>
    <xf numFmtId="38" fontId="55" fillId="2" borderId="45" xfId="10" applyNumberFormat="1" applyFont="1" applyFill="1" applyBorder="1" applyAlignment="1" applyProtection="1">
      <alignment vertical="center" shrinkToFit="1"/>
      <protection locked="0"/>
    </xf>
    <xf numFmtId="0" fontId="19" fillId="2" borderId="1" xfId="10" applyFont="1" applyFill="1" applyBorder="1" applyAlignment="1" applyProtection="1">
      <alignment horizontal="center" vertical="center" shrinkToFit="1"/>
      <protection locked="0"/>
    </xf>
    <xf numFmtId="38" fontId="55" fillId="2" borderId="44" xfId="10" applyNumberFormat="1" applyFont="1" applyFill="1" applyBorder="1" applyAlignment="1" applyProtection="1">
      <alignment vertical="center" shrinkToFit="1"/>
      <protection locked="0"/>
    </xf>
    <xf numFmtId="38" fontId="55" fillId="2" borderId="95" xfId="10" applyNumberFormat="1" applyFont="1" applyFill="1" applyBorder="1" applyAlignment="1" applyProtection="1">
      <alignment vertical="center" shrinkToFit="1"/>
      <protection locked="0"/>
    </xf>
    <xf numFmtId="38" fontId="55" fillId="2" borderId="1" xfId="10" applyNumberFormat="1" applyFont="1" applyFill="1" applyBorder="1" applyAlignment="1" applyProtection="1">
      <alignment vertical="center" shrinkToFit="1"/>
      <protection locked="0"/>
    </xf>
    <xf numFmtId="38" fontId="55" fillId="2" borderId="62" xfId="10" applyNumberFormat="1" applyFont="1" applyFill="1" applyBorder="1" applyAlignment="1" applyProtection="1">
      <alignment vertical="center" shrinkToFit="1"/>
      <protection locked="0"/>
    </xf>
    <xf numFmtId="38" fontId="55" fillId="2" borderId="80" xfId="10" applyNumberFormat="1" applyFont="1" applyFill="1" applyBorder="1" applyAlignment="1" applyProtection="1">
      <alignment vertical="center" shrinkToFit="1"/>
      <protection locked="0"/>
    </xf>
    <xf numFmtId="38" fontId="55" fillId="2" borderId="27" xfId="10" applyNumberFormat="1" applyFont="1" applyFill="1" applyBorder="1" applyAlignment="1" applyProtection="1">
      <alignment vertical="center" shrinkToFit="1"/>
      <protection locked="0"/>
    </xf>
    <xf numFmtId="38" fontId="55" fillId="2" borderId="17" xfId="10" applyNumberFormat="1" applyFont="1" applyFill="1" applyBorder="1" applyAlignment="1" applyProtection="1">
      <alignment vertical="center" shrinkToFit="1"/>
      <protection locked="0"/>
    </xf>
    <xf numFmtId="38" fontId="55" fillId="2" borderId="63" xfId="10" applyNumberFormat="1" applyFont="1" applyFill="1" applyBorder="1" applyAlignment="1" applyProtection="1">
      <alignment vertical="center" shrinkToFit="1"/>
      <protection locked="0"/>
    </xf>
    <xf numFmtId="38" fontId="55" fillId="2" borderId="83" xfId="10" applyNumberFormat="1" applyFont="1" applyFill="1" applyBorder="1" applyAlignment="1" applyProtection="1">
      <alignment vertical="center" shrinkToFit="1"/>
      <protection locked="0"/>
    </xf>
    <xf numFmtId="38" fontId="55" fillId="2" borderId="3" xfId="10" applyNumberFormat="1" applyFont="1" applyFill="1" applyBorder="1" applyAlignment="1" applyProtection="1">
      <alignment vertical="center" shrinkToFit="1"/>
      <protection locked="0"/>
    </xf>
    <xf numFmtId="177" fontId="20" fillId="2" borderId="25" xfId="10" applyNumberFormat="1" applyFont="1" applyFill="1" applyBorder="1" applyAlignment="1" applyProtection="1">
      <alignment horizontal="center" vertical="center" wrapText="1" shrinkToFit="1"/>
      <protection locked="0"/>
    </xf>
    <xf numFmtId="38" fontId="55" fillId="2" borderId="14" xfId="10" applyNumberFormat="1" applyFont="1" applyFill="1" applyBorder="1" applyAlignment="1" applyProtection="1">
      <alignment vertical="center" shrinkToFit="1"/>
      <protection locked="0"/>
    </xf>
    <xf numFmtId="38" fontId="55" fillId="2" borderId="26" xfId="10" applyNumberFormat="1" applyFont="1" applyFill="1" applyBorder="1" applyAlignment="1" applyProtection="1">
      <alignment vertical="center" shrinkToFit="1"/>
      <protection locked="0"/>
    </xf>
    <xf numFmtId="38" fontId="97" fillId="0" borderId="26" xfId="10" applyNumberFormat="1" applyFont="1" applyFill="1" applyBorder="1" applyAlignment="1" applyProtection="1">
      <alignment horizontal="center" vertical="center" shrinkToFit="1"/>
    </xf>
    <xf numFmtId="38" fontId="55" fillId="0" borderId="46" xfId="10" applyNumberFormat="1" applyFont="1" applyFill="1" applyBorder="1" applyAlignment="1" applyProtection="1">
      <alignment vertical="center" shrinkToFit="1"/>
    </xf>
    <xf numFmtId="38" fontId="55" fillId="0" borderId="10" xfId="10" applyNumberFormat="1" applyFont="1" applyFill="1" applyBorder="1" applyAlignment="1" applyProtection="1">
      <alignment vertical="center" shrinkToFit="1"/>
    </xf>
    <xf numFmtId="38" fontId="55" fillId="0" borderId="32" xfId="10" applyNumberFormat="1" applyFont="1" applyFill="1" applyBorder="1" applyAlignment="1" applyProtection="1">
      <alignment vertical="center" shrinkToFit="1"/>
    </xf>
    <xf numFmtId="0" fontId="22" fillId="0" borderId="0" xfId="9" applyFont="1" applyAlignment="1" applyProtection="1">
      <alignment horizontal="left" vertical="top" wrapText="1"/>
    </xf>
    <xf numFmtId="38" fontId="47" fillId="2" borderId="49" xfId="6" applyFont="1" applyFill="1" applyBorder="1" applyAlignment="1" applyProtection="1">
      <alignment vertical="center" shrinkToFit="1"/>
      <protection locked="0"/>
    </xf>
    <xf numFmtId="9" fontId="47" fillId="2" borderId="91" xfId="12" applyFont="1" applyFill="1" applyBorder="1" applyAlignment="1" applyProtection="1">
      <alignment vertical="center" shrinkToFit="1"/>
      <protection locked="0"/>
    </xf>
    <xf numFmtId="0" fontId="47" fillId="2" borderId="15" xfId="0" applyFont="1" applyFill="1" applyBorder="1" applyProtection="1">
      <alignment vertical="center"/>
      <protection locked="0"/>
    </xf>
    <xf numFmtId="0" fontId="5" fillId="2" borderId="15" xfId="0" applyFont="1" applyFill="1" applyBorder="1" applyAlignment="1" applyProtection="1">
      <alignment horizontal="center" vertical="center" shrinkToFit="1"/>
      <protection locked="0"/>
    </xf>
    <xf numFmtId="38" fontId="5" fillId="2" borderId="15" xfId="6" applyFont="1" applyFill="1" applyBorder="1" applyAlignment="1" applyProtection="1">
      <alignment vertical="center" shrinkToFit="1"/>
      <protection locked="0"/>
    </xf>
    <xf numFmtId="0" fontId="5" fillId="2" borderId="49" xfId="0" applyFont="1" applyFill="1" applyBorder="1" applyAlignment="1" applyProtection="1">
      <alignment horizontal="center" vertical="center" shrinkToFit="1"/>
      <protection locked="0"/>
    </xf>
    <xf numFmtId="0" fontId="5" fillId="0" borderId="53"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38" fontId="5" fillId="0" borderId="25" xfId="0" applyNumberFormat="1" applyFont="1" applyBorder="1" applyAlignment="1" applyProtection="1">
      <alignment horizontal="right" vertical="center"/>
    </xf>
    <xf numFmtId="38" fontId="5" fillId="0" borderId="26" xfId="0" applyNumberFormat="1" applyFont="1" applyBorder="1" applyAlignment="1" applyProtection="1">
      <alignment horizontal="right" vertical="center"/>
    </xf>
    <xf numFmtId="0" fontId="0" fillId="0" borderId="0" xfId="0" applyBorder="1" applyAlignment="1" applyProtection="1">
      <alignment vertical="center"/>
    </xf>
    <xf numFmtId="0" fontId="0" fillId="2" borderId="79" xfId="0"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0" fontId="0" fillId="2" borderId="81" xfId="0" applyFill="1" applyBorder="1" applyAlignment="1" applyProtection="1">
      <alignment horizontal="center" vertical="center" shrinkToFit="1"/>
      <protection locked="0"/>
    </xf>
    <xf numFmtId="0" fontId="0" fillId="2" borderId="84" xfId="0" applyFill="1" applyBorder="1" applyAlignment="1" applyProtection="1">
      <alignment horizontal="center" vertical="center" shrinkToFit="1"/>
      <protection locked="0"/>
    </xf>
    <xf numFmtId="0" fontId="0" fillId="2" borderId="82" xfId="0" applyFill="1" applyBorder="1" applyAlignment="1" applyProtection="1">
      <alignment horizontal="center" vertical="center" shrinkToFit="1"/>
      <protection locked="0"/>
    </xf>
    <xf numFmtId="0" fontId="0" fillId="2" borderId="60" xfId="0" applyFill="1" applyBorder="1" applyAlignment="1" applyProtection="1">
      <alignment horizontal="center" vertical="center" shrinkToFit="1"/>
      <protection locked="0"/>
    </xf>
    <xf numFmtId="0" fontId="0" fillId="2" borderId="80"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38" fontId="50" fillId="2" borderId="79" xfId="6" applyFont="1" applyFill="1" applyBorder="1" applyAlignment="1" applyProtection="1">
      <alignment vertical="center" shrinkToFit="1"/>
      <protection locked="0"/>
    </xf>
    <xf numFmtId="38" fontId="50" fillId="2" borderId="15" xfId="6" applyFont="1" applyFill="1" applyBorder="1" applyAlignment="1" applyProtection="1">
      <alignment vertical="center" shrinkToFit="1"/>
      <protection locked="0"/>
    </xf>
    <xf numFmtId="0" fontId="0" fillId="2" borderId="79" xfId="0" applyFill="1" applyBorder="1" applyProtection="1">
      <alignment vertical="center"/>
      <protection locked="0"/>
    </xf>
    <xf numFmtId="0" fontId="0" fillId="2" borderId="15" xfId="0" applyFill="1" applyBorder="1" applyProtection="1">
      <alignment vertical="center"/>
      <protection locked="0"/>
    </xf>
    <xf numFmtId="38" fontId="5" fillId="2" borderId="17" xfId="6" applyFont="1" applyFill="1" applyBorder="1" applyAlignment="1" applyProtection="1">
      <alignment vertical="center" shrinkToFit="1"/>
      <protection locked="0"/>
    </xf>
    <xf numFmtId="38" fontId="5" fillId="2" borderId="49" xfId="6" applyFont="1" applyFill="1" applyBorder="1" applyAlignment="1" applyProtection="1">
      <alignment vertical="center" shrinkToFit="1"/>
      <protection locked="0"/>
    </xf>
    <xf numFmtId="38" fontId="5" fillId="2" borderId="3" xfId="6" applyFont="1" applyFill="1" applyBorder="1" applyAlignment="1" applyProtection="1">
      <alignment vertical="center" shrinkToFit="1"/>
      <protection locked="0"/>
    </xf>
    <xf numFmtId="0" fontId="77" fillId="0" borderId="0" xfId="0" applyFont="1" applyProtection="1">
      <alignment vertical="center"/>
    </xf>
    <xf numFmtId="0" fontId="76" fillId="0" borderId="0" xfId="9" applyFont="1" applyAlignment="1" applyProtection="1">
      <alignment vertical="center"/>
    </xf>
    <xf numFmtId="0" fontId="77" fillId="0" borderId="0" xfId="9" applyFont="1" applyAlignment="1" applyProtection="1">
      <alignment vertical="center"/>
    </xf>
    <xf numFmtId="0" fontId="78" fillId="0" borderId="0" xfId="9" applyFont="1" applyAlignment="1" applyProtection="1">
      <alignment horizontal="center" vertical="center"/>
    </xf>
    <xf numFmtId="0" fontId="79" fillId="0" borderId="0" xfId="9" applyFont="1" applyAlignment="1" applyProtection="1">
      <alignment vertical="center"/>
    </xf>
    <xf numFmtId="0" fontId="77" fillId="0" borderId="0" xfId="9" applyFont="1" applyAlignment="1" applyProtection="1">
      <alignment horizontal="center" vertical="center"/>
    </xf>
    <xf numFmtId="0" fontId="77" fillId="0" borderId="0" xfId="9" applyFont="1" applyAlignment="1" applyProtection="1">
      <alignment horizontal="right" vertical="center"/>
    </xf>
    <xf numFmtId="0" fontId="77" fillId="0" borderId="16" xfId="9" applyFont="1" applyBorder="1" applyAlignment="1" applyProtection="1">
      <alignment horizontal="center" vertical="center"/>
    </xf>
    <xf numFmtId="0" fontId="80" fillId="0" borderId="0" xfId="9" applyFont="1" applyAlignment="1" applyProtection="1">
      <alignment horizontal="distributed" vertical="center"/>
    </xf>
    <xf numFmtId="0" fontId="77" fillId="0" borderId="0" xfId="9" applyFont="1" applyAlignment="1" applyProtection="1">
      <alignment horizontal="distributed" vertical="center"/>
    </xf>
    <xf numFmtId="0" fontId="5" fillId="0" borderId="0" xfId="9" applyFont="1" applyAlignment="1" applyProtection="1">
      <alignment vertical="center"/>
    </xf>
    <xf numFmtId="0" fontId="7" fillId="0" borderId="0" xfId="0" applyFont="1" applyAlignment="1" applyProtection="1">
      <alignment horizontal="center" vertical="top"/>
    </xf>
    <xf numFmtId="0" fontId="7" fillId="0" borderId="0" xfId="0" applyFont="1" applyAlignment="1" applyProtection="1">
      <alignment horizontal="left" vertical="top" wrapText="1"/>
    </xf>
    <xf numFmtId="0" fontId="7" fillId="0" borderId="0" xfId="0" applyFont="1" applyAlignment="1" applyProtection="1">
      <alignment horizontal="left" vertical="center"/>
    </xf>
    <xf numFmtId="0" fontId="80" fillId="0" borderId="7" xfId="0" applyFont="1" applyBorder="1" applyProtection="1">
      <alignment vertical="center"/>
    </xf>
    <xf numFmtId="0" fontId="5" fillId="0" borderId="28" xfId="0" applyFont="1" applyBorder="1" applyProtection="1">
      <alignment vertical="center"/>
    </xf>
    <xf numFmtId="0" fontId="7" fillId="0" borderId="48" xfId="0" applyFont="1" applyBorder="1" applyAlignment="1" applyProtection="1">
      <alignment horizontal="right" vertical="center"/>
    </xf>
    <xf numFmtId="0" fontId="5" fillId="0" borderId="63" xfId="0" applyFont="1" applyBorder="1" applyProtection="1">
      <alignment vertical="center"/>
    </xf>
    <xf numFmtId="0" fontId="5" fillId="0" borderId="4" xfId="0" applyFont="1" applyBorder="1" applyAlignment="1" applyProtection="1">
      <alignment horizontal="left" vertical="center"/>
    </xf>
    <xf numFmtId="0" fontId="7" fillId="0" borderId="4" xfId="0" applyFont="1" applyBorder="1" applyProtection="1">
      <alignment vertical="center"/>
    </xf>
    <xf numFmtId="0" fontId="7" fillId="0" borderId="3" xfId="0" applyFont="1" applyBorder="1" applyProtection="1">
      <alignment vertical="center"/>
    </xf>
    <xf numFmtId="0" fontId="5" fillId="0" borderId="30" xfId="0" applyFont="1" applyBorder="1" applyProtection="1">
      <alignment vertical="center"/>
    </xf>
    <xf numFmtId="0" fontId="7" fillId="0" borderId="9" xfId="0" applyFont="1" applyBorder="1" applyProtection="1">
      <alignment vertical="center"/>
    </xf>
    <xf numFmtId="0" fontId="7" fillId="0" borderId="1" xfId="0" applyFont="1" applyBorder="1" applyProtection="1">
      <alignment vertical="center"/>
    </xf>
    <xf numFmtId="0" fontId="7" fillId="0" borderId="10" xfId="0" applyFont="1" applyBorder="1" applyProtection="1">
      <alignment vertical="center"/>
    </xf>
    <xf numFmtId="0" fontId="7" fillId="0" borderId="40" xfId="0" applyFont="1" applyBorder="1" applyProtection="1">
      <alignment vertical="center"/>
    </xf>
    <xf numFmtId="0" fontId="7" fillId="0" borderId="32" xfId="0" applyFont="1" applyBorder="1" applyProtection="1">
      <alignment vertical="center"/>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9" xfId="0" applyFont="1" applyBorder="1" applyProtection="1">
      <alignment vertical="center"/>
    </xf>
    <xf numFmtId="0" fontId="5" fillId="0" borderId="14" xfId="0" applyFont="1" applyBorder="1" applyAlignment="1" applyProtection="1">
      <alignment horizontal="center" vertical="center"/>
    </xf>
    <xf numFmtId="0" fontId="5" fillId="0" borderId="32" xfId="0" applyFont="1" applyBorder="1" applyProtection="1">
      <alignment vertical="center"/>
    </xf>
    <xf numFmtId="0" fontId="10" fillId="0" borderId="0" xfId="9" applyFont="1" applyAlignment="1" applyProtection="1">
      <alignment vertical="center"/>
    </xf>
    <xf numFmtId="0" fontId="80" fillId="0" borderId="0" xfId="0" applyFont="1" applyProtection="1">
      <alignment vertical="center"/>
    </xf>
    <xf numFmtId="0" fontId="5" fillId="0" borderId="36" xfId="0" applyFont="1" applyBorder="1" applyAlignment="1" applyProtection="1">
      <alignment horizontal="center" vertical="center" wrapText="1"/>
    </xf>
    <xf numFmtId="0" fontId="5" fillId="0" borderId="38" xfId="0" applyFont="1" applyBorder="1" applyAlignment="1" applyProtection="1">
      <alignment horizontal="center" vertical="center"/>
    </xf>
    <xf numFmtId="0" fontId="7" fillId="0" borderId="0" xfId="9" applyFont="1" applyAlignment="1" applyProtection="1">
      <alignment vertical="center" wrapText="1"/>
    </xf>
    <xf numFmtId="0" fontId="7" fillId="0" borderId="28" xfId="0" applyFont="1" applyBorder="1" applyProtection="1">
      <alignment vertical="center"/>
    </xf>
    <xf numFmtId="0" fontId="7" fillId="0" borderId="66" xfId="0" applyFont="1" applyBorder="1" applyAlignment="1" applyProtection="1">
      <alignment vertical="center"/>
    </xf>
    <xf numFmtId="0" fontId="7" fillId="0" borderId="62" xfId="0" applyFont="1" applyBorder="1" applyAlignment="1" applyProtection="1">
      <alignment horizontal="left" vertical="center"/>
    </xf>
    <xf numFmtId="0" fontId="7" fillId="0" borderId="27" xfId="0" applyFont="1" applyBorder="1" applyAlignment="1" applyProtection="1">
      <alignment horizontal="left" vertical="center" wrapText="1"/>
    </xf>
    <xf numFmtId="0" fontId="5" fillId="0" borderId="27" xfId="0" applyFont="1" applyBorder="1" applyProtection="1">
      <alignment vertical="center"/>
    </xf>
    <xf numFmtId="0" fontId="7" fillId="0" borderId="27" xfId="0" applyFont="1" applyBorder="1" applyAlignment="1" applyProtection="1">
      <alignment horizontal="right"/>
    </xf>
    <xf numFmtId="3" fontId="81" fillId="0" borderId="1" xfId="0" applyNumberFormat="1" applyFont="1" applyBorder="1" applyProtection="1">
      <alignment vertical="center"/>
    </xf>
    <xf numFmtId="183" fontId="10" fillId="0" borderId="1" xfId="9" applyNumberFormat="1" applyFont="1" applyBorder="1" applyAlignment="1" applyProtection="1">
      <alignment vertical="center"/>
    </xf>
    <xf numFmtId="0" fontId="5" fillId="0" borderId="8" xfId="9" applyFont="1" applyBorder="1" applyAlignment="1" applyProtection="1">
      <alignment vertical="center"/>
    </xf>
    <xf numFmtId="0" fontId="80" fillId="0" borderId="0" xfId="9" applyFont="1" applyAlignment="1" applyProtection="1">
      <alignment vertical="center" wrapText="1"/>
    </xf>
    <xf numFmtId="0" fontId="80" fillId="0" borderId="0" xfId="9" applyFont="1" applyAlignment="1" applyProtection="1">
      <alignment horizontal="center" vertical="center" wrapText="1"/>
    </xf>
    <xf numFmtId="0" fontId="5" fillId="2" borderId="0" xfId="9" applyFont="1" applyFill="1" applyAlignment="1" applyProtection="1">
      <alignment vertical="center"/>
      <protection locked="0"/>
    </xf>
    <xf numFmtId="0" fontId="5" fillId="2" borderId="1" xfId="9" applyFont="1" applyFill="1" applyBorder="1" applyAlignment="1" applyProtection="1">
      <alignment vertical="center"/>
      <protection locked="0"/>
    </xf>
    <xf numFmtId="183" fontId="41" fillId="2" borderId="47" xfId="10" applyNumberFormat="1" applyFont="1" applyFill="1" applyBorder="1" applyAlignment="1" applyProtection="1">
      <alignment vertical="center" shrinkToFit="1"/>
      <protection locked="0"/>
    </xf>
    <xf numFmtId="183" fontId="41" fillId="2" borderId="50" xfId="10" applyNumberFormat="1" applyFont="1" applyFill="1" applyBorder="1" applyAlignment="1" applyProtection="1">
      <alignment vertical="center" shrinkToFit="1"/>
      <protection locked="0"/>
    </xf>
    <xf numFmtId="183" fontId="41" fillId="2" borderId="15" xfId="10" applyNumberFormat="1" applyFont="1" applyFill="1" applyBorder="1" applyAlignment="1" applyProtection="1">
      <alignment vertical="center" shrinkToFit="1"/>
      <protection locked="0"/>
    </xf>
    <xf numFmtId="183" fontId="41" fillId="2" borderId="25" xfId="10" applyNumberFormat="1" applyFont="1" applyFill="1" applyBorder="1" applyAlignment="1" applyProtection="1">
      <alignment vertical="center" shrinkToFit="1"/>
      <protection locked="0"/>
    </xf>
    <xf numFmtId="183" fontId="102" fillId="2" borderId="108" xfId="10" applyNumberFormat="1" applyFont="1" applyFill="1" applyBorder="1" applyAlignment="1" applyProtection="1">
      <alignment vertical="center" shrinkToFit="1"/>
      <protection locked="0"/>
    </xf>
    <xf numFmtId="183" fontId="102" fillId="2" borderId="109" xfId="10" applyNumberFormat="1" applyFont="1" applyFill="1" applyBorder="1" applyAlignment="1" applyProtection="1">
      <alignment vertical="center" shrinkToFit="1"/>
      <protection locked="0"/>
    </xf>
    <xf numFmtId="183" fontId="102" fillId="2" borderId="27" xfId="10" applyNumberFormat="1" applyFont="1" applyFill="1" applyBorder="1" applyAlignment="1" applyProtection="1">
      <alignment vertical="center" shrinkToFit="1"/>
      <protection locked="0"/>
    </xf>
    <xf numFmtId="183" fontId="102" fillId="2" borderId="110" xfId="10" applyNumberFormat="1" applyFont="1" applyFill="1" applyBorder="1" applyAlignment="1" applyProtection="1">
      <alignment vertical="center" shrinkToFit="1"/>
      <protection locked="0"/>
    </xf>
    <xf numFmtId="183" fontId="102" fillId="2" borderId="111" xfId="10" applyNumberFormat="1" applyFont="1" applyFill="1" applyBorder="1" applyAlignment="1" applyProtection="1">
      <alignment vertical="center" shrinkToFit="1"/>
      <protection locked="0"/>
    </xf>
    <xf numFmtId="179" fontId="41" fillId="2" borderId="47" xfId="10" applyNumberFormat="1" applyFont="1" applyFill="1" applyBorder="1" applyAlignment="1" applyProtection="1">
      <alignment horizontal="left" vertical="center" shrinkToFit="1"/>
      <protection locked="0"/>
    </xf>
    <xf numFmtId="179" fontId="41" fillId="2" borderId="60" xfId="10" applyNumberFormat="1" applyFont="1" applyFill="1" applyBorder="1" applyAlignment="1" applyProtection="1">
      <alignment horizontal="left" vertical="center" shrinkToFit="1"/>
      <protection locked="0"/>
    </xf>
    <xf numFmtId="179" fontId="86" fillId="2" borderId="60" xfId="10" applyNumberFormat="1" applyFont="1" applyFill="1" applyBorder="1" applyAlignment="1" applyProtection="1">
      <alignment horizontal="center" vertical="center" wrapText="1" shrinkToFit="1"/>
      <protection locked="0"/>
    </xf>
    <xf numFmtId="179" fontId="86" fillId="2" borderId="60" xfId="10" applyNumberFormat="1" applyFont="1" applyFill="1" applyBorder="1" applyAlignment="1" applyProtection="1">
      <alignment horizontal="center" vertical="center" shrinkToFit="1"/>
      <protection locked="0"/>
    </xf>
    <xf numFmtId="179" fontId="86" fillId="2" borderId="2" xfId="10" applyNumberFormat="1" applyFont="1" applyFill="1" applyBorder="1" applyAlignment="1" applyProtection="1">
      <alignment horizontal="center" vertical="center" shrinkToFit="1"/>
      <protection locked="0"/>
    </xf>
    <xf numFmtId="183" fontId="41" fillId="2" borderId="65" xfId="10" applyNumberFormat="1" applyFont="1" applyFill="1" applyBorder="1" applyAlignment="1" applyProtection="1">
      <alignment vertical="center" shrinkToFit="1"/>
      <protection locked="0"/>
    </xf>
    <xf numFmtId="0" fontId="5" fillId="2" borderId="15" xfId="9" applyFont="1" applyFill="1" applyBorder="1" applyAlignment="1" applyProtection="1">
      <alignment horizontal="center" vertical="center" shrinkToFit="1"/>
      <protection locked="0"/>
    </xf>
    <xf numFmtId="183" fontId="5" fillId="2" borderId="60" xfId="14" applyNumberFormat="1" applyFont="1" applyFill="1" applyBorder="1" applyAlignment="1" applyProtection="1">
      <alignment horizontal="right" vertical="center" shrinkToFit="1"/>
      <protection locked="0"/>
    </xf>
    <xf numFmtId="183" fontId="5" fillId="2" borderId="15" xfId="14" applyNumberFormat="1" applyFont="1" applyFill="1" applyBorder="1" applyAlignment="1" applyProtection="1">
      <alignment horizontal="right" vertical="center" shrinkToFit="1"/>
      <protection locked="0"/>
    </xf>
    <xf numFmtId="0" fontId="5" fillId="2" borderId="49" xfId="9" applyFont="1" applyFill="1" applyBorder="1" applyAlignment="1" applyProtection="1">
      <alignment horizontal="center" vertical="center" shrinkToFit="1"/>
      <protection locked="0"/>
    </xf>
    <xf numFmtId="183" fontId="5" fillId="2" borderId="2" xfId="14" applyNumberFormat="1" applyFont="1" applyFill="1" applyBorder="1" applyAlignment="1" applyProtection="1">
      <alignment horizontal="right" vertical="center" shrinkToFit="1"/>
      <protection locked="0"/>
    </xf>
    <xf numFmtId="183" fontId="5" fillId="2" borderId="25" xfId="14" applyNumberFormat="1" applyFont="1" applyFill="1" applyBorder="1" applyAlignment="1" applyProtection="1">
      <alignment horizontal="right" vertical="center" shrinkToFit="1"/>
      <protection locked="0"/>
    </xf>
    <xf numFmtId="0" fontId="76" fillId="5" borderId="0" xfId="9" applyFont="1" applyFill="1" applyAlignment="1" applyProtection="1">
      <alignment vertical="center"/>
    </xf>
    <xf numFmtId="0" fontId="77" fillId="5" borderId="0" xfId="9" applyFont="1" applyFill="1" applyAlignment="1" applyProtection="1">
      <alignment vertical="center"/>
    </xf>
    <xf numFmtId="0" fontId="77" fillId="5" borderId="52" xfId="9" applyFont="1" applyFill="1" applyBorder="1" applyAlignment="1" applyProtection="1">
      <alignment horizontal="center" vertical="center"/>
    </xf>
    <xf numFmtId="0" fontId="87" fillId="5" borderId="0" xfId="9" applyFont="1" applyFill="1" applyAlignment="1" applyProtection="1">
      <alignment horizontal="center" vertical="center"/>
    </xf>
    <xf numFmtId="0" fontId="5" fillId="5" borderId="69" xfId="9" applyFont="1" applyFill="1" applyBorder="1" applyAlignment="1" applyProtection="1">
      <alignment horizontal="center" vertical="center"/>
    </xf>
    <xf numFmtId="0" fontId="5" fillId="5" borderId="50" xfId="9" applyFont="1" applyFill="1" applyBorder="1" applyAlignment="1" applyProtection="1">
      <alignment horizontal="center" vertical="center"/>
    </xf>
    <xf numFmtId="0" fontId="5" fillId="0" borderId="43" xfId="9" applyFont="1" applyFill="1" applyBorder="1" applyAlignment="1" applyProtection="1">
      <alignment horizontal="center" vertical="center" shrinkToFit="1"/>
    </xf>
    <xf numFmtId="0" fontId="5" fillId="0" borderId="55" xfId="9" applyFont="1" applyFill="1" applyBorder="1" applyAlignment="1" applyProtection="1">
      <alignment horizontal="center" vertical="center" shrinkToFit="1"/>
    </xf>
    <xf numFmtId="0" fontId="77" fillId="5" borderId="20" xfId="9" applyFont="1" applyFill="1" applyBorder="1" applyAlignment="1" applyProtection="1">
      <alignment vertical="top" wrapText="1"/>
    </xf>
    <xf numFmtId="0" fontId="77" fillId="5" borderId="0" xfId="9" applyFont="1" applyFill="1" applyAlignment="1" applyProtection="1">
      <alignment vertical="top" wrapText="1"/>
    </xf>
    <xf numFmtId="0" fontId="49" fillId="0" borderId="15" xfId="0" applyFont="1" applyBorder="1" applyAlignment="1">
      <alignment vertical="top" textRotation="255" wrapText="1" shrinkToFit="1"/>
    </xf>
    <xf numFmtId="0" fontId="8" fillId="0" borderId="0" xfId="9" applyFont="1" applyAlignment="1">
      <alignment horizontal="center" vertical="center"/>
    </xf>
    <xf numFmtId="0" fontId="88" fillId="2" borderId="28" xfId="8" applyFont="1" applyFill="1" applyBorder="1" applyAlignment="1" applyProtection="1">
      <alignment horizontal="left" vertical="center" wrapText="1"/>
    </xf>
    <xf numFmtId="0" fontId="88" fillId="2" borderId="20" xfId="8" applyFont="1" applyFill="1" applyBorder="1" applyAlignment="1" applyProtection="1">
      <alignment horizontal="left" vertical="center" wrapText="1"/>
    </xf>
    <xf numFmtId="0" fontId="88" fillId="2" borderId="35" xfId="8" applyFont="1" applyFill="1" applyBorder="1" applyAlignment="1" applyProtection="1">
      <alignment horizontal="left" vertical="center" wrapText="1"/>
    </xf>
    <xf numFmtId="0" fontId="88" fillId="2" borderId="30" xfId="8" applyFont="1" applyFill="1" applyBorder="1" applyAlignment="1" applyProtection="1">
      <alignment horizontal="left" vertical="center" wrapText="1"/>
    </xf>
    <xf numFmtId="0" fontId="88" fillId="2" borderId="0" xfId="8" applyFont="1" applyFill="1" applyAlignment="1" applyProtection="1">
      <alignment horizontal="left" vertical="center" wrapText="1"/>
    </xf>
    <xf numFmtId="0" fontId="88" fillId="2" borderId="7" xfId="8" applyFont="1" applyFill="1" applyBorder="1" applyAlignment="1" applyProtection="1">
      <alignment horizontal="left" vertical="center" wrapText="1"/>
    </xf>
    <xf numFmtId="0" fontId="88" fillId="2" borderId="31" xfId="8" applyFont="1" applyFill="1" applyBorder="1" applyAlignment="1" applyProtection="1">
      <alignment horizontal="left" vertical="center" wrapText="1"/>
    </xf>
    <xf numFmtId="0" fontId="88" fillId="2" borderId="16" xfId="8" applyFont="1" applyFill="1" applyBorder="1" applyAlignment="1" applyProtection="1">
      <alignment horizontal="left" vertical="center" wrapText="1"/>
    </xf>
    <xf numFmtId="0" fontId="88" fillId="2" borderId="18" xfId="8" applyFont="1" applyFill="1" applyBorder="1" applyAlignment="1" applyProtection="1">
      <alignment horizontal="left" vertical="center" wrapText="1"/>
    </xf>
    <xf numFmtId="0" fontId="88" fillId="0" borderId="76" xfId="8" applyFont="1" applyBorder="1" applyAlignment="1" applyProtection="1">
      <alignment horizontal="center" vertical="center"/>
    </xf>
    <xf numFmtId="0" fontId="88" fillId="2" borderId="52" xfId="8" applyFont="1" applyFill="1" applyBorder="1" applyAlignment="1" applyProtection="1">
      <alignment horizontal="center" vertical="center"/>
      <protection locked="0"/>
    </xf>
    <xf numFmtId="0" fontId="88" fillId="2" borderId="21" xfId="8" applyFont="1" applyFill="1" applyBorder="1" applyAlignment="1" applyProtection="1">
      <alignment horizontal="center" vertical="center"/>
      <protection locked="0"/>
    </xf>
    <xf numFmtId="0" fontId="88" fillId="2" borderId="66" xfId="8" applyFont="1" applyFill="1" applyBorder="1" applyAlignment="1" applyProtection="1">
      <alignment horizontal="center" vertical="center"/>
      <protection locked="0"/>
    </xf>
    <xf numFmtId="38" fontId="61" fillId="0" borderId="71" xfId="6" applyFont="1" applyFill="1" applyBorder="1" applyAlignment="1" applyProtection="1">
      <alignment vertical="center" shrinkToFit="1"/>
    </xf>
    <xf numFmtId="38" fontId="61" fillId="0" borderId="87" xfId="6" applyFont="1" applyFill="1" applyBorder="1" applyAlignment="1" applyProtection="1">
      <alignment vertical="center" shrinkToFit="1"/>
    </xf>
    <xf numFmtId="0" fontId="24" fillId="0" borderId="15" xfId="0" applyFont="1" applyFill="1" applyBorder="1" applyAlignment="1" applyProtection="1">
      <alignment horizontal="right" vertical="center"/>
    </xf>
    <xf numFmtId="0" fontId="24" fillId="0" borderId="60" xfId="0" applyFont="1" applyFill="1" applyBorder="1" applyAlignment="1" applyProtection="1">
      <alignment horizontal="right" vertical="center"/>
    </xf>
    <xf numFmtId="0" fontId="5" fillId="0" borderId="15" xfId="0" applyFont="1" applyFill="1" applyBorder="1" applyAlignment="1" applyProtection="1">
      <alignment horizontal="center" vertical="center"/>
    </xf>
    <xf numFmtId="0" fontId="24" fillId="0" borderId="15" xfId="0" applyFont="1" applyFill="1" applyBorder="1" applyAlignment="1" applyProtection="1">
      <alignment vertical="center"/>
    </xf>
    <xf numFmtId="38" fontId="61" fillId="0" borderId="49" xfId="6" applyFont="1" applyFill="1" applyBorder="1" applyAlignment="1" applyProtection="1">
      <alignment vertical="center" shrinkToFit="1"/>
    </xf>
    <xf numFmtId="0" fontId="24" fillId="0" borderId="50" xfId="0" applyFont="1" applyFill="1" applyBorder="1" applyAlignment="1" applyProtection="1">
      <alignment vertical="center" shrinkToFit="1"/>
    </xf>
    <xf numFmtId="0" fontId="5" fillId="2" borderId="15" xfId="0" applyFont="1" applyFill="1" applyBorder="1" applyAlignment="1" applyProtection="1">
      <alignment vertical="center"/>
      <protection locked="0"/>
    </xf>
    <xf numFmtId="0" fontId="5" fillId="2" borderId="60" xfId="0" applyFont="1" applyFill="1" applyBorder="1" applyAlignment="1" applyProtection="1">
      <alignment vertical="center"/>
      <protection locked="0"/>
    </xf>
    <xf numFmtId="0" fontId="5" fillId="2" borderId="60"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5" fillId="2" borderId="61" xfId="0" applyFont="1" applyFill="1" applyBorder="1" applyAlignment="1" applyProtection="1">
      <alignment horizontal="center" vertical="center"/>
      <protection locked="0"/>
    </xf>
    <xf numFmtId="0" fontId="5" fillId="0" borderId="60" xfId="0" applyFont="1" applyFill="1" applyBorder="1" applyAlignment="1" applyProtection="1">
      <alignment vertical="center" shrinkToFit="1"/>
    </xf>
    <xf numFmtId="0" fontId="5" fillId="0" borderId="27" xfId="0" applyFont="1" applyFill="1" applyBorder="1" applyAlignment="1" applyProtection="1">
      <alignment vertical="center" shrinkToFit="1"/>
    </xf>
    <xf numFmtId="0" fontId="5" fillId="0" borderId="17" xfId="0" applyFont="1" applyFill="1" applyBorder="1" applyAlignment="1" applyProtection="1">
      <alignment vertical="center" shrinkToFit="1"/>
    </xf>
    <xf numFmtId="0" fontId="5" fillId="0" borderId="39" xfId="0" applyFont="1" applyFill="1" applyBorder="1" applyAlignment="1" applyProtection="1">
      <alignment vertical="center"/>
    </xf>
    <xf numFmtId="0" fontId="5" fillId="0" borderId="40" xfId="0" applyFont="1" applyFill="1" applyBorder="1" applyAlignment="1" applyProtection="1">
      <alignment vertical="center"/>
    </xf>
    <xf numFmtId="0" fontId="5" fillId="0" borderId="41" xfId="0" applyFont="1" applyFill="1" applyBorder="1" applyAlignment="1" applyProtection="1">
      <alignment vertical="center"/>
    </xf>
    <xf numFmtId="0" fontId="65" fillId="2" borderId="42" xfId="0" applyFont="1" applyFill="1" applyBorder="1" applyAlignment="1" applyProtection="1">
      <alignment horizontal="center" vertical="center" shrinkToFit="1"/>
      <protection locked="0"/>
    </xf>
    <xf numFmtId="0" fontId="65" fillId="2" borderId="40" xfId="0" applyFont="1" applyFill="1" applyBorder="1" applyAlignment="1" applyProtection="1">
      <alignment horizontal="center" vertical="center" shrinkToFit="1"/>
      <protection locked="0"/>
    </xf>
    <xf numFmtId="0" fontId="65" fillId="2" borderId="59" xfId="0" applyFont="1" applyFill="1" applyBorder="1" applyAlignment="1" applyProtection="1">
      <alignment horizontal="center" vertical="center" shrinkToFit="1"/>
      <protection locked="0"/>
    </xf>
    <xf numFmtId="0" fontId="5" fillId="0" borderId="67" xfId="0" applyFont="1" applyFill="1" applyBorder="1" applyAlignment="1" applyProtection="1">
      <alignment vertical="center"/>
    </xf>
    <xf numFmtId="0" fontId="5" fillId="0" borderId="45" xfId="0" applyFont="1" applyFill="1" applyBorder="1" applyAlignment="1" applyProtection="1">
      <alignment vertical="center"/>
    </xf>
    <xf numFmtId="0" fontId="5" fillId="0" borderId="46" xfId="0" applyFont="1" applyFill="1" applyBorder="1" applyAlignment="1" applyProtection="1">
      <alignment vertical="center"/>
    </xf>
    <xf numFmtId="0" fontId="7" fillId="0" borderId="42" xfId="0" applyFont="1" applyFill="1" applyBorder="1" applyAlignment="1" applyProtection="1">
      <alignment vertical="center"/>
    </xf>
    <xf numFmtId="0" fontId="7" fillId="0" borderId="40" xfId="0" applyFont="1" applyFill="1" applyBorder="1" applyAlignment="1" applyProtection="1">
      <alignment vertical="center"/>
    </xf>
    <xf numFmtId="0" fontId="7" fillId="0" borderId="41" xfId="0" applyFont="1" applyFill="1" applyBorder="1" applyAlignment="1" applyProtection="1">
      <alignment vertical="center"/>
    </xf>
    <xf numFmtId="0" fontId="7" fillId="0" borderId="60" xfId="0" applyFont="1" applyBorder="1" applyAlignment="1" applyProtection="1">
      <alignment vertical="center" shrinkToFit="1"/>
    </xf>
    <xf numFmtId="0" fontId="7" fillId="0" borderId="27" xfId="0" applyFont="1" applyBorder="1" applyAlignment="1" applyProtection="1">
      <alignment vertical="center" shrinkToFit="1"/>
    </xf>
    <xf numFmtId="0" fontId="7" fillId="0" borderId="17" xfId="0" applyFont="1" applyBorder="1" applyAlignment="1" applyProtection="1">
      <alignment vertical="center" shrinkToFit="1"/>
    </xf>
    <xf numFmtId="38" fontId="7" fillId="2" borderId="60" xfId="6" applyNumberFormat="1" applyFont="1" applyFill="1" applyBorder="1" applyAlignment="1" applyProtection="1">
      <alignment vertical="center"/>
      <protection locked="0"/>
    </xf>
    <xf numFmtId="38" fontId="7" fillId="2" borderId="27" xfId="6" applyNumberFormat="1" applyFont="1" applyFill="1" applyBorder="1" applyAlignment="1" applyProtection="1">
      <alignment vertical="center"/>
      <protection locked="0"/>
    </xf>
    <xf numFmtId="0" fontId="7" fillId="0" borderId="60" xfId="0" applyFont="1" applyBorder="1" applyAlignment="1" applyProtection="1">
      <alignment vertical="center" wrapText="1"/>
    </xf>
    <xf numFmtId="0" fontId="7" fillId="0" borderId="27" xfId="0" applyFont="1" applyBorder="1" applyAlignment="1" applyProtection="1">
      <alignment vertical="center" wrapText="1"/>
    </xf>
    <xf numFmtId="0" fontId="7" fillId="0" borderId="17" xfId="0" applyFont="1" applyBorder="1" applyAlignment="1" applyProtection="1">
      <alignment vertical="center" wrapText="1"/>
    </xf>
    <xf numFmtId="38" fontId="7" fillId="0" borderId="60" xfId="6" applyNumberFormat="1" applyFont="1" applyFill="1" applyBorder="1" applyAlignment="1" applyProtection="1">
      <alignment vertical="center"/>
    </xf>
    <xf numFmtId="38" fontId="7" fillId="0" borderId="27" xfId="6" applyNumberFormat="1" applyFont="1" applyFill="1" applyBorder="1" applyAlignment="1" applyProtection="1">
      <alignment vertical="center"/>
    </xf>
    <xf numFmtId="0" fontId="7" fillId="0" borderId="2" xfId="0" applyFont="1" applyBorder="1" applyAlignment="1" applyProtection="1">
      <alignment vertical="center" wrapText="1"/>
    </xf>
    <xf numFmtId="0" fontId="7" fillId="0" borderId="4" xfId="0" applyFont="1" applyBorder="1" applyAlignment="1" applyProtection="1">
      <alignment vertical="center" wrapText="1"/>
    </xf>
    <xf numFmtId="0" fontId="7" fillId="0" borderId="3" xfId="0" applyFont="1" applyBorder="1" applyAlignment="1" applyProtection="1">
      <alignment vertical="center" wrapText="1"/>
    </xf>
    <xf numFmtId="0" fontId="7" fillId="0" borderId="15" xfId="0" applyFont="1" applyBorder="1" applyAlignment="1" applyProtection="1">
      <alignment vertical="center" wrapText="1"/>
    </xf>
    <xf numFmtId="0" fontId="7" fillId="0" borderId="41" xfId="0" applyFont="1" applyFill="1" applyBorder="1" applyProtection="1">
      <alignment vertical="center"/>
    </xf>
    <xf numFmtId="0" fontId="7" fillId="0" borderId="25" xfId="0" applyFont="1" applyFill="1" applyBorder="1" applyProtection="1">
      <alignment vertical="center"/>
    </xf>
    <xf numFmtId="0" fontId="64" fillId="0" borderId="25" xfId="0" applyFont="1" applyFill="1" applyBorder="1" applyAlignment="1" applyProtection="1">
      <alignment horizontal="center" vertical="center"/>
    </xf>
    <xf numFmtId="0" fontId="64" fillId="0" borderId="26" xfId="0" applyFont="1" applyFill="1" applyBorder="1" applyAlignment="1" applyProtection="1">
      <alignment horizontal="center" vertical="center"/>
    </xf>
    <xf numFmtId="38" fontId="7" fillId="0" borderId="47" xfId="0" applyNumberFormat="1" applyFont="1" applyFill="1" applyBorder="1" applyAlignment="1" applyProtection="1">
      <alignment vertical="center"/>
    </xf>
    <xf numFmtId="38" fontId="7" fillId="0" borderId="45" xfId="0" applyNumberFormat="1" applyFont="1" applyFill="1" applyBorder="1" applyAlignment="1" applyProtection="1">
      <alignment vertical="center"/>
    </xf>
    <xf numFmtId="38" fontId="7" fillId="0" borderId="74" xfId="0" applyNumberFormat="1" applyFont="1" applyFill="1" applyBorder="1" applyAlignment="1" applyProtection="1">
      <alignment vertical="center"/>
    </xf>
    <xf numFmtId="38" fontId="7" fillId="0" borderId="75" xfId="0" applyNumberFormat="1" applyFont="1" applyFill="1" applyBorder="1" applyAlignment="1" applyProtection="1">
      <alignment vertical="center"/>
    </xf>
    <xf numFmtId="38" fontId="7" fillId="0" borderId="60" xfId="0" applyNumberFormat="1" applyFont="1" applyFill="1" applyBorder="1" applyAlignment="1" applyProtection="1">
      <alignment vertical="center"/>
    </xf>
    <xf numFmtId="38" fontId="7" fillId="0" borderId="27" xfId="0" applyNumberFormat="1" applyFont="1" applyFill="1" applyBorder="1" applyAlignment="1" applyProtection="1">
      <alignment vertical="center"/>
    </xf>
    <xf numFmtId="0" fontId="7" fillId="2" borderId="0"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5" fillId="2" borderId="34" xfId="0" applyFont="1" applyFill="1" applyBorder="1" applyAlignment="1" applyProtection="1">
      <alignment vertical="center" wrapText="1"/>
      <protection locked="0"/>
    </xf>
    <xf numFmtId="0" fontId="5" fillId="2" borderId="40" xfId="0" applyFont="1" applyFill="1" applyBorder="1" applyAlignment="1" applyProtection="1">
      <alignment vertical="center" wrapText="1"/>
      <protection locked="0"/>
    </xf>
    <xf numFmtId="0" fontId="5" fillId="2" borderId="59" xfId="0" applyFont="1" applyFill="1" applyBorder="1" applyAlignment="1" applyProtection="1">
      <alignment vertical="center" wrapText="1"/>
      <protection locked="0"/>
    </xf>
    <xf numFmtId="0" fontId="7" fillId="0" borderId="60" xfId="0" applyFont="1" applyFill="1" applyBorder="1" applyAlignment="1" applyProtection="1">
      <alignment vertical="center"/>
    </xf>
    <xf numFmtId="0" fontId="7" fillId="0" borderId="27" xfId="0" applyFont="1" applyFill="1" applyBorder="1" applyAlignment="1" applyProtection="1">
      <alignment vertical="center"/>
    </xf>
    <xf numFmtId="0" fontId="7" fillId="0" borderId="61"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2"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60" xfId="0" applyFont="1" applyFill="1" applyBorder="1" applyAlignment="1" applyProtection="1">
      <alignment vertical="center" wrapText="1"/>
    </xf>
    <xf numFmtId="0" fontId="7" fillId="0" borderId="27" xfId="0" applyFont="1" applyFill="1" applyBorder="1" applyAlignment="1" applyProtection="1">
      <alignment vertical="center" wrapText="1"/>
    </xf>
    <xf numFmtId="0" fontId="7" fillId="0" borderId="17" xfId="0" applyFont="1" applyFill="1" applyBorder="1" applyAlignment="1" applyProtection="1">
      <alignment vertical="center" wrapText="1"/>
    </xf>
    <xf numFmtId="38" fontId="7" fillId="0" borderId="64" xfId="0" applyNumberFormat="1" applyFont="1" applyFill="1" applyBorder="1" applyAlignment="1" applyProtection="1">
      <alignment vertical="center"/>
    </xf>
    <xf numFmtId="38" fontId="7" fillId="0" borderId="58" xfId="0" applyNumberFormat="1" applyFont="1" applyFill="1" applyBorder="1" applyAlignment="1" applyProtection="1">
      <alignment vertical="center"/>
    </xf>
    <xf numFmtId="38" fontId="7" fillId="0" borderId="33" xfId="0" applyNumberFormat="1" applyFont="1" applyFill="1" applyBorder="1" applyAlignment="1" applyProtection="1">
      <alignment vertical="center"/>
    </xf>
    <xf numFmtId="0" fontId="0" fillId="0" borderId="4" xfId="0" applyFont="1" applyBorder="1" applyAlignment="1" applyProtection="1">
      <alignment vertical="center"/>
    </xf>
    <xf numFmtId="0" fontId="0" fillId="0" borderId="3" xfId="0" applyFont="1" applyBorder="1" applyAlignment="1" applyProtection="1">
      <alignment vertical="center"/>
    </xf>
    <xf numFmtId="38" fontId="7" fillId="0" borderId="55" xfId="0" applyNumberFormat="1" applyFont="1" applyFill="1" applyBorder="1" applyAlignment="1" applyProtection="1">
      <alignment vertical="center"/>
    </xf>
    <xf numFmtId="38" fontId="7" fillId="0" borderId="49" xfId="0" applyNumberFormat="1" applyFont="1" applyFill="1" applyBorder="1" applyAlignment="1" applyProtection="1">
      <alignment vertical="center"/>
    </xf>
    <xf numFmtId="38" fontId="7" fillId="0" borderId="2" xfId="0" applyNumberFormat="1" applyFont="1" applyFill="1" applyBorder="1" applyAlignment="1" applyProtection="1">
      <alignment vertical="center"/>
    </xf>
    <xf numFmtId="0" fontId="63" fillId="0" borderId="0" xfId="0" applyFont="1" applyFill="1" applyAlignment="1" applyProtection="1">
      <alignment horizontal="center" vertical="center"/>
    </xf>
    <xf numFmtId="0" fontId="7" fillId="0" borderId="28"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7" fillId="0" borderId="29" xfId="0" applyFont="1" applyFill="1" applyBorder="1" applyAlignment="1" applyProtection="1">
      <alignment horizontal="left" vertical="center" wrapText="1"/>
    </xf>
    <xf numFmtId="0" fontId="7" fillId="0" borderId="22" xfId="0" applyFont="1" applyBorder="1" applyAlignment="1" applyProtection="1">
      <alignment horizontal="distributed" vertical="center"/>
    </xf>
    <xf numFmtId="0" fontId="7" fillId="0" borderId="23" xfId="0" applyFont="1" applyBorder="1" applyAlignment="1" applyProtection="1">
      <alignment horizontal="distributed" vertical="center"/>
    </xf>
    <xf numFmtId="0" fontId="5" fillId="0" borderId="47" xfId="0" applyFont="1" applyFill="1" applyBorder="1" applyAlignment="1" applyProtection="1">
      <alignment vertical="center" shrinkToFit="1"/>
    </xf>
    <xf numFmtId="0" fontId="5" fillId="0" borderId="45" xfId="0" applyFont="1" applyFill="1" applyBorder="1" applyAlignment="1" applyProtection="1">
      <alignment vertical="center" shrinkToFit="1"/>
    </xf>
    <xf numFmtId="0" fontId="5" fillId="0" borderId="48" xfId="0" applyFont="1" applyFill="1" applyBorder="1" applyAlignment="1" applyProtection="1">
      <alignment vertical="center" shrinkToFit="1"/>
    </xf>
    <xf numFmtId="0" fontId="7" fillId="0" borderId="43" xfId="0" applyFont="1" applyBorder="1" applyAlignment="1" applyProtection="1">
      <alignment horizontal="distributed" vertical="center"/>
    </xf>
    <xf numFmtId="0" fontId="7" fillId="0" borderId="15" xfId="0" applyFont="1" applyBorder="1" applyAlignment="1" applyProtection="1">
      <alignment horizontal="distributed" vertical="center"/>
    </xf>
    <xf numFmtId="0" fontId="7" fillId="0" borderId="24" xfId="0" applyFont="1" applyBorder="1" applyAlignment="1" applyProtection="1">
      <alignment horizontal="distributed" vertical="center"/>
    </xf>
    <xf numFmtId="0" fontId="7" fillId="0" borderId="25" xfId="0" applyFont="1" applyBorder="1" applyAlignment="1" applyProtection="1">
      <alignment horizontal="distributed" vertical="center"/>
    </xf>
    <xf numFmtId="0" fontId="5" fillId="0" borderId="42" xfId="0" applyFont="1" applyFill="1" applyBorder="1" applyAlignment="1" applyProtection="1">
      <alignment vertical="center" shrinkToFit="1"/>
    </xf>
    <xf numFmtId="0" fontId="5" fillId="0" borderId="40" xfId="0" applyFont="1" applyFill="1" applyBorder="1" applyAlignment="1" applyProtection="1">
      <alignment vertical="center" shrinkToFit="1"/>
    </xf>
    <xf numFmtId="0" fontId="5" fillId="0" borderId="59" xfId="0" applyFont="1" applyFill="1" applyBorder="1" applyAlignment="1" applyProtection="1">
      <alignment vertical="center" shrinkToFit="1"/>
    </xf>
    <xf numFmtId="0" fontId="7" fillId="2" borderId="4"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38" fontId="7" fillId="0" borderId="6" xfId="0" applyNumberFormat="1" applyFont="1" applyFill="1" applyBorder="1" applyAlignment="1" applyProtection="1">
      <alignment vertical="center"/>
    </xf>
    <xf numFmtId="38" fontId="7" fillId="0" borderId="0" xfId="0" applyNumberFormat="1" applyFont="1" applyFill="1" applyBorder="1" applyAlignment="1" applyProtection="1">
      <alignment vertical="center"/>
    </xf>
    <xf numFmtId="0" fontId="5" fillId="0" borderId="61" xfId="0" applyFont="1" applyFill="1" applyBorder="1" applyAlignment="1" applyProtection="1">
      <alignment vertical="center" shrinkToFit="1"/>
    </xf>
    <xf numFmtId="0" fontId="7" fillId="0" borderId="0" xfId="0" applyFont="1" applyBorder="1" applyAlignment="1" applyProtection="1">
      <alignment horizontal="distributed" vertical="center"/>
    </xf>
    <xf numFmtId="0" fontId="5" fillId="0" borderId="30" xfId="0" applyFont="1" applyFill="1" applyBorder="1" applyAlignment="1" applyProtection="1">
      <alignment horizontal="left" vertical="center" wrapText="1"/>
    </xf>
    <xf numFmtId="0" fontId="0" fillId="0" borderId="0"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30" xfId="0" applyFont="1" applyBorder="1" applyAlignment="1" applyProtection="1">
      <alignment horizontal="left" vertical="center" wrapText="1"/>
    </xf>
    <xf numFmtId="0" fontId="0" fillId="0" borderId="44" xfId="0" applyFont="1" applyBorder="1" applyAlignment="1" applyProtection="1">
      <alignment horizontal="left" vertical="center" wrapText="1"/>
    </xf>
    <xf numFmtId="0" fontId="0" fillId="0" borderId="1"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38" fontId="7" fillId="0" borderId="47" xfId="6" applyNumberFormat="1" applyFont="1" applyFill="1" applyBorder="1" applyAlignment="1" applyProtection="1">
      <alignment vertical="center"/>
    </xf>
    <xf numFmtId="38" fontId="7" fillId="0" borderId="45" xfId="6" applyNumberFormat="1" applyFont="1" applyFill="1" applyBorder="1" applyAlignment="1" applyProtection="1">
      <alignment vertical="center"/>
    </xf>
    <xf numFmtId="0" fontId="5" fillId="0" borderId="0" xfId="0" applyFont="1" applyFill="1" applyBorder="1" applyAlignment="1" applyProtection="1">
      <alignment vertical="center" shrinkToFit="1"/>
    </xf>
    <xf numFmtId="0" fontId="7" fillId="2" borderId="0" xfId="0" applyFont="1" applyFill="1" applyBorder="1" applyAlignment="1" applyProtection="1">
      <alignment horizontal="left" vertical="center" shrinkToFit="1"/>
      <protection locked="0"/>
    </xf>
    <xf numFmtId="0" fontId="7" fillId="2" borderId="7" xfId="0" applyFont="1" applyFill="1" applyBorder="1" applyAlignment="1" applyProtection="1">
      <alignment horizontal="left" vertical="center" shrinkToFit="1"/>
      <protection locked="0"/>
    </xf>
    <xf numFmtId="0" fontId="5" fillId="0" borderId="47" xfId="0" applyFont="1" applyFill="1" applyBorder="1" applyAlignment="1" applyProtection="1">
      <alignment vertical="center"/>
    </xf>
    <xf numFmtId="0" fontId="5" fillId="0" borderId="2" xfId="0" applyFont="1" applyFill="1" applyBorder="1" applyAlignment="1" applyProtection="1">
      <alignment vertical="center" shrinkToFit="1"/>
    </xf>
    <xf numFmtId="0" fontId="5" fillId="0" borderId="4" xfId="0" applyFont="1" applyFill="1" applyBorder="1" applyAlignment="1" applyProtection="1">
      <alignment vertical="center" shrinkToFit="1"/>
    </xf>
    <xf numFmtId="0" fontId="5" fillId="0" borderId="3" xfId="0" applyFont="1" applyFill="1" applyBorder="1" applyAlignment="1" applyProtection="1">
      <alignment vertical="center" shrinkToFit="1"/>
    </xf>
    <xf numFmtId="0" fontId="5" fillId="2" borderId="49"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0" borderId="88" xfId="0" applyFont="1" applyFill="1" applyBorder="1" applyAlignment="1" applyProtection="1">
      <alignment vertical="center" shrinkToFit="1"/>
    </xf>
    <xf numFmtId="0" fontId="5" fillId="0" borderId="89" xfId="0" applyFont="1" applyFill="1" applyBorder="1" applyAlignment="1" applyProtection="1">
      <alignment vertical="center" shrinkToFit="1"/>
    </xf>
    <xf numFmtId="0" fontId="5" fillId="0" borderId="90" xfId="0" applyFont="1" applyFill="1" applyBorder="1" applyAlignment="1" applyProtection="1">
      <alignment vertical="center" shrinkToFit="1"/>
    </xf>
    <xf numFmtId="0" fontId="5" fillId="2" borderId="91" xfId="0" applyFont="1" applyFill="1" applyBorder="1" applyAlignment="1" applyProtection="1">
      <alignment vertical="center"/>
      <protection locked="0"/>
    </xf>
    <xf numFmtId="0" fontId="5" fillId="2" borderId="88" xfId="0" applyFont="1" applyFill="1" applyBorder="1" applyAlignment="1" applyProtection="1">
      <alignment vertical="center"/>
      <protection locked="0"/>
    </xf>
    <xf numFmtId="0" fontId="7" fillId="2" borderId="1"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0" fontId="5" fillId="0" borderId="62" xfId="0" applyFont="1" applyFill="1" applyBorder="1" applyAlignment="1" applyProtection="1">
      <alignment horizontal="center" vertical="center"/>
    </xf>
    <xf numFmtId="0" fontId="0" fillId="0" borderId="27" xfId="0" applyFont="1" applyBorder="1" applyAlignment="1" applyProtection="1">
      <alignment horizontal="center" vertical="center"/>
    </xf>
    <xf numFmtId="0" fontId="0" fillId="0" borderId="17" xfId="0" applyFont="1" applyBorder="1" applyAlignment="1" applyProtection="1">
      <alignment horizontal="center" vertical="center"/>
    </xf>
    <xf numFmtId="0" fontId="7" fillId="0" borderId="39" xfId="0" applyFont="1" applyFill="1" applyBorder="1" applyAlignment="1" applyProtection="1">
      <alignment vertical="center" wrapText="1"/>
    </xf>
    <xf numFmtId="0" fontId="7" fillId="0" borderId="40" xfId="0" applyFont="1" applyFill="1" applyBorder="1" applyAlignment="1" applyProtection="1">
      <alignment vertical="center" wrapText="1"/>
    </xf>
    <xf numFmtId="0" fontId="7" fillId="0" borderId="41" xfId="0" applyFont="1" applyFill="1" applyBorder="1" applyAlignment="1" applyProtection="1">
      <alignment vertical="center" wrapText="1"/>
    </xf>
    <xf numFmtId="0" fontId="7" fillId="0" borderId="56" xfId="0" applyFont="1" applyFill="1" applyBorder="1" applyAlignment="1" applyProtection="1">
      <alignment horizontal="center" vertical="center" wrapText="1"/>
    </xf>
    <xf numFmtId="0" fontId="0" fillId="0" borderId="57" xfId="0" applyFont="1" applyBorder="1" applyAlignment="1" applyProtection="1">
      <alignment horizontal="center" vertical="center"/>
    </xf>
    <xf numFmtId="0" fontId="7" fillId="0" borderId="56" xfId="0" applyFont="1" applyFill="1" applyBorder="1" applyAlignment="1" applyProtection="1">
      <alignment horizontal="center" vertical="center"/>
    </xf>
    <xf numFmtId="0" fontId="0" fillId="0" borderId="37" xfId="0" applyFont="1" applyBorder="1" applyAlignment="1" applyProtection="1">
      <alignment horizontal="center" vertical="center"/>
    </xf>
    <xf numFmtId="3" fontId="41" fillId="2" borderId="60" xfId="0" applyNumberFormat="1" applyFont="1" applyFill="1" applyBorder="1" applyAlignment="1" applyProtection="1">
      <alignment horizontal="center" vertical="center"/>
      <protection locked="0"/>
    </xf>
    <xf numFmtId="3" fontId="41" fillId="2" borderId="27" xfId="0" applyNumberFormat="1" applyFont="1" applyFill="1" applyBorder="1" applyAlignment="1" applyProtection="1">
      <alignment horizontal="center" vertical="center"/>
      <protection locked="0"/>
    </xf>
    <xf numFmtId="3" fontId="41" fillId="2" borderId="17" xfId="0" applyNumberFormat="1" applyFont="1" applyFill="1" applyBorder="1" applyAlignment="1" applyProtection="1">
      <alignment horizontal="center" vertical="center"/>
      <protection locked="0"/>
    </xf>
    <xf numFmtId="3" fontId="7" fillId="2" borderId="60" xfId="0" applyNumberFormat="1" applyFont="1" applyFill="1" applyBorder="1" applyAlignment="1" applyProtection="1">
      <alignment horizontal="center" vertical="center" wrapText="1"/>
      <protection locked="0"/>
    </xf>
    <xf numFmtId="3" fontId="7" fillId="2" borderId="27" xfId="0" applyNumberFormat="1" applyFont="1" applyFill="1" applyBorder="1" applyAlignment="1" applyProtection="1">
      <alignment horizontal="center" vertical="center" wrapText="1"/>
      <protection locked="0"/>
    </xf>
    <xf numFmtId="3" fontId="7" fillId="2" borderId="61" xfId="0" applyNumberFormat="1" applyFont="1" applyFill="1" applyBorder="1" applyAlignment="1" applyProtection="1">
      <alignment horizontal="center" vertical="center" wrapText="1"/>
      <protection locked="0"/>
    </xf>
    <xf numFmtId="0" fontId="5" fillId="0" borderId="63"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5" fillId="0" borderId="3" xfId="0" applyFont="1" applyFill="1" applyBorder="1" applyAlignment="1" applyProtection="1">
      <alignment horizontal="left" vertical="center"/>
    </xf>
    <xf numFmtId="0" fontId="5" fillId="0" borderId="3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5" fillId="0" borderId="44"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0" fontId="5" fillId="0" borderId="30" xfId="0" applyFont="1" applyFill="1" applyBorder="1" applyAlignment="1" applyProtection="1">
      <alignment vertical="center" wrapText="1"/>
    </xf>
    <xf numFmtId="0" fontId="0" fillId="0" borderId="0" xfId="0" applyFont="1" applyBorder="1" applyAlignment="1" applyProtection="1">
      <alignment vertical="center" wrapText="1"/>
    </xf>
    <xf numFmtId="0" fontId="0" fillId="0" borderId="9" xfId="0" applyFont="1" applyBorder="1" applyAlignment="1" applyProtection="1">
      <alignment vertical="center" wrapText="1"/>
    </xf>
    <xf numFmtId="0" fontId="0" fillId="0" borderId="44" xfId="0" applyFont="1" applyBorder="1" applyAlignment="1" applyProtection="1">
      <alignment vertical="center" wrapText="1"/>
    </xf>
    <xf numFmtId="0" fontId="0" fillId="0" borderId="1" xfId="0" applyFont="1" applyBorder="1" applyAlignment="1" applyProtection="1">
      <alignment vertical="center" wrapText="1"/>
    </xf>
    <xf numFmtId="0" fontId="0" fillId="0" borderId="10" xfId="0" applyFont="1" applyBorder="1" applyAlignment="1" applyProtection="1">
      <alignment vertical="center" wrapText="1"/>
    </xf>
    <xf numFmtId="3" fontId="5" fillId="0" borderId="60" xfId="0" applyNumberFormat="1" applyFont="1" applyFill="1" applyBorder="1" applyAlignment="1" applyProtection="1">
      <alignment horizontal="center" vertical="center"/>
    </xf>
    <xf numFmtId="3" fontId="5" fillId="0" borderId="27" xfId="0" applyNumberFormat="1" applyFont="1" applyFill="1" applyBorder="1" applyAlignment="1" applyProtection="1">
      <alignment horizontal="center" vertical="center"/>
    </xf>
    <xf numFmtId="3" fontId="5" fillId="0" borderId="17" xfId="0" applyNumberFormat="1" applyFont="1" applyFill="1" applyBorder="1" applyAlignment="1" applyProtection="1">
      <alignment horizontal="center" vertical="center"/>
    </xf>
    <xf numFmtId="3" fontId="5" fillId="0" borderId="60" xfId="0" applyNumberFormat="1" applyFont="1" applyFill="1" applyBorder="1" applyAlignment="1" applyProtection="1">
      <alignment horizontal="center" vertical="center" shrinkToFit="1"/>
    </xf>
    <xf numFmtId="3" fontId="5" fillId="0" borderId="27" xfId="0" applyNumberFormat="1" applyFont="1" applyFill="1" applyBorder="1" applyAlignment="1" applyProtection="1">
      <alignment horizontal="center" vertical="center" shrinkToFit="1"/>
    </xf>
    <xf numFmtId="3" fontId="5" fillId="0" borderId="61" xfId="0" applyNumberFormat="1" applyFont="1" applyFill="1" applyBorder="1" applyAlignment="1" applyProtection="1">
      <alignment horizontal="center" vertical="center" shrinkToFit="1"/>
    </xf>
    <xf numFmtId="38" fontId="60" fillId="0" borderId="50" xfId="6" applyFont="1" applyFill="1" applyBorder="1" applyAlignment="1" applyProtection="1">
      <alignment vertical="center" shrinkToFit="1"/>
      <protection locked="0"/>
    </xf>
    <xf numFmtId="38" fontId="60" fillId="0" borderId="15" xfId="6" applyFont="1" applyFill="1" applyBorder="1" applyAlignment="1" applyProtection="1">
      <alignment vertical="center" shrinkToFit="1"/>
      <protection locked="0"/>
    </xf>
    <xf numFmtId="0" fontId="5" fillId="0" borderId="0"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wrapText="1"/>
    </xf>
    <xf numFmtId="0" fontId="7" fillId="0" borderId="40" xfId="0" applyFont="1" applyFill="1" applyBorder="1" applyAlignment="1" applyProtection="1">
      <alignment horizontal="left" vertical="center" wrapText="1"/>
    </xf>
    <xf numFmtId="0" fontId="7" fillId="0" borderId="41" xfId="0" applyFont="1" applyFill="1" applyBorder="1" applyAlignment="1" applyProtection="1">
      <alignment horizontal="left" vertical="center" wrapText="1"/>
    </xf>
    <xf numFmtId="38" fontId="7" fillId="2" borderId="42" xfId="0" applyNumberFormat="1" applyFont="1" applyFill="1" applyBorder="1" applyAlignment="1" applyProtection="1">
      <alignment vertical="center"/>
      <protection locked="0"/>
    </xf>
    <xf numFmtId="38" fontId="7" fillId="2" borderId="40" xfId="0" applyNumberFormat="1" applyFont="1" applyFill="1" applyBorder="1" applyAlignment="1" applyProtection="1">
      <alignment vertical="center"/>
      <protection locked="0"/>
    </xf>
    <xf numFmtId="38" fontId="41" fillId="0" borderId="5" xfId="6" applyNumberFormat="1" applyFont="1" applyFill="1" applyBorder="1" applyAlignment="1" applyProtection="1">
      <alignment vertical="top"/>
    </xf>
    <xf numFmtId="38" fontId="41" fillId="0" borderId="1" xfId="6" applyNumberFormat="1" applyFont="1" applyFill="1" applyBorder="1" applyAlignment="1" applyProtection="1">
      <alignment vertical="top"/>
    </xf>
    <xf numFmtId="38" fontId="7" fillId="0" borderId="47" xfId="6" applyFont="1" applyFill="1" applyBorder="1" applyAlignment="1" applyProtection="1">
      <alignment horizontal="center" vertical="center"/>
    </xf>
    <xf numFmtId="38" fontId="7" fillId="0" borderId="45" xfId="6" applyFont="1" applyFill="1" applyBorder="1" applyAlignment="1" applyProtection="1">
      <alignment horizontal="center" vertical="center"/>
    </xf>
    <xf numFmtId="38" fontId="7" fillId="0" borderId="46" xfId="6" applyFont="1" applyFill="1" applyBorder="1" applyAlignment="1" applyProtection="1">
      <alignment horizontal="center" vertical="center"/>
    </xf>
    <xf numFmtId="38" fontId="7" fillId="0" borderId="48" xfId="6" applyFont="1" applyFill="1" applyBorder="1" applyAlignment="1" applyProtection="1">
      <alignment horizontal="center" vertical="center"/>
    </xf>
    <xf numFmtId="0" fontId="7" fillId="0" borderId="63" xfId="0" applyFont="1" applyBorder="1" applyAlignment="1" applyProtection="1">
      <alignment horizontal="left" vertical="center" wrapText="1"/>
    </xf>
    <xf numFmtId="0" fontId="0" fillId="0" borderId="4" xfId="0" applyFont="1" applyBorder="1" applyAlignment="1" applyProtection="1">
      <alignment horizontal="left" vertical="center"/>
    </xf>
    <xf numFmtId="0" fontId="0" fillId="0" borderId="11" xfId="0" applyFont="1" applyBorder="1" applyAlignment="1" applyProtection="1">
      <alignment horizontal="left" vertical="center"/>
    </xf>
    <xf numFmtId="38" fontId="7" fillId="0" borderId="24" xfId="0" applyNumberFormat="1" applyFont="1" applyFill="1" applyBorder="1" applyAlignment="1" applyProtection="1">
      <alignment vertical="center"/>
    </xf>
    <xf numFmtId="38" fontId="7" fillId="0" borderId="25" xfId="0" applyNumberFormat="1" applyFont="1" applyFill="1" applyBorder="1" applyAlignment="1" applyProtection="1">
      <alignment vertical="center"/>
    </xf>
    <xf numFmtId="38" fontId="7" fillId="0" borderId="42" xfId="0" applyNumberFormat="1" applyFont="1" applyFill="1" applyBorder="1" applyAlignment="1" applyProtection="1">
      <alignment vertical="center"/>
    </xf>
    <xf numFmtId="0" fontId="5" fillId="0" borderId="64" xfId="0" applyFont="1" applyFill="1" applyBorder="1" applyAlignment="1" applyProtection="1">
      <alignment vertical="center" wrapText="1"/>
    </xf>
    <xf numFmtId="0" fontId="5" fillId="0" borderId="58" xfId="0" applyFont="1" applyFill="1" applyBorder="1" applyAlignment="1" applyProtection="1">
      <alignment vertical="center" wrapText="1"/>
    </xf>
    <xf numFmtId="0" fontId="7" fillId="0" borderId="28" xfId="0" applyFont="1" applyBorder="1" applyAlignment="1" applyProtection="1">
      <alignment horizontal="left" vertical="center" wrapText="1"/>
    </xf>
    <xf numFmtId="0" fontId="0" fillId="0" borderId="20" xfId="0" applyFont="1" applyBorder="1" applyAlignment="1" applyProtection="1">
      <alignment horizontal="left" vertical="center"/>
    </xf>
    <xf numFmtId="0" fontId="0" fillId="0" borderId="35" xfId="0" applyFont="1" applyBorder="1" applyAlignment="1" applyProtection="1">
      <alignment horizontal="left" vertical="center"/>
    </xf>
    <xf numFmtId="0" fontId="7" fillId="0" borderId="59" xfId="0" applyFont="1" applyFill="1" applyBorder="1" applyAlignment="1" applyProtection="1">
      <alignment vertical="center"/>
    </xf>
    <xf numFmtId="0" fontId="8" fillId="0" borderId="3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8" fillId="0" borderId="9" xfId="0" applyFont="1" applyFill="1" applyBorder="1" applyAlignment="1" applyProtection="1">
      <alignment vertical="center" wrapText="1"/>
    </xf>
    <xf numFmtId="0" fontId="8" fillId="0" borderId="44" xfId="0" applyFont="1" applyFill="1" applyBorder="1" applyAlignment="1" applyProtection="1">
      <alignment vertical="center" wrapText="1"/>
    </xf>
    <xf numFmtId="0" fontId="8" fillId="0" borderId="1" xfId="0" applyFont="1" applyFill="1" applyBorder="1" applyAlignment="1" applyProtection="1">
      <alignment vertical="center" wrapText="1"/>
    </xf>
    <xf numFmtId="0" fontId="8" fillId="0" borderId="10" xfId="0" applyFont="1" applyFill="1" applyBorder="1" applyAlignment="1" applyProtection="1">
      <alignment vertical="center" wrapText="1"/>
    </xf>
    <xf numFmtId="38" fontId="41" fillId="0" borderId="2" xfId="6" applyFont="1" applyFill="1" applyBorder="1" applyAlignment="1" applyProtection="1"/>
    <xf numFmtId="38" fontId="41" fillId="0" borderId="4" xfId="6" applyFont="1" applyFill="1" applyBorder="1" applyAlignment="1" applyProtection="1"/>
    <xf numFmtId="0" fontId="5" fillId="0" borderId="62" xfId="0" applyFont="1" applyFill="1" applyBorder="1" applyAlignment="1" applyProtection="1">
      <alignment vertical="center" wrapText="1"/>
    </xf>
    <xf numFmtId="0" fontId="0" fillId="0" borderId="27" xfId="0" applyFont="1" applyBorder="1" applyAlignment="1" applyProtection="1">
      <alignment vertical="center" wrapText="1"/>
    </xf>
    <xf numFmtId="0" fontId="0" fillId="0" borderId="17" xfId="0" applyFont="1" applyBorder="1" applyAlignment="1" applyProtection="1">
      <alignment vertical="center" wrapText="1"/>
    </xf>
    <xf numFmtId="0" fontId="5" fillId="0" borderId="27" xfId="0" applyFont="1" applyFill="1" applyBorder="1" applyAlignment="1" applyProtection="1">
      <alignment vertical="center" wrapText="1"/>
    </xf>
    <xf numFmtId="0" fontId="5" fillId="0" borderId="17" xfId="0" applyFont="1" applyFill="1" applyBorder="1" applyAlignment="1" applyProtection="1">
      <alignment vertical="center" wrapText="1"/>
    </xf>
    <xf numFmtId="0" fontId="19" fillId="3" borderId="27" xfId="10" applyNumberFormat="1" applyFont="1" applyFill="1" applyBorder="1" applyAlignment="1" applyProtection="1">
      <alignment vertical="center" shrinkToFit="1"/>
      <protection locked="0"/>
    </xf>
    <xf numFmtId="0" fontId="19" fillId="3" borderId="61" xfId="10" applyNumberFormat="1" applyFont="1" applyFill="1" applyBorder="1" applyAlignment="1" applyProtection="1">
      <alignment vertical="center" shrinkToFit="1"/>
      <protection locked="0"/>
    </xf>
    <xf numFmtId="0" fontId="21" fillId="0" borderId="52" xfId="9" applyFont="1" applyFill="1" applyBorder="1" applyAlignment="1" applyProtection="1">
      <alignment horizontal="center" vertical="center"/>
    </xf>
    <xf numFmtId="0" fontId="21" fillId="0" borderId="21" xfId="9" applyFont="1" applyFill="1" applyBorder="1" applyAlignment="1" applyProtection="1">
      <alignment horizontal="center" vertical="center"/>
    </xf>
    <xf numFmtId="0" fontId="21" fillId="0" borderId="66" xfId="9" applyFont="1" applyFill="1" applyBorder="1" applyAlignment="1" applyProtection="1">
      <alignment horizontal="center" vertical="center"/>
    </xf>
    <xf numFmtId="0" fontId="19" fillId="0" borderId="62" xfId="10" applyFont="1" applyBorder="1" applyAlignment="1" applyProtection="1">
      <alignment horizontal="center" vertical="center"/>
    </xf>
    <xf numFmtId="0" fontId="19" fillId="0" borderId="27" xfId="10" applyFont="1" applyBorder="1" applyAlignment="1" applyProtection="1">
      <alignment horizontal="center" vertical="center"/>
    </xf>
    <xf numFmtId="0" fontId="19" fillId="0" borderId="17" xfId="10" applyFont="1" applyBorder="1" applyAlignment="1" applyProtection="1">
      <alignment horizontal="center" vertical="center"/>
    </xf>
    <xf numFmtId="0" fontId="21" fillId="0" borderId="30" xfId="9" applyFont="1" applyFill="1" applyBorder="1" applyAlignment="1" applyProtection="1">
      <alignment horizontal="center" vertical="center" shrinkToFit="1"/>
    </xf>
    <xf numFmtId="0" fontId="21" fillId="0" borderId="0" xfId="9" applyFont="1" applyFill="1" applyBorder="1" applyAlignment="1" applyProtection="1">
      <alignment horizontal="center" vertical="center" shrinkToFit="1"/>
    </xf>
    <xf numFmtId="0" fontId="21" fillId="0" borderId="7" xfId="9" applyFont="1" applyFill="1" applyBorder="1" applyAlignment="1" applyProtection="1">
      <alignment horizontal="center" vertical="center" shrinkToFit="1"/>
    </xf>
    <xf numFmtId="0" fontId="21" fillId="0" borderId="31" xfId="9" applyFont="1" applyFill="1" applyBorder="1" applyAlignment="1" applyProtection="1">
      <alignment horizontal="center" vertical="center" shrinkToFit="1"/>
    </xf>
    <xf numFmtId="0" fontId="21" fillId="0" borderId="16" xfId="9" applyFont="1" applyFill="1" applyBorder="1" applyAlignment="1" applyProtection="1">
      <alignment horizontal="center" vertical="center" shrinkToFit="1"/>
    </xf>
    <xf numFmtId="0" fontId="21" fillId="0" borderId="18" xfId="9" applyFont="1" applyFill="1" applyBorder="1" applyAlignment="1" applyProtection="1">
      <alignment horizontal="center" vertical="center" shrinkToFit="1"/>
    </xf>
    <xf numFmtId="0" fontId="19" fillId="0" borderId="64" xfId="10" applyFont="1" applyBorder="1" applyAlignment="1" applyProtection="1">
      <alignment horizontal="center" vertical="center"/>
    </xf>
    <xf numFmtId="0" fontId="19" fillId="0" borderId="72" xfId="10" applyFont="1" applyBorder="1" applyAlignment="1" applyProtection="1">
      <alignment horizontal="center" vertical="center"/>
    </xf>
    <xf numFmtId="0" fontId="19" fillId="0" borderId="78" xfId="10" applyFont="1" applyBorder="1" applyAlignment="1" applyProtection="1">
      <alignment horizontal="center" vertical="center"/>
    </xf>
    <xf numFmtId="0" fontId="19" fillId="0" borderId="58" xfId="10" applyFont="1" applyBorder="1" applyAlignment="1" applyProtection="1">
      <alignment horizontal="center" vertical="center" wrapText="1"/>
    </xf>
    <xf numFmtId="0" fontId="19" fillId="0" borderId="19" xfId="10" applyFont="1" applyBorder="1" applyAlignment="1" applyProtection="1">
      <alignment horizontal="center" vertical="center" wrapText="1"/>
    </xf>
    <xf numFmtId="0" fontId="19" fillId="0" borderId="53" xfId="10" applyFont="1" applyBorder="1" applyAlignment="1" applyProtection="1">
      <alignment horizontal="center" vertical="center" wrapText="1"/>
    </xf>
    <xf numFmtId="0" fontId="19" fillId="0" borderId="28" xfId="10" applyFont="1" applyBorder="1" applyAlignment="1" applyProtection="1">
      <alignment horizontal="center" vertical="center" wrapText="1" shrinkToFit="1"/>
    </xf>
    <xf numFmtId="0" fontId="19" fillId="0" borderId="20" xfId="10" applyFont="1" applyBorder="1" applyAlignment="1" applyProtection="1">
      <alignment horizontal="center" vertical="center" wrapText="1" shrinkToFit="1"/>
    </xf>
    <xf numFmtId="0" fontId="19" fillId="0" borderId="35" xfId="10" applyFont="1" applyBorder="1" applyAlignment="1" applyProtection="1">
      <alignment horizontal="center" vertical="center" wrapText="1" shrinkToFit="1"/>
    </xf>
    <xf numFmtId="0" fontId="19" fillId="0" borderId="30" xfId="10" applyFont="1" applyBorder="1" applyAlignment="1" applyProtection="1">
      <alignment horizontal="center" vertical="center" wrapText="1" shrinkToFit="1"/>
    </xf>
    <xf numFmtId="0" fontId="19" fillId="0" borderId="0" xfId="10" applyFont="1" applyBorder="1" applyAlignment="1" applyProtection="1">
      <alignment horizontal="center" vertical="center" wrapText="1" shrinkToFit="1"/>
    </xf>
    <xf numFmtId="0" fontId="19" fillId="0" borderId="7" xfId="10" applyFont="1" applyBorder="1" applyAlignment="1" applyProtection="1">
      <alignment horizontal="center" vertical="center" wrapText="1" shrinkToFit="1"/>
    </xf>
    <xf numFmtId="0" fontId="19" fillId="0" borderId="31" xfId="10" applyFont="1" applyBorder="1" applyAlignment="1" applyProtection="1">
      <alignment horizontal="center" vertical="center" wrapText="1" shrinkToFit="1"/>
    </xf>
    <xf numFmtId="0" fontId="19" fillId="0" borderId="16" xfId="10" applyFont="1" applyBorder="1" applyAlignment="1" applyProtection="1">
      <alignment horizontal="center" vertical="center" wrapText="1" shrinkToFit="1"/>
    </xf>
    <xf numFmtId="0" fontId="19" fillId="0" borderId="18" xfId="10" applyFont="1" applyBorder="1" applyAlignment="1" applyProtection="1">
      <alignment horizontal="center" vertical="center" wrapText="1" shrinkToFit="1"/>
    </xf>
    <xf numFmtId="0" fontId="32" fillId="0" borderId="36" xfId="10" applyFont="1" applyFill="1" applyBorder="1" applyAlignment="1" applyProtection="1">
      <alignment horizontal="center" vertical="center" wrapText="1" shrinkToFit="1"/>
    </xf>
    <xf numFmtId="0" fontId="32" fillId="0" borderId="37" xfId="10" applyFont="1" applyFill="1" applyBorder="1" applyAlignment="1" applyProtection="1">
      <alignment horizontal="center" vertical="center" wrapText="1" shrinkToFit="1"/>
    </xf>
    <xf numFmtId="0" fontId="32" fillId="0" borderId="38" xfId="10" applyFont="1" applyFill="1" applyBorder="1" applyAlignment="1" applyProtection="1">
      <alignment horizontal="center" vertical="center" wrapText="1" shrinkToFit="1"/>
    </xf>
    <xf numFmtId="0" fontId="29" fillId="0" borderId="67" xfId="10" applyFont="1" applyBorder="1" applyAlignment="1" applyProtection="1">
      <alignment horizontal="center" vertical="center"/>
    </xf>
    <xf numFmtId="0" fontId="29" fillId="0" borderId="45" xfId="10" applyFont="1" applyBorder="1" applyAlignment="1" applyProtection="1">
      <alignment horizontal="center" vertical="center"/>
    </xf>
    <xf numFmtId="0" fontId="29" fillId="0" borderId="48" xfId="10" applyFont="1" applyBorder="1" applyAlignment="1" applyProtection="1">
      <alignment horizontal="center" vertical="center"/>
    </xf>
    <xf numFmtId="0" fontId="19" fillId="0" borderId="33" xfId="10" applyFont="1" applyBorder="1" applyAlignment="1" applyProtection="1">
      <alignment horizontal="center" vertical="center" wrapText="1"/>
    </xf>
    <xf numFmtId="0" fontId="19" fillId="0" borderId="20" xfId="10" applyFont="1" applyBorder="1" applyAlignment="1" applyProtection="1">
      <alignment horizontal="center" vertical="center" wrapText="1"/>
    </xf>
    <xf numFmtId="0" fontId="19" fillId="0" borderId="29" xfId="10" applyFont="1" applyBorder="1" applyAlignment="1" applyProtection="1">
      <alignment horizontal="center" vertical="center" wrapText="1"/>
    </xf>
    <xf numFmtId="0" fontId="19" fillId="0" borderId="6" xfId="10" applyFont="1" applyBorder="1" applyAlignment="1" applyProtection="1">
      <alignment horizontal="center" vertical="center" wrapText="1"/>
    </xf>
    <xf numFmtId="0" fontId="19" fillId="0" borderId="0" xfId="10" applyFont="1" applyBorder="1" applyAlignment="1" applyProtection="1">
      <alignment horizontal="center" vertical="center" wrapText="1"/>
    </xf>
    <xf numFmtId="0" fontId="19" fillId="0" borderId="9" xfId="10" applyFont="1" applyBorder="1" applyAlignment="1" applyProtection="1">
      <alignment horizontal="center" vertical="center" wrapText="1"/>
    </xf>
    <xf numFmtId="0" fontId="19" fillId="0" borderId="34" xfId="10" applyFont="1" applyBorder="1" applyAlignment="1" applyProtection="1">
      <alignment horizontal="center" vertical="center" wrapText="1"/>
    </xf>
    <xf numFmtId="0" fontId="19" fillId="0" borderId="16" xfId="10" applyFont="1" applyBorder="1" applyAlignment="1" applyProtection="1">
      <alignment horizontal="center" vertical="center" wrapText="1"/>
    </xf>
    <xf numFmtId="0" fontId="19" fillId="0" borderId="32" xfId="10" applyFont="1" applyBorder="1" applyAlignment="1" applyProtection="1">
      <alignment horizontal="center" vertical="center" wrapText="1"/>
    </xf>
    <xf numFmtId="0" fontId="19" fillId="0" borderId="44" xfId="11" applyFont="1" applyBorder="1" applyAlignment="1" applyProtection="1">
      <alignment horizontal="center" vertical="center" shrinkToFit="1"/>
    </xf>
    <xf numFmtId="0" fontId="19" fillId="0" borderId="1" xfId="11" applyFont="1" applyBorder="1" applyAlignment="1" applyProtection="1">
      <alignment horizontal="center" vertical="center" shrinkToFit="1"/>
    </xf>
    <xf numFmtId="0" fontId="19" fillId="0" borderId="10" xfId="11" applyFont="1" applyBorder="1" applyAlignment="1" applyProtection="1">
      <alignment horizontal="center" vertical="center" shrinkToFit="1"/>
    </xf>
    <xf numFmtId="0" fontId="19" fillId="0" borderId="19" xfId="11" applyFont="1" applyBorder="1" applyAlignment="1" applyProtection="1">
      <alignment horizontal="center" vertical="center" wrapText="1" shrinkToFit="1"/>
    </xf>
    <xf numFmtId="0" fontId="19" fillId="0" borderId="53" xfId="11" applyFont="1" applyBorder="1" applyAlignment="1" applyProtection="1">
      <alignment horizontal="center" vertical="center" wrapText="1" shrinkToFit="1"/>
    </xf>
    <xf numFmtId="0" fontId="19" fillId="0" borderId="7" xfId="11" applyFont="1" applyFill="1" applyBorder="1" applyAlignment="1" applyProtection="1">
      <alignment horizontal="center" vertical="center" wrapText="1" shrinkToFit="1"/>
    </xf>
    <xf numFmtId="0" fontId="19" fillId="0" borderId="18" xfId="11" applyFont="1" applyFill="1" applyBorder="1" applyAlignment="1" applyProtection="1">
      <alignment horizontal="center" vertical="center" wrapText="1" shrinkToFit="1"/>
    </xf>
    <xf numFmtId="0" fontId="19" fillId="0" borderId="77" xfId="10" applyFont="1" applyBorder="1" applyAlignment="1" applyProtection="1">
      <alignment horizontal="center" vertical="center" wrapText="1"/>
    </xf>
    <xf numFmtId="0" fontId="19" fillId="0" borderId="73" xfId="10" applyFont="1" applyBorder="1" applyAlignment="1" applyProtection="1">
      <alignment horizontal="center" vertical="center" wrapText="1"/>
    </xf>
    <xf numFmtId="0" fontId="19" fillId="0" borderId="54" xfId="10" applyFont="1" applyBorder="1" applyAlignment="1" applyProtection="1">
      <alignment horizontal="center" vertical="center" wrapText="1"/>
    </xf>
    <xf numFmtId="38" fontId="56" fillId="0" borderId="36" xfId="10" applyNumberFormat="1" applyFont="1" applyFill="1" applyBorder="1" applyAlignment="1" applyProtection="1">
      <alignment horizontal="right" vertical="center" shrinkToFit="1"/>
    </xf>
    <xf numFmtId="38" fontId="56" fillId="0" borderId="38" xfId="10" applyNumberFormat="1" applyFont="1" applyFill="1" applyBorder="1" applyAlignment="1" applyProtection="1">
      <alignment horizontal="right" vertical="center" shrinkToFit="1"/>
    </xf>
    <xf numFmtId="179" fontId="29" fillId="5" borderId="30" xfId="10" applyNumberFormat="1" applyFont="1" applyFill="1" applyBorder="1" applyAlignment="1" applyProtection="1">
      <alignment horizontal="left" vertical="center" wrapText="1" shrinkToFit="1"/>
    </xf>
    <xf numFmtId="179" fontId="29" fillId="5" borderId="0" xfId="10" applyNumberFormat="1" applyFont="1" applyFill="1" applyBorder="1" applyAlignment="1" applyProtection="1">
      <alignment horizontal="left" vertical="center" wrapText="1" shrinkToFit="1"/>
    </xf>
    <xf numFmtId="179" fontId="12" fillId="5" borderId="52" xfId="10" applyNumberFormat="1" applyFont="1" applyFill="1" applyBorder="1" applyAlignment="1" applyProtection="1">
      <alignment vertical="center" wrapText="1" shrinkToFit="1"/>
    </xf>
    <xf numFmtId="179" fontId="12" fillId="5" borderId="21" xfId="10" applyNumberFormat="1" applyFont="1" applyFill="1" applyBorder="1" applyAlignment="1" applyProtection="1">
      <alignment vertical="center" wrapText="1" shrinkToFit="1"/>
    </xf>
    <xf numFmtId="179" fontId="12" fillId="5" borderId="66" xfId="10" applyNumberFormat="1" applyFont="1" applyFill="1" applyBorder="1" applyAlignment="1" applyProtection="1">
      <alignment vertical="center" wrapText="1" shrinkToFit="1"/>
    </xf>
    <xf numFmtId="179" fontId="29" fillId="5" borderId="28" xfId="10" applyNumberFormat="1" applyFont="1" applyFill="1" applyBorder="1" applyAlignment="1" applyProtection="1">
      <alignment horizontal="left" vertical="center" wrapText="1" shrinkToFit="1"/>
    </xf>
    <xf numFmtId="179" fontId="29" fillId="5" borderId="20" xfId="10" applyNumberFormat="1" applyFont="1" applyFill="1" applyBorder="1" applyAlignment="1" applyProtection="1">
      <alignment horizontal="left" vertical="center" wrapText="1" shrinkToFit="1"/>
    </xf>
    <xf numFmtId="0" fontId="12" fillId="0" borderId="20" xfId="10" applyFont="1" applyBorder="1" applyAlignment="1" applyProtection="1">
      <alignment horizontal="center" vertical="center" wrapText="1"/>
    </xf>
    <xf numFmtId="0" fontId="12" fillId="0" borderId="0" xfId="10" applyFont="1" applyBorder="1" applyAlignment="1" applyProtection="1">
      <alignment horizontal="center" vertical="center" wrapText="1"/>
    </xf>
    <xf numFmtId="0" fontId="12" fillId="0" borderId="16" xfId="10" applyFont="1" applyBorder="1" applyAlignment="1" applyProtection="1">
      <alignment horizontal="center" vertical="center" wrapText="1"/>
    </xf>
    <xf numFmtId="0" fontId="12" fillId="0" borderId="49" xfId="10" applyFont="1" applyBorder="1" applyAlignment="1" applyProtection="1">
      <alignment horizontal="center" vertical="center" wrapText="1"/>
    </xf>
    <xf numFmtId="0" fontId="12" fillId="0" borderId="53" xfId="10" applyFont="1" applyBorder="1" applyAlignment="1" applyProtection="1">
      <alignment horizontal="center" vertical="center" wrapText="1"/>
    </xf>
    <xf numFmtId="0" fontId="12" fillId="0" borderId="33" xfId="10" applyFont="1" applyBorder="1" applyAlignment="1" applyProtection="1">
      <alignment horizontal="center" vertical="center" wrapText="1"/>
    </xf>
    <xf numFmtId="0" fontId="12" fillId="0" borderId="35" xfId="10" applyFont="1" applyBorder="1" applyAlignment="1" applyProtection="1">
      <alignment horizontal="center" vertical="center" wrapText="1"/>
    </xf>
    <xf numFmtId="0" fontId="19" fillId="3" borderId="45" xfId="10" applyNumberFormat="1" applyFont="1" applyFill="1" applyBorder="1" applyAlignment="1" applyProtection="1">
      <alignment vertical="center" shrinkToFit="1"/>
      <protection locked="0"/>
    </xf>
    <xf numFmtId="0" fontId="19" fillId="3" borderId="48" xfId="10" applyNumberFormat="1" applyFont="1" applyFill="1" applyBorder="1" applyAlignment="1" applyProtection="1">
      <alignment vertical="center" shrinkToFit="1"/>
      <protection locked="0"/>
    </xf>
    <xf numFmtId="0" fontId="12" fillId="0" borderId="73" xfId="10" applyFont="1" applyBorder="1" applyAlignment="1" applyProtection="1">
      <alignment horizontal="center" vertical="center" wrapText="1"/>
    </xf>
    <xf numFmtId="0" fontId="12" fillId="0" borderId="54" xfId="10" applyFont="1" applyBorder="1" applyAlignment="1" applyProtection="1">
      <alignment horizontal="center" vertical="center" wrapText="1"/>
    </xf>
    <xf numFmtId="0" fontId="23" fillId="0" borderId="52" xfId="9" applyFont="1" applyBorder="1" applyAlignment="1" applyProtection="1">
      <alignment horizontal="center" vertical="center"/>
    </xf>
    <xf numFmtId="0" fontId="23" fillId="0" borderId="21" xfId="9" applyFont="1" applyBorder="1" applyAlignment="1" applyProtection="1">
      <alignment horizontal="center" vertical="center"/>
    </xf>
    <xf numFmtId="0" fontId="23" fillId="0" borderId="66" xfId="9" applyFont="1" applyBorder="1" applyAlignment="1" applyProtection="1">
      <alignment horizontal="center" vertical="center"/>
    </xf>
    <xf numFmtId="0" fontId="22" fillId="0" borderId="0" xfId="9" applyFont="1" applyAlignment="1" applyProtection="1">
      <alignment horizontal="left" vertical="top" wrapText="1"/>
    </xf>
    <xf numFmtId="0" fontId="12" fillId="0" borderId="3" xfId="10" applyFont="1" applyBorder="1" applyAlignment="1" applyProtection="1">
      <alignment horizontal="center" vertical="center" wrapText="1"/>
    </xf>
    <xf numFmtId="0" fontId="12" fillId="0" borderId="32" xfId="10" applyFont="1" applyBorder="1" applyAlignment="1" applyProtection="1">
      <alignment horizontal="center" vertical="center" wrapText="1"/>
    </xf>
    <xf numFmtId="0" fontId="12" fillId="0" borderId="7" xfId="10" applyFont="1" applyBorder="1" applyAlignment="1" applyProtection="1">
      <alignment horizontal="center" vertical="center" wrapText="1"/>
    </xf>
    <xf numFmtId="0" fontId="12" fillId="0" borderId="18" xfId="10" applyFont="1" applyBorder="1" applyAlignment="1" applyProtection="1">
      <alignment horizontal="center" vertical="center" wrapText="1"/>
    </xf>
    <xf numFmtId="0" fontId="19" fillId="0" borderId="65" xfId="10" applyFont="1" applyFill="1" applyBorder="1" applyAlignment="1" applyProtection="1">
      <alignment horizontal="center" vertical="center" shrinkToFit="1"/>
    </xf>
    <xf numFmtId="0" fontId="19" fillId="0" borderId="21" xfId="10" applyFont="1" applyFill="1" applyBorder="1" applyAlignment="1" applyProtection="1">
      <alignment horizontal="center" vertical="center" shrinkToFit="1"/>
    </xf>
    <xf numFmtId="0" fontId="19" fillId="0" borderId="66" xfId="10" applyFont="1" applyFill="1" applyBorder="1" applyAlignment="1" applyProtection="1">
      <alignment horizontal="center" vertical="center" shrinkToFit="1"/>
    </xf>
    <xf numFmtId="0" fontId="15" fillId="0" borderId="15" xfId="0" applyFont="1" applyBorder="1" applyAlignment="1" applyProtection="1">
      <alignment horizontal="center" vertical="center"/>
    </xf>
    <xf numFmtId="0" fontId="15" fillId="2" borderId="15" xfId="0" applyFont="1" applyFill="1" applyBorder="1" applyAlignment="1" applyProtection="1">
      <alignment vertical="center"/>
      <protection locked="0"/>
    </xf>
    <xf numFmtId="0" fontId="15" fillId="0" borderId="15" xfId="0" applyFont="1" applyBorder="1" applyAlignment="1" applyProtection="1">
      <alignment horizontal="center" vertical="center" shrinkToFit="1"/>
    </xf>
    <xf numFmtId="0" fontId="72" fillId="0" borderId="15" xfId="0" applyFont="1" applyBorder="1" applyAlignment="1" applyProtection="1">
      <alignment horizontal="center" vertical="center" shrinkToFit="1"/>
    </xf>
    <xf numFmtId="0" fontId="15" fillId="0" borderId="60" xfId="0" applyFont="1" applyBorder="1" applyAlignment="1" applyProtection="1">
      <alignment vertical="center"/>
    </xf>
    <xf numFmtId="0" fontId="15" fillId="0" borderId="27" xfId="0" applyFont="1" applyBorder="1" applyAlignment="1" applyProtection="1">
      <alignment vertical="center"/>
    </xf>
    <xf numFmtId="0" fontId="15" fillId="0" borderId="17" xfId="0" applyFont="1" applyBorder="1" applyAlignment="1" applyProtection="1">
      <alignment vertical="center"/>
    </xf>
    <xf numFmtId="0" fontId="0" fillId="0" borderId="15" xfId="0" applyBorder="1" applyAlignment="1" applyProtection="1">
      <alignment horizontal="center" vertical="center" shrinkToFit="1"/>
    </xf>
    <xf numFmtId="0" fontId="0" fillId="0" borderId="15" xfId="0" applyBorder="1" applyAlignment="1" applyProtection="1">
      <alignment horizontal="center" vertical="center" wrapText="1"/>
    </xf>
    <xf numFmtId="0" fontId="15" fillId="0" borderId="2" xfId="0" applyFont="1" applyBorder="1" applyAlignment="1" applyProtection="1">
      <alignment vertical="center"/>
    </xf>
    <xf numFmtId="0" fontId="15" fillId="0" borderId="4" xfId="0" applyFont="1" applyBorder="1" applyAlignment="1" applyProtection="1">
      <alignment vertical="center"/>
    </xf>
    <xf numFmtId="0" fontId="15" fillId="0" borderId="3" xfId="0" applyFont="1" applyBorder="1" applyAlignment="1" applyProtection="1">
      <alignment vertical="center"/>
    </xf>
    <xf numFmtId="0" fontId="15" fillId="0" borderId="88" xfId="0" applyFont="1" applyBorder="1" applyAlignment="1" applyProtection="1">
      <alignment vertical="center"/>
    </xf>
    <xf numFmtId="0" fontId="15" fillId="0" borderId="89" xfId="0" applyFont="1" applyBorder="1" applyAlignment="1" applyProtection="1">
      <alignment vertical="center"/>
    </xf>
    <xf numFmtId="0" fontId="15" fillId="0" borderId="90" xfId="0" applyFont="1" applyBorder="1" applyAlignment="1" applyProtection="1">
      <alignment vertical="center"/>
    </xf>
    <xf numFmtId="0" fontId="15" fillId="0" borderId="0" xfId="0" applyFont="1" applyAlignment="1" applyProtection="1">
      <alignment vertical="center" wrapText="1"/>
    </xf>
    <xf numFmtId="0" fontId="46" fillId="0" borderId="0" xfId="0" applyFont="1" applyAlignment="1" applyProtection="1">
      <alignment vertical="center"/>
    </xf>
    <xf numFmtId="0" fontId="15" fillId="0" borderId="15" xfId="0" applyFont="1" applyBorder="1" applyAlignment="1" applyProtection="1">
      <alignment vertical="top" wrapText="1"/>
    </xf>
    <xf numFmtId="0" fontId="15" fillId="0" borderId="52" xfId="0" applyFont="1" applyBorder="1" applyAlignment="1" applyProtection="1">
      <alignment vertical="center"/>
    </xf>
    <xf numFmtId="0" fontId="15" fillId="0" borderId="21" xfId="0" applyFont="1" applyBorder="1" applyAlignment="1" applyProtection="1">
      <alignment vertical="center"/>
    </xf>
    <xf numFmtId="0" fontId="15" fillId="0" borderId="68" xfId="0" applyFont="1" applyBorder="1" applyAlignment="1" applyProtection="1">
      <alignment vertical="center"/>
    </xf>
    <xf numFmtId="0" fontId="7" fillId="0" borderId="0" xfId="0" applyFont="1" applyAlignment="1" applyProtection="1">
      <alignment vertical="top"/>
    </xf>
    <xf numFmtId="0" fontId="5" fillId="0" borderId="52"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66" xfId="0" applyFont="1" applyFill="1" applyBorder="1" applyAlignment="1" applyProtection="1">
      <alignment horizontal="center" vertical="center"/>
    </xf>
    <xf numFmtId="0" fontId="5" fillId="0" borderId="39"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0" xfId="0" applyFont="1" applyFill="1" applyAlignment="1" applyProtection="1">
      <alignment horizontal="center" vertical="center"/>
    </xf>
    <xf numFmtId="0" fontId="0" fillId="0" borderId="0" xfId="0" applyFont="1" applyAlignment="1" applyProtection="1">
      <alignment horizontal="center" vertical="center"/>
    </xf>
    <xf numFmtId="0" fontId="5" fillId="0" borderId="64" xfId="0" applyFont="1" applyBorder="1" applyAlignment="1" applyProtection="1">
      <alignment horizontal="center" vertical="center"/>
    </xf>
    <xf numFmtId="0" fontId="5" fillId="0" borderId="78" xfId="0" applyFont="1" applyBorder="1" applyAlignment="1" applyProtection="1">
      <alignment horizontal="center" vertical="center"/>
    </xf>
    <xf numFmtId="0" fontId="5" fillId="0" borderId="58" xfId="0" applyFont="1" applyBorder="1" applyAlignment="1" applyProtection="1">
      <alignment horizontal="center" vertical="center"/>
    </xf>
    <xf numFmtId="0" fontId="5" fillId="0" borderId="53" xfId="0" applyFont="1" applyBorder="1" applyAlignment="1" applyProtection="1">
      <alignment horizontal="center" vertical="center"/>
    </xf>
    <xf numFmtId="0" fontId="5" fillId="0" borderId="33"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7" fillId="0" borderId="20" xfId="0" applyFont="1" applyBorder="1" applyAlignment="1" applyProtection="1">
      <alignment vertical="top" wrapText="1"/>
    </xf>
    <xf numFmtId="0" fontId="7" fillId="0" borderId="0" xfId="0" applyFont="1" applyAlignment="1" applyProtection="1">
      <alignment vertical="top" wrapText="1"/>
    </xf>
    <xf numFmtId="0" fontId="7" fillId="0" borderId="29" xfId="0" applyFont="1" applyFill="1" applyBorder="1" applyAlignment="1" applyProtection="1">
      <alignment vertical="center" wrapText="1"/>
    </xf>
    <xf numFmtId="0" fontId="7" fillId="0" borderId="58" xfId="0" applyFont="1" applyFill="1" applyBorder="1" applyAlignment="1" applyProtection="1">
      <alignment vertical="center" wrapText="1"/>
    </xf>
    <xf numFmtId="0" fontId="7" fillId="0" borderId="28" xfId="0" applyFont="1" applyFill="1" applyBorder="1" applyAlignment="1" applyProtection="1">
      <alignment vertical="center" wrapText="1"/>
    </xf>
    <xf numFmtId="0" fontId="7" fillId="0" borderId="20" xfId="0" applyFont="1" applyFill="1" applyBorder="1" applyAlignment="1" applyProtection="1">
      <alignment vertical="center" wrapText="1"/>
    </xf>
    <xf numFmtId="38" fontId="7" fillId="2" borderId="42" xfId="0" applyNumberFormat="1" applyFont="1" applyFill="1" applyBorder="1" applyAlignment="1" applyProtection="1">
      <alignment horizontal="right" vertical="center"/>
      <protection locked="0"/>
    </xf>
    <xf numFmtId="38" fontId="7" fillId="2" borderId="40" xfId="0" applyNumberFormat="1" applyFont="1" applyFill="1" applyBorder="1" applyAlignment="1" applyProtection="1">
      <alignment horizontal="right" vertical="center"/>
      <protection locked="0"/>
    </xf>
    <xf numFmtId="38" fontId="7" fillId="0" borderId="33" xfId="6" applyNumberFormat="1" applyFont="1" applyFill="1" applyBorder="1" applyAlignment="1" applyProtection="1">
      <alignment vertical="center"/>
    </xf>
    <xf numFmtId="38" fontId="7" fillId="0" borderId="20" xfId="6" applyNumberFormat="1" applyFont="1" applyFill="1" applyBorder="1" applyAlignment="1" applyProtection="1">
      <alignment vertical="center"/>
    </xf>
    <xf numFmtId="0" fontId="7" fillId="0" borderId="36"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20" xfId="0" applyFont="1" applyBorder="1" applyAlignment="1" applyProtection="1">
      <alignment horizontal="left" vertical="center" wrapText="1"/>
    </xf>
    <xf numFmtId="0" fontId="7" fillId="0" borderId="29" xfId="0" applyFont="1" applyBorder="1" applyAlignment="1" applyProtection="1">
      <alignment horizontal="left" vertical="center" wrapText="1"/>
    </xf>
    <xf numFmtId="0" fontId="7" fillId="0" borderId="30"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7" fillId="0" borderId="47" xfId="0" applyFont="1" applyBorder="1" applyAlignment="1" applyProtection="1">
      <alignment horizontal="center" vertical="center"/>
    </xf>
    <xf numFmtId="0" fontId="7" fillId="0" borderId="45" xfId="0" applyFont="1" applyBorder="1" applyAlignment="1" applyProtection="1">
      <alignment horizontal="center" vertical="center"/>
    </xf>
    <xf numFmtId="38" fontId="7" fillId="0" borderId="2" xfId="6" applyNumberFormat="1" applyFont="1" applyFill="1" applyBorder="1" applyAlignment="1" applyProtection="1">
      <alignment vertical="center"/>
    </xf>
    <xf numFmtId="38" fontId="7" fillId="0" borderId="4" xfId="6" applyNumberFormat="1" applyFont="1" applyFill="1" applyBorder="1" applyAlignment="1" applyProtection="1">
      <alignment vertical="center"/>
    </xf>
    <xf numFmtId="38" fontId="7" fillId="0" borderId="0" xfId="6" applyNumberFormat="1" applyFont="1" applyFill="1" applyBorder="1" applyAlignment="1" applyProtection="1">
      <alignment vertical="center"/>
    </xf>
    <xf numFmtId="0" fontId="5" fillId="0" borderId="27" xfId="0" applyFont="1" applyFill="1" applyBorder="1" applyAlignment="1" applyProtection="1">
      <alignment horizontal="center" vertical="center"/>
    </xf>
    <xf numFmtId="3" fontId="7" fillId="0" borderId="60" xfId="0" applyNumberFormat="1" applyFont="1" applyFill="1" applyBorder="1" applyAlignment="1" applyProtection="1">
      <alignment vertical="center"/>
    </xf>
    <xf numFmtId="3" fontId="7" fillId="0" borderId="27" xfId="0" applyNumberFormat="1" applyFont="1" applyFill="1" applyBorder="1" applyAlignment="1" applyProtection="1">
      <alignment vertical="center"/>
    </xf>
    <xf numFmtId="0" fontId="5" fillId="0" borderId="56" xfId="0" applyFont="1" applyFill="1" applyBorder="1" applyAlignment="1" applyProtection="1">
      <alignment horizontal="center" vertical="center"/>
    </xf>
    <xf numFmtId="0" fontId="5" fillId="0" borderId="37"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3" fontId="7" fillId="0" borderId="47" xfId="0" applyNumberFormat="1" applyFont="1" applyFill="1" applyBorder="1" applyAlignment="1" applyProtection="1">
      <alignment vertical="center"/>
    </xf>
    <xf numFmtId="3" fontId="7" fillId="0" borderId="45" xfId="0" applyNumberFormat="1" applyFont="1" applyFill="1" applyBorder="1" applyAlignment="1" applyProtection="1">
      <alignment vertical="center"/>
    </xf>
    <xf numFmtId="0" fontId="5" fillId="0" borderId="63" xfId="0" applyFont="1" applyFill="1" applyBorder="1" applyAlignment="1" applyProtection="1">
      <alignment vertical="center" wrapText="1"/>
    </xf>
    <xf numFmtId="0" fontId="5" fillId="0" borderId="4" xfId="0" applyFont="1" applyFill="1" applyBorder="1" applyAlignment="1" applyProtection="1">
      <alignment vertical="center" wrapText="1"/>
    </xf>
    <xf numFmtId="0" fontId="5" fillId="0" borderId="3"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9" xfId="0" applyFont="1" applyFill="1" applyBorder="1" applyAlignment="1" applyProtection="1">
      <alignment vertical="center" wrapText="1"/>
    </xf>
    <xf numFmtId="0" fontId="5" fillId="0" borderId="44" xfId="0" applyFont="1" applyFill="1" applyBorder="1" applyAlignment="1" applyProtection="1">
      <alignment vertical="center" wrapText="1"/>
    </xf>
    <xf numFmtId="0" fontId="5" fillId="0" borderId="1" xfId="0" applyFont="1" applyFill="1" applyBorder="1" applyAlignment="1" applyProtection="1">
      <alignment vertical="center" wrapText="1"/>
    </xf>
    <xf numFmtId="0" fontId="5" fillId="0" borderId="10" xfId="0" applyFont="1" applyFill="1" applyBorder="1" applyAlignment="1" applyProtection="1">
      <alignment vertical="center" wrapText="1"/>
    </xf>
    <xf numFmtId="0" fontId="0" fillId="0" borderId="40" xfId="0" applyFont="1" applyBorder="1" applyAlignment="1" applyProtection="1">
      <alignment vertical="center" wrapText="1"/>
    </xf>
    <xf numFmtId="0" fontId="0" fillId="0" borderId="41" xfId="0" applyFont="1" applyBorder="1" applyAlignment="1" applyProtection="1">
      <alignment vertical="center" wrapText="1"/>
    </xf>
    <xf numFmtId="3" fontId="7" fillId="2" borderId="60" xfId="0" applyNumberFormat="1" applyFont="1" applyFill="1" applyBorder="1" applyAlignment="1" applyProtection="1">
      <alignment vertical="center"/>
      <protection locked="0"/>
    </xf>
    <xf numFmtId="3" fontId="7" fillId="2" borderId="27" xfId="0" applyNumberFormat="1" applyFont="1" applyFill="1" applyBorder="1" applyAlignment="1" applyProtection="1">
      <alignment vertical="center"/>
      <protection locked="0"/>
    </xf>
    <xf numFmtId="0" fontId="0" fillId="0" borderId="0" xfId="0" applyFont="1" applyAlignment="1" applyProtection="1">
      <alignment vertical="center" wrapText="1"/>
    </xf>
    <xf numFmtId="0" fontId="0" fillId="0" borderId="30" xfId="0" applyFont="1" applyBorder="1" applyAlignment="1" applyProtection="1">
      <alignment vertical="center" wrapText="1"/>
    </xf>
    <xf numFmtId="0" fontId="7" fillId="0" borderId="57" xfId="0" applyFont="1" applyFill="1" applyBorder="1" applyAlignment="1" applyProtection="1">
      <alignment horizontal="center" vertical="center"/>
    </xf>
    <xf numFmtId="0" fontId="7" fillId="0" borderId="56" xfId="0" applyFont="1" applyBorder="1" applyAlignment="1" applyProtection="1">
      <alignment horizontal="center" vertical="center"/>
    </xf>
    <xf numFmtId="0" fontId="7" fillId="0" borderId="57" xfId="0" applyFont="1" applyBorder="1" applyAlignment="1" applyProtection="1">
      <alignment horizontal="center" vertical="center"/>
    </xf>
    <xf numFmtId="0" fontId="7" fillId="0" borderId="38" xfId="0" applyFont="1" applyBorder="1" applyAlignment="1" applyProtection="1">
      <alignment horizontal="center" vertical="center"/>
    </xf>
    <xf numFmtId="0" fontId="24" fillId="0" borderId="15" xfId="0" applyFont="1" applyFill="1" applyBorder="1" applyAlignment="1" applyProtection="1">
      <alignment vertical="center" shrinkToFit="1"/>
    </xf>
    <xf numFmtId="0" fontId="5" fillId="0" borderId="4"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7" fillId="0" borderId="63" xfId="0" applyFont="1" applyFill="1" applyBorder="1" applyAlignment="1" applyProtection="1">
      <alignment vertical="center" wrapText="1"/>
    </xf>
    <xf numFmtId="0" fontId="7" fillId="0" borderId="4" xfId="0" applyFont="1" applyFill="1" applyBorder="1" applyAlignment="1" applyProtection="1">
      <alignment vertical="center" wrapText="1"/>
    </xf>
    <xf numFmtId="0" fontId="7" fillId="0" borderId="3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31" xfId="0" applyFont="1" applyFill="1" applyBorder="1" applyAlignment="1" applyProtection="1">
      <alignment vertical="center" wrapText="1"/>
    </xf>
    <xf numFmtId="0" fontId="7" fillId="0" borderId="16" xfId="0" applyFont="1" applyFill="1" applyBorder="1" applyAlignment="1" applyProtection="1">
      <alignment vertical="center" wrapText="1"/>
    </xf>
    <xf numFmtId="0" fontId="7" fillId="2" borderId="2"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7" fillId="2" borderId="11"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7" fillId="2" borderId="0" xfId="0" applyFont="1" applyFill="1" applyBorder="1" applyAlignment="1" applyProtection="1">
      <alignment vertical="center" wrapText="1"/>
      <protection locked="0"/>
    </xf>
    <xf numFmtId="0" fontId="7" fillId="2" borderId="7" xfId="0" applyFont="1" applyFill="1" applyBorder="1" applyAlignment="1" applyProtection="1">
      <alignment vertical="center" wrapText="1"/>
      <protection locked="0"/>
    </xf>
    <xf numFmtId="0" fontId="7" fillId="2" borderId="34" xfId="0" applyFont="1" applyFill="1" applyBorder="1" applyAlignment="1" applyProtection="1">
      <alignment vertical="center" wrapText="1"/>
      <protection locked="0"/>
    </xf>
    <xf numFmtId="0" fontId="7" fillId="2" borderId="16" xfId="0" applyFont="1" applyFill="1" applyBorder="1" applyAlignment="1" applyProtection="1">
      <alignment vertical="center" wrapText="1"/>
      <protection locked="0"/>
    </xf>
    <xf numFmtId="0" fontId="7" fillId="2" borderId="18" xfId="0" applyFont="1" applyFill="1" applyBorder="1" applyAlignment="1" applyProtection="1">
      <alignment vertical="center" wrapText="1"/>
      <protection locked="0"/>
    </xf>
    <xf numFmtId="0" fontId="7" fillId="2" borderId="2"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7" fillId="2" borderId="11" xfId="0" applyFont="1" applyFill="1" applyBorder="1" applyAlignment="1" applyProtection="1">
      <alignment vertical="center"/>
      <protection locked="0"/>
    </xf>
    <xf numFmtId="0" fontId="7" fillId="2" borderId="6"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7" fillId="2" borderId="7" xfId="0" applyFont="1" applyFill="1" applyBorder="1" applyAlignment="1" applyProtection="1">
      <alignment vertical="center"/>
      <protection locked="0"/>
    </xf>
    <xf numFmtId="0" fontId="7" fillId="2" borderId="5" xfId="0" applyFont="1" applyFill="1" applyBorder="1" applyAlignment="1" applyProtection="1">
      <alignment vertical="center"/>
      <protection locked="0"/>
    </xf>
    <xf numFmtId="0" fontId="7" fillId="2" borderId="1"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0" fontId="0" fillId="0" borderId="15" xfId="0" applyBorder="1" applyAlignment="1" applyProtection="1">
      <alignment horizontal="center" vertical="center"/>
    </xf>
    <xf numFmtId="0" fontId="0" fillId="0" borderId="49" xfId="0" applyBorder="1" applyAlignment="1" applyProtection="1">
      <alignment horizontal="center" vertical="center"/>
    </xf>
    <xf numFmtId="0" fontId="0" fillId="0" borderId="19" xfId="0" applyBorder="1" applyAlignment="1" applyProtection="1">
      <alignment horizontal="center" vertical="center"/>
    </xf>
    <xf numFmtId="0" fontId="0" fillId="0" borderId="76" xfId="0" applyBorder="1" applyAlignment="1" applyProtection="1">
      <alignment horizontal="center" vertical="center"/>
    </xf>
    <xf numFmtId="0" fontId="0" fillId="0" borderId="76" xfId="0" applyFill="1" applyBorder="1" applyAlignment="1" applyProtection="1">
      <alignment horizontal="center" vertical="center"/>
    </xf>
    <xf numFmtId="0" fontId="0" fillId="0" borderId="49" xfId="0" applyBorder="1" applyAlignment="1" applyProtection="1">
      <alignment horizontal="center" vertical="center" wrapText="1"/>
    </xf>
    <xf numFmtId="0" fontId="50" fillId="0" borderId="15" xfId="0" applyFont="1" applyBorder="1" applyAlignment="1" applyProtection="1">
      <alignment vertical="center" shrinkToFit="1"/>
    </xf>
    <xf numFmtId="0" fontId="50" fillId="0" borderId="60" xfId="0" applyFont="1" applyBorder="1" applyAlignment="1" applyProtection="1">
      <alignment vertical="center" shrinkToFit="1"/>
    </xf>
    <xf numFmtId="38" fontId="50" fillId="0" borderId="15" xfId="6" applyFont="1" applyFill="1" applyBorder="1" applyAlignment="1" applyProtection="1">
      <alignment vertical="center" shrinkToFit="1"/>
    </xf>
    <xf numFmtId="38" fontId="50" fillId="0" borderId="60" xfId="6" applyFont="1" applyFill="1" applyBorder="1" applyAlignment="1" applyProtection="1">
      <alignment vertical="center" shrinkToFit="1"/>
    </xf>
    <xf numFmtId="38" fontId="50" fillId="0" borderId="27" xfId="6" applyFont="1" applyFill="1" applyBorder="1" applyAlignment="1" applyProtection="1">
      <alignment vertical="center" shrinkToFit="1"/>
    </xf>
    <xf numFmtId="38" fontId="50" fillId="0" borderId="2" xfId="6" applyFont="1" applyFill="1" applyBorder="1" applyAlignment="1" applyProtection="1">
      <alignment vertical="center" shrinkToFit="1"/>
    </xf>
    <xf numFmtId="38" fontId="50" fillId="0" borderId="4" xfId="6" applyFont="1" applyFill="1" applyBorder="1" applyAlignment="1" applyProtection="1">
      <alignment vertical="center" shrinkToFit="1"/>
    </xf>
    <xf numFmtId="0" fontId="0" fillId="0" borderId="97" xfId="0" applyBorder="1" applyAlignment="1" applyProtection="1">
      <alignment horizontal="center" vertical="center"/>
    </xf>
    <xf numFmtId="0" fontId="40" fillId="0" borderId="15" xfId="0" applyFont="1" applyBorder="1" applyAlignment="1" applyProtection="1">
      <alignment horizontal="center" vertical="center" wrapText="1"/>
    </xf>
    <xf numFmtId="38" fontId="50" fillId="0" borderId="5" xfId="6" applyFont="1" applyFill="1" applyBorder="1" applyAlignment="1" applyProtection="1">
      <alignment vertical="center" shrinkToFit="1"/>
    </xf>
    <xf numFmtId="38" fontId="50" fillId="0" borderId="1" xfId="6" applyFont="1" applyFill="1" applyBorder="1" applyAlignment="1" applyProtection="1">
      <alignment vertical="center" shrinkToFit="1"/>
    </xf>
    <xf numFmtId="38" fontId="59" fillId="0" borderId="22" xfId="0" applyNumberFormat="1" applyFont="1" applyFill="1" applyBorder="1" applyAlignment="1" applyProtection="1">
      <alignment vertical="center" shrinkToFit="1"/>
    </xf>
    <xf numFmtId="0" fontId="59" fillId="0" borderId="98" xfId="0" applyFont="1" applyFill="1" applyBorder="1" applyAlignment="1" applyProtection="1">
      <alignment vertical="center" shrinkToFit="1"/>
    </xf>
    <xf numFmtId="0" fontId="59" fillId="0" borderId="24" xfId="0" applyFont="1" applyFill="1" applyBorder="1" applyAlignment="1" applyProtection="1">
      <alignment vertical="center" shrinkToFit="1"/>
    </xf>
    <xf numFmtId="0" fontId="59" fillId="0" borderId="26" xfId="0" applyFont="1" applyFill="1" applyBorder="1" applyAlignment="1" applyProtection="1">
      <alignment vertical="center" shrinkToFit="1"/>
    </xf>
    <xf numFmtId="38" fontId="50" fillId="0" borderId="3" xfId="6" applyFont="1" applyFill="1" applyBorder="1" applyAlignment="1" applyProtection="1">
      <alignment vertical="center" shrinkToFit="1"/>
    </xf>
    <xf numFmtId="38" fontId="50" fillId="0" borderId="10" xfId="6" applyFont="1" applyFill="1" applyBorder="1" applyAlignment="1" applyProtection="1">
      <alignment vertical="center" shrinkToFit="1"/>
    </xf>
    <xf numFmtId="0" fontId="15" fillId="0" borderId="15" xfId="0" applyFont="1" applyBorder="1" applyAlignment="1" applyProtection="1">
      <alignment horizontal="center" vertical="center" wrapText="1"/>
    </xf>
    <xf numFmtId="0" fontId="5" fillId="0" borderId="63" xfId="0" applyFont="1" applyBorder="1" applyProtection="1">
      <alignment vertical="center"/>
    </xf>
    <xf numFmtId="0" fontId="5" fillId="0" borderId="4" xfId="0" applyFont="1" applyBorder="1" applyProtection="1">
      <alignment vertical="center"/>
    </xf>
    <xf numFmtId="0" fontId="81" fillId="0" borderId="4" xfId="0" applyFont="1" applyBorder="1" applyProtection="1">
      <alignment vertical="center"/>
    </xf>
    <xf numFmtId="0" fontId="5" fillId="0" borderId="30" xfId="0" applyFont="1" applyBorder="1" applyProtection="1">
      <alignment vertical="center"/>
    </xf>
    <xf numFmtId="0" fontId="5" fillId="0" borderId="0" xfId="0" applyFont="1" applyProtection="1">
      <alignment vertical="center"/>
    </xf>
    <xf numFmtId="0" fontId="81" fillId="0" borderId="0" xfId="0" applyFont="1" applyProtection="1">
      <alignment vertical="center"/>
    </xf>
    <xf numFmtId="0" fontId="5" fillId="0" borderId="44" xfId="0" applyFont="1" applyBorder="1" applyProtection="1">
      <alignment vertical="center"/>
    </xf>
    <xf numFmtId="0" fontId="5" fillId="0" borderId="1" xfId="0" applyFont="1" applyBorder="1" applyProtection="1">
      <alignment vertical="center"/>
    </xf>
    <xf numFmtId="0" fontId="81" fillId="0" borderId="1" xfId="0" applyFont="1" applyBorder="1" applyProtection="1">
      <alignment vertical="center"/>
    </xf>
    <xf numFmtId="0" fontId="7" fillId="0" borderId="4" xfId="0" applyFont="1" applyBorder="1" applyAlignment="1" applyProtection="1">
      <alignment horizontal="left" vertical="center" wrapText="1"/>
    </xf>
    <xf numFmtId="0" fontId="7" fillId="0" borderId="0" xfId="0" applyFont="1" applyAlignment="1" applyProtection="1">
      <alignment horizontal="left" vertical="center" wrapText="1"/>
    </xf>
    <xf numFmtId="0" fontId="7" fillId="0" borderId="31"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81" fillId="0" borderId="16" xfId="0" applyFont="1" applyBorder="1" applyProtection="1">
      <alignment vertical="center"/>
    </xf>
    <xf numFmtId="0" fontId="5" fillId="0" borderId="42" xfId="0" applyFont="1" applyBorder="1" applyProtection="1">
      <alignment vertical="center"/>
    </xf>
    <xf numFmtId="0" fontId="82" fillId="0" borderId="40" xfId="0" applyFont="1" applyBorder="1" applyProtection="1">
      <alignment vertical="center"/>
    </xf>
    <xf numFmtId="0" fontId="82" fillId="0" borderId="41" xfId="0" applyFont="1" applyBorder="1" applyProtection="1">
      <alignment vertical="center"/>
    </xf>
    <xf numFmtId="0" fontId="7" fillId="0" borderId="33" xfId="0" applyFont="1" applyBorder="1" applyAlignment="1" applyProtection="1">
      <alignment horizontal="left" vertical="center" wrapText="1"/>
    </xf>
    <xf numFmtId="0" fontId="7" fillId="0" borderId="35" xfId="0" applyFont="1" applyBorder="1" applyAlignment="1" applyProtection="1">
      <alignment horizontal="left" vertical="center" wrapText="1"/>
    </xf>
    <xf numFmtId="0" fontId="81" fillId="0" borderId="57" xfId="0" applyFont="1" applyBorder="1" applyAlignment="1" applyProtection="1">
      <alignment horizontal="center" vertical="center"/>
    </xf>
    <xf numFmtId="0" fontId="5" fillId="0" borderId="63" xfId="0" applyFont="1" applyBorder="1" applyAlignment="1" applyProtection="1">
      <alignment horizontal="left" vertical="center" wrapText="1"/>
    </xf>
    <xf numFmtId="0" fontId="81" fillId="0" borderId="11" xfId="0" applyFont="1" applyBorder="1" applyProtection="1">
      <alignment vertical="center"/>
    </xf>
    <xf numFmtId="0" fontId="81" fillId="0" borderId="44" xfId="0" applyFont="1" applyBorder="1" applyProtection="1">
      <alignment vertical="center"/>
    </xf>
    <xf numFmtId="0" fontId="81" fillId="0" borderId="8" xfId="0" applyFont="1" applyBorder="1" applyProtection="1">
      <alignment vertical="center"/>
    </xf>
    <xf numFmtId="3" fontId="5" fillId="0" borderId="60" xfId="0" applyNumberFormat="1" applyFont="1" applyBorder="1" applyAlignment="1" applyProtection="1">
      <alignment horizontal="center" vertical="center" shrinkToFit="1"/>
    </xf>
    <xf numFmtId="0" fontId="81" fillId="0" borderId="27" xfId="0" applyFont="1" applyBorder="1" applyAlignment="1" applyProtection="1">
      <alignment vertical="center" shrinkToFit="1"/>
    </xf>
    <xf numFmtId="0" fontId="81" fillId="0" borderId="61" xfId="0" applyFont="1" applyBorder="1" applyAlignment="1" applyProtection="1">
      <alignment vertical="center" shrinkToFit="1"/>
    </xf>
    <xf numFmtId="0" fontId="5" fillId="2" borderId="60" xfId="9" applyFont="1" applyFill="1" applyBorder="1" applyAlignment="1" applyProtection="1">
      <alignment vertical="center"/>
      <protection locked="0"/>
    </xf>
    <xf numFmtId="0" fontId="81" fillId="2" borderId="27" xfId="0" applyFont="1" applyFill="1" applyBorder="1" applyProtection="1">
      <alignment vertical="center"/>
      <protection locked="0"/>
    </xf>
    <xf numFmtId="0" fontId="81" fillId="2" borderId="61" xfId="0" applyFont="1" applyFill="1" applyBorder="1" applyProtection="1">
      <alignment vertical="center"/>
      <protection locked="0"/>
    </xf>
    <xf numFmtId="0" fontId="5" fillId="0" borderId="2" xfId="0" applyFont="1" applyBorder="1" applyProtection="1">
      <alignment vertical="center"/>
    </xf>
    <xf numFmtId="0" fontId="82" fillId="0" borderId="4" xfId="0" applyFont="1" applyBorder="1" applyProtection="1">
      <alignment vertical="center"/>
    </xf>
    <xf numFmtId="0" fontId="82" fillId="0" borderId="3" xfId="0" applyFont="1" applyBorder="1" applyProtection="1">
      <alignment vertical="center"/>
    </xf>
    <xf numFmtId="38" fontId="7" fillId="0" borderId="100" xfId="0" applyNumberFormat="1" applyFont="1" applyFill="1" applyBorder="1" applyAlignment="1" applyProtection="1">
      <alignment horizontal="right" vertical="center"/>
    </xf>
    <xf numFmtId="38" fontId="7" fillId="0" borderId="101" xfId="0" applyNumberFormat="1" applyFont="1" applyFill="1" applyBorder="1" applyAlignment="1" applyProtection="1">
      <alignment horizontal="right" vertical="center"/>
    </xf>
    <xf numFmtId="0" fontId="7" fillId="0" borderId="39" xfId="0" applyFont="1" applyBorder="1" applyAlignment="1" applyProtection="1">
      <alignment vertical="center" wrapText="1"/>
    </xf>
    <xf numFmtId="0" fontId="7" fillId="0" borderId="40" xfId="0" applyFont="1" applyBorder="1" applyAlignment="1" applyProtection="1">
      <alignment vertical="center" wrapText="1"/>
    </xf>
    <xf numFmtId="0" fontId="81" fillId="0" borderId="40" xfId="0" applyFont="1" applyBorder="1" applyAlignment="1" applyProtection="1">
      <alignment vertical="center" wrapText="1"/>
    </xf>
    <xf numFmtId="0" fontId="5" fillId="2" borderId="34" xfId="0" applyFont="1" applyFill="1" applyBorder="1" applyAlignment="1" applyProtection="1">
      <alignment horizontal="left" vertical="center"/>
      <protection locked="0"/>
    </xf>
    <xf numFmtId="0" fontId="5" fillId="2" borderId="40" xfId="0" applyFont="1" applyFill="1" applyBorder="1" applyAlignment="1" applyProtection="1">
      <alignment horizontal="left" vertical="center"/>
      <protection locked="0"/>
    </xf>
    <xf numFmtId="0" fontId="5" fillId="2" borderId="59" xfId="0" applyFont="1" applyFill="1" applyBorder="1" applyAlignment="1" applyProtection="1">
      <alignment horizontal="left" vertical="center"/>
      <protection locked="0"/>
    </xf>
    <xf numFmtId="0" fontId="5" fillId="0" borderId="28" xfId="0" applyFont="1" applyBorder="1" applyAlignment="1" applyProtection="1">
      <alignment horizontal="left" vertical="center" wrapText="1"/>
    </xf>
    <xf numFmtId="0" fontId="5" fillId="0" borderId="20" xfId="0" applyFont="1" applyBorder="1" applyAlignment="1" applyProtection="1">
      <alignment horizontal="left" vertical="center" wrapText="1"/>
    </xf>
    <xf numFmtId="0" fontId="12" fillId="0" borderId="20" xfId="0" applyFont="1" applyBorder="1" applyProtection="1">
      <alignment vertical="center"/>
    </xf>
    <xf numFmtId="0" fontId="12" fillId="0" borderId="29" xfId="0" applyFont="1" applyBorder="1" applyProtection="1">
      <alignment vertical="center"/>
    </xf>
    <xf numFmtId="38" fontId="7" fillId="0" borderId="47" xfId="6" applyFont="1" applyFill="1" applyBorder="1" applyAlignment="1" applyProtection="1">
      <alignment horizontal="right" vertical="center"/>
    </xf>
    <xf numFmtId="38" fontId="10" fillId="0" borderId="45" xfId="6" applyFont="1" applyFill="1" applyBorder="1" applyAlignment="1" applyProtection="1">
      <alignment horizontal="right" vertical="center"/>
    </xf>
    <xf numFmtId="0" fontId="5" fillId="0" borderId="15" xfId="0" applyFont="1" applyBorder="1" applyAlignment="1" applyProtection="1">
      <alignment vertical="center" wrapText="1"/>
    </xf>
    <xf numFmtId="0" fontId="10" fillId="0" borderId="15" xfId="0" applyFont="1" applyBorder="1" applyProtection="1">
      <alignment vertical="center"/>
    </xf>
    <xf numFmtId="0" fontId="5" fillId="0" borderId="15" xfId="0" applyFont="1" applyBorder="1" applyAlignment="1" applyProtection="1">
      <alignment horizontal="left" vertical="center" wrapText="1"/>
    </xf>
    <xf numFmtId="0" fontId="5" fillId="0" borderId="24" xfId="0" applyFont="1" applyBorder="1" applyProtection="1">
      <alignment vertical="center"/>
    </xf>
    <xf numFmtId="0" fontId="5" fillId="0" borderId="25" xfId="0" applyFont="1" applyBorder="1" applyProtection="1">
      <alignment vertical="center"/>
    </xf>
    <xf numFmtId="0" fontId="5" fillId="0" borderId="53" xfId="0" applyFont="1" applyBorder="1" applyProtection="1">
      <alignment vertical="center"/>
    </xf>
    <xf numFmtId="0" fontId="5" fillId="0" borderId="34" xfId="0" applyFont="1" applyBorder="1" applyProtection="1">
      <alignment vertical="center"/>
    </xf>
    <xf numFmtId="0" fontId="5" fillId="0" borderId="28" xfId="0" applyFont="1" applyBorder="1" applyAlignment="1" applyProtection="1">
      <alignment vertical="center" wrapText="1"/>
    </xf>
    <xf numFmtId="0" fontId="5" fillId="0" borderId="20" xfId="0" applyFont="1" applyBorder="1" applyAlignment="1" applyProtection="1">
      <alignment vertical="center" wrapText="1"/>
    </xf>
    <xf numFmtId="0" fontId="82" fillId="0" borderId="20" xfId="0" applyFont="1" applyBorder="1" applyProtection="1">
      <alignment vertical="center"/>
    </xf>
    <xf numFmtId="0" fontId="82" fillId="0" borderId="29" xfId="0" applyFont="1" applyBorder="1" applyProtection="1">
      <alignment vertical="center"/>
    </xf>
    <xf numFmtId="38" fontId="7" fillId="0" borderId="47" xfId="0" applyNumberFormat="1" applyFont="1" applyFill="1" applyBorder="1" applyAlignment="1" applyProtection="1">
      <alignment horizontal="right" vertical="center"/>
    </xf>
    <xf numFmtId="38" fontId="7" fillId="0" borderId="45" xfId="0" applyNumberFormat="1" applyFont="1" applyFill="1" applyBorder="1" applyAlignment="1" applyProtection="1">
      <alignment horizontal="right" vertical="center"/>
    </xf>
    <xf numFmtId="0" fontId="5" fillId="0" borderId="62" xfId="0" applyFont="1" applyBorder="1" applyAlignment="1" applyProtection="1">
      <alignment horizontal="center" vertical="center"/>
    </xf>
    <xf numFmtId="0" fontId="5" fillId="0" borderId="27" xfId="0" applyFont="1" applyBorder="1" applyAlignment="1" applyProtection="1">
      <alignment horizontal="center" vertical="center"/>
    </xf>
    <xf numFmtId="0" fontId="81" fillId="0" borderId="27" xfId="0" applyFont="1" applyBorder="1" applyAlignment="1" applyProtection="1">
      <alignment horizontal="center" vertical="center"/>
    </xf>
    <xf numFmtId="0" fontId="81" fillId="0" borderId="17" xfId="0" applyFont="1" applyBorder="1" applyAlignment="1" applyProtection="1">
      <alignment horizontal="center" vertical="center"/>
    </xf>
    <xf numFmtId="0" fontId="5" fillId="0" borderId="30" xfId="0" applyFont="1" applyBorder="1" applyAlignment="1" applyProtection="1">
      <alignment vertical="center" wrapText="1"/>
    </xf>
    <xf numFmtId="0" fontId="5" fillId="0" borderId="0" xfId="0" applyFont="1" applyAlignment="1" applyProtection="1">
      <alignment vertical="center" wrapText="1"/>
    </xf>
    <xf numFmtId="0" fontId="81" fillId="0" borderId="0" xfId="0" applyFont="1" applyAlignment="1" applyProtection="1">
      <alignment vertical="center" wrapText="1"/>
    </xf>
    <xf numFmtId="0" fontId="81" fillId="0" borderId="30" xfId="0" applyFont="1" applyBorder="1" applyAlignment="1" applyProtection="1">
      <alignment vertical="center" wrapText="1"/>
    </xf>
    <xf numFmtId="0" fontId="81" fillId="0" borderId="44" xfId="0" applyFont="1" applyBorder="1" applyAlignment="1" applyProtection="1">
      <alignment vertical="center" wrapText="1"/>
    </xf>
    <xf numFmtId="0" fontId="81" fillId="0" borderId="1" xfId="0" applyFont="1" applyBorder="1" applyAlignment="1" applyProtection="1">
      <alignment vertical="center" wrapText="1"/>
    </xf>
    <xf numFmtId="0" fontId="7" fillId="2" borderId="0" xfId="0" applyFont="1" applyFill="1" applyAlignment="1" applyProtection="1">
      <alignment horizontal="left" vertical="center" shrinkToFit="1"/>
      <protection locked="0"/>
    </xf>
    <xf numFmtId="0" fontId="7" fillId="2" borderId="0" xfId="0" applyFont="1" applyFill="1" applyAlignment="1" applyProtection="1">
      <alignment horizontal="left" vertical="center"/>
      <protection locked="0"/>
    </xf>
    <xf numFmtId="0" fontId="77" fillId="0" borderId="0" xfId="9" applyFont="1" applyFill="1" applyBorder="1" applyAlignment="1" applyProtection="1">
      <alignment horizontal="center" vertical="center"/>
    </xf>
    <xf numFmtId="0" fontId="77" fillId="0" borderId="24" xfId="9" applyFont="1" applyBorder="1" applyAlignment="1" applyProtection="1">
      <alignment horizontal="distributed" vertical="center"/>
    </xf>
    <xf numFmtId="0" fontId="77" fillId="0" borderId="25" xfId="9" applyFont="1" applyBorder="1" applyAlignment="1" applyProtection="1">
      <alignment horizontal="distributed" vertical="center"/>
    </xf>
    <xf numFmtId="0" fontId="77" fillId="0" borderId="26" xfId="9" applyFont="1" applyBorder="1" applyAlignment="1" applyProtection="1">
      <alignment horizontal="distributed" vertical="center"/>
    </xf>
    <xf numFmtId="0" fontId="77" fillId="0" borderId="39" xfId="9" applyFont="1" applyFill="1" applyBorder="1" applyAlignment="1" applyProtection="1">
      <alignment vertical="center" shrinkToFit="1"/>
    </xf>
    <xf numFmtId="0" fontId="77" fillId="0" borderId="40" xfId="9" applyFont="1" applyFill="1" applyBorder="1" applyAlignment="1" applyProtection="1">
      <alignment vertical="center" shrinkToFit="1"/>
    </xf>
    <xf numFmtId="0" fontId="77" fillId="0" borderId="59" xfId="9" applyFont="1" applyFill="1" applyBorder="1" applyAlignment="1" applyProtection="1">
      <alignment vertical="center" shrinkToFit="1"/>
    </xf>
    <xf numFmtId="0" fontId="77" fillId="0" borderId="0" xfId="9" applyFont="1" applyBorder="1" applyAlignment="1" applyProtection="1">
      <alignment horizontal="distributed" vertical="center"/>
    </xf>
    <xf numFmtId="0" fontId="5" fillId="0" borderId="67" xfId="0" applyFont="1" applyBorder="1" applyProtection="1">
      <alignment vertical="center"/>
    </xf>
    <xf numFmtId="0" fontId="81" fillId="0" borderId="45" xfId="0" applyFont="1" applyBorder="1" applyProtection="1">
      <alignment vertical="center"/>
    </xf>
    <xf numFmtId="0" fontId="81" fillId="0" borderId="46" xfId="0" applyFont="1" applyBorder="1" applyProtection="1">
      <alignment vertical="center"/>
    </xf>
    <xf numFmtId="3" fontId="7" fillId="0" borderId="47" xfId="0" applyNumberFormat="1" applyFont="1" applyFill="1" applyBorder="1" applyAlignment="1" applyProtection="1">
      <alignment horizontal="right" vertical="center"/>
    </xf>
    <xf numFmtId="3" fontId="7" fillId="0" borderId="45" xfId="0" applyNumberFormat="1" applyFont="1" applyFill="1" applyBorder="1" applyAlignment="1" applyProtection="1">
      <alignment horizontal="right" vertical="center"/>
    </xf>
    <xf numFmtId="0" fontId="63" fillId="0" borderId="0" xfId="9" applyFont="1" applyFill="1" applyAlignment="1" applyProtection="1">
      <alignment horizontal="center" vertical="center"/>
    </xf>
    <xf numFmtId="0" fontId="77" fillId="0" borderId="16" xfId="9" applyFont="1" applyBorder="1" applyAlignment="1" applyProtection="1">
      <alignment horizontal="center" vertical="center"/>
    </xf>
    <xf numFmtId="0" fontId="77" fillId="0" borderId="22" xfId="9" applyFont="1" applyBorder="1" applyAlignment="1" applyProtection="1">
      <alignment horizontal="distributed" vertical="center"/>
    </xf>
    <xf numFmtId="0" fontId="77" fillId="0" borderId="23" xfId="9" applyFont="1" applyBorder="1" applyAlignment="1" applyProtection="1">
      <alignment horizontal="distributed" vertical="center"/>
    </xf>
    <xf numFmtId="0" fontId="77" fillId="0" borderId="98" xfId="9" applyFont="1" applyBorder="1" applyAlignment="1" applyProtection="1">
      <alignment horizontal="distributed" vertical="center"/>
    </xf>
    <xf numFmtId="0" fontId="77" fillId="0" borderId="67" xfId="9" applyFont="1" applyFill="1" applyBorder="1" applyAlignment="1" applyProtection="1">
      <alignment vertical="center" shrinkToFit="1"/>
    </xf>
    <xf numFmtId="0" fontId="77" fillId="0" borderId="45" xfId="9" applyFont="1" applyFill="1" applyBorder="1" applyAlignment="1" applyProtection="1">
      <alignment vertical="center" shrinkToFit="1"/>
    </xf>
    <xf numFmtId="0" fontId="77" fillId="0" borderId="48" xfId="9" applyFont="1" applyFill="1" applyBorder="1" applyAlignment="1" applyProtection="1">
      <alignment vertical="center" shrinkToFit="1"/>
    </xf>
    <xf numFmtId="0" fontId="77" fillId="0" borderId="43" xfId="9" applyFont="1" applyBorder="1" applyAlignment="1" applyProtection="1">
      <alignment horizontal="distributed" vertical="center"/>
    </xf>
    <xf numFmtId="0" fontId="77" fillId="0" borderId="15" xfId="9" applyFont="1" applyBorder="1" applyAlignment="1" applyProtection="1">
      <alignment horizontal="distributed" vertical="center"/>
    </xf>
    <xf numFmtId="0" fontId="77" fillId="0" borderId="99" xfId="9" applyFont="1" applyBorder="1" applyAlignment="1" applyProtection="1">
      <alignment horizontal="distributed" vertical="center"/>
    </xf>
    <xf numFmtId="0" fontId="77" fillId="0" borderId="62" xfId="9" applyFont="1" applyFill="1" applyBorder="1" applyAlignment="1" applyProtection="1">
      <alignment vertical="center" shrinkToFit="1"/>
    </xf>
    <xf numFmtId="0" fontId="77" fillId="0" borderId="27" xfId="9" applyFont="1" applyFill="1" applyBorder="1" applyAlignment="1" applyProtection="1">
      <alignment vertical="center" shrinkToFit="1"/>
    </xf>
    <xf numFmtId="0" fontId="77" fillId="0" borderId="61" xfId="9" applyFont="1" applyFill="1" applyBorder="1" applyAlignment="1" applyProtection="1">
      <alignment vertical="center" shrinkToFit="1"/>
    </xf>
    <xf numFmtId="0" fontId="5" fillId="0" borderId="5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57" xfId="0" applyFont="1" applyBorder="1" applyAlignment="1" applyProtection="1">
      <alignment horizontal="center" vertical="center"/>
    </xf>
    <xf numFmtId="0" fontId="5" fillId="0" borderId="6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5" fillId="0" borderId="63" xfId="0" applyFont="1" applyFill="1" applyBorder="1" applyAlignment="1" applyProtection="1">
      <alignment horizontal="left" vertical="center" wrapText="1"/>
    </xf>
    <xf numFmtId="3" fontId="7" fillId="0" borderId="60" xfId="0" applyNumberFormat="1" applyFont="1" applyFill="1" applyBorder="1" applyAlignment="1" applyProtection="1">
      <alignment horizontal="right" vertical="center"/>
    </xf>
    <xf numFmtId="3" fontId="7" fillId="0" borderId="27" xfId="0" applyNumberFormat="1" applyFont="1" applyFill="1" applyBorder="1" applyAlignment="1" applyProtection="1">
      <alignment horizontal="right" vertical="center"/>
    </xf>
    <xf numFmtId="0" fontId="5" fillId="0" borderId="60" xfId="0" applyFont="1" applyFill="1" applyBorder="1" applyAlignment="1" applyProtection="1">
      <alignment horizontal="left" vertical="center" wrapText="1"/>
    </xf>
    <xf numFmtId="0" fontId="5" fillId="0" borderId="17" xfId="0" applyFont="1" applyFill="1" applyBorder="1" applyAlignment="1" applyProtection="1">
      <alignment horizontal="left" vertical="center" wrapText="1"/>
    </xf>
    <xf numFmtId="0" fontId="5" fillId="2" borderId="6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38" fontId="7" fillId="0" borderId="60" xfId="6" applyFont="1" applyFill="1" applyBorder="1" applyAlignment="1" applyProtection="1">
      <alignment horizontal="right" vertical="center"/>
    </xf>
    <xf numFmtId="38" fontId="7" fillId="0" borderId="27" xfId="6" applyFont="1" applyFill="1" applyBorder="1" applyAlignment="1" applyProtection="1">
      <alignment horizontal="right" vertical="center"/>
    </xf>
    <xf numFmtId="0" fontId="24" fillId="0" borderId="15" xfId="0" applyFont="1" applyFill="1" applyBorder="1" applyAlignment="1" applyProtection="1">
      <alignment vertical="center" wrapText="1" shrinkToFit="1"/>
    </xf>
    <xf numFmtId="38" fontId="7" fillId="0" borderId="21" xfId="6" applyFont="1" applyFill="1" applyBorder="1" applyAlignment="1" applyProtection="1">
      <alignment vertical="center"/>
    </xf>
    <xf numFmtId="0" fontId="81" fillId="0" borderId="21" xfId="0" applyFont="1" applyFill="1" applyBorder="1" applyAlignment="1" applyProtection="1">
      <alignment vertical="center"/>
    </xf>
    <xf numFmtId="3" fontId="5" fillId="0" borderId="27" xfId="0" applyNumberFormat="1" applyFont="1" applyBorder="1" applyAlignment="1" applyProtection="1">
      <alignment horizontal="center" vertical="center"/>
    </xf>
    <xf numFmtId="0" fontId="81" fillId="0" borderId="27" xfId="0" applyFont="1" applyBorder="1" applyProtection="1">
      <alignment vertical="center"/>
    </xf>
    <xf numFmtId="0" fontId="81" fillId="0" borderId="17" xfId="0" applyFont="1" applyBorder="1" applyProtection="1">
      <alignment vertical="center"/>
    </xf>
    <xf numFmtId="0" fontId="104" fillId="0" borderId="0" xfId="9" applyFont="1" applyAlignment="1">
      <alignment horizontal="center" vertical="center" wrapText="1"/>
    </xf>
    <xf numFmtId="0" fontId="41" fillId="0" borderId="52" xfId="10" applyFont="1" applyBorder="1" applyAlignment="1">
      <alignment horizontal="center" vertical="center"/>
    </xf>
    <xf numFmtId="0" fontId="41" fillId="0" borderId="66" xfId="10" applyFont="1" applyBorder="1" applyAlignment="1">
      <alignment horizontal="center" vertical="center"/>
    </xf>
    <xf numFmtId="0" fontId="0" fillId="0" borderId="21" xfId="0" applyBorder="1" applyAlignment="1">
      <alignment horizontal="left" vertical="center" shrinkToFit="1"/>
    </xf>
    <xf numFmtId="0" fontId="41" fillId="0" borderId="64" xfId="10" applyFont="1" applyBorder="1" applyAlignment="1">
      <alignment horizontal="center" vertical="center"/>
    </xf>
    <xf numFmtId="0" fontId="41" fillId="0" borderId="72" xfId="10" applyFont="1" applyBorder="1" applyAlignment="1">
      <alignment horizontal="center" vertical="center"/>
    </xf>
    <xf numFmtId="0" fontId="41" fillId="0" borderId="78" xfId="10" applyFont="1" applyBorder="1" applyAlignment="1">
      <alignment horizontal="center" vertical="center"/>
    </xf>
    <xf numFmtId="0" fontId="41" fillId="0" borderId="33" xfId="10" applyFont="1" applyBorder="1" applyAlignment="1">
      <alignment horizontal="center" vertical="center" wrapText="1"/>
    </xf>
    <xf numFmtId="0" fontId="41" fillId="0" borderId="6" xfId="10" applyFont="1" applyBorder="1" applyAlignment="1">
      <alignment horizontal="center" vertical="center" wrapText="1"/>
    </xf>
    <xf numFmtId="0" fontId="41" fillId="0" borderId="34" xfId="10" applyFont="1" applyBorder="1" applyAlignment="1">
      <alignment horizontal="center" vertical="center" wrapText="1"/>
    </xf>
    <xf numFmtId="0" fontId="41" fillId="0" borderId="58" xfId="10" applyFont="1" applyBorder="1" applyAlignment="1">
      <alignment horizontal="center" vertical="center" wrapText="1"/>
    </xf>
    <xf numFmtId="0" fontId="0" fillId="0" borderId="19" xfId="0" applyBorder="1" applyAlignment="1">
      <alignment horizontal="center" vertical="center" wrapText="1"/>
    </xf>
    <xf numFmtId="0" fontId="0" fillId="0" borderId="53" xfId="0" applyBorder="1" applyAlignment="1">
      <alignment horizontal="center" vertical="center" wrapText="1"/>
    </xf>
    <xf numFmtId="0" fontId="41" fillId="0" borderId="77" xfId="10" applyFont="1" applyBorder="1" applyAlignment="1">
      <alignment horizontal="center" vertical="center" wrapText="1"/>
    </xf>
    <xf numFmtId="0" fontId="0" fillId="0" borderId="73" xfId="0" applyBorder="1" applyAlignment="1">
      <alignment horizontal="center" vertical="center" wrapText="1"/>
    </xf>
    <xf numFmtId="0" fontId="0" fillId="0" borderId="54" xfId="0" applyBorder="1" applyAlignment="1">
      <alignment horizontal="center" vertical="center" wrapText="1"/>
    </xf>
    <xf numFmtId="0" fontId="41" fillId="0" borderId="20" xfId="10" applyFont="1" applyBorder="1" applyAlignment="1">
      <alignment horizontal="center" vertical="center" wrapText="1"/>
    </xf>
    <xf numFmtId="0" fontId="41" fillId="0" borderId="28"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30" xfId="0" applyFont="1" applyBorder="1" applyAlignment="1">
      <alignment horizontal="center" vertical="center" wrapText="1"/>
    </xf>
    <xf numFmtId="0" fontId="41" fillId="0" borderId="0" xfId="0" applyFont="1" applyAlignment="1">
      <alignment horizontal="center" vertical="center" wrapText="1"/>
    </xf>
    <xf numFmtId="0" fontId="41" fillId="0" borderId="9" xfId="0" applyFont="1" applyBorder="1" applyAlignment="1">
      <alignment horizontal="center" vertical="center" wrapText="1"/>
    </xf>
    <xf numFmtId="0" fontId="41" fillId="0" borderId="44"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20" xfId="10" applyFont="1" applyBorder="1" applyAlignment="1">
      <alignment horizontal="center" vertical="center" wrapText="1" shrinkToFit="1"/>
    </xf>
    <xf numFmtId="0" fontId="41" fillId="0" borderId="0" xfId="10" applyFont="1" applyAlignment="1">
      <alignment horizontal="center" vertical="center" wrapText="1" shrinkToFit="1"/>
    </xf>
    <xf numFmtId="0" fontId="41" fillId="0" borderId="34" xfId="10" applyFont="1" applyBorder="1" applyAlignment="1">
      <alignment horizontal="center" vertical="center" wrapText="1" shrinkToFit="1"/>
    </xf>
    <xf numFmtId="0" fontId="41" fillId="0" borderId="65" xfId="10" applyFont="1" applyBorder="1" applyAlignment="1">
      <alignment horizontal="center" vertical="center" shrinkToFit="1"/>
    </xf>
    <xf numFmtId="0" fontId="41" fillId="0" borderId="21" xfId="10" applyFont="1" applyBorder="1" applyAlignment="1">
      <alignment horizontal="center" vertical="center" shrinkToFit="1"/>
    </xf>
    <xf numFmtId="0" fontId="41" fillId="0" borderId="66" xfId="10" applyFont="1" applyBorder="1" applyAlignment="1">
      <alignment horizontal="center" vertical="center" shrinkToFit="1"/>
    </xf>
    <xf numFmtId="0" fontId="41" fillId="0" borderId="4" xfId="1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4" xfId="0" applyFont="1" applyBorder="1" applyAlignment="1">
      <alignment vertical="center" wrapText="1"/>
    </xf>
    <xf numFmtId="177" fontId="41" fillId="0" borderId="2" xfId="10" applyNumberFormat="1" applyFont="1" applyBorder="1" applyAlignment="1">
      <alignment horizontal="center" vertical="center" wrapText="1" shrinkToFit="1"/>
    </xf>
    <xf numFmtId="177" fontId="41" fillId="0" borderId="6" xfId="10" applyNumberFormat="1" applyFont="1" applyBorder="1" applyAlignment="1">
      <alignment horizontal="center" vertical="center" wrapText="1" shrinkToFit="1"/>
    </xf>
    <xf numFmtId="0" fontId="29" fillId="0" borderId="34" xfId="0" applyFont="1" applyBorder="1" applyAlignment="1">
      <alignment vertical="center" wrapText="1"/>
    </xf>
    <xf numFmtId="177" fontId="41" fillId="0" borderId="49" xfId="10" applyNumberFormat="1" applyFont="1" applyBorder="1" applyAlignment="1">
      <alignment horizontal="center" vertical="center" wrapText="1" shrinkToFit="1"/>
    </xf>
    <xf numFmtId="177" fontId="41" fillId="0" borderId="19" xfId="10" applyNumberFormat="1" applyFont="1" applyBorder="1" applyAlignment="1">
      <alignment horizontal="center" vertical="center" wrapText="1" shrinkToFit="1"/>
    </xf>
    <xf numFmtId="0" fontId="0" fillId="0" borderId="53" xfId="0" applyBorder="1" applyAlignment="1">
      <alignment vertical="center" wrapText="1"/>
    </xf>
    <xf numFmtId="183" fontId="8" fillId="0" borderId="102" xfId="9" applyNumberFormat="1" applyFont="1" applyBorder="1" applyAlignment="1">
      <alignment horizontal="center"/>
    </xf>
    <xf numFmtId="183" fontId="8" fillId="0" borderId="103" xfId="9" applyNumberFormat="1" applyFont="1" applyBorder="1" applyAlignment="1">
      <alignment horizontal="center"/>
    </xf>
    <xf numFmtId="183" fontId="8" fillId="0" borderId="104" xfId="9" applyNumberFormat="1" applyFont="1" applyBorder="1" applyAlignment="1">
      <alignment horizontal="center"/>
    </xf>
    <xf numFmtId="0" fontId="41" fillId="0" borderId="0" xfId="13" applyFont="1" applyAlignment="1">
      <alignment horizontal="left" vertical="top" wrapText="1"/>
    </xf>
    <xf numFmtId="0" fontId="41" fillId="0" borderId="0" xfId="10" applyFont="1" applyAlignment="1">
      <alignment horizontal="left" vertical="top" wrapText="1" shrinkToFit="1"/>
    </xf>
    <xf numFmtId="0" fontId="41" fillId="0" borderId="76" xfId="10" applyFont="1" applyBorder="1" applyAlignment="1">
      <alignment horizontal="right" vertical="center" wrapText="1" shrinkToFit="1"/>
    </xf>
    <xf numFmtId="0" fontId="41" fillId="0" borderId="0" xfId="10" applyFont="1" applyAlignment="1">
      <alignment horizontal="left" vertical="center"/>
    </xf>
    <xf numFmtId="0" fontId="41" fillId="0" borderId="0" xfId="10" applyFont="1" applyAlignment="1">
      <alignment horizontal="left" vertical="center" wrapText="1"/>
    </xf>
    <xf numFmtId="0" fontId="5" fillId="5" borderId="52" xfId="9" applyFont="1" applyFill="1" applyBorder="1" applyAlignment="1" applyProtection="1">
      <alignment horizontal="center" vertical="center"/>
    </xf>
    <xf numFmtId="0" fontId="5" fillId="5" borderId="21" xfId="9" applyFont="1" applyFill="1" applyBorder="1" applyAlignment="1" applyProtection="1">
      <alignment horizontal="center" vertical="center"/>
    </xf>
    <xf numFmtId="0" fontId="5" fillId="5" borderId="68" xfId="9" applyFont="1" applyFill="1" applyBorder="1" applyAlignment="1" applyProtection="1">
      <alignment horizontal="center" vertical="center"/>
    </xf>
    <xf numFmtId="0" fontId="77" fillId="5" borderId="20" xfId="9" applyFont="1" applyFill="1" applyBorder="1" applyAlignment="1" applyProtection="1">
      <alignment vertical="top" wrapText="1"/>
    </xf>
    <xf numFmtId="0" fontId="77" fillId="5" borderId="0" xfId="9" applyFont="1" applyFill="1" applyAlignment="1" applyProtection="1">
      <alignment vertical="top" wrapText="1"/>
    </xf>
    <xf numFmtId="0" fontId="77" fillId="0" borderId="52" xfId="9" applyFont="1" applyFill="1" applyBorder="1" applyAlignment="1" applyProtection="1">
      <alignment horizontal="center" vertical="center"/>
    </xf>
    <xf numFmtId="0" fontId="77" fillId="0" borderId="21" xfId="9" applyFont="1" applyFill="1" applyBorder="1" applyAlignment="1" applyProtection="1">
      <alignment horizontal="center" vertical="center"/>
    </xf>
    <xf numFmtId="0" fontId="77" fillId="5" borderId="0" xfId="9" applyFont="1" applyFill="1" applyAlignment="1" applyProtection="1">
      <alignment horizontal="center" vertical="center"/>
    </xf>
  </cellXfs>
  <cellStyles count="16">
    <cellStyle name="パーセント" xfId="12" builtinId="5"/>
    <cellStyle name="桁区切り" xfId="6" builtinId="6"/>
    <cellStyle name="桁区切り 3" xfId="14" xr:uid="{9D82C593-6C1A-490E-9884-E86EF7738CA2}"/>
    <cellStyle name="標準" xfId="0" builtinId="0"/>
    <cellStyle name="標準 10" xfId="1" xr:uid="{00000000-0005-0000-0000-000002000000}"/>
    <cellStyle name="標準 12" xfId="3" xr:uid="{00000000-0005-0000-0000-000003000000}"/>
    <cellStyle name="標準 13" xfId="2" xr:uid="{00000000-0005-0000-0000-000004000000}"/>
    <cellStyle name="標準 2" xfId="5" xr:uid="{00000000-0005-0000-0000-000005000000}"/>
    <cellStyle name="標準 2 2" xfId="7" xr:uid="{00000000-0005-0000-0000-000006000000}"/>
    <cellStyle name="標準 2 2 2" xfId="8" xr:uid="{00000000-0005-0000-0000-000007000000}"/>
    <cellStyle name="標準 2 3" xfId="11" xr:uid="{00000000-0005-0000-0000-000008000000}"/>
    <cellStyle name="標準 27" xfId="4" xr:uid="{00000000-0005-0000-0000-000009000000}"/>
    <cellStyle name="標準 3" xfId="9" xr:uid="{00000000-0005-0000-0000-00000A000000}"/>
    <cellStyle name="標準 3 2" xfId="13" xr:uid="{1431209D-BD4F-46D8-9CD1-70CB41D91882}"/>
    <cellStyle name="標準 4" xfId="15" xr:uid="{96673765-103C-4EBB-8247-5FD796066F7D}"/>
    <cellStyle name="標準_賃金改善内訳表" xfId="10" xr:uid="{00000000-0005-0000-0000-00000B00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67837ED4-AE0C-42DF-8F44-27E184BC44A5}"/>
            </a:ext>
          </a:extLst>
        </xdr:cNvPr>
        <xdr:cNvSpPr/>
      </xdr:nvSpPr>
      <xdr:spPr>
        <a:xfrm>
          <a:off x="1645443" y="3479006"/>
          <a:ext cx="666750" cy="1028700"/>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137877E6-E44B-47A5-B1AC-F01AA0DC17B8}"/>
            </a:ext>
          </a:extLst>
        </xdr:cNvPr>
        <xdr:cNvSpPr/>
      </xdr:nvSpPr>
      <xdr:spPr>
        <a:xfrm>
          <a:off x="3352800" y="3419475"/>
          <a:ext cx="2588418" cy="964407"/>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107158</xdr:colOff>
      <xdr:row>37</xdr:row>
      <xdr:rowOff>83343</xdr:rowOff>
    </xdr:from>
    <xdr:to>
      <xdr:col>40</xdr:col>
      <xdr:colOff>955146</xdr:colOff>
      <xdr:row>37</xdr:row>
      <xdr:rowOff>226218</xdr:rowOff>
    </xdr:to>
    <xdr:sp macro="" textlink="">
      <xdr:nvSpPr>
        <xdr:cNvPr id="3" name="矢印: 左 2">
          <a:extLst>
            <a:ext uri="{FF2B5EF4-FFF2-40B4-BE49-F238E27FC236}">
              <a16:creationId xmlns:a16="http://schemas.microsoft.com/office/drawing/2014/main" id="{0223858D-C519-4127-A2BA-E43DB75A4958}"/>
            </a:ext>
          </a:extLst>
        </xdr:cNvPr>
        <xdr:cNvSpPr/>
      </xdr:nvSpPr>
      <xdr:spPr>
        <a:xfrm>
          <a:off x="8108158" y="10953749"/>
          <a:ext cx="3253051" cy="142875"/>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95250</xdr:colOff>
      <xdr:row>12</xdr:row>
      <xdr:rowOff>47625</xdr:rowOff>
    </xdr:from>
    <xdr:to>
      <xdr:col>40</xdr:col>
      <xdr:colOff>1217083</xdr:colOff>
      <xdr:row>12</xdr:row>
      <xdr:rowOff>238124</xdr:rowOff>
    </xdr:to>
    <xdr:sp macro="" textlink="">
      <xdr:nvSpPr>
        <xdr:cNvPr id="2" name="矢印: 左 1">
          <a:extLst>
            <a:ext uri="{FF2B5EF4-FFF2-40B4-BE49-F238E27FC236}">
              <a16:creationId xmlns:a16="http://schemas.microsoft.com/office/drawing/2014/main" id="{BB073969-7B2E-46FE-A3A3-A354180DB292}"/>
            </a:ext>
          </a:extLst>
        </xdr:cNvPr>
        <xdr:cNvSpPr/>
      </xdr:nvSpPr>
      <xdr:spPr>
        <a:xfrm>
          <a:off x="8274844" y="3167063"/>
          <a:ext cx="3229239" cy="190499"/>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154781</xdr:colOff>
      <xdr:row>31</xdr:row>
      <xdr:rowOff>59531</xdr:rowOff>
    </xdr:from>
    <xdr:to>
      <xdr:col>41</xdr:col>
      <xdr:colOff>26458</xdr:colOff>
      <xdr:row>31</xdr:row>
      <xdr:rowOff>250030</xdr:rowOff>
    </xdr:to>
    <xdr:sp macro="" textlink="">
      <xdr:nvSpPr>
        <xdr:cNvPr id="3" name="矢印: 左 2">
          <a:extLst>
            <a:ext uri="{FF2B5EF4-FFF2-40B4-BE49-F238E27FC236}">
              <a16:creationId xmlns:a16="http://schemas.microsoft.com/office/drawing/2014/main" id="{74C4A0A3-BBE0-468F-ACCC-A84504D6D4CF}"/>
            </a:ext>
          </a:extLst>
        </xdr:cNvPr>
        <xdr:cNvSpPr/>
      </xdr:nvSpPr>
      <xdr:spPr>
        <a:xfrm>
          <a:off x="8334375" y="8512969"/>
          <a:ext cx="3229239" cy="190499"/>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40</xdr:col>
      <xdr:colOff>71436</xdr:colOff>
      <xdr:row>31</xdr:row>
      <xdr:rowOff>23813</xdr:rowOff>
    </xdr:from>
    <xdr:to>
      <xdr:col>42</xdr:col>
      <xdr:colOff>2848238</xdr:colOff>
      <xdr:row>31</xdr:row>
      <xdr:rowOff>214311</xdr:rowOff>
    </xdr:to>
    <xdr:sp macro="" textlink="">
      <xdr:nvSpPr>
        <xdr:cNvPr id="2" name="矢印: 左 1">
          <a:extLst>
            <a:ext uri="{FF2B5EF4-FFF2-40B4-BE49-F238E27FC236}">
              <a16:creationId xmlns:a16="http://schemas.microsoft.com/office/drawing/2014/main" id="{2B76F9E3-F2D0-480F-8E5C-468494276E9C}"/>
            </a:ext>
          </a:extLst>
        </xdr:cNvPr>
        <xdr:cNvSpPr/>
      </xdr:nvSpPr>
      <xdr:spPr>
        <a:xfrm>
          <a:off x="9203530" y="7643813"/>
          <a:ext cx="3229239" cy="190498"/>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59531</xdr:colOff>
      <xdr:row>13</xdr:row>
      <xdr:rowOff>23813</xdr:rowOff>
    </xdr:from>
    <xdr:to>
      <xdr:col>42</xdr:col>
      <xdr:colOff>2836333</xdr:colOff>
      <xdr:row>13</xdr:row>
      <xdr:rowOff>214312</xdr:rowOff>
    </xdr:to>
    <xdr:sp macro="" textlink="">
      <xdr:nvSpPr>
        <xdr:cNvPr id="3" name="矢印: 左 2">
          <a:extLst>
            <a:ext uri="{FF2B5EF4-FFF2-40B4-BE49-F238E27FC236}">
              <a16:creationId xmlns:a16="http://schemas.microsoft.com/office/drawing/2014/main" id="{4B43F6F2-1717-40D1-9BD9-B96C6281FA18}"/>
            </a:ext>
          </a:extLst>
        </xdr:cNvPr>
        <xdr:cNvSpPr/>
      </xdr:nvSpPr>
      <xdr:spPr>
        <a:xfrm>
          <a:off x="9191625" y="2869407"/>
          <a:ext cx="3229239" cy="190499"/>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2BDDA-1D0D-4B6A-9DE3-349C87B0663B}">
  <sheetPr>
    <tabColor rgb="FFFFFF00"/>
  </sheetPr>
  <dimension ref="A1:L68"/>
  <sheetViews>
    <sheetView tabSelected="1" view="pageBreakPreview" zoomScale="80" zoomScaleNormal="80" zoomScaleSheetLayoutView="80" workbookViewId="0">
      <selection activeCell="G34" activeCellId="2" sqref="C34 E34 G34"/>
    </sheetView>
  </sheetViews>
  <sheetFormatPr defaultColWidth="9" defaultRowHeight="13.5"/>
  <cols>
    <col min="1" max="1" width="2.875" style="321" customWidth="1"/>
    <col min="2" max="2" width="3" style="323" customWidth="1"/>
    <col min="3" max="3" width="12.125" style="323" customWidth="1"/>
    <col min="4" max="4" width="15.375" style="323" customWidth="1"/>
    <col min="5" max="5" width="11.125" style="323" customWidth="1"/>
    <col min="6" max="6" width="12.625" style="324" customWidth="1"/>
    <col min="7" max="7" width="12.25" style="324" customWidth="1"/>
    <col min="8" max="8" width="13.125" style="324" customWidth="1"/>
    <col min="9" max="9" width="12.375" style="324" customWidth="1"/>
    <col min="10" max="10" width="5.5" style="321" bestFit="1" customWidth="1"/>
    <col min="11" max="11" width="7.75" style="321" customWidth="1"/>
    <col min="12" max="12" width="13.125" style="321" customWidth="1"/>
    <col min="13" max="16384" width="9" style="321"/>
  </cols>
  <sheetData>
    <row r="1" spans="1:12" ht="12" customHeight="1">
      <c r="A1" s="611" t="s">
        <v>300</v>
      </c>
      <c r="B1" s="612"/>
      <c r="C1" s="612"/>
      <c r="D1" s="612"/>
      <c r="E1" s="612"/>
      <c r="F1" s="612"/>
      <c r="G1" s="612"/>
      <c r="H1" s="612"/>
      <c r="I1" s="612"/>
      <c r="J1" s="612"/>
      <c r="K1" s="612"/>
      <c r="L1" s="613"/>
    </row>
    <row r="2" spans="1:12" ht="12" customHeight="1">
      <c r="A2" s="614"/>
      <c r="B2" s="615"/>
      <c r="C2" s="615"/>
      <c r="D2" s="615"/>
      <c r="E2" s="615"/>
      <c r="F2" s="615"/>
      <c r="G2" s="615"/>
      <c r="H2" s="615"/>
      <c r="I2" s="615"/>
      <c r="J2" s="615"/>
      <c r="K2" s="615"/>
      <c r="L2" s="616"/>
    </row>
    <row r="3" spans="1:12" ht="12" customHeight="1">
      <c r="A3" s="614"/>
      <c r="B3" s="615"/>
      <c r="C3" s="615"/>
      <c r="D3" s="615"/>
      <c r="E3" s="615"/>
      <c r="F3" s="615"/>
      <c r="G3" s="615"/>
      <c r="H3" s="615"/>
      <c r="I3" s="615"/>
      <c r="J3" s="615"/>
      <c r="K3" s="615"/>
      <c r="L3" s="616"/>
    </row>
    <row r="4" spans="1:12" ht="12" customHeight="1">
      <c r="A4" s="614"/>
      <c r="B4" s="615"/>
      <c r="C4" s="615"/>
      <c r="D4" s="615"/>
      <c r="E4" s="615"/>
      <c r="F4" s="615"/>
      <c r="G4" s="615"/>
      <c r="H4" s="615"/>
      <c r="I4" s="615"/>
      <c r="J4" s="615"/>
      <c r="K4" s="615"/>
      <c r="L4" s="616"/>
    </row>
    <row r="5" spans="1:12" ht="12" customHeight="1">
      <c r="A5" s="614"/>
      <c r="B5" s="615"/>
      <c r="C5" s="615"/>
      <c r="D5" s="615"/>
      <c r="E5" s="615"/>
      <c r="F5" s="615"/>
      <c r="G5" s="615"/>
      <c r="H5" s="615"/>
      <c r="I5" s="615"/>
      <c r="J5" s="615"/>
      <c r="K5" s="615"/>
      <c r="L5" s="616"/>
    </row>
    <row r="6" spans="1:12" ht="12" customHeight="1">
      <c r="A6" s="614"/>
      <c r="B6" s="615"/>
      <c r="C6" s="615"/>
      <c r="D6" s="615"/>
      <c r="E6" s="615"/>
      <c r="F6" s="615"/>
      <c r="G6" s="615"/>
      <c r="H6" s="615"/>
      <c r="I6" s="615"/>
      <c r="J6" s="615"/>
      <c r="K6" s="615"/>
      <c r="L6" s="616"/>
    </row>
    <row r="7" spans="1:12" ht="12" customHeight="1">
      <c r="A7" s="614"/>
      <c r="B7" s="615"/>
      <c r="C7" s="615"/>
      <c r="D7" s="615"/>
      <c r="E7" s="615"/>
      <c r="F7" s="615"/>
      <c r="G7" s="615"/>
      <c r="H7" s="615"/>
      <c r="I7" s="615"/>
      <c r="J7" s="615"/>
      <c r="K7" s="615"/>
      <c r="L7" s="616"/>
    </row>
    <row r="8" spans="1:12" ht="12" customHeight="1">
      <c r="A8" s="614"/>
      <c r="B8" s="615"/>
      <c r="C8" s="615"/>
      <c r="D8" s="615"/>
      <c r="E8" s="615"/>
      <c r="F8" s="615"/>
      <c r="G8" s="615"/>
      <c r="H8" s="615"/>
      <c r="I8" s="615"/>
      <c r="J8" s="615"/>
      <c r="K8" s="615"/>
      <c r="L8" s="616"/>
    </row>
    <row r="9" spans="1:12" ht="12" customHeight="1">
      <c r="A9" s="614"/>
      <c r="B9" s="615"/>
      <c r="C9" s="615"/>
      <c r="D9" s="615"/>
      <c r="E9" s="615"/>
      <c r="F9" s="615"/>
      <c r="G9" s="615"/>
      <c r="H9" s="615"/>
      <c r="I9" s="615"/>
      <c r="J9" s="615"/>
      <c r="K9" s="615"/>
      <c r="L9" s="616"/>
    </row>
    <row r="10" spans="1:12" ht="12" customHeight="1">
      <c r="A10" s="614"/>
      <c r="B10" s="615"/>
      <c r="C10" s="615"/>
      <c r="D10" s="615"/>
      <c r="E10" s="615"/>
      <c r="F10" s="615"/>
      <c r="G10" s="615"/>
      <c r="H10" s="615"/>
      <c r="I10" s="615"/>
      <c r="J10" s="615"/>
      <c r="K10" s="615"/>
      <c r="L10" s="616"/>
    </row>
    <row r="11" spans="1:12" ht="12" customHeight="1">
      <c r="A11" s="614"/>
      <c r="B11" s="615"/>
      <c r="C11" s="615"/>
      <c r="D11" s="615"/>
      <c r="E11" s="615"/>
      <c r="F11" s="615"/>
      <c r="G11" s="615"/>
      <c r="H11" s="615"/>
      <c r="I11" s="615"/>
      <c r="J11" s="615"/>
      <c r="K11" s="615"/>
      <c r="L11" s="616"/>
    </row>
    <row r="12" spans="1:12" ht="12" customHeight="1">
      <c r="A12" s="614"/>
      <c r="B12" s="615"/>
      <c r="C12" s="615"/>
      <c r="D12" s="615"/>
      <c r="E12" s="615"/>
      <c r="F12" s="615"/>
      <c r="G12" s="615"/>
      <c r="H12" s="615"/>
      <c r="I12" s="615"/>
      <c r="J12" s="615"/>
      <c r="K12" s="615"/>
      <c r="L12" s="616"/>
    </row>
    <row r="13" spans="1:12" ht="12" customHeight="1">
      <c r="A13" s="614"/>
      <c r="B13" s="615"/>
      <c r="C13" s="615"/>
      <c r="D13" s="615"/>
      <c r="E13" s="615"/>
      <c r="F13" s="615"/>
      <c r="G13" s="615"/>
      <c r="H13" s="615"/>
      <c r="I13" s="615"/>
      <c r="J13" s="615"/>
      <c r="K13" s="615"/>
      <c r="L13" s="616"/>
    </row>
    <row r="14" spans="1:12" ht="12" customHeight="1">
      <c r="A14" s="614"/>
      <c r="B14" s="615"/>
      <c r="C14" s="615"/>
      <c r="D14" s="615"/>
      <c r="E14" s="615"/>
      <c r="F14" s="615"/>
      <c r="G14" s="615"/>
      <c r="H14" s="615"/>
      <c r="I14" s="615"/>
      <c r="J14" s="615"/>
      <c r="K14" s="615"/>
      <c r="L14" s="616"/>
    </row>
    <row r="15" spans="1:12" ht="12" customHeight="1">
      <c r="A15" s="614"/>
      <c r="B15" s="615"/>
      <c r="C15" s="615"/>
      <c r="D15" s="615"/>
      <c r="E15" s="615"/>
      <c r="F15" s="615"/>
      <c r="G15" s="615"/>
      <c r="H15" s="615"/>
      <c r="I15" s="615"/>
      <c r="J15" s="615"/>
      <c r="K15" s="615"/>
      <c r="L15" s="616"/>
    </row>
    <row r="16" spans="1:12" ht="12" customHeight="1">
      <c r="A16" s="614"/>
      <c r="B16" s="615"/>
      <c r="C16" s="615"/>
      <c r="D16" s="615"/>
      <c r="E16" s="615"/>
      <c r="F16" s="615"/>
      <c r="G16" s="615"/>
      <c r="H16" s="615"/>
      <c r="I16" s="615"/>
      <c r="J16" s="615"/>
      <c r="K16" s="615"/>
      <c r="L16" s="616"/>
    </row>
    <row r="17" spans="1:12" ht="12" customHeight="1">
      <c r="A17" s="614"/>
      <c r="B17" s="615"/>
      <c r="C17" s="615"/>
      <c r="D17" s="615"/>
      <c r="E17" s="615"/>
      <c r="F17" s="615"/>
      <c r="G17" s="615"/>
      <c r="H17" s="615"/>
      <c r="I17" s="615"/>
      <c r="J17" s="615"/>
      <c r="K17" s="615"/>
      <c r="L17" s="616"/>
    </row>
    <row r="18" spans="1:12" ht="12" customHeight="1">
      <c r="A18" s="614"/>
      <c r="B18" s="615"/>
      <c r="C18" s="615"/>
      <c r="D18" s="615"/>
      <c r="E18" s="615"/>
      <c r="F18" s="615"/>
      <c r="G18" s="615"/>
      <c r="H18" s="615"/>
      <c r="I18" s="615"/>
      <c r="J18" s="615"/>
      <c r="K18" s="615"/>
      <c r="L18" s="616"/>
    </row>
    <row r="19" spans="1:12" ht="12" customHeight="1">
      <c r="A19" s="614"/>
      <c r="B19" s="615"/>
      <c r="C19" s="615"/>
      <c r="D19" s="615"/>
      <c r="E19" s="615"/>
      <c r="F19" s="615"/>
      <c r="G19" s="615"/>
      <c r="H19" s="615"/>
      <c r="I19" s="615"/>
      <c r="J19" s="615"/>
      <c r="K19" s="615"/>
      <c r="L19" s="616"/>
    </row>
    <row r="20" spans="1:12" ht="12" customHeight="1">
      <c r="A20" s="614"/>
      <c r="B20" s="615"/>
      <c r="C20" s="615"/>
      <c r="D20" s="615"/>
      <c r="E20" s="615"/>
      <c r="F20" s="615"/>
      <c r="G20" s="615"/>
      <c r="H20" s="615"/>
      <c r="I20" s="615"/>
      <c r="J20" s="615"/>
      <c r="K20" s="615"/>
      <c r="L20" s="616"/>
    </row>
    <row r="21" spans="1:12" ht="12" customHeight="1" thickBot="1">
      <c r="A21" s="617"/>
      <c r="B21" s="618"/>
      <c r="C21" s="618"/>
      <c r="D21" s="618"/>
      <c r="E21" s="618"/>
      <c r="F21" s="618"/>
      <c r="G21" s="618"/>
      <c r="H21" s="618"/>
      <c r="I21" s="618"/>
      <c r="J21" s="618"/>
      <c r="K21" s="618"/>
      <c r="L21" s="619"/>
    </row>
    <row r="22" spans="1:12">
      <c r="A22" s="447"/>
      <c r="B22" s="448"/>
      <c r="C22" s="448"/>
      <c r="D22" s="448"/>
      <c r="E22" s="448"/>
      <c r="F22" s="449"/>
      <c r="G22" s="449"/>
      <c r="H22" s="449"/>
      <c r="I22" s="449"/>
      <c r="J22" s="447"/>
      <c r="K22" s="447"/>
      <c r="L22" s="447"/>
    </row>
    <row r="23" spans="1:12">
      <c r="A23" s="447"/>
      <c r="B23" s="448"/>
      <c r="C23" s="448"/>
      <c r="D23" s="448"/>
      <c r="E23" s="448"/>
      <c r="F23" s="449"/>
      <c r="G23" s="449"/>
      <c r="H23" s="449"/>
      <c r="I23" s="449"/>
      <c r="J23" s="447"/>
      <c r="K23" s="447"/>
      <c r="L23" s="447"/>
    </row>
    <row r="24" spans="1:12">
      <c r="A24" s="447"/>
      <c r="B24" s="448"/>
      <c r="C24" s="448"/>
      <c r="D24" s="448"/>
      <c r="E24" s="448"/>
      <c r="F24" s="449"/>
      <c r="G24" s="449"/>
      <c r="H24" s="449"/>
      <c r="I24" s="449"/>
      <c r="J24" s="447"/>
      <c r="K24" s="447"/>
      <c r="L24" s="447"/>
    </row>
    <row r="25" spans="1:12">
      <c r="A25" s="447"/>
      <c r="B25" s="448"/>
      <c r="C25" s="448"/>
      <c r="D25" s="448"/>
      <c r="E25" s="448"/>
      <c r="F25" s="449"/>
      <c r="G25" s="449"/>
      <c r="H25" s="449"/>
      <c r="I25" s="449"/>
      <c r="J25" s="447"/>
      <c r="K25" s="447"/>
      <c r="L25" s="447"/>
    </row>
    <row r="26" spans="1:12">
      <c r="A26" s="447"/>
      <c r="B26" s="448"/>
      <c r="C26" s="448"/>
      <c r="D26" s="448"/>
      <c r="E26" s="448"/>
      <c r="F26" s="449"/>
      <c r="G26" s="449"/>
      <c r="H26" s="449"/>
      <c r="I26" s="449"/>
      <c r="J26" s="447"/>
      <c r="K26" s="447"/>
      <c r="L26" s="447"/>
    </row>
    <row r="27" spans="1:12">
      <c r="A27" s="447"/>
      <c r="B27" s="448"/>
      <c r="C27" s="448"/>
      <c r="D27" s="448"/>
      <c r="E27" s="448"/>
      <c r="F27" s="449"/>
      <c r="G27" s="449"/>
      <c r="H27" s="449"/>
      <c r="I27" s="449"/>
      <c r="J27" s="447"/>
      <c r="K27" s="447"/>
      <c r="L27" s="447"/>
    </row>
    <row r="28" spans="1:12">
      <c r="A28" s="447"/>
      <c r="B28" s="448"/>
      <c r="C28" s="448"/>
      <c r="D28" s="448"/>
      <c r="E28" s="448"/>
      <c r="F28" s="449"/>
      <c r="G28" s="449"/>
      <c r="H28" s="449"/>
      <c r="I28" s="449"/>
      <c r="J28" s="447"/>
      <c r="K28" s="447"/>
      <c r="L28" s="447"/>
    </row>
    <row r="29" spans="1:12">
      <c r="A29" s="447"/>
      <c r="B29" s="448"/>
      <c r="C29" s="448"/>
      <c r="D29" s="448"/>
      <c r="E29" s="448"/>
      <c r="F29" s="449"/>
      <c r="G29" s="449"/>
      <c r="H29" s="449"/>
      <c r="I29" s="449"/>
      <c r="J29" s="447"/>
      <c r="K29" s="447"/>
      <c r="L29" s="447"/>
    </row>
    <row r="30" spans="1:12">
      <c r="A30" s="447"/>
      <c r="B30" s="448"/>
      <c r="C30" s="448"/>
      <c r="D30" s="448"/>
      <c r="E30" s="448"/>
      <c r="F30" s="449"/>
      <c r="G30" s="449"/>
      <c r="H30" s="449"/>
      <c r="I30" s="449"/>
      <c r="J30" s="447"/>
      <c r="K30" s="447"/>
      <c r="L30" s="447"/>
    </row>
    <row r="31" spans="1:12" s="322" customFormat="1" ht="23.25" customHeight="1">
      <c r="A31" s="450" t="s">
        <v>301</v>
      </c>
      <c r="B31" s="450"/>
      <c r="C31" s="450"/>
      <c r="D31" s="450"/>
      <c r="E31" s="450"/>
      <c r="F31" s="451"/>
      <c r="G31" s="451"/>
      <c r="H31" s="451"/>
      <c r="I31" s="451"/>
      <c r="J31" s="452"/>
      <c r="K31" s="452"/>
      <c r="L31" s="452"/>
    </row>
    <row r="32" spans="1:12" s="322" customFormat="1" ht="23.25" customHeight="1">
      <c r="A32" s="450"/>
      <c r="B32" s="450"/>
      <c r="C32" s="450"/>
      <c r="D32" s="450"/>
      <c r="E32" s="450"/>
      <c r="F32" s="451"/>
      <c r="G32" s="451"/>
      <c r="H32" s="451"/>
      <c r="I32" s="451"/>
      <c r="J32" s="452"/>
      <c r="K32" s="452"/>
      <c r="L32" s="452"/>
    </row>
    <row r="33" spans="1:12" s="322" customFormat="1" ht="23.25" customHeight="1" thickBot="1">
      <c r="A33" s="450"/>
      <c r="B33" s="450"/>
      <c r="C33" s="453" t="s">
        <v>302</v>
      </c>
      <c r="D33" s="454"/>
      <c r="E33" s="454"/>
      <c r="F33" s="454"/>
      <c r="G33" s="455"/>
      <c r="H33" s="455"/>
      <c r="I33" s="456"/>
      <c r="J33" s="452"/>
      <c r="K33" s="452"/>
      <c r="L33" s="452"/>
    </row>
    <row r="34" spans="1:12" ht="19.5" customHeight="1" thickBot="1">
      <c r="A34" s="448"/>
      <c r="B34" s="448"/>
      <c r="C34" s="460"/>
      <c r="D34" s="457" t="s">
        <v>117</v>
      </c>
      <c r="E34" s="460"/>
      <c r="F34" s="457" t="s">
        <v>272</v>
      </c>
      <c r="G34" s="460"/>
      <c r="H34" s="457" t="s">
        <v>273</v>
      </c>
      <c r="I34" s="456"/>
      <c r="J34" s="447"/>
      <c r="K34" s="447"/>
      <c r="L34" s="447"/>
    </row>
    <row r="35" spans="1:12" ht="19.5" customHeight="1">
      <c r="A35" s="448"/>
      <c r="B35" s="448"/>
      <c r="C35" s="454"/>
      <c r="D35" s="454"/>
      <c r="E35" s="454"/>
      <c r="F35" s="454"/>
      <c r="G35" s="454"/>
      <c r="H35" s="454"/>
      <c r="I35" s="456"/>
      <c r="J35" s="447"/>
      <c r="K35" s="447"/>
      <c r="L35" s="447"/>
    </row>
    <row r="36" spans="1:12" ht="19.5" customHeight="1" thickBot="1">
      <c r="A36" s="448"/>
      <c r="B36" s="448"/>
      <c r="C36" s="454" t="s">
        <v>303</v>
      </c>
      <c r="D36" s="458"/>
      <c r="E36" s="458"/>
      <c r="F36" s="458"/>
      <c r="G36" s="458"/>
      <c r="H36" s="458"/>
      <c r="I36" s="456"/>
      <c r="J36" s="447"/>
      <c r="K36" s="447"/>
      <c r="L36" s="447"/>
    </row>
    <row r="37" spans="1:12" ht="19.5" customHeight="1" thickBot="1">
      <c r="A37" s="448"/>
      <c r="B37" s="448"/>
      <c r="C37" s="620" t="s">
        <v>304</v>
      </c>
      <c r="D37" s="620"/>
      <c r="E37" s="621"/>
      <c r="F37" s="622"/>
      <c r="G37" s="622"/>
      <c r="H37" s="623"/>
      <c r="I37" s="449"/>
      <c r="J37" s="447"/>
      <c r="K37" s="447"/>
      <c r="L37" s="447"/>
    </row>
    <row r="38" spans="1:12" ht="19.5" customHeight="1" thickBot="1">
      <c r="A38" s="448"/>
      <c r="B38" s="448"/>
      <c r="C38" s="620" t="s">
        <v>305</v>
      </c>
      <c r="D38" s="620"/>
      <c r="E38" s="621"/>
      <c r="F38" s="622"/>
      <c r="G38" s="622"/>
      <c r="H38" s="623"/>
      <c r="I38" s="449"/>
      <c r="J38" s="447"/>
      <c r="K38" s="447"/>
      <c r="L38" s="447"/>
    </row>
    <row r="39" spans="1:12" ht="19.5" customHeight="1" thickBot="1">
      <c r="A39" s="448"/>
      <c r="B39" s="448"/>
      <c r="C39" s="620" t="s">
        <v>15</v>
      </c>
      <c r="D39" s="620"/>
      <c r="E39" s="621"/>
      <c r="F39" s="622"/>
      <c r="G39" s="622"/>
      <c r="H39" s="623"/>
      <c r="I39" s="449"/>
      <c r="J39" s="447"/>
      <c r="K39" s="447"/>
      <c r="L39" s="447"/>
    </row>
    <row r="40" spans="1:12" ht="19.5" customHeight="1" thickBot="1">
      <c r="A40" s="448"/>
      <c r="B40" s="448"/>
      <c r="C40" s="620" t="s">
        <v>306</v>
      </c>
      <c r="D40" s="620"/>
      <c r="E40" s="621"/>
      <c r="F40" s="622"/>
      <c r="G40" s="622"/>
      <c r="H40" s="623"/>
      <c r="I40" s="449"/>
      <c r="J40" s="447"/>
      <c r="K40" s="447"/>
      <c r="L40" s="447"/>
    </row>
    <row r="41" spans="1:12" ht="19.5" customHeight="1">
      <c r="A41" s="448"/>
      <c r="B41" s="448"/>
      <c r="C41" s="459"/>
      <c r="D41" s="459"/>
      <c r="E41" s="459"/>
      <c r="F41" s="459"/>
      <c r="G41" s="459"/>
      <c r="H41" s="459"/>
      <c r="I41" s="449"/>
      <c r="J41" s="447"/>
      <c r="K41" s="447"/>
      <c r="L41" s="447"/>
    </row>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BGWm6u7kONZYGsHjjBubImMsXTDBIQrU5Aiq++jdcXlNAd0EBBAYCIUnUPGs8kyrSYHTsByJn939b6uRcPF7Zw==" saltValue="fi6lUxKadCCA/VyNME26Pw==" spinCount="100000" sheet="1" objects="1" scenarios="1"/>
  <mergeCells count="9">
    <mergeCell ref="A1:L21"/>
    <mergeCell ref="C39:D39"/>
    <mergeCell ref="E39:H39"/>
    <mergeCell ref="C40:D40"/>
    <mergeCell ref="E40:H40"/>
    <mergeCell ref="C37:D37"/>
    <mergeCell ref="E37:H37"/>
    <mergeCell ref="C38:D38"/>
    <mergeCell ref="E38:H38"/>
  </mergeCells>
  <phoneticPr fontId="4"/>
  <dataValidations count="1">
    <dataValidation type="list" allowBlank="1" showInputMessage="1" showErrorMessage="1" sqref="E39:H39" xr:uid="{E2D84B5C-618D-4335-BF0E-6FD5D04F434E}">
      <formula1>"保育所,認定こども園,幼稚園,小規模保育事業Ａ型,小規模保育事業Ｂ型,小規模保育事業Ｃ型,事業所内保育事業Ａ型,事業所内保育事業（定員20人以上）,家庭的保育事業"</formula1>
    </dataValidation>
  </dataValidations>
  <pageMargins left="0.92" right="0.56000000000000005" top="0.75" bottom="0.37" header="0.3" footer="0.3"/>
  <pageSetup paperSize="9" scale="72"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33B9D-BB1D-455E-9C25-59EE36F3C7EC}">
  <sheetPr>
    <tabColor rgb="FFFFFF00"/>
    <pageSetUpPr fitToPage="1"/>
  </sheetPr>
  <dimension ref="A1:AI112"/>
  <sheetViews>
    <sheetView showGridLines="0" view="pageBreakPreview" zoomScale="50" zoomScaleNormal="100" zoomScaleSheetLayoutView="50" workbookViewId="0">
      <pane xSplit="2" ySplit="9" topLeftCell="C10" activePane="bottomRight" state="frozen"/>
      <selection activeCell="K2" sqref="K2"/>
      <selection pane="topRight" activeCell="K2" sqref="K2"/>
      <selection pane="bottomLeft" activeCell="K2" sqref="K2"/>
      <selection pane="bottomRight" activeCell="W2" sqref="W2:X2"/>
    </sheetView>
  </sheetViews>
  <sheetFormatPr defaultColWidth="9.125" defaultRowHeight="12"/>
  <cols>
    <col min="1" max="1" width="6.625" style="362" customWidth="1"/>
    <col min="2" max="2" width="5.375" style="362" customWidth="1"/>
    <col min="3" max="3" width="35" style="362" customWidth="1"/>
    <col min="4" max="5" width="15" style="362" customWidth="1"/>
    <col min="6" max="6" width="17.25" style="362" customWidth="1"/>
    <col min="7" max="10" width="15.75" style="362" customWidth="1"/>
    <col min="11" max="23" width="12.875" style="362" customWidth="1"/>
    <col min="24" max="24" width="29.625" style="362" customWidth="1"/>
    <col min="25" max="16384" width="9.125" style="362"/>
  </cols>
  <sheetData>
    <row r="1" spans="1:24" ht="131.25" customHeight="1" thickBot="1">
      <c r="A1" s="610" t="str">
        <f>IF(D1="NG－要金額確認（Ｑ～Ｖ列）","NG","")</f>
        <v/>
      </c>
      <c r="B1" s="391" t="s">
        <v>276</v>
      </c>
      <c r="C1" s="361"/>
      <c r="D1" s="1171" t="str">
        <f>IF(Q10&gt;120000,"NG－要金額確認（Ｑ～Ｖ列）","")</f>
        <v/>
      </c>
      <c r="E1" s="1171"/>
      <c r="F1" s="1171"/>
      <c r="G1" s="1171"/>
      <c r="H1" s="361"/>
      <c r="I1" s="361"/>
    </row>
    <row r="2" spans="1:24" ht="25.5" customHeight="1" thickBot="1">
      <c r="B2" s="363"/>
      <c r="U2" s="1172" t="s">
        <v>76</v>
      </c>
      <c r="V2" s="1173"/>
      <c r="W2" s="1174" t="str">
        <f>基礎情報!E37&amp;""</f>
        <v/>
      </c>
      <c r="X2" s="1174"/>
    </row>
    <row r="3" spans="1:24" ht="24.75" customHeight="1">
      <c r="B3" s="364" t="s">
        <v>277</v>
      </c>
      <c r="C3" s="365"/>
      <c r="D3" s="365"/>
      <c r="E3" s="365"/>
      <c r="F3" s="365"/>
      <c r="X3" s="366"/>
    </row>
    <row r="4" spans="1:24" ht="10.9" customHeight="1" thickBot="1">
      <c r="B4" s="367"/>
      <c r="C4" s="367"/>
      <c r="D4" s="367"/>
      <c r="E4" s="367"/>
      <c r="F4" s="367"/>
      <c r="G4" s="367"/>
      <c r="H4" s="367"/>
      <c r="I4" s="367"/>
      <c r="J4" s="367"/>
      <c r="K4" s="367"/>
      <c r="L4" s="367"/>
      <c r="M4" s="367"/>
      <c r="N4" s="367"/>
      <c r="O4" s="367"/>
      <c r="P4" s="367"/>
      <c r="Q4" s="367"/>
      <c r="R4" s="367"/>
      <c r="S4" s="367"/>
      <c r="T4" s="367"/>
      <c r="U4" s="367"/>
      <c r="V4" s="367"/>
      <c r="W4" s="367"/>
    </row>
    <row r="5" spans="1:24" ht="24" customHeight="1">
      <c r="B5" s="1175" t="s">
        <v>47</v>
      </c>
      <c r="C5" s="1178" t="s">
        <v>48</v>
      </c>
      <c r="D5" s="1181" t="s">
        <v>0</v>
      </c>
      <c r="E5" s="1181" t="s">
        <v>278</v>
      </c>
      <c r="F5" s="1184" t="s">
        <v>279</v>
      </c>
      <c r="G5" s="1187" t="s">
        <v>333</v>
      </c>
      <c r="H5" s="1187"/>
      <c r="I5" s="1187"/>
      <c r="J5" s="1187"/>
      <c r="K5" s="1188" t="s">
        <v>350</v>
      </c>
      <c r="L5" s="1189"/>
      <c r="M5" s="1189"/>
      <c r="N5" s="1189"/>
      <c r="O5" s="1189"/>
      <c r="P5" s="1189"/>
      <c r="Q5" s="1189"/>
      <c r="R5" s="1189"/>
      <c r="S5" s="1189"/>
      <c r="T5" s="1189"/>
      <c r="U5" s="1189"/>
      <c r="V5" s="1189"/>
      <c r="W5" s="1190"/>
      <c r="X5" s="1197" t="s">
        <v>51</v>
      </c>
    </row>
    <row r="6" spans="1:24" ht="30" customHeight="1">
      <c r="B6" s="1176"/>
      <c r="C6" s="1179"/>
      <c r="D6" s="1182"/>
      <c r="E6" s="1182"/>
      <c r="F6" s="1185"/>
      <c r="G6" s="1203" t="s">
        <v>348</v>
      </c>
      <c r="H6" s="1204"/>
      <c r="I6" s="1205"/>
      <c r="J6" s="1206" t="s">
        <v>280</v>
      </c>
      <c r="K6" s="1191"/>
      <c r="L6" s="1192"/>
      <c r="M6" s="1192"/>
      <c r="N6" s="1192"/>
      <c r="O6" s="1192"/>
      <c r="P6" s="1192"/>
      <c r="Q6" s="1192"/>
      <c r="R6" s="1192"/>
      <c r="S6" s="1192"/>
      <c r="T6" s="1192"/>
      <c r="U6" s="1192"/>
      <c r="V6" s="1192"/>
      <c r="W6" s="1193"/>
      <c r="X6" s="1198"/>
    </row>
    <row r="7" spans="1:24" ht="30" customHeight="1">
      <c r="B7" s="1176"/>
      <c r="C7" s="1179"/>
      <c r="D7" s="1182"/>
      <c r="E7" s="1182"/>
      <c r="F7" s="1185"/>
      <c r="G7" s="368"/>
      <c r="H7" s="1209" t="s">
        <v>281</v>
      </c>
      <c r="I7" s="1212" t="s">
        <v>282</v>
      </c>
      <c r="J7" s="1207"/>
      <c r="K7" s="1191"/>
      <c r="L7" s="1192"/>
      <c r="M7" s="1192"/>
      <c r="N7" s="1192"/>
      <c r="O7" s="1192"/>
      <c r="P7" s="1192"/>
      <c r="Q7" s="1192"/>
      <c r="R7" s="1192"/>
      <c r="S7" s="1192"/>
      <c r="T7" s="1192"/>
      <c r="U7" s="1192"/>
      <c r="V7" s="1192"/>
      <c r="W7" s="1193"/>
      <c r="X7" s="1198"/>
    </row>
    <row r="8" spans="1:24" ht="30" customHeight="1">
      <c r="B8" s="1176"/>
      <c r="C8" s="1179"/>
      <c r="D8" s="1182"/>
      <c r="E8" s="1182"/>
      <c r="F8" s="1185"/>
      <c r="G8" s="368"/>
      <c r="H8" s="1210"/>
      <c r="I8" s="1213"/>
      <c r="J8" s="1207"/>
      <c r="K8" s="1194"/>
      <c r="L8" s="1195"/>
      <c r="M8" s="1195"/>
      <c r="N8" s="1195"/>
      <c r="O8" s="1195"/>
      <c r="P8" s="1195"/>
      <c r="Q8" s="1195"/>
      <c r="R8" s="1195"/>
      <c r="S8" s="1195"/>
      <c r="T8" s="1195"/>
      <c r="U8" s="1195"/>
      <c r="V8" s="1195"/>
      <c r="W8" s="1196"/>
      <c r="X8" s="1198"/>
    </row>
    <row r="9" spans="1:24" ht="30" customHeight="1" thickBot="1">
      <c r="B9" s="1177"/>
      <c r="C9" s="1180"/>
      <c r="D9" s="1183"/>
      <c r="E9" s="1183"/>
      <c r="F9" s="1186"/>
      <c r="G9" s="369"/>
      <c r="H9" s="1211"/>
      <c r="I9" s="1214"/>
      <c r="J9" s="1208"/>
      <c r="K9" s="370" t="s">
        <v>334</v>
      </c>
      <c r="L9" s="371" t="s">
        <v>335</v>
      </c>
      <c r="M9" s="371" t="s">
        <v>336</v>
      </c>
      <c r="N9" s="371" t="s">
        <v>337</v>
      </c>
      <c r="O9" s="371" t="s">
        <v>338</v>
      </c>
      <c r="P9" s="371" t="s">
        <v>339</v>
      </c>
      <c r="Q9" s="371" t="s">
        <v>341</v>
      </c>
      <c r="R9" s="371" t="s">
        <v>342</v>
      </c>
      <c r="S9" s="371" t="s">
        <v>343</v>
      </c>
      <c r="T9" s="371" t="s">
        <v>344</v>
      </c>
      <c r="U9" s="371" t="s">
        <v>345</v>
      </c>
      <c r="V9" s="371" t="s">
        <v>346</v>
      </c>
      <c r="W9" s="372" t="s">
        <v>340</v>
      </c>
      <c r="X9" s="1199"/>
    </row>
    <row r="10" spans="1:24" ht="22.5" customHeight="1">
      <c r="A10" s="240">
        <v>1</v>
      </c>
      <c r="B10" s="310" t="str">
        <f>IF(A10&lt;=【様式６別添１】!$B$3,【様式10別添１】!A10,"－")</f>
        <v>－</v>
      </c>
      <c r="C10" s="408" t="str">
        <f>IFERROR(VLOOKUP($B10,【様式６別添１】!$B$9:$P$98,3,FALSE),"")</f>
        <v/>
      </c>
      <c r="D10" s="408" t="str">
        <f>IFERROR(VLOOKUP($B10,【様式６別添１】!$B$9:$P$98,7,FALSE),"")</f>
        <v/>
      </c>
      <c r="E10" s="408" t="str">
        <f>IFERROR(VLOOKUP($B10,【様式６別添１】!$B$9:$P$98,12,FALSE),"")</f>
        <v/>
      </c>
      <c r="F10" s="375" t="str">
        <f>IFERROR(VLOOKUP($B10,【様式６別添１】!$B$9:$P$98,14,FALSE),"")</f>
        <v/>
      </c>
      <c r="G10" s="412">
        <f>SUM(H10:I10)</f>
        <v>0</v>
      </c>
      <c r="H10" s="373">
        <f>SUM(K10:V10)</f>
        <v>0</v>
      </c>
      <c r="I10" s="578"/>
      <c r="J10" s="1215"/>
      <c r="K10" s="403" t="s">
        <v>347</v>
      </c>
      <c r="L10" s="404" t="s">
        <v>347</v>
      </c>
      <c r="M10" s="404" t="s">
        <v>347</v>
      </c>
      <c r="N10" s="404" t="s">
        <v>347</v>
      </c>
      <c r="O10" s="404" t="s">
        <v>347</v>
      </c>
      <c r="P10" s="404" t="s">
        <v>347</v>
      </c>
      <c r="Q10" s="582"/>
      <c r="R10" s="582"/>
      <c r="S10" s="582"/>
      <c r="T10" s="582"/>
      <c r="U10" s="582"/>
      <c r="V10" s="582"/>
      <c r="W10" s="374">
        <f>IFERROR(AVERAGE(Q10:V10),0)</f>
        <v>0</v>
      </c>
      <c r="X10" s="587"/>
    </row>
    <row r="11" spans="1:24" ht="22.5" customHeight="1">
      <c r="A11" s="240">
        <f>A10+1</f>
        <v>2</v>
      </c>
      <c r="B11" s="311" t="str">
        <f>IF(A11&lt;=【様式６別添１】!$B$3,【様式10別添１】!A11,"－")</f>
        <v>－</v>
      </c>
      <c r="C11" s="409" t="str">
        <f>IFERROR(VLOOKUP($B11,【様式６別添１】!$B$9:$P$98,3,FALSE),"")</f>
        <v/>
      </c>
      <c r="D11" s="313" t="str">
        <f>IFERROR(VLOOKUP($B11,【様式６別添１】!$B$9:$P$98,7,FALSE),"")</f>
        <v/>
      </c>
      <c r="E11" s="312" t="str">
        <f>IFERROR(VLOOKUP($B11,【様式６別添１】!$B$9:$P$98,12,FALSE),"")</f>
        <v/>
      </c>
      <c r="F11" s="375" t="str">
        <f>IFERROR(VLOOKUP($B11,【様式６別添１】!$B$9:$P$98,14,FALSE),"")</f>
        <v/>
      </c>
      <c r="G11" s="376">
        <f t="shared" ref="G11:G99" si="0">SUM(H11:I11)</f>
        <v>0</v>
      </c>
      <c r="H11" s="377">
        <f t="shared" ref="H11:H74" si="1">SUM(K11:V11)</f>
        <v>0</v>
      </c>
      <c r="I11" s="579"/>
      <c r="J11" s="1216"/>
      <c r="K11" s="403" t="s">
        <v>347</v>
      </c>
      <c r="L11" s="404" t="s">
        <v>347</v>
      </c>
      <c r="M11" s="404" t="s">
        <v>347</v>
      </c>
      <c r="N11" s="404" t="s">
        <v>347</v>
      </c>
      <c r="O11" s="404" t="s">
        <v>347</v>
      </c>
      <c r="P11" s="404" t="s">
        <v>347</v>
      </c>
      <c r="Q11" s="582"/>
      <c r="R11" s="582"/>
      <c r="S11" s="582"/>
      <c r="T11" s="582"/>
      <c r="U11" s="582"/>
      <c r="V11" s="582"/>
      <c r="W11" s="374">
        <f t="shared" ref="W11:W74" si="2">IFERROR(AVERAGE(Q11:V11),0)</f>
        <v>0</v>
      </c>
      <c r="X11" s="588"/>
    </row>
    <row r="12" spans="1:24" ht="22.5" customHeight="1">
      <c r="A12" s="240">
        <f>A11+1</f>
        <v>3</v>
      </c>
      <c r="B12" s="311" t="str">
        <f>IF(A12&lt;=【様式６別添１】!$B$3,【様式10別添１】!A12,"－")</f>
        <v>－</v>
      </c>
      <c r="C12" s="409" t="str">
        <f>IFERROR(VLOOKUP($B12,【様式６別添１】!$B$9:$P$98,3,FALSE),"")</f>
        <v/>
      </c>
      <c r="D12" s="313" t="str">
        <f>IFERROR(VLOOKUP($B12,【様式６別添１】!$B$9:$P$98,7,FALSE),"")</f>
        <v/>
      </c>
      <c r="E12" s="313" t="str">
        <f>IFERROR(VLOOKUP($B12,【様式６別添１】!$B$9:$P$98,12,FALSE),"")</f>
        <v/>
      </c>
      <c r="F12" s="378" t="str">
        <f>IFERROR(VLOOKUP($B12,【様式６別添１】!$B$9:$P$98,14,FALSE),"")</f>
        <v/>
      </c>
      <c r="G12" s="376">
        <f t="shared" si="0"/>
        <v>0</v>
      </c>
      <c r="H12" s="379">
        <f t="shared" si="1"/>
        <v>0</v>
      </c>
      <c r="I12" s="580"/>
      <c r="J12" s="1216"/>
      <c r="K12" s="403" t="s">
        <v>347</v>
      </c>
      <c r="L12" s="404" t="s">
        <v>347</v>
      </c>
      <c r="M12" s="404" t="s">
        <v>347</v>
      </c>
      <c r="N12" s="404" t="s">
        <v>347</v>
      </c>
      <c r="O12" s="404" t="s">
        <v>347</v>
      </c>
      <c r="P12" s="404" t="s">
        <v>347</v>
      </c>
      <c r="Q12" s="583"/>
      <c r="R12" s="583"/>
      <c r="S12" s="583"/>
      <c r="T12" s="583"/>
      <c r="U12" s="583"/>
      <c r="V12" s="583"/>
      <c r="W12" s="374">
        <f>IFERROR(AVERAGE(Q12:V12),0)</f>
        <v>0</v>
      </c>
      <c r="X12" s="589"/>
    </row>
    <row r="13" spans="1:24" ht="22.5" customHeight="1">
      <c r="A13" s="240">
        <f t="shared" ref="A13:A76" si="3">A12+1</f>
        <v>4</v>
      </c>
      <c r="B13" s="311" t="str">
        <f>IF(A13&lt;=【様式６別添１】!$B$3,【様式10別添１】!A13,"－")</f>
        <v>－</v>
      </c>
      <c r="C13" s="409" t="str">
        <f>IFERROR(VLOOKUP($B13,【様式６別添１】!$B$9:$P$98,3,FALSE),"")</f>
        <v/>
      </c>
      <c r="D13" s="313" t="str">
        <f>IFERROR(VLOOKUP($B13,【様式６別添１】!$B$9:$P$98,7,FALSE),"")</f>
        <v/>
      </c>
      <c r="E13" s="313" t="str">
        <f>IFERROR(VLOOKUP($B13,【様式６別添１】!$B$9:$P$98,12,FALSE),"")</f>
        <v/>
      </c>
      <c r="F13" s="378" t="str">
        <f>IFERROR(VLOOKUP($B13,【様式６別添１】!$B$9:$P$98,14,FALSE),"")</f>
        <v/>
      </c>
      <c r="G13" s="376">
        <f t="shared" si="0"/>
        <v>0</v>
      </c>
      <c r="H13" s="379">
        <f t="shared" si="1"/>
        <v>0</v>
      </c>
      <c r="I13" s="580"/>
      <c r="J13" s="1216"/>
      <c r="K13" s="403" t="s">
        <v>347</v>
      </c>
      <c r="L13" s="404" t="s">
        <v>347</v>
      </c>
      <c r="M13" s="404" t="s">
        <v>347</v>
      </c>
      <c r="N13" s="404" t="s">
        <v>347</v>
      </c>
      <c r="O13" s="404" t="s">
        <v>347</v>
      </c>
      <c r="P13" s="404" t="s">
        <v>347</v>
      </c>
      <c r="Q13" s="583"/>
      <c r="R13" s="583"/>
      <c r="S13" s="583"/>
      <c r="T13" s="583"/>
      <c r="U13" s="583"/>
      <c r="V13" s="583"/>
      <c r="W13" s="374">
        <f t="shared" si="2"/>
        <v>0</v>
      </c>
      <c r="X13" s="590"/>
    </row>
    <row r="14" spans="1:24" ht="22.5" customHeight="1">
      <c r="A14" s="240">
        <f t="shared" si="3"/>
        <v>5</v>
      </c>
      <c r="B14" s="311" t="str">
        <f>IF(A14&lt;=【様式６別添１】!$B$3,【様式10別添１】!A14,"－")</f>
        <v>－</v>
      </c>
      <c r="C14" s="409" t="str">
        <f>IFERROR(VLOOKUP($B14,【様式６別添１】!$B$9:$P$98,3,FALSE),"")</f>
        <v/>
      </c>
      <c r="D14" s="313" t="str">
        <f>IFERROR(VLOOKUP($B14,【様式６別添１】!$B$9:$P$98,7,FALSE),"")</f>
        <v/>
      </c>
      <c r="E14" s="313" t="str">
        <f>IFERROR(VLOOKUP($B14,【様式６別添１】!$B$9:$P$98,12,FALSE),"")</f>
        <v/>
      </c>
      <c r="F14" s="378" t="str">
        <f>IFERROR(VLOOKUP($B14,【様式６別添１】!$B$9:$P$98,14,FALSE),"")</f>
        <v/>
      </c>
      <c r="G14" s="376">
        <f t="shared" si="0"/>
        <v>0</v>
      </c>
      <c r="H14" s="379">
        <f t="shared" si="1"/>
        <v>0</v>
      </c>
      <c r="I14" s="580"/>
      <c r="J14" s="1216"/>
      <c r="K14" s="403" t="s">
        <v>347</v>
      </c>
      <c r="L14" s="404" t="s">
        <v>347</v>
      </c>
      <c r="M14" s="404" t="s">
        <v>347</v>
      </c>
      <c r="N14" s="404" t="s">
        <v>347</v>
      </c>
      <c r="O14" s="404" t="s">
        <v>347</v>
      </c>
      <c r="P14" s="404" t="s">
        <v>347</v>
      </c>
      <c r="Q14" s="583"/>
      <c r="R14" s="583"/>
      <c r="S14" s="583"/>
      <c r="T14" s="583"/>
      <c r="U14" s="583"/>
      <c r="V14" s="583"/>
      <c r="W14" s="374">
        <f t="shared" si="2"/>
        <v>0</v>
      </c>
      <c r="X14" s="588"/>
    </row>
    <row r="15" spans="1:24" ht="22.5" customHeight="1">
      <c r="A15" s="240">
        <f t="shared" si="3"/>
        <v>6</v>
      </c>
      <c r="B15" s="311" t="str">
        <f>IF(A15&lt;=【様式６別添１】!$B$3,【様式10別添１】!A15,"－")</f>
        <v>－</v>
      </c>
      <c r="C15" s="409" t="str">
        <f>IFERROR(VLOOKUP($B15,【様式６別添１】!$B$9:$P$98,3,FALSE),"")</f>
        <v/>
      </c>
      <c r="D15" s="313" t="str">
        <f>IFERROR(VLOOKUP($B15,【様式６別添１】!$B$9:$P$98,7,FALSE),"")</f>
        <v/>
      </c>
      <c r="E15" s="312" t="str">
        <f>IFERROR(VLOOKUP($B15,【様式６別添１】!$B$9:$P$98,12,FALSE),"")</f>
        <v/>
      </c>
      <c r="F15" s="375" t="str">
        <f>IFERROR(VLOOKUP($B15,【様式６別添１】!$B$9:$P$98,14,FALSE),"")</f>
        <v/>
      </c>
      <c r="G15" s="376">
        <f t="shared" si="0"/>
        <v>0</v>
      </c>
      <c r="H15" s="379">
        <f t="shared" si="1"/>
        <v>0</v>
      </c>
      <c r="I15" s="580"/>
      <c r="J15" s="1216"/>
      <c r="K15" s="403" t="s">
        <v>347</v>
      </c>
      <c r="L15" s="404" t="s">
        <v>347</v>
      </c>
      <c r="M15" s="404" t="s">
        <v>347</v>
      </c>
      <c r="N15" s="404" t="s">
        <v>347</v>
      </c>
      <c r="O15" s="404" t="s">
        <v>347</v>
      </c>
      <c r="P15" s="404" t="s">
        <v>347</v>
      </c>
      <c r="Q15" s="583"/>
      <c r="R15" s="583"/>
      <c r="S15" s="583"/>
      <c r="T15" s="583"/>
      <c r="U15" s="583"/>
      <c r="V15" s="583"/>
      <c r="W15" s="374">
        <f t="shared" si="2"/>
        <v>0</v>
      </c>
      <c r="X15" s="590"/>
    </row>
    <row r="16" spans="1:24" ht="22.5" customHeight="1">
      <c r="A16" s="240">
        <f t="shared" si="3"/>
        <v>7</v>
      </c>
      <c r="B16" s="311" t="str">
        <f>IF(A16&lt;=【様式６別添１】!$B$3,【様式10別添１】!A16,"－")</f>
        <v>－</v>
      </c>
      <c r="C16" s="409" t="str">
        <f>IFERROR(VLOOKUP($B16,【様式６別添１】!$B$9:$P$98,3,FALSE),"")</f>
        <v/>
      </c>
      <c r="D16" s="313" t="str">
        <f>IFERROR(VLOOKUP($B16,【様式６別添１】!$B$9:$P$98,7,FALSE),"")</f>
        <v/>
      </c>
      <c r="E16" s="313" t="str">
        <f>IFERROR(VLOOKUP($B16,【様式６別添１】!$B$9:$P$98,12,FALSE),"")</f>
        <v/>
      </c>
      <c r="F16" s="378" t="str">
        <f>IFERROR(VLOOKUP($B16,【様式６別添１】!$B$9:$P$98,14,FALSE),"")</f>
        <v/>
      </c>
      <c r="G16" s="376">
        <f t="shared" si="0"/>
        <v>0</v>
      </c>
      <c r="H16" s="379">
        <f t="shared" si="1"/>
        <v>0</v>
      </c>
      <c r="I16" s="580"/>
      <c r="J16" s="1216"/>
      <c r="K16" s="403" t="s">
        <v>347</v>
      </c>
      <c r="L16" s="404" t="s">
        <v>347</v>
      </c>
      <c r="M16" s="404" t="s">
        <v>347</v>
      </c>
      <c r="N16" s="404" t="s">
        <v>347</v>
      </c>
      <c r="O16" s="404" t="s">
        <v>347</v>
      </c>
      <c r="P16" s="404" t="s">
        <v>347</v>
      </c>
      <c r="Q16" s="583"/>
      <c r="R16" s="583"/>
      <c r="S16" s="583"/>
      <c r="T16" s="583"/>
      <c r="U16" s="583"/>
      <c r="V16" s="583"/>
      <c r="W16" s="374">
        <f t="shared" si="2"/>
        <v>0</v>
      </c>
      <c r="X16" s="590"/>
    </row>
    <row r="17" spans="1:24" ht="22.5" customHeight="1">
      <c r="A17" s="240">
        <f t="shared" si="3"/>
        <v>8</v>
      </c>
      <c r="B17" s="311" t="str">
        <f>IF(A17&lt;=【様式６別添１】!$B$3,【様式10別添１】!A17,"－")</f>
        <v>－</v>
      </c>
      <c r="C17" s="410" t="str">
        <f>IFERROR(VLOOKUP($B17,【様式６別添１】!$B$9:$P$98,3,FALSE),"")</f>
        <v/>
      </c>
      <c r="D17" s="313" t="str">
        <f>IFERROR(VLOOKUP($B17,【様式６別添１】!$B$9:$P$98,7,FALSE),"")</f>
        <v/>
      </c>
      <c r="E17" s="313" t="str">
        <f>IFERROR(VLOOKUP($B17,【様式６別添１】!$B$9:$P$98,12,FALSE),"")</f>
        <v/>
      </c>
      <c r="F17" s="378" t="str">
        <f>IFERROR(VLOOKUP($B17,【様式６別添１】!$B$9:$P$98,14,FALSE),"")</f>
        <v/>
      </c>
      <c r="G17" s="376">
        <f t="shared" si="0"/>
        <v>0</v>
      </c>
      <c r="H17" s="379">
        <f>SUM(K17:V17)</f>
        <v>0</v>
      </c>
      <c r="I17" s="580"/>
      <c r="J17" s="1216"/>
      <c r="K17" s="403" t="s">
        <v>347</v>
      </c>
      <c r="L17" s="404" t="s">
        <v>347</v>
      </c>
      <c r="M17" s="404" t="s">
        <v>347</v>
      </c>
      <c r="N17" s="404" t="s">
        <v>347</v>
      </c>
      <c r="O17" s="404" t="s">
        <v>347</v>
      </c>
      <c r="P17" s="404" t="s">
        <v>347</v>
      </c>
      <c r="Q17" s="583"/>
      <c r="R17" s="583"/>
      <c r="S17" s="583"/>
      <c r="T17" s="583"/>
      <c r="U17" s="583"/>
      <c r="V17" s="583"/>
      <c r="W17" s="374">
        <f t="shared" si="2"/>
        <v>0</v>
      </c>
      <c r="X17" s="590"/>
    </row>
    <row r="18" spans="1:24" ht="22.5" customHeight="1">
      <c r="A18" s="240">
        <f t="shared" si="3"/>
        <v>9</v>
      </c>
      <c r="B18" s="311" t="str">
        <f>IF(A18&lt;=【様式６別添１】!$B$3,【様式10別添１】!A18,"－")</f>
        <v>－</v>
      </c>
      <c r="C18" s="410" t="str">
        <f>IFERROR(VLOOKUP($B18,【様式６別添１】!$B$9:$P$98,3,FALSE),"")</f>
        <v/>
      </c>
      <c r="D18" s="313" t="str">
        <f>IFERROR(VLOOKUP($B18,【様式６別添１】!$B$9:$P$98,7,FALSE),"")</f>
        <v/>
      </c>
      <c r="E18" s="313" t="str">
        <f>IFERROR(VLOOKUP($B18,【様式６別添１】!$B$9:$P$98,12,FALSE),"")</f>
        <v/>
      </c>
      <c r="F18" s="378" t="str">
        <f>IFERROR(VLOOKUP($B18,【様式６別添１】!$B$9:$P$98,14,FALSE),"")</f>
        <v/>
      </c>
      <c r="G18" s="376">
        <f t="shared" si="0"/>
        <v>0</v>
      </c>
      <c r="H18" s="379">
        <f t="shared" si="1"/>
        <v>0</v>
      </c>
      <c r="I18" s="580"/>
      <c r="J18" s="1216"/>
      <c r="K18" s="403" t="s">
        <v>347</v>
      </c>
      <c r="L18" s="404" t="s">
        <v>347</v>
      </c>
      <c r="M18" s="404" t="s">
        <v>347</v>
      </c>
      <c r="N18" s="404" t="s">
        <v>347</v>
      </c>
      <c r="O18" s="404" t="s">
        <v>347</v>
      </c>
      <c r="P18" s="404" t="s">
        <v>347</v>
      </c>
      <c r="Q18" s="583"/>
      <c r="R18" s="583"/>
      <c r="S18" s="583"/>
      <c r="T18" s="583"/>
      <c r="U18" s="583"/>
      <c r="V18" s="583"/>
      <c r="W18" s="374">
        <f t="shared" si="2"/>
        <v>0</v>
      </c>
      <c r="X18" s="590"/>
    </row>
    <row r="19" spans="1:24" ht="22.5" customHeight="1">
      <c r="A19" s="240">
        <f t="shared" si="3"/>
        <v>10</v>
      </c>
      <c r="B19" s="311" t="str">
        <f>IF(A19&lt;=【様式６別添１】!$B$3,【様式10別添１】!A19,"－")</f>
        <v>－</v>
      </c>
      <c r="C19" s="410" t="str">
        <f>IFERROR(VLOOKUP($B19,【様式６別添１】!$B$9:$P$98,3,FALSE),"")</f>
        <v/>
      </c>
      <c r="D19" s="313" t="str">
        <f>IFERROR(VLOOKUP($B19,【様式６別添１】!$B$9:$P$98,7,FALSE),"")</f>
        <v/>
      </c>
      <c r="E19" s="313" t="str">
        <f>IFERROR(VLOOKUP($B19,【様式６別添１】!$B$9:$P$98,12,FALSE),"")</f>
        <v/>
      </c>
      <c r="F19" s="378" t="str">
        <f>IFERROR(VLOOKUP($B19,【様式６別添１】!$B$9:$P$98,14,FALSE),"")</f>
        <v/>
      </c>
      <c r="G19" s="376">
        <f t="shared" si="0"/>
        <v>0</v>
      </c>
      <c r="H19" s="379">
        <f t="shared" si="1"/>
        <v>0</v>
      </c>
      <c r="I19" s="580"/>
      <c r="J19" s="1216"/>
      <c r="K19" s="403" t="s">
        <v>347</v>
      </c>
      <c r="L19" s="404" t="s">
        <v>347</v>
      </c>
      <c r="M19" s="404" t="s">
        <v>347</v>
      </c>
      <c r="N19" s="404" t="s">
        <v>347</v>
      </c>
      <c r="O19" s="404" t="s">
        <v>347</v>
      </c>
      <c r="P19" s="404" t="s">
        <v>347</v>
      </c>
      <c r="Q19" s="583"/>
      <c r="R19" s="583"/>
      <c r="S19" s="583"/>
      <c r="T19" s="583"/>
      <c r="U19" s="583"/>
      <c r="V19" s="584"/>
      <c r="W19" s="374">
        <f t="shared" si="2"/>
        <v>0</v>
      </c>
      <c r="X19" s="590"/>
    </row>
    <row r="20" spans="1:24" ht="22.5" customHeight="1">
      <c r="A20" s="240">
        <f t="shared" si="3"/>
        <v>11</v>
      </c>
      <c r="B20" s="311" t="str">
        <f>IF(A20&lt;=【様式６別添１】!$B$3,【様式10別添１】!A20,"－")</f>
        <v>－</v>
      </c>
      <c r="C20" s="410" t="str">
        <f>IFERROR(VLOOKUP($B20,【様式６別添１】!$B$9:$P$98,3,FALSE),"")</f>
        <v/>
      </c>
      <c r="D20" s="313" t="str">
        <f>IFERROR(VLOOKUP($B20,【様式６別添１】!$B$9:$P$98,7,FALSE),"")</f>
        <v/>
      </c>
      <c r="E20" s="313" t="str">
        <f>IFERROR(VLOOKUP($B20,【様式６別添１】!$B$9:$P$98,12,FALSE),"")</f>
        <v/>
      </c>
      <c r="F20" s="378" t="str">
        <f>IFERROR(VLOOKUP($B20,【様式６別添１】!$B$9:$P$98,14,FALSE),"")</f>
        <v/>
      </c>
      <c r="G20" s="376">
        <f t="shared" si="0"/>
        <v>0</v>
      </c>
      <c r="H20" s="379">
        <f t="shared" si="1"/>
        <v>0</v>
      </c>
      <c r="I20" s="580"/>
      <c r="J20" s="1216"/>
      <c r="K20" s="403" t="s">
        <v>347</v>
      </c>
      <c r="L20" s="404" t="s">
        <v>347</v>
      </c>
      <c r="M20" s="404" t="s">
        <v>347</v>
      </c>
      <c r="N20" s="404" t="s">
        <v>347</v>
      </c>
      <c r="O20" s="404" t="s">
        <v>347</v>
      </c>
      <c r="P20" s="404" t="s">
        <v>347</v>
      </c>
      <c r="Q20" s="583"/>
      <c r="R20" s="583"/>
      <c r="S20" s="583"/>
      <c r="T20" s="583"/>
      <c r="U20" s="583"/>
      <c r="V20" s="583"/>
      <c r="W20" s="374">
        <f t="shared" si="2"/>
        <v>0</v>
      </c>
      <c r="X20" s="590"/>
    </row>
    <row r="21" spans="1:24" ht="22.5" customHeight="1">
      <c r="A21" s="240">
        <f t="shared" si="3"/>
        <v>12</v>
      </c>
      <c r="B21" s="311" t="str">
        <f>IF(A21&lt;=【様式６別添１】!$B$3,【様式10別添１】!A21,"－")</f>
        <v>－</v>
      </c>
      <c r="C21" s="410" t="str">
        <f>IFERROR(VLOOKUP($B21,【様式６別添１】!$B$9:$P$98,3,FALSE),"")</f>
        <v/>
      </c>
      <c r="D21" s="313" t="str">
        <f>IFERROR(VLOOKUP($B21,【様式６別添１】!$B$9:$P$98,7,FALSE),"")</f>
        <v/>
      </c>
      <c r="E21" s="313" t="str">
        <f>IFERROR(VLOOKUP($B21,【様式６別添１】!$B$9:$P$98,12,FALSE),"")</f>
        <v/>
      </c>
      <c r="F21" s="378" t="str">
        <f>IFERROR(VLOOKUP($B21,【様式６別添１】!$B$9:$P$98,14,FALSE),"")</f>
        <v/>
      </c>
      <c r="G21" s="376">
        <f t="shared" si="0"/>
        <v>0</v>
      </c>
      <c r="H21" s="379">
        <f t="shared" si="1"/>
        <v>0</v>
      </c>
      <c r="I21" s="580"/>
      <c r="J21" s="1216"/>
      <c r="K21" s="403" t="s">
        <v>347</v>
      </c>
      <c r="L21" s="404" t="s">
        <v>347</v>
      </c>
      <c r="M21" s="404" t="s">
        <v>347</v>
      </c>
      <c r="N21" s="404" t="s">
        <v>347</v>
      </c>
      <c r="O21" s="404" t="s">
        <v>347</v>
      </c>
      <c r="P21" s="404" t="s">
        <v>347</v>
      </c>
      <c r="Q21" s="583"/>
      <c r="R21" s="583"/>
      <c r="S21" s="583"/>
      <c r="T21" s="583"/>
      <c r="U21" s="583"/>
      <c r="V21" s="583"/>
      <c r="W21" s="374">
        <f t="shared" si="2"/>
        <v>0</v>
      </c>
      <c r="X21" s="590"/>
    </row>
    <row r="22" spans="1:24" ht="22.5" customHeight="1">
      <c r="A22" s="240">
        <f t="shared" si="3"/>
        <v>13</v>
      </c>
      <c r="B22" s="311" t="str">
        <f>IF(A22&lt;=【様式６別添１】!$B$3,【様式10別添１】!A22,"－")</f>
        <v>－</v>
      </c>
      <c r="C22" s="410" t="str">
        <f>IFERROR(VLOOKUP($B22,【様式６別添１】!$B$9:$P$98,3,FALSE),"")</f>
        <v/>
      </c>
      <c r="D22" s="313" t="str">
        <f>IFERROR(VLOOKUP($B22,【様式６別添１】!$B$9:$P$98,7,FALSE),"")</f>
        <v/>
      </c>
      <c r="E22" s="313" t="str">
        <f>IFERROR(VLOOKUP($B22,【様式６別添１】!$B$9:$P$98,12,FALSE),"")</f>
        <v/>
      </c>
      <c r="F22" s="378" t="str">
        <f>IFERROR(VLOOKUP($B22,【様式６別添１】!$B$9:$P$98,14,FALSE),"")</f>
        <v/>
      </c>
      <c r="G22" s="376">
        <f t="shared" si="0"/>
        <v>0</v>
      </c>
      <c r="H22" s="379">
        <f t="shared" si="1"/>
        <v>0</v>
      </c>
      <c r="I22" s="580"/>
      <c r="J22" s="1216"/>
      <c r="K22" s="403" t="s">
        <v>347</v>
      </c>
      <c r="L22" s="404" t="s">
        <v>347</v>
      </c>
      <c r="M22" s="404" t="s">
        <v>347</v>
      </c>
      <c r="N22" s="404" t="s">
        <v>347</v>
      </c>
      <c r="O22" s="404" t="s">
        <v>347</v>
      </c>
      <c r="P22" s="404" t="s">
        <v>347</v>
      </c>
      <c r="Q22" s="583"/>
      <c r="R22" s="583"/>
      <c r="S22" s="583"/>
      <c r="T22" s="583"/>
      <c r="U22" s="583"/>
      <c r="V22" s="583"/>
      <c r="W22" s="374">
        <f t="shared" si="2"/>
        <v>0</v>
      </c>
      <c r="X22" s="590"/>
    </row>
    <row r="23" spans="1:24" ht="22.5" customHeight="1">
      <c r="A23" s="240">
        <f t="shared" si="3"/>
        <v>14</v>
      </c>
      <c r="B23" s="311" t="str">
        <f>IF(A23&lt;=【様式６別添１】!$B$3,【様式10別添１】!A23,"－")</f>
        <v>－</v>
      </c>
      <c r="C23" s="410" t="str">
        <f>IFERROR(VLOOKUP($B23,【様式６別添１】!$B$9:$P$98,3,FALSE),"")</f>
        <v/>
      </c>
      <c r="D23" s="313" t="str">
        <f>IFERROR(VLOOKUP($B23,【様式６別添１】!$B$9:$P$98,7,FALSE),"")</f>
        <v/>
      </c>
      <c r="E23" s="313" t="str">
        <f>IFERROR(VLOOKUP($B23,【様式６別添１】!$B$9:$P$98,12,FALSE),"")</f>
        <v/>
      </c>
      <c r="F23" s="378" t="str">
        <f>IFERROR(VLOOKUP($B23,【様式６別添１】!$B$9:$P$98,14,FALSE),"")</f>
        <v/>
      </c>
      <c r="G23" s="376">
        <f t="shared" si="0"/>
        <v>0</v>
      </c>
      <c r="H23" s="379">
        <f t="shared" si="1"/>
        <v>0</v>
      </c>
      <c r="I23" s="580"/>
      <c r="J23" s="1216"/>
      <c r="K23" s="403" t="s">
        <v>347</v>
      </c>
      <c r="L23" s="404" t="s">
        <v>347</v>
      </c>
      <c r="M23" s="404" t="s">
        <v>347</v>
      </c>
      <c r="N23" s="404" t="s">
        <v>347</v>
      </c>
      <c r="O23" s="404" t="s">
        <v>347</v>
      </c>
      <c r="P23" s="404" t="s">
        <v>347</v>
      </c>
      <c r="Q23" s="583"/>
      <c r="R23" s="583"/>
      <c r="S23" s="583"/>
      <c r="T23" s="583"/>
      <c r="U23" s="583"/>
      <c r="V23" s="583"/>
      <c r="W23" s="374">
        <f t="shared" si="2"/>
        <v>0</v>
      </c>
      <c r="X23" s="590"/>
    </row>
    <row r="24" spans="1:24" ht="22.5" customHeight="1">
      <c r="A24" s="240">
        <f t="shared" si="3"/>
        <v>15</v>
      </c>
      <c r="B24" s="311" t="str">
        <f>IF(A24&lt;=【様式６別添１】!$B$3,【様式10別添１】!A24,"－")</f>
        <v>－</v>
      </c>
      <c r="C24" s="410" t="str">
        <f>IFERROR(VLOOKUP($B24,【様式６別添１】!$B$9:$P$98,3,FALSE),"")</f>
        <v/>
      </c>
      <c r="D24" s="313" t="str">
        <f>IFERROR(VLOOKUP($B24,【様式６別添１】!$B$9:$P$98,7,FALSE),"")</f>
        <v/>
      </c>
      <c r="E24" s="313" t="str">
        <f>IFERROR(VLOOKUP($B24,【様式６別添１】!$B$9:$P$98,12,FALSE),"")</f>
        <v/>
      </c>
      <c r="F24" s="378" t="str">
        <f>IFERROR(VLOOKUP($B24,【様式６別添１】!$B$9:$P$98,14,FALSE),"")</f>
        <v/>
      </c>
      <c r="G24" s="376">
        <f t="shared" si="0"/>
        <v>0</v>
      </c>
      <c r="H24" s="379">
        <f t="shared" si="1"/>
        <v>0</v>
      </c>
      <c r="I24" s="580"/>
      <c r="J24" s="1216"/>
      <c r="K24" s="403" t="s">
        <v>347</v>
      </c>
      <c r="L24" s="404" t="s">
        <v>347</v>
      </c>
      <c r="M24" s="404" t="s">
        <v>347</v>
      </c>
      <c r="N24" s="404" t="s">
        <v>347</v>
      </c>
      <c r="O24" s="404" t="s">
        <v>347</v>
      </c>
      <c r="P24" s="404" t="s">
        <v>347</v>
      </c>
      <c r="Q24" s="583"/>
      <c r="R24" s="583"/>
      <c r="S24" s="583"/>
      <c r="T24" s="583"/>
      <c r="U24" s="583"/>
      <c r="V24" s="583"/>
      <c r="W24" s="374">
        <f t="shared" si="2"/>
        <v>0</v>
      </c>
      <c r="X24" s="590"/>
    </row>
    <row r="25" spans="1:24" ht="22.5" customHeight="1">
      <c r="A25" s="240">
        <f t="shared" si="3"/>
        <v>16</v>
      </c>
      <c r="B25" s="311" t="str">
        <f>IF(A25&lt;=【様式６別添１】!$B$3,【様式10別添１】!A25,"－")</f>
        <v>－</v>
      </c>
      <c r="C25" s="410" t="str">
        <f>IFERROR(VLOOKUP($B25,【様式６別添１】!$B$9:$P$98,3,FALSE),"")</f>
        <v/>
      </c>
      <c r="D25" s="313" t="str">
        <f>IFERROR(VLOOKUP($B25,【様式６別添１】!$B$9:$P$98,7,FALSE),"")</f>
        <v/>
      </c>
      <c r="E25" s="313" t="str">
        <f>IFERROR(VLOOKUP($B25,【様式６別添１】!$B$9:$P$98,12,FALSE),"")</f>
        <v/>
      </c>
      <c r="F25" s="378" t="str">
        <f>IFERROR(VLOOKUP($B25,【様式６別添１】!$B$9:$P$98,14,FALSE),"")</f>
        <v/>
      </c>
      <c r="G25" s="376">
        <f t="shared" si="0"/>
        <v>0</v>
      </c>
      <c r="H25" s="379">
        <f t="shared" si="1"/>
        <v>0</v>
      </c>
      <c r="I25" s="580"/>
      <c r="J25" s="1216"/>
      <c r="K25" s="403" t="s">
        <v>347</v>
      </c>
      <c r="L25" s="404" t="s">
        <v>347</v>
      </c>
      <c r="M25" s="404" t="s">
        <v>347</v>
      </c>
      <c r="N25" s="404" t="s">
        <v>347</v>
      </c>
      <c r="O25" s="404" t="s">
        <v>347</v>
      </c>
      <c r="P25" s="404" t="s">
        <v>347</v>
      </c>
      <c r="Q25" s="583"/>
      <c r="R25" s="583"/>
      <c r="S25" s="583"/>
      <c r="T25" s="583"/>
      <c r="U25" s="583"/>
      <c r="V25" s="583"/>
      <c r="W25" s="374">
        <f t="shared" si="2"/>
        <v>0</v>
      </c>
      <c r="X25" s="590"/>
    </row>
    <row r="26" spans="1:24" ht="22.5" customHeight="1">
      <c r="A26" s="240">
        <f t="shared" si="3"/>
        <v>17</v>
      </c>
      <c r="B26" s="311" t="str">
        <f>IF(A26&lt;=【様式６別添１】!$B$3,【様式10別添１】!A26,"－")</f>
        <v>－</v>
      </c>
      <c r="C26" s="410" t="str">
        <f>IFERROR(VLOOKUP($B26,【様式６別添１】!$B$9:$P$98,3,FALSE),"")</f>
        <v/>
      </c>
      <c r="D26" s="313" t="str">
        <f>IFERROR(VLOOKUP($B26,【様式６別添１】!$B$9:$P$98,7,FALSE),"")</f>
        <v/>
      </c>
      <c r="E26" s="313" t="str">
        <f>IFERROR(VLOOKUP($B26,【様式６別添１】!$B$9:$P$98,12,FALSE),"")</f>
        <v/>
      </c>
      <c r="F26" s="378" t="str">
        <f>IFERROR(VLOOKUP($B26,【様式６別添１】!$B$9:$P$98,14,FALSE),"")</f>
        <v/>
      </c>
      <c r="G26" s="376">
        <f t="shared" si="0"/>
        <v>0</v>
      </c>
      <c r="H26" s="379">
        <f t="shared" si="1"/>
        <v>0</v>
      </c>
      <c r="I26" s="580"/>
      <c r="J26" s="1216"/>
      <c r="K26" s="403" t="s">
        <v>347</v>
      </c>
      <c r="L26" s="404" t="s">
        <v>347</v>
      </c>
      <c r="M26" s="404" t="s">
        <v>347</v>
      </c>
      <c r="N26" s="404" t="s">
        <v>347</v>
      </c>
      <c r="O26" s="404" t="s">
        <v>347</v>
      </c>
      <c r="P26" s="404" t="s">
        <v>347</v>
      </c>
      <c r="Q26" s="583"/>
      <c r="R26" s="583"/>
      <c r="S26" s="583"/>
      <c r="T26" s="583"/>
      <c r="U26" s="583"/>
      <c r="V26" s="583"/>
      <c r="W26" s="374">
        <f t="shared" si="2"/>
        <v>0</v>
      </c>
      <c r="X26" s="590"/>
    </row>
    <row r="27" spans="1:24" ht="22.5" customHeight="1">
      <c r="A27" s="240">
        <f t="shared" si="3"/>
        <v>18</v>
      </c>
      <c r="B27" s="311" t="str">
        <f>IF(A27&lt;=【様式６別添１】!$B$3,【様式10別添１】!A27,"－")</f>
        <v>－</v>
      </c>
      <c r="C27" s="410" t="str">
        <f>IFERROR(VLOOKUP($B27,【様式６別添１】!$B$9:$P$98,3,FALSE),"")</f>
        <v/>
      </c>
      <c r="D27" s="313" t="str">
        <f>IFERROR(VLOOKUP($B27,【様式６別添１】!$B$9:$P$98,7,FALSE),"")</f>
        <v/>
      </c>
      <c r="E27" s="313" t="str">
        <f>IFERROR(VLOOKUP($B27,【様式６別添１】!$B$9:$P$98,12,FALSE),"")</f>
        <v/>
      </c>
      <c r="F27" s="378" t="str">
        <f>IFERROR(VLOOKUP($B27,【様式６別添１】!$B$9:$P$98,14,FALSE),"")</f>
        <v/>
      </c>
      <c r="G27" s="376">
        <f t="shared" si="0"/>
        <v>0</v>
      </c>
      <c r="H27" s="379">
        <f t="shared" si="1"/>
        <v>0</v>
      </c>
      <c r="I27" s="580"/>
      <c r="J27" s="1216"/>
      <c r="K27" s="403" t="s">
        <v>347</v>
      </c>
      <c r="L27" s="404" t="s">
        <v>347</v>
      </c>
      <c r="M27" s="404" t="s">
        <v>347</v>
      </c>
      <c r="N27" s="404" t="s">
        <v>347</v>
      </c>
      <c r="O27" s="404" t="s">
        <v>347</v>
      </c>
      <c r="P27" s="404" t="s">
        <v>347</v>
      </c>
      <c r="Q27" s="583"/>
      <c r="R27" s="583"/>
      <c r="S27" s="583"/>
      <c r="T27" s="583"/>
      <c r="U27" s="583"/>
      <c r="V27" s="583"/>
      <c r="W27" s="374">
        <f t="shared" si="2"/>
        <v>0</v>
      </c>
      <c r="X27" s="590"/>
    </row>
    <row r="28" spans="1:24" ht="22.5" customHeight="1">
      <c r="A28" s="240">
        <f t="shared" si="3"/>
        <v>19</v>
      </c>
      <c r="B28" s="311" t="str">
        <f>IF(A28&lt;=【様式６別添１】!$B$3,【様式10別添１】!A28,"－")</f>
        <v>－</v>
      </c>
      <c r="C28" s="410" t="str">
        <f>IFERROR(VLOOKUP($B28,【様式６別添１】!$B$9:$P$98,3,FALSE),"")</f>
        <v/>
      </c>
      <c r="D28" s="313" t="str">
        <f>IFERROR(VLOOKUP($B28,【様式６別添１】!$B$9:$P$98,7,FALSE),"")</f>
        <v/>
      </c>
      <c r="E28" s="313" t="str">
        <f>IFERROR(VLOOKUP($B28,【様式６別添１】!$B$9:$P$98,12,FALSE),"")</f>
        <v/>
      </c>
      <c r="F28" s="378" t="str">
        <f>IFERROR(VLOOKUP($B28,【様式６別添１】!$B$9:$P$98,14,FALSE),"")</f>
        <v/>
      </c>
      <c r="G28" s="376">
        <f t="shared" si="0"/>
        <v>0</v>
      </c>
      <c r="H28" s="379">
        <f t="shared" si="1"/>
        <v>0</v>
      </c>
      <c r="I28" s="580"/>
      <c r="J28" s="1216"/>
      <c r="K28" s="403" t="s">
        <v>347</v>
      </c>
      <c r="L28" s="404" t="s">
        <v>347</v>
      </c>
      <c r="M28" s="404" t="s">
        <v>347</v>
      </c>
      <c r="N28" s="404" t="s">
        <v>347</v>
      </c>
      <c r="O28" s="404" t="s">
        <v>347</v>
      </c>
      <c r="P28" s="404" t="s">
        <v>347</v>
      </c>
      <c r="Q28" s="583"/>
      <c r="R28" s="583"/>
      <c r="S28" s="583"/>
      <c r="T28" s="583"/>
      <c r="U28" s="583"/>
      <c r="V28" s="583"/>
      <c r="W28" s="374">
        <f t="shared" si="2"/>
        <v>0</v>
      </c>
      <c r="X28" s="590"/>
    </row>
    <row r="29" spans="1:24" ht="22.5" customHeight="1">
      <c r="A29" s="240">
        <f t="shared" si="3"/>
        <v>20</v>
      </c>
      <c r="B29" s="311" t="str">
        <f>IF(A29&lt;=【様式６別添１】!$B$3,【様式10別添１】!A29,"－")</f>
        <v>－</v>
      </c>
      <c r="C29" s="410" t="str">
        <f>IFERROR(VLOOKUP($B29,【様式６別添１】!$B$9:$P$98,3,FALSE),"")</f>
        <v/>
      </c>
      <c r="D29" s="313" t="str">
        <f>IFERROR(VLOOKUP($B29,【様式６別添１】!$B$9:$P$98,7,FALSE),"")</f>
        <v/>
      </c>
      <c r="E29" s="313" t="str">
        <f>IFERROR(VLOOKUP($B29,【様式６別添１】!$B$9:$P$98,12,FALSE),"")</f>
        <v/>
      </c>
      <c r="F29" s="378" t="str">
        <f>IFERROR(VLOOKUP($B29,【様式６別添１】!$B$9:$P$98,14,FALSE),"")</f>
        <v/>
      </c>
      <c r="G29" s="376">
        <f t="shared" si="0"/>
        <v>0</v>
      </c>
      <c r="H29" s="379">
        <f t="shared" si="1"/>
        <v>0</v>
      </c>
      <c r="I29" s="580"/>
      <c r="J29" s="1216"/>
      <c r="K29" s="403" t="s">
        <v>347</v>
      </c>
      <c r="L29" s="404" t="s">
        <v>347</v>
      </c>
      <c r="M29" s="404" t="s">
        <v>347</v>
      </c>
      <c r="N29" s="404" t="s">
        <v>347</v>
      </c>
      <c r="O29" s="404" t="s">
        <v>347</v>
      </c>
      <c r="P29" s="404" t="s">
        <v>347</v>
      </c>
      <c r="Q29" s="583"/>
      <c r="R29" s="583"/>
      <c r="S29" s="583"/>
      <c r="T29" s="583"/>
      <c r="U29" s="583"/>
      <c r="V29" s="583"/>
      <c r="W29" s="374">
        <f t="shared" si="2"/>
        <v>0</v>
      </c>
      <c r="X29" s="590"/>
    </row>
    <row r="30" spans="1:24" ht="22.5" customHeight="1">
      <c r="A30" s="240">
        <f t="shared" si="3"/>
        <v>21</v>
      </c>
      <c r="B30" s="311" t="str">
        <f>IF(A30&lt;=【様式６別添１】!$B$3,【様式10別添１】!A30,"－")</f>
        <v>－</v>
      </c>
      <c r="C30" s="410" t="str">
        <f>IFERROR(VLOOKUP($B30,【様式６別添１】!$B$9:$P$98,3,FALSE),"")</f>
        <v/>
      </c>
      <c r="D30" s="313" t="str">
        <f>IFERROR(VLOOKUP($B30,【様式６別添１】!$B$9:$P$98,7,FALSE),"")</f>
        <v/>
      </c>
      <c r="E30" s="313" t="str">
        <f>IFERROR(VLOOKUP($B30,【様式６別添１】!$B$9:$P$98,12,FALSE),"")</f>
        <v/>
      </c>
      <c r="F30" s="378" t="str">
        <f>IFERROR(VLOOKUP($B30,【様式６別添１】!$B$9:$P$98,14,FALSE),"")</f>
        <v/>
      </c>
      <c r="G30" s="376">
        <f t="shared" si="0"/>
        <v>0</v>
      </c>
      <c r="H30" s="379">
        <f t="shared" si="1"/>
        <v>0</v>
      </c>
      <c r="I30" s="580"/>
      <c r="J30" s="1216"/>
      <c r="K30" s="403" t="s">
        <v>347</v>
      </c>
      <c r="L30" s="404" t="s">
        <v>347</v>
      </c>
      <c r="M30" s="404" t="s">
        <v>347</v>
      </c>
      <c r="N30" s="404" t="s">
        <v>347</v>
      </c>
      <c r="O30" s="404" t="s">
        <v>347</v>
      </c>
      <c r="P30" s="404" t="s">
        <v>347</v>
      </c>
      <c r="Q30" s="583"/>
      <c r="R30" s="583"/>
      <c r="S30" s="583"/>
      <c r="T30" s="583"/>
      <c r="U30" s="583"/>
      <c r="V30" s="583"/>
      <c r="W30" s="374">
        <f t="shared" si="2"/>
        <v>0</v>
      </c>
      <c r="X30" s="590"/>
    </row>
    <row r="31" spans="1:24" ht="22.5" customHeight="1">
      <c r="A31" s="240">
        <f t="shared" si="3"/>
        <v>22</v>
      </c>
      <c r="B31" s="311" t="str">
        <f>IF(A31&lt;=【様式６別添１】!$B$3,【様式10別添１】!A31,"－")</f>
        <v>－</v>
      </c>
      <c r="C31" s="410" t="str">
        <f>IFERROR(VLOOKUP($B31,【様式６別添１】!$B$9:$P$98,3,FALSE),"")</f>
        <v/>
      </c>
      <c r="D31" s="313" t="str">
        <f>IFERROR(VLOOKUP($B31,【様式６別添１】!$B$9:$P$98,7,FALSE),"")</f>
        <v/>
      </c>
      <c r="E31" s="313" t="str">
        <f>IFERROR(VLOOKUP($B31,【様式６別添１】!$B$9:$P$98,12,FALSE),"")</f>
        <v/>
      </c>
      <c r="F31" s="378" t="str">
        <f>IFERROR(VLOOKUP($B31,【様式６別添１】!$B$9:$P$98,14,FALSE),"")</f>
        <v/>
      </c>
      <c r="G31" s="376">
        <f t="shared" si="0"/>
        <v>0</v>
      </c>
      <c r="H31" s="379">
        <f t="shared" si="1"/>
        <v>0</v>
      </c>
      <c r="I31" s="580"/>
      <c r="J31" s="1216"/>
      <c r="K31" s="403" t="s">
        <v>347</v>
      </c>
      <c r="L31" s="404" t="s">
        <v>347</v>
      </c>
      <c r="M31" s="404" t="s">
        <v>347</v>
      </c>
      <c r="N31" s="404" t="s">
        <v>347</v>
      </c>
      <c r="O31" s="404" t="s">
        <v>347</v>
      </c>
      <c r="P31" s="404" t="s">
        <v>347</v>
      </c>
      <c r="Q31" s="583"/>
      <c r="R31" s="583"/>
      <c r="S31" s="583"/>
      <c r="T31" s="583"/>
      <c r="U31" s="583"/>
      <c r="V31" s="583"/>
      <c r="W31" s="374">
        <f t="shared" si="2"/>
        <v>0</v>
      </c>
      <c r="X31" s="590"/>
    </row>
    <row r="32" spans="1:24" ht="22.5" customHeight="1">
      <c r="A32" s="240">
        <f t="shared" si="3"/>
        <v>23</v>
      </c>
      <c r="B32" s="311" t="str">
        <f>IF(A32&lt;=【様式６別添１】!$B$3,【様式10別添１】!A32,"－")</f>
        <v>－</v>
      </c>
      <c r="C32" s="410" t="str">
        <f>IFERROR(VLOOKUP($B32,【様式６別添１】!$B$9:$P$98,3,FALSE),"")</f>
        <v/>
      </c>
      <c r="D32" s="313" t="str">
        <f>IFERROR(VLOOKUP($B32,【様式６別添１】!$B$9:$P$98,7,FALSE),"")</f>
        <v/>
      </c>
      <c r="E32" s="313" t="str">
        <f>IFERROR(VLOOKUP($B32,【様式６別添１】!$B$9:$P$98,12,FALSE),"")</f>
        <v/>
      </c>
      <c r="F32" s="378" t="str">
        <f>IFERROR(VLOOKUP($B32,【様式６別添１】!$B$9:$P$98,14,FALSE),"")</f>
        <v/>
      </c>
      <c r="G32" s="376">
        <f t="shared" si="0"/>
        <v>0</v>
      </c>
      <c r="H32" s="379">
        <f t="shared" si="1"/>
        <v>0</v>
      </c>
      <c r="I32" s="580"/>
      <c r="J32" s="1216"/>
      <c r="K32" s="403" t="s">
        <v>347</v>
      </c>
      <c r="L32" s="404" t="s">
        <v>347</v>
      </c>
      <c r="M32" s="404" t="s">
        <v>347</v>
      </c>
      <c r="N32" s="404" t="s">
        <v>347</v>
      </c>
      <c r="O32" s="404" t="s">
        <v>347</v>
      </c>
      <c r="P32" s="404" t="s">
        <v>347</v>
      </c>
      <c r="Q32" s="583"/>
      <c r="R32" s="583"/>
      <c r="S32" s="583"/>
      <c r="T32" s="583"/>
      <c r="U32" s="583"/>
      <c r="V32" s="583"/>
      <c r="W32" s="374">
        <f t="shared" si="2"/>
        <v>0</v>
      </c>
      <c r="X32" s="590"/>
    </row>
    <row r="33" spans="1:24" ht="22.5" customHeight="1">
      <c r="A33" s="240">
        <f t="shared" si="3"/>
        <v>24</v>
      </c>
      <c r="B33" s="311" t="str">
        <f>IF(A33&lt;=【様式６別添１】!$B$3,【様式10別添１】!A33,"－")</f>
        <v>－</v>
      </c>
      <c r="C33" s="410" t="str">
        <f>IFERROR(VLOOKUP($B33,【様式６別添１】!$B$9:$P$98,3,FALSE),"")</f>
        <v/>
      </c>
      <c r="D33" s="313" t="str">
        <f>IFERROR(VLOOKUP($B33,【様式６別添１】!$B$9:$P$98,7,FALSE),"")</f>
        <v/>
      </c>
      <c r="E33" s="313" t="str">
        <f>IFERROR(VLOOKUP($B33,【様式６別添１】!$B$9:$P$98,12,FALSE),"")</f>
        <v/>
      </c>
      <c r="F33" s="378" t="str">
        <f>IFERROR(VLOOKUP($B33,【様式６別添１】!$B$9:$P$98,14,FALSE),"")</f>
        <v/>
      </c>
      <c r="G33" s="376">
        <f t="shared" si="0"/>
        <v>0</v>
      </c>
      <c r="H33" s="379">
        <f t="shared" si="1"/>
        <v>0</v>
      </c>
      <c r="I33" s="580"/>
      <c r="J33" s="1216"/>
      <c r="K33" s="403" t="s">
        <v>347</v>
      </c>
      <c r="L33" s="404" t="s">
        <v>347</v>
      </c>
      <c r="M33" s="404" t="s">
        <v>347</v>
      </c>
      <c r="N33" s="404" t="s">
        <v>347</v>
      </c>
      <c r="O33" s="404" t="s">
        <v>347</v>
      </c>
      <c r="P33" s="404" t="s">
        <v>347</v>
      </c>
      <c r="Q33" s="583"/>
      <c r="R33" s="583"/>
      <c r="S33" s="583"/>
      <c r="T33" s="583"/>
      <c r="U33" s="583"/>
      <c r="V33" s="583"/>
      <c r="W33" s="374">
        <f t="shared" si="2"/>
        <v>0</v>
      </c>
      <c r="X33" s="590"/>
    </row>
    <row r="34" spans="1:24" ht="22.5" customHeight="1">
      <c r="A34" s="240">
        <f t="shared" si="3"/>
        <v>25</v>
      </c>
      <c r="B34" s="311" t="str">
        <f>IF(A34&lt;=【様式６別添１】!$B$3,【様式10別添１】!A34,"－")</f>
        <v>－</v>
      </c>
      <c r="C34" s="410" t="str">
        <f>IFERROR(VLOOKUP($B34,【様式６別添１】!$B$9:$P$98,3,FALSE),"")</f>
        <v/>
      </c>
      <c r="D34" s="313" t="str">
        <f>IFERROR(VLOOKUP($B34,【様式６別添１】!$B$9:$P$98,7,FALSE),"")</f>
        <v/>
      </c>
      <c r="E34" s="313" t="str">
        <f>IFERROR(VLOOKUP($B34,【様式６別添１】!$B$9:$P$98,12,FALSE),"")</f>
        <v/>
      </c>
      <c r="F34" s="378" t="str">
        <f>IFERROR(VLOOKUP($B34,【様式６別添１】!$B$9:$P$98,14,FALSE),"")</f>
        <v/>
      </c>
      <c r="G34" s="376">
        <f t="shared" si="0"/>
        <v>0</v>
      </c>
      <c r="H34" s="379">
        <f t="shared" si="1"/>
        <v>0</v>
      </c>
      <c r="I34" s="580"/>
      <c r="J34" s="1216"/>
      <c r="K34" s="403" t="s">
        <v>347</v>
      </c>
      <c r="L34" s="404" t="s">
        <v>347</v>
      </c>
      <c r="M34" s="404" t="s">
        <v>347</v>
      </c>
      <c r="N34" s="404" t="s">
        <v>347</v>
      </c>
      <c r="O34" s="404" t="s">
        <v>347</v>
      </c>
      <c r="P34" s="404" t="s">
        <v>347</v>
      </c>
      <c r="Q34" s="583"/>
      <c r="R34" s="583"/>
      <c r="S34" s="583"/>
      <c r="T34" s="583"/>
      <c r="U34" s="583"/>
      <c r="V34" s="583"/>
      <c r="W34" s="374">
        <f t="shared" si="2"/>
        <v>0</v>
      </c>
      <c r="X34" s="590"/>
    </row>
    <row r="35" spans="1:24" ht="22.5" customHeight="1">
      <c r="A35" s="240">
        <f t="shared" si="3"/>
        <v>26</v>
      </c>
      <c r="B35" s="311" t="str">
        <f>IF(A35&lt;=【様式６別添１】!$B$3,【様式10別添１】!A35,"－")</f>
        <v>－</v>
      </c>
      <c r="C35" s="410" t="str">
        <f>IFERROR(VLOOKUP($B35,【様式６別添１】!$B$9:$P$98,3,FALSE),"")</f>
        <v/>
      </c>
      <c r="D35" s="313" t="str">
        <f>IFERROR(VLOOKUP($B35,【様式６別添１】!$B$9:$P$98,7,FALSE),"")</f>
        <v/>
      </c>
      <c r="E35" s="313" t="str">
        <f>IFERROR(VLOOKUP($B35,【様式６別添１】!$B$9:$P$98,12,FALSE),"")</f>
        <v/>
      </c>
      <c r="F35" s="378" t="str">
        <f>IFERROR(VLOOKUP($B35,【様式６別添１】!$B$9:$P$98,14,FALSE),"")</f>
        <v/>
      </c>
      <c r="G35" s="376">
        <f t="shared" si="0"/>
        <v>0</v>
      </c>
      <c r="H35" s="379">
        <f t="shared" si="1"/>
        <v>0</v>
      </c>
      <c r="I35" s="580"/>
      <c r="J35" s="1216"/>
      <c r="K35" s="403" t="s">
        <v>347</v>
      </c>
      <c r="L35" s="404" t="s">
        <v>347</v>
      </c>
      <c r="M35" s="404" t="s">
        <v>347</v>
      </c>
      <c r="N35" s="404" t="s">
        <v>347</v>
      </c>
      <c r="O35" s="404" t="s">
        <v>347</v>
      </c>
      <c r="P35" s="404" t="s">
        <v>347</v>
      </c>
      <c r="Q35" s="583"/>
      <c r="R35" s="583"/>
      <c r="S35" s="583"/>
      <c r="T35" s="583"/>
      <c r="U35" s="583"/>
      <c r="V35" s="583"/>
      <c r="W35" s="374">
        <f t="shared" si="2"/>
        <v>0</v>
      </c>
      <c r="X35" s="590"/>
    </row>
    <row r="36" spans="1:24" ht="22.5" customHeight="1">
      <c r="A36" s="240">
        <f t="shared" si="3"/>
        <v>27</v>
      </c>
      <c r="B36" s="311" t="str">
        <f>IF(A36&lt;=【様式６別添１】!$B$3,【様式10別添１】!A36,"－")</f>
        <v>－</v>
      </c>
      <c r="C36" s="410" t="str">
        <f>IFERROR(VLOOKUP($B36,【様式６別添１】!$B$9:$P$98,3,FALSE),"")</f>
        <v/>
      </c>
      <c r="D36" s="313" t="str">
        <f>IFERROR(VLOOKUP($B36,【様式６別添１】!$B$9:$P$98,7,FALSE),"")</f>
        <v/>
      </c>
      <c r="E36" s="313" t="str">
        <f>IFERROR(VLOOKUP($B36,【様式６別添１】!$B$9:$P$98,12,FALSE),"")</f>
        <v/>
      </c>
      <c r="F36" s="378" t="str">
        <f>IFERROR(VLOOKUP($B36,【様式６別添１】!$B$9:$P$98,14,FALSE),"")</f>
        <v/>
      </c>
      <c r="G36" s="376">
        <f t="shared" si="0"/>
        <v>0</v>
      </c>
      <c r="H36" s="379">
        <f t="shared" si="1"/>
        <v>0</v>
      </c>
      <c r="I36" s="580"/>
      <c r="J36" s="1216"/>
      <c r="K36" s="403" t="s">
        <v>347</v>
      </c>
      <c r="L36" s="404" t="s">
        <v>347</v>
      </c>
      <c r="M36" s="404" t="s">
        <v>347</v>
      </c>
      <c r="N36" s="404" t="s">
        <v>347</v>
      </c>
      <c r="O36" s="404" t="s">
        <v>347</v>
      </c>
      <c r="P36" s="404" t="s">
        <v>347</v>
      </c>
      <c r="Q36" s="583"/>
      <c r="R36" s="583"/>
      <c r="S36" s="583"/>
      <c r="T36" s="583"/>
      <c r="U36" s="583"/>
      <c r="V36" s="583"/>
      <c r="W36" s="374">
        <f t="shared" si="2"/>
        <v>0</v>
      </c>
      <c r="X36" s="590"/>
    </row>
    <row r="37" spans="1:24" ht="22.5" customHeight="1">
      <c r="A37" s="240">
        <f t="shared" si="3"/>
        <v>28</v>
      </c>
      <c r="B37" s="311" t="str">
        <f>IF(A37&lt;=【様式６別添１】!$B$3,【様式10別添１】!A37,"－")</f>
        <v>－</v>
      </c>
      <c r="C37" s="410" t="str">
        <f>IFERROR(VLOOKUP($B37,【様式６別添１】!$B$9:$P$98,3,FALSE),"")</f>
        <v/>
      </c>
      <c r="D37" s="313" t="str">
        <f>IFERROR(VLOOKUP($B37,【様式６別添１】!$B$9:$P$98,7,FALSE),"")</f>
        <v/>
      </c>
      <c r="E37" s="313" t="str">
        <f>IFERROR(VLOOKUP($B37,【様式６別添１】!$B$9:$P$98,12,FALSE),"")</f>
        <v/>
      </c>
      <c r="F37" s="378" t="str">
        <f>IFERROR(VLOOKUP($B37,【様式６別添１】!$B$9:$P$98,14,FALSE),"")</f>
        <v/>
      </c>
      <c r="G37" s="376">
        <f t="shared" si="0"/>
        <v>0</v>
      </c>
      <c r="H37" s="379">
        <f t="shared" si="1"/>
        <v>0</v>
      </c>
      <c r="I37" s="580"/>
      <c r="J37" s="1216"/>
      <c r="K37" s="403" t="s">
        <v>347</v>
      </c>
      <c r="L37" s="404" t="s">
        <v>347</v>
      </c>
      <c r="M37" s="404" t="s">
        <v>347</v>
      </c>
      <c r="N37" s="404" t="s">
        <v>347</v>
      </c>
      <c r="O37" s="404" t="s">
        <v>347</v>
      </c>
      <c r="P37" s="404" t="s">
        <v>347</v>
      </c>
      <c r="Q37" s="583"/>
      <c r="R37" s="583"/>
      <c r="S37" s="583"/>
      <c r="T37" s="583"/>
      <c r="U37" s="583"/>
      <c r="V37" s="583"/>
      <c r="W37" s="374">
        <f t="shared" si="2"/>
        <v>0</v>
      </c>
      <c r="X37" s="590"/>
    </row>
    <row r="38" spans="1:24" ht="22.5" customHeight="1">
      <c r="A38" s="240">
        <f t="shared" si="3"/>
        <v>29</v>
      </c>
      <c r="B38" s="311" t="str">
        <f>IF(A38&lt;=【様式６別添１】!$B$3,【様式10別添１】!A38,"－")</f>
        <v>－</v>
      </c>
      <c r="C38" s="410" t="str">
        <f>IFERROR(VLOOKUP($B38,【様式６別添１】!$B$9:$P$98,3,FALSE),"")</f>
        <v/>
      </c>
      <c r="D38" s="313" t="str">
        <f>IFERROR(VLOOKUP($B38,【様式６別添１】!$B$9:$P$98,7,FALSE),"")</f>
        <v/>
      </c>
      <c r="E38" s="313" t="str">
        <f>IFERROR(VLOOKUP($B38,【様式６別添１】!$B$9:$P$98,12,FALSE),"")</f>
        <v/>
      </c>
      <c r="F38" s="378" t="str">
        <f>IFERROR(VLOOKUP($B38,【様式６別添１】!$B$9:$P$98,14,FALSE),"")</f>
        <v/>
      </c>
      <c r="G38" s="376">
        <f t="shared" si="0"/>
        <v>0</v>
      </c>
      <c r="H38" s="379">
        <f t="shared" si="1"/>
        <v>0</v>
      </c>
      <c r="I38" s="580"/>
      <c r="J38" s="1216"/>
      <c r="K38" s="403" t="s">
        <v>347</v>
      </c>
      <c r="L38" s="404" t="s">
        <v>347</v>
      </c>
      <c r="M38" s="404" t="s">
        <v>347</v>
      </c>
      <c r="N38" s="404" t="s">
        <v>347</v>
      </c>
      <c r="O38" s="404" t="s">
        <v>347</v>
      </c>
      <c r="P38" s="404" t="s">
        <v>347</v>
      </c>
      <c r="Q38" s="583"/>
      <c r="R38" s="583"/>
      <c r="S38" s="583"/>
      <c r="T38" s="583"/>
      <c r="U38" s="583"/>
      <c r="V38" s="583"/>
      <c r="W38" s="374">
        <f t="shared" si="2"/>
        <v>0</v>
      </c>
      <c r="X38" s="590"/>
    </row>
    <row r="39" spans="1:24" ht="22.5" customHeight="1">
      <c r="A39" s="240">
        <f t="shared" si="3"/>
        <v>30</v>
      </c>
      <c r="B39" s="311" t="str">
        <f>IF(A39&lt;=【様式６別添１】!$B$3,【様式10別添１】!A39,"－")</f>
        <v>－</v>
      </c>
      <c r="C39" s="410" t="str">
        <f>IFERROR(VLOOKUP($B39,【様式６別添１】!$B$9:$P$98,3,FALSE),"")</f>
        <v/>
      </c>
      <c r="D39" s="313" t="str">
        <f>IFERROR(VLOOKUP($B39,【様式６別添１】!$B$9:$P$98,7,FALSE),"")</f>
        <v/>
      </c>
      <c r="E39" s="313" t="str">
        <f>IFERROR(VLOOKUP($B39,【様式６別添１】!$B$9:$P$98,12,FALSE),"")</f>
        <v/>
      </c>
      <c r="F39" s="378" t="str">
        <f>IFERROR(VLOOKUP($B39,【様式６別添１】!$B$9:$P$98,14,FALSE),"")</f>
        <v/>
      </c>
      <c r="G39" s="376">
        <f t="shared" si="0"/>
        <v>0</v>
      </c>
      <c r="H39" s="379">
        <f t="shared" si="1"/>
        <v>0</v>
      </c>
      <c r="I39" s="580"/>
      <c r="J39" s="1216"/>
      <c r="K39" s="403" t="s">
        <v>347</v>
      </c>
      <c r="L39" s="404" t="s">
        <v>347</v>
      </c>
      <c r="M39" s="404" t="s">
        <v>347</v>
      </c>
      <c r="N39" s="404" t="s">
        <v>347</v>
      </c>
      <c r="O39" s="404" t="s">
        <v>347</v>
      </c>
      <c r="P39" s="404" t="s">
        <v>347</v>
      </c>
      <c r="Q39" s="583"/>
      <c r="R39" s="583"/>
      <c r="S39" s="583"/>
      <c r="T39" s="583"/>
      <c r="U39" s="583"/>
      <c r="V39" s="583"/>
      <c r="W39" s="374">
        <f t="shared" si="2"/>
        <v>0</v>
      </c>
      <c r="X39" s="590"/>
    </row>
    <row r="40" spans="1:24" ht="22.5" customHeight="1">
      <c r="A40" s="240">
        <f t="shared" si="3"/>
        <v>31</v>
      </c>
      <c r="B40" s="311" t="str">
        <f>IF(A40&lt;=【様式６別添１】!$B$3,【様式10別添１】!A40,"－")</f>
        <v>－</v>
      </c>
      <c r="C40" s="410" t="str">
        <f>IFERROR(VLOOKUP($B40,【様式６別添１】!$B$9:$P$98,3,FALSE),"")</f>
        <v/>
      </c>
      <c r="D40" s="313" t="str">
        <f>IFERROR(VLOOKUP($B40,【様式６別添１】!$B$9:$P$98,7,FALSE),"")</f>
        <v/>
      </c>
      <c r="E40" s="313" t="str">
        <f>IFERROR(VLOOKUP($B40,【様式６別添１】!$B$9:$P$98,12,FALSE),"")</f>
        <v/>
      </c>
      <c r="F40" s="378" t="str">
        <f>IFERROR(VLOOKUP($B40,【様式６別添１】!$B$9:$P$98,14,FALSE),"")</f>
        <v/>
      </c>
      <c r="G40" s="376">
        <f t="shared" si="0"/>
        <v>0</v>
      </c>
      <c r="H40" s="379">
        <f t="shared" si="1"/>
        <v>0</v>
      </c>
      <c r="I40" s="580"/>
      <c r="J40" s="1216"/>
      <c r="K40" s="403" t="s">
        <v>347</v>
      </c>
      <c r="L40" s="404" t="s">
        <v>347</v>
      </c>
      <c r="M40" s="404" t="s">
        <v>347</v>
      </c>
      <c r="N40" s="404" t="s">
        <v>347</v>
      </c>
      <c r="O40" s="404" t="s">
        <v>347</v>
      </c>
      <c r="P40" s="404" t="s">
        <v>347</v>
      </c>
      <c r="Q40" s="583"/>
      <c r="R40" s="583"/>
      <c r="S40" s="583"/>
      <c r="T40" s="583"/>
      <c r="U40" s="583"/>
      <c r="V40" s="583"/>
      <c r="W40" s="374">
        <f t="shared" si="2"/>
        <v>0</v>
      </c>
      <c r="X40" s="590"/>
    </row>
    <row r="41" spans="1:24" ht="22.5" customHeight="1">
      <c r="A41" s="240">
        <f t="shared" si="3"/>
        <v>32</v>
      </c>
      <c r="B41" s="311" t="str">
        <f>IF(A41&lt;=【様式６別添１】!$B$3,【様式10別添１】!A41,"－")</f>
        <v>－</v>
      </c>
      <c r="C41" s="410" t="str">
        <f>IFERROR(VLOOKUP($B41,【様式６別添１】!$B$9:$P$98,3,FALSE),"")</f>
        <v/>
      </c>
      <c r="D41" s="313" t="str">
        <f>IFERROR(VLOOKUP($B41,【様式６別添１】!$B$9:$P$98,7,FALSE),"")</f>
        <v/>
      </c>
      <c r="E41" s="313" t="str">
        <f>IFERROR(VLOOKUP($B41,【様式６別添１】!$B$9:$P$98,12,FALSE),"")</f>
        <v/>
      </c>
      <c r="F41" s="378" t="str">
        <f>IFERROR(VLOOKUP($B41,【様式６別添１】!$B$9:$P$98,14,FALSE),"")</f>
        <v/>
      </c>
      <c r="G41" s="376">
        <f t="shared" si="0"/>
        <v>0</v>
      </c>
      <c r="H41" s="379">
        <f t="shared" si="1"/>
        <v>0</v>
      </c>
      <c r="I41" s="580"/>
      <c r="J41" s="1216"/>
      <c r="K41" s="403" t="s">
        <v>347</v>
      </c>
      <c r="L41" s="404" t="s">
        <v>347</v>
      </c>
      <c r="M41" s="404" t="s">
        <v>347</v>
      </c>
      <c r="N41" s="404" t="s">
        <v>347</v>
      </c>
      <c r="O41" s="404" t="s">
        <v>347</v>
      </c>
      <c r="P41" s="404" t="s">
        <v>347</v>
      </c>
      <c r="Q41" s="583"/>
      <c r="R41" s="583"/>
      <c r="S41" s="583"/>
      <c r="T41" s="583"/>
      <c r="U41" s="583"/>
      <c r="V41" s="583"/>
      <c r="W41" s="374">
        <f t="shared" si="2"/>
        <v>0</v>
      </c>
      <c r="X41" s="590"/>
    </row>
    <row r="42" spans="1:24" ht="22.5" customHeight="1">
      <c r="A42" s="240">
        <f t="shared" si="3"/>
        <v>33</v>
      </c>
      <c r="B42" s="311" t="str">
        <f>IF(A42&lt;=【様式６別添１】!$B$3,【様式10別添１】!A42,"－")</f>
        <v>－</v>
      </c>
      <c r="C42" s="410" t="str">
        <f>IFERROR(VLOOKUP($B42,【様式６別添１】!$B$9:$P$98,3,FALSE),"")</f>
        <v/>
      </c>
      <c r="D42" s="313" t="str">
        <f>IFERROR(VLOOKUP($B42,【様式６別添１】!$B$9:$P$98,7,FALSE),"")</f>
        <v/>
      </c>
      <c r="E42" s="313" t="str">
        <f>IFERROR(VLOOKUP($B42,【様式６別添１】!$B$9:$P$98,12,FALSE),"")</f>
        <v/>
      </c>
      <c r="F42" s="378" t="str">
        <f>IFERROR(VLOOKUP($B42,【様式６別添１】!$B$9:$P$98,14,FALSE),"")</f>
        <v/>
      </c>
      <c r="G42" s="376">
        <f t="shared" si="0"/>
        <v>0</v>
      </c>
      <c r="H42" s="379">
        <f t="shared" si="1"/>
        <v>0</v>
      </c>
      <c r="I42" s="580"/>
      <c r="J42" s="1216"/>
      <c r="K42" s="403" t="s">
        <v>347</v>
      </c>
      <c r="L42" s="404" t="s">
        <v>347</v>
      </c>
      <c r="M42" s="404" t="s">
        <v>347</v>
      </c>
      <c r="N42" s="404" t="s">
        <v>347</v>
      </c>
      <c r="O42" s="404" t="s">
        <v>347</v>
      </c>
      <c r="P42" s="404" t="s">
        <v>347</v>
      </c>
      <c r="Q42" s="583"/>
      <c r="R42" s="583"/>
      <c r="S42" s="583"/>
      <c r="T42" s="583"/>
      <c r="U42" s="583"/>
      <c r="V42" s="583"/>
      <c r="W42" s="374">
        <f t="shared" si="2"/>
        <v>0</v>
      </c>
      <c r="X42" s="590"/>
    </row>
    <row r="43" spans="1:24" ht="22.5" customHeight="1">
      <c r="A43" s="240">
        <f t="shared" si="3"/>
        <v>34</v>
      </c>
      <c r="B43" s="311" t="str">
        <f>IF(A43&lt;=【様式６別添１】!$B$3,【様式10別添１】!A43,"－")</f>
        <v>－</v>
      </c>
      <c r="C43" s="410" t="str">
        <f>IFERROR(VLOOKUP($B43,【様式６別添１】!$B$9:$P$98,3,FALSE),"")</f>
        <v/>
      </c>
      <c r="D43" s="313" t="str">
        <f>IFERROR(VLOOKUP($B43,【様式６別添１】!$B$9:$P$98,7,FALSE),"")</f>
        <v/>
      </c>
      <c r="E43" s="313" t="str">
        <f>IFERROR(VLOOKUP($B43,【様式６別添１】!$B$9:$P$98,12,FALSE),"")</f>
        <v/>
      </c>
      <c r="F43" s="378" t="str">
        <f>IFERROR(VLOOKUP($B43,【様式６別添１】!$B$9:$P$98,14,FALSE),"")</f>
        <v/>
      </c>
      <c r="G43" s="376">
        <f t="shared" si="0"/>
        <v>0</v>
      </c>
      <c r="H43" s="379">
        <f t="shared" si="1"/>
        <v>0</v>
      </c>
      <c r="I43" s="580"/>
      <c r="J43" s="1216"/>
      <c r="K43" s="403" t="s">
        <v>347</v>
      </c>
      <c r="L43" s="404" t="s">
        <v>347</v>
      </c>
      <c r="M43" s="404" t="s">
        <v>347</v>
      </c>
      <c r="N43" s="404" t="s">
        <v>347</v>
      </c>
      <c r="O43" s="404" t="s">
        <v>347</v>
      </c>
      <c r="P43" s="404" t="s">
        <v>347</v>
      </c>
      <c r="Q43" s="583"/>
      <c r="R43" s="583"/>
      <c r="S43" s="583"/>
      <c r="T43" s="583"/>
      <c r="U43" s="583"/>
      <c r="V43" s="583"/>
      <c r="W43" s="374">
        <f t="shared" si="2"/>
        <v>0</v>
      </c>
      <c r="X43" s="590"/>
    </row>
    <row r="44" spans="1:24" ht="22.5" customHeight="1">
      <c r="A44" s="240">
        <f t="shared" si="3"/>
        <v>35</v>
      </c>
      <c r="B44" s="311" t="str">
        <f>IF(A44&lt;=【様式６別添１】!$B$3,【様式10別添１】!A44,"－")</f>
        <v>－</v>
      </c>
      <c r="C44" s="410" t="str">
        <f>IFERROR(VLOOKUP($B44,【様式６別添１】!$B$9:$P$98,3,FALSE),"")</f>
        <v/>
      </c>
      <c r="D44" s="313" t="str">
        <f>IFERROR(VLOOKUP($B44,【様式６別添１】!$B$9:$P$98,7,FALSE),"")</f>
        <v/>
      </c>
      <c r="E44" s="313" t="str">
        <f>IFERROR(VLOOKUP($B44,【様式６別添１】!$B$9:$P$98,12,FALSE),"")</f>
        <v/>
      </c>
      <c r="F44" s="378" t="str">
        <f>IFERROR(VLOOKUP($B44,【様式６別添１】!$B$9:$P$98,14,FALSE),"")</f>
        <v/>
      </c>
      <c r="G44" s="376">
        <f t="shared" si="0"/>
        <v>0</v>
      </c>
      <c r="H44" s="379">
        <f t="shared" si="1"/>
        <v>0</v>
      </c>
      <c r="I44" s="580"/>
      <c r="J44" s="1216"/>
      <c r="K44" s="403" t="s">
        <v>347</v>
      </c>
      <c r="L44" s="404" t="s">
        <v>347</v>
      </c>
      <c r="M44" s="404" t="s">
        <v>347</v>
      </c>
      <c r="N44" s="404" t="s">
        <v>347</v>
      </c>
      <c r="O44" s="404" t="s">
        <v>347</v>
      </c>
      <c r="P44" s="404" t="s">
        <v>347</v>
      </c>
      <c r="Q44" s="583"/>
      <c r="R44" s="583"/>
      <c r="S44" s="583"/>
      <c r="T44" s="583"/>
      <c r="U44" s="583"/>
      <c r="V44" s="583"/>
      <c r="W44" s="374">
        <f t="shared" si="2"/>
        <v>0</v>
      </c>
      <c r="X44" s="590"/>
    </row>
    <row r="45" spans="1:24" ht="22.5" customHeight="1">
      <c r="A45" s="240">
        <f t="shared" si="3"/>
        <v>36</v>
      </c>
      <c r="B45" s="311" t="str">
        <f>IF(A45&lt;=【様式６別添１】!$B$3,【様式10別添１】!A45,"－")</f>
        <v>－</v>
      </c>
      <c r="C45" s="410" t="str">
        <f>IFERROR(VLOOKUP($B45,【様式６別添１】!$B$9:$P$98,3,FALSE),"")</f>
        <v/>
      </c>
      <c r="D45" s="313" t="str">
        <f>IFERROR(VLOOKUP($B45,【様式６別添１】!$B$9:$P$98,7,FALSE),"")</f>
        <v/>
      </c>
      <c r="E45" s="313" t="str">
        <f>IFERROR(VLOOKUP($B45,【様式６別添１】!$B$9:$P$98,12,FALSE),"")</f>
        <v/>
      </c>
      <c r="F45" s="378" t="str">
        <f>IFERROR(VLOOKUP($B45,【様式６別添１】!$B$9:$P$98,14,FALSE),"")</f>
        <v/>
      </c>
      <c r="G45" s="376">
        <f t="shared" si="0"/>
        <v>0</v>
      </c>
      <c r="H45" s="379">
        <f t="shared" si="1"/>
        <v>0</v>
      </c>
      <c r="I45" s="580"/>
      <c r="J45" s="1216"/>
      <c r="K45" s="403" t="s">
        <v>347</v>
      </c>
      <c r="L45" s="404" t="s">
        <v>347</v>
      </c>
      <c r="M45" s="404" t="s">
        <v>347</v>
      </c>
      <c r="N45" s="404" t="s">
        <v>347</v>
      </c>
      <c r="O45" s="404" t="s">
        <v>347</v>
      </c>
      <c r="P45" s="404" t="s">
        <v>347</v>
      </c>
      <c r="Q45" s="583"/>
      <c r="R45" s="583"/>
      <c r="S45" s="583"/>
      <c r="T45" s="583"/>
      <c r="U45" s="583"/>
      <c r="V45" s="583"/>
      <c r="W45" s="374">
        <f t="shared" si="2"/>
        <v>0</v>
      </c>
      <c r="X45" s="590"/>
    </row>
    <row r="46" spans="1:24" ht="22.5" customHeight="1">
      <c r="A46" s="240">
        <f t="shared" si="3"/>
        <v>37</v>
      </c>
      <c r="B46" s="311" t="str">
        <f>IF(A46&lt;=【様式６別添１】!$B$3,【様式10別添１】!A46,"－")</f>
        <v>－</v>
      </c>
      <c r="C46" s="410" t="str">
        <f>IFERROR(VLOOKUP($B46,【様式６別添１】!$B$9:$P$98,3,FALSE),"")</f>
        <v/>
      </c>
      <c r="D46" s="313" t="str">
        <f>IFERROR(VLOOKUP($B46,【様式６別添１】!$B$9:$P$98,7,FALSE),"")</f>
        <v/>
      </c>
      <c r="E46" s="313" t="str">
        <f>IFERROR(VLOOKUP($B46,【様式６別添１】!$B$9:$P$98,12,FALSE),"")</f>
        <v/>
      </c>
      <c r="F46" s="378" t="str">
        <f>IFERROR(VLOOKUP($B46,【様式６別添１】!$B$9:$P$98,14,FALSE),"")</f>
        <v/>
      </c>
      <c r="G46" s="376">
        <f t="shared" si="0"/>
        <v>0</v>
      </c>
      <c r="H46" s="379">
        <f t="shared" si="1"/>
        <v>0</v>
      </c>
      <c r="I46" s="580"/>
      <c r="J46" s="1216"/>
      <c r="K46" s="403" t="s">
        <v>347</v>
      </c>
      <c r="L46" s="404" t="s">
        <v>347</v>
      </c>
      <c r="M46" s="404" t="s">
        <v>347</v>
      </c>
      <c r="N46" s="404" t="s">
        <v>347</v>
      </c>
      <c r="O46" s="404" t="s">
        <v>347</v>
      </c>
      <c r="P46" s="404" t="s">
        <v>347</v>
      </c>
      <c r="Q46" s="583"/>
      <c r="R46" s="583"/>
      <c r="S46" s="583"/>
      <c r="T46" s="583"/>
      <c r="U46" s="583"/>
      <c r="V46" s="583"/>
      <c r="W46" s="374">
        <f t="shared" si="2"/>
        <v>0</v>
      </c>
      <c r="X46" s="590"/>
    </row>
    <row r="47" spans="1:24" ht="22.5" customHeight="1">
      <c r="A47" s="240">
        <f t="shared" si="3"/>
        <v>38</v>
      </c>
      <c r="B47" s="311" t="str">
        <f>IF(A47&lt;=【様式６別添１】!$B$3,【様式10別添１】!A47,"－")</f>
        <v>－</v>
      </c>
      <c r="C47" s="410" t="str">
        <f>IFERROR(VLOOKUP($B47,【様式６別添１】!$B$9:$P$98,3,FALSE),"")</f>
        <v/>
      </c>
      <c r="D47" s="313" t="str">
        <f>IFERROR(VLOOKUP($B47,【様式６別添１】!$B$9:$P$98,7,FALSE),"")</f>
        <v/>
      </c>
      <c r="E47" s="313" t="str">
        <f>IFERROR(VLOOKUP($B47,【様式６別添１】!$B$9:$P$98,12,FALSE),"")</f>
        <v/>
      </c>
      <c r="F47" s="378" t="str">
        <f>IFERROR(VLOOKUP($B47,【様式６別添１】!$B$9:$P$98,14,FALSE),"")</f>
        <v/>
      </c>
      <c r="G47" s="376">
        <f t="shared" si="0"/>
        <v>0</v>
      </c>
      <c r="H47" s="379">
        <f t="shared" si="1"/>
        <v>0</v>
      </c>
      <c r="I47" s="580"/>
      <c r="J47" s="1216"/>
      <c r="K47" s="403" t="s">
        <v>347</v>
      </c>
      <c r="L47" s="404" t="s">
        <v>347</v>
      </c>
      <c r="M47" s="404" t="s">
        <v>347</v>
      </c>
      <c r="N47" s="404" t="s">
        <v>347</v>
      </c>
      <c r="O47" s="404" t="s">
        <v>347</v>
      </c>
      <c r="P47" s="404" t="s">
        <v>347</v>
      </c>
      <c r="Q47" s="583"/>
      <c r="R47" s="583"/>
      <c r="S47" s="583"/>
      <c r="T47" s="583"/>
      <c r="U47" s="583"/>
      <c r="V47" s="583"/>
      <c r="W47" s="374">
        <f t="shared" si="2"/>
        <v>0</v>
      </c>
      <c r="X47" s="590"/>
    </row>
    <row r="48" spans="1:24" ht="22.5" customHeight="1">
      <c r="A48" s="240">
        <f t="shared" si="3"/>
        <v>39</v>
      </c>
      <c r="B48" s="311" t="str">
        <f>IF(A48&lt;=【様式６別添１】!$B$3,【様式10別添１】!A48,"－")</f>
        <v>－</v>
      </c>
      <c r="C48" s="410" t="str">
        <f>IFERROR(VLOOKUP($B48,【様式６別添１】!$B$9:$P$98,3,FALSE),"")</f>
        <v/>
      </c>
      <c r="D48" s="313" t="str">
        <f>IFERROR(VLOOKUP($B48,【様式６別添１】!$B$9:$P$98,7,FALSE),"")</f>
        <v/>
      </c>
      <c r="E48" s="313" t="str">
        <f>IFERROR(VLOOKUP($B48,【様式６別添１】!$B$9:$P$98,12,FALSE),"")</f>
        <v/>
      </c>
      <c r="F48" s="378" t="str">
        <f>IFERROR(VLOOKUP($B48,【様式６別添１】!$B$9:$P$98,14,FALSE),"")</f>
        <v/>
      </c>
      <c r="G48" s="376">
        <f t="shared" si="0"/>
        <v>0</v>
      </c>
      <c r="H48" s="379">
        <f t="shared" si="1"/>
        <v>0</v>
      </c>
      <c r="I48" s="580"/>
      <c r="J48" s="1216"/>
      <c r="K48" s="403" t="s">
        <v>347</v>
      </c>
      <c r="L48" s="404" t="s">
        <v>347</v>
      </c>
      <c r="M48" s="404" t="s">
        <v>347</v>
      </c>
      <c r="N48" s="404" t="s">
        <v>347</v>
      </c>
      <c r="O48" s="404" t="s">
        <v>347</v>
      </c>
      <c r="P48" s="404" t="s">
        <v>347</v>
      </c>
      <c r="Q48" s="583"/>
      <c r="R48" s="583"/>
      <c r="S48" s="583"/>
      <c r="T48" s="583"/>
      <c r="U48" s="583"/>
      <c r="V48" s="583"/>
      <c r="W48" s="374">
        <f t="shared" si="2"/>
        <v>0</v>
      </c>
      <c r="X48" s="590"/>
    </row>
    <row r="49" spans="1:24" ht="22.5" customHeight="1">
      <c r="A49" s="240">
        <f t="shared" si="3"/>
        <v>40</v>
      </c>
      <c r="B49" s="311" t="str">
        <f>IF(A49&lt;=【様式６別添１】!$B$3,【様式10別添１】!A49,"－")</f>
        <v>－</v>
      </c>
      <c r="C49" s="410" t="str">
        <f>IFERROR(VLOOKUP($B49,【様式６別添１】!$B$9:$P$98,3,FALSE),"")</f>
        <v/>
      </c>
      <c r="D49" s="313" t="str">
        <f>IFERROR(VLOOKUP($B49,【様式６別添１】!$B$9:$P$98,7,FALSE),"")</f>
        <v/>
      </c>
      <c r="E49" s="313" t="str">
        <f>IFERROR(VLOOKUP($B49,【様式６別添１】!$B$9:$P$98,12,FALSE),"")</f>
        <v/>
      </c>
      <c r="F49" s="378" t="str">
        <f>IFERROR(VLOOKUP($B49,【様式６別添１】!$B$9:$P$98,14,FALSE),"")</f>
        <v/>
      </c>
      <c r="G49" s="376">
        <f t="shared" si="0"/>
        <v>0</v>
      </c>
      <c r="H49" s="379">
        <f t="shared" si="1"/>
        <v>0</v>
      </c>
      <c r="I49" s="580"/>
      <c r="J49" s="1216"/>
      <c r="K49" s="403" t="s">
        <v>347</v>
      </c>
      <c r="L49" s="404" t="s">
        <v>347</v>
      </c>
      <c r="M49" s="404" t="s">
        <v>347</v>
      </c>
      <c r="N49" s="404" t="s">
        <v>347</v>
      </c>
      <c r="O49" s="404" t="s">
        <v>347</v>
      </c>
      <c r="P49" s="404" t="s">
        <v>347</v>
      </c>
      <c r="Q49" s="583"/>
      <c r="R49" s="583"/>
      <c r="S49" s="583"/>
      <c r="T49" s="583"/>
      <c r="U49" s="583"/>
      <c r="V49" s="583"/>
      <c r="W49" s="374">
        <f t="shared" si="2"/>
        <v>0</v>
      </c>
      <c r="X49" s="590"/>
    </row>
    <row r="50" spans="1:24" ht="22.5" customHeight="1">
      <c r="A50" s="240">
        <f t="shared" si="3"/>
        <v>41</v>
      </c>
      <c r="B50" s="311" t="str">
        <f>IF(A50&lt;=【様式６別添１】!$B$3,【様式10別添１】!A50,"－")</f>
        <v>－</v>
      </c>
      <c r="C50" s="410" t="str">
        <f>IFERROR(VLOOKUP($B50,【様式６別添１】!$B$9:$P$98,3,FALSE),"")</f>
        <v/>
      </c>
      <c r="D50" s="313" t="str">
        <f>IFERROR(VLOOKUP($B50,【様式６別添１】!$B$9:$P$98,7,FALSE),"")</f>
        <v/>
      </c>
      <c r="E50" s="313" t="str">
        <f>IFERROR(VLOOKUP($B50,【様式６別添１】!$B$9:$P$98,12,FALSE),"")</f>
        <v/>
      </c>
      <c r="F50" s="378" t="str">
        <f>IFERROR(VLOOKUP($B50,【様式６別添１】!$B$9:$P$98,14,FALSE),"")</f>
        <v/>
      </c>
      <c r="G50" s="376">
        <f t="shared" si="0"/>
        <v>0</v>
      </c>
      <c r="H50" s="379">
        <f t="shared" si="1"/>
        <v>0</v>
      </c>
      <c r="I50" s="580"/>
      <c r="J50" s="1216"/>
      <c r="K50" s="403" t="s">
        <v>347</v>
      </c>
      <c r="L50" s="404" t="s">
        <v>347</v>
      </c>
      <c r="M50" s="404" t="s">
        <v>347</v>
      </c>
      <c r="N50" s="404" t="s">
        <v>347</v>
      </c>
      <c r="O50" s="404" t="s">
        <v>347</v>
      </c>
      <c r="P50" s="404" t="s">
        <v>347</v>
      </c>
      <c r="Q50" s="583"/>
      <c r="R50" s="583"/>
      <c r="S50" s="583"/>
      <c r="T50" s="583"/>
      <c r="U50" s="583"/>
      <c r="V50" s="583"/>
      <c r="W50" s="374">
        <f t="shared" si="2"/>
        <v>0</v>
      </c>
      <c r="X50" s="590"/>
    </row>
    <row r="51" spans="1:24" ht="22.5" customHeight="1">
      <c r="A51" s="240">
        <f t="shared" si="3"/>
        <v>42</v>
      </c>
      <c r="B51" s="311" t="str">
        <f>IF(A51&lt;=【様式６別添１】!$B$3,【様式10別添１】!A51,"－")</f>
        <v>－</v>
      </c>
      <c r="C51" s="410" t="str">
        <f>IFERROR(VLOOKUP($B51,【様式６別添１】!$B$9:$P$98,3,FALSE),"")</f>
        <v/>
      </c>
      <c r="D51" s="313" t="str">
        <f>IFERROR(VLOOKUP($B51,【様式６別添１】!$B$9:$P$98,7,FALSE),"")</f>
        <v/>
      </c>
      <c r="E51" s="313" t="str">
        <f>IFERROR(VLOOKUP($B51,【様式６別添１】!$B$9:$P$98,12,FALSE),"")</f>
        <v/>
      </c>
      <c r="F51" s="378" t="str">
        <f>IFERROR(VLOOKUP($B51,【様式６別添１】!$B$9:$P$98,14,FALSE),"")</f>
        <v/>
      </c>
      <c r="G51" s="376">
        <f t="shared" si="0"/>
        <v>0</v>
      </c>
      <c r="H51" s="379">
        <f t="shared" si="1"/>
        <v>0</v>
      </c>
      <c r="I51" s="580"/>
      <c r="J51" s="1216"/>
      <c r="K51" s="403" t="s">
        <v>347</v>
      </c>
      <c r="L51" s="404" t="s">
        <v>347</v>
      </c>
      <c r="M51" s="404" t="s">
        <v>347</v>
      </c>
      <c r="N51" s="404" t="s">
        <v>347</v>
      </c>
      <c r="O51" s="404" t="s">
        <v>347</v>
      </c>
      <c r="P51" s="404" t="s">
        <v>347</v>
      </c>
      <c r="Q51" s="583"/>
      <c r="R51" s="583"/>
      <c r="S51" s="583"/>
      <c r="T51" s="583"/>
      <c r="U51" s="583"/>
      <c r="V51" s="583"/>
      <c r="W51" s="374">
        <f t="shared" si="2"/>
        <v>0</v>
      </c>
      <c r="X51" s="590"/>
    </row>
    <row r="52" spans="1:24" ht="22.5" customHeight="1">
      <c r="A52" s="240">
        <f t="shared" si="3"/>
        <v>43</v>
      </c>
      <c r="B52" s="311" t="str">
        <f>IF(A52&lt;=【様式６別添１】!$B$3,【様式10別添１】!A52,"－")</f>
        <v>－</v>
      </c>
      <c r="C52" s="410" t="str">
        <f>IFERROR(VLOOKUP($B52,【様式６別添１】!$B$9:$P$98,3,FALSE),"")</f>
        <v/>
      </c>
      <c r="D52" s="313" t="str">
        <f>IFERROR(VLOOKUP($B52,【様式６別添１】!$B$9:$P$98,7,FALSE),"")</f>
        <v/>
      </c>
      <c r="E52" s="313" t="str">
        <f>IFERROR(VLOOKUP($B52,【様式６別添１】!$B$9:$P$98,12,FALSE),"")</f>
        <v/>
      </c>
      <c r="F52" s="378" t="str">
        <f>IFERROR(VLOOKUP($B52,【様式６別添１】!$B$9:$P$98,14,FALSE),"")</f>
        <v/>
      </c>
      <c r="G52" s="376">
        <f t="shared" si="0"/>
        <v>0</v>
      </c>
      <c r="H52" s="379">
        <f t="shared" si="1"/>
        <v>0</v>
      </c>
      <c r="I52" s="580"/>
      <c r="J52" s="1216"/>
      <c r="K52" s="403" t="s">
        <v>347</v>
      </c>
      <c r="L52" s="404" t="s">
        <v>347</v>
      </c>
      <c r="M52" s="404" t="s">
        <v>347</v>
      </c>
      <c r="N52" s="404" t="s">
        <v>347</v>
      </c>
      <c r="O52" s="404" t="s">
        <v>347</v>
      </c>
      <c r="P52" s="404" t="s">
        <v>347</v>
      </c>
      <c r="Q52" s="583"/>
      <c r="R52" s="583"/>
      <c r="S52" s="583"/>
      <c r="T52" s="583"/>
      <c r="U52" s="583"/>
      <c r="V52" s="583"/>
      <c r="W52" s="374">
        <f t="shared" si="2"/>
        <v>0</v>
      </c>
      <c r="X52" s="590"/>
    </row>
    <row r="53" spans="1:24" ht="22.5" customHeight="1">
      <c r="A53" s="240">
        <f t="shared" si="3"/>
        <v>44</v>
      </c>
      <c r="B53" s="311" t="str">
        <f>IF(A53&lt;=【様式６別添１】!$B$3,【様式10別添１】!A53,"－")</f>
        <v>－</v>
      </c>
      <c r="C53" s="410" t="str">
        <f>IFERROR(VLOOKUP($B53,【様式６別添１】!$B$9:$P$98,3,FALSE),"")</f>
        <v/>
      </c>
      <c r="D53" s="313" t="str">
        <f>IFERROR(VLOOKUP($B53,【様式６別添１】!$B$9:$P$98,7,FALSE),"")</f>
        <v/>
      </c>
      <c r="E53" s="313" t="str">
        <f>IFERROR(VLOOKUP($B53,【様式６別添１】!$B$9:$P$98,12,FALSE),"")</f>
        <v/>
      </c>
      <c r="F53" s="378" t="str">
        <f>IFERROR(VLOOKUP($B53,【様式６別添１】!$B$9:$P$98,14,FALSE),"")</f>
        <v/>
      </c>
      <c r="G53" s="376">
        <f t="shared" si="0"/>
        <v>0</v>
      </c>
      <c r="H53" s="379">
        <f t="shared" si="1"/>
        <v>0</v>
      </c>
      <c r="I53" s="580"/>
      <c r="J53" s="1216"/>
      <c r="K53" s="403" t="s">
        <v>347</v>
      </c>
      <c r="L53" s="404" t="s">
        <v>347</v>
      </c>
      <c r="M53" s="404" t="s">
        <v>347</v>
      </c>
      <c r="N53" s="404" t="s">
        <v>347</v>
      </c>
      <c r="O53" s="404" t="s">
        <v>347</v>
      </c>
      <c r="P53" s="404" t="s">
        <v>347</v>
      </c>
      <c r="Q53" s="583"/>
      <c r="R53" s="583"/>
      <c r="S53" s="583"/>
      <c r="T53" s="583"/>
      <c r="U53" s="583"/>
      <c r="V53" s="583"/>
      <c r="W53" s="374">
        <f t="shared" si="2"/>
        <v>0</v>
      </c>
      <c r="X53" s="590"/>
    </row>
    <row r="54" spans="1:24" ht="22.5" customHeight="1">
      <c r="A54" s="240">
        <f t="shared" si="3"/>
        <v>45</v>
      </c>
      <c r="B54" s="311" t="str">
        <f>IF(A54&lt;=【様式６別添１】!$B$3,【様式10別添１】!A54,"－")</f>
        <v>－</v>
      </c>
      <c r="C54" s="410" t="str">
        <f>IFERROR(VLOOKUP($B54,【様式６別添１】!$B$9:$P$98,3,FALSE),"")</f>
        <v/>
      </c>
      <c r="D54" s="313" t="str">
        <f>IFERROR(VLOOKUP($B54,【様式６別添１】!$B$9:$P$98,7,FALSE),"")</f>
        <v/>
      </c>
      <c r="E54" s="313" t="str">
        <f>IFERROR(VLOOKUP($B54,【様式６別添１】!$B$9:$P$98,12,FALSE),"")</f>
        <v/>
      </c>
      <c r="F54" s="378" t="str">
        <f>IFERROR(VLOOKUP($B54,【様式６別添１】!$B$9:$P$98,14,FALSE),"")</f>
        <v/>
      </c>
      <c r="G54" s="376">
        <f t="shared" si="0"/>
        <v>0</v>
      </c>
      <c r="H54" s="379">
        <f t="shared" si="1"/>
        <v>0</v>
      </c>
      <c r="I54" s="580"/>
      <c r="J54" s="1216"/>
      <c r="K54" s="403" t="s">
        <v>347</v>
      </c>
      <c r="L54" s="404" t="s">
        <v>347</v>
      </c>
      <c r="M54" s="404" t="s">
        <v>347</v>
      </c>
      <c r="N54" s="404" t="s">
        <v>347</v>
      </c>
      <c r="O54" s="404" t="s">
        <v>347</v>
      </c>
      <c r="P54" s="404" t="s">
        <v>347</v>
      </c>
      <c r="Q54" s="583"/>
      <c r="R54" s="583"/>
      <c r="S54" s="583"/>
      <c r="T54" s="583"/>
      <c r="U54" s="583"/>
      <c r="V54" s="583"/>
      <c r="W54" s="374">
        <f t="shared" si="2"/>
        <v>0</v>
      </c>
      <c r="X54" s="590"/>
    </row>
    <row r="55" spans="1:24" ht="22.5" customHeight="1">
      <c r="A55" s="240">
        <f t="shared" si="3"/>
        <v>46</v>
      </c>
      <c r="B55" s="311" t="str">
        <f>IF(A55&lt;=【様式６別添１】!$B$3,【様式10別添１】!A55,"－")</f>
        <v>－</v>
      </c>
      <c r="C55" s="410" t="str">
        <f>IFERROR(VLOOKUP($B55,【様式６別添１】!$B$9:$P$98,3,FALSE),"")</f>
        <v/>
      </c>
      <c r="D55" s="313" t="str">
        <f>IFERROR(VLOOKUP($B55,【様式６別添１】!$B$9:$P$98,7,FALSE),"")</f>
        <v/>
      </c>
      <c r="E55" s="313" t="str">
        <f>IFERROR(VLOOKUP($B55,【様式６別添１】!$B$9:$P$98,12,FALSE),"")</f>
        <v/>
      </c>
      <c r="F55" s="378" t="str">
        <f>IFERROR(VLOOKUP($B55,【様式６別添１】!$B$9:$P$98,14,FALSE),"")</f>
        <v/>
      </c>
      <c r="G55" s="376">
        <f t="shared" si="0"/>
        <v>0</v>
      </c>
      <c r="H55" s="379">
        <f t="shared" si="1"/>
        <v>0</v>
      </c>
      <c r="I55" s="580"/>
      <c r="J55" s="1216"/>
      <c r="K55" s="403" t="s">
        <v>347</v>
      </c>
      <c r="L55" s="404" t="s">
        <v>347</v>
      </c>
      <c r="M55" s="404" t="s">
        <v>347</v>
      </c>
      <c r="N55" s="404" t="s">
        <v>347</v>
      </c>
      <c r="O55" s="404" t="s">
        <v>347</v>
      </c>
      <c r="P55" s="404" t="s">
        <v>347</v>
      </c>
      <c r="Q55" s="583"/>
      <c r="R55" s="583"/>
      <c r="S55" s="583"/>
      <c r="T55" s="583"/>
      <c r="U55" s="583"/>
      <c r="V55" s="583"/>
      <c r="W55" s="374">
        <f t="shared" si="2"/>
        <v>0</v>
      </c>
      <c r="X55" s="590"/>
    </row>
    <row r="56" spans="1:24" ht="22.5" customHeight="1">
      <c r="A56" s="240">
        <f t="shared" si="3"/>
        <v>47</v>
      </c>
      <c r="B56" s="311" t="str">
        <f>IF(A56&lt;=【様式６別添１】!$B$3,【様式10別添１】!A56,"－")</f>
        <v>－</v>
      </c>
      <c r="C56" s="410" t="str">
        <f>IFERROR(VLOOKUP($B56,【様式６別添１】!$B$9:$P$98,3,FALSE),"")</f>
        <v/>
      </c>
      <c r="D56" s="313" t="str">
        <f>IFERROR(VLOOKUP($B56,【様式６別添１】!$B$9:$P$98,7,FALSE),"")</f>
        <v/>
      </c>
      <c r="E56" s="313" t="str">
        <f>IFERROR(VLOOKUP($B56,【様式６別添１】!$B$9:$P$98,12,FALSE),"")</f>
        <v/>
      </c>
      <c r="F56" s="378" t="str">
        <f>IFERROR(VLOOKUP($B56,【様式６別添１】!$B$9:$P$98,14,FALSE),"")</f>
        <v/>
      </c>
      <c r="G56" s="376">
        <f t="shared" si="0"/>
        <v>0</v>
      </c>
      <c r="H56" s="379">
        <f t="shared" si="1"/>
        <v>0</v>
      </c>
      <c r="I56" s="580"/>
      <c r="J56" s="1216"/>
      <c r="K56" s="403" t="s">
        <v>347</v>
      </c>
      <c r="L56" s="404" t="s">
        <v>347</v>
      </c>
      <c r="M56" s="404" t="s">
        <v>347</v>
      </c>
      <c r="N56" s="404" t="s">
        <v>347</v>
      </c>
      <c r="O56" s="404" t="s">
        <v>347</v>
      </c>
      <c r="P56" s="404" t="s">
        <v>347</v>
      </c>
      <c r="Q56" s="583"/>
      <c r="R56" s="583"/>
      <c r="S56" s="583"/>
      <c r="T56" s="583"/>
      <c r="U56" s="583"/>
      <c r="V56" s="583"/>
      <c r="W56" s="374">
        <f t="shared" si="2"/>
        <v>0</v>
      </c>
      <c r="X56" s="590"/>
    </row>
    <row r="57" spans="1:24" ht="22.5" customHeight="1">
      <c r="A57" s="240">
        <f t="shared" si="3"/>
        <v>48</v>
      </c>
      <c r="B57" s="311" t="str">
        <f>IF(A57&lt;=【様式６別添１】!$B$3,【様式10別添１】!A57,"－")</f>
        <v>－</v>
      </c>
      <c r="C57" s="410" t="str">
        <f>IFERROR(VLOOKUP($B57,【様式６別添１】!$B$9:$P$98,3,FALSE),"")</f>
        <v/>
      </c>
      <c r="D57" s="313" t="str">
        <f>IFERROR(VLOOKUP($B57,【様式６別添１】!$B$9:$P$98,7,FALSE),"")</f>
        <v/>
      </c>
      <c r="E57" s="313" t="str">
        <f>IFERROR(VLOOKUP($B57,【様式６別添１】!$B$9:$P$98,12,FALSE),"")</f>
        <v/>
      </c>
      <c r="F57" s="378" t="str">
        <f>IFERROR(VLOOKUP($B57,【様式６別添１】!$B$9:$P$98,14,FALSE),"")</f>
        <v/>
      </c>
      <c r="G57" s="376">
        <f t="shared" si="0"/>
        <v>0</v>
      </c>
      <c r="H57" s="379">
        <f t="shared" si="1"/>
        <v>0</v>
      </c>
      <c r="I57" s="580"/>
      <c r="J57" s="1216"/>
      <c r="K57" s="403" t="s">
        <v>347</v>
      </c>
      <c r="L57" s="404" t="s">
        <v>347</v>
      </c>
      <c r="M57" s="404" t="s">
        <v>347</v>
      </c>
      <c r="N57" s="404" t="s">
        <v>347</v>
      </c>
      <c r="O57" s="404" t="s">
        <v>347</v>
      </c>
      <c r="P57" s="404" t="s">
        <v>347</v>
      </c>
      <c r="Q57" s="583"/>
      <c r="R57" s="583"/>
      <c r="S57" s="583"/>
      <c r="T57" s="583"/>
      <c r="U57" s="583"/>
      <c r="V57" s="583"/>
      <c r="W57" s="374">
        <f t="shared" si="2"/>
        <v>0</v>
      </c>
      <c r="X57" s="590"/>
    </row>
    <row r="58" spans="1:24" ht="22.5" customHeight="1">
      <c r="A58" s="240">
        <f t="shared" si="3"/>
        <v>49</v>
      </c>
      <c r="B58" s="311" t="str">
        <f>IF(A58&lt;=【様式６別添１】!$B$3,【様式10別添１】!A58,"－")</f>
        <v>－</v>
      </c>
      <c r="C58" s="410" t="str">
        <f>IFERROR(VLOOKUP($B58,【様式６別添１】!$B$9:$P$98,3,FALSE),"")</f>
        <v/>
      </c>
      <c r="D58" s="313" t="str">
        <f>IFERROR(VLOOKUP($B58,【様式６別添１】!$B$9:$P$98,7,FALSE),"")</f>
        <v/>
      </c>
      <c r="E58" s="313" t="str">
        <f>IFERROR(VLOOKUP($B58,【様式６別添１】!$B$9:$P$98,12,FALSE),"")</f>
        <v/>
      </c>
      <c r="F58" s="378" t="str">
        <f>IFERROR(VLOOKUP($B58,【様式６別添１】!$B$9:$P$98,14,FALSE),"")</f>
        <v/>
      </c>
      <c r="G58" s="376">
        <f t="shared" si="0"/>
        <v>0</v>
      </c>
      <c r="H58" s="379">
        <f t="shared" si="1"/>
        <v>0</v>
      </c>
      <c r="I58" s="580"/>
      <c r="J58" s="1216"/>
      <c r="K58" s="403" t="s">
        <v>347</v>
      </c>
      <c r="L58" s="404" t="s">
        <v>347</v>
      </c>
      <c r="M58" s="404" t="s">
        <v>347</v>
      </c>
      <c r="N58" s="404" t="s">
        <v>347</v>
      </c>
      <c r="O58" s="404" t="s">
        <v>347</v>
      </c>
      <c r="P58" s="404" t="s">
        <v>347</v>
      </c>
      <c r="Q58" s="583"/>
      <c r="R58" s="583"/>
      <c r="S58" s="583"/>
      <c r="T58" s="583"/>
      <c r="U58" s="583"/>
      <c r="V58" s="583"/>
      <c r="W58" s="374">
        <f t="shared" si="2"/>
        <v>0</v>
      </c>
      <c r="X58" s="590"/>
    </row>
    <row r="59" spans="1:24" ht="22.5" customHeight="1">
      <c r="A59" s="240">
        <f t="shared" si="3"/>
        <v>50</v>
      </c>
      <c r="B59" s="311" t="str">
        <f>IF(A59&lt;=【様式６別添１】!$B$3,【様式10別添１】!A59,"－")</f>
        <v>－</v>
      </c>
      <c r="C59" s="410" t="str">
        <f>IFERROR(VLOOKUP($B59,【様式６別添１】!$B$9:$P$98,3,FALSE),"")</f>
        <v/>
      </c>
      <c r="D59" s="313" t="str">
        <f>IFERROR(VLOOKUP($B59,【様式６別添１】!$B$9:$P$98,7,FALSE),"")</f>
        <v/>
      </c>
      <c r="E59" s="313" t="str">
        <f>IFERROR(VLOOKUP($B59,【様式６別添１】!$B$9:$P$98,12,FALSE),"")</f>
        <v/>
      </c>
      <c r="F59" s="378" t="str">
        <f>IFERROR(VLOOKUP($B59,【様式６別添１】!$B$9:$P$98,14,FALSE),"")</f>
        <v/>
      </c>
      <c r="G59" s="376">
        <f t="shared" si="0"/>
        <v>0</v>
      </c>
      <c r="H59" s="379">
        <f t="shared" si="1"/>
        <v>0</v>
      </c>
      <c r="I59" s="580"/>
      <c r="J59" s="1216"/>
      <c r="K59" s="403" t="s">
        <v>347</v>
      </c>
      <c r="L59" s="404" t="s">
        <v>347</v>
      </c>
      <c r="M59" s="404" t="s">
        <v>347</v>
      </c>
      <c r="N59" s="404" t="s">
        <v>347</v>
      </c>
      <c r="O59" s="404" t="s">
        <v>347</v>
      </c>
      <c r="P59" s="404" t="s">
        <v>347</v>
      </c>
      <c r="Q59" s="583"/>
      <c r="R59" s="583"/>
      <c r="S59" s="583"/>
      <c r="T59" s="583"/>
      <c r="U59" s="583"/>
      <c r="V59" s="583"/>
      <c r="W59" s="374">
        <f t="shared" si="2"/>
        <v>0</v>
      </c>
      <c r="X59" s="590"/>
    </row>
    <row r="60" spans="1:24" ht="22.5" customHeight="1">
      <c r="A60" s="240">
        <f t="shared" si="3"/>
        <v>51</v>
      </c>
      <c r="B60" s="311" t="str">
        <f>IF(A60&lt;=【様式６別添１】!$B$3,【様式10別添１】!A60,"－")</f>
        <v>－</v>
      </c>
      <c r="C60" s="410" t="str">
        <f>IFERROR(VLOOKUP($B60,【様式６別添１】!$B$9:$P$98,3,FALSE),"")</f>
        <v/>
      </c>
      <c r="D60" s="313" t="str">
        <f>IFERROR(VLOOKUP($B60,【様式６別添１】!$B$9:$P$98,7,FALSE),"")</f>
        <v/>
      </c>
      <c r="E60" s="313" t="str">
        <f>IFERROR(VLOOKUP($B60,【様式６別添１】!$B$9:$P$98,12,FALSE),"")</f>
        <v/>
      </c>
      <c r="F60" s="378" t="str">
        <f>IFERROR(VLOOKUP($B60,【様式６別添１】!$B$9:$P$98,14,FALSE),"")</f>
        <v/>
      </c>
      <c r="G60" s="376">
        <f t="shared" si="0"/>
        <v>0</v>
      </c>
      <c r="H60" s="379">
        <f t="shared" si="1"/>
        <v>0</v>
      </c>
      <c r="I60" s="580"/>
      <c r="J60" s="1216"/>
      <c r="K60" s="403" t="s">
        <v>347</v>
      </c>
      <c r="L60" s="404" t="s">
        <v>347</v>
      </c>
      <c r="M60" s="404" t="s">
        <v>347</v>
      </c>
      <c r="N60" s="404" t="s">
        <v>347</v>
      </c>
      <c r="O60" s="404" t="s">
        <v>347</v>
      </c>
      <c r="P60" s="404" t="s">
        <v>347</v>
      </c>
      <c r="Q60" s="583"/>
      <c r="R60" s="583"/>
      <c r="S60" s="583"/>
      <c r="T60" s="583"/>
      <c r="U60" s="583"/>
      <c r="V60" s="583"/>
      <c r="W60" s="374">
        <f t="shared" si="2"/>
        <v>0</v>
      </c>
      <c r="X60" s="590"/>
    </row>
    <row r="61" spans="1:24" ht="22.5" customHeight="1">
      <c r="A61" s="240">
        <f t="shared" si="3"/>
        <v>52</v>
      </c>
      <c r="B61" s="311" t="str">
        <f>IF(A61&lt;=【様式６別添１】!$B$3,【様式10別添１】!A61,"－")</f>
        <v>－</v>
      </c>
      <c r="C61" s="410" t="str">
        <f>IFERROR(VLOOKUP($B61,【様式６別添１】!$B$9:$P$98,3,FALSE),"")</f>
        <v/>
      </c>
      <c r="D61" s="313" t="str">
        <f>IFERROR(VLOOKUP($B61,【様式６別添１】!$B$9:$P$98,7,FALSE),"")</f>
        <v/>
      </c>
      <c r="E61" s="313" t="str">
        <f>IFERROR(VLOOKUP($B61,【様式６別添１】!$B$9:$P$98,12,FALSE),"")</f>
        <v/>
      </c>
      <c r="F61" s="378" t="str">
        <f>IFERROR(VLOOKUP($B61,【様式６別添１】!$B$9:$P$98,14,FALSE),"")</f>
        <v/>
      </c>
      <c r="G61" s="376">
        <f t="shared" si="0"/>
        <v>0</v>
      </c>
      <c r="H61" s="379">
        <f t="shared" si="1"/>
        <v>0</v>
      </c>
      <c r="I61" s="580"/>
      <c r="J61" s="1216"/>
      <c r="K61" s="403" t="s">
        <v>347</v>
      </c>
      <c r="L61" s="404" t="s">
        <v>347</v>
      </c>
      <c r="M61" s="404" t="s">
        <v>347</v>
      </c>
      <c r="N61" s="404" t="s">
        <v>347</v>
      </c>
      <c r="O61" s="404" t="s">
        <v>347</v>
      </c>
      <c r="P61" s="404" t="s">
        <v>347</v>
      </c>
      <c r="Q61" s="583"/>
      <c r="R61" s="583"/>
      <c r="S61" s="583"/>
      <c r="T61" s="583"/>
      <c r="U61" s="583"/>
      <c r="V61" s="583"/>
      <c r="W61" s="374">
        <f t="shared" si="2"/>
        <v>0</v>
      </c>
      <c r="X61" s="590"/>
    </row>
    <row r="62" spans="1:24" ht="22.5" customHeight="1">
      <c r="A62" s="240">
        <f t="shared" si="3"/>
        <v>53</v>
      </c>
      <c r="B62" s="311" t="str">
        <f>IF(A62&lt;=【様式６別添１】!$B$3,【様式10別添１】!A62,"－")</f>
        <v>－</v>
      </c>
      <c r="C62" s="410" t="str">
        <f>IFERROR(VLOOKUP($B62,【様式６別添１】!$B$9:$P$98,3,FALSE),"")</f>
        <v/>
      </c>
      <c r="D62" s="313" t="str">
        <f>IFERROR(VLOOKUP($B62,【様式６別添１】!$B$9:$P$98,7,FALSE),"")</f>
        <v/>
      </c>
      <c r="E62" s="313" t="str">
        <f>IFERROR(VLOOKUP($B62,【様式６別添１】!$B$9:$P$98,12,FALSE),"")</f>
        <v/>
      </c>
      <c r="F62" s="378" t="str">
        <f>IFERROR(VLOOKUP($B62,【様式６別添１】!$B$9:$P$98,14,FALSE),"")</f>
        <v/>
      </c>
      <c r="G62" s="376">
        <f t="shared" si="0"/>
        <v>0</v>
      </c>
      <c r="H62" s="379">
        <f t="shared" si="1"/>
        <v>0</v>
      </c>
      <c r="I62" s="580"/>
      <c r="J62" s="1216"/>
      <c r="K62" s="403" t="s">
        <v>347</v>
      </c>
      <c r="L62" s="404" t="s">
        <v>347</v>
      </c>
      <c r="M62" s="404" t="s">
        <v>347</v>
      </c>
      <c r="N62" s="404" t="s">
        <v>347</v>
      </c>
      <c r="O62" s="404" t="s">
        <v>347</v>
      </c>
      <c r="P62" s="404" t="s">
        <v>347</v>
      </c>
      <c r="Q62" s="583"/>
      <c r="R62" s="583"/>
      <c r="S62" s="583"/>
      <c r="T62" s="583"/>
      <c r="U62" s="583"/>
      <c r="V62" s="583"/>
      <c r="W62" s="374">
        <f t="shared" si="2"/>
        <v>0</v>
      </c>
      <c r="X62" s="590"/>
    </row>
    <row r="63" spans="1:24" ht="22.5" customHeight="1">
      <c r="A63" s="240">
        <f t="shared" si="3"/>
        <v>54</v>
      </c>
      <c r="B63" s="311" t="str">
        <f>IF(A63&lt;=【様式６別添１】!$B$3,【様式10別添１】!A63,"－")</f>
        <v>－</v>
      </c>
      <c r="C63" s="410" t="str">
        <f>IFERROR(VLOOKUP($B63,【様式６別添１】!$B$9:$P$98,3,FALSE),"")</f>
        <v/>
      </c>
      <c r="D63" s="313" t="str">
        <f>IFERROR(VLOOKUP($B63,【様式６別添１】!$B$9:$P$98,7,FALSE),"")</f>
        <v/>
      </c>
      <c r="E63" s="313" t="str">
        <f>IFERROR(VLOOKUP($B63,【様式６別添１】!$B$9:$P$98,12,FALSE),"")</f>
        <v/>
      </c>
      <c r="F63" s="378" t="str">
        <f>IFERROR(VLOOKUP($B63,【様式６別添１】!$B$9:$P$98,14,FALSE),"")</f>
        <v/>
      </c>
      <c r="G63" s="376">
        <f t="shared" si="0"/>
        <v>0</v>
      </c>
      <c r="H63" s="379">
        <f t="shared" si="1"/>
        <v>0</v>
      </c>
      <c r="I63" s="580"/>
      <c r="J63" s="1216"/>
      <c r="K63" s="403" t="s">
        <v>347</v>
      </c>
      <c r="L63" s="404" t="s">
        <v>347</v>
      </c>
      <c r="M63" s="404" t="s">
        <v>347</v>
      </c>
      <c r="N63" s="404" t="s">
        <v>347</v>
      </c>
      <c r="O63" s="404" t="s">
        <v>347</v>
      </c>
      <c r="P63" s="404" t="s">
        <v>347</v>
      </c>
      <c r="Q63" s="583"/>
      <c r="R63" s="583"/>
      <c r="S63" s="583"/>
      <c r="T63" s="583"/>
      <c r="U63" s="583"/>
      <c r="V63" s="583"/>
      <c r="W63" s="374">
        <f t="shared" si="2"/>
        <v>0</v>
      </c>
      <c r="X63" s="590"/>
    </row>
    <row r="64" spans="1:24" ht="22.5" customHeight="1">
      <c r="A64" s="240">
        <f t="shared" si="3"/>
        <v>55</v>
      </c>
      <c r="B64" s="311" t="str">
        <f>IF(A64&lt;=【様式６別添１】!$B$3,【様式10別添１】!A64,"－")</f>
        <v>－</v>
      </c>
      <c r="C64" s="410" t="str">
        <f>IFERROR(VLOOKUP($B64,【様式６別添１】!$B$9:$P$98,3,FALSE),"")</f>
        <v/>
      </c>
      <c r="D64" s="313" t="str">
        <f>IFERROR(VLOOKUP($B64,【様式６別添１】!$B$9:$P$98,7,FALSE),"")</f>
        <v/>
      </c>
      <c r="E64" s="313" t="str">
        <f>IFERROR(VLOOKUP($B64,【様式６別添１】!$B$9:$P$98,12,FALSE),"")</f>
        <v/>
      </c>
      <c r="F64" s="378" t="str">
        <f>IFERROR(VLOOKUP($B64,【様式６別添１】!$B$9:$P$98,14,FALSE),"")</f>
        <v/>
      </c>
      <c r="G64" s="376">
        <f t="shared" si="0"/>
        <v>0</v>
      </c>
      <c r="H64" s="379">
        <f t="shared" si="1"/>
        <v>0</v>
      </c>
      <c r="I64" s="580"/>
      <c r="J64" s="1216"/>
      <c r="K64" s="403" t="s">
        <v>347</v>
      </c>
      <c r="L64" s="404" t="s">
        <v>347</v>
      </c>
      <c r="M64" s="404" t="s">
        <v>347</v>
      </c>
      <c r="N64" s="404" t="s">
        <v>347</v>
      </c>
      <c r="O64" s="404" t="s">
        <v>347</v>
      </c>
      <c r="P64" s="404" t="s">
        <v>347</v>
      </c>
      <c r="Q64" s="583"/>
      <c r="R64" s="583"/>
      <c r="S64" s="583"/>
      <c r="T64" s="583"/>
      <c r="U64" s="583"/>
      <c r="V64" s="583"/>
      <c r="W64" s="374">
        <f t="shared" si="2"/>
        <v>0</v>
      </c>
      <c r="X64" s="590"/>
    </row>
    <row r="65" spans="1:24" ht="22.5" customHeight="1">
      <c r="A65" s="240">
        <f t="shared" si="3"/>
        <v>56</v>
      </c>
      <c r="B65" s="311" t="str">
        <f>IF(A65&lt;=【様式６別添１】!$B$3,【様式10別添１】!A65,"－")</f>
        <v>－</v>
      </c>
      <c r="C65" s="410" t="str">
        <f>IFERROR(VLOOKUP($B65,【様式６別添１】!$B$9:$P$98,3,FALSE),"")</f>
        <v/>
      </c>
      <c r="D65" s="313" t="str">
        <f>IFERROR(VLOOKUP($B65,【様式６別添１】!$B$9:$P$98,7,FALSE),"")</f>
        <v/>
      </c>
      <c r="E65" s="313" t="str">
        <f>IFERROR(VLOOKUP($B65,【様式６別添１】!$B$9:$P$98,12,FALSE),"")</f>
        <v/>
      </c>
      <c r="F65" s="378" t="str">
        <f>IFERROR(VLOOKUP($B65,【様式６別添１】!$B$9:$P$98,14,FALSE),"")</f>
        <v/>
      </c>
      <c r="G65" s="376">
        <f t="shared" si="0"/>
        <v>0</v>
      </c>
      <c r="H65" s="379">
        <f t="shared" si="1"/>
        <v>0</v>
      </c>
      <c r="I65" s="580"/>
      <c r="J65" s="1216"/>
      <c r="K65" s="403" t="s">
        <v>347</v>
      </c>
      <c r="L65" s="404" t="s">
        <v>347</v>
      </c>
      <c r="M65" s="404" t="s">
        <v>347</v>
      </c>
      <c r="N65" s="404" t="s">
        <v>347</v>
      </c>
      <c r="O65" s="404" t="s">
        <v>347</v>
      </c>
      <c r="P65" s="404" t="s">
        <v>347</v>
      </c>
      <c r="Q65" s="583"/>
      <c r="R65" s="583"/>
      <c r="S65" s="583"/>
      <c r="T65" s="583"/>
      <c r="U65" s="583"/>
      <c r="V65" s="583"/>
      <c r="W65" s="374">
        <f t="shared" si="2"/>
        <v>0</v>
      </c>
      <c r="X65" s="590"/>
    </row>
    <row r="66" spans="1:24" ht="22.5" customHeight="1">
      <c r="A66" s="240">
        <f t="shared" si="3"/>
        <v>57</v>
      </c>
      <c r="B66" s="311" t="str">
        <f>IF(A66&lt;=【様式６別添１】!$B$3,【様式10別添１】!A66,"－")</f>
        <v>－</v>
      </c>
      <c r="C66" s="410" t="str">
        <f>IFERROR(VLOOKUP($B66,【様式６別添１】!$B$9:$P$98,3,FALSE),"")</f>
        <v/>
      </c>
      <c r="D66" s="313" t="str">
        <f>IFERROR(VLOOKUP($B66,【様式６別添１】!$B$9:$P$98,7,FALSE),"")</f>
        <v/>
      </c>
      <c r="E66" s="313" t="str">
        <f>IFERROR(VLOOKUP($B66,【様式６別添１】!$B$9:$P$98,12,FALSE),"")</f>
        <v/>
      </c>
      <c r="F66" s="378" t="str">
        <f>IFERROR(VLOOKUP($B66,【様式６別添１】!$B$9:$P$98,14,FALSE),"")</f>
        <v/>
      </c>
      <c r="G66" s="376">
        <f t="shared" si="0"/>
        <v>0</v>
      </c>
      <c r="H66" s="379">
        <f t="shared" si="1"/>
        <v>0</v>
      </c>
      <c r="I66" s="580"/>
      <c r="J66" s="1216"/>
      <c r="K66" s="403" t="s">
        <v>347</v>
      </c>
      <c r="L66" s="404" t="s">
        <v>347</v>
      </c>
      <c r="M66" s="404" t="s">
        <v>347</v>
      </c>
      <c r="N66" s="404" t="s">
        <v>347</v>
      </c>
      <c r="O66" s="404" t="s">
        <v>347</v>
      </c>
      <c r="P66" s="404" t="s">
        <v>347</v>
      </c>
      <c r="Q66" s="583"/>
      <c r="R66" s="583"/>
      <c r="S66" s="583"/>
      <c r="T66" s="583"/>
      <c r="U66" s="583"/>
      <c r="V66" s="583"/>
      <c r="W66" s="374">
        <f t="shared" si="2"/>
        <v>0</v>
      </c>
      <c r="X66" s="590"/>
    </row>
    <row r="67" spans="1:24" ht="22.5" customHeight="1">
      <c r="A67" s="240">
        <f t="shared" si="3"/>
        <v>58</v>
      </c>
      <c r="B67" s="311" t="str">
        <f>IF(A67&lt;=【様式６別添１】!$B$3,【様式10別添１】!A67,"－")</f>
        <v>－</v>
      </c>
      <c r="C67" s="410" t="str">
        <f>IFERROR(VLOOKUP($B67,【様式６別添１】!$B$9:$P$98,3,FALSE),"")</f>
        <v/>
      </c>
      <c r="D67" s="313" t="str">
        <f>IFERROR(VLOOKUP($B67,【様式６別添１】!$B$9:$P$98,7,FALSE),"")</f>
        <v/>
      </c>
      <c r="E67" s="313" t="str">
        <f>IFERROR(VLOOKUP($B67,【様式６別添１】!$B$9:$P$98,12,FALSE),"")</f>
        <v/>
      </c>
      <c r="F67" s="378" t="str">
        <f>IFERROR(VLOOKUP($B67,【様式６別添１】!$B$9:$P$98,14,FALSE),"")</f>
        <v/>
      </c>
      <c r="G67" s="376">
        <f t="shared" si="0"/>
        <v>0</v>
      </c>
      <c r="H67" s="379">
        <f t="shared" si="1"/>
        <v>0</v>
      </c>
      <c r="I67" s="580"/>
      <c r="J67" s="1216"/>
      <c r="K67" s="403" t="s">
        <v>347</v>
      </c>
      <c r="L67" s="404" t="s">
        <v>347</v>
      </c>
      <c r="M67" s="404" t="s">
        <v>347</v>
      </c>
      <c r="N67" s="404" t="s">
        <v>347</v>
      </c>
      <c r="O67" s="404" t="s">
        <v>347</v>
      </c>
      <c r="P67" s="404" t="s">
        <v>347</v>
      </c>
      <c r="Q67" s="583"/>
      <c r="R67" s="583"/>
      <c r="S67" s="583"/>
      <c r="T67" s="583"/>
      <c r="U67" s="583"/>
      <c r="V67" s="583"/>
      <c r="W67" s="374">
        <f t="shared" si="2"/>
        <v>0</v>
      </c>
      <c r="X67" s="590"/>
    </row>
    <row r="68" spans="1:24" ht="22.5" customHeight="1">
      <c r="A68" s="240">
        <f t="shared" si="3"/>
        <v>59</v>
      </c>
      <c r="B68" s="311" t="str">
        <f>IF(A68&lt;=【様式６別添１】!$B$3,【様式10別添１】!A68,"－")</f>
        <v>－</v>
      </c>
      <c r="C68" s="410" t="str">
        <f>IFERROR(VLOOKUP($B68,【様式６別添１】!$B$9:$P$98,3,FALSE),"")</f>
        <v/>
      </c>
      <c r="D68" s="313" t="str">
        <f>IFERROR(VLOOKUP($B68,【様式６別添１】!$B$9:$P$98,7,FALSE),"")</f>
        <v/>
      </c>
      <c r="E68" s="313" t="str">
        <f>IFERROR(VLOOKUP($B68,【様式６別添１】!$B$9:$P$98,12,FALSE),"")</f>
        <v/>
      </c>
      <c r="F68" s="378" t="str">
        <f>IFERROR(VLOOKUP($B68,【様式６別添１】!$B$9:$P$98,14,FALSE),"")</f>
        <v/>
      </c>
      <c r="G68" s="376">
        <f t="shared" si="0"/>
        <v>0</v>
      </c>
      <c r="H68" s="379">
        <f t="shared" si="1"/>
        <v>0</v>
      </c>
      <c r="I68" s="580"/>
      <c r="J68" s="1216"/>
      <c r="K68" s="403" t="s">
        <v>347</v>
      </c>
      <c r="L68" s="404" t="s">
        <v>347</v>
      </c>
      <c r="M68" s="404" t="s">
        <v>347</v>
      </c>
      <c r="N68" s="404" t="s">
        <v>347</v>
      </c>
      <c r="O68" s="404" t="s">
        <v>347</v>
      </c>
      <c r="P68" s="404" t="s">
        <v>347</v>
      </c>
      <c r="Q68" s="583"/>
      <c r="R68" s="583"/>
      <c r="S68" s="583"/>
      <c r="T68" s="583"/>
      <c r="U68" s="583"/>
      <c r="V68" s="583"/>
      <c r="W68" s="374">
        <f t="shared" si="2"/>
        <v>0</v>
      </c>
      <c r="X68" s="590"/>
    </row>
    <row r="69" spans="1:24" ht="22.5" customHeight="1">
      <c r="A69" s="240">
        <f t="shared" si="3"/>
        <v>60</v>
      </c>
      <c r="B69" s="311" t="str">
        <f>IF(A69&lt;=【様式６別添１】!$B$3,【様式10別添１】!A69,"－")</f>
        <v>－</v>
      </c>
      <c r="C69" s="410" t="str">
        <f>IFERROR(VLOOKUP($B69,【様式６別添１】!$B$9:$P$98,3,FALSE),"")</f>
        <v/>
      </c>
      <c r="D69" s="313" t="str">
        <f>IFERROR(VLOOKUP($B69,【様式６別添１】!$B$9:$P$98,7,FALSE),"")</f>
        <v/>
      </c>
      <c r="E69" s="313" t="str">
        <f>IFERROR(VLOOKUP($B69,【様式６別添１】!$B$9:$P$98,12,FALSE),"")</f>
        <v/>
      </c>
      <c r="F69" s="378" t="str">
        <f>IFERROR(VLOOKUP($B69,【様式６別添１】!$B$9:$P$98,14,FALSE),"")</f>
        <v/>
      </c>
      <c r="G69" s="376">
        <f t="shared" si="0"/>
        <v>0</v>
      </c>
      <c r="H69" s="379">
        <f t="shared" si="1"/>
        <v>0</v>
      </c>
      <c r="I69" s="580"/>
      <c r="J69" s="1216"/>
      <c r="K69" s="403" t="s">
        <v>347</v>
      </c>
      <c r="L69" s="404" t="s">
        <v>347</v>
      </c>
      <c r="M69" s="404" t="s">
        <v>347</v>
      </c>
      <c r="N69" s="404" t="s">
        <v>347</v>
      </c>
      <c r="O69" s="404" t="s">
        <v>347</v>
      </c>
      <c r="P69" s="404" t="s">
        <v>347</v>
      </c>
      <c r="Q69" s="583"/>
      <c r="R69" s="583"/>
      <c r="S69" s="583"/>
      <c r="T69" s="583"/>
      <c r="U69" s="583"/>
      <c r="V69" s="583"/>
      <c r="W69" s="374">
        <f t="shared" si="2"/>
        <v>0</v>
      </c>
      <c r="X69" s="590"/>
    </row>
    <row r="70" spans="1:24" ht="22.5" customHeight="1">
      <c r="A70" s="240">
        <f t="shared" si="3"/>
        <v>61</v>
      </c>
      <c r="B70" s="311" t="str">
        <f>IF(A70&lt;=【様式６別添１】!$B$3,【様式10別添１】!A70,"－")</f>
        <v>－</v>
      </c>
      <c r="C70" s="410" t="str">
        <f>IFERROR(VLOOKUP($B70,【様式６別添１】!$B$9:$P$98,3,FALSE),"")</f>
        <v/>
      </c>
      <c r="D70" s="313" t="str">
        <f>IFERROR(VLOOKUP($B70,【様式６別添１】!$B$9:$P$98,7,FALSE),"")</f>
        <v/>
      </c>
      <c r="E70" s="313" t="str">
        <f>IFERROR(VLOOKUP($B70,【様式６別添１】!$B$9:$P$98,12,FALSE),"")</f>
        <v/>
      </c>
      <c r="F70" s="378" t="str">
        <f>IFERROR(VLOOKUP($B70,【様式６別添１】!$B$9:$P$98,14,FALSE),"")</f>
        <v/>
      </c>
      <c r="G70" s="376">
        <f t="shared" si="0"/>
        <v>0</v>
      </c>
      <c r="H70" s="379">
        <f t="shared" si="1"/>
        <v>0</v>
      </c>
      <c r="I70" s="580"/>
      <c r="J70" s="1216"/>
      <c r="K70" s="403" t="s">
        <v>347</v>
      </c>
      <c r="L70" s="404" t="s">
        <v>347</v>
      </c>
      <c r="M70" s="404" t="s">
        <v>347</v>
      </c>
      <c r="N70" s="404" t="s">
        <v>347</v>
      </c>
      <c r="O70" s="404" t="s">
        <v>347</v>
      </c>
      <c r="P70" s="404" t="s">
        <v>347</v>
      </c>
      <c r="Q70" s="583"/>
      <c r="R70" s="583"/>
      <c r="S70" s="583"/>
      <c r="T70" s="583"/>
      <c r="U70" s="583"/>
      <c r="V70" s="583"/>
      <c r="W70" s="374">
        <f t="shared" si="2"/>
        <v>0</v>
      </c>
      <c r="X70" s="590"/>
    </row>
    <row r="71" spans="1:24" ht="22.5" customHeight="1">
      <c r="A71" s="240">
        <f t="shared" si="3"/>
        <v>62</v>
      </c>
      <c r="B71" s="311" t="str">
        <f>IF(A71&lt;=【様式６別添１】!$B$3,【様式10別添１】!A71,"－")</f>
        <v>－</v>
      </c>
      <c r="C71" s="410" t="str">
        <f>IFERROR(VLOOKUP($B71,【様式６別添１】!$B$9:$P$98,3,FALSE),"")</f>
        <v/>
      </c>
      <c r="D71" s="313" t="str">
        <f>IFERROR(VLOOKUP($B71,【様式６別添１】!$B$9:$P$98,7,FALSE),"")</f>
        <v/>
      </c>
      <c r="E71" s="313" t="str">
        <f>IFERROR(VLOOKUP($B71,【様式６別添１】!$B$9:$P$98,12,FALSE),"")</f>
        <v/>
      </c>
      <c r="F71" s="378" t="str">
        <f>IFERROR(VLOOKUP($B71,【様式６別添１】!$B$9:$P$98,14,FALSE),"")</f>
        <v/>
      </c>
      <c r="G71" s="376">
        <f t="shared" si="0"/>
        <v>0</v>
      </c>
      <c r="H71" s="379">
        <f t="shared" si="1"/>
        <v>0</v>
      </c>
      <c r="I71" s="580"/>
      <c r="J71" s="1216"/>
      <c r="K71" s="403" t="s">
        <v>347</v>
      </c>
      <c r="L71" s="404" t="s">
        <v>347</v>
      </c>
      <c r="M71" s="404" t="s">
        <v>347</v>
      </c>
      <c r="N71" s="404" t="s">
        <v>347</v>
      </c>
      <c r="O71" s="404" t="s">
        <v>347</v>
      </c>
      <c r="P71" s="404" t="s">
        <v>347</v>
      </c>
      <c r="Q71" s="583"/>
      <c r="R71" s="583"/>
      <c r="S71" s="583"/>
      <c r="T71" s="583"/>
      <c r="U71" s="583"/>
      <c r="V71" s="583"/>
      <c r="W71" s="374">
        <f t="shared" si="2"/>
        <v>0</v>
      </c>
      <c r="X71" s="590"/>
    </row>
    <row r="72" spans="1:24" ht="22.5" customHeight="1">
      <c r="A72" s="240">
        <f t="shared" si="3"/>
        <v>63</v>
      </c>
      <c r="B72" s="311" t="str">
        <f>IF(A72&lt;=【様式６別添１】!$B$3,【様式10別添１】!A72,"－")</f>
        <v>－</v>
      </c>
      <c r="C72" s="410" t="str">
        <f>IFERROR(VLOOKUP($B72,【様式６別添１】!$B$9:$P$98,3,FALSE),"")</f>
        <v/>
      </c>
      <c r="D72" s="313" t="str">
        <f>IFERROR(VLOOKUP($B72,【様式６別添１】!$B$9:$P$98,7,FALSE),"")</f>
        <v/>
      </c>
      <c r="E72" s="313" t="str">
        <f>IFERROR(VLOOKUP($B72,【様式６別添１】!$B$9:$P$98,12,FALSE),"")</f>
        <v/>
      </c>
      <c r="F72" s="378" t="str">
        <f>IFERROR(VLOOKUP($B72,【様式６別添１】!$B$9:$P$98,14,FALSE),"")</f>
        <v/>
      </c>
      <c r="G72" s="376">
        <f t="shared" si="0"/>
        <v>0</v>
      </c>
      <c r="H72" s="379">
        <f t="shared" si="1"/>
        <v>0</v>
      </c>
      <c r="I72" s="580"/>
      <c r="J72" s="1216"/>
      <c r="K72" s="403" t="s">
        <v>347</v>
      </c>
      <c r="L72" s="404" t="s">
        <v>347</v>
      </c>
      <c r="M72" s="404" t="s">
        <v>347</v>
      </c>
      <c r="N72" s="404" t="s">
        <v>347</v>
      </c>
      <c r="O72" s="404" t="s">
        <v>347</v>
      </c>
      <c r="P72" s="404" t="s">
        <v>347</v>
      </c>
      <c r="Q72" s="583"/>
      <c r="R72" s="583"/>
      <c r="S72" s="583"/>
      <c r="T72" s="583"/>
      <c r="U72" s="583"/>
      <c r="V72" s="583"/>
      <c r="W72" s="374">
        <f t="shared" si="2"/>
        <v>0</v>
      </c>
      <c r="X72" s="590"/>
    </row>
    <row r="73" spans="1:24" ht="22.5" customHeight="1">
      <c r="A73" s="240">
        <f t="shared" si="3"/>
        <v>64</v>
      </c>
      <c r="B73" s="311" t="str">
        <f>IF(A73&lt;=【様式６別添１】!$B$3,【様式10別添１】!A73,"－")</f>
        <v>－</v>
      </c>
      <c r="C73" s="410" t="str">
        <f>IFERROR(VLOOKUP($B73,【様式６別添１】!$B$9:$P$98,3,FALSE),"")</f>
        <v/>
      </c>
      <c r="D73" s="313" t="str">
        <f>IFERROR(VLOOKUP($B73,【様式６別添１】!$B$9:$P$98,7,FALSE),"")</f>
        <v/>
      </c>
      <c r="E73" s="313" t="str">
        <f>IFERROR(VLOOKUP($B73,【様式６別添１】!$B$9:$P$98,12,FALSE),"")</f>
        <v/>
      </c>
      <c r="F73" s="378" t="str">
        <f>IFERROR(VLOOKUP($B73,【様式６別添１】!$B$9:$P$98,14,FALSE),"")</f>
        <v/>
      </c>
      <c r="G73" s="376">
        <f t="shared" si="0"/>
        <v>0</v>
      </c>
      <c r="H73" s="379">
        <f t="shared" si="1"/>
        <v>0</v>
      </c>
      <c r="I73" s="580"/>
      <c r="J73" s="1216"/>
      <c r="K73" s="403" t="s">
        <v>347</v>
      </c>
      <c r="L73" s="404" t="s">
        <v>347</v>
      </c>
      <c r="M73" s="404" t="s">
        <v>347</v>
      </c>
      <c r="N73" s="404" t="s">
        <v>347</v>
      </c>
      <c r="O73" s="404" t="s">
        <v>347</v>
      </c>
      <c r="P73" s="404" t="s">
        <v>347</v>
      </c>
      <c r="Q73" s="583"/>
      <c r="R73" s="583"/>
      <c r="S73" s="583"/>
      <c r="T73" s="583"/>
      <c r="U73" s="583"/>
      <c r="V73" s="583"/>
      <c r="W73" s="374">
        <f t="shared" si="2"/>
        <v>0</v>
      </c>
      <c r="X73" s="590"/>
    </row>
    <row r="74" spans="1:24" ht="22.5" customHeight="1">
      <c r="A74" s="240">
        <f t="shared" si="3"/>
        <v>65</v>
      </c>
      <c r="B74" s="311" t="str">
        <f>IF(A74&lt;=【様式６別添１】!$B$3,【様式10別添１】!A74,"－")</f>
        <v>－</v>
      </c>
      <c r="C74" s="410" t="str">
        <f>IFERROR(VLOOKUP($B74,【様式６別添１】!$B$9:$P$98,3,FALSE),"")</f>
        <v/>
      </c>
      <c r="D74" s="313" t="str">
        <f>IFERROR(VLOOKUP($B74,【様式６別添１】!$B$9:$P$98,7,FALSE),"")</f>
        <v/>
      </c>
      <c r="E74" s="313" t="str">
        <f>IFERROR(VLOOKUP($B74,【様式６別添１】!$B$9:$P$98,12,FALSE),"")</f>
        <v/>
      </c>
      <c r="F74" s="378" t="str">
        <f>IFERROR(VLOOKUP($B74,【様式６別添１】!$B$9:$P$98,14,FALSE),"")</f>
        <v/>
      </c>
      <c r="G74" s="376">
        <f t="shared" si="0"/>
        <v>0</v>
      </c>
      <c r="H74" s="379">
        <f t="shared" si="1"/>
        <v>0</v>
      </c>
      <c r="I74" s="580"/>
      <c r="J74" s="1216"/>
      <c r="K74" s="403" t="s">
        <v>347</v>
      </c>
      <c r="L74" s="404" t="s">
        <v>347</v>
      </c>
      <c r="M74" s="404" t="s">
        <v>347</v>
      </c>
      <c r="N74" s="404" t="s">
        <v>347</v>
      </c>
      <c r="O74" s="404" t="s">
        <v>347</v>
      </c>
      <c r="P74" s="404" t="s">
        <v>347</v>
      </c>
      <c r="Q74" s="583"/>
      <c r="R74" s="583"/>
      <c r="S74" s="583"/>
      <c r="T74" s="583"/>
      <c r="U74" s="583"/>
      <c r="V74" s="583"/>
      <c r="W74" s="374">
        <f t="shared" si="2"/>
        <v>0</v>
      </c>
      <c r="X74" s="590"/>
    </row>
    <row r="75" spans="1:24" ht="22.5" customHeight="1">
      <c r="A75" s="240">
        <f t="shared" si="3"/>
        <v>66</v>
      </c>
      <c r="B75" s="311" t="str">
        <f>IF(A75&lt;=【様式６別添１】!$B$3,【様式10別添１】!A75,"－")</f>
        <v>－</v>
      </c>
      <c r="C75" s="410" t="str">
        <f>IFERROR(VLOOKUP($B75,【様式６別添１】!$B$9:$P$98,3,FALSE),"")</f>
        <v/>
      </c>
      <c r="D75" s="313" t="str">
        <f>IFERROR(VLOOKUP($B75,【様式６別添１】!$B$9:$P$98,7,FALSE),"")</f>
        <v/>
      </c>
      <c r="E75" s="313" t="str">
        <f>IFERROR(VLOOKUP($B75,【様式６別添１】!$B$9:$P$98,12,FALSE),"")</f>
        <v/>
      </c>
      <c r="F75" s="378" t="str">
        <f>IFERROR(VLOOKUP($B75,【様式６別添１】!$B$9:$P$98,14,FALSE),"")</f>
        <v/>
      </c>
      <c r="G75" s="376">
        <f t="shared" si="0"/>
        <v>0</v>
      </c>
      <c r="H75" s="379">
        <f t="shared" ref="H75:H99" si="4">SUM(K75:V75)</f>
        <v>0</v>
      </c>
      <c r="I75" s="580"/>
      <c r="J75" s="1216"/>
      <c r="K75" s="403" t="s">
        <v>347</v>
      </c>
      <c r="L75" s="404" t="s">
        <v>347</v>
      </c>
      <c r="M75" s="404" t="s">
        <v>347</v>
      </c>
      <c r="N75" s="404" t="s">
        <v>347</v>
      </c>
      <c r="O75" s="404" t="s">
        <v>347</v>
      </c>
      <c r="P75" s="404" t="s">
        <v>347</v>
      </c>
      <c r="Q75" s="583"/>
      <c r="R75" s="583"/>
      <c r="S75" s="583"/>
      <c r="T75" s="583"/>
      <c r="U75" s="583"/>
      <c r="V75" s="583"/>
      <c r="W75" s="374">
        <f t="shared" ref="W75:W99" si="5">IFERROR(AVERAGE(Q75:V75),0)</f>
        <v>0</v>
      </c>
      <c r="X75" s="590"/>
    </row>
    <row r="76" spans="1:24" ht="22.5" customHeight="1">
      <c r="A76" s="240">
        <f t="shared" si="3"/>
        <v>67</v>
      </c>
      <c r="B76" s="311" t="str">
        <f>IF(A76&lt;=【様式６別添１】!$B$3,【様式10別添１】!A76,"－")</f>
        <v>－</v>
      </c>
      <c r="C76" s="410" t="str">
        <f>IFERROR(VLOOKUP($B76,【様式６別添１】!$B$9:$P$98,3,FALSE),"")</f>
        <v/>
      </c>
      <c r="D76" s="313" t="str">
        <f>IFERROR(VLOOKUP($B76,【様式６別添１】!$B$9:$P$98,7,FALSE),"")</f>
        <v/>
      </c>
      <c r="E76" s="313" t="str">
        <f>IFERROR(VLOOKUP($B76,【様式６別添１】!$B$9:$P$98,12,FALSE),"")</f>
        <v/>
      </c>
      <c r="F76" s="378" t="str">
        <f>IFERROR(VLOOKUP($B76,【様式６別添１】!$B$9:$P$98,14,FALSE),"")</f>
        <v/>
      </c>
      <c r="G76" s="376">
        <f t="shared" si="0"/>
        <v>0</v>
      </c>
      <c r="H76" s="379">
        <f t="shared" si="4"/>
        <v>0</v>
      </c>
      <c r="I76" s="580"/>
      <c r="J76" s="1216"/>
      <c r="K76" s="403" t="s">
        <v>347</v>
      </c>
      <c r="L76" s="404" t="s">
        <v>347</v>
      </c>
      <c r="M76" s="404" t="s">
        <v>347</v>
      </c>
      <c r="N76" s="404" t="s">
        <v>347</v>
      </c>
      <c r="O76" s="404" t="s">
        <v>347</v>
      </c>
      <c r="P76" s="404" t="s">
        <v>347</v>
      </c>
      <c r="Q76" s="583"/>
      <c r="R76" s="583"/>
      <c r="S76" s="583"/>
      <c r="T76" s="583"/>
      <c r="U76" s="583"/>
      <c r="V76" s="583"/>
      <c r="W76" s="374">
        <f t="shared" si="5"/>
        <v>0</v>
      </c>
      <c r="X76" s="590"/>
    </row>
    <row r="77" spans="1:24" ht="22.5" customHeight="1">
      <c r="A77" s="240">
        <f t="shared" ref="A77:A98" si="6">A76+1</f>
        <v>68</v>
      </c>
      <c r="B77" s="311" t="str">
        <f>IF(A77&lt;=【様式６別添１】!$B$3,【様式10別添１】!A77,"－")</f>
        <v>－</v>
      </c>
      <c r="C77" s="410" t="str">
        <f>IFERROR(VLOOKUP($B77,【様式６別添１】!$B$9:$P$98,3,FALSE),"")</f>
        <v/>
      </c>
      <c r="D77" s="313" t="str">
        <f>IFERROR(VLOOKUP($B77,【様式６別添１】!$B$9:$P$98,7,FALSE),"")</f>
        <v/>
      </c>
      <c r="E77" s="313" t="str">
        <f>IFERROR(VLOOKUP($B77,【様式６別添１】!$B$9:$P$98,12,FALSE),"")</f>
        <v/>
      </c>
      <c r="F77" s="378" t="str">
        <f>IFERROR(VLOOKUP($B77,【様式６別添１】!$B$9:$P$98,14,FALSE),"")</f>
        <v/>
      </c>
      <c r="G77" s="376">
        <f t="shared" si="0"/>
        <v>0</v>
      </c>
      <c r="H77" s="379">
        <f t="shared" si="4"/>
        <v>0</v>
      </c>
      <c r="I77" s="580"/>
      <c r="J77" s="1216"/>
      <c r="K77" s="403" t="s">
        <v>347</v>
      </c>
      <c r="L77" s="404" t="s">
        <v>347</v>
      </c>
      <c r="M77" s="404" t="s">
        <v>347</v>
      </c>
      <c r="N77" s="404" t="s">
        <v>347</v>
      </c>
      <c r="O77" s="404" t="s">
        <v>347</v>
      </c>
      <c r="P77" s="404" t="s">
        <v>347</v>
      </c>
      <c r="Q77" s="583"/>
      <c r="R77" s="583"/>
      <c r="S77" s="583"/>
      <c r="T77" s="583"/>
      <c r="U77" s="583"/>
      <c r="V77" s="583"/>
      <c r="W77" s="374">
        <f t="shared" si="5"/>
        <v>0</v>
      </c>
      <c r="X77" s="590"/>
    </row>
    <row r="78" spans="1:24" ht="22.5" customHeight="1">
      <c r="A78" s="240">
        <f t="shared" si="6"/>
        <v>69</v>
      </c>
      <c r="B78" s="311" t="str">
        <f>IF(A78&lt;=【様式６別添１】!$B$3,【様式10別添１】!A78,"－")</f>
        <v>－</v>
      </c>
      <c r="C78" s="410" t="str">
        <f>IFERROR(VLOOKUP($B78,【様式６別添１】!$B$9:$P$98,3,FALSE),"")</f>
        <v/>
      </c>
      <c r="D78" s="313" t="str">
        <f>IFERROR(VLOOKUP($B78,【様式６別添１】!$B$9:$P$98,7,FALSE),"")</f>
        <v/>
      </c>
      <c r="E78" s="313" t="str">
        <f>IFERROR(VLOOKUP($B78,【様式６別添１】!$B$9:$P$98,12,FALSE),"")</f>
        <v/>
      </c>
      <c r="F78" s="378" t="str">
        <f>IFERROR(VLOOKUP($B78,【様式６別添１】!$B$9:$P$98,14,FALSE),"")</f>
        <v/>
      </c>
      <c r="G78" s="376">
        <f t="shared" si="0"/>
        <v>0</v>
      </c>
      <c r="H78" s="379">
        <f t="shared" si="4"/>
        <v>0</v>
      </c>
      <c r="I78" s="580"/>
      <c r="J78" s="1216"/>
      <c r="K78" s="403" t="s">
        <v>347</v>
      </c>
      <c r="L78" s="404" t="s">
        <v>347</v>
      </c>
      <c r="M78" s="404" t="s">
        <v>347</v>
      </c>
      <c r="N78" s="404" t="s">
        <v>347</v>
      </c>
      <c r="O78" s="404" t="s">
        <v>347</v>
      </c>
      <c r="P78" s="404" t="s">
        <v>347</v>
      </c>
      <c r="Q78" s="583"/>
      <c r="R78" s="583"/>
      <c r="S78" s="583"/>
      <c r="T78" s="583"/>
      <c r="U78" s="583"/>
      <c r="V78" s="583"/>
      <c r="W78" s="374">
        <f t="shared" si="5"/>
        <v>0</v>
      </c>
      <c r="X78" s="590"/>
    </row>
    <row r="79" spans="1:24" ht="22.5" customHeight="1">
      <c r="A79" s="240">
        <f t="shared" si="6"/>
        <v>70</v>
      </c>
      <c r="B79" s="311" t="str">
        <f>IF(A79&lt;=【様式６別添１】!$B$3,【様式10別添１】!A79,"－")</f>
        <v>－</v>
      </c>
      <c r="C79" s="410" t="str">
        <f>IFERROR(VLOOKUP($B79,【様式６別添１】!$B$9:$P$98,3,FALSE),"")</f>
        <v/>
      </c>
      <c r="D79" s="313" t="str">
        <f>IFERROR(VLOOKUP($B79,【様式６別添１】!$B$9:$P$98,7,FALSE),"")</f>
        <v/>
      </c>
      <c r="E79" s="313" t="str">
        <f>IFERROR(VLOOKUP($B79,【様式６別添１】!$B$9:$P$98,12,FALSE),"")</f>
        <v/>
      </c>
      <c r="F79" s="378" t="str">
        <f>IFERROR(VLOOKUP($B79,【様式６別添１】!$B$9:$P$98,14,FALSE),"")</f>
        <v/>
      </c>
      <c r="G79" s="376">
        <f t="shared" si="0"/>
        <v>0</v>
      </c>
      <c r="H79" s="379">
        <f t="shared" si="4"/>
        <v>0</v>
      </c>
      <c r="I79" s="580"/>
      <c r="J79" s="1216"/>
      <c r="K79" s="403" t="s">
        <v>347</v>
      </c>
      <c r="L79" s="404" t="s">
        <v>347</v>
      </c>
      <c r="M79" s="404" t="s">
        <v>347</v>
      </c>
      <c r="N79" s="404" t="s">
        <v>347</v>
      </c>
      <c r="O79" s="404" t="s">
        <v>347</v>
      </c>
      <c r="P79" s="404" t="s">
        <v>347</v>
      </c>
      <c r="Q79" s="583"/>
      <c r="R79" s="583"/>
      <c r="S79" s="583"/>
      <c r="T79" s="583"/>
      <c r="U79" s="583"/>
      <c r="V79" s="583"/>
      <c r="W79" s="374">
        <f t="shared" si="5"/>
        <v>0</v>
      </c>
      <c r="X79" s="590"/>
    </row>
    <row r="80" spans="1:24" ht="22.5" customHeight="1">
      <c r="A80" s="240">
        <f t="shared" si="6"/>
        <v>71</v>
      </c>
      <c r="B80" s="311" t="str">
        <f>IF(A80&lt;=【様式６別添１】!$B$3,【様式10別添１】!A80,"－")</f>
        <v>－</v>
      </c>
      <c r="C80" s="410" t="str">
        <f>IFERROR(VLOOKUP($B80,【様式６別添１】!$B$9:$P$98,3,FALSE),"")</f>
        <v/>
      </c>
      <c r="D80" s="313" t="str">
        <f>IFERROR(VLOOKUP($B80,【様式６別添１】!$B$9:$P$98,7,FALSE),"")</f>
        <v/>
      </c>
      <c r="E80" s="313" t="str">
        <f>IFERROR(VLOOKUP($B80,【様式６別添１】!$B$9:$P$98,12,FALSE),"")</f>
        <v/>
      </c>
      <c r="F80" s="378" t="str">
        <f>IFERROR(VLOOKUP($B80,【様式６別添１】!$B$9:$P$98,14,FALSE),"")</f>
        <v/>
      </c>
      <c r="G80" s="376">
        <f t="shared" si="0"/>
        <v>0</v>
      </c>
      <c r="H80" s="379">
        <f t="shared" si="4"/>
        <v>0</v>
      </c>
      <c r="I80" s="580"/>
      <c r="J80" s="1216"/>
      <c r="K80" s="403" t="s">
        <v>347</v>
      </c>
      <c r="L80" s="404" t="s">
        <v>347</v>
      </c>
      <c r="M80" s="404" t="s">
        <v>347</v>
      </c>
      <c r="N80" s="404" t="s">
        <v>347</v>
      </c>
      <c r="O80" s="404" t="s">
        <v>347</v>
      </c>
      <c r="P80" s="404" t="s">
        <v>347</v>
      </c>
      <c r="Q80" s="583"/>
      <c r="R80" s="583"/>
      <c r="S80" s="583"/>
      <c r="T80" s="583"/>
      <c r="U80" s="583"/>
      <c r="V80" s="583"/>
      <c r="W80" s="374">
        <f t="shared" si="5"/>
        <v>0</v>
      </c>
      <c r="X80" s="590"/>
    </row>
    <row r="81" spans="1:24" ht="22.5" customHeight="1">
      <c r="A81" s="240">
        <f t="shared" si="6"/>
        <v>72</v>
      </c>
      <c r="B81" s="311" t="str">
        <f>IF(A81&lt;=【様式６別添１】!$B$3,【様式10別添１】!A81,"－")</f>
        <v>－</v>
      </c>
      <c r="C81" s="410" t="str">
        <f>IFERROR(VLOOKUP($B81,【様式６別添１】!$B$9:$P$98,3,FALSE),"")</f>
        <v/>
      </c>
      <c r="D81" s="313" t="str">
        <f>IFERROR(VLOOKUP($B81,【様式６別添１】!$B$9:$P$98,7,FALSE),"")</f>
        <v/>
      </c>
      <c r="E81" s="313" t="str">
        <f>IFERROR(VLOOKUP($B81,【様式６別添１】!$B$9:$P$98,12,FALSE),"")</f>
        <v/>
      </c>
      <c r="F81" s="378" t="str">
        <f>IFERROR(VLOOKUP($B81,【様式６別添１】!$B$9:$P$98,14,FALSE),"")</f>
        <v/>
      </c>
      <c r="G81" s="376">
        <f t="shared" si="0"/>
        <v>0</v>
      </c>
      <c r="H81" s="379">
        <f t="shared" si="4"/>
        <v>0</v>
      </c>
      <c r="I81" s="580"/>
      <c r="J81" s="1216"/>
      <c r="K81" s="403" t="s">
        <v>347</v>
      </c>
      <c r="L81" s="404" t="s">
        <v>347</v>
      </c>
      <c r="M81" s="404" t="s">
        <v>347</v>
      </c>
      <c r="N81" s="404" t="s">
        <v>347</v>
      </c>
      <c r="O81" s="404" t="s">
        <v>347</v>
      </c>
      <c r="P81" s="404" t="s">
        <v>347</v>
      </c>
      <c r="Q81" s="583"/>
      <c r="R81" s="583"/>
      <c r="S81" s="583"/>
      <c r="T81" s="583"/>
      <c r="U81" s="583"/>
      <c r="V81" s="583"/>
      <c r="W81" s="374">
        <f t="shared" si="5"/>
        <v>0</v>
      </c>
      <c r="X81" s="590"/>
    </row>
    <row r="82" spans="1:24" ht="22.5" customHeight="1">
      <c r="A82" s="240">
        <f t="shared" si="6"/>
        <v>73</v>
      </c>
      <c r="B82" s="311" t="str">
        <f>IF(A82&lt;=【様式６別添１】!$B$3,【様式10別添１】!A82,"－")</f>
        <v>－</v>
      </c>
      <c r="C82" s="410" t="str">
        <f>IFERROR(VLOOKUP($B82,【様式６別添１】!$B$9:$P$98,3,FALSE),"")</f>
        <v/>
      </c>
      <c r="D82" s="313" t="str">
        <f>IFERROR(VLOOKUP($B82,【様式６別添１】!$B$9:$P$98,7,FALSE),"")</f>
        <v/>
      </c>
      <c r="E82" s="313" t="str">
        <f>IFERROR(VLOOKUP($B82,【様式６別添１】!$B$9:$P$98,12,FALSE),"")</f>
        <v/>
      </c>
      <c r="F82" s="378" t="str">
        <f>IFERROR(VLOOKUP($B82,【様式６別添１】!$B$9:$P$98,14,FALSE),"")</f>
        <v/>
      </c>
      <c r="G82" s="376">
        <f t="shared" si="0"/>
        <v>0</v>
      </c>
      <c r="H82" s="379">
        <f t="shared" si="4"/>
        <v>0</v>
      </c>
      <c r="I82" s="580"/>
      <c r="J82" s="1216"/>
      <c r="K82" s="403" t="s">
        <v>347</v>
      </c>
      <c r="L82" s="404" t="s">
        <v>347</v>
      </c>
      <c r="M82" s="404" t="s">
        <v>347</v>
      </c>
      <c r="N82" s="404" t="s">
        <v>347</v>
      </c>
      <c r="O82" s="404" t="s">
        <v>347</v>
      </c>
      <c r="P82" s="404" t="s">
        <v>347</v>
      </c>
      <c r="Q82" s="583"/>
      <c r="R82" s="583"/>
      <c r="S82" s="583"/>
      <c r="T82" s="583"/>
      <c r="U82" s="583"/>
      <c r="V82" s="583"/>
      <c r="W82" s="374">
        <f t="shared" si="5"/>
        <v>0</v>
      </c>
      <c r="X82" s="590"/>
    </row>
    <row r="83" spans="1:24" ht="22.5" customHeight="1">
      <c r="A83" s="240">
        <f t="shared" si="6"/>
        <v>74</v>
      </c>
      <c r="B83" s="311" t="str">
        <f>IF(A83&lt;=【様式６別添１】!$B$3,【様式10別添１】!A83,"－")</f>
        <v>－</v>
      </c>
      <c r="C83" s="410" t="str">
        <f>IFERROR(VLOOKUP($B83,【様式６別添１】!$B$9:$P$98,3,FALSE),"")</f>
        <v/>
      </c>
      <c r="D83" s="313" t="str">
        <f>IFERROR(VLOOKUP($B83,【様式６別添１】!$B$9:$P$98,7,FALSE),"")</f>
        <v/>
      </c>
      <c r="E83" s="313" t="str">
        <f>IFERROR(VLOOKUP($B83,【様式６別添１】!$B$9:$P$98,12,FALSE),"")</f>
        <v/>
      </c>
      <c r="F83" s="378" t="str">
        <f>IFERROR(VLOOKUP($B83,【様式６別添１】!$B$9:$P$98,14,FALSE),"")</f>
        <v/>
      </c>
      <c r="G83" s="376">
        <f t="shared" si="0"/>
        <v>0</v>
      </c>
      <c r="H83" s="379">
        <f t="shared" si="4"/>
        <v>0</v>
      </c>
      <c r="I83" s="580"/>
      <c r="J83" s="1216"/>
      <c r="K83" s="403" t="s">
        <v>347</v>
      </c>
      <c r="L83" s="404" t="s">
        <v>347</v>
      </c>
      <c r="M83" s="404" t="s">
        <v>347</v>
      </c>
      <c r="N83" s="404" t="s">
        <v>347</v>
      </c>
      <c r="O83" s="404" t="s">
        <v>347</v>
      </c>
      <c r="P83" s="404" t="s">
        <v>347</v>
      </c>
      <c r="Q83" s="583"/>
      <c r="R83" s="583"/>
      <c r="S83" s="583"/>
      <c r="T83" s="583"/>
      <c r="U83" s="583"/>
      <c r="V83" s="583"/>
      <c r="W83" s="374">
        <f t="shared" si="5"/>
        <v>0</v>
      </c>
      <c r="X83" s="590"/>
    </row>
    <row r="84" spans="1:24" ht="22.5" customHeight="1">
      <c r="A84" s="240">
        <f t="shared" si="6"/>
        <v>75</v>
      </c>
      <c r="B84" s="311" t="str">
        <f>IF(A84&lt;=【様式６別添１】!$B$3,【様式10別添１】!A84,"－")</f>
        <v>－</v>
      </c>
      <c r="C84" s="410" t="str">
        <f>IFERROR(VLOOKUP($B84,【様式６別添１】!$B$9:$P$98,3,FALSE),"")</f>
        <v/>
      </c>
      <c r="D84" s="313" t="str">
        <f>IFERROR(VLOOKUP($B84,【様式６別添１】!$B$9:$P$98,7,FALSE),"")</f>
        <v/>
      </c>
      <c r="E84" s="313" t="str">
        <f>IFERROR(VLOOKUP($B84,【様式６別添１】!$B$9:$P$98,12,FALSE),"")</f>
        <v/>
      </c>
      <c r="F84" s="378" t="str">
        <f>IFERROR(VLOOKUP($B84,【様式６別添１】!$B$9:$P$98,14,FALSE),"")</f>
        <v/>
      </c>
      <c r="G84" s="376">
        <f t="shared" si="0"/>
        <v>0</v>
      </c>
      <c r="H84" s="379">
        <f t="shared" si="4"/>
        <v>0</v>
      </c>
      <c r="I84" s="580"/>
      <c r="J84" s="1216"/>
      <c r="K84" s="403" t="s">
        <v>347</v>
      </c>
      <c r="L84" s="404" t="s">
        <v>347</v>
      </c>
      <c r="M84" s="404" t="s">
        <v>347</v>
      </c>
      <c r="N84" s="404" t="s">
        <v>347</v>
      </c>
      <c r="O84" s="404" t="s">
        <v>347</v>
      </c>
      <c r="P84" s="404" t="s">
        <v>347</v>
      </c>
      <c r="Q84" s="583"/>
      <c r="R84" s="583"/>
      <c r="S84" s="583"/>
      <c r="T84" s="583"/>
      <c r="U84" s="583"/>
      <c r="V84" s="583"/>
      <c r="W84" s="374">
        <f t="shared" si="5"/>
        <v>0</v>
      </c>
      <c r="X84" s="590"/>
    </row>
    <row r="85" spans="1:24" ht="22.5" customHeight="1">
      <c r="A85" s="240">
        <f t="shared" si="6"/>
        <v>76</v>
      </c>
      <c r="B85" s="311" t="str">
        <f>IF(A85&lt;=【様式６別添１】!$B$3,【様式10別添１】!A85,"－")</f>
        <v>－</v>
      </c>
      <c r="C85" s="410" t="str">
        <f>IFERROR(VLOOKUP($B85,【様式６別添１】!$B$9:$P$98,3,FALSE),"")</f>
        <v/>
      </c>
      <c r="D85" s="313" t="str">
        <f>IFERROR(VLOOKUP($B85,【様式６別添１】!$B$9:$P$98,7,FALSE),"")</f>
        <v/>
      </c>
      <c r="E85" s="313" t="str">
        <f>IFERROR(VLOOKUP($B85,【様式６別添１】!$B$9:$P$98,12,FALSE),"")</f>
        <v/>
      </c>
      <c r="F85" s="378" t="str">
        <f>IFERROR(VLOOKUP($B85,【様式６別添１】!$B$9:$P$98,14,FALSE),"")</f>
        <v/>
      </c>
      <c r="G85" s="376">
        <f t="shared" si="0"/>
        <v>0</v>
      </c>
      <c r="H85" s="379">
        <f t="shared" si="4"/>
        <v>0</v>
      </c>
      <c r="I85" s="580"/>
      <c r="J85" s="1216"/>
      <c r="K85" s="403" t="s">
        <v>347</v>
      </c>
      <c r="L85" s="404" t="s">
        <v>347</v>
      </c>
      <c r="M85" s="404" t="s">
        <v>347</v>
      </c>
      <c r="N85" s="404" t="s">
        <v>347</v>
      </c>
      <c r="O85" s="404" t="s">
        <v>347</v>
      </c>
      <c r="P85" s="404" t="s">
        <v>347</v>
      </c>
      <c r="Q85" s="583"/>
      <c r="R85" s="583"/>
      <c r="S85" s="583"/>
      <c r="T85" s="583"/>
      <c r="U85" s="583"/>
      <c r="V85" s="583"/>
      <c r="W85" s="374">
        <f t="shared" si="5"/>
        <v>0</v>
      </c>
      <c r="X85" s="590"/>
    </row>
    <row r="86" spans="1:24" ht="22.5" customHeight="1">
      <c r="A86" s="240">
        <f t="shared" si="6"/>
        <v>77</v>
      </c>
      <c r="B86" s="311" t="str">
        <f>IF(A86&lt;=【様式６別添１】!$B$3,【様式10別添１】!A86,"－")</f>
        <v>－</v>
      </c>
      <c r="C86" s="410" t="str">
        <f>IFERROR(VLOOKUP($B86,【様式６別添１】!$B$9:$P$98,3,FALSE),"")</f>
        <v/>
      </c>
      <c r="D86" s="313" t="str">
        <f>IFERROR(VLOOKUP($B86,【様式６別添１】!$B$9:$P$98,7,FALSE),"")</f>
        <v/>
      </c>
      <c r="E86" s="313" t="str">
        <f>IFERROR(VLOOKUP($B86,【様式６別添１】!$B$9:$P$98,12,FALSE),"")</f>
        <v/>
      </c>
      <c r="F86" s="378" t="str">
        <f>IFERROR(VLOOKUP($B86,【様式６別添１】!$B$9:$P$98,14,FALSE),"")</f>
        <v/>
      </c>
      <c r="G86" s="376">
        <f t="shared" si="0"/>
        <v>0</v>
      </c>
      <c r="H86" s="379">
        <f t="shared" si="4"/>
        <v>0</v>
      </c>
      <c r="I86" s="580"/>
      <c r="J86" s="1216"/>
      <c r="K86" s="403" t="s">
        <v>347</v>
      </c>
      <c r="L86" s="404" t="s">
        <v>347</v>
      </c>
      <c r="M86" s="404" t="s">
        <v>347</v>
      </c>
      <c r="N86" s="404" t="s">
        <v>347</v>
      </c>
      <c r="O86" s="404" t="s">
        <v>347</v>
      </c>
      <c r="P86" s="404" t="s">
        <v>347</v>
      </c>
      <c r="Q86" s="583"/>
      <c r="R86" s="583"/>
      <c r="S86" s="583"/>
      <c r="T86" s="583"/>
      <c r="U86" s="583"/>
      <c r="V86" s="583"/>
      <c r="W86" s="374">
        <f t="shared" si="5"/>
        <v>0</v>
      </c>
      <c r="X86" s="590"/>
    </row>
    <row r="87" spans="1:24" ht="22.5" customHeight="1">
      <c r="A87" s="240">
        <f t="shared" si="6"/>
        <v>78</v>
      </c>
      <c r="B87" s="311" t="str">
        <f>IF(A87&lt;=【様式６別添１】!$B$3,【様式10別添１】!A87,"－")</f>
        <v>－</v>
      </c>
      <c r="C87" s="410" t="str">
        <f>IFERROR(VLOOKUP($B87,【様式６別添１】!$B$9:$P$98,3,FALSE),"")</f>
        <v/>
      </c>
      <c r="D87" s="313" t="str">
        <f>IFERROR(VLOOKUP($B87,【様式６別添１】!$B$9:$P$98,7,FALSE),"")</f>
        <v/>
      </c>
      <c r="E87" s="313" t="str">
        <f>IFERROR(VLOOKUP($B87,【様式６別添１】!$B$9:$P$98,12,FALSE),"")</f>
        <v/>
      </c>
      <c r="F87" s="378" t="str">
        <f>IFERROR(VLOOKUP($B87,【様式６別添１】!$B$9:$P$98,14,FALSE),"")</f>
        <v/>
      </c>
      <c r="G87" s="376">
        <f t="shared" si="0"/>
        <v>0</v>
      </c>
      <c r="H87" s="379">
        <f t="shared" si="4"/>
        <v>0</v>
      </c>
      <c r="I87" s="580"/>
      <c r="J87" s="1216"/>
      <c r="K87" s="403" t="s">
        <v>347</v>
      </c>
      <c r="L87" s="404" t="s">
        <v>347</v>
      </c>
      <c r="M87" s="404" t="s">
        <v>347</v>
      </c>
      <c r="N87" s="404" t="s">
        <v>347</v>
      </c>
      <c r="O87" s="404" t="s">
        <v>347</v>
      </c>
      <c r="P87" s="404" t="s">
        <v>347</v>
      </c>
      <c r="Q87" s="583"/>
      <c r="R87" s="583"/>
      <c r="S87" s="583"/>
      <c r="T87" s="583"/>
      <c r="U87" s="583"/>
      <c r="V87" s="583"/>
      <c r="W87" s="374">
        <f t="shared" si="5"/>
        <v>0</v>
      </c>
      <c r="X87" s="590"/>
    </row>
    <row r="88" spans="1:24" ht="22.5" customHeight="1">
      <c r="A88" s="240">
        <f t="shared" si="6"/>
        <v>79</v>
      </c>
      <c r="B88" s="311" t="str">
        <f>IF(A88&lt;=【様式６別添１】!$B$3,【様式10別添１】!A88,"－")</f>
        <v>－</v>
      </c>
      <c r="C88" s="410" t="str">
        <f>IFERROR(VLOOKUP($B88,【様式６別添１】!$B$9:$P$98,3,FALSE),"")</f>
        <v/>
      </c>
      <c r="D88" s="313" t="str">
        <f>IFERROR(VLOOKUP($B88,【様式６別添１】!$B$9:$P$98,7,FALSE),"")</f>
        <v/>
      </c>
      <c r="E88" s="313" t="str">
        <f>IFERROR(VLOOKUP($B88,【様式６別添１】!$B$9:$P$98,12,FALSE),"")</f>
        <v/>
      </c>
      <c r="F88" s="378" t="str">
        <f>IFERROR(VLOOKUP($B88,【様式６別添１】!$B$9:$P$98,14,FALSE),"")</f>
        <v/>
      </c>
      <c r="G88" s="376">
        <f t="shared" si="0"/>
        <v>0</v>
      </c>
      <c r="H88" s="379">
        <f t="shared" si="4"/>
        <v>0</v>
      </c>
      <c r="I88" s="580"/>
      <c r="J88" s="1216"/>
      <c r="K88" s="403" t="s">
        <v>347</v>
      </c>
      <c r="L88" s="404" t="s">
        <v>347</v>
      </c>
      <c r="M88" s="404" t="s">
        <v>347</v>
      </c>
      <c r="N88" s="404" t="s">
        <v>347</v>
      </c>
      <c r="O88" s="404" t="s">
        <v>347</v>
      </c>
      <c r="P88" s="404" t="s">
        <v>347</v>
      </c>
      <c r="Q88" s="583"/>
      <c r="R88" s="583"/>
      <c r="S88" s="583"/>
      <c r="T88" s="583"/>
      <c r="U88" s="583"/>
      <c r="V88" s="583"/>
      <c r="W88" s="374">
        <f t="shared" si="5"/>
        <v>0</v>
      </c>
      <c r="X88" s="590"/>
    </row>
    <row r="89" spans="1:24" ht="22.5" customHeight="1">
      <c r="A89" s="240">
        <f t="shared" si="6"/>
        <v>80</v>
      </c>
      <c r="B89" s="311" t="str">
        <f>IF(A89&lt;=【様式６別添１】!$B$3,【様式10別添１】!A89,"－")</f>
        <v>－</v>
      </c>
      <c r="C89" s="410" t="str">
        <f>IFERROR(VLOOKUP($B89,【様式６別添１】!$B$9:$P$98,3,FALSE),"")</f>
        <v/>
      </c>
      <c r="D89" s="313" t="str">
        <f>IFERROR(VLOOKUP($B89,【様式６別添１】!$B$9:$P$98,7,FALSE),"")</f>
        <v/>
      </c>
      <c r="E89" s="313" t="str">
        <f>IFERROR(VLOOKUP($B89,【様式６別添１】!$B$9:$P$98,12,FALSE),"")</f>
        <v/>
      </c>
      <c r="F89" s="378" t="str">
        <f>IFERROR(VLOOKUP($B89,【様式６別添１】!$B$9:$P$98,14,FALSE),"")</f>
        <v/>
      </c>
      <c r="G89" s="376">
        <f t="shared" si="0"/>
        <v>0</v>
      </c>
      <c r="H89" s="379">
        <f t="shared" si="4"/>
        <v>0</v>
      </c>
      <c r="I89" s="580"/>
      <c r="J89" s="1216"/>
      <c r="K89" s="403" t="s">
        <v>347</v>
      </c>
      <c r="L89" s="404" t="s">
        <v>347</v>
      </c>
      <c r="M89" s="404" t="s">
        <v>347</v>
      </c>
      <c r="N89" s="404" t="s">
        <v>347</v>
      </c>
      <c r="O89" s="404" t="s">
        <v>347</v>
      </c>
      <c r="P89" s="404" t="s">
        <v>347</v>
      </c>
      <c r="Q89" s="583"/>
      <c r="R89" s="583"/>
      <c r="S89" s="583"/>
      <c r="T89" s="583"/>
      <c r="U89" s="583"/>
      <c r="V89" s="583"/>
      <c r="W89" s="374">
        <f t="shared" si="5"/>
        <v>0</v>
      </c>
      <c r="X89" s="590"/>
    </row>
    <row r="90" spans="1:24" ht="22.5" customHeight="1">
      <c r="A90" s="240">
        <f t="shared" si="6"/>
        <v>81</v>
      </c>
      <c r="B90" s="311" t="str">
        <f>IF(A90&lt;=【様式６別添１】!$B$3,【様式10別添１】!A90,"－")</f>
        <v>－</v>
      </c>
      <c r="C90" s="410" t="str">
        <f>IFERROR(VLOOKUP($B90,【様式６別添１】!$B$9:$P$98,3,FALSE),"")</f>
        <v/>
      </c>
      <c r="D90" s="313" t="str">
        <f>IFERROR(VLOOKUP($B90,【様式６別添１】!$B$9:$P$98,7,FALSE),"")</f>
        <v/>
      </c>
      <c r="E90" s="313" t="str">
        <f>IFERROR(VLOOKUP($B90,【様式６別添１】!$B$9:$P$98,12,FALSE),"")</f>
        <v/>
      </c>
      <c r="F90" s="378" t="str">
        <f>IFERROR(VLOOKUP($B90,【様式６別添１】!$B$9:$P$98,14,FALSE),"")</f>
        <v/>
      </c>
      <c r="G90" s="376">
        <f t="shared" si="0"/>
        <v>0</v>
      </c>
      <c r="H90" s="379">
        <f t="shared" si="4"/>
        <v>0</v>
      </c>
      <c r="I90" s="580"/>
      <c r="J90" s="1216"/>
      <c r="K90" s="403" t="s">
        <v>347</v>
      </c>
      <c r="L90" s="404" t="s">
        <v>347</v>
      </c>
      <c r="M90" s="404" t="s">
        <v>347</v>
      </c>
      <c r="N90" s="404" t="s">
        <v>347</v>
      </c>
      <c r="O90" s="404" t="s">
        <v>347</v>
      </c>
      <c r="P90" s="404" t="s">
        <v>347</v>
      </c>
      <c r="Q90" s="583"/>
      <c r="R90" s="583"/>
      <c r="S90" s="583"/>
      <c r="T90" s="583"/>
      <c r="U90" s="583"/>
      <c r="V90" s="583"/>
      <c r="W90" s="374">
        <f t="shared" si="5"/>
        <v>0</v>
      </c>
      <c r="X90" s="590"/>
    </row>
    <row r="91" spans="1:24" ht="22.5" customHeight="1">
      <c r="A91" s="240">
        <f t="shared" si="6"/>
        <v>82</v>
      </c>
      <c r="B91" s="311" t="str">
        <f>IF(A91&lt;=【様式６別添１】!$B$3,【様式10別添１】!A91,"－")</f>
        <v>－</v>
      </c>
      <c r="C91" s="410" t="str">
        <f>IFERROR(VLOOKUP($B91,【様式６別添１】!$B$9:$P$98,3,FALSE),"")</f>
        <v/>
      </c>
      <c r="D91" s="313" t="str">
        <f>IFERROR(VLOOKUP($B91,【様式６別添１】!$B$9:$P$98,7,FALSE),"")</f>
        <v/>
      </c>
      <c r="E91" s="313" t="str">
        <f>IFERROR(VLOOKUP($B91,【様式６別添１】!$B$9:$P$98,12,FALSE),"")</f>
        <v/>
      </c>
      <c r="F91" s="378" t="str">
        <f>IFERROR(VLOOKUP($B91,【様式６別添１】!$B$9:$P$98,14,FALSE),"")</f>
        <v/>
      </c>
      <c r="G91" s="376">
        <f>SUM(H91:I91)</f>
        <v>0</v>
      </c>
      <c r="H91" s="379">
        <f>SUM(K91:V91)</f>
        <v>0</v>
      </c>
      <c r="I91" s="580"/>
      <c r="J91" s="1216"/>
      <c r="K91" s="403" t="s">
        <v>347</v>
      </c>
      <c r="L91" s="404" t="s">
        <v>347</v>
      </c>
      <c r="M91" s="404" t="s">
        <v>347</v>
      </c>
      <c r="N91" s="404" t="s">
        <v>347</v>
      </c>
      <c r="O91" s="404" t="s">
        <v>347</v>
      </c>
      <c r="P91" s="404" t="s">
        <v>347</v>
      </c>
      <c r="Q91" s="583"/>
      <c r="R91" s="583"/>
      <c r="S91" s="583"/>
      <c r="T91" s="583"/>
      <c r="U91" s="583"/>
      <c r="V91" s="583"/>
      <c r="W91" s="374">
        <f t="shared" si="5"/>
        <v>0</v>
      </c>
      <c r="X91" s="590"/>
    </row>
    <row r="92" spans="1:24" ht="22.5" customHeight="1">
      <c r="A92" s="240">
        <f t="shared" si="6"/>
        <v>83</v>
      </c>
      <c r="B92" s="311" t="str">
        <f>IF(A92&lt;=【様式６別添１】!$B$3,【様式10別添１】!A92,"－")</f>
        <v>－</v>
      </c>
      <c r="C92" s="410" t="str">
        <f>IFERROR(VLOOKUP($B92,【様式６別添１】!$B$9:$P$98,3,FALSE),"")</f>
        <v/>
      </c>
      <c r="D92" s="313" t="str">
        <f>IFERROR(VLOOKUP($B92,【様式６別添１】!$B$9:$P$98,7,FALSE),"")</f>
        <v/>
      </c>
      <c r="E92" s="313" t="str">
        <f>IFERROR(VLOOKUP($B92,【様式６別添１】!$B$9:$P$98,12,FALSE),"")</f>
        <v/>
      </c>
      <c r="F92" s="378" t="str">
        <f>IFERROR(VLOOKUP($B92,【様式６別添１】!$B$9:$P$98,14,FALSE),"")</f>
        <v/>
      </c>
      <c r="G92" s="376">
        <f t="shared" si="0"/>
        <v>0</v>
      </c>
      <c r="H92" s="379">
        <f t="shared" si="4"/>
        <v>0</v>
      </c>
      <c r="I92" s="580"/>
      <c r="J92" s="1216"/>
      <c r="K92" s="403" t="s">
        <v>347</v>
      </c>
      <c r="L92" s="404" t="s">
        <v>347</v>
      </c>
      <c r="M92" s="404" t="s">
        <v>347</v>
      </c>
      <c r="N92" s="404" t="s">
        <v>347</v>
      </c>
      <c r="O92" s="404" t="s">
        <v>347</v>
      </c>
      <c r="P92" s="404" t="s">
        <v>347</v>
      </c>
      <c r="Q92" s="583"/>
      <c r="R92" s="583"/>
      <c r="S92" s="583"/>
      <c r="T92" s="583"/>
      <c r="U92" s="583"/>
      <c r="V92" s="583"/>
      <c r="W92" s="374">
        <f t="shared" si="5"/>
        <v>0</v>
      </c>
      <c r="X92" s="590"/>
    </row>
    <row r="93" spans="1:24" ht="22.5" customHeight="1">
      <c r="A93" s="240">
        <f t="shared" si="6"/>
        <v>84</v>
      </c>
      <c r="B93" s="311" t="str">
        <f>IF(A93&lt;=【様式６別添１】!$B$3,【様式10別添１】!A93,"－")</f>
        <v>－</v>
      </c>
      <c r="C93" s="410" t="str">
        <f>IFERROR(VLOOKUP($B93,【様式６別添１】!$B$9:$P$98,3,FALSE),"")</f>
        <v/>
      </c>
      <c r="D93" s="313" t="str">
        <f>IFERROR(VLOOKUP($B93,【様式６別添１】!$B$9:$P$98,7,FALSE),"")</f>
        <v/>
      </c>
      <c r="E93" s="313" t="str">
        <f>IFERROR(VLOOKUP($B93,【様式６別添１】!$B$9:$P$98,12,FALSE),"")</f>
        <v/>
      </c>
      <c r="F93" s="378" t="str">
        <f>IFERROR(VLOOKUP($B93,【様式６別添１】!$B$9:$P$98,14,FALSE),"")</f>
        <v/>
      </c>
      <c r="G93" s="376">
        <f t="shared" si="0"/>
        <v>0</v>
      </c>
      <c r="H93" s="379">
        <f t="shared" si="4"/>
        <v>0</v>
      </c>
      <c r="I93" s="580"/>
      <c r="J93" s="1216"/>
      <c r="K93" s="403" t="s">
        <v>347</v>
      </c>
      <c r="L93" s="404" t="s">
        <v>347</v>
      </c>
      <c r="M93" s="404" t="s">
        <v>347</v>
      </c>
      <c r="N93" s="404" t="s">
        <v>347</v>
      </c>
      <c r="O93" s="404" t="s">
        <v>347</v>
      </c>
      <c r="P93" s="404" t="s">
        <v>347</v>
      </c>
      <c r="Q93" s="583"/>
      <c r="R93" s="583"/>
      <c r="S93" s="583"/>
      <c r="T93" s="583"/>
      <c r="U93" s="583"/>
      <c r="V93" s="583"/>
      <c r="W93" s="374">
        <f t="shared" si="5"/>
        <v>0</v>
      </c>
      <c r="X93" s="590"/>
    </row>
    <row r="94" spans="1:24" ht="22.5" customHeight="1">
      <c r="A94" s="240">
        <f t="shared" si="6"/>
        <v>85</v>
      </c>
      <c r="B94" s="311" t="str">
        <f>IF(A94&lt;=【様式６別添１】!$B$3,【様式10別添１】!A94,"－")</f>
        <v>－</v>
      </c>
      <c r="C94" s="410" t="str">
        <f>IFERROR(VLOOKUP($B94,【様式６別添１】!$B$9:$P$98,3,FALSE),"")</f>
        <v/>
      </c>
      <c r="D94" s="313" t="str">
        <f>IFERROR(VLOOKUP($B94,【様式６別添１】!$B$9:$P$98,7,FALSE),"")</f>
        <v/>
      </c>
      <c r="E94" s="313" t="str">
        <f>IFERROR(VLOOKUP($B94,【様式６別添１】!$B$9:$P$98,12,FALSE),"")</f>
        <v/>
      </c>
      <c r="F94" s="378" t="str">
        <f>IFERROR(VLOOKUP($B94,【様式６別添１】!$B$9:$P$98,14,FALSE),"")</f>
        <v/>
      </c>
      <c r="G94" s="376">
        <f t="shared" si="0"/>
        <v>0</v>
      </c>
      <c r="H94" s="379">
        <f t="shared" si="4"/>
        <v>0</v>
      </c>
      <c r="I94" s="580"/>
      <c r="J94" s="1216"/>
      <c r="K94" s="403" t="s">
        <v>347</v>
      </c>
      <c r="L94" s="404" t="s">
        <v>347</v>
      </c>
      <c r="M94" s="404" t="s">
        <v>347</v>
      </c>
      <c r="N94" s="404" t="s">
        <v>347</v>
      </c>
      <c r="O94" s="404" t="s">
        <v>347</v>
      </c>
      <c r="P94" s="404" t="s">
        <v>347</v>
      </c>
      <c r="Q94" s="583"/>
      <c r="R94" s="583"/>
      <c r="S94" s="583"/>
      <c r="T94" s="583"/>
      <c r="U94" s="583"/>
      <c r="V94" s="583"/>
      <c r="W94" s="374">
        <f t="shared" si="5"/>
        <v>0</v>
      </c>
      <c r="X94" s="590"/>
    </row>
    <row r="95" spans="1:24" ht="22.5" customHeight="1">
      <c r="A95" s="240">
        <f t="shared" si="6"/>
        <v>86</v>
      </c>
      <c r="B95" s="311" t="str">
        <f>IF(A95&lt;=【様式６別添１】!$B$3,【様式10別添１】!A95,"－")</f>
        <v>－</v>
      </c>
      <c r="C95" s="410" t="str">
        <f>IFERROR(VLOOKUP($B95,【様式６別添１】!$B$9:$P$98,3,FALSE),"")</f>
        <v/>
      </c>
      <c r="D95" s="313" t="str">
        <f>IFERROR(VLOOKUP($B95,【様式６別添１】!$B$9:$P$98,7,FALSE),"")</f>
        <v/>
      </c>
      <c r="E95" s="313" t="str">
        <f>IFERROR(VLOOKUP($B95,【様式６別添１】!$B$9:$P$98,12,FALSE),"")</f>
        <v/>
      </c>
      <c r="F95" s="378" t="str">
        <f>IFERROR(VLOOKUP($B95,【様式６別添１】!$B$9:$P$98,14,FALSE),"")</f>
        <v/>
      </c>
      <c r="G95" s="376">
        <f t="shared" si="0"/>
        <v>0</v>
      </c>
      <c r="H95" s="379">
        <f t="shared" si="4"/>
        <v>0</v>
      </c>
      <c r="I95" s="580"/>
      <c r="J95" s="1216"/>
      <c r="K95" s="403" t="s">
        <v>347</v>
      </c>
      <c r="L95" s="404" t="s">
        <v>347</v>
      </c>
      <c r="M95" s="404" t="s">
        <v>347</v>
      </c>
      <c r="N95" s="404" t="s">
        <v>347</v>
      </c>
      <c r="O95" s="404" t="s">
        <v>347</v>
      </c>
      <c r="P95" s="404" t="s">
        <v>347</v>
      </c>
      <c r="Q95" s="583"/>
      <c r="R95" s="583"/>
      <c r="S95" s="583"/>
      <c r="T95" s="583"/>
      <c r="U95" s="583"/>
      <c r="V95" s="583"/>
      <c r="W95" s="374">
        <f t="shared" si="5"/>
        <v>0</v>
      </c>
      <c r="X95" s="590"/>
    </row>
    <row r="96" spans="1:24" ht="22.5" customHeight="1">
      <c r="A96" s="240">
        <f t="shared" si="6"/>
        <v>87</v>
      </c>
      <c r="B96" s="311" t="str">
        <f>IF(A96&lt;=【様式６別添１】!$B$3,【様式10別添１】!A96,"－")</f>
        <v>－</v>
      </c>
      <c r="C96" s="410" t="str">
        <f>IFERROR(VLOOKUP($B96,【様式６別添１】!$B$9:$P$98,3,FALSE),"")</f>
        <v/>
      </c>
      <c r="D96" s="313" t="str">
        <f>IFERROR(VLOOKUP($B96,【様式６別添１】!$B$9:$P$98,7,FALSE),"")</f>
        <v/>
      </c>
      <c r="E96" s="313" t="str">
        <f>IFERROR(VLOOKUP($B96,【様式６別添１】!$B$9:$P$98,12,FALSE),"")</f>
        <v/>
      </c>
      <c r="F96" s="378" t="str">
        <f>IFERROR(VLOOKUP($B96,【様式６別添１】!$B$9:$P$98,14,FALSE),"")</f>
        <v/>
      </c>
      <c r="G96" s="376">
        <f t="shared" si="0"/>
        <v>0</v>
      </c>
      <c r="H96" s="379">
        <f t="shared" si="4"/>
        <v>0</v>
      </c>
      <c r="I96" s="580"/>
      <c r="J96" s="1216"/>
      <c r="K96" s="403" t="s">
        <v>347</v>
      </c>
      <c r="L96" s="404" t="s">
        <v>347</v>
      </c>
      <c r="M96" s="404" t="s">
        <v>347</v>
      </c>
      <c r="N96" s="404" t="s">
        <v>347</v>
      </c>
      <c r="O96" s="404" t="s">
        <v>347</v>
      </c>
      <c r="P96" s="404" t="s">
        <v>347</v>
      </c>
      <c r="Q96" s="583"/>
      <c r="R96" s="583"/>
      <c r="S96" s="583"/>
      <c r="T96" s="583"/>
      <c r="U96" s="583"/>
      <c r="V96" s="583"/>
      <c r="W96" s="374">
        <f t="shared" si="5"/>
        <v>0</v>
      </c>
      <c r="X96" s="590"/>
    </row>
    <row r="97" spans="1:35" ht="22.5" customHeight="1">
      <c r="A97" s="240">
        <f t="shared" si="6"/>
        <v>88</v>
      </c>
      <c r="B97" s="311" t="str">
        <f>IF(A97&lt;=【様式６別添１】!$B$3,【様式10別添１】!A97,"－")</f>
        <v>－</v>
      </c>
      <c r="C97" s="410" t="str">
        <f>IFERROR(VLOOKUP($B97,【様式６別添１】!$B$9:$P$98,3,FALSE),"")</f>
        <v/>
      </c>
      <c r="D97" s="313" t="str">
        <f>IFERROR(VLOOKUP($B97,【様式６別添１】!$B$9:$P$98,7,FALSE),"")</f>
        <v/>
      </c>
      <c r="E97" s="313" t="str">
        <f>IFERROR(VLOOKUP($B97,【様式６別添１】!$B$9:$P$98,12,FALSE),"")</f>
        <v/>
      </c>
      <c r="F97" s="378" t="str">
        <f>IFERROR(VLOOKUP($B97,【様式６別添１】!$B$9:$P$98,14,FALSE),"")</f>
        <v/>
      </c>
      <c r="G97" s="376">
        <f t="shared" si="0"/>
        <v>0</v>
      </c>
      <c r="H97" s="379">
        <f t="shared" si="4"/>
        <v>0</v>
      </c>
      <c r="I97" s="580"/>
      <c r="J97" s="1216"/>
      <c r="K97" s="403" t="s">
        <v>347</v>
      </c>
      <c r="L97" s="404" t="s">
        <v>347</v>
      </c>
      <c r="M97" s="404" t="s">
        <v>347</v>
      </c>
      <c r="N97" s="404" t="s">
        <v>347</v>
      </c>
      <c r="O97" s="404" t="s">
        <v>347</v>
      </c>
      <c r="P97" s="404" t="s">
        <v>347</v>
      </c>
      <c r="Q97" s="583"/>
      <c r="R97" s="583"/>
      <c r="S97" s="583"/>
      <c r="T97" s="583"/>
      <c r="U97" s="583"/>
      <c r="V97" s="583"/>
      <c r="W97" s="374">
        <f t="shared" si="5"/>
        <v>0</v>
      </c>
      <c r="X97" s="590"/>
    </row>
    <row r="98" spans="1:35" ht="22.5" customHeight="1">
      <c r="A98" s="240">
        <f t="shared" si="6"/>
        <v>89</v>
      </c>
      <c r="B98" s="311" t="str">
        <f>IF(A98&lt;=【様式６別添１】!$B$3,【様式10別添１】!A98,"－")</f>
        <v>－</v>
      </c>
      <c r="C98" s="410" t="str">
        <f>IFERROR(VLOOKUP($B98,【様式６別添１】!$B$9:$P$98,3,FALSE),"")</f>
        <v/>
      </c>
      <c r="D98" s="313" t="str">
        <f>IFERROR(VLOOKUP($B98,【様式６別添１】!$B$9:$P$98,7,FALSE),"")</f>
        <v/>
      </c>
      <c r="E98" s="313" t="str">
        <f>IFERROR(VLOOKUP($B98,【様式６別添１】!$B$9:$P$98,12,FALSE),"")</f>
        <v/>
      </c>
      <c r="F98" s="378" t="str">
        <f>IFERROR(VLOOKUP($B98,【様式６別添１】!$B$9:$P$98,14,FALSE),"")</f>
        <v/>
      </c>
      <c r="G98" s="376">
        <f t="shared" si="0"/>
        <v>0</v>
      </c>
      <c r="H98" s="379">
        <f t="shared" si="4"/>
        <v>0</v>
      </c>
      <c r="I98" s="580"/>
      <c r="J98" s="1216"/>
      <c r="K98" s="403" t="s">
        <v>347</v>
      </c>
      <c r="L98" s="404" t="s">
        <v>347</v>
      </c>
      <c r="M98" s="404" t="s">
        <v>347</v>
      </c>
      <c r="N98" s="404" t="s">
        <v>347</v>
      </c>
      <c r="O98" s="404" t="s">
        <v>347</v>
      </c>
      <c r="P98" s="404" t="s">
        <v>347</v>
      </c>
      <c r="Q98" s="583"/>
      <c r="R98" s="583"/>
      <c r="S98" s="583"/>
      <c r="T98" s="583"/>
      <c r="U98" s="583"/>
      <c r="V98" s="583"/>
      <c r="W98" s="374">
        <f t="shared" si="5"/>
        <v>0</v>
      </c>
      <c r="X98" s="590"/>
    </row>
    <row r="99" spans="1:35" ht="22.5" customHeight="1" thickBot="1">
      <c r="A99" s="240">
        <f>A98+1</f>
        <v>90</v>
      </c>
      <c r="B99" s="311" t="str">
        <f>IF(A99&lt;=【様式６別添１】!$B$3,【様式10別添１】!A99,"－")</f>
        <v>－</v>
      </c>
      <c r="C99" s="411" t="str">
        <f>IFERROR(VLOOKUP($B99,【様式６別添１】!$B$9:$P$98,3,FALSE),"")</f>
        <v/>
      </c>
      <c r="D99" s="313" t="str">
        <f>IFERROR(VLOOKUP($B99,【様式６別添１】!$B$9:$P$98,7,FALSE),"")</f>
        <v/>
      </c>
      <c r="E99" s="314" t="str">
        <f>IFERROR(VLOOKUP($B99,【様式６別添１】!$B$9:$P$98,12,FALSE),"")</f>
        <v/>
      </c>
      <c r="F99" s="380" t="str">
        <f>IFERROR(VLOOKUP($B99,【様式６別添１】!$B$9:$P$98,14,FALSE),"")</f>
        <v/>
      </c>
      <c r="G99" s="376">
        <f t="shared" si="0"/>
        <v>0</v>
      </c>
      <c r="H99" s="381">
        <f t="shared" si="4"/>
        <v>0</v>
      </c>
      <c r="I99" s="581"/>
      <c r="J99" s="1217"/>
      <c r="K99" s="403" t="s">
        <v>347</v>
      </c>
      <c r="L99" s="404" t="s">
        <v>347</v>
      </c>
      <c r="M99" s="404" t="s">
        <v>347</v>
      </c>
      <c r="N99" s="404" t="s">
        <v>347</v>
      </c>
      <c r="O99" s="404" t="s">
        <v>347</v>
      </c>
      <c r="P99" s="404" t="s">
        <v>347</v>
      </c>
      <c r="Q99" s="585"/>
      <c r="R99" s="585"/>
      <c r="S99" s="585"/>
      <c r="T99" s="585"/>
      <c r="U99" s="585"/>
      <c r="V99" s="586"/>
      <c r="W99" s="374">
        <f t="shared" si="5"/>
        <v>0</v>
      </c>
      <c r="X99" s="591"/>
    </row>
    <row r="100" spans="1:35" ht="22.5" customHeight="1" thickBot="1">
      <c r="B100" s="315"/>
      <c r="C100" s="1200" t="s">
        <v>55</v>
      </c>
      <c r="D100" s="1201"/>
      <c r="E100" s="1201"/>
      <c r="F100" s="1202"/>
      <c r="G100" s="382">
        <f>SUM(G10:G99)</f>
        <v>0</v>
      </c>
      <c r="H100" s="383">
        <f>SUM(H10:H99)</f>
        <v>0</v>
      </c>
      <c r="I100" s="383">
        <f>SUM(I10:I99)</f>
        <v>0</v>
      </c>
      <c r="J100" s="592"/>
      <c r="K100" s="384">
        <f>SUM(K10:K99)</f>
        <v>0</v>
      </c>
      <c r="L100" s="384">
        <f>SUM(L10:L99)</f>
        <v>0</v>
      </c>
      <c r="M100" s="384">
        <f t="shared" ref="M100:V100" si="7">SUM(M10:M99)</f>
        <v>0</v>
      </c>
      <c r="N100" s="384">
        <f t="shared" si="7"/>
        <v>0</v>
      </c>
      <c r="O100" s="384">
        <f t="shared" si="7"/>
        <v>0</v>
      </c>
      <c r="P100" s="384">
        <f t="shared" si="7"/>
        <v>0</v>
      </c>
      <c r="Q100" s="384">
        <f t="shared" si="7"/>
        <v>0</v>
      </c>
      <c r="R100" s="384">
        <f t="shared" si="7"/>
        <v>0</v>
      </c>
      <c r="S100" s="384">
        <f t="shared" si="7"/>
        <v>0</v>
      </c>
      <c r="T100" s="384">
        <f t="shared" si="7"/>
        <v>0</v>
      </c>
      <c r="U100" s="384">
        <f t="shared" si="7"/>
        <v>0</v>
      </c>
      <c r="V100" s="384">
        <f t="shared" si="7"/>
        <v>0</v>
      </c>
      <c r="W100" s="385">
        <f>SUM(W10:W99)</f>
        <v>0</v>
      </c>
      <c r="X100" s="386" ph="1"/>
      <c r="Y100" s="362" ph="1"/>
      <c r="Z100" s="362" ph="1"/>
      <c r="AA100" s="362" ph="1"/>
      <c r="AB100" s="362" ph="1"/>
      <c r="AC100" s="362" ph="1"/>
      <c r="AD100" s="362" ph="1"/>
      <c r="AE100" s="362" ph="1"/>
      <c r="AF100" s="362" ph="1"/>
      <c r="AG100" s="362" ph="1"/>
      <c r="AH100" s="362" ph="1"/>
      <c r="AI100" s="362" ph="1"/>
    </row>
    <row r="101" spans="1:35" s="387" customFormat="1" ht="28.5" customHeight="1" thickBot="1">
      <c r="B101" s="1220" t="s">
        <v>349</v>
      </c>
      <c r="C101" s="1220"/>
      <c r="D101" s="1220"/>
      <c r="E101" s="1220"/>
      <c r="F101" s="1220"/>
      <c r="G101" s="1220"/>
      <c r="H101" s="402">
        <f>IFERROR(H100/G100,0)</f>
        <v>0</v>
      </c>
      <c r="I101" s="316"/>
      <c r="J101" s="316"/>
      <c r="K101" s="316"/>
      <c r="L101" s="316"/>
      <c r="M101" s="316"/>
      <c r="N101" s="316"/>
      <c r="O101" s="316"/>
      <c r="P101" s="316"/>
      <c r="Q101" s="316"/>
      <c r="R101" s="316"/>
      <c r="S101" s="316"/>
      <c r="T101" s="316"/>
      <c r="U101" s="316"/>
      <c r="V101" s="316"/>
      <c r="W101" s="316"/>
    </row>
    <row r="102" spans="1:35" s="387" customFormat="1" ht="19.899999999999999" customHeight="1">
      <c r="B102" s="1219" t="s">
        <v>56</v>
      </c>
      <c r="C102" s="1219"/>
      <c r="D102" s="1219"/>
      <c r="E102" s="1219"/>
      <c r="F102" s="1219"/>
      <c r="G102" s="1219"/>
      <c r="H102" s="1219"/>
      <c r="I102" s="1219"/>
      <c r="J102" s="1219"/>
      <c r="K102" s="1219"/>
      <c r="L102" s="1219"/>
      <c r="M102" s="316"/>
      <c r="N102" s="317"/>
      <c r="O102" s="317"/>
      <c r="P102" s="392"/>
      <c r="Q102" s="392"/>
      <c r="R102" s="392"/>
      <c r="S102" s="392"/>
      <c r="T102" s="392"/>
      <c r="U102" s="392"/>
      <c r="V102" s="392"/>
      <c r="W102" s="392"/>
      <c r="X102" s="392"/>
    </row>
    <row r="103" spans="1:35" s="398" customFormat="1" ht="30.75" customHeight="1">
      <c r="B103" s="1221" t="s">
        <v>283</v>
      </c>
      <c r="C103" s="1221"/>
      <c r="D103" s="1221"/>
      <c r="E103" s="1221"/>
      <c r="F103" s="1221"/>
      <c r="G103" s="1221"/>
      <c r="H103" s="1221"/>
      <c r="I103" s="1221"/>
      <c r="J103" s="1221"/>
      <c r="K103" s="1221"/>
      <c r="L103" s="1221"/>
      <c r="M103" s="395"/>
      <c r="N103" s="396"/>
      <c r="O103" s="396"/>
      <c r="P103" s="397"/>
      <c r="Q103" s="397"/>
      <c r="R103" s="397"/>
      <c r="S103" s="397"/>
      <c r="T103" s="397"/>
      <c r="U103" s="397"/>
      <c r="V103" s="397"/>
      <c r="W103" s="397"/>
      <c r="X103" s="397"/>
    </row>
    <row r="104" spans="1:35" s="399" customFormat="1" ht="35.25" customHeight="1">
      <c r="B104" s="1222" t="s">
        <v>284</v>
      </c>
      <c r="C104" s="1222"/>
      <c r="D104" s="1222"/>
      <c r="E104" s="1222"/>
      <c r="F104" s="1222"/>
      <c r="G104" s="1222"/>
      <c r="H104" s="1222"/>
      <c r="I104" s="1222"/>
      <c r="J104" s="1222"/>
      <c r="K104" s="1222"/>
      <c r="L104" s="1222"/>
      <c r="M104" s="1222"/>
      <c r="N104" s="1222"/>
      <c r="O104" s="1222"/>
      <c r="P104" s="1222"/>
      <c r="Q104" s="1222"/>
      <c r="X104" s="400"/>
    </row>
    <row r="105" spans="1:35" s="398" customFormat="1" ht="48.75" customHeight="1">
      <c r="B105" s="318" t="s">
        <v>285</v>
      </c>
      <c r="C105" s="1218" t="s">
        <v>286</v>
      </c>
      <c r="D105" s="1218"/>
      <c r="E105" s="1218"/>
      <c r="F105" s="1218"/>
      <c r="G105" s="1218"/>
      <c r="H105" s="1218"/>
      <c r="I105" s="1218"/>
      <c r="J105" s="1218"/>
      <c r="K105" s="1218"/>
      <c r="L105" s="1218"/>
      <c r="M105" s="1218"/>
      <c r="N105" s="1218"/>
      <c r="O105" s="1218"/>
      <c r="P105" s="1218"/>
      <c r="Q105" s="1218"/>
      <c r="X105" s="394"/>
    </row>
    <row r="106" spans="1:35" s="388" customFormat="1" ht="70.5" customHeight="1">
      <c r="B106" s="318" t="s">
        <v>85</v>
      </c>
      <c r="C106" s="1218" t="s">
        <v>287</v>
      </c>
      <c r="D106" s="1218"/>
      <c r="E106" s="1218"/>
      <c r="F106" s="1218"/>
      <c r="G106" s="1218"/>
      <c r="H106" s="1218"/>
      <c r="I106" s="1218"/>
      <c r="J106" s="1218"/>
      <c r="K106" s="1218"/>
      <c r="L106" s="1218"/>
      <c r="M106" s="1218"/>
      <c r="N106" s="1218"/>
      <c r="O106" s="1218"/>
      <c r="P106" s="1218"/>
      <c r="Q106" s="1218"/>
      <c r="R106" s="393"/>
      <c r="S106" s="393"/>
      <c r="T106" s="393"/>
      <c r="U106" s="393"/>
      <c r="V106" s="393"/>
      <c r="W106" s="393"/>
      <c r="X106" s="393"/>
    </row>
    <row r="107" spans="1:35" s="387" customFormat="1" ht="26.25" customHeight="1">
      <c r="B107" s="318" t="s">
        <v>61</v>
      </c>
      <c r="C107" s="1218" t="s">
        <v>288</v>
      </c>
      <c r="D107" s="1218"/>
      <c r="E107" s="1218"/>
      <c r="F107" s="1218"/>
      <c r="G107" s="1218"/>
      <c r="H107" s="1218"/>
      <c r="I107" s="1218"/>
      <c r="J107" s="1218"/>
      <c r="K107" s="1218"/>
      <c r="L107" s="1218"/>
      <c r="M107" s="1218"/>
      <c r="N107" s="1218"/>
      <c r="O107" s="1218"/>
      <c r="P107" s="1218"/>
      <c r="Q107" s="1218"/>
      <c r="R107" s="389"/>
      <c r="S107" s="389"/>
      <c r="T107" s="389"/>
      <c r="U107" s="389"/>
      <c r="V107" s="389"/>
      <c r="W107" s="389"/>
      <c r="X107" s="394"/>
    </row>
    <row r="108" spans="1:35" s="398" customFormat="1" ht="65.25" customHeight="1">
      <c r="B108" s="318" t="s">
        <v>95</v>
      </c>
      <c r="C108" s="1218" t="s">
        <v>289</v>
      </c>
      <c r="D108" s="1218"/>
      <c r="E108" s="1218"/>
      <c r="F108" s="1218"/>
      <c r="G108" s="1218"/>
      <c r="H108" s="1218"/>
      <c r="I108" s="1218"/>
      <c r="J108" s="1218"/>
      <c r="K108" s="1218"/>
      <c r="L108" s="1218"/>
      <c r="M108" s="1218"/>
      <c r="N108" s="1218"/>
      <c r="O108" s="1218"/>
      <c r="P108" s="1218"/>
      <c r="Q108" s="1218"/>
      <c r="R108" s="399"/>
      <c r="S108" s="399"/>
      <c r="T108" s="399"/>
      <c r="U108" s="399"/>
      <c r="V108" s="399"/>
      <c r="W108" s="399"/>
      <c r="X108" s="394"/>
    </row>
    <row r="109" spans="1:35" ht="36.75" customHeight="1">
      <c r="B109" s="318" t="s">
        <v>332</v>
      </c>
      <c r="C109" s="1219" t="s">
        <v>290</v>
      </c>
      <c r="D109" s="1219"/>
      <c r="E109" s="1219"/>
      <c r="F109" s="1219"/>
      <c r="G109" s="1219"/>
      <c r="H109" s="1219"/>
      <c r="I109" s="1219"/>
      <c r="J109" s="1219"/>
      <c r="K109" s="1219"/>
      <c r="L109" s="1219"/>
      <c r="M109" s="1219"/>
      <c r="N109" s="1219"/>
      <c r="O109" s="1219"/>
      <c r="P109" s="1219"/>
      <c r="Q109" s="1219"/>
      <c r="R109" s="390"/>
      <c r="S109" s="390"/>
      <c r="T109" s="390"/>
      <c r="U109" s="390"/>
      <c r="V109" s="390"/>
      <c r="W109" s="390"/>
    </row>
    <row r="110" spans="1:35" ht="12" customHeight="1">
      <c r="B110" s="401"/>
      <c r="C110" s="390"/>
      <c r="D110" s="390"/>
      <c r="E110" s="390"/>
      <c r="F110" s="390"/>
      <c r="G110" s="390"/>
      <c r="H110" s="390"/>
      <c r="I110" s="390"/>
      <c r="J110" s="390"/>
      <c r="K110" s="390"/>
      <c r="L110" s="390"/>
      <c r="M110" s="390"/>
      <c r="N110" s="390"/>
      <c r="O110" s="390"/>
      <c r="P110" s="390"/>
      <c r="Q110" s="390"/>
      <c r="R110" s="390"/>
      <c r="S110" s="390"/>
      <c r="T110" s="390"/>
      <c r="U110" s="390"/>
      <c r="V110" s="390"/>
      <c r="W110" s="390"/>
    </row>
    <row r="111" spans="1:35" ht="12" customHeight="1">
      <c r="C111" s="390"/>
      <c r="D111" s="390"/>
      <c r="E111" s="390"/>
      <c r="F111" s="390"/>
      <c r="G111" s="390"/>
      <c r="H111" s="390"/>
      <c r="I111" s="390"/>
      <c r="J111" s="390"/>
      <c r="K111" s="390"/>
      <c r="L111" s="390"/>
      <c r="M111" s="390"/>
      <c r="N111" s="390"/>
      <c r="O111" s="390"/>
      <c r="P111" s="390"/>
      <c r="Q111" s="390"/>
      <c r="R111" s="390"/>
      <c r="S111" s="390"/>
      <c r="T111" s="390"/>
      <c r="U111" s="390"/>
      <c r="V111" s="390"/>
      <c r="W111" s="390"/>
    </row>
    <row r="112" spans="1:35" ht="12" customHeight="1">
      <c r="C112" s="319"/>
      <c r="D112" s="390"/>
      <c r="E112" s="390"/>
      <c r="F112" s="390"/>
      <c r="G112" s="390"/>
      <c r="H112" s="390"/>
      <c r="I112" s="390"/>
      <c r="J112" s="390"/>
      <c r="K112" s="390"/>
      <c r="L112" s="390"/>
      <c r="M112" s="390"/>
      <c r="N112" s="390"/>
      <c r="O112" s="390"/>
      <c r="P112" s="390"/>
      <c r="Q112" s="390"/>
      <c r="R112" s="390"/>
      <c r="S112" s="390"/>
      <c r="T112" s="390"/>
      <c r="U112" s="390"/>
      <c r="V112" s="390"/>
      <c r="W112" s="390"/>
    </row>
  </sheetData>
  <sheetProtection algorithmName="SHA-512" hashValue="p+0zMh/u9guvAWG+JGJ6D0MvklOrKI5CncDQb7KKM51xi8vuQ+fjl6BdarOnWuDKIUw4pm/5oim2NHWH5Mw4Cg==" saltValue="DWL49rYwyFIRY1T4A3i9pQ==" spinCount="100000" sheet="1" objects="1" scenarios="1"/>
  <mergeCells count="26">
    <mergeCell ref="C107:Q107"/>
    <mergeCell ref="C108:Q108"/>
    <mergeCell ref="C109:Q109"/>
    <mergeCell ref="B101:G101"/>
    <mergeCell ref="B102:L102"/>
    <mergeCell ref="B103:L103"/>
    <mergeCell ref="B104:Q104"/>
    <mergeCell ref="C105:Q105"/>
    <mergeCell ref="C106:Q106"/>
    <mergeCell ref="C100:F100"/>
    <mergeCell ref="G6:I6"/>
    <mergeCell ref="J6:J9"/>
    <mergeCell ref="H7:H9"/>
    <mergeCell ref="I7:I9"/>
    <mergeCell ref="J10:J99"/>
    <mergeCell ref="D1:G1"/>
    <mergeCell ref="U2:V2"/>
    <mergeCell ref="W2:X2"/>
    <mergeCell ref="B5:B9"/>
    <mergeCell ref="C5:C9"/>
    <mergeCell ref="D5:D9"/>
    <mergeCell ref="E5:E9"/>
    <mergeCell ref="F5:F9"/>
    <mergeCell ref="G5:J5"/>
    <mergeCell ref="K5:W8"/>
    <mergeCell ref="X5:X9"/>
  </mergeCells>
  <phoneticPr fontId="4"/>
  <conditionalFormatting sqref="I10:I99 J100 X10:X99 K10:V99">
    <cfRule type="containsBlanks" dxfId="5" priority="7">
      <formula>LEN(TRIM(I10))=0</formula>
    </cfRule>
  </conditionalFormatting>
  <conditionalFormatting sqref="D1:G1">
    <cfRule type="cellIs" dxfId="4" priority="1" operator="equal">
      <formula>"NG－要金額確認（Ｑ～Ｖ列）"</formula>
    </cfRule>
  </conditionalFormatting>
  <dataValidations disablePrompts="1" count="5">
    <dataValidation type="list" allowBlank="1" showInputMessage="1" showErrorMessage="1" sqref="WUL983098:WUL983117 WUL10:WUL103 WKP10:WKP103 WAT10:WAT103 VQX10:VQX103 VHB10:VHB103 UXF10:UXF103 UNJ10:UNJ103 UDN10:UDN103 TTR10:TTR103 TJV10:TJV103 SZZ10:SZZ103 SQD10:SQD103 SGH10:SGH103 RWL10:RWL103 RMP10:RMP103 RCT10:RCT103 QSX10:QSX103 QJB10:QJB103 PZF10:PZF103 PPJ10:PPJ103 PFN10:PFN103 OVR10:OVR103 OLV10:OLV103 OBZ10:OBZ103 NSD10:NSD103 NIH10:NIH103 MYL10:MYL103 MOP10:MOP103 MET10:MET103 LUX10:LUX103 LLB10:LLB103 LBF10:LBF103 KRJ10:KRJ103 KHN10:KHN103 JXR10:JXR103 JNV10:JNV103 JDZ10:JDZ103 IUD10:IUD103 IKH10:IKH103 IAL10:IAL103 HQP10:HQP103 HGT10:HGT103 GWX10:GWX103 GNB10:GNB103 GDF10:GDF103 FTJ10:FTJ103 FJN10:FJN103 EZR10:EZR103 EPV10:EPV103 EFZ10:EFZ103 DWD10:DWD103 DMH10:DMH103 DCL10:DCL103 CSP10:CSP103 CIT10:CIT103 BYX10:BYX103 BPB10:BPB103 BFF10:BFF103 AVJ10:AVJ103 ALN10:ALN103 ABR10:ABR103 RV10:RV103 HZ10:HZ103 WKP983098:WKP983117 WAT983098:WAT983117 VQX983098:VQX983117 VHB983098:VHB983117 UXF983098:UXF983117 UNJ983098:UNJ983117 UDN983098:UDN983117 TTR983098:TTR983117 TJV983098:TJV983117 SZZ983098:SZZ983117 SQD983098:SQD983117 SGH983098:SGH983117 RWL983098:RWL983117 RMP983098:RMP983117 RCT983098:RCT983117 QSX983098:QSX983117 QJB983098:QJB983117 PZF983098:PZF983117 PPJ983098:PPJ983117 PFN983098:PFN983117 OVR983098:OVR983117 OLV983098:OLV983117 OBZ983098:OBZ983117 NSD983098:NSD983117 NIH983098:NIH983117 MYL983098:MYL983117 MOP983098:MOP983117 MET983098:MET983117 LUX983098:LUX983117 LLB983098:LLB983117 LBF983098:LBF983117 KRJ983098:KRJ983117 KHN983098:KHN983117 JXR983098:JXR983117 JNV983098:JNV983117 JDZ983098:JDZ983117 IUD983098:IUD983117 IKH983098:IKH983117 IAL983098:IAL983117 HQP983098:HQP983117 HGT983098:HGT983117 GWX983098:GWX983117 GNB983098:GNB983117 GDF983098:GDF983117 FTJ983098:FTJ983117 FJN983098:FJN983117 EZR983098:EZR983117 EPV983098:EPV983117 EFZ983098:EFZ983117 DWD983098:DWD983117 DMH983098:DMH983117 DCL983098:DCL983117 CSP983098:CSP983117 CIT983098:CIT983117 BYX983098:BYX983117 BPB983098:BPB983117 BFF983098:BFF983117 AVJ983098:AVJ983117 ALN983098:ALN983117 ABR983098:ABR983117 RV983098:RV983117 HZ983098:HZ983117 WUL917562:WUL917581 WKP917562:WKP917581 WAT917562:WAT917581 VQX917562:VQX917581 VHB917562:VHB917581 UXF917562:UXF917581 UNJ917562:UNJ917581 UDN917562:UDN917581 TTR917562:TTR917581 TJV917562:TJV917581 SZZ917562:SZZ917581 SQD917562:SQD917581 SGH917562:SGH917581 RWL917562:RWL917581 RMP917562:RMP917581 RCT917562:RCT917581 QSX917562:QSX917581 QJB917562:QJB917581 PZF917562:PZF917581 PPJ917562:PPJ917581 PFN917562:PFN917581 OVR917562:OVR917581 OLV917562:OLV917581 OBZ917562:OBZ917581 NSD917562:NSD917581 NIH917562:NIH917581 MYL917562:MYL917581 MOP917562:MOP917581 MET917562:MET917581 LUX917562:LUX917581 LLB917562:LLB917581 LBF917562:LBF917581 KRJ917562:KRJ917581 KHN917562:KHN917581 JXR917562:JXR917581 JNV917562:JNV917581 JDZ917562:JDZ917581 IUD917562:IUD917581 IKH917562:IKH917581 IAL917562:IAL917581 HQP917562:HQP917581 HGT917562:HGT917581 GWX917562:GWX917581 GNB917562:GNB917581 GDF917562:GDF917581 FTJ917562:FTJ917581 FJN917562:FJN917581 EZR917562:EZR917581 EPV917562:EPV917581 EFZ917562:EFZ917581 DWD917562:DWD917581 DMH917562:DMH917581 DCL917562:DCL917581 CSP917562:CSP917581 CIT917562:CIT917581 BYX917562:BYX917581 BPB917562:BPB917581 BFF917562:BFF917581 AVJ917562:AVJ917581 ALN917562:ALN917581 ABR917562:ABR917581 RV917562:RV917581 HZ917562:HZ917581 WUL852026:WUL852045 WKP852026:WKP852045 WAT852026:WAT852045 VQX852026:VQX852045 VHB852026:VHB852045 UXF852026:UXF852045 UNJ852026:UNJ852045 UDN852026:UDN852045 TTR852026:TTR852045 TJV852026:TJV852045 SZZ852026:SZZ852045 SQD852026:SQD852045 SGH852026:SGH852045 RWL852026:RWL852045 RMP852026:RMP852045 RCT852026:RCT852045 QSX852026:QSX852045 QJB852026:QJB852045 PZF852026:PZF852045 PPJ852026:PPJ852045 PFN852026:PFN852045 OVR852026:OVR852045 OLV852026:OLV852045 OBZ852026:OBZ852045 NSD852026:NSD852045 NIH852026:NIH852045 MYL852026:MYL852045 MOP852026:MOP852045 MET852026:MET852045 LUX852026:LUX852045 LLB852026:LLB852045 LBF852026:LBF852045 KRJ852026:KRJ852045 KHN852026:KHN852045 JXR852026:JXR852045 JNV852026:JNV852045 JDZ852026:JDZ852045 IUD852026:IUD852045 IKH852026:IKH852045 IAL852026:IAL852045 HQP852026:HQP852045 HGT852026:HGT852045 GWX852026:GWX852045 GNB852026:GNB852045 GDF852026:GDF852045 FTJ852026:FTJ852045 FJN852026:FJN852045 EZR852026:EZR852045 EPV852026:EPV852045 EFZ852026:EFZ852045 DWD852026:DWD852045 DMH852026:DMH852045 DCL852026:DCL852045 CSP852026:CSP852045 CIT852026:CIT852045 BYX852026:BYX852045 BPB852026:BPB852045 BFF852026:BFF852045 AVJ852026:AVJ852045 ALN852026:ALN852045 ABR852026:ABR852045 RV852026:RV852045 HZ852026:HZ852045 WUL786490:WUL786509 WKP786490:WKP786509 WAT786490:WAT786509 VQX786490:VQX786509 VHB786490:VHB786509 UXF786490:UXF786509 UNJ786490:UNJ786509 UDN786490:UDN786509 TTR786490:TTR786509 TJV786490:TJV786509 SZZ786490:SZZ786509 SQD786490:SQD786509 SGH786490:SGH786509 RWL786490:RWL786509 RMP786490:RMP786509 RCT786490:RCT786509 QSX786490:QSX786509 QJB786490:QJB786509 PZF786490:PZF786509 PPJ786490:PPJ786509 PFN786490:PFN786509 OVR786490:OVR786509 OLV786490:OLV786509 OBZ786490:OBZ786509 NSD786490:NSD786509 NIH786490:NIH786509 MYL786490:MYL786509 MOP786490:MOP786509 MET786490:MET786509 LUX786490:LUX786509 LLB786490:LLB786509 LBF786490:LBF786509 KRJ786490:KRJ786509 KHN786490:KHN786509 JXR786490:JXR786509 JNV786490:JNV786509 JDZ786490:JDZ786509 IUD786490:IUD786509 IKH786490:IKH786509 IAL786490:IAL786509 HQP786490:HQP786509 HGT786490:HGT786509 GWX786490:GWX786509 GNB786490:GNB786509 GDF786490:GDF786509 FTJ786490:FTJ786509 FJN786490:FJN786509 EZR786490:EZR786509 EPV786490:EPV786509 EFZ786490:EFZ786509 DWD786490:DWD786509 DMH786490:DMH786509 DCL786490:DCL786509 CSP786490:CSP786509 CIT786490:CIT786509 BYX786490:BYX786509 BPB786490:BPB786509 BFF786490:BFF786509 AVJ786490:AVJ786509 ALN786490:ALN786509 ABR786490:ABR786509 RV786490:RV786509 HZ786490:HZ786509 WUL720954:WUL720973 WKP720954:WKP720973 WAT720954:WAT720973 VQX720954:VQX720973 VHB720954:VHB720973 UXF720954:UXF720973 UNJ720954:UNJ720973 UDN720954:UDN720973 TTR720954:TTR720973 TJV720954:TJV720973 SZZ720954:SZZ720973 SQD720954:SQD720973 SGH720954:SGH720973 RWL720954:RWL720973 RMP720954:RMP720973 RCT720954:RCT720973 QSX720954:QSX720973 QJB720954:QJB720973 PZF720954:PZF720973 PPJ720954:PPJ720973 PFN720954:PFN720973 OVR720954:OVR720973 OLV720954:OLV720973 OBZ720954:OBZ720973 NSD720954:NSD720973 NIH720954:NIH720973 MYL720954:MYL720973 MOP720954:MOP720973 MET720954:MET720973 LUX720954:LUX720973 LLB720954:LLB720973 LBF720954:LBF720973 KRJ720954:KRJ720973 KHN720954:KHN720973 JXR720954:JXR720973 JNV720954:JNV720973 JDZ720954:JDZ720973 IUD720954:IUD720973 IKH720954:IKH720973 IAL720954:IAL720973 HQP720954:HQP720973 HGT720954:HGT720973 GWX720954:GWX720973 GNB720954:GNB720973 GDF720954:GDF720973 FTJ720954:FTJ720973 FJN720954:FJN720973 EZR720954:EZR720973 EPV720954:EPV720973 EFZ720954:EFZ720973 DWD720954:DWD720973 DMH720954:DMH720973 DCL720954:DCL720973 CSP720954:CSP720973 CIT720954:CIT720973 BYX720954:BYX720973 BPB720954:BPB720973 BFF720954:BFF720973 AVJ720954:AVJ720973 ALN720954:ALN720973 ABR720954:ABR720973 RV720954:RV720973 HZ720954:HZ720973 WUL655418:WUL655437 WKP655418:WKP655437 WAT655418:WAT655437 VQX655418:VQX655437 VHB655418:VHB655437 UXF655418:UXF655437 UNJ655418:UNJ655437 UDN655418:UDN655437 TTR655418:TTR655437 TJV655418:TJV655437 SZZ655418:SZZ655437 SQD655418:SQD655437 SGH655418:SGH655437 RWL655418:RWL655437 RMP655418:RMP655437 RCT655418:RCT655437 QSX655418:QSX655437 QJB655418:QJB655437 PZF655418:PZF655437 PPJ655418:PPJ655437 PFN655418:PFN655437 OVR655418:OVR655437 OLV655418:OLV655437 OBZ655418:OBZ655437 NSD655418:NSD655437 NIH655418:NIH655437 MYL655418:MYL655437 MOP655418:MOP655437 MET655418:MET655437 LUX655418:LUX655437 LLB655418:LLB655437 LBF655418:LBF655437 KRJ655418:KRJ655437 KHN655418:KHN655437 JXR655418:JXR655437 JNV655418:JNV655437 JDZ655418:JDZ655437 IUD655418:IUD655437 IKH655418:IKH655437 IAL655418:IAL655437 HQP655418:HQP655437 HGT655418:HGT655437 GWX655418:GWX655437 GNB655418:GNB655437 GDF655418:GDF655437 FTJ655418:FTJ655437 FJN655418:FJN655437 EZR655418:EZR655437 EPV655418:EPV655437 EFZ655418:EFZ655437 DWD655418:DWD655437 DMH655418:DMH655437 DCL655418:DCL655437 CSP655418:CSP655437 CIT655418:CIT655437 BYX655418:BYX655437 BPB655418:BPB655437 BFF655418:BFF655437 AVJ655418:AVJ655437 ALN655418:ALN655437 ABR655418:ABR655437 RV655418:RV655437 HZ655418:HZ655437 WUL589882:WUL589901 WKP589882:WKP589901 WAT589882:WAT589901 VQX589882:VQX589901 VHB589882:VHB589901 UXF589882:UXF589901 UNJ589882:UNJ589901 UDN589882:UDN589901 TTR589882:TTR589901 TJV589882:TJV589901 SZZ589882:SZZ589901 SQD589882:SQD589901 SGH589882:SGH589901 RWL589882:RWL589901 RMP589882:RMP589901 RCT589882:RCT589901 QSX589882:QSX589901 QJB589882:QJB589901 PZF589882:PZF589901 PPJ589882:PPJ589901 PFN589882:PFN589901 OVR589882:OVR589901 OLV589882:OLV589901 OBZ589882:OBZ589901 NSD589882:NSD589901 NIH589882:NIH589901 MYL589882:MYL589901 MOP589882:MOP589901 MET589882:MET589901 LUX589882:LUX589901 LLB589882:LLB589901 LBF589882:LBF589901 KRJ589882:KRJ589901 KHN589882:KHN589901 JXR589882:JXR589901 JNV589882:JNV589901 JDZ589882:JDZ589901 IUD589882:IUD589901 IKH589882:IKH589901 IAL589882:IAL589901 HQP589882:HQP589901 HGT589882:HGT589901 GWX589882:GWX589901 GNB589882:GNB589901 GDF589882:GDF589901 FTJ589882:FTJ589901 FJN589882:FJN589901 EZR589882:EZR589901 EPV589882:EPV589901 EFZ589882:EFZ589901 DWD589882:DWD589901 DMH589882:DMH589901 DCL589882:DCL589901 CSP589882:CSP589901 CIT589882:CIT589901 BYX589882:BYX589901 BPB589882:BPB589901 BFF589882:BFF589901 AVJ589882:AVJ589901 ALN589882:ALN589901 ABR589882:ABR589901 RV589882:RV589901 HZ589882:HZ589901 WUL524346:WUL524365 WKP524346:WKP524365 WAT524346:WAT524365 VQX524346:VQX524365 VHB524346:VHB524365 UXF524346:UXF524365 UNJ524346:UNJ524365 UDN524346:UDN524365 TTR524346:TTR524365 TJV524346:TJV524365 SZZ524346:SZZ524365 SQD524346:SQD524365 SGH524346:SGH524365 RWL524346:RWL524365 RMP524346:RMP524365 RCT524346:RCT524365 QSX524346:QSX524365 QJB524346:QJB524365 PZF524346:PZF524365 PPJ524346:PPJ524365 PFN524346:PFN524365 OVR524346:OVR524365 OLV524346:OLV524365 OBZ524346:OBZ524365 NSD524346:NSD524365 NIH524346:NIH524365 MYL524346:MYL524365 MOP524346:MOP524365 MET524346:MET524365 LUX524346:LUX524365 LLB524346:LLB524365 LBF524346:LBF524365 KRJ524346:KRJ524365 KHN524346:KHN524365 JXR524346:JXR524365 JNV524346:JNV524365 JDZ524346:JDZ524365 IUD524346:IUD524365 IKH524346:IKH524365 IAL524346:IAL524365 HQP524346:HQP524365 HGT524346:HGT524365 GWX524346:GWX524365 GNB524346:GNB524365 GDF524346:GDF524365 FTJ524346:FTJ524365 FJN524346:FJN524365 EZR524346:EZR524365 EPV524346:EPV524365 EFZ524346:EFZ524365 DWD524346:DWD524365 DMH524346:DMH524365 DCL524346:DCL524365 CSP524346:CSP524365 CIT524346:CIT524365 BYX524346:BYX524365 BPB524346:BPB524365 BFF524346:BFF524365 AVJ524346:AVJ524365 ALN524346:ALN524365 ABR524346:ABR524365 RV524346:RV524365 HZ524346:HZ524365 WUL458810:WUL458829 WKP458810:WKP458829 WAT458810:WAT458829 VQX458810:VQX458829 VHB458810:VHB458829 UXF458810:UXF458829 UNJ458810:UNJ458829 UDN458810:UDN458829 TTR458810:TTR458829 TJV458810:TJV458829 SZZ458810:SZZ458829 SQD458810:SQD458829 SGH458810:SGH458829 RWL458810:RWL458829 RMP458810:RMP458829 RCT458810:RCT458829 QSX458810:QSX458829 QJB458810:QJB458829 PZF458810:PZF458829 PPJ458810:PPJ458829 PFN458810:PFN458829 OVR458810:OVR458829 OLV458810:OLV458829 OBZ458810:OBZ458829 NSD458810:NSD458829 NIH458810:NIH458829 MYL458810:MYL458829 MOP458810:MOP458829 MET458810:MET458829 LUX458810:LUX458829 LLB458810:LLB458829 LBF458810:LBF458829 KRJ458810:KRJ458829 KHN458810:KHN458829 JXR458810:JXR458829 JNV458810:JNV458829 JDZ458810:JDZ458829 IUD458810:IUD458829 IKH458810:IKH458829 IAL458810:IAL458829 HQP458810:HQP458829 HGT458810:HGT458829 GWX458810:GWX458829 GNB458810:GNB458829 GDF458810:GDF458829 FTJ458810:FTJ458829 FJN458810:FJN458829 EZR458810:EZR458829 EPV458810:EPV458829 EFZ458810:EFZ458829 DWD458810:DWD458829 DMH458810:DMH458829 DCL458810:DCL458829 CSP458810:CSP458829 CIT458810:CIT458829 BYX458810:BYX458829 BPB458810:BPB458829 BFF458810:BFF458829 AVJ458810:AVJ458829 ALN458810:ALN458829 ABR458810:ABR458829 RV458810:RV458829 HZ458810:HZ458829 WUL393274:WUL393293 WKP393274:WKP393293 WAT393274:WAT393293 VQX393274:VQX393293 VHB393274:VHB393293 UXF393274:UXF393293 UNJ393274:UNJ393293 UDN393274:UDN393293 TTR393274:TTR393293 TJV393274:TJV393293 SZZ393274:SZZ393293 SQD393274:SQD393293 SGH393274:SGH393293 RWL393274:RWL393293 RMP393274:RMP393293 RCT393274:RCT393293 QSX393274:QSX393293 QJB393274:QJB393293 PZF393274:PZF393293 PPJ393274:PPJ393293 PFN393274:PFN393293 OVR393274:OVR393293 OLV393274:OLV393293 OBZ393274:OBZ393293 NSD393274:NSD393293 NIH393274:NIH393293 MYL393274:MYL393293 MOP393274:MOP393293 MET393274:MET393293 LUX393274:LUX393293 LLB393274:LLB393293 LBF393274:LBF393293 KRJ393274:KRJ393293 KHN393274:KHN393293 JXR393274:JXR393293 JNV393274:JNV393293 JDZ393274:JDZ393293 IUD393274:IUD393293 IKH393274:IKH393293 IAL393274:IAL393293 HQP393274:HQP393293 HGT393274:HGT393293 GWX393274:GWX393293 GNB393274:GNB393293 GDF393274:GDF393293 FTJ393274:FTJ393293 FJN393274:FJN393293 EZR393274:EZR393293 EPV393274:EPV393293 EFZ393274:EFZ393293 DWD393274:DWD393293 DMH393274:DMH393293 DCL393274:DCL393293 CSP393274:CSP393293 CIT393274:CIT393293 BYX393274:BYX393293 BPB393274:BPB393293 BFF393274:BFF393293 AVJ393274:AVJ393293 ALN393274:ALN393293 ABR393274:ABR393293 RV393274:RV393293 HZ393274:HZ393293 WUL327738:WUL327757 WKP327738:WKP327757 WAT327738:WAT327757 VQX327738:VQX327757 VHB327738:VHB327757 UXF327738:UXF327757 UNJ327738:UNJ327757 UDN327738:UDN327757 TTR327738:TTR327757 TJV327738:TJV327757 SZZ327738:SZZ327757 SQD327738:SQD327757 SGH327738:SGH327757 RWL327738:RWL327757 RMP327738:RMP327757 RCT327738:RCT327757 QSX327738:QSX327757 QJB327738:QJB327757 PZF327738:PZF327757 PPJ327738:PPJ327757 PFN327738:PFN327757 OVR327738:OVR327757 OLV327738:OLV327757 OBZ327738:OBZ327757 NSD327738:NSD327757 NIH327738:NIH327757 MYL327738:MYL327757 MOP327738:MOP327757 MET327738:MET327757 LUX327738:LUX327757 LLB327738:LLB327757 LBF327738:LBF327757 KRJ327738:KRJ327757 KHN327738:KHN327757 JXR327738:JXR327757 JNV327738:JNV327757 JDZ327738:JDZ327757 IUD327738:IUD327757 IKH327738:IKH327757 IAL327738:IAL327757 HQP327738:HQP327757 HGT327738:HGT327757 GWX327738:GWX327757 GNB327738:GNB327757 GDF327738:GDF327757 FTJ327738:FTJ327757 FJN327738:FJN327757 EZR327738:EZR327757 EPV327738:EPV327757 EFZ327738:EFZ327757 DWD327738:DWD327757 DMH327738:DMH327757 DCL327738:DCL327757 CSP327738:CSP327757 CIT327738:CIT327757 BYX327738:BYX327757 BPB327738:BPB327757 BFF327738:BFF327757 AVJ327738:AVJ327757 ALN327738:ALN327757 ABR327738:ABR327757 RV327738:RV327757 HZ327738:HZ327757 WUL262202:WUL262221 WKP262202:WKP262221 WAT262202:WAT262221 VQX262202:VQX262221 VHB262202:VHB262221 UXF262202:UXF262221 UNJ262202:UNJ262221 UDN262202:UDN262221 TTR262202:TTR262221 TJV262202:TJV262221 SZZ262202:SZZ262221 SQD262202:SQD262221 SGH262202:SGH262221 RWL262202:RWL262221 RMP262202:RMP262221 RCT262202:RCT262221 QSX262202:QSX262221 QJB262202:QJB262221 PZF262202:PZF262221 PPJ262202:PPJ262221 PFN262202:PFN262221 OVR262202:OVR262221 OLV262202:OLV262221 OBZ262202:OBZ262221 NSD262202:NSD262221 NIH262202:NIH262221 MYL262202:MYL262221 MOP262202:MOP262221 MET262202:MET262221 LUX262202:LUX262221 LLB262202:LLB262221 LBF262202:LBF262221 KRJ262202:KRJ262221 KHN262202:KHN262221 JXR262202:JXR262221 JNV262202:JNV262221 JDZ262202:JDZ262221 IUD262202:IUD262221 IKH262202:IKH262221 IAL262202:IAL262221 HQP262202:HQP262221 HGT262202:HGT262221 GWX262202:GWX262221 GNB262202:GNB262221 GDF262202:GDF262221 FTJ262202:FTJ262221 FJN262202:FJN262221 EZR262202:EZR262221 EPV262202:EPV262221 EFZ262202:EFZ262221 DWD262202:DWD262221 DMH262202:DMH262221 DCL262202:DCL262221 CSP262202:CSP262221 CIT262202:CIT262221 BYX262202:BYX262221 BPB262202:BPB262221 BFF262202:BFF262221 AVJ262202:AVJ262221 ALN262202:ALN262221 ABR262202:ABR262221 RV262202:RV262221 HZ262202:HZ262221 WUL196666:WUL196685 WKP196666:WKP196685 WAT196666:WAT196685 VQX196666:VQX196685 VHB196666:VHB196685 UXF196666:UXF196685 UNJ196666:UNJ196685 UDN196666:UDN196685 TTR196666:TTR196685 TJV196666:TJV196685 SZZ196666:SZZ196685 SQD196666:SQD196685 SGH196666:SGH196685 RWL196666:RWL196685 RMP196666:RMP196685 RCT196666:RCT196685 QSX196666:QSX196685 QJB196666:QJB196685 PZF196666:PZF196685 PPJ196666:PPJ196685 PFN196666:PFN196685 OVR196666:OVR196685 OLV196666:OLV196685 OBZ196666:OBZ196685 NSD196666:NSD196685 NIH196666:NIH196685 MYL196666:MYL196685 MOP196666:MOP196685 MET196666:MET196685 LUX196666:LUX196685 LLB196666:LLB196685 LBF196666:LBF196685 KRJ196666:KRJ196685 KHN196666:KHN196685 JXR196666:JXR196685 JNV196666:JNV196685 JDZ196666:JDZ196685 IUD196666:IUD196685 IKH196666:IKH196685 IAL196666:IAL196685 HQP196666:HQP196685 HGT196666:HGT196685 GWX196666:GWX196685 GNB196666:GNB196685 GDF196666:GDF196685 FTJ196666:FTJ196685 FJN196666:FJN196685 EZR196666:EZR196685 EPV196666:EPV196685 EFZ196666:EFZ196685 DWD196666:DWD196685 DMH196666:DMH196685 DCL196666:DCL196685 CSP196666:CSP196685 CIT196666:CIT196685 BYX196666:BYX196685 BPB196666:BPB196685 BFF196666:BFF196685 AVJ196666:AVJ196685 ALN196666:ALN196685 ABR196666:ABR196685 RV196666:RV196685 HZ196666:HZ196685 WUL131130:WUL131149 WKP131130:WKP131149 WAT131130:WAT131149 VQX131130:VQX131149 VHB131130:VHB131149 UXF131130:UXF131149 UNJ131130:UNJ131149 UDN131130:UDN131149 TTR131130:TTR131149 TJV131130:TJV131149 SZZ131130:SZZ131149 SQD131130:SQD131149 SGH131130:SGH131149 RWL131130:RWL131149 RMP131130:RMP131149 RCT131130:RCT131149 QSX131130:QSX131149 QJB131130:QJB131149 PZF131130:PZF131149 PPJ131130:PPJ131149 PFN131130:PFN131149 OVR131130:OVR131149 OLV131130:OLV131149 OBZ131130:OBZ131149 NSD131130:NSD131149 NIH131130:NIH131149 MYL131130:MYL131149 MOP131130:MOP131149 MET131130:MET131149 LUX131130:LUX131149 LLB131130:LLB131149 LBF131130:LBF131149 KRJ131130:KRJ131149 KHN131130:KHN131149 JXR131130:JXR131149 JNV131130:JNV131149 JDZ131130:JDZ131149 IUD131130:IUD131149 IKH131130:IKH131149 IAL131130:IAL131149 HQP131130:HQP131149 HGT131130:HGT131149 GWX131130:GWX131149 GNB131130:GNB131149 GDF131130:GDF131149 FTJ131130:FTJ131149 FJN131130:FJN131149 EZR131130:EZR131149 EPV131130:EPV131149 EFZ131130:EFZ131149 DWD131130:DWD131149 DMH131130:DMH131149 DCL131130:DCL131149 CSP131130:CSP131149 CIT131130:CIT131149 BYX131130:BYX131149 BPB131130:BPB131149 BFF131130:BFF131149 AVJ131130:AVJ131149 ALN131130:ALN131149 ABR131130:ABR131149 RV131130:RV131149 HZ131130:HZ131149 WUL65594:WUL65613 WKP65594:WKP65613 WAT65594:WAT65613 VQX65594:VQX65613 VHB65594:VHB65613 UXF65594:UXF65613 UNJ65594:UNJ65613 UDN65594:UDN65613 TTR65594:TTR65613 TJV65594:TJV65613 SZZ65594:SZZ65613 SQD65594:SQD65613 SGH65594:SGH65613 RWL65594:RWL65613 RMP65594:RMP65613 RCT65594:RCT65613 QSX65594:QSX65613 QJB65594:QJB65613 PZF65594:PZF65613 PPJ65594:PPJ65613 PFN65594:PFN65613 OVR65594:OVR65613 OLV65594:OLV65613 OBZ65594:OBZ65613 NSD65594:NSD65613 NIH65594:NIH65613 MYL65594:MYL65613 MOP65594:MOP65613 MET65594:MET65613 LUX65594:LUX65613 LLB65594:LLB65613 LBF65594:LBF65613 KRJ65594:KRJ65613 KHN65594:KHN65613 JXR65594:JXR65613 JNV65594:JNV65613 JDZ65594:JDZ65613 IUD65594:IUD65613 IKH65594:IKH65613 IAL65594:IAL65613 HQP65594:HQP65613 HGT65594:HGT65613 GWX65594:GWX65613 GNB65594:GNB65613 GDF65594:GDF65613 FTJ65594:FTJ65613 FJN65594:FJN65613 EZR65594:EZR65613 EPV65594:EPV65613 EFZ65594:EFZ65613 DWD65594:DWD65613 DMH65594:DMH65613 DCL65594:DCL65613 CSP65594:CSP65613 CIT65594:CIT65613 BYX65594:BYX65613 BPB65594:BPB65613 BFF65594:BFF65613 AVJ65594:AVJ65613 ALN65594:ALN65613 ABR65594:ABR65613 RV65594:RV65613 HZ65594:HZ65613" xr:uid="{BBA047F9-7AA3-4DE2-AC99-93B15F1AEA70}">
      <formula1>$C$111:$C$112</formula1>
    </dataValidation>
    <dataValidation type="list" showInputMessage="1" showErrorMessage="1" prompt="空白にする時は、「Delete」キーを押してください。" sqref="WUJ983098:WUJ983117 HX65594:HX65613 RT65594:RT65613 ABP65594:ABP65613 ALL65594:ALL65613 AVH65594:AVH65613 BFD65594:BFD65613 BOZ65594:BOZ65613 BYV65594:BYV65613 CIR65594:CIR65613 CSN65594:CSN65613 DCJ65594:DCJ65613 DMF65594:DMF65613 DWB65594:DWB65613 EFX65594:EFX65613 EPT65594:EPT65613 EZP65594:EZP65613 FJL65594:FJL65613 FTH65594:FTH65613 GDD65594:GDD65613 GMZ65594:GMZ65613 GWV65594:GWV65613 HGR65594:HGR65613 HQN65594:HQN65613 IAJ65594:IAJ65613 IKF65594:IKF65613 IUB65594:IUB65613 JDX65594:JDX65613 JNT65594:JNT65613 JXP65594:JXP65613 KHL65594:KHL65613 KRH65594:KRH65613 LBD65594:LBD65613 LKZ65594:LKZ65613 LUV65594:LUV65613 MER65594:MER65613 MON65594:MON65613 MYJ65594:MYJ65613 NIF65594:NIF65613 NSB65594:NSB65613 OBX65594:OBX65613 OLT65594:OLT65613 OVP65594:OVP65613 PFL65594:PFL65613 PPH65594:PPH65613 PZD65594:PZD65613 QIZ65594:QIZ65613 QSV65594:QSV65613 RCR65594:RCR65613 RMN65594:RMN65613 RWJ65594:RWJ65613 SGF65594:SGF65613 SQB65594:SQB65613 SZX65594:SZX65613 TJT65594:TJT65613 TTP65594:TTP65613 UDL65594:UDL65613 UNH65594:UNH65613 UXD65594:UXD65613 VGZ65594:VGZ65613 VQV65594:VQV65613 WAR65594:WAR65613 WKN65594:WKN65613 WUJ65594:WUJ65613 HX131130:HX131149 RT131130:RT131149 ABP131130:ABP131149 ALL131130:ALL131149 AVH131130:AVH131149 BFD131130:BFD131149 BOZ131130:BOZ131149 BYV131130:BYV131149 CIR131130:CIR131149 CSN131130:CSN131149 DCJ131130:DCJ131149 DMF131130:DMF131149 DWB131130:DWB131149 EFX131130:EFX131149 EPT131130:EPT131149 EZP131130:EZP131149 FJL131130:FJL131149 FTH131130:FTH131149 GDD131130:GDD131149 GMZ131130:GMZ131149 GWV131130:GWV131149 HGR131130:HGR131149 HQN131130:HQN131149 IAJ131130:IAJ131149 IKF131130:IKF131149 IUB131130:IUB131149 JDX131130:JDX131149 JNT131130:JNT131149 JXP131130:JXP131149 KHL131130:KHL131149 KRH131130:KRH131149 LBD131130:LBD131149 LKZ131130:LKZ131149 LUV131130:LUV131149 MER131130:MER131149 MON131130:MON131149 MYJ131130:MYJ131149 NIF131130:NIF131149 NSB131130:NSB131149 OBX131130:OBX131149 OLT131130:OLT131149 OVP131130:OVP131149 PFL131130:PFL131149 PPH131130:PPH131149 PZD131130:PZD131149 QIZ131130:QIZ131149 QSV131130:QSV131149 RCR131130:RCR131149 RMN131130:RMN131149 RWJ131130:RWJ131149 SGF131130:SGF131149 SQB131130:SQB131149 SZX131130:SZX131149 TJT131130:TJT131149 TTP131130:TTP131149 UDL131130:UDL131149 UNH131130:UNH131149 UXD131130:UXD131149 VGZ131130:VGZ131149 VQV131130:VQV131149 WAR131130:WAR131149 WKN131130:WKN131149 WUJ131130:WUJ131149 HX196666:HX196685 RT196666:RT196685 ABP196666:ABP196685 ALL196666:ALL196685 AVH196666:AVH196685 BFD196666:BFD196685 BOZ196666:BOZ196685 BYV196666:BYV196685 CIR196666:CIR196685 CSN196666:CSN196685 DCJ196666:DCJ196685 DMF196666:DMF196685 DWB196666:DWB196685 EFX196666:EFX196685 EPT196666:EPT196685 EZP196666:EZP196685 FJL196666:FJL196685 FTH196666:FTH196685 GDD196666:GDD196685 GMZ196666:GMZ196685 GWV196666:GWV196685 HGR196666:HGR196685 HQN196666:HQN196685 IAJ196666:IAJ196685 IKF196666:IKF196685 IUB196666:IUB196685 JDX196666:JDX196685 JNT196666:JNT196685 JXP196666:JXP196685 KHL196666:KHL196685 KRH196666:KRH196685 LBD196666:LBD196685 LKZ196666:LKZ196685 LUV196666:LUV196685 MER196666:MER196685 MON196666:MON196685 MYJ196666:MYJ196685 NIF196666:NIF196685 NSB196666:NSB196685 OBX196666:OBX196685 OLT196666:OLT196685 OVP196666:OVP196685 PFL196666:PFL196685 PPH196666:PPH196685 PZD196666:PZD196685 QIZ196666:QIZ196685 QSV196666:QSV196685 RCR196666:RCR196685 RMN196666:RMN196685 RWJ196666:RWJ196685 SGF196666:SGF196685 SQB196666:SQB196685 SZX196666:SZX196685 TJT196666:TJT196685 TTP196666:TTP196685 UDL196666:UDL196685 UNH196666:UNH196685 UXD196666:UXD196685 VGZ196666:VGZ196685 VQV196666:VQV196685 WAR196666:WAR196685 WKN196666:WKN196685 WUJ196666:WUJ196685 HX262202:HX262221 RT262202:RT262221 ABP262202:ABP262221 ALL262202:ALL262221 AVH262202:AVH262221 BFD262202:BFD262221 BOZ262202:BOZ262221 BYV262202:BYV262221 CIR262202:CIR262221 CSN262202:CSN262221 DCJ262202:DCJ262221 DMF262202:DMF262221 DWB262202:DWB262221 EFX262202:EFX262221 EPT262202:EPT262221 EZP262202:EZP262221 FJL262202:FJL262221 FTH262202:FTH262221 GDD262202:GDD262221 GMZ262202:GMZ262221 GWV262202:GWV262221 HGR262202:HGR262221 HQN262202:HQN262221 IAJ262202:IAJ262221 IKF262202:IKF262221 IUB262202:IUB262221 JDX262202:JDX262221 JNT262202:JNT262221 JXP262202:JXP262221 KHL262202:KHL262221 KRH262202:KRH262221 LBD262202:LBD262221 LKZ262202:LKZ262221 LUV262202:LUV262221 MER262202:MER262221 MON262202:MON262221 MYJ262202:MYJ262221 NIF262202:NIF262221 NSB262202:NSB262221 OBX262202:OBX262221 OLT262202:OLT262221 OVP262202:OVP262221 PFL262202:PFL262221 PPH262202:PPH262221 PZD262202:PZD262221 QIZ262202:QIZ262221 QSV262202:QSV262221 RCR262202:RCR262221 RMN262202:RMN262221 RWJ262202:RWJ262221 SGF262202:SGF262221 SQB262202:SQB262221 SZX262202:SZX262221 TJT262202:TJT262221 TTP262202:TTP262221 UDL262202:UDL262221 UNH262202:UNH262221 UXD262202:UXD262221 VGZ262202:VGZ262221 VQV262202:VQV262221 WAR262202:WAR262221 WKN262202:WKN262221 WUJ262202:WUJ262221 HX327738:HX327757 RT327738:RT327757 ABP327738:ABP327757 ALL327738:ALL327757 AVH327738:AVH327757 BFD327738:BFD327757 BOZ327738:BOZ327757 BYV327738:BYV327757 CIR327738:CIR327757 CSN327738:CSN327757 DCJ327738:DCJ327757 DMF327738:DMF327757 DWB327738:DWB327757 EFX327738:EFX327757 EPT327738:EPT327757 EZP327738:EZP327757 FJL327738:FJL327757 FTH327738:FTH327757 GDD327738:GDD327757 GMZ327738:GMZ327757 GWV327738:GWV327757 HGR327738:HGR327757 HQN327738:HQN327757 IAJ327738:IAJ327757 IKF327738:IKF327757 IUB327738:IUB327757 JDX327738:JDX327757 JNT327738:JNT327757 JXP327738:JXP327757 KHL327738:KHL327757 KRH327738:KRH327757 LBD327738:LBD327757 LKZ327738:LKZ327757 LUV327738:LUV327757 MER327738:MER327757 MON327738:MON327757 MYJ327738:MYJ327757 NIF327738:NIF327757 NSB327738:NSB327757 OBX327738:OBX327757 OLT327738:OLT327757 OVP327738:OVP327757 PFL327738:PFL327757 PPH327738:PPH327757 PZD327738:PZD327757 QIZ327738:QIZ327757 QSV327738:QSV327757 RCR327738:RCR327757 RMN327738:RMN327757 RWJ327738:RWJ327757 SGF327738:SGF327757 SQB327738:SQB327757 SZX327738:SZX327757 TJT327738:TJT327757 TTP327738:TTP327757 UDL327738:UDL327757 UNH327738:UNH327757 UXD327738:UXD327757 VGZ327738:VGZ327757 VQV327738:VQV327757 WAR327738:WAR327757 WKN327738:WKN327757 WUJ327738:WUJ327757 HX393274:HX393293 RT393274:RT393293 ABP393274:ABP393293 ALL393274:ALL393293 AVH393274:AVH393293 BFD393274:BFD393293 BOZ393274:BOZ393293 BYV393274:BYV393293 CIR393274:CIR393293 CSN393274:CSN393293 DCJ393274:DCJ393293 DMF393274:DMF393293 DWB393274:DWB393293 EFX393274:EFX393293 EPT393274:EPT393293 EZP393274:EZP393293 FJL393274:FJL393293 FTH393274:FTH393293 GDD393274:GDD393293 GMZ393274:GMZ393293 GWV393274:GWV393293 HGR393274:HGR393293 HQN393274:HQN393293 IAJ393274:IAJ393293 IKF393274:IKF393293 IUB393274:IUB393293 JDX393274:JDX393293 JNT393274:JNT393293 JXP393274:JXP393293 KHL393274:KHL393293 KRH393274:KRH393293 LBD393274:LBD393293 LKZ393274:LKZ393293 LUV393274:LUV393293 MER393274:MER393293 MON393274:MON393293 MYJ393274:MYJ393293 NIF393274:NIF393293 NSB393274:NSB393293 OBX393274:OBX393293 OLT393274:OLT393293 OVP393274:OVP393293 PFL393274:PFL393293 PPH393274:PPH393293 PZD393274:PZD393293 QIZ393274:QIZ393293 QSV393274:QSV393293 RCR393274:RCR393293 RMN393274:RMN393293 RWJ393274:RWJ393293 SGF393274:SGF393293 SQB393274:SQB393293 SZX393274:SZX393293 TJT393274:TJT393293 TTP393274:TTP393293 UDL393274:UDL393293 UNH393274:UNH393293 UXD393274:UXD393293 VGZ393274:VGZ393293 VQV393274:VQV393293 WAR393274:WAR393293 WKN393274:WKN393293 WUJ393274:WUJ393293 HX458810:HX458829 RT458810:RT458829 ABP458810:ABP458829 ALL458810:ALL458829 AVH458810:AVH458829 BFD458810:BFD458829 BOZ458810:BOZ458829 BYV458810:BYV458829 CIR458810:CIR458829 CSN458810:CSN458829 DCJ458810:DCJ458829 DMF458810:DMF458829 DWB458810:DWB458829 EFX458810:EFX458829 EPT458810:EPT458829 EZP458810:EZP458829 FJL458810:FJL458829 FTH458810:FTH458829 GDD458810:GDD458829 GMZ458810:GMZ458829 GWV458810:GWV458829 HGR458810:HGR458829 HQN458810:HQN458829 IAJ458810:IAJ458829 IKF458810:IKF458829 IUB458810:IUB458829 JDX458810:JDX458829 JNT458810:JNT458829 JXP458810:JXP458829 KHL458810:KHL458829 KRH458810:KRH458829 LBD458810:LBD458829 LKZ458810:LKZ458829 LUV458810:LUV458829 MER458810:MER458829 MON458810:MON458829 MYJ458810:MYJ458829 NIF458810:NIF458829 NSB458810:NSB458829 OBX458810:OBX458829 OLT458810:OLT458829 OVP458810:OVP458829 PFL458810:PFL458829 PPH458810:PPH458829 PZD458810:PZD458829 QIZ458810:QIZ458829 QSV458810:QSV458829 RCR458810:RCR458829 RMN458810:RMN458829 RWJ458810:RWJ458829 SGF458810:SGF458829 SQB458810:SQB458829 SZX458810:SZX458829 TJT458810:TJT458829 TTP458810:TTP458829 UDL458810:UDL458829 UNH458810:UNH458829 UXD458810:UXD458829 VGZ458810:VGZ458829 VQV458810:VQV458829 WAR458810:WAR458829 WKN458810:WKN458829 WUJ458810:WUJ458829 HX524346:HX524365 RT524346:RT524365 ABP524346:ABP524365 ALL524346:ALL524365 AVH524346:AVH524365 BFD524346:BFD524365 BOZ524346:BOZ524365 BYV524346:BYV524365 CIR524346:CIR524365 CSN524346:CSN524365 DCJ524346:DCJ524365 DMF524346:DMF524365 DWB524346:DWB524365 EFX524346:EFX524365 EPT524346:EPT524365 EZP524346:EZP524365 FJL524346:FJL524365 FTH524346:FTH524365 GDD524346:GDD524365 GMZ524346:GMZ524365 GWV524346:GWV524365 HGR524346:HGR524365 HQN524346:HQN524365 IAJ524346:IAJ524365 IKF524346:IKF524365 IUB524346:IUB524365 JDX524346:JDX524365 JNT524346:JNT524365 JXP524346:JXP524365 KHL524346:KHL524365 KRH524346:KRH524365 LBD524346:LBD524365 LKZ524346:LKZ524365 LUV524346:LUV524365 MER524346:MER524365 MON524346:MON524365 MYJ524346:MYJ524365 NIF524346:NIF524365 NSB524346:NSB524365 OBX524346:OBX524365 OLT524346:OLT524365 OVP524346:OVP524365 PFL524346:PFL524365 PPH524346:PPH524365 PZD524346:PZD524365 QIZ524346:QIZ524365 QSV524346:QSV524365 RCR524346:RCR524365 RMN524346:RMN524365 RWJ524346:RWJ524365 SGF524346:SGF524365 SQB524346:SQB524365 SZX524346:SZX524365 TJT524346:TJT524365 TTP524346:TTP524365 UDL524346:UDL524365 UNH524346:UNH524365 UXD524346:UXD524365 VGZ524346:VGZ524365 VQV524346:VQV524365 WAR524346:WAR524365 WKN524346:WKN524365 WUJ524346:WUJ524365 HX589882:HX589901 RT589882:RT589901 ABP589882:ABP589901 ALL589882:ALL589901 AVH589882:AVH589901 BFD589882:BFD589901 BOZ589882:BOZ589901 BYV589882:BYV589901 CIR589882:CIR589901 CSN589882:CSN589901 DCJ589882:DCJ589901 DMF589882:DMF589901 DWB589882:DWB589901 EFX589882:EFX589901 EPT589882:EPT589901 EZP589882:EZP589901 FJL589882:FJL589901 FTH589882:FTH589901 GDD589882:GDD589901 GMZ589882:GMZ589901 GWV589882:GWV589901 HGR589882:HGR589901 HQN589882:HQN589901 IAJ589882:IAJ589901 IKF589882:IKF589901 IUB589882:IUB589901 JDX589882:JDX589901 JNT589882:JNT589901 JXP589882:JXP589901 KHL589882:KHL589901 KRH589882:KRH589901 LBD589882:LBD589901 LKZ589882:LKZ589901 LUV589882:LUV589901 MER589882:MER589901 MON589882:MON589901 MYJ589882:MYJ589901 NIF589882:NIF589901 NSB589882:NSB589901 OBX589882:OBX589901 OLT589882:OLT589901 OVP589882:OVP589901 PFL589882:PFL589901 PPH589882:PPH589901 PZD589882:PZD589901 QIZ589882:QIZ589901 QSV589882:QSV589901 RCR589882:RCR589901 RMN589882:RMN589901 RWJ589882:RWJ589901 SGF589882:SGF589901 SQB589882:SQB589901 SZX589882:SZX589901 TJT589882:TJT589901 TTP589882:TTP589901 UDL589882:UDL589901 UNH589882:UNH589901 UXD589882:UXD589901 VGZ589882:VGZ589901 VQV589882:VQV589901 WAR589882:WAR589901 WKN589882:WKN589901 WUJ589882:WUJ589901 HX655418:HX655437 RT655418:RT655437 ABP655418:ABP655437 ALL655418:ALL655437 AVH655418:AVH655437 BFD655418:BFD655437 BOZ655418:BOZ655437 BYV655418:BYV655437 CIR655418:CIR655437 CSN655418:CSN655437 DCJ655418:DCJ655437 DMF655418:DMF655437 DWB655418:DWB655437 EFX655418:EFX655437 EPT655418:EPT655437 EZP655418:EZP655437 FJL655418:FJL655437 FTH655418:FTH655437 GDD655418:GDD655437 GMZ655418:GMZ655437 GWV655418:GWV655437 HGR655418:HGR655437 HQN655418:HQN655437 IAJ655418:IAJ655437 IKF655418:IKF655437 IUB655418:IUB655437 JDX655418:JDX655437 JNT655418:JNT655437 JXP655418:JXP655437 KHL655418:KHL655437 KRH655418:KRH655437 LBD655418:LBD655437 LKZ655418:LKZ655437 LUV655418:LUV655437 MER655418:MER655437 MON655418:MON655437 MYJ655418:MYJ655437 NIF655418:NIF655437 NSB655418:NSB655437 OBX655418:OBX655437 OLT655418:OLT655437 OVP655418:OVP655437 PFL655418:PFL655437 PPH655418:PPH655437 PZD655418:PZD655437 QIZ655418:QIZ655437 QSV655418:QSV655437 RCR655418:RCR655437 RMN655418:RMN655437 RWJ655418:RWJ655437 SGF655418:SGF655437 SQB655418:SQB655437 SZX655418:SZX655437 TJT655418:TJT655437 TTP655418:TTP655437 UDL655418:UDL655437 UNH655418:UNH655437 UXD655418:UXD655437 VGZ655418:VGZ655437 VQV655418:VQV655437 WAR655418:WAR655437 WKN655418:WKN655437 WUJ655418:WUJ655437 HX720954:HX720973 RT720954:RT720973 ABP720954:ABP720973 ALL720954:ALL720973 AVH720954:AVH720973 BFD720954:BFD720973 BOZ720954:BOZ720973 BYV720954:BYV720973 CIR720954:CIR720973 CSN720954:CSN720973 DCJ720954:DCJ720973 DMF720954:DMF720973 DWB720954:DWB720973 EFX720954:EFX720973 EPT720954:EPT720973 EZP720954:EZP720973 FJL720954:FJL720973 FTH720954:FTH720973 GDD720954:GDD720973 GMZ720954:GMZ720973 GWV720954:GWV720973 HGR720954:HGR720973 HQN720954:HQN720973 IAJ720954:IAJ720973 IKF720954:IKF720973 IUB720954:IUB720973 JDX720954:JDX720973 JNT720954:JNT720973 JXP720954:JXP720973 KHL720954:KHL720973 KRH720954:KRH720973 LBD720954:LBD720973 LKZ720954:LKZ720973 LUV720954:LUV720973 MER720954:MER720973 MON720954:MON720973 MYJ720954:MYJ720973 NIF720954:NIF720973 NSB720954:NSB720973 OBX720954:OBX720973 OLT720954:OLT720973 OVP720954:OVP720973 PFL720954:PFL720973 PPH720954:PPH720973 PZD720954:PZD720973 QIZ720954:QIZ720973 QSV720954:QSV720973 RCR720954:RCR720973 RMN720954:RMN720973 RWJ720954:RWJ720973 SGF720954:SGF720973 SQB720954:SQB720973 SZX720954:SZX720973 TJT720954:TJT720973 TTP720954:TTP720973 UDL720954:UDL720973 UNH720954:UNH720973 UXD720954:UXD720973 VGZ720954:VGZ720973 VQV720954:VQV720973 WAR720954:WAR720973 WKN720954:WKN720973 WUJ720954:WUJ720973 HX786490:HX786509 RT786490:RT786509 ABP786490:ABP786509 ALL786490:ALL786509 AVH786490:AVH786509 BFD786490:BFD786509 BOZ786490:BOZ786509 BYV786490:BYV786509 CIR786490:CIR786509 CSN786490:CSN786509 DCJ786490:DCJ786509 DMF786490:DMF786509 DWB786490:DWB786509 EFX786490:EFX786509 EPT786490:EPT786509 EZP786490:EZP786509 FJL786490:FJL786509 FTH786490:FTH786509 GDD786490:GDD786509 GMZ786490:GMZ786509 GWV786490:GWV786509 HGR786490:HGR786509 HQN786490:HQN786509 IAJ786490:IAJ786509 IKF786490:IKF786509 IUB786490:IUB786509 JDX786490:JDX786509 JNT786490:JNT786509 JXP786490:JXP786509 KHL786490:KHL786509 KRH786490:KRH786509 LBD786490:LBD786509 LKZ786490:LKZ786509 LUV786490:LUV786509 MER786490:MER786509 MON786490:MON786509 MYJ786490:MYJ786509 NIF786490:NIF786509 NSB786490:NSB786509 OBX786490:OBX786509 OLT786490:OLT786509 OVP786490:OVP786509 PFL786490:PFL786509 PPH786490:PPH786509 PZD786490:PZD786509 QIZ786490:QIZ786509 QSV786490:QSV786509 RCR786490:RCR786509 RMN786490:RMN786509 RWJ786490:RWJ786509 SGF786490:SGF786509 SQB786490:SQB786509 SZX786490:SZX786509 TJT786490:TJT786509 TTP786490:TTP786509 UDL786490:UDL786509 UNH786490:UNH786509 UXD786490:UXD786509 VGZ786490:VGZ786509 VQV786490:VQV786509 WAR786490:WAR786509 WKN786490:WKN786509 WUJ786490:WUJ786509 HX852026:HX852045 RT852026:RT852045 ABP852026:ABP852045 ALL852026:ALL852045 AVH852026:AVH852045 BFD852026:BFD852045 BOZ852026:BOZ852045 BYV852026:BYV852045 CIR852026:CIR852045 CSN852026:CSN852045 DCJ852026:DCJ852045 DMF852026:DMF852045 DWB852026:DWB852045 EFX852026:EFX852045 EPT852026:EPT852045 EZP852026:EZP852045 FJL852026:FJL852045 FTH852026:FTH852045 GDD852026:GDD852045 GMZ852026:GMZ852045 GWV852026:GWV852045 HGR852026:HGR852045 HQN852026:HQN852045 IAJ852026:IAJ852045 IKF852026:IKF852045 IUB852026:IUB852045 JDX852026:JDX852045 JNT852026:JNT852045 JXP852026:JXP852045 KHL852026:KHL852045 KRH852026:KRH852045 LBD852026:LBD852045 LKZ852026:LKZ852045 LUV852026:LUV852045 MER852026:MER852045 MON852026:MON852045 MYJ852026:MYJ852045 NIF852026:NIF852045 NSB852026:NSB852045 OBX852026:OBX852045 OLT852026:OLT852045 OVP852026:OVP852045 PFL852026:PFL852045 PPH852026:PPH852045 PZD852026:PZD852045 QIZ852026:QIZ852045 QSV852026:QSV852045 RCR852026:RCR852045 RMN852026:RMN852045 RWJ852026:RWJ852045 SGF852026:SGF852045 SQB852026:SQB852045 SZX852026:SZX852045 TJT852026:TJT852045 TTP852026:TTP852045 UDL852026:UDL852045 UNH852026:UNH852045 UXD852026:UXD852045 VGZ852026:VGZ852045 VQV852026:VQV852045 WAR852026:WAR852045 WKN852026:WKN852045 WUJ852026:WUJ852045 HX917562:HX917581 RT917562:RT917581 ABP917562:ABP917581 ALL917562:ALL917581 AVH917562:AVH917581 BFD917562:BFD917581 BOZ917562:BOZ917581 BYV917562:BYV917581 CIR917562:CIR917581 CSN917562:CSN917581 DCJ917562:DCJ917581 DMF917562:DMF917581 DWB917562:DWB917581 EFX917562:EFX917581 EPT917562:EPT917581 EZP917562:EZP917581 FJL917562:FJL917581 FTH917562:FTH917581 GDD917562:GDD917581 GMZ917562:GMZ917581 GWV917562:GWV917581 HGR917562:HGR917581 HQN917562:HQN917581 IAJ917562:IAJ917581 IKF917562:IKF917581 IUB917562:IUB917581 JDX917562:JDX917581 JNT917562:JNT917581 JXP917562:JXP917581 KHL917562:KHL917581 KRH917562:KRH917581 LBD917562:LBD917581 LKZ917562:LKZ917581 LUV917562:LUV917581 MER917562:MER917581 MON917562:MON917581 MYJ917562:MYJ917581 NIF917562:NIF917581 NSB917562:NSB917581 OBX917562:OBX917581 OLT917562:OLT917581 OVP917562:OVP917581 PFL917562:PFL917581 PPH917562:PPH917581 PZD917562:PZD917581 QIZ917562:QIZ917581 QSV917562:QSV917581 RCR917562:RCR917581 RMN917562:RMN917581 RWJ917562:RWJ917581 SGF917562:SGF917581 SQB917562:SQB917581 SZX917562:SZX917581 TJT917562:TJT917581 TTP917562:TTP917581 UDL917562:UDL917581 UNH917562:UNH917581 UXD917562:UXD917581 VGZ917562:VGZ917581 VQV917562:VQV917581 WAR917562:WAR917581 WKN917562:WKN917581 WUJ917562:WUJ917581 HX983098:HX983117 RT983098:RT983117 ABP983098:ABP983117 ALL983098:ALL983117 AVH983098:AVH983117 BFD983098:BFD983117 BOZ983098:BOZ983117 BYV983098:BYV983117 CIR983098:CIR983117 CSN983098:CSN983117 DCJ983098:DCJ983117 DMF983098:DMF983117 DWB983098:DWB983117 EFX983098:EFX983117 EPT983098:EPT983117 EZP983098:EZP983117 FJL983098:FJL983117 FTH983098:FTH983117 GDD983098:GDD983117 GMZ983098:GMZ983117 GWV983098:GWV983117 HGR983098:HGR983117 HQN983098:HQN983117 IAJ983098:IAJ983117 IKF983098:IKF983117 IUB983098:IUB983117 JDX983098:JDX983117 JNT983098:JNT983117 JXP983098:JXP983117 KHL983098:KHL983117 KRH983098:KRH983117 LBD983098:LBD983117 LKZ983098:LKZ983117 LUV983098:LUV983117 MER983098:MER983117 MON983098:MON983117 MYJ983098:MYJ983117 NIF983098:NIF983117 NSB983098:NSB983117 OBX983098:OBX983117 OLT983098:OLT983117 OVP983098:OVP983117 PFL983098:PFL983117 PPH983098:PPH983117 PZD983098:PZD983117 QIZ983098:QIZ983117 QSV983098:QSV983117 RCR983098:RCR983117 RMN983098:RMN983117 RWJ983098:RWJ983117 SGF983098:SGF983117 SQB983098:SQB983117 SZX983098:SZX983117 TJT983098:TJT983117 TTP983098:TTP983117 UDL983098:UDL983117 UNH983098:UNH983117 UXD983098:UXD983117 VGZ983098:VGZ983117 VQV983098:VQV983117 WAR983098:WAR983117 WKN983098:WKN983117 HX10:HX103 RT10:RT103 ABP10:ABP103 ALL10:ALL103 AVH10:AVH103 BFD10:BFD103 BOZ10:BOZ103 BYV10:BYV103 CIR10:CIR103 CSN10:CSN103 DCJ10:DCJ103 DMF10:DMF103 DWB10:DWB103 EFX10:EFX103 EPT10:EPT103 EZP10:EZP103 FJL10:FJL103 FTH10:FTH103 GDD10:GDD103 GMZ10:GMZ103 GWV10:GWV103 HGR10:HGR103 HQN10:HQN103 IAJ10:IAJ103 IKF10:IKF103 IUB10:IUB103 JDX10:JDX103 JNT10:JNT103 JXP10:JXP103 KHL10:KHL103 KRH10:KRH103 LBD10:LBD103 LKZ10:LKZ103 LUV10:LUV103 MER10:MER103 MON10:MON103 MYJ10:MYJ103 NIF10:NIF103 NSB10:NSB103 OBX10:OBX103 OLT10:OLT103 OVP10:OVP103 PFL10:PFL103 PPH10:PPH103 PZD10:PZD103 QIZ10:QIZ103 QSV10:QSV103 RCR10:RCR103 RMN10:RMN103 RWJ10:RWJ103 SGF10:SGF103 SQB10:SQB103 SZX10:SZX103 TJT10:TJT103 TTP10:TTP103 UDL10:UDL103 UNH10:UNH103 UXD10:UXD103 VGZ10:VGZ103 VQV10:VQV103 WAR10:WAR103 WKN10:WKN103 WUJ10:WUJ103" xr:uid="{C720A2BD-9FAC-4CE8-9181-4D98815CCB9F}">
      <formula1>",×"</formula1>
    </dataValidation>
    <dataValidation type="list" allowBlank="1" showInputMessage="1" showErrorMessage="1" sqref="WUH983098:WUH983117 HV65594:HV65613 RR65594:RR65613 ABN65594:ABN65613 ALJ65594:ALJ65613 AVF65594:AVF65613 BFB65594:BFB65613 BOX65594:BOX65613 BYT65594:BYT65613 CIP65594:CIP65613 CSL65594:CSL65613 DCH65594:DCH65613 DMD65594:DMD65613 DVZ65594:DVZ65613 EFV65594:EFV65613 EPR65594:EPR65613 EZN65594:EZN65613 FJJ65594:FJJ65613 FTF65594:FTF65613 GDB65594:GDB65613 GMX65594:GMX65613 GWT65594:GWT65613 HGP65594:HGP65613 HQL65594:HQL65613 IAH65594:IAH65613 IKD65594:IKD65613 ITZ65594:ITZ65613 JDV65594:JDV65613 JNR65594:JNR65613 JXN65594:JXN65613 KHJ65594:KHJ65613 KRF65594:KRF65613 LBB65594:LBB65613 LKX65594:LKX65613 LUT65594:LUT65613 MEP65594:MEP65613 MOL65594:MOL65613 MYH65594:MYH65613 NID65594:NID65613 NRZ65594:NRZ65613 OBV65594:OBV65613 OLR65594:OLR65613 OVN65594:OVN65613 PFJ65594:PFJ65613 PPF65594:PPF65613 PZB65594:PZB65613 QIX65594:QIX65613 QST65594:QST65613 RCP65594:RCP65613 RML65594:RML65613 RWH65594:RWH65613 SGD65594:SGD65613 SPZ65594:SPZ65613 SZV65594:SZV65613 TJR65594:TJR65613 TTN65594:TTN65613 UDJ65594:UDJ65613 UNF65594:UNF65613 UXB65594:UXB65613 VGX65594:VGX65613 VQT65594:VQT65613 WAP65594:WAP65613 WKL65594:WKL65613 WUH65594:WUH65613 HV131130:HV131149 RR131130:RR131149 ABN131130:ABN131149 ALJ131130:ALJ131149 AVF131130:AVF131149 BFB131130:BFB131149 BOX131130:BOX131149 BYT131130:BYT131149 CIP131130:CIP131149 CSL131130:CSL131149 DCH131130:DCH131149 DMD131130:DMD131149 DVZ131130:DVZ131149 EFV131130:EFV131149 EPR131130:EPR131149 EZN131130:EZN131149 FJJ131130:FJJ131149 FTF131130:FTF131149 GDB131130:GDB131149 GMX131130:GMX131149 GWT131130:GWT131149 HGP131130:HGP131149 HQL131130:HQL131149 IAH131130:IAH131149 IKD131130:IKD131149 ITZ131130:ITZ131149 JDV131130:JDV131149 JNR131130:JNR131149 JXN131130:JXN131149 KHJ131130:KHJ131149 KRF131130:KRF131149 LBB131130:LBB131149 LKX131130:LKX131149 LUT131130:LUT131149 MEP131130:MEP131149 MOL131130:MOL131149 MYH131130:MYH131149 NID131130:NID131149 NRZ131130:NRZ131149 OBV131130:OBV131149 OLR131130:OLR131149 OVN131130:OVN131149 PFJ131130:PFJ131149 PPF131130:PPF131149 PZB131130:PZB131149 QIX131130:QIX131149 QST131130:QST131149 RCP131130:RCP131149 RML131130:RML131149 RWH131130:RWH131149 SGD131130:SGD131149 SPZ131130:SPZ131149 SZV131130:SZV131149 TJR131130:TJR131149 TTN131130:TTN131149 UDJ131130:UDJ131149 UNF131130:UNF131149 UXB131130:UXB131149 VGX131130:VGX131149 VQT131130:VQT131149 WAP131130:WAP131149 WKL131130:WKL131149 WUH131130:WUH131149 HV196666:HV196685 RR196666:RR196685 ABN196666:ABN196685 ALJ196666:ALJ196685 AVF196666:AVF196685 BFB196666:BFB196685 BOX196666:BOX196685 BYT196666:BYT196685 CIP196666:CIP196685 CSL196666:CSL196685 DCH196666:DCH196685 DMD196666:DMD196685 DVZ196666:DVZ196685 EFV196666:EFV196685 EPR196666:EPR196685 EZN196666:EZN196685 FJJ196666:FJJ196685 FTF196666:FTF196685 GDB196666:GDB196685 GMX196666:GMX196685 GWT196666:GWT196685 HGP196666:HGP196685 HQL196666:HQL196685 IAH196666:IAH196685 IKD196666:IKD196685 ITZ196666:ITZ196685 JDV196666:JDV196685 JNR196666:JNR196685 JXN196666:JXN196685 KHJ196666:KHJ196685 KRF196666:KRF196685 LBB196666:LBB196685 LKX196666:LKX196685 LUT196666:LUT196685 MEP196666:MEP196685 MOL196666:MOL196685 MYH196666:MYH196685 NID196666:NID196685 NRZ196666:NRZ196685 OBV196666:OBV196685 OLR196666:OLR196685 OVN196666:OVN196685 PFJ196666:PFJ196685 PPF196666:PPF196685 PZB196666:PZB196685 QIX196666:QIX196685 QST196666:QST196685 RCP196666:RCP196685 RML196666:RML196685 RWH196666:RWH196685 SGD196666:SGD196685 SPZ196666:SPZ196685 SZV196666:SZV196685 TJR196666:TJR196685 TTN196666:TTN196685 UDJ196666:UDJ196685 UNF196666:UNF196685 UXB196666:UXB196685 VGX196666:VGX196685 VQT196666:VQT196685 WAP196666:WAP196685 WKL196666:WKL196685 WUH196666:WUH196685 HV262202:HV262221 RR262202:RR262221 ABN262202:ABN262221 ALJ262202:ALJ262221 AVF262202:AVF262221 BFB262202:BFB262221 BOX262202:BOX262221 BYT262202:BYT262221 CIP262202:CIP262221 CSL262202:CSL262221 DCH262202:DCH262221 DMD262202:DMD262221 DVZ262202:DVZ262221 EFV262202:EFV262221 EPR262202:EPR262221 EZN262202:EZN262221 FJJ262202:FJJ262221 FTF262202:FTF262221 GDB262202:GDB262221 GMX262202:GMX262221 GWT262202:GWT262221 HGP262202:HGP262221 HQL262202:HQL262221 IAH262202:IAH262221 IKD262202:IKD262221 ITZ262202:ITZ262221 JDV262202:JDV262221 JNR262202:JNR262221 JXN262202:JXN262221 KHJ262202:KHJ262221 KRF262202:KRF262221 LBB262202:LBB262221 LKX262202:LKX262221 LUT262202:LUT262221 MEP262202:MEP262221 MOL262202:MOL262221 MYH262202:MYH262221 NID262202:NID262221 NRZ262202:NRZ262221 OBV262202:OBV262221 OLR262202:OLR262221 OVN262202:OVN262221 PFJ262202:PFJ262221 PPF262202:PPF262221 PZB262202:PZB262221 QIX262202:QIX262221 QST262202:QST262221 RCP262202:RCP262221 RML262202:RML262221 RWH262202:RWH262221 SGD262202:SGD262221 SPZ262202:SPZ262221 SZV262202:SZV262221 TJR262202:TJR262221 TTN262202:TTN262221 UDJ262202:UDJ262221 UNF262202:UNF262221 UXB262202:UXB262221 VGX262202:VGX262221 VQT262202:VQT262221 WAP262202:WAP262221 WKL262202:WKL262221 WUH262202:WUH262221 HV327738:HV327757 RR327738:RR327757 ABN327738:ABN327757 ALJ327738:ALJ327757 AVF327738:AVF327757 BFB327738:BFB327757 BOX327738:BOX327757 BYT327738:BYT327757 CIP327738:CIP327757 CSL327738:CSL327757 DCH327738:DCH327757 DMD327738:DMD327757 DVZ327738:DVZ327757 EFV327738:EFV327757 EPR327738:EPR327757 EZN327738:EZN327757 FJJ327738:FJJ327757 FTF327738:FTF327757 GDB327738:GDB327757 GMX327738:GMX327757 GWT327738:GWT327757 HGP327738:HGP327757 HQL327738:HQL327757 IAH327738:IAH327757 IKD327738:IKD327757 ITZ327738:ITZ327757 JDV327738:JDV327757 JNR327738:JNR327757 JXN327738:JXN327757 KHJ327738:KHJ327757 KRF327738:KRF327757 LBB327738:LBB327757 LKX327738:LKX327757 LUT327738:LUT327757 MEP327738:MEP327757 MOL327738:MOL327757 MYH327738:MYH327757 NID327738:NID327757 NRZ327738:NRZ327757 OBV327738:OBV327757 OLR327738:OLR327757 OVN327738:OVN327757 PFJ327738:PFJ327757 PPF327738:PPF327757 PZB327738:PZB327757 QIX327738:QIX327757 QST327738:QST327757 RCP327738:RCP327757 RML327738:RML327757 RWH327738:RWH327757 SGD327738:SGD327757 SPZ327738:SPZ327757 SZV327738:SZV327757 TJR327738:TJR327757 TTN327738:TTN327757 UDJ327738:UDJ327757 UNF327738:UNF327757 UXB327738:UXB327757 VGX327738:VGX327757 VQT327738:VQT327757 WAP327738:WAP327757 WKL327738:WKL327757 WUH327738:WUH327757 HV393274:HV393293 RR393274:RR393293 ABN393274:ABN393293 ALJ393274:ALJ393293 AVF393274:AVF393293 BFB393274:BFB393293 BOX393274:BOX393293 BYT393274:BYT393293 CIP393274:CIP393293 CSL393274:CSL393293 DCH393274:DCH393293 DMD393274:DMD393293 DVZ393274:DVZ393293 EFV393274:EFV393293 EPR393274:EPR393293 EZN393274:EZN393293 FJJ393274:FJJ393293 FTF393274:FTF393293 GDB393274:GDB393293 GMX393274:GMX393293 GWT393274:GWT393293 HGP393274:HGP393293 HQL393274:HQL393293 IAH393274:IAH393293 IKD393274:IKD393293 ITZ393274:ITZ393293 JDV393274:JDV393293 JNR393274:JNR393293 JXN393274:JXN393293 KHJ393274:KHJ393293 KRF393274:KRF393293 LBB393274:LBB393293 LKX393274:LKX393293 LUT393274:LUT393293 MEP393274:MEP393293 MOL393274:MOL393293 MYH393274:MYH393293 NID393274:NID393293 NRZ393274:NRZ393293 OBV393274:OBV393293 OLR393274:OLR393293 OVN393274:OVN393293 PFJ393274:PFJ393293 PPF393274:PPF393293 PZB393274:PZB393293 QIX393274:QIX393293 QST393274:QST393293 RCP393274:RCP393293 RML393274:RML393293 RWH393274:RWH393293 SGD393274:SGD393293 SPZ393274:SPZ393293 SZV393274:SZV393293 TJR393274:TJR393293 TTN393274:TTN393293 UDJ393274:UDJ393293 UNF393274:UNF393293 UXB393274:UXB393293 VGX393274:VGX393293 VQT393274:VQT393293 WAP393274:WAP393293 WKL393274:WKL393293 WUH393274:WUH393293 HV458810:HV458829 RR458810:RR458829 ABN458810:ABN458829 ALJ458810:ALJ458829 AVF458810:AVF458829 BFB458810:BFB458829 BOX458810:BOX458829 BYT458810:BYT458829 CIP458810:CIP458829 CSL458810:CSL458829 DCH458810:DCH458829 DMD458810:DMD458829 DVZ458810:DVZ458829 EFV458810:EFV458829 EPR458810:EPR458829 EZN458810:EZN458829 FJJ458810:FJJ458829 FTF458810:FTF458829 GDB458810:GDB458829 GMX458810:GMX458829 GWT458810:GWT458829 HGP458810:HGP458829 HQL458810:HQL458829 IAH458810:IAH458829 IKD458810:IKD458829 ITZ458810:ITZ458829 JDV458810:JDV458829 JNR458810:JNR458829 JXN458810:JXN458829 KHJ458810:KHJ458829 KRF458810:KRF458829 LBB458810:LBB458829 LKX458810:LKX458829 LUT458810:LUT458829 MEP458810:MEP458829 MOL458810:MOL458829 MYH458810:MYH458829 NID458810:NID458829 NRZ458810:NRZ458829 OBV458810:OBV458829 OLR458810:OLR458829 OVN458810:OVN458829 PFJ458810:PFJ458829 PPF458810:PPF458829 PZB458810:PZB458829 QIX458810:QIX458829 QST458810:QST458829 RCP458810:RCP458829 RML458810:RML458829 RWH458810:RWH458829 SGD458810:SGD458829 SPZ458810:SPZ458829 SZV458810:SZV458829 TJR458810:TJR458829 TTN458810:TTN458829 UDJ458810:UDJ458829 UNF458810:UNF458829 UXB458810:UXB458829 VGX458810:VGX458829 VQT458810:VQT458829 WAP458810:WAP458829 WKL458810:WKL458829 WUH458810:WUH458829 HV524346:HV524365 RR524346:RR524365 ABN524346:ABN524365 ALJ524346:ALJ524365 AVF524346:AVF524365 BFB524346:BFB524365 BOX524346:BOX524365 BYT524346:BYT524365 CIP524346:CIP524365 CSL524346:CSL524365 DCH524346:DCH524365 DMD524346:DMD524365 DVZ524346:DVZ524365 EFV524346:EFV524365 EPR524346:EPR524365 EZN524346:EZN524365 FJJ524346:FJJ524365 FTF524346:FTF524365 GDB524346:GDB524365 GMX524346:GMX524365 GWT524346:GWT524365 HGP524346:HGP524365 HQL524346:HQL524365 IAH524346:IAH524365 IKD524346:IKD524365 ITZ524346:ITZ524365 JDV524346:JDV524365 JNR524346:JNR524365 JXN524346:JXN524365 KHJ524346:KHJ524365 KRF524346:KRF524365 LBB524346:LBB524365 LKX524346:LKX524365 LUT524346:LUT524365 MEP524346:MEP524365 MOL524346:MOL524365 MYH524346:MYH524365 NID524346:NID524365 NRZ524346:NRZ524365 OBV524346:OBV524365 OLR524346:OLR524365 OVN524346:OVN524365 PFJ524346:PFJ524365 PPF524346:PPF524365 PZB524346:PZB524365 QIX524346:QIX524365 QST524346:QST524365 RCP524346:RCP524365 RML524346:RML524365 RWH524346:RWH524365 SGD524346:SGD524365 SPZ524346:SPZ524365 SZV524346:SZV524365 TJR524346:TJR524365 TTN524346:TTN524365 UDJ524346:UDJ524365 UNF524346:UNF524365 UXB524346:UXB524365 VGX524346:VGX524365 VQT524346:VQT524365 WAP524346:WAP524365 WKL524346:WKL524365 WUH524346:WUH524365 HV589882:HV589901 RR589882:RR589901 ABN589882:ABN589901 ALJ589882:ALJ589901 AVF589882:AVF589901 BFB589882:BFB589901 BOX589882:BOX589901 BYT589882:BYT589901 CIP589882:CIP589901 CSL589882:CSL589901 DCH589882:DCH589901 DMD589882:DMD589901 DVZ589882:DVZ589901 EFV589882:EFV589901 EPR589882:EPR589901 EZN589882:EZN589901 FJJ589882:FJJ589901 FTF589882:FTF589901 GDB589882:GDB589901 GMX589882:GMX589901 GWT589882:GWT589901 HGP589882:HGP589901 HQL589882:HQL589901 IAH589882:IAH589901 IKD589882:IKD589901 ITZ589882:ITZ589901 JDV589882:JDV589901 JNR589882:JNR589901 JXN589882:JXN589901 KHJ589882:KHJ589901 KRF589882:KRF589901 LBB589882:LBB589901 LKX589882:LKX589901 LUT589882:LUT589901 MEP589882:MEP589901 MOL589882:MOL589901 MYH589882:MYH589901 NID589882:NID589901 NRZ589882:NRZ589901 OBV589882:OBV589901 OLR589882:OLR589901 OVN589882:OVN589901 PFJ589882:PFJ589901 PPF589882:PPF589901 PZB589882:PZB589901 QIX589882:QIX589901 QST589882:QST589901 RCP589882:RCP589901 RML589882:RML589901 RWH589882:RWH589901 SGD589882:SGD589901 SPZ589882:SPZ589901 SZV589882:SZV589901 TJR589882:TJR589901 TTN589882:TTN589901 UDJ589882:UDJ589901 UNF589882:UNF589901 UXB589882:UXB589901 VGX589882:VGX589901 VQT589882:VQT589901 WAP589882:WAP589901 WKL589882:WKL589901 WUH589882:WUH589901 HV655418:HV655437 RR655418:RR655437 ABN655418:ABN655437 ALJ655418:ALJ655437 AVF655418:AVF655437 BFB655418:BFB655437 BOX655418:BOX655437 BYT655418:BYT655437 CIP655418:CIP655437 CSL655418:CSL655437 DCH655418:DCH655437 DMD655418:DMD655437 DVZ655418:DVZ655437 EFV655418:EFV655437 EPR655418:EPR655437 EZN655418:EZN655437 FJJ655418:FJJ655437 FTF655418:FTF655437 GDB655418:GDB655437 GMX655418:GMX655437 GWT655418:GWT655437 HGP655418:HGP655437 HQL655418:HQL655437 IAH655418:IAH655437 IKD655418:IKD655437 ITZ655418:ITZ655437 JDV655418:JDV655437 JNR655418:JNR655437 JXN655418:JXN655437 KHJ655418:KHJ655437 KRF655418:KRF655437 LBB655418:LBB655437 LKX655418:LKX655437 LUT655418:LUT655437 MEP655418:MEP655437 MOL655418:MOL655437 MYH655418:MYH655437 NID655418:NID655437 NRZ655418:NRZ655437 OBV655418:OBV655437 OLR655418:OLR655437 OVN655418:OVN655437 PFJ655418:PFJ655437 PPF655418:PPF655437 PZB655418:PZB655437 QIX655418:QIX655437 QST655418:QST655437 RCP655418:RCP655437 RML655418:RML655437 RWH655418:RWH655437 SGD655418:SGD655437 SPZ655418:SPZ655437 SZV655418:SZV655437 TJR655418:TJR655437 TTN655418:TTN655437 UDJ655418:UDJ655437 UNF655418:UNF655437 UXB655418:UXB655437 VGX655418:VGX655437 VQT655418:VQT655437 WAP655418:WAP655437 WKL655418:WKL655437 WUH655418:WUH655437 HV720954:HV720973 RR720954:RR720973 ABN720954:ABN720973 ALJ720954:ALJ720973 AVF720954:AVF720973 BFB720954:BFB720973 BOX720954:BOX720973 BYT720954:BYT720973 CIP720954:CIP720973 CSL720954:CSL720973 DCH720954:DCH720973 DMD720954:DMD720973 DVZ720954:DVZ720973 EFV720954:EFV720973 EPR720954:EPR720973 EZN720954:EZN720973 FJJ720954:FJJ720973 FTF720954:FTF720973 GDB720954:GDB720973 GMX720954:GMX720973 GWT720954:GWT720973 HGP720954:HGP720973 HQL720954:HQL720973 IAH720954:IAH720973 IKD720954:IKD720973 ITZ720954:ITZ720973 JDV720954:JDV720973 JNR720954:JNR720973 JXN720954:JXN720973 KHJ720954:KHJ720973 KRF720954:KRF720973 LBB720954:LBB720973 LKX720954:LKX720973 LUT720954:LUT720973 MEP720954:MEP720973 MOL720954:MOL720973 MYH720954:MYH720973 NID720954:NID720973 NRZ720954:NRZ720973 OBV720954:OBV720973 OLR720954:OLR720973 OVN720954:OVN720973 PFJ720954:PFJ720973 PPF720954:PPF720973 PZB720954:PZB720973 QIX720954:QIX720973 QST720954:QST720973 RCP720954:RCP720973 RML720954:RML720973 RWH720954:RWH720973 SGD720954:SGD720973 SPZ720954:SPZ720973 SZV720954:SZV720973 TJR720954:TJR720973 TTN720954:TTN720973 UDJ720954:UDJ720973 UNF720954:UNF720973 UXB720954:UXB720973 VGX720954:VGX720973 VQT720954:VQT720973 WAP720954:WAP720973 WKL720954:WKL720973 WUH720954:WUH720973 HV786490:HV786509 RR786490:RR786509 ABN786490:ABN786509 ALJ786490:ALJ786509 AVF786490:AVF786509 BFB786490:BFB786509 BOX786490:BOX786509 BYT786490:BYT786509 CIP786490:CIP786509 CSL786490:CSL786509 DCH786490:DCH786509 DMD786490:DMD786509 DVZ786490:DVZ786509 EFV786490:EFV786509 EPR786490:EPR786509 EZN786490:EZN786509 FJJ786490:FJJ786509 FTF786490:FTF786509 GDB786490:GDB786509 GMX786490:GMX786509 GWT786490:GWT786509 HGP786490:HGP786509 HQL786490:HQL786509 IAH786490:IAH786509 IKD786490:IKD786509 ITZ786490:ITZ786509 JDV786490:JDV786509 JNR786490:JNR786509 JXN786490:JXN786509 KHJ786490:KHJ786509 KRF786490:KRF786509 LBB786490:LBB786509 LKX786490:LKX786509 LUT786490:LUT786509 MEP786490:MEP786509 MOL786490:MOL786509 MYH786490:MYH786509 NID786490:NID786509 NRZ786490:NRZ786509 OBV786490:OBV786509 OLR786490:OLR786509 OVN786490:OVN786509 PFJ786490:PFJ786509 PPF786490:PPF786509 PZB786490:PZB786509 QIX786490:QIX786509 QST786490:QST786509 RCP786490:RCP786509 RML786490:RML786509 RWH786490:RWH786509 SGD786490:SGD786509 SPZ786490:SPZ786509 SZV786490:SZV786509 TJR786490:TJR786509 TTN786490:TTN786509 UDJ786490:UDJ786509 UNF786490:UNF786509 UXB786490:UXB786509 VGX786490:VGX786509 VQT786490:VQT786509 WAP786490:WAP786509 WKL786490:WKL786509 WUH786490:WUH786509 HV852026:HV852045 RR852026:RR852045 ABN852026:ABN852045 ALJ852026:ALJ852045 AVF852026:AVF852045 BFB852026:BFB852045 BOX852026:BOX852045 BYT852026:BYT852045 CIP852026:CIP852045 CSL852026:CSL852045 DCH852026:DCH852045 DMD852026:DMD852045 DVZ852026:DVZ852045 EFV852026:EFV852045 EPR852026:EPR852045 EZN852026:EZN852045 FJJ852026:FJJ852045 FTF852026:FTF852045 GDB852026:GDB852045 GMX852026:GMX852045 GWT852026:GWT852045 HGP852026:HGP852045 HQL852026:HQL852045 IAH852026:IAH852045 IKD852026:IKD852045 ITZ852026:ITZ852045 JDV852026:JDV852045 JNR852026:JNR852045 JXN852026:JXN852045 KHJ852026:KHJ852045 KRF852026:KRF852045 LBB852026:LBB852045 LKX852026:LKX852045 LUT852026:LUT852045 MEP852026:MEP852045 MOL852026:MOL852045 MYH852026:MYH852045 NID852026:NID852045 NRZ852026:NRZ852045 OBV852026:OBV852045 OLR852026:OLR852045 OVN852026:OVN852045 PFJ852026:PFJ852045 PPF852026:PPF852045 PZB852026:PZB852045 QIX852026:QIX852045 QST852026:QST852045 RCP852026:RCP852045 RML852026:RML852045 RWH852026:RWH852045 SGD852026:SGD852045 SPZ852026:SPZ852045 SZV852026:SZV852045 TJR852026:TJR852045 TTN852026:TTN852045 UDJ852026:UDJ852045 UNF852026:UNF852045 UXB852026:UXB852045 VGX852026:VGX852045 VQT852026:VQT852045 WAP852026:WAP852045 WKL852026:WKL852045 WUH852026:WUH852045 HV917562:HV917581 RR917562:RR917581 ABN917562:ABN917581 ALJ917562:ALJ917581 AVF917562:AVF917581 BFB917562:BFB917581 BOX917562:BOX917581 BYT917562:BYT917581 CIP917562:CIP917581 CSL917562:CSL917581 DCH917562:DCH917581 DMD917562:DMD917581 DVZ917562:DVZ917581 EFV917562:EFV917581 EPR917562:EPR917581 EZN917562:EZN917581 FJJ917562:FJJ917581 FTF917562:FTF917581 GDB917562:GDB917581 GMX917562:GMX917581 GWT917562:GWT917581 HGP917562:HGP917581 HQL917562:HQL917581 IAH917562:IAH917581 IKD917562:IKD917581 ITZ917562:ITZ917581 JDV917562:JDV917581 JNR917562:JNR917581 JXN917562:JXN917581 KHJ917562:KHJ917581 KRF917562:KRF917581 LBB917562:LBB917581 LKX917562:LKX917581 LUT917562:LUT917581 MEP917562:MEP917581 MOL917562:MOL917581 MYH917562:MYH917581 NID917562:NID917581 NRZ917562:NRZ917581 OBV917562:OBV917581 OLR917562:OLR917581 OVN917562:OVN917581 PFJ917562:PFJ917581 PPF917562:PPF917581 PZB917562:PZB917581 QIX917562:QIX917581 QST917562:QST917581 RCP917562:RCP917581 RML917562:RML917581 RWH917562:RWH917581 SGD917562:SGD917581 SPZ917562:SPZ917581 SZV917562:SZV917581 TJR917562:TJR917581 TTN917562:TTN917581 UDJ917562:UDJ917581 UNF917562:UNF917581 UXB917562:UXB917581 VGX917562:VGX917581 VQT917562:VQT917581 WAP917562:WAP917581 WKL917562:WKL917581 WUH917562:WUH917581 HV983098:HV983117 RR983098:RR983117 ABN983098:ABN983117 ALJ983098:ALJ983117 AVF983098:AVF983117 BFB983098:BFB983117 BOX983098:BOX983117 BYT983098:BYT983117 CIP983098:CIP983117 CSL983098:CSL983117 DCH983098:DCH983117 DMD983098:DMD983117 DVZ983098:DVZ983117 EFV983098:EFV983117 EPR983098:EPR983117 EZN983098:EZN983117 FJJ983098:FJJ983117 FTF983098:FTF983117 GDB983098:GDB983117 GMX983098:GMX983117 GWT983098:GWT983117 HGP983098:HGP983117 HQL983098:HQL983117 IAH983098:IAH983117 IKD983098:IKD983117 ITZ983098:ITZ983117 JDV983098:JDV983117 JNR983098:JNR983117 JXN983098:JXN983117 KHJ983098:KHJ983117 KRF983098:KRF983117 LBB983098:LBB983117 LKX983098:LKX983117 LUT983098:LUT983117 MEP983098:MEP983117 MOL983098:MOL983117 MYH983098:MYH983117 NID983098:NID983117 NRZ983098:NRZ983117 OBV983098:OBV983117 OLR983098:OLR983117 OVN983098:OVN983117 PFJ983098:PFJ983117 PPF983098:PPF983117 PZB983098:PZB983117 QIX983098:QIX983117 QST983098:QST983117 RCP983098:RCP983117 RML983098:RML983117 RWH983098:RWH983117 SGD983098:SGD983117 SPZ983098:SPZ983117 SZV983098:SZV983117 TJR983098:TJR983117 TTN983098:TTN983117 UDJ983098:UDJ983117 UNF983098:UNF983117 UXB983098:UXB983117 VGX983098:VGX983117 VQT983098:VQT983117 WAP983098:WAP983117 WKL983098:WKL983117 WAP10:WAP103 WUH10:WUH103 WKL10:WKL103 HV10:HV103 RR10:RR103 ABN10:ABN103 ALJ10:ALJ103 AVF10:AVF103 BFB10:BFB103 BOX10:BOX103 BYT10:BYT103 CIP10:CIP103 CSL10:CSL103 DCH10:DCH103 DMD10:DMD103 DVZ10:DVZ103 EFV10:EFV103 EPR10:EPR103 EZN10:EZN103 FJJ10:FJJ103 FTF10:FTF103 GDB10:GDB103 GMX10:GMX103 GWT10:GWT103 HGP10:HGP103 HQL10:HQL103 IAH10:IAH103 IKD10:IKD103 ITZ10:ITZ103 JDV10:JDV103 JNR10:JNR103 JXN10:JXN103 KHJ10:KHJ103 KRF10:KRF103 LBB10:LBB103 LKX10:LKX103 LUT10:LUT103 MEP10:MEP103 MOL10:MOL103 MYH10:MYH103 NID10:NID103 NRZ10:NRZ103 OBV10:OBV103 OLR10:OLR103 OVN10:OVN103 PFJ10:PFJ103 PPF10:PPF103 PZB10:PZB103 QIX10:QIX103 QST10:QST103 RCP10:RCP103 RML10:RML103 RWH10:RWH103 SGD10:SGD103 SPZ10:SPZ103 SZV10:SZV103 TJR10:TJR103 TTN10:TTN103 UDJ10:UDJ103 UNF10:UNF103 UXB10:UXB103 VGX10:VGX103 VQT10:VQT103" xr:uid="{1EC01B72-6948-4FE2-A919-47878839DEB7}">
      <formula1>"常勤,非常勤"</formula1>
    </dataValidation>
    <dataValidation type="list" allowBlank="1" showInputMessage="1" showErrorMessage="1" sqref="WUI983098:WUI983117 HW65594:HW65613 RS65594:RS65613 ABO65594:ABO65613 ALK65594:ALK65613 AVG65594:AVG65613 BFC65594:BFC65613 BOY65594:BOY65613 BYU65594:BYU65613 CIQ65594:CIQ65613 CSM65594:CSM65613 DCI65594:DCI65613 DME65594:DME65613 DWA65594:DWA65613 EFW65594:EFW65613 EPS65594:EPS65613 EZO65594:EZO65613 FJK65594:FJK65613 FTG65594:FTG65613 GDC65594:GDC65613 GMY65594:GMY65613 GWU65594:GWU65613 HGQ65594:HGQ65613 HQM65594:HQM65613 IAI65594:IAI65613 IKE65594:IKE65613 IUA65594:IUA65613 JDW65594:JDW65613 JNS65594:JNS65613 JXO65594:JXO65613 KHK65594:KHK65613 KRG65594:KRG65613 LBC65594:LBC65613 LKY65594:LKY65613 LUU65594:LUU65613 MEQ65594:MEQ65613 MOM65594:MOM65613 MYI65594:MYI65613 NIE65594:NIE65613 NSA65594:NSA65613 OBW65594:OBW65613 OLS65594:OLS65613 OVO65594:OVO65613 PFK65594:PFK65613 PPG65594:PPG65613 PZC65594:PZC65613 QIY65594:QIY65613 QSU65594:QSU65613 RCQ65594:RCQ65613 RMM65594:RMM65613 RWI65594:RWI65613 SGE65594:SGE65613 SQA65594:SQA65613 SZW65594:SZW65613 TJS65594:TJS65613 TTO65594:TTO65613 UDK65594:UDK65613 UNG65594:UNG65613 UXC65594:UXC65613 VGY65594:VGY65613 VQU65594:VQU65613 WAQ65594:WAQ65613 WKM65594:WKM65613 WUI65594:WUI65613 HW131130:HW131149 RS131130:RS131149 ABO131130:ABO131149 ALK131130:ALK131149 AVG131130:AVG131149 BFC131130:BFC131149 BOY131130:BOY131149 BYU131130:BYU131149 CIQ131130:CIQ131149 CSM131130:CSM131149 DCI131130:DCI131149 DME131130:DME131149 DWA131130:DWA131149 EFW131130:EFW131149 EPS131130:EPS131149 EZO131130:EZO131149 FJK131130:FJK131149 FTG131130:FTG131149 GDC131130:GDC131149 GMY131130:GMY131149 GWU131130:GWU131149 HGQ131130:HGQ131149 HQM131130:HQM131149 IAI131130:IAI131149 IKE131130:IKE131149 IUA131130:IUA131149 JDW131130:JDW131149 JNS131130:JNS131149 JXO131130:JXO131149 KHK131130:KHK131149 KRG131130:KRG131149 LBC131130:LBC131149 LKY131130:LKY131149 LUU131130:LUU131149 MEQ131130:MEQ131149 MOM131130:MOM131149 MYI131130:MYI131149 NIE131130:NIE131149 NSA131130:NSA131149 OBW131130:OBW131149 OLS131130:OLS131149 OVO131130:OVO131149 PFK131130:PFK131149 PPG131130:PPG131149 PZC131130:PZC131149 QIY131130:QIY131149 QSU131130:QSU131149 RCQ131130:RCQ131149 RMM131130:RMM131149 RWI131130:RWI131149 SGE131130:SGE131149 SQA131130:SQA131149 SZW131130:SZW131149 TJS131130:TJS131149 TTO131130:TTO131149 UDK131130:UDK131149 UNG131130:UNG131149 UXC131130:UXC131149 VGY131130:VGY131149 VQU131130:VQU131149 WAQ131130:WAQ131149 WKM131130:WKM131149 WUI131130:WUI131149 HW196666:HW196685 RS196666:RS196685 ABO196666:ABO196685 ALK196666:ALK196685 AVG196666:AVG196685 BFC196666:BFC196685 BOY196666:BOY196685 BYU196666:BYU196685 CIQ196666:CIQ196685 CSM196666:CSM196685 DCI196666:DCI196685 DME196666:DME196685 DWA196666:DWA196685 EFW196666:EFW196685 EPS196666:EPS196685 EZO196666:EZO196685 FJK196666:FJK196685 FTG196666:FTG196685 GDC196666:GDC196685 GMY196666:GMY196685 GWU196666:GWU196685 HGQ196666:HGQ196685 HQM196666:HQM196685 IAI196666:IAI196685 IKE196666:IKE196685 IUA196666:IUA196685 JDW196666:JDW196685 JNS196666:JNS196685 JXO196666:JXO196685 KHK196666:KHK196685 KRG196666:KRG196685 LBC196666:LBC196685 LKY196666:LKY196685 LUU196666:LUU196685 MEQ196666:MEQ196685 MOM196666:MOM196685 MYI196666:MYI196685 NIE196666:NIE196685 NSA196666:NSA196685 OBW196666:OBW196685 OLS196666:OLS196685 OVO196666:OVO196685 PFK196666:PFK196685 PPG196666:PPG196685 PZC196666:PZC196685 QIY196666:QIY196685 QSU196666:QSU196685 RCQ196666:RCQ196685 RMM196666:RMM196685 RWI196666:RWI196685 SGE196666:SGE196685 SQA196666:SQA196685 SZW196666:SZW196685 TJS196666:TJS196685 TTO196666:TTO196685 UDK196666:UDK196685 UNG196666:UNG196685 UXC196666:UXC196685 VGY196666:VGY196685 VQU196666:VQU196685 WAQ196666:WAQ196685 WKM196666:WKM196685 WUI196666:WUI196685 HW262202:HW262221 RS262202:RS262221 ABO262202:ABO262221 ALK262202:ALK262221 AVG262202:AVG262221 BFC262202:BFC262221 BOY262202:BOY262221 BYU262202:BYU262221 CIQ262202:CIQ262221 CSM262202:CSM262221 DCI262202:DCI262221 DME262202:DME262221 DWA262202:DWA262221 EFW262202:EFW262221 EPS262202:EPS262221 EZO262202:EZO262221 FJK262202:FJK262221 FTG262202:FTG262221 GDC262202:GDC262221 GMY262202:GMY262221 GWU262202:GWU262221 HGQ262202:HGQ262221 HQM262202:HQM262221 IAI262202:IAI262221 IKE262202:IKE262221 IUA262202:IUA262221 JDW262202:JDW262221 JNS262202:JNS262221 JXO262202:JXO262221 KHK262202:KHK262221 KRG262202:KRG262221 LBC262202:LBC262221 LKY262202:LKY262221 LUU262202:LUU262221 MEQ262202:MEQ262221 MOM262202:MOM262221 MYI262202:MYI262221 NIE262202:NIE262221 NSA262202:NSA262221 OBW262202:OBW262221 OLS262202:OLS262221 OVO262202:OVO262221 PFK262202:PFK262221 PPG262202:PPG262221 PZC262202:PZC262221 QIY262202:QIY262221 QSU262202:QSU262221 RCQ262202:RCQ262221 RMM262202:RMM262221 RWI262202:RWI262221 SGE262202:SGE262221 SQA262202:SQA262221 SZW262202:SZW262221 TJS262202:TJS262221 TTO262202:TTO262221 UDK262202:UDK262221 UNG262202:UNG262221 UXC262202:UXC262221 VGY262202:VGY262221 VQU262202:VQU262221 WAQ262202:WAQ262221 WKM262202:WKM262221 WUI262202:WUI262221 HW327738:HW327757 RS327738:RS327757 ABO327738:ABO327757 ALK327738:ALK327757 AVG327738:AVG327757 BFC327738:BFC327757 BOY327738:BOY327757 BYU327738:BYU327757 CIQ327738:CIQ327757 CSM327738:CSM327757 DCI327738:DCI327757 DME327738:DME327757 DWA327738:DWA327757 EFW327738:EFW327757 EPS327738:EPS327757 EZO327738:EZO327757 FJK327738:FJK327757 FTG327738:FTG327757 GDC327738:GDC327757 GMY327738:GMY327757 GWU327738:GWU327757 HGQ327738:HGQ327757 HQM327738:HQM327757 IAI327738:IAI327757 IKE327738:IKE327757 IUA327738:IUA327757 JDW327738:JDW327757 JNS327738:JNS327757 JXO327738:JXO327757 KHK327738:KHK327757 KRG327738:KRG327757 LBC327738:LBC327757 LKY327738:LKY327757 LUU327738:LUU327757 MEQ327738:MEQ327757 MOM327738:MOM327757 MYI327738:MYI327757 NIE327738:NIE327757 NSA327738:NSA327757 OBW327738:OBW327757 OLS327738:OLS327757 OVO327738:OVO327757 PFK327738:PFK327757 PPG327738:PPG327757 PZC327738:PZC327757 QIY327738:QIY327757 QSU327738:QSU327757 RCQ327738:RCQ327757 RMM327738:RMM327757 RWI327738:RWI327757 SGE327738:SGE327757 SQA327738:SQA327757 SZW327738:SZW327757 TJS327738:TJS327757 TTO327738:TTO327757 UDK327738:UDK327757 UNG327738:UNG327757 UXC327738:UXC327757 VGY327738:VGY327757 VQU327738:VQU327757 WAQ327738:WAQ327757 WKM327738:WKM327757 WUI327738:WUI327757 HW393274:HW393293 RS393274:RS393293 ABO393274:ABO393293 ALK393274:ALK393293 AVG393274:AVG393293 BFC393274:BFC393293 BOY393274:BOY393293 BYU393274:BYU393293 CIQ393274:CIQ393293 CSM393274:CSM393293 DCI393274:DCI393293 DME393274:DME393293 DWA393274:DWA393293 EFW393274:EFW393293 EPS393274:EPS393293 EZO393274:EZO393293 FJK393274:FJK393293 FTG393274:FTG393293 GDC393274:GDC393293 GMY393274:GMY393293 GWU393274:GWU393293 HGQ393274:HGQ393293 HQM393274:HQM393293 IAI393274:IAI393293 IKE393274:IKE393293 IUA393274:IUA393293 JDW393274:JDW393293 JNS393274:JNS393293 JXO393274:JXO393293 KHK393274:KHK393293 KRG393274:KRG393293 LBC393274:LBC393293 LKY393274:LKY393293 LUU393274:LUU393293 MEQ393274:MEQ393293 MOM393274:MOM393293 MYI393274:MYI393293 NIE393274:NIE393293 NSA393274:NSA393293 OBW393274:OBW393293 OLS393274:OLS393293 OVO393274:OVO393293 PFK393274:PFK393293 PPG393274:PPG393293 PZC393274:PZC393293 QIY393274:QIY393293 QSU393274:QSU393293 RCQ393274:RCQ393293 RMM393274:RMM393293 RWI393274:RWI393293 SGE393274:SGE393293 SQA393274:SQA393293 SZW393274:SZW393293 TJS393274:TJS393293 TTO393274:TTO393293 UDK393274:UDK393293 UNG393274:UNG393293 UXC393274:UXC393293 VGY393274:VGY393293 VQU393274:VQU393293 WAQ393274:WAQ393293 WKM393274:WKM393293 WUI393274:WUI393293 HW458810:HW458829 RS458810:RS458829 ABO458810:ABO458829 ALK458810:ALK458829 AVG458810:AVG458829 BFC458810:BFC458829 BOY458810:BOY458829 BYU458810:BYU458829 CIQ458810:CIQ458829 CSM458810:CSM458829 DCI458810:DCI458829 DME458810:DME458829 DWA458810:DWA458829 EFW458810:EFW458829 EPS458810:EPS458829 EZO458810:EZO458829 FJK458810:FJK458829 FTG458810:FTG458829 GDC458810:GDC458829 GMY458810:GMY458829 GWU458810:GWU458829 HGQ458810:HGQ458829 HQM458810:HQM458829 IAI458810:IAI458829 IKE458810:IKE458829 IUA458810:IUA458829 JDW458810:JDW458829 JNS458810:JNS458829 JXO458810:JXO458829 KHK458810:KHK458829 KRG458810:KRG458829 LBC458810:LBC458829 LKY458810:LKY458829 LUU458810:LUU458829 MEQ458810:MEQ458829 MOM458810:MOM458829 MYI458810:MYI458829 NIE458810:NIE458829 NSA458810:NSA458829 OBW458810:OBW458829 OLS458810:OLS458829 OVO458810:OVO458829 PFK458810:PFK458829 PPG458810:PPG458829 PZC458810:PZC458829 QIY458810:QIY458829 QSU458810:QSU458829 RCQ458810:RCQ458829 RMM458810:RMM458829 RWI458810:RWI458829 SGE458810:SGE458829 SQA458810:SQA458829 SZW458810:SZW458829 TJS458810:TJS458829 TTO458810:TTO458829 UDK458810:UDK458829 UNG458810:UNG458829 UXC458810:UXC458829 VGY458810:VGY458829 VQU458810:VQU458829 WAQ458810:WAQ458829 WKM458810:WKM458829 WUI458810:WUI458829 HW524346:HW524365 RS524346:RS524365 ABO524346:ABO524365 ALK524346:ALK524365 AVG524346:AVG524365 BFC524346:BFC524365 BOY524346:BOY524365 BYU524346:BYU524365 CIQ524346:CIQ524365 CSM524346:CSM524365 DCI524346:DCI524365 DME524346:DME524365 DWA524346:DWA524365 EFW524346:EFW524365 EPS524346:EPS524365 EZO524346:EZO524365 FJK524346:FJK524365 FTG524346:FTG524365 GDC524346:GDC524365 GMY524346:GMY524365 GWU524346:GWU524365 HGQ524346:HGQ524365 HQM524346:HQM524365 IAI524346:IAI524365 IKE524346:IKE524365 IUA524346:IUA524365 JDW524346:JDW524365 JNS524346:JNS524365 JXO524346:JXO524365 KHK524346:KHK524365 KRG524346:KRG524365 LBC524346:LBC524365 LKY524346:LKY524365 LUU524346:LUU524365 MEQ524346:MEQ524365 MOM524346:MOM524365 MYI524346:MYI524365 NIE524346:NIE524365 NSA524346:NSA524365 OBW524346:OBW524365 OLS524346:OLS524365 OVO524346:OVO524365 PFK524346:PFK524365 PPG524346:PPG524365 PZC524346:PZC524365 QIY524346:QIY524365 QSU524346:QSU524365 RCQ524346:RCQ524365 RMM524346:RMM524365 RWI524346:RWI524365 SGE524346:SGE524365 SQA524346:SQA524365 SZW524346:SZW524365 TJS524346:TJS524365 TTO524346:TTO524365 UDK524346:UDK524365 UNG524346:UNG524365 UXC524346:UXC524365 VGY524346:VGY524365 VQU524346:VQU524365 WAQ524346:WAQ524365 WKM524346:WKM524365 WUI524346:WUI524365 HW589882:HW589901 RS589882:RS589901 ABO589882:ABO589901 ALK589882:ALK589901 AVG589882:AVG589901 BFC589882:BFC589901 BOY589882:BOY589901 BYU589882:BYU589901 CIQ589882:CIQ589901 CSM589882:CSM589901 DCI589882:DCI589901 DME589882:DME589901 DWA589882:DWA589901 EFW589882:EFW589901 EPS589882:EPS589901 EZO589882:EZO589901 FJK589882:FJK589901 FTG589882:FTG589901 GDC589882:GDC589901 GMY589882:GMY589901 GWU589882:GWU589901 HGQ589882:HGQ589901 HQM589882:HQM589901 IAI589882:IAI589901 IKE589882:IKE589901 IUA589882:IUA589901 JDW589882:JDW589901 JNS589882:JNS589901 JXO589882:JXO589901 KHK589882:KHK589901 KRG589882:KRG589901 LBC589882:LBC589901 LKY589882:LKY589901 LUU589882:LUU589901 MEQ589882:MEQ589901 MOM589882:MOM589901 MYI589882:MYI589901 NIE589882:NIE589901 NSA589882:NSA589901 OBW589882:OBW589901 OLS589882:OLS589901 OVO589882:OVO589901 PFK589882:PFK589901 PPG589882:PPG589901 PZC589882:PZC589901 QIY589882:QIY589901 QSU589882:QSU589901 RCQ589882:RCQ589901 RMM589882:RMM589901 RWI589882:RWI589901 SGE589882:SGE589901 SQA589882:SQA589901 SZW589882:SZW589901 TJS589882:TJS589901 TTO589882:TTO589901 UDK589882:UDK589901 UNG589882:UNG589901 UXC589882:UXC589901 VGY589882:VGY589901 VQU589882:VQU589901 WAQ589882:WAQ589901 WKM589882:WKM589901 WUI589882:WUI589901 HW655418:HW655437 RS655418:RS655437 ABO655418:ABO655437 ALK655418:ALK655437 AVG655418:AVG655437 BFC655418:BFC655437 BOY655418:BOY655437 BYU655418:BYU655437 CIQ655418:CIQ655437 CSM655418:CSM655437 DCI655418:DCI655437 DME655418:DME655437 DWA655418:DWA655437 EFW655418:EFW655437 EPS655418:EPS655437 EZO655418:EZO655437 FJK655418:FJK655437 FTG655418:FTG655437 GDC655418:GDC655437 GMY655418:GMY655437 GWU655418:GWU655437 HGQ655418:HGQ655437 HQM655418:HQM655437 IAI655418:IAI655437 IKE655418:IKE655437 IUA655418:IUA655437 JDW655418:JDW655437 JNS655418:JNS655437 JXO655418:JXO655437 KHK655418:KHK655437 KRG655418:KRG655437 LBC655418:LBC655437 LKY655418:LKY655437 LUU655418:LUU655437 MEQ655418:MEQ655437 MOM655418:MOM655437 MYI655418:MYI655437 NIE655418:NIE655437 NSA655418:NSA655437 OBW655418:OBW655437 OLS655418:OLS655437 OVO655418:OVO655437 PFK655418:PFK655437 PPG655418:PPG655437 PZC655418:PZC655437 QIY655418:QIY655437 QSU655418:QSU655437 RCQ655418:RCQ655437 RMM655418:RMM655437 RWI655418:RWI655437 SGE655418:SGE655437 SQA655418:SQA655437 SZW655418:SZW655437 TJS655418:TJS655437 TTO655418:TTO655437 UDK655418:UDK655437 UNG655418:UNG655437 UXC655418:UXC655437 VGY655418:VGY655437 VQU655418:VQU655437 WAQ655418:WAQ655437 WKM655418:WKM655437 WUI655418:WUI655437 HW720954:HW720973 RS720954:RS720973 ABO720954:ABO720973 ALK720954:ALK720973 AVG720954:AVG720973 BFC720954:BFC720973 BOY720954:BOY720973 BYU720954:BYU720973 CIQ720954:CIQ720973 CSM720954:CSM720973 DCI720954:DCI720973 DME720954:DME720973 DWA720954:DWA720973 EFW720954:EFW720973 EPS720954:EPS720973 EZO720954:EZO720973 FJK720954:FJK720973 FTG720954:FTG720973 GDC720954:GDC720973 GMY720954:GMY720973 GWU720954:GWU720973 HGQ720954:HGQ720973 HQM720954:HQM720973 IAI720954:IAI720973 IKE720954:IKE720973 IUA720954:IUA720973 JDW720954:JDW720973 JNS720954:JNS720973 JXO720954:JXO720973 KHK720954:KHK720973 KRG720954:KRG720973 LBC720954:LBC720973 LKY720954:LKY720973 LUU720954:LUU720973 MEQ720954:MEQ720973 MOM720954:MOM720973 MYI720954:MYI720973 NIE720954:NIE720973 NSA720954:NSA720973 OBW720954:OBW720973 OLS720954:OLS720973 OVO720954:OVO720973 PFK720954:PFK720973 PPG720954:PPG720973 PZC720954:PZC720973 QIY720954:QIY720973 QSU720954:QSU720973 RCQ720954:RCQ720973 RMM720954:RMM720973 RWI720954:RWI720973 SGE720954:SGE720973 SQA720954:SQA720973 SZW720954:SZW720973 TJS720954:TJS720973 TTO720954:TTO720973 UDK720954:UDK720973 UNG720954:UNG720973 UXC720954:UXC720973 VGY720954:VGY720973 VQU720954:VQU720973 WAQ720954:WAQ720973 WKM720954:WKM720973 WUI720954:WUI720973 HW786490:HW786509 RS786490:RS786509 ABO786490:ABO786509 ALK786490:ALK786509 AVG786490:AVG786509 BFC786490:BFC786509 BOY786490:BOY786509 BYU786490:BYU786509 CIQ786490:CIQ786509 CSM786490:CSM786509 DCI786490:DCI786509 DME786490:DME786509 DWA786490:DWA786509 EFW786490:EFW786509 EPS786490:EPS786509 EZO786490:EZO786509 FJK786490:FJK786509 FTG786490:FTG786509 GDC786490:GDC786509 GMY786490:GMY786509 GWU786490:GWU786509 HGQ786490:HGQ786509 HQM786490:HQM786509 IAI786490:IAI786509 IKE786490:IKE786509 IUA786490:IUA786509 JDW786490:JDW786509 JNS786490:JNS786509 JXO786490:JXO786509 KHK786490:KHK786509 KRG786490:KRG786509 LBC786490:LBC786509 LKY786490:LKY786509 LUU786490:LUU786509 MEQ786490:MEQ786509 MOM786490:MOM786509 MYI786490:MYI786509 NIE786490:NIE786509 NSA786490:NSA786509 OBW786490:OBW786509 OLS786490:OLS786509 OVO786490:OVO786509 PFK786490:PFK786509 PPG786490:PPG786509 PZC786490:PZC786509 QIY786490:QIY786509 QSU786490:QSU786509 RCQ786490:RCQ786509 RMM786490:RMM786509 RWI786490:RWI786509 SGE786490:SGE786509 SQA786490:SQA786509 SZW786490:SZW786509 TJS786490:TJS786509 TTO786490:TTO786509 UDK786490:UDK786509 UNG786490:UNG786509 UXC786490:UXC786509 VGY786490:VGY786509 VQU786490:VQU786509 WAQ786490:WAQ786509 WKM786490:WKM786509 WUI786490:WUI786509 HW852026:HW852045 RS852026:RS852045 ABO852026:ABO852045 ALK852026:ALK852045 AVG852026:AVG852045 BFC852026:BFC852045 BOY852026:BOY852045 BYU852026:BYU852045 CIQ852026:CIQ852045 CSM852026:CSM852045 DCI852026:DCI852045 DME852026:DME852045 DWA852026:DWA852045 EFW852026:EFW852045 EPS852026:EPS852045 EZO852026:EZO852045 FJK852026:FJK852045 FTG852026:FTG852045 GDC852026:GDC852045 GMY852026:GMY852045 GWU852026:GWU852045 HGQ852026:HGQ852045 HQM852026:HQM852045 IAI852026:IAI852045 IKE852026:IKE852045 IUA852026:IUA852045 JDW852026:JDW852045 JNS852026:JNS852045 JXO852026:JXO852045 KHK852026:KHK852045 KRG852026:KRG852045 LBC852026:LBC852045 LKY852026:LKY852045 LUU852026:LUU852045 MEQ852026:MEQ852045 MOM852026:MOM852045 MYI852026:MYI852045 NIE852026:NIE852045 NSA852026:NSA852045 OBW852026:OBW852045 OLS852026:OLS852045 OVO852026:OVO852045 PFK852026:PFK852045 PPG852026:PPG852045 PZC852026:PZC852045 QIY852026:QIY852045 QSU852026:QSU852045 RCQ852026:RCQ852045 RMM852026:RMM852045 RWI852026:RWI852045 SGE852026:SGE852045 SQA852026:SQA852045 SZW852026:SZW852045 TJS852026:TJS852045 TTO852026:TTO852045 UDK852026:UDK852045 UNG852026:UNG852045 UXC852026:UXC852045 VGY852026:VGY852045 VQU852026:VQU852045 WAQ852026:WAQ852045 WKM852026:WKM852045 WUI852026:WUI852045 HW917562:HW917581 RS917562:RS917581 ABO917562:ABO917581 ALK917562:ALK917581 AVG917562:AVG917581 BFC917562:BFC917581 BOY917562:BOY917581 BYU917562:BYU917581 CIQ917562:CIQ917581 CSM917562:CSM917581 DCI917562:DCI917581 DME917562:DME917581 DWA917562:DWA917581 EFW917562:EFW917581 EPS917562:EPS917581 EZO917562:EZO917581 FJK917562:FJK917581 FTG917562:FTG917581 GDC917562:GDC917581 GMY917562:GMY917581 GWU917562:GWU917581 HGQ917562:HGQ917581 HQM917562:HQM917581 IAI917562:IAI917581 IKE917562:IKE917581 IUA917562:IUA917581 JDW917562:JDW917581 JNS917562:JNS917581 JXO917562:JXO917581 KHK917562:KHK917581 KRG917562:KRG917581 LBC917562:LBC917581 LKY917562:LKY917581 LUU917562:LUU917581 MEQ917562:MEQ917581 MOM917562:MOM917581 MYI917562:MYI917581 NIE917562:NIE917581 NSA917562:NSA917581 OBW917562:OBW917581 OLS917562:OLS917581 OVO917562:OVO917581 PFK917562:PFK917581 PPG917562:PPG917581 PZC917562:PZC917581 QIY917562:QIY917581 QSU917562:QSU917581 RCQ917562:RCQ917581 RMM917562:RMM917581 RWI917562:RWI917581 SGE917562:SGE917581 SQA917562:SQA917581 SZW917562:SZW917581 TJS917562:TJS917581 TTO917562:TTO917581 UDK917562:UDK917581 UNG917562:UNG917581 UXC917562:UXC917581 VGY917562:VGY917581 VQU917562:VQU917581 WAQ917562:WAQ917581 WKM917562:WKM917581 WUI917562:WUI917581 HW983098:HW983117 RS983098:RS983117 ABO983098:ABO983117 ALK983098:ALK983117 AVG983098:AVG983117 BFC983098:BFC983117 BOY983098:BOY983117 BYU983098:BYU983117 CIQ983098:CIQ983117 CSM983098:CSM983117 DCI983098:DCI983117 DME983098:DME983117 DWA983098:DWA983117 EFW983098:EFW983117 EPS983098:EPS983117 EZO983098:EZO983117 FJK983098:FJK983117 FTG983098:FTG983117 GDC983098:GDC983117 GMY983098:GMY983117 GWU983098:GWU983117 HGQ983098:HGQ983117 HQM983098:HQM983117 IAI983098:IAI983117 IKE983098:IKE983117 IUA983098:IUA983117 JDW983098:JDW983117 JNS983098:JNS983117 JXO983098:JXO983117 KHK983098:KHK983117 KRG983098:KRG983117 LBC983098:LBC983117 LKY983098:LKY983117 LUU983098:LUU983117 MEQ983098:MEQ983117 MOM983098:MOM983117 MYI983098:MYI983117 NIE983098:NIE983117 NSA983098:NSA983117 OBW983098:OBW983117 OLS983098:OLS983117 OVO983098:OVO983117 PFK983098:PFK983117 PPG983098:PPG983117 PZC983098:PZC983117 QIY983098:QIY983117 QSU983098:QSU983117 RCQ983098:RCQ983117 RMM983098:RMM983117 RWI983098:RWI983117 SGE983098:SGE983117 SQA983098:SQA983117 SZW983098:SZW983117 TJS983098:TJS983117 TTO983098:TTO983117 UDK983098:UDK983117 UNG983098:UNG983117 UXC983098:UXC983117 VGY983098:VGY983117 VQU983098:VQU983117 WAQ983098:WAQ983117 WKM983098:WKM983117 HW10:HW103 RS10:RS103 ABO10:ABO103 ALK10:ALK103 AVG10:AVG103 BFC10:BFC103 BOY10:BOY103 BYU10:BYU103 CIQ10:CIQ103 CSM10:CSM103 DCI10:DCI103 DME10:DME103 DWA10:DWA103 EFW10:EFW103 EPS10:EPS103 EZO10:EZO103 FJK10:FJK103 FTG10:FTG103 GDC10:GDC103 GMY10:GMY103 GWU10:GWU103 HGQ10:HGQ103 HQM10:HQM103 IAI10:IAI103 IKE10:IKE103 IUA10:IUA103 JDW10:JDW103 JNS10:JNS103 JXO10:JXO103 KHK10:KHK103 KRG10:KRG103 LBC10:LBC103 LKY10:LKY103 LUU10:LUU103 MEQ10:MEQ103 MOM10:MOM103 MYI10:MYI103 NIE10:NIE103 NSA10:NSA103 OBW10:OBW103 OLS10:OLS103 OVO10:OVO103 PFK10:PFK103 PPG10:PPG103 PZC10:PZC103 QIY10:QIY103 QSU10:QSU103 RCQ10:RCQ103 RMM10:RMM103 RWI10:RWI103 SGE10:SGE103 SQA10:SQA103 SZW10:SZW103 TJS10:TJS103 TTO10:TTO103 UDK10:UDK103 UNG10:UNG103 UXC10:UXC103 VGY10:VGY103 VQU10:VQU103 WAQ10:WAQ103 WKM10:WKM103 WUI10:WUI103" xr:uid="{45D0C3A1-1A1D-45A6-A89C-13E7E1EE662A}">
      <formula1>"教育・保育従事者,教育・保育従事者以外"</formula1>
    </dataValidation>
    <dataValidation type="custom" allowBlank="1" showInputMessage="1" showErrorMessage="1" sqref="WUM983098:WVN983117 VQY983098:VRZ983117 WAU983098:WBV983117 IA65594:JB65613 RW65594:SX65613 ABS65594:ACT65613 ALO65594:AMP65613 AVK65594:AWL65613 BFG65594:BGH65613 BPC65594:BQD65613 BYY65594:BZZ65613 CIU65594:CJV65613 CSQ65594:CTR65613 DCM65594:DDN65613 DMI65594:DNJ65613 DWE65594:DXF65613 EGA65594:EHB65613 EPW65594:EQX65613 EZS65594:FAT65613 FJO65594:FKP65613 FTK65594:FUL65613 GDG65594:GEH65613 GNC65594:GOD65613 GWY65594:GXZ65613 HGU65594:HHV65613 HQQ65594:HRR65613 IAM65594:IBN65613 IKI65594:ILJ65613 IUE65594:IVF65613 JEA65594:JFB65613 JNW65594:JOX65613 JXS65594:JYT65613 KHO65594:KIP65613 KRK65594:KSL65613 LBG65594:LCH65613 LLC65594:LMD65613 LUY65594:LVZ65613 MEU65594:MFV65613 MOQ65594:MPR65613 MYM65594:MZN65613 NII65594:NJJ65613 NSE65594:NTF65613 OCA65594:ODB65613 OLW65594:OMX65613 OVS65594:OWT65613 PFO65594:PGP65613 PPK65594:PQL65613 PZG65594:QAH65613 QJC65594:QKD65613 QSY65594:QTZ65613 RCU65594:RDV65613 RMQ65594:RNR65613 RWM65594:RXN65613 SGI65594:SHJ65613 SQE65594:SRF65613 TAA65594:TBB65613 TJW65594:TKX65613 TTS65594:TUT65613 UDO65594:UEP65613 UNK65594:UOL65613 UXG65594:UYH65613 VHC65594:VID65613 VQY65594:VRZ65613 WAU65594:WBV65613 WKQ65594:WLR65613 WUM65594:WVN65613 IA131130:JB131149 RW131130:SX131149 ABS131130:ACT131149 ALO131130:AMP131149 AVK131130:AWL131149 BFG131130:BGH131149 BPC131130:BQD131149 BYY131130:BZZ131149 CIU131130:CJV131149 CSQ131130:CTR131149 DCM131130:DDN131149 DMI131130:DNJ131149 DWE131130:DXF131149 EGA131130:EHB131149 EPW131130:EQX131149 EZS131130:FAT131149 FJO131130:FKP131149 FTK131130:FUL131149 GDG131130:GEH131149 GNC131130:GOD131149 GWY131130:GXZ131149 HGU131130:HHV131149 HQQ131130:HRR131149 IAM131130:IBN131149 IKI131130:ILJ131149 IUE131130:IVF131149 JEA131130:JFB131149 JNW131130:JOX131149 JXS131130:JYT131149 KHO131130:KIP131149 KRK131130:KSL131149 LBG131130:LCH131149 LLC131130:LMD131149 LUY131130:LVZ131149 MEU131130:MFV131149 MOQ131130:MPR131149 MYM131130:MZN131149 NII131130:NJJ131149 NSE131130:NTF131149 OCA131130:ODB131149 OLW131130:OMX131149 OVS131130:OWT131149 PFO131130:PGP131149 PPK131130:PQL131149 PZG131130:QAH131149 QJC131130:QKD131149 QSY131130:QTZ131149 RCU131130:RDV131149 RMQ131130:RNR131149 RWM131130:RXN131149 SGI131130:SHJ131149 SQE131130:SRF131149 TAA131130:TBB131149 TJW131130:TKX131149 TTS131130:TUT131149 UDO131130:UEP131149 UNK131130:UOL131149 UXG131130:UYH131149 VHC131130:VID131149 VQY131130:VRZ131149 WAU131130:WBV131149 WKQ131130:WLR131149 WUM131130:WVN131149 IA196666:JB196685 RW196666:SX196685 ABS196666:ACT196685 ALO196666:AMP196685 AVK196666:AWL196685 BFG196666:BGH196685 BPC196666:BQD196685 BYY196666:BZZ196685 CIU196666:CJV196685 CSQ196666:CTR196685 DCM196666:DDN196685 DMI196666:DNJ196685 DWE196666:DXF196685 EGA196666:EHB196685 EPW196666:EQX196685 EZS196666:FAT196685 FJO196666:FKP196685 FTK196666:FUL196685 GDG196666:GEH196685 GNC196666:GOD196685 GWY196666:GXZ196685 HGU196666:HHV196685 HQQ196666:HRR196685 IAM196666:IBN196685 IKI196666:ILJ196685 IUE196666:IVF196685 JEA196666:JFB196685 JNW196666:JOX196685 JXS196666:JYT196685 KHO196666:KIP196685 KRK196666:KSL196685 LBG196666:LCH196685 LLC196666:LMD196685 LUY196666:LVZ196685 MEU196666:MFV196685 MOQ196666:MPR196685 MYM196666:MZN196685 NII196666:NJJ196685 NSE196666:NTF196685 OCA196666:ODB196685 OLW196666:OMX196685 OVS196666:OWT196685 PFO196666:PGP196685 PPK196666:PQL196685 PZG196666:QAH196685 QJC196666:QKD196685 QSY196666:QTZ196685 RCU196666:RDV196685 RMQ196666:RNR196685 RWM196666:RXN196685 SGI196666:SHJ196685 SQE196666:SRF196685 TAA196666:TBB196685 TJW196666:TKX196685 TTS196666:TUT196685 UDO196666:UEP196685 UNK196666:UOL196685 UXG196666:UYH196685 VHC196666:VID196685 VQY196666:VRZ196685 WAU196666:WBV196685 WKQ196666:WLR196685 WUM196666:WVN196685 IA262202:JB262221 RW262202:SX262221 ABS262202:ACT262221 ALO262202:AMP262221 AVK262202:AWL262221 BFG262202:BGH262221 BPC262202:BQD262221 BYY262202:BZZ262221 CIU262202:CJV262221 CSQ262202:CTR262221 DCM262202:DDN262221 DMI262202:DNJ262221 DWE262202:DXF262221 EGA262202:EHB262221 EPW262202:EQX262221 EZS262202:FAT262221 FJO262202:FKP262221 FTK262202:FUL262221 GDG262202:GEH262221 GNC262202:GOD262221 GWY262202:GXZ262221 HGU262202:HHV262221 HQQ262202:HRR262221 IAM262202:IBN262221 IKI262202:ILJ262221 IUE262202:IVF262221 JEA262202:JFB262221 JNW262202:JOX262221 JXS262202:JYT262221 KHO262202:KIP262221 KRK262202:KSL262221 LBG262202:LCH262221 LLC262202:LMD262221 LUY262202:LVZ262221 MEU262202:MFV262221 MOQ262202:MPR262221 MYM262202:MZN262221 NII262202:NJJ262221 NSE262202:NTF262221 OCA262202:ODB262221 OLW262202:OMX262221 OVS262202:OWT262221 PFO262202:PGP262221 PPK262202:PQL262221 PZG262202:QAH262221 QJC262202:QKD262221 QSY262202:QTZ262221 RCU262202:RDV262221 RMQ262202:RNR262221 RWM262202:RXN262221 SGI262202:SHJ262221 SQE262202:SRF262221 TAA262202:TBB262221 TJW262202:TKX262221 TTS262202:TUT262221 UDO262202:UEP262221 UNK262202:UOL262221 UXG262202:UYH262221 VHC262202:VID262221 VQY262202:VRZ262221 WAU262202:WBV262221 WKQ262202:WLR262221 WUM262202:WVN262221 IA327738:JB327757 RW327738:SX327757 ABS327738:ACT327757 ALO327738:AMP327757 AVK327738:AWL327757 BFG327738:BGH327757 BPC327738:BQD327757 BYY327738:BZZ327757 CIU327738:CJV327757 CSQ327738:CTR327757 DCM327738:DDN327757 DMI327738:DNJ327757 DWE327738:DXF327757 EGA327738:EHB327757 EPW327738:EQX327757 EZS327738:FAT327757 FJO327738:FKP327757 FTK327738:FUL327757 GDG327738:GEH327757 GNC327738:GOD327757 GWY327738:GXZ327757 HGU327738:HHV327757 HQQ327738:HRR327757 IAM327738:IBN327757 IKI327738:ILJ327757 IUE327738:IVF327757 JEA327738:JFB327757 JNW327738:JOX327757 JXS327738:JYT327757 KHO327738:KIP327757 KRK327738:KSL327757 LBG327738:LCH327757 LLC327738:LMD327757 LUY327738:LVZ327757 MEU327738:MFV327757 MOQ327738:MPR327757 MYM327738:MZN327757 NII327738:NJJ327757 NSE327738:NTF327757 OCA327738:ODB327757 OLW327738:OMX327757 OVS327738:OWT327757 PFO327738:PGP327757 PPK327738:PQL327757 PZG327738:QAH327757 QJC327738:QKD327757 QSY327738:QTZ327757 RCU327738:RDV327757 RMQ327738:RNR327757 RWM327738:RXN327757 SGI327738:SHJ327757 SQE327738:SRF327757 TAA327738:TBB327757 TJW327738:TKX327757 TTS327738:TUT327757 UDO327738:UEP327757 UNK327738:UOL327757 UXG327738:UYH327757 VHC327738:VID327757 VQY327738:VRZ327757 WAU327738:WBV327757 WKQ327738:WLR327757 WUM327738:WVN327757 IA393274:JB393293 RW393274:SX393293 ABS393274:ACT393293 ALO393274:AMP393293 AVK393274:AWL393293 BFG393274:BGH393293 BPC393274:BQD393293 BYY393274:BZZ393293 CIU393274:CJV393293 CSQ393274:CTR393293 DCM393274:DDN393293 DMI393274:DNJ393293 DWE393274:DXF393293 EGA393274:EHB393293 EPW393274:EQX393293 EZS393274:FAT393293 FJO393274:FKP393293 FTK393274:FUL393293 GDG393274:GEH393293 GNC393274:GOD393293 GWY393274:GXZ393293 HGU393274:HHV393293 HQQ393274:HRR393293 IAM393274:IBN393293 IKI393274:ILJ393293 IUE393274:IVF393293 JEA393274:JFB393293 JNW393274:JOX393293 JXS393274:JYT393293 KHO393274:KIP393293 KRK393274:KSL393293 LBG393274:LCH393293 LLC393274:LMD393293 LUY393274:LVZ393293 MEU393274:MFV393293 MOQ393274:MPR393293 MYM393274:MZN393293 NII393274:NJJ393293 NSE393274:NTF393293 OCA393274:ODB393293 OLW393274:OMX393293 OVS393274:OWT393293 PFO393274:PGP393293 PPK393274:PQL393293 PZG393274:QAH393293 QJC393274:QKD393293 QSY393274:QTZ393293 RCU393274:RDV393293 RMQ393274:RNR393293 RWM393274:RXN393293 SGI393274:SHJ393293 SQE393274:SRF393293 TAA393274:TBB393293 TJW393274:TKX393293 TTS393274:TUT393293 UDO393274:UEP393293 UNK393274:UOL393293 UXG393274:UYH393293 VHC393274:VID393293 VQY393274:VRZ393293 WAU393274:WBV393293 WKQ393274:WLR393293 WUM393274:WVN393293 IA458810:JB458829 RW458810:SX458829 ABS458810:ACT458829 ALO458810:AMP458829 AVK458810:AWL458829 BFG458810:BGH458829 BPC458810:BQD458829 BYY458810:BZZ458829 CIU458810:CJV458829 CSQ458810:CTR458829 DCM458810:DDN458829 DMI458810:DNJ458829 DWE458810:DXF458829 EGA458810:EHB458829 EPW458810:EQX458829 EZS458810:FAT458829 FJO458810:FKP458829 FTK458810:FUL458829 GDG458810:GEH458829 GNC458810:GOD458829 GWY458810:GXZ458829 HGU458810:HHV458829 HQQ458810:HRR458829 IAM458810:IBN458829 IKI458810:ILJ458829 IUE458810:IVF458829 JEA458810:JFB458829 JNW458810:JOX458829 JXS458810:JYT458829 KHO458810:KIP458829 KRK458810:KSL458829 LBG458810:LCH458829 LLC458810:LMD458829 LUY458810:LVZ458829 MEU458810:MFV458829 MOQ458810:MPR458829 MYM458810:MZN458829 NII458810:NJJ458829 NSE458810:NTF458829 OCA458810:ODB458829 OLW458810:OMX458829 OVS458810:OWT458829 PFO458810:PGP458829 PPK458810:PQL458829 PZG458810:QAH458829 QJC458810:QKD458829 QSY458810:QTZ458829 RCU458810:RDV458829 RMQ458810:RNR458829 RWM458810:RXN458829 SGI458810:SHJ458829 SQE458810:SRF458829 TAA458810:TBB458829 TJW458810:TKX458829 TTS458810:TUT458829 UDO458810:UEP458829 UNK458810:UOL458829 UXG458810:UYH458829 VHC458810:VID458829 VQY458810:VRZ458829 WAU458810:WBV458829 WKQ458810:WLR458829 WUM458810:WVN458829 IA524346:JB524365 RW524346:SX524365 ABS524346:ACT524365 ALO524346:AMP524365 AVK524346:AWL524365 BFG524346:BGH524365 BPC524346:BQD524365 BYY524346:BZZ524365 CIU524346:CJV524365 CSQ524346:CTR524365 DCM524346:DDN524365 DMI524346:DNJ524365 DWE524346:DXF524365 EGA524346:EHB524365 EPW524346:EQX524365 EZS524346:FAT524365 FJO524346:FKP524365 FTK524346:FUL524365 GDG524346:GEH524365 GNC524346:GOD524365 GWY524346:GXZ524365 HGU524346:HHV524365 HQQ524346:HRR524365 IAM524346:IBN524365 IKI524346:ILJ524365 IUE524346:IVF524365 JEA524346:JFB524365 JNW524346:JOX524365 JXS524346:JYT524365 KHO524346:KIP524365 KRK524346:KSL524365 LBG524346:LCH524365 LLC524346:LMD524365 LUY524346:LVZ524365 MEU524346:MFV524365 MOQ524346:MPR524365 MYM524346:MZN524365 NII524346:NJJ524365 NSE524346:NTF524365 OCA524346:ODB524365 OLW524346:OMX524365 OVS524346:OWT524365 PFO524346:PGP524365 PPK524346:PQL524365 PZG524346:QAH524365 QJC524346:QKD524365 QSY524346:QTZ524365 RCU524346:RDV524365 RMQ524346:RNR524365 RWM524346:RXN524365 SGI524346:SHJ524365 SQE524346:SRF524365 TAA524346:TBB524365 TJW524346:TKX524365 TTS524346:TUT524365 UDO524346:UEP524365 UNK524346:UOL524365 UXG524346:UYH524365 VHC524346:VID524365 VQY524346:VRZ524365 WAU524346:WBV524365 WKQ524346:WLR524365 WUM524346:WVN524365 IA589882:JB589901 RW589882:SX589901 ABS589882:ACT589901 ALO589882:AMP589901 AVK589882:AWL589901 BFG589882:BGH589901 BPC589882:BQD589901 BYY589882:BZZ589901 CIU589882:CJV589901 CSQ589882:CTR589901 DCM589882:DDN589901 DMI589882:DNJ589901 DWE589882:DXF589901 EGA589882:EHB589901 EPW589882:EQX589901 EZS589882:FAT589901 FJO589882:FKP589901 FTK589882:FUL589901 GDG589882:GEH589901 GNC589882:GOD589901 GWY589882:GXZ589901 HGU589882:HHV589901 HQQ589882:HRR589901 IAM589882:IBN589901 IKI589882:ILJ589901 IUE589882:IVF589901 JEA589882:JFB589901 JNW589882:JOX589901 JXS589882:JYT589901 KHO589882:KIP589901 KRK589882:KSL589901 LBG589882:LCH589901 LLC589882:LMD589901 LUY589882:LVZ589901 MEU589882:MFV589901 MOQ589882:MPR589901 MYM589882:MZN589901 NII589882:NJJ589901 NSE589882:NTF589901 OCA589882:ODB589901 OLW589882:OMX589901 OVS589882:OWT589901 PFO589882:PGP589901 PPK589882:PQL589901 PZG589882:QAH589901 QJC589882:QKD589901 QSY589882:QTZ589901 RCU589882:RDV589901 RMQ589882:RNR589901 RWM589882:RXN589901 SGI589882:SHJ589901 SQE589882:SRF589901 TAA589882:TBB589901 TJW589882:TKX589901 TTS589882:TUT589901 UDO589882:UEP589901 UNK589882:UOL589901 UXG589882:UYH589901 VHC589882:VID589901 VQY589882:VRZ589901 WAU589882:WBV589901 WKQ589882:WLR589901 WUM589882:WVN589901 IA655418:JB655437 RW655418:SX655437 ABS655418:ACT655437 ALO655418:AMP655437 AVK655418:AWL655437 BFG655418:BGH655437 BPC655418:BQD655437 BYY655418:BZZ655437 CIU655418:CJV655437 CSQ655418:CTR655437 DCM655418:DDN655437 DMI655418:DNJ655437 DWE655418:DXF655437 EGA655418:EHB655437 EPW655418:EQX655437 EZS655418:FAT655437 FJO655418:FKP655437 FTK655418:FUL655437 GDG655418:GEH655437 GNC655418:GOD655437 GWY655418:GXZ655437 HGU655418:HHV655437 HQQ655418:HRR655437 IAM655418:IBN655437 IKI655418:ILJ655437 IUE655418:IVF655437 JEA655418:JFB655437 JNW655418:JOX655437 JXS655418:JYT655437 KHO655418:KIP655437 KRK655418:KSL655437 LBG655418:LCH655437 LLC655418:LMD655437 LUY655418:LVZ655437 MEU655418:MFV655437 MOQ655418:MPR655437 MYM655418:MZN655437 NII655418:NJJ655437 NSE655418:NTF655437 OCA655418:ODB655437 OLW655418:OMX655437 OVS655418:OWT655437 PFO655418:PGP655437 PPK655418:PQL655437 PZG655418:QAH655437 QJC655418:QKD655437 QSY655418:QTZ655437 RCU655418:RDV655437 RMQ655418:RNR655437 RWM655418:RXN655437 SGI655418:SHJ655437 SQE655418:SRF655437 TAA655418:TBB655437 TJW655418:TKX655437 TTS655418:TUT655437 UDO655418:UEP655437 UNK655418:UOL655437 UXG655418:UYH655437 VHC655418:VID655437 VQY655418:VRZ655437 WAU655418:WBV655437 WKQ655418:WLR655437 WUM655418:WVN655437 IA720954:JB720973 RW720954:SX720973 ABS720954:ACT720973 ALO720954:AMP720973 AVK720954:AWL720973 BFG720954:BGH720973 BPC720954:BQD720973 BYY720954:BZZ720973 CIU720954:CJV720973 CSQ720954:CTR720973 DCM720954:DDN720973 DMI720954:DNJ720973 DWE720954:DXF720973 EGA720954:EHB720973 EPW720954:EQX720973 EZS720954:FAT720973 FJO720954:FKP720973 FTK720954:FUL720973 GDG720954:GEH720973 GNC720954:GOD720973 GWY720954:GXZ720973 HGU720954:HHV720973 HQQ720954:HRR720973 IAM720954:IBN720973 IKI720954:ILJ720973 IUE720954:IVF720973 JEA720954:JFB720973 JNW720954:JOX720973 JXS720954:JYT720973 KHO720954:KIP720973 KRK720954:KSL720973 LBG720954:LCH720973 LLC720954:LMD720973 LUY720954:LVZ720973 MEU720954:MFV720973 MOQ720954:MPR720973 MYM720954:MZN720973 NII720954:NJJ720973 NSE720954:NTF720973 OCA720954:ODB720973 OLW720954:OMX720973 OVS720954:OWT720973 PFO720954:PGP720973 PPK720954:PQL720973 PZG720954:QAH720973 QJC720954:QKD720973 QSY720954:QTZ720973 RCU720954:RDV720973 RMQ720954:RNR720973 RWM720954:RXN720973 SGI720954:SHJ720973 SQE720954:SRF720973 TAA720954:TBB720973 TJW720954:TKX720973 TTS720954:TUT720973 UDO720954:UEP720973 UNK720954:UOL720973 UXG720954:UYH720973 VHC720954:VID720973 VQY720954:VRZ720973 WAU720954:WBV720973 WKQ720954:WLR720973 WUM720954:WVN720973 IA786490:JB786509 RW786490:SX786509 ABS786490:ACT786509 ALO786490:AMP786509 AVK786490:AWL786509 BFG786490:BGH786509 BPC786490:BQD786509 BYY786490:BZZ786509 CIU786490:CJV786509 CSQ786490:CTR786509 DCM786490:DDN786509 DMI786490:DNJ786509 DWE786490:DXF786509 EGA786490:EHB786509 EPW786490:EQX786509 EZS786490:FAT786509 FJO786490:FKP786509 FTK786490:FUL786509 GDG786490:GEH786509 GNC786490:GOD786509 GWY786490:GXZ786509 HGU786490:HHV786509 HQQ786490:HRR786509 IAM786490:IBN786509 IKI786490:ILJ786509 IUE786490:IVF786509 JEA786490:JFB786509 JNW786490:JOX786509 JXS786490:JYT786509 KHO786490:KIP786509 KRK786490:KSL786509 LBG786490:LCH786509 LLC786490:LMD786509 LUY786490:LVZ786509 MEU786490:MFV786509 MOQ786490:MPR786509 MYM786490:MZN786509 NII786490:NJJ786509 NSE786490:NTF786509 OCA786490:ODB786509 OLW786490:OMX786509 OVS786490:OWT786509 PFO786490:PGP786509 PPK786490:PQL786509 PZG786490:QAH786509 QJC786490:QKD786509 QSY786490:QTZ786509 RCU786490:RDV786509 RMQ786490:RNR786509 RWM786490:RXN786509 SGI786490:SHJ786509 SQE786490:SRF786509 TAA786490:TBB786509 TJW786490:TKX786509 TTS786490:TUT786509 UDO786490:UEP786509 UNK786490:UOL786509 UXG786490:UYH786509 VHC786490:VID786509 VQY786490:VRZ786509 WAU786490:WBV786509 WKQ786490:WLR786509 WUM786490:WVN786509 IA852026:JB852045 RW852026:SX852045 ABS852026:ACT852045 ALO852026:AMP852045 AVK852026:AWL852045 BFG852026:BGH852045 BPC852026:BQD852045 BYY852026:BZZ852045 CIU852026:CJV852045 CSQ852026:CTR852045 DCM852026:DDN852045 DMI852026:DNJ852045 DWE852026:DXF852045 EGA852026:EHB852045 EPW852026:EQX852045 EZS852026:FAT852045 FJO852026:FKP852045 FTK852026:FUL852045 GDG852026:GEH852045 GNC852026:GOD852045 GWY852026:GXZ852045 HGU852026:HHV852045 HQQ852026:HRR852045 IAM852026:IBN852045 IKI852026:ILJ852045 IUE852026:IVF852045 JEA852026:JFB852045 JNW852026:JOX852045 JXS852026:JYT852045 KHO852026:KIP852045 KRK852026:KSL852045 LBG852026:LCH852045 LLC852026:LMD852045 LUY852026:LVZ852045 MEU852026:MFV852045 MOQ852026:MPR852045 MYM852026:MZN852045 NII852026:NJJ852045 NSE852026:NTF852045 OCA852026:ODB852045 OLW852026:OMX852045 OVS852026:OWT852045 PFO852026:PGP852045 PPK852026:PQL852045 PZG852026:QAH852045 QJC852026:QKD852045 QSY852026:QTZ852045 RCU852026:RDV852045 RMQ852026:RNR852045 RWM852026:RXN852045 SGI852026:SHJ852045 SQE852026:SRF852045 TAA852026:TBB852045 TJW852026:TKX852045 TTS852026:TUT852045 UDO852026:UEP852045 UNK852026:UOL852045 UXG852026:UYH852045 VHC852026:VID852045 VQY852026:VRZ852045 WAU852026:WBV852045 WKQ852026:WLR852045 WUM852026:WVN852045 IA917562:JB917581 RW917562:SX917581 ABS917562:ACT917581 ALO917562:AMP917581 AVK917562:AWL917581 BFG917562:BGH917581 BPC917562:BQD917581 BYY917562:BZZ917581 CIU917562:CJV917581 CSQ917562:CTR917581 DCM917562:DDN917581 DMI917562:DNJ917581 DWE917562:DXF917581 EGA917562:EHB917581 EPW917562:EQX917581 EZS917562:FAT917581 FJO917562:FKP917581 FTK917562:FUL917581 GDG917562:GEH917581 GNC917562:GOD917581 GWY917562:GXZ917581 HGU917562:HHV917581 HQQ917562:HRR917581 IAM917562:IBN917581 IKI917562:ILJ917581 IUE917562:IVF917581 JEA917562:JFB917581 JNW917562:JOX917581 JXS917562:JYT917581 KHO917562:KIP917581 KRK917562:KSL917581 LBG917562:LCH917581 LLC917562:LMD917581 LUY917562:LVZ917581 MEU917562:MFV917581 MOQ917562:MPR917581 MYM917562:MZN917581 NII917562:NJJ917581 NSE917562:NTF917581 OCA917562:ODB917581 OLW917562:OMX917581 OVS917562:OWT917581 PFO917562:PGP917581 PPK917562:PQL917581 PZG917562:QAH917581 QJC917562:QKD917581 QSY917562:QTZ917581 RCU917562:RDV917581 RMQ917562:RNR917581 RWM917562:RXN917581 SGI917562:SHJ917581 SQE917562:SRF917581 TAA917562:TBB917581 TJW917562:TKX917581 TTS917562:TUT917581 UDO917562:UEP917581 UNK917562:UOL917581 UXG917562:UYH917581 VHC917562:VID917581 VQY917562:VRZ917581 WAU917562:WBV917581 WKQ917562:WLR917581 WUM917562:WVN917581 IA983098:JB983117 RW983098:SX983117 ABS983098:ACT983117 ALO983098:AMP983117 AVK983098:AWL983117 BFG983098:BGH983117 BPC983098:BQD983117 BYY983098:BZZ983117 CIU983098:CJV983117 CSQ983098:CTR983117 DCM983098:DDN983117 DMI983098:DNJ983117 DWE983098:DXF983117 EGA983098:EHB983117 EPW983098:EQX983117 EZS983098:FAT983117 FJO983098:FKP983117 FTK983098:FUL983117 GDG983098:GEH983117 GNC983098:GOD983117 GWY983098:GXZ983117 HGU983098:HHV983117 HQQ983098:HRR983117 IAM983098:IBN983117 IKI983098:ILJ983117 IUE983098:IVF983117 JEA983098:JFB983117 JNW983098:JOX983117 JXS983098:JYT983117 KHO983098:KIP983117 KRK983098:KSL983117 LBG983098:LCH983117 LLC983098:LMD983117 LUY983098:LVZ983117 MEU983098:MFV983117 MOQ983098:MPR983117 MYM983098:MZN983117 NII983098:NJJ983117 NSE983098:NTF983117 OCA983098:ODB983117 OLW983098:OMX983117 OVS983098:OWT983117 PFO983098:PGP983117 PPK983098:PQL983117 PZG983098:QAH983117 QJC983098:QKD983117 QSY983098:QTZ983117 RCU983098:RDV983117 RMQ983098:RNR983117 RWM983098:RXN983117 SGI983098:SHJ983117 SQE983098:SRF983117 TAA983098:TBB983117 TJW983098:TKX983117 TTS983098:TUT983117 UDO983098:UEP983117 UNK983098:UOL983117 UXG983098:UYH983117 VHC983098:VID983117 WKQ983098:WLR983117 RW10:SX103 ABS10:ACT103 ALO10:AMP103 AVK10:AWL103 BFG10:BGH103 BPC10:BQD103 BYY10:BZZ103 CIU10:CJV103 CSQ10:CTR103 DCM10:DDN103 DMI10:DNJ103 DWE10:DXF103 EGA10:EHB103 EPW10:EQX103 EZS10:FAT103 FJO10:FKP103 FTK10:FUL103 GDG10:GEH103 GNC10:GOD103 GWY10:GXZ103 HGU10:HHV103 HQQ10:HRR103 IAM10:IBN103 IKI10:ILJ103 IUE10:IVF103 JEA10:JFB103 JNW10:JOX103 JXS10:JYT103 KHO10:KIP103 KRK10:KSL103 LBG10:LCH103 LLC10:LMD103 LUY10:LVZ103 MEU10:MFV103 MOQ10:MPR103 MYM10:MZN103 NII10:NJJ103 NSE10:NTF103 OCA10:ODB103 OLW10:OMX103 OVS10:OWT103 PFO10:PGP103 PPK10:PQL103 PZG10:QAH103 QJC10:QKD103 QSY10:QTZ103 RCU10:RDV103 RMQ10:RNR103 RWM10:RXN103 SGI10:SHJ103 SQE10:SRF103 TAA10:TBB103 TJW10:TKX103 TTS10:TUT103 UDO10:UEP103 UNK10:UOL103 UXG10:UYH103 VHC10:VID103 VQY10:VRZ103 WAU10:WBV103 WKQ10:WLR103 WUM10:WVN103 IA10:JB103 G983099:W983118 G65595:W65614 G131131:W131150 G196667:W196686 G262203:W262222 G327739:W327758 G393275:W393294 G458811:W458830 G524347:W524366 G589883:W589902 G655419:W655438 G720955:W720974 G786491:W786510 G852027:W852046 G917563:W917582" xr:uid="{D2781C6D-8467-4DCB-833E-039F86DB5204}">
      <formula1>IF(#REF!="×","")</formula1>
    </dataValidation>
  </dataValidations>
  <printOptions horizontalCentered="1"/>
  <pageMargins left="0.51181102362204722" right="0.51181102362204722" top="0.35433070866141736" bottom="0.35433070866141736" header="0.31496062992125984" footer="0.31496062992125984"/>
  <pageSetup paperSize="9" scale="27" orientation="portrait" r:id="rId1"/>
  <headerFooter>
    <oddHeader xml:space="preserve">&amp;R
</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3B90D-E3BC-42ED-8816-5DCC241F9BF1}">
  <sheetPr>
    <tabColor rgb="FFFFFF00"/>
  </sheetPr>
  <dimension ref="A1:F17"/>
  <sheetViews>
    <sheetView showGridLines="0" view="pageBreakPreview" zoomScale="80" zoomScaleNormal="100" zoomScaleSheetLayoutView="80" workbookViewId="0">
      <selection activeCell="D14" sqref="D14"/>
    </sheetView>
  </sheetViews>
  <sheetFormatPr defaultColWidth="9" defaultRowHeight="18" customHeight="1"/>
  <cols>
    <col min="1" max="1" width="5" style="307" customWidth="1"/>
    <col min="2" max="2" width="15.625" style="307" customWidth="1"/>
    <col min="3" max="3" width="14.625" style="307" customWidth="1"/>
    <col min="4" max="4" width="22" style="307" customWidth="1"/>
    <col min="5" max="6" width="25.25" style="307" customWidth="1"/>
    <col min="7" max="16384" width="9" style="307"/>
  </cols>
  <sheetData>
    <row r="1" spans="1:6" ht="18" customHeight="1" thickBot="1">
      <c r="A1" s="599" t="s">
        <v>291</v>
      </c>
      <c r="B1" s="600"/>
      <c r="C1" s="600"/>
      <c r="D1" s="600"/>
      <c r="E1" s="600"/>
      <c r="F1" s="600"/>
    </row>
    <row r="2" spans="1:6" ht="18" customHeight="1" thickBot="1">
      <c r="A2" s="600"/>
      <c r="B2" s="600"/>
      <c r="C2" s="600"/>
      <c r="D2" s="601" t="s">
        <v>76</v>
      </c>
      <c r="E2" s="1228" t="str">
        <f>基礎情報!E37&amp;""</f>
        <v/>
      </c>
      <c r="F2" s="1229"/>
    </row>
    <row r="3" spans="1:6" ht="18" customHeight="1">
      <c r="A3" s="600"/>
      <c r="B3" s="600"/>
      <c r="C3" s="600"/>
      <c r="D3" s="600"/>
      <c r="E3" s="600"/>
      <c r="F3" s="600"/>
    </row>
    <row r="4" spans="1:6" ht="18" customHeight="1">
      <c r="A4" s="1230" t="s">
        <v>292</v>
      </c>
      <c r="B4" s="1230"/>
      <c r="C4" s="1230"/>
      <c r="D4" s="1230"/>
      <c r="E4" s="1230"/>
      <c r="F4" s="1230"/>
    </row>
    <row r="5" spans="1:6" ht="18" customHeight="1" thickBot="1">
      <c r="A5" s="602"/>
      <c r="B5" s="602"/>
      <c r="C5" s="602"/>
      <c r="D5" s="602"/>
      <c r="E5" s="602"/>
      <c r="F5" s="602"/>
    </row>
    <row r="6" spans="1:6" ht="39.950000000000003" customHeight="1">
      <c r="A6" s="937" t="s">
        <v>9</v>
      </c>
      <c r="B6" s="939" t="s">
        <v>7</v>
      </c>
      <c r="C6" s="939" t="s">
        <v>8</v>
      </c>
      <c r="D6" s="939" t="s">
        <v>89</v>
      </c>
      <c r="E6" s="413" t="s">
        <v>293</v>
      </c>
      <c r="F6" s="431" t="s">
        <v>294</v>
      </c>
    </row>
    <row r="7" spans="1:6" ht="56.1" customHeight="1" thickBot="1">
      <c r="A7" s="938"/>
      <c r="B7" s="940"/>
      <c r="C7" s="940"/>
      <c r="D7" s="940"/>
      <c r="E7" s="508" t="str">
        <f>IF(E15&gt;0,"NG－要コメント確認","")</f>
        <v/>
      </c>
      <c r="F7" s="509" t="str">
        <f>IF(F15&lt;0,"NG","")</f>
        <v/>
      </c>
    </row>
    <row r="8" spans="1:6" ht="18" customHeight="1">
      <c r="A8" s="603" t="s">
        <v>37</v>
      </c>
      <c r="B8" s="604" t="s">
        <v>22</v>
      </c>
      <c r="C8" s="604" t="s">
        <v>23</v>
      </c>
      <c r="D8" s="604" t="s">
        <v>24</v>
      </c>
      <c r="E8" s="329">
        <v>-200000</v>
      </c>
      <c r="F8" s="320"/>
    </row>
    <row r="9" spans="1:6" s="309" customFormat="1" ht="18" customHeight="1">
      <c r="A9" s="603" t="s">
        <v>97</v>
      </c>
      <c r="B9" s="604" t="s">
        <v>22</v>
      </c>
      <c r="C9" s="604" t="s">
        <v>23</v>
      </c>
      <c r="D9" s="604" t="s">
        <v>24</v>
      </c>
      <c r="E9" s="330"/>
      <c r="F9" s="320">
        <v>200000</v>
      </c>
    </row>
    <row r="10" spans="1:6" ht="18" customHeight="1">
      <c r="A10" s="605">
        <v>1</v>
      </c>
      <c r="B10" s="593"/>
      <c r="C10" s="593"/>
      <c r="D10" s="593"/>
      <c r="E10" s="594"/>
      <c r="F10" s="595"/>
    </row>
    <row r="11" spans="1:6" ht="18" customHeight="1">
      <c r="A11" s="605">
        <v>2</v>
      </c>
      <c r="B11" s="593"/>
      <c r="C11" s="593"/>
      <c r="D11" s="593"/>
      <c r="E11" s="594"/>
      <c r="F11" s="595"/>
    </row>
    <row r="12" spans="1:6" ht="18" customHeight="1">
      <c r="A12" s="605">
        <v>3</v>
      </c>
      <c r="B12" s="593"/>
      <c r="C12" s="593"/>
      <c r="D12" s="593"/>
      <c r="E12" s="594"/>
      <c r="F12" s="595"/>
    </row>
    <row r="13" spans="1:6" ht="18" customHeight="1">
      <c r="A13" s="605">
        <v>4</v>
      </c>
      <c r="B13" s="593"/>
      <c r="C13" s="593"/>
      <c r="D13" s="593"/>
      <c r="E13" s="594"/>
      <c r="F13" s="595"/>
    </row>
    <row r="14" spans="1:6" ht="18" customHeight="1" thickBot="1">
      <c r="A14" s="606">
        <v>5</v>
      </c>
      <c r="B14" s="596"/>
      <c r="C14" s="596"/>
      <c r="D14" s="596"/>
      <c r="E14" s="597"/>
      <c r="F14" s="598"/>
    </row>
    <row r="15" spans="1:6" ht="18" customHeight="1" thickBot="1">
      <c r="A15" s="1223" t="s">
        <v>21</v>
      </c>
      <c r="B15" s="1224"/>
      <c r="C15" s="1224"/>
      <c r="D15" s="1225"/>
      <c r="E15" s="416">
        <f>SUM(E10:E14)</f>
        <v>0</v>
      </c>
      <c r="F15" s="194">
        <f>SUM(F10:F14)</f>
        <v>0</v>
      </c>
    </row>
    <row r="16" spans="1:6" ht="18" customHeight="1">
      <c r="A16" s="607" t="s">
        <v>59</v>
      </c>
      <c r="B16" s="1226" t="s">
        <v>295</v>
      </c>
      <c r="C16" s="1226"/>
      <c r="D16" s="1226"/>
      <c r="E16" s="1226"/>
      <c r="F16" s="1226"/>
    </row>
    <row r="17" spans="1:6" ht="18" customHeight="1">
      <c r="A17" s="608"/>
      <c r="B17" s="1227"/>
      <c r="C17" s="1227"/>
      <c r="D17" s="1227"/>
      <c r="E17" s="1227"/>
      <c r="F17" s="1227"/>
    </row>
  </sheetData>
  <sheetProtection algorithmName="SHA-512" hashValue="acVCFBE6OktY0lGEQK1F6++I/dshGEb0TD5IzttHhqghZV0Ls3i8oBOj7i/TclS5YOFO1eCmHX9gE22xmi81rQ==" saltValue="Vnat+fyeZEEzgG0TMg0WLQ==" spinCount="100000" sheet="1" insertColumns="0" insertRows="0"/>
  <mergeCells count="8">
    <mergeCell ref="A15:D15"/>
    <mergeCell ref="B16:F17"/>
    <mergeCell ref="E2:F2"/>
    <mergeCell ref="A4:F4"/>
    <mergeCell ref="A6:A7"/>
    <mergeCell ref="B6:B7"/>
    <mergeCell ref="C6:C7"/>
    <mergeCell ref="D6:D7"/>
  </mergeCells>
  <phoneticPr fontId="4"/>
  <conditionalFormatting sqref="E7">
    <cfRule type="cellIs" dxfId="3" priority="9" operator="equal">
      <formula>"NG－要コメント確認"</formula>
    </cfRule>
  </conditionalFormatting>
  <conditionalFormatting sqref="F7">
    <cfRule type="cellIs" dxfId="2" priority="8" operator="equal">
      <formula>"NG"</formula>
    </cfRule>
  </conditionalFormatting>
  <conditionalFormatting sqref="E15">
    <cfRule type="cellIs" dxfId="1" priority="2" operator="greaterThan">
      <formula>0</formula>
    </cfRule>
  </conditionalFormatting>
  <conditionalFormatting sqref="F15">
    <cfRule type="cellIs" dxfId="0" priority="1" operator="lessThan">
      <formula>0</formula>
    </cfRule>
  </conditionalFormatting>
  <printOptions horizontalCentered="1"/>
  <pageMargins left="0.78740157480314965" right="0.78740157480314965" top="0.59055118110236227" bottom="0.59055118110236227" header="0.51181102362204722" footer="0.51181102362204722"/>
  <pageSetup paperSize="9" scale="73"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08987-E115-4C0B-AA6D-D8AF2A7526E3}">
  <sheetPr>
    <tabColor theme="0" tint="-0.34998626667073579"/>
  </sheetPr>
  <dimension ref="A1:II4"/>
  <sheetViews>
    <sheetView zoomScaleNormal="100" workbookViewId="0">
      <selection activeCell="CC2" sqref="CC2"/>
    </sheetView>
  </sheetViews>
  <sheetFormatPr defaultRowHeight="13.5"/>
  <cols>
    <col min="1" max="243" width="2.125" customWidth="1"/>
  </cols>
  <sheetData>
    <row r="1" spans="1:243" s="303" customFormat="1" ht="270" customHeight="1">
      <c r="A1" s="302" t="s">
        <v>367</v>
      </c>
      <c r="B1" s="302" t="s">
        <v>368</v>
      </c>
      <c r="C1" s="302" t="s">
        <v>369</v>
      </c>
      <c r="D1" s="302" t="s">
        <v>370</v>
      </c>
      <c r="E1" s="302" t="s">
        <v>371</v>
      </c>
      <c r="F1" s="302" t="s">
        <v>372</v>
      </c>
      <c r="G1" s="302" t="s">
        <v>373</v>
      </c>
      <c r="H1" s="302" t="s">
        <v>374</v>
      </c>
      <c r="I1" s="302" t="s">
        <v>375</v>
      </c>
      <c r="J1" s="302" t="s">
        <v>376</v>
      </c>
      <c r="K1" s="302" t="s">
        <v>377</v>
      </c>
      <c r="L1" s="302" t="s">
        <v>378</v>
      </c>
      <c r="M1" s="302" t="s">
        <v>379</v>
      </c>
      <c r="N1" s="302" t="s">
        <v>380</v>
      </c>
      <c r="O1" s="302" t="s">
        <v>381</v>
      </c>
      <c r="P1" s="302" t="s">
        <v>382</v>
      </c>
      <c r="Q1" s="302" t="s">
        <v>383</v>
      </c>
      <c r="R1" s="302" t="s">
        <v>384</v>
      </c>
      <c r="S1" s="302" t="s">
        <v>385</v>
      </c>
      <c r="T1" s="302" t="s">
        <v>386</v>
      </c>
      <c r="U1" s="302" t="s">
        <v>387</v>
      </c>
      <c r="V1" s="302" t="s">
        <v>388</v>
      </c>
      <c r="W1" s="302" t="s">
        <v>389</v>
      </c>
      <c r="X1" s="302" t="s">
        <v>390</v>
      </c>
      <c r="Y1" s="302" t="s">
        <v>391</v>
      </c>
      <c r="Z1" s="302" t="s">
        <v>392</v>
      </c>
      <c r="AA1" s="302" t="s">
        <v>393</v>
      </c>
      <c r="AB1" s="302" t="s">
        <v>394</v>
      </c>
      <c r="AC1" s="302" t="s">
        <v>395</v>
      </c>
      <c r="AD1" s="302" t="s">
        <v>396</v>
      </c>
      <c r="AE1" s="302" t="s">
        <v>397</v>
      </c>
      <c r="AF1" s="302" t="s">
        <v>398</v>
      </c>
      <c r="AG1" s="302" t="s">
        <v>399</v>
      </c>
      <c r="AH1" s="302" t="s">
        <v>406</v>
      </c>
      <c r="AI1" s="302" t="s">
        <v>400</v>
      </c>
      <c r="AJ1" s="302" t="s">
        <v>401</v>
      </c>
      <c r="AK1" s="302" t="s">
        <v>402</v>
      </c>
      <c r="AL1" s="302" t="s">
        <v>403</v>
      </c>
      <c r="AM1" s="302" t="s">
        <v>404</v>
      </c>
      <c r="AN1" s="302" t="s">
        <v>405</v>
      </c>
      <c r="AO1" s="302" t="s">
        <v>407</v>
      </c>
      <c r="AP1" s="302" t="s">
        <v>408</v>
      </c>
      <c r="AQ1" s="302" t="s">
        <v>409</v>
      </c>
      <c r="AR1" s="302" t="s">
        <v>410</v>
      </c>
      <c r="AS1" s="302" t="s">
        <v>411</v>
      </c>
      <c r="AT1" s="302" t="s">
        <v>412</v>
      </c>
      <c r="AU1" s="302" t="s">
        <v>417</v>
      </c>
      <c r="AV1" s="302" t="s">
        <v>418</v>
      </c>
      <c r="AW1" s="302" t="s">
        <v>419</v>
      </c>
      <c r="AX1" s="302" t="s">
        <v>420</v>
      </c>
      <c r="AY1" s="302" t="s">
        <v>421</v>
      </c>
      <c r="AZ1" s="302" t="s">
        <v>413</v>
      </c>
      <c r="BA1" s="302" t="s">
        <v>414</v>
      </c>
      <c r="BB1" s="302" t="s">
        <v>415</v>
      </c>
      <c r="BC1" s="302" t="s">
        <v>416</v>
      </c>
      <c r="BD1" s="302" t="s">
        <v>425</v>
      </c>
      <c r="BE1" s="302" t="s">
        <v>426</v>
      </c>
      <c r="BF1" s="302" t="s">
        <v>427</v>
      </c>
      <c r="BG1" s="302" t="s">
        <v>422</v>
      </c>
      <c r="BH1" s="302" t="s">
        <v>423</v>
      </c>
      <c r="BI1" s="302" t="s">
        <v>424</v>
      </c>
      <c r="BJ1" s="302" t="s">
        <v>429</v>
      </c>
      <c r="BK1" s="302" t="s">
        <v>430</v>
      </c>
      <c r="BL1" s="302" t="s">
        <v>431</v>
      </c>
      <c r="BM1" s="302" t="s">
        <v>413</v>
      </c>
      <c r="BN1" s="302" t="s">
        <v>414</v>
      </c>
      <c r="BO1" s="302" t="s">
        <v>415</v>
      </c>
      <c r="BP1" s="302" t="s">
        <v>416</v>
      </c>
      <c r="BQ1" s="302" t="s">
        <v>428</v>
      </c>
      <c r="BR1" s="302" t="s">
        <v>432</v>
      </c>
      <c r="BS1" s="302" t="s">
        <v>433</v>
      </c>
      <c r="BT1" s="302" t="s">
        <v>434</v>
      </c>
      <c r="BU1" s="302" t="s">
        <v>435</v>
      </c>
      <c r="BV1" s="302" t="s">
        <v>436</v>
      </c>
      <c r="BW1" s="302" t="s">
        <v>437</v>
      </c>
      <c r="BX1" s="302" t="s">
        <v>438</v>
      </c>
      <c r="BY1" s="302" t="s">
        <v>439</v>
      </c>
      <c r="BZ1" s="302" t="s">
        <v>440</v>
      </c>
      <c r="CA1" s="302" t="s">
        <v>441</v>
      </c>
      <c r="CB1" s="302" t="s">
        <v>442</v>
      </c>
      <c r="CC1" s="302" t="s">
        <v>443</v>
      </c>
      <c r="CD1" s="302" t="s">
        <v>444</v>
      </c>
      <c r="CE1" s="302" t="s">
        <v>445</v>
      </c>
      <c r="CF1" s="302" t="s">
        <v>446</v>
      </c>
      <c r="CG1" s="302" t="s">
        <v>447</v>
      </c>
      <c r="CH1" s="302" t="s">
        <v>448</v>
      </c>
      <c r="CI1" s="302" t="s">
        <v>449</v>
      </c>
      <c r="CJ1" s="302" t="s">
        <v>450</v>
      </c>
      <c r="CK1" s="302" t="s">
        <v>451</v>
      </c>
      <c r="CL1" s="302" t="s">
        <v>452</v>
      </c>
      <c r="CM1" s="302" t="s">
        <v>453</v>
      </c>
      <c r="CN1" s="302" t="s">
        <v>454</v>
      </c>
      <c r="CO1" s="302" t="s">
        <v>455</v>
      </c>
      <c r="CP1" s="302" t="s">
        <v>456</v>
      </c>
      <c r="CQ1" s="302" t="s">
        <v>457</v>
      </c>
      <c r="CR1" s="302" t="s">
        <v>458</v>
      </c>
      <c r="CS1" s="302" t="s">
        <v>459</v>
      </c>
      <c r="CT1" s="302" t="s">
        <v>460</v>
      </c>
      <c r="CU1" s="302" t="s">
        <v>461</v>
      </c>
      <c r="CV1" s="302" t="s">
        <v>462</v>
      </c>
      <c r="CW1" s="302" t="s">
        <v>463</v>
      </c>
      <c r="CX1" s="302" t="s">
        <v>464</v>
      </c>
      <c r="CY1" s="302" t="s">
        <v>465</v>
      </c>
      <c r="CZ1" s="302" t="s">
        <v>466</v>
      </c>
      <c r="DA1" s="302" t="s">
        <v>467</v>
      </c>
      <c r="DB1" s="302" t="s">
        <v>468</v>
      </c>
      <c r="DC1" s="302" t="s">
        <v>469</v>
      </c>
      <c r="DD1" s="302" t="s">
        <v>470</v>
      </c>
      <c r="DE1" s="302" t="s">
        <v>471</v>
      </c>
      <c r="DF1" s="302" t="s">
        <v>472</v>
      </c>
      <c r="DG1" s="302" t="s">
        <v>473</v>
      </c>
      <c r="DH1" s="302" t="s">
        <v>474</v>
      </c>
      <c r="DI1" s="302" t="s">
        <v>475</v>
      </c>
      <c r="DJ1" s="302" t="s">
        <v>476</v>
      </c>
      <c r="DK1" s="302" t="s">
        <v>477</v>
      </c>
      <c r="DL1" s="302" t="s">
        <v>478</v>
      </c>
      <c r="DM1" s="302" t="s">
        <v>479</v>
      </c>
      <c r="DN1" s="302" t="s">
        <v>480</v>
      </c>
      <c r="DO1" s="302" t="s">
        <v>481</v>
      </c>
      <c r="DP1" s="302" t="s">
        <v>482</v>
      </c>
      <c r="DQ1" s="302" t="s">
        <v>483</v>
      </c>
      <c r="DR1" s="302" t="s">
        <v>484</v>
      </c>
      <c r="DS1" s="302" t="s">
        <v>485</v>
      </c>
      <c r="DT1" s="302" t="s">
        <v>486</v>
      </c>
      <c r="DU1" s="302" t="s">
        <v>487</v>
      </c>
      <c r="DV1" s="302" t="s">
        <v>488</v>
      </c>
      <c r="DW1" s="302" t="s">
        <v>489</v>
      </c>
      <c r="DX1" s="302" t="s">
        <v>490</v>
      </c>
      <c r="DY1" s="302" t="s">
        <v>491</v>
      </c>
      <c r="DZ1" s="302" t="s">
        <v>492</v>
      </c>
      <c r="EA1" s="302" t="s">
        <v>493</v>
      </c>
      <c r="EB1" s="302" t="s">
        <v>494</v>
      </c>
      <c r="EC1" s="302" t="s">
        <v>495</v>
      </c>
      <c r="ED1" s="302" t="s">
        <v>496</v>
      </c>
      <c r="EE1" s="302" t="s">
        <v>497</v>
      </c>
      <c r="EF1" s="302" t="s">
        <v>498</v>
      </c>
      <c r="EG1" s="302" t="s">
        <v>499</v>
      </c>
      <c r="EH1" s="302" t="s">
        <v>500</v>
      </c>
      <c r="EI1" s="302" t="s">
        <v>501</v>
      </c>
      <c r="EJ1" s="302" t="s">
        <v>502</v>
      </c>
      <c r="EK1" s="302" t="s">
        <v>503</v>
      </c>
      <c r="EL1" s="302" t="s">
        <v>504</v>
      </c>
      <c r="EM1" s="302" t="s">
        <v>505</v>
      </c>
      <c r="EN1" s="302" t="s">
        <v>506</v>
      </c>
      <c r="EO1" s="302" t="s">
        <v>507</v>
      </c>
      <c r="EP1" s="302" t="s">
        <v>508</v>
      </c>
      <c r="EQ1" s="302" t="s">
        <v>509</v>
      </c>
      <c r="ER1" s="302" t="s">
        <v>510</v>
      </c>
      <c r="ES1" s="302" t="s">
        <v>511</v>
      </c>
      <c r="ET1" s="302" t="s">
        <v>512</v>
      </c>
      <c r="EU1" s="302" t="s">
        <v>513</v>
      </c>
      <c r="EV1" s="302" t="s">
        <v>514</v>
      </c>
      <c r="EW1" s="302" t="s">
        <v>515</v>
      </c>
      <c r="EX1" s="302" t="s">
        <v>516</v>
      </c>
      <c r="EY1" s="302" t="s">
        <v>517</v>
      </c>
      <c r="EZ1" s="302" t="s">
        <v>518</v>
      </c>
      <c r="FA1" s="302" t="s">
        <v>519</v>
      </c>
      <c r="FB1" s="302" t="s">
        <v>520</v>
      </c>
      <c r="FC1" s="302" t="s">
        <v>521</v>
      </c>
      <c r="FD1" s="302" t="s">
        <v>522</v>
      </c>
      <c r="FE1" s="302" t="s">
        <v>523</v>
      </c>
      <c r="FF1" s="302" t="s">
        <v>524</v>
      </c>
      <c r="FG1" s="302" t="s">
        <v>525</v>
      </c>
      <c r="FH1" s="302" t="s">
        <v>526</v>
      </c>
      <c r="FI1" s="302" t="s">
        <v>527</v>
      </c>
      <c r="FJ1" s="302" t="s">
        <v>528</v>
      </c>
      <c r="FK1" s="302" t="s">
        <v>529</v>
      </c>
      <c r="FL1" s="302" t="s">
        <v>530</v>
      </c>
      <c r="FM1" s="302" t="s">
        <v>531</v>
      </c>
      <c r="FN1" s="302" t="s">
        <v>532</v>
      </c>
      <c r="FO1" s="302" t="s">
        <v>533</v>
      </c>
      <c r="FP1" s="302" t="s">
        <v>534</v>
      </c>
      <c r="FQ1" s="302" t="s">
        <v>535</v>
      </c>
      <c r="FR1" s="302" t="s">
        <v>536</v>
      </c>
      <c r="FS1" s="302" t="s">
        <v>537</v>
      </c>
      <c r="FT1" s="302" t="s">
        <v>538</v>
      </c>
      <c r="FU1" s="302" t="s">
        <v>539</v>
      </c>
      <c r="FV1" s="302" t="s">
        <v>540</v>
      </c>
      <c r="FW1" s="302" t="s">
        <v>541</v>
      </c>
      <c r="FX1" s="302" t="s">
        <v>542</v>
      </c>
      <c r="FY1" s="302" t="s">
        <v>543</v>
      </c>
      <c r="FZ1" s="302" t="s">
        <v>544</v>
      </c>
      <c r="GA1" s="302" t="s">
        <v>545</v>
      </c>
      <c r="GB1" s="302" t="s">
        <v>546</v>
      </c>
      <c r="GC1" s="302" t="s">
        <v>547</v>
      </c>
      <c r="GD1" s="302" t="s">
        <v>548</v>
      </c>
      <c r="GE1" s="302" t="s">
        <v>549</v>
      </c>
      <c r="GF1" s="302" t="s">
        <v>550</v>
      </c>
      <c r="GG1" s="302" t="s">
        <v>551</v>
      </c>
      <c r="GH1" s="302" t="s">
        <v>552</v>
      </c>
      <c r="GI1" s="302" t="s">
        <v>553</v>
      </c>
      <c r="GJ1" s="302" t="s">
        <v>554</v>
      </c>
      <c r="GK1" s="302" t="s">
        <v>555</v>
      </c>
      <c r="GL1" s="302" t="s">
        <v>556</v>
      </c>
      <c r="GM1" s="302" t="s">
        <v>557</v>
      </c>
      <c r="GN1" s="302" t="s">
        <v>558</v>
      </c>
      <c r="GO1" s="302" t="s">
        <v>559</v>
      </c>
      <c r="GP1" s="302" t="s">
        <v>560</v>
      </c>
      <c r="GQ1" s="302" t="s">
        <v>561</v>
      </c>
      <c r="GR1" s="302" t="s">
        <v>562</v>
      </c>
      <c r="GS1" s="302" t="s">
        <v>563</v>
      </c>
      <c r="GT1" s="302" t="s">
        <v>564</v>
      </c>
      <c r="GU1" s="302" t="s">
        <v>565</v>
      </c>
      <c r="GV1" s="302" t="s">
        <v>566</v>
      </c>
      <c r="GW1" s="302" t="s">
        <v>567</v>
      </c>
      <c r="GX1" s="302" t="s">
        <v>568</v>
      </c>
      <c r="GY1" s="302" t="s">
        <v>569</v>
      </c>
      <c r="GZ1" s="302" t="s">
        <v>570</v>
      </c>
      <c r="HA1" s="302" t="s">
        <v>571</v>
      </c>
      <c r="HB1" s="302" t="s">
        <v>572</v>
      </c>
      <c r="HC1" s="302" t="s">
        <v>573</v>
      </c>
      <c r="HD1" s="302" t="s">
        <v>574</v>
      </c>
      <c r="HE1" s="302" t="s">
        <v>575</v>
      </c>
      <c r="HF1" s="302" t="s">
        <v>576</v>
      </c>
      <c r="HG1" s="302" t="s">
        <v>577</v>
      </c>
      <c r="HH1" s="302" t="s">
        <v>578</v>
      </c>
      <c r="HI1" s="302" t="s">
        <v>579</v>
      </c>
      <c r="HJ1" s="302" t="s">
        <v>580</v>
      </c>
      <c r="HK1" s="302" t="s">
        <v>581</v>
      </c>
      <c r="HL1" s="302" t="s">
        <v>586</v>
      </c>
      <c r="HM1" s="302" t="s">
        <v>587</v>
      </c>
      <c r="HN1" s="302" t="s">
        <v>588</v>
      </c>
      <c r="HO1" s="302" t="s">
        <v>589</v>
      </c>
      <c r="HP1" s="302" t="s">
        <v>590</v>
      </c>
      <c r="HQ1" s="302" t="s">
        <v>582</v>
      </c>
      <c r="HR1" s="302" t="s">
        <v>583</v>
      </c>
      <c r="HS1" s="302" t="s">
        <v>584</v>
      </c>
      <c r="HT1" s="302" t="s">
        <v>585</v>
      </c>
      <c r="HU1" s="609" t="s">
        <v>591</v>
      </c>
      <c r="HV1" s="302" t="s">
        <v>592</v>
      </c>
      <c r="HW1" s="302" t="s">
        <v>593</v>
      </c>
      <c r="HX1" s="302" t="s">
        <v>594</v>
      </c>
      <c r="HY1" s="302" t="s">
        <v>595</v>
      </c>
      <c r="HZ1" s="302" t="s">
        <v>596</v>
      </c>
      <c r="IA1" s="302" t="s">
        <v>597</v>
      </c>
      <c r="IB1" s="302" t="s">
        <v>582</v>
      </c>
      <c r="IC1" s="302" t="s">
        <v>583</v>
      </c>
      <c r="ID1" s="302" t="s">
        <v>584</v>
      </c>
      <c r="IE1" s="302" t="s">
        <v>585</v>
      </c>
      <c r="IF1" s="609" t="s">
        <v>598</v>
      </c>
      <c r="IG1" s="302" t="s">
        <v>599</v>
      </c>
      <c r="IH1" s="302" t="s">
        <v>600</v>
      </c>
      <c r="II1" s="302" t="s">
        <v>601</v>
      </c>
    </row>
    <row r="2" spans="1:243">
      <c r="A2" s="301">
        <f>基礎情報!E40</f>
        <v>0</v>
      </c>
      <c r="B2" s="301">
        <f>基礎情報!E37</f>
        <v>0</v>
      </c>
      <c r="C2" s="301">
        <f>基礎情報!E39</f>
        <v>0</v>
      </c>
      <c r="D2" s="301">
        <f>基礎情報!E38</f>
        <v>0</v>
      </c>
      <c r="E2" s="301">
        <f>基礎情報!C34</f>
        <v>0</v>
      </c>
      <c r="F2" s="301">
        <f>基礎情報!E34</f>
        <v>0</v>
      </c>
      <c r="G2" s="301">
        <f>基礎情報!G34</f>
        <v>0</v>
      </c>
      <c r="H2" s="304">
        <f>【様式６】実績Ⅰ!K4</f>
        <v>0</v>
      </c>
      <c r="I2" s="304">
        <f>【様式６】実績Ⅰ!K5</f>
        <v>0</v>
      </c>
      <c r="J2" s="304">
        <f>【様式６】実績Ⅰ!K6</f>
        <v>0</v>
      </c>
      <c r="K2" s="304">
        <f>【様式６】実績Ⅰ!K7</f>
        <v>0</v>
      </c>
      <c r="L2" s="304">
        <f>【様式６】実績Ⅰ!K8</f>
        <v>0</v>
      </c>
      <c r="M2" s="304" t="str">
        <f>【様式６】実績Ⅰ!K9</f>
        <v>令和3年度</v>
      </c>
      <c r="N2" s="304">
        <f>【様式６】実績Ⅰ!Q12</f>
        <v>0</v>
      </c>
      <c r="O2" s="304">
        <f>【様式６】実績Ⅰ!Q13</f>
        <v>0</v>
      </c>
      <c r="P2" s="304">
        <f>【様式６】実績Ⅰ!Q14</f>
        <v>0</v>
      </c>
      <c r="Q2" s="304">
        <f>【様式６】実績Ⅰ!Q22</f>
        <v>0</v>
      </c>
      <c r="R2" s="304">
        <f>【様式６】実績Ⅰ!Q23</f>
        <v>0</v>
      </c>
      <c r="S2" s="304">
        <f>【様式６】実績Ⅰ!Q24</f>
        <v>0</v>
      </c>
      <c r="T2" s="304">
        <f>【様式６】実績Ⅰ!Q25</f>
        <v>0</v>
      </c>
      <c r="U2" s="304">
        <f>【様式６】実績Ⅰ!Q26</f>
        <v>0</v>
      </c>
      <c r="V2" s="304" t="e">
        <f>【様式６】実績Ⅰ!Q30</f>
        <v>#DIV/0!</v>
      </c>
      <c r="W2" s="304" t="e">
        <f>【様式６】実績Ⅰ!Q31</f>
        <v>#DIV/0!</v>
      </c>
      <c r="X2" s="304">
        <f>【様式６】実績Ⅰ!Q32</f>
        <v>0</v>
      </c>
      <c r="Y2" s="304">
        <f>【様式６】実績Ⅰ!Q33</f>
        <v>0</v>
      </c>
      <c r="Z2" s="304">
        <f>【様式６】実績Ⅰ!Q34</f>
        <v>0</v>
      </c>
      <c r="AA2" s="304" t="e">
        <f>【様式６】実績Ⅰ!Q35</f>
        <v>#DIV/0!</v>
      </c>
      <c r="AB2" s="304">
        <f>【様式６】実績Ⅰ!Q36</f>
        <v>0</v>
      </c>
      <c r="AC2" s="304" t="e">
        <f>【様式６】実績Ⅰ!Q37</f>
        <v>#DIV/0!</v>
      </c>
      <c r="AD2" s="304">
        <f>【様式６】実績Ⅰ!Q38</f>
        <v>0</v>
      </c>
      <c r="AE2" s="304">
        <f>【様式６】実績Ⅰ!AQ35</f>
        <v>0</v>
      </c>
      <c r="AF2" s="304">
        <f>【様式６】実績Ⅰ!AQ36</f>
        <v>0</v>
      </c>
      <c r="AG2" s="304" t="e">
        <f>【様式６】実績Ⅰ!AQ37</f>
        <v>#DIV/0!</v>
      </c>
      <c r="AH2" s="304" t="e">
        <f>【様式６】実績Ⅰ!AQ38</f>
        <v>#DIV/0!</v>
      </c>
      <c r="AI2" s="304">
        <f>【様式６】実績Ⅰ!Q41</f>
        <v>0</v>
      </c>
      <c r="AJ2" s="304">
        <f>【様式６】実績Ⅰ!Q42</f>
        <v>0</v>
      </c>
      <c r="AK2" s="304">
        <f>【様式６】実績Ⅰ!Q43</f>
        <v>0</v>
      </c>
      <c r="AL2" s="304">
        <f>【様式６】実績Ⅰ!Q44</f>
        <v>0</v>
      </c>
      <c r="AM2" s="304">
        <f>【様式６】実績Ⅰ!Z47</f>
        <v>0</v>
      </c>
      <c r="AN2" s="304" t="e">
        <f>【様式６】実績Ⅰ!Q48</f>
        <v>#DIV/0!</v>
      </c>
      <c r="AO2" s="304" t="e">
        <f>【様式６】実績Ⅰ!Q49</f>
        <v>#DIV/0!</v>
      </c>
      <c r="AP2" s="304">
        <f>【様式６別添１】!N4</f>
        <v>173</v>
      </c>
      <c r="AQ2" s="304">
        <f>【様式６別添１】!W4</f>
        <v>0</v>
      </c>
      <c r="AR2" s="304">
        <f>【様式６別添１】!AS4</f>
        <v>0</v>
      </c>
      <c r="AS2" s="304">
        <f>【様式６別添１】!AT4</f>
        <v>0</v>
      </c>
      <c r="AT2" s="304">
        <f>【様式６別添１】!AU4</f>
        <v>0</v>
      </c>
      <c r="AU2" s="304">
        <f>【様式８】実績Ⅱ!R10</f>
        <v>0</v>
      </c>
      <c r="AV2" s="304">
        <f>【様式８】実績Ⅱ!R11</f>
        <v>0</v>
      </c>
      <c r="AW2" s="304">
        <f>【様式８】実績Ⅱ!R12</f>
        <v>0</v>
      </c>
      <c r="AX2" s="304">
        <f>【様式８】実績Ⅱ!R13</f>
        <v>0</v>
      </c>
      <c r="AY2" s="304">
        <f>【様式８】実績Ⅱ!R14</f>
        <v>0</v>
      </c>
      <c r="AZ2" s="304">
        <f>【様式８】実績Ⅱ!AQ10</f>
        <v>0</v>
      </c>
      <c r="BA2" s="304">
        <f>【様式８】実績Ⅱ!AQ11</f>
        <v>0</v>
      </c>
      <c r="BB2" s="304">
        <f>【様式８】実績Ⅱ!AQ12</f>
        <v>0</v>
      </c>
      <c r="BC2" s="304" t="e">
        <f>【様式８】実績Ⅱ!AQ13</f>
        <v>#DIV/0!</v>
      </c>
      <c r="BD2" s="304">
        <f>【様式８】実績Ⅱ!T22</f>
        <v>0</v>
      </c>
      <c r="BE2" s="304">
        <f>【様式８】実績Ⅱ!X22</f>
        <v>0</v>
      </c>
      <c r="BF2" s="304">
        <f>【様式８】実績Ⅱ!R23</f>
        <v>0</v>
      </c>
      <c r="BG2" s="304">
        <f>【様式８】実績Ⅱ!R24</f>
        <v>0</v>
      </c>
      <c r="BH2" s="304">
        <f>【様式８】実績Ⅱ!R25</f>
        <v>0</v>
      </c>
      <c r="BI2" s="304">
        <f>【様式８】実績Ⅱ!R26</f>
        <v>0</v>
      </c>
      <c r="BJ2" s="304">
        <f>【様式８】実績Ⅱ!R30</f>
        <v>0</v>
      </c>
      <c r="BK2" s="304">
        <f>【様式８】実績Ⅱ!R31</f>
        <v>0</v>
      </c>
      <c r="BL2" s="304">
        <f>【様式８】実績Ⅱ!R32</f>
        <v>0</v>
      </c>
      <c r="BM2" s="304">
        <f>【様式８】実績Ⅱ!AQ29</f>
        <v>0</v>
      </c>
      <c r="BN2" s="304">
        <f>【様式８】実績Ⅱ!AQ30</f>
        <v>0</v>
      </c>
      <c r="BO2" s="304">
        <f>【様式８】実績Ⅱ!AQ31</f>
        <v>0</v>
      </c>
      <c r="BP2" s="304" t="e">
        <f>【様式８】実績Ⅱ!AQ32</f>
        <v>#DIV/0!</v>
      </c>
      <c r="BQ2" s="304">
        <f>【様式８】実績Ⅱ!R35</f>
        <v>0</v>
      </c>
      <c r="BR2" s="304" t="str">
        <f>【様式８別添１】!$D10</f>
        <v/>
      </c>
      <c r="BS2" s="304" t="str">
        <f>【様式８別添１】!$D11</f>
        <v/>
      </c>
      <c r="BT2" s="304" t="str">
        <f>【様式８別添１】!$D12</f>
        <v/>
      </c>
      <c r="BU2" s="304" t="str">
        <f>【様式８別添１】!$D13</f>
        <v/>
      </c>
      <c r="BV2" s="304" t="str">
        <f>【様式８別添１】!$D14</f>
        <v/>
      </c>
      <c r="BW2" s="304" t="str">
        <f>【様式８別添１】!$D15</f>
        <v/>
      </c>
      <c r="BX2" s="304" t="str">
        <f>【様式８別添１】!$D16</f>
        <v/>
      </c>
      <c r="BY2" s="304" t="str">
        <f>【様式８別添１】!$D17</f>
        <v/>
      </c>
      <c r="BZ2" s="304" t="str">
        <f>【様式８別添１】!$D18</f>
        <v/>
      </c>
      <c r="CA2" s="304" t="str">
        <f>【様式８別添１】!$D19</f>
        <v/>
      </c>
      <c r="CB2" s="304" t="str">
        <f>【様式８別添１】!$D20</f>
        <v/>
      </c>
      <c r="CC2" s="304" t="str">
        <f>【様式８別添１】!$D21</f>
        <v/>
      </c>
      <c r="CD2" s="304" t="str">
        <f>【様式８別添１】!$D22</f>
        <v/>
      </c>
      <c r="CE2" s="304" t="str">
        <f>【様式８別添１】!$D23</f>
        <v/>
      </c>
      <c r="CF2" s="304" t="str">
        <f>【様式８別添１】!$D24</f>
        <v/>
      </c>
      <c r="CG2" s="304" t="str">
        <f>【様式８別添１】!$D25</f>
        <v/>
      </c>
      <c r="CH2" s="304" t="str">
        <f>【様式８別添１】!$D26</f>
        <v/>
      </c>
      <c r="CI2" s="304" t="str">
        <f>【様式８別添１】!$D27</f>
        <v/>
      </c>
      <c r="CJ2" s="304" t="str">
        <f>【様式８別添１】!$D28</f>
        <v/>
      </c>
      <c r="CK2" s="304" t="str">
        <f>【様式８別添１】!$D29</f>
        <v/>
      </c>
      <c r="CL2" s="304" t="str">
        <f>【様式８別添１】!$D30</f>
        <v/>
      </c>
      <c r="CM2" s="304" t="str">
        <f>【様式８別添１】!$D31</f>
        <v/>
      </c>
      <c r="CN2" s="304" t="str">
        <f>【様式８別添１】!$D32</f>
        <v/>
      </c>
      <c r="CO2" s="304" t="str">
        <f>【様式８別添１】!$D33</f>
        <v/>
      </c>
      <c r="CP2" s="304" t="str">
        <f>【様式８別添１】!$D34</f>
        <v/>
      </c>
      <c r="CQ2" s="304" t="str">
        <f>【様式８別添１】!$D35</f>
        <v/>
      </c>
      <c r="CR2" s="304" t="str">
        <f>【様式８別添１】!$D36</f>
        <v/>
      </c>
      <c r="CS2" s="304" t="str">
        <f>【様式８別添１】!$D37</f>
        <v/>
      </c>
      <c r="CT2" s="304" t="str">
        <f>【様式８別添１】!$D38</f>
        <v/>
      </c>
      <c r="CU2" s="304" t="str">
        <f>【様式８別添１】!$D39</f>
        <v/>
      </c>
      <c r="CV2" s="304" t="str">
        <f>【様式８別添１】!$D40</f>
        <v/>
      </c>
      <c r="CW2" s="304" t="str">
        <f>【様式８別添１】!$D41</f>
        <v/>
      </c>
      <c r="CX2" s="304" t="str">
        <f>【様式８別添１】!$D42</f>
        <v/>
      </c>
      <c r="CY2" s="304" t="str">
        <f>【様式８別添１】!$D43</f>
        <v/>
      </c>
      <c r="CZ2" s="304" t="str">
        <f>【様式８別添１】!$D44</f>
        <v/>
      </c>
      <c r="DA2" s="304" t="str">
        <f>【様式８別添１】!$D45</f>
        <v/>
      </c>
      <c r="DB2" s="304" t="str">
        <f>【様式８別添１】!$D46</f>
        <v/>
      </c>
      <c r="DC2" s="304" t="str">
        <f>【様式８別添１】!$D47</f>
        <v/>
      </c>
      <c r="DD2" s="304" t="str">
        <f>【様式８別添１】!$D48</f>
        <v/>
      </c>
      <c r="DE2" s="304" t="str">
        <f>【様式８別添１】!$D49</f>
        <v/>
      </c>
      <c r="DF2" s="304" t="str">
        <f>【様式８別添１】!$D50</f>
        <v/>
      </c>
      <c r="DG2" s="304" t="str">
        <f>【様式８別添１】!$D51</f>
        <v/>
      </c>
      <c r="DH2" s="304" t="str">
        <f>【様式８別添１】!$D52</f>
        <v/>
      </c>
      <c r="DI2" s="304" t="str">
        <f>【様式８別添１】!$D53</f>
        <v/>
      </c>
      <c r="DJ2" s="304" t="str">
        <f>【様式８別添１】!$D54</f>
        <v/>
      </c>
      <c r="DK2" s="304" t="str">
        <f>【様式８別添１】!$D55</f>
        <v/>
      </c>
      <c r="DL2" s="304" t="str">
        <f>【様式８別添１】!$D56</f>
        <v/>
      </c>
      <c r="DM2" s="304" t="str">
        <f>【様式８別添１】!$D57</f>
        <v/>
      </c>
      <c r="DN2" s="304" t="str">
        <f>【様式８別添１】!$D58</f>
        <v/>
      </c>
      <c r="DO2" s="304" t="str">
        <f>【様式８別添１】!$D59</f>
        <v/>
      </c>
      <c r="DP2" s="304" t="str">
        <f>【様式８別添１】!$E10</f>
        <v/>
      </c>
      <c r="DQ2" s="304" t="str">
        <f>【様式８別添１】!$E11</f>
        <v/>
      </c>
      <c r="DR2" s="304" t="str">
        <f>【様式８別添１】!$E12</f>
        <v/>
      </c>
      <c r="DS2" s="304" t="str">
        <f>【様式８別添１】!$E13</f>
        <v/>
      </c>
      <c r="DT2" s="304" t="str">
        <f>【様式８別添１】!$E14</f>
        <v/>
      </c>
      <c r="DU2" s="304" t="str">
        <f>【様式８別添１】!$E15</f>
        <v/>
      </c>
      <c r="DV2" s="304" t="str">
        <f>【様式８別添１】!$E16</f>
        <v/>
      </c>
      <c r="DW2" s="304" t="str">
        <f>【様式８別添１】!$E17</f>
        <v/>
      </c>
      <c r="DX2" s="304" t="str">
        <f>【様式８別添１】!$E18</f>
        <v/>
      </c>
      <c r="DY2" s="304" t="str">
        <f>【様式８別添１】!$E19</f>
        <v/>
      </c>
      <c r="DZ2" s="304" t="str">
        <f>【様式８別添１】!$E20</f>
        <v/>
      </c>
      <c r="EA2" s="304" t="str">
        <f>【様式８別添１】!$E21</f>
        <v/>
      </c>
      <c r="EB2" s="304" t="str">
        <f>【様式８別添１】!$E22</f>
        <v/>
      </c>
      <c r="EC2" s="304" t="str">
        <f>【様式８別添１】!$E23</f>
        <v/>
      </c>
      <c r="ED2" s="304" t="str">
        <f>【様式８別添１】!$E24</f>
        <v/>
      </c>
      <c r="EE2" s="304" t="str">
        <f>【様式８別添１】!$E25</f>
        <v/>
      </c>
      <c r="EF2" s="304" t="str">
        <f>【様式８別添１】!$E26</f>
        <v/>
      </c>
      <c r="EG2" s="304" t="str">
        <f>【様式８別添１】!$E27</f>
        <v/>
      </c>
      <c r="EH2" s="304" t="str">
        <f>【様式８別添１】!$E28</f>
        <v/>
      </c>
      <c r="EI2" s="304" t="str">
        <f>【様式８別添１】!$E29</f>
        <v/>
      </c>
      <c r="EJ2" s="304" t="str">
        <f>【様式８別添１】!$E30</f>
        <v/>
      </c>
      <c r="EK2" s="304" t="str">
        <f>【様式８別添１】!$E31</f>
        <v/>
      </c>
      <c r="EL2" s="304" t="str">
        <f>【様式８別添１】!$E32</f>
        <v/>
      </c>
      <c r="EM2" s="304" t="str">
        <f>【様式８別添１】!$E33</f>
        <v/>
      </c>
      <c r="EN2" s="304" t="str">
        <f>【様式８別添１】!$E34</f>
        <v/>
      </c>
      <c r="EO2" s="304" t="str">
        <f>【様式８別添１】!$E35</f>
        <v/>
      </c>
      <c r="EP2" s="304" t="str">
        <f>【様式８別添１】!$E36</f>
        <v/>
      </c>
      <c r="EQ2" s="304" t="str">
        <f>【様式８別添１】!$E37</f>
        <v/>
      </c>
      <c r="ER2" s="304" t="str">
        <f>【様式８別添１】!$E38</f>
        <v/>
      </c>
      <c r="ES2" s="304" t="str">
        <f>【様式８別添１】!$E39</f>
        <v/>
      </c>
      <c r="ET2" s="304" t="str">
        <f>【様式８別添１】!$E40</f>
        <v/>
      </c>
      <c r="EU2" s="304" t="str">
        <f>【様式８別添１】!$E41</f>
        <v/>
      </c>
      <c r="EV2" s="304" t="str">
        <f>【様式８別添１】!$E42</f>
        <v/>
      </c>
      <c r="EW2" s="304" t="str">
        <f>【様式８別添１】!$E43</f>
        <v/>
      </c>
      <c r="EX2" s="304" t="str">
        <f>【様式８別添１】!$E44</f>
        <v/>
      </c>
      <c r="EY2" s="304" t="str">
        <f>【様式８別添１】!$E45</f>
        <v/>
      </c>
      <c r="EZ2" s="304" t="str">
        <f>【様式８別添１】!$E46</f>
        <v/>
      </c>
      <c r="FA2" s="304" t="str">
        <f>【様式８別添１】!$E47</f>
        <v/>
      </c>
      <c r="FB2" s="304" t="str">
        <f>【様式８別添１】!$E48</f>
        <v/>
      </c>
      <c r="FC2" s="304" t="str">
        <f>【様式８別添１】!$E49</f>
        <v/>
      </c>
      <c r="FD2" s="304" t="str">
        <f>【様式８別添１】!$E50</f>
        <v/>
      </c>
      <c r="FE2" s="304" t="str">
        <f>【様式８別添１】!$E51</f>
        <v/>
      </c>
      <c r="FF2" s="304" t="str">
        <f>【様式８別添１】!$E52</f>
        <v/>
      </c>
      <c r="FG2" s="304" t="str">
        <f>【様式８別添１】!$E53</f>
        <v/>
      </c>
      <c r="FH2" s="304" t="str">
        <f>【様式８別添１】!$E54</f>
        <v/>
      </c>
      <c r="FI2" s="304" t="str">
        <f>【様式８別添１】!$E55</f>
        <v/>
      </c>
      <c r="FJ2" s="304" t="str">
        <f>【様式８別添１】!$E56</f>
        <v/>
      </c>
      <c r="FK2" s="304" t="str">
        <f>【様式８別添１】!$E57</f>
        <v/>
      </c>
      <c r="FL2" s="304" t="str">
        <f>【様式８別添１】!$E58</f>
        <v/>
      </c>
      <c r="FM2" s="304" t="str">
        <f>【様式８別添１】!$E59</f>
        <v/>
      </c>
      <c r="FN2" s="304">
        <f>【様式８別添１】!$F10</f>
        <v>0</v>
      </c>
      <c r="FO2" s="304">
        <f>【様式８別添１】!$F11</f>
        <v>0</v>
      </c>
      <c r="FP2" s="304">
        <f>【様式８別添１】!$F12</f>
        <v>0</v>
      </c>
      <c r="FQ2" s="304">
        <f>【様式８別添１】!$F13</f>
        <v>0</v>
      </c>
      <c r="FR2" s="304">
        <f>【様式８別添１】!$F14</f>
        <v>0</v>
      </c>
      <c r="FS2" s="304">
        <f>【様式８別添１】!$F15</f>
        <v>0</v>
      </c>
      <c r="FT2" s="304">
        <f>【様式８別添１】!$F16</f>
        <v>0</v>
      </c>
      <c r="FU2" s="304">
        <f>【様式８別添１】!$F17</f>
        <v>0</v>
      </c>
      <c r="FV2" s="304">
        <f>【様式８別添１】!$F18</f>
        <v>0</v>
      </c>
      <c r="FW2" s="304">
        <f>【様式８別添１】!$F19</f>
        <v>0</v>
      </c>
      <c r="FX2" s="304">
        <f>【様式８別添１】!$F20</f>
        <v>0</v>
      </c>
      <c r="FY2" s="304">
        <f>【様式８別添１】!$F21</f>
        <v>0</v>
      </c>
      <c r="FZ2" s="304">
        <f>【様式８別添１】!$F22</f>
        <v>0</v>
      </c>
      <c r="GA2" s="304">
        <f>【様式８別添１】!$F23</f>
        <v>0</v>
      </c>
      <c r="GB2" s="304">
        <f>【様式８別添１】!$F24</f>
        <v>0</v>
      </c>
      <c r="GC2" s="304">
        <f>【様式８別添１】!$F25</f>
        <v>0</v>
      </c>
      <c r="GD2" s="304">
        <f>【様式８別添１】!$F26</f>
        <v>0</v>
      </c>
      <c r="GE2" s="304">
        <f>【様式８別添１】!$F27</f>
        <v>0</v>
      </c>
      <c r="GF2" s="304">
        <f>【様式８別添１】!$F28</f>
        <v>0</v>
      </c>
      <c r="GG2" s="304">
        <f>【様式８別添１】!$F29</f>
        <v>0</v>
      </c>
      <c r="GH2" s="304">
        <f>【様式８別添１】!$F30</f>
        <v>0</v>
      </c>
      <c r="GI2" s="304">
        <f>【様式８別添１】!$F31</f>
        <v>0</v>
      </c>
      <c r="GJ2" s="304">
        <f>【様式８別添１】!$F32</f>
        <v>0</v>
      </c>
      <c r="GK2" s="304">
        <f>【様式８別添１】!$F33</f>
        <v>0</v>
      </c>
      <c r="GL2" s="304">
        <f>【様式８別添１】!$F34</f>
        <v>0</v>
      </c>
      <c r="GM2" s="304">
        <f>【様式８別添１】!$F35</f>
        <v>0</v>
      </c>
      <c r="GN2" s="304">
        <f>【様式８別添１】!$F36</f>
        <v>0</v>
      </c>
      <c r="GO2" s="304">
        <f>【様式８別添１】!$F37</f>
        <v>0</v>
      </c>
      <c r="GP2" s="304">
        <f>【様式８別添１】!$F38</f>
        <v>0</v>
      </c>
      <c r="GQ2" s="304">
        <f>【様式８別添１】!$F39</f>
        <v>0</v>
      </c>
      <c r="GR2" s="304">
        <f>【様式８別添１】!$F40</f>
        <v>0</v>
      </c>
      <c r="GS2" s="304">
        <f>【様式８別添１】!$F41</f>
        <v>0</v>
      </c>
      <c r="GT2" s="304">
        <f>【様式８別添１】!$F42</f>
        <v>0</v>
      </c>
      <c r="GU2" s="304">
        <f>【様式８別添１】!$F43</f>
        <v>0</v>
      </c>
      <c r="GV2" s="304">
        <f>【様式８別添１】!$F44</f>
        <v>0</v>
      </c>
      <c r="GW2" s="304">
        <f>【様式８別添１】!$F45</f>
        <v>0</v>
      </c>
      <c r="GX2" s="304">
        <f>【様式８別添１】!$F46</f>
        <v>0</v>
      </c>
      <c r="GY2" s="304">
        <f>【様式８別添１】!$F47</f>
        <v>0</v>
      </c>
      <c r="GZ2" s="304">
        <f>【様式８別添１】!$F48</f>
        <v>0</v>
      </c>
      <c r="HA2" s="304">
        <f>【様式８別添１】!$F49</f>
        <v>0</v>
      </c>
      <c r="HB2" s="304">
        <f>【様式８別添１】!$F50</f>
        <v>0</v>
      </c>
      <c r="HC2" s="304">
        <f>【様式８別添１】!$F51</f>
        <v>0</v>
      </c>
      <c r="HD2" s="304">
        <f>【様式８別添１】!$F52</f>
        <v>0</v>
      </c>
      <c r="HE2" s="304">
        <f>【様式８別添１】!$F53</f>
        <v>0</v>
      </c>
      <c r="HF2" s="304">
        <f>【様式８別添１】!$F54</f>
        <v>0</v>
      </c>
      <c r="HG2" s="304">
        <f>【様式８別添１】!$F55</f>
        <v>0</v>
      </c>
      <c r="HH2" s="304">
        <f>【様式８別添１】!$F56</f>
        <v>0</v>
      </c>
      <c r="HI2" s="304">
        <f>【様式８別添１】!$F57</f>
        <v>0</v>
      </c>
      <c r="HJ2" s="304">
        <f>【様式８別添１】!$F58</f>
        <v>0</v>
      </c>
      <c r="HK2" s="304">
        <f>【様式８別添１】!$F59</f>
        <v>0</v>
      </c>
      <c r="HL2" s="304">
        <f>【様式10】実績Ⅲ!V11</f>
        <v>0</v>
      </c>
      <c r="HM2" s="304">
        <f>【様式10】実績Ⅲ!V12</f>
        <v>0</v>
      </c>
      <c r="HN2" s="304">
        <f>【様式10】実績Ⅲ!V13</f>
        <v>0</v>
      </c>
      <c r="HO2" s="304">
        <f>【様式10】実績Ⅲ!V14</f>
        <v>0</v>
      </c>
      <c r="HP2" s="304">
        <f>【様式10】実績Ⅲ!V15</f>
        <v>0</v>
      </c>
      <c r="HQ2" s="304">
        <f>【様式10】実績Ⅲ!AT11</f>
        <v>0</v>
      </c>
      <c r="HR2" s="304">
        <f>【様式10】実績Ⅲ!AT12</f>
        <v>0</v>
      </c>
      <c r="HS2" s="304">
        <f>【様式10】実績Ⅲ!AT13</f>
        <v>0</v>
      </c>
      <c r="HT2" s="304" t="e">
        <f>【様式10】実績Ⅲ!AT14</f>
        <v>#DIV/0!</v>
      </c>
      <c r="HU2" s="304">
        <f>【様式10】実績Ⅲ!V23</f>
        <v>0</v>
      </c>
      <c r="HV2" s="304">
        <f>【様式10】実績Ⅲ!V24</f>
        <v>0</v>
      </c>
      <c r="HW2" s="304">
        <f>【様式10】実績Ⅲ!V25</f>
        <v>0</v>
      </c>
      <c r="HX2" s="304">
        <f>【様式10】実績Ⅲ!V26</f>
        <v>0</v>
      </c>
      <c r="HY2" s="304">
        <f>【様式10】実績Ⅲ!V30</f>
        <v>0</v>
      </c>
      <c r="HZ2" s="304">
        <f>【様式10】実績Ⅲ!V31</f>
        <v>0</v>
      </c>
      <c r="IA2" s="304">
        <f>【様式10】実績Ⅲ!V32</f>
        <v>0</v>
      </c>
      <c r="IB2" s="304">
        <f>【様式10】実績Ⅲ!AT29</f>
        <v>0</v>
      </c>
      <c r="IC2" s="304">
        <f>【様式10】実績Ⅲ!AT30</f>
        <v>0</v>
      </c>
      <c r="ID2" s="304">
        <f>【様式10】実績Ⅲ!AT31</f>
        <v>0</v>
      </c>
      <c r="IE2" s="304" t="e">
        <f>【様式10】実績Ⅲ!AT32</f>
        <v>#DIV/0!</v>
      </c>
      <c r="IF2" s="304">
        <f>【様式10】実績Ⅲ!V35</f>
        <v>0</v>
      </c>
      <c r="IG2" s="304" t="str">
        <f>【様式10別添１】!A1</f>
        <v/>
      </c>
      <c r="IH2" s="304">
        <f>【様式10別添１】!H101</f>
        <v>0</v>
      </c>
      <c r="II2" s="304">
        <f>【様式10別添１】!J100</f>
        <v>0</v>
      </c>
    </row>
    <row r="4" spans="1:243">
      <c r="G4" t="s">
        <v>2</v>
      </c>
      <c r="H4" t="s">
        <v>3</v>
      </c>
      <c r="I4" t="s">
        <v>4</v>
      </c>
      <c r="J4" t="s">
        <v>10</v>
      </c>
      <c r="K4" t="s">
        <v>167</v>
      </c>
      <c r="L4" t="s">
        <v>168</v>
      </c>
      <c r="M4" t="s">
        <v>263</v>
      </c>
      <c r="N4" t="s">
        <v>264</v>
      </c>
      <c r="O4" t="s">
        <v>262</v>
      </c>
      <c r="P4" t="s">
        <v>261</v>
      </c>
      <c r="AV4" t="s">
        <v>2</v>
      </c>
      <c r="AY4" t="s">
        <v>3</v>
      </c>
      <c r="AZ4" t="s">
        <v>4</v>
      </c>
      <c r="BA4" t="s">
        <v>10</v>
      </c>
      <c r="BB4" t="s">
        <v>167</v>
      </c>
      <c r="BC4" t="s">
        <v>168</v>
      </c>
      <c r="BD4" t="s">
        <v>263</v>
      </c>
      <c r="BE4" t="s">
        <v>264</v>
      </c>
      <c r="BF4" t="s">
        <v>262</v>
      </c>
      <c r="BG4" t="s">
        <v>261</v>
      </c>
      <c r="HL4" t="s">
        <v>2</v>
      </c>
      <c r="HM4" t="s">
        <v>3</v>
      </c>
      <c r="HN4" t="s">
        <v>4</v>
      </c>
      <c r="HO4" t="s">
        <v>10</v>
      </c>
      <c r="HP4" t="s">
        <v>167</v>
      </c>
      <c r="HQ4" t="s">
        <v>168</v>
      </c>
      <c r="HR4" t="s">
        <v>263</v>
      </c>
      <c r="HS4" t="s">
        <v>264</v>
      </c>
      <c r="HT4" t="s">
        <v>262</v>
      </c>
      <c r="HU4" t="s">
        <v>261</v>
      </c>
    </row>
  </sheetData>
  <sheetProtection algorithmName="SHA-512" hashValue="rCwTwryJKw5DFzfGPs3AvicHk5gRc59eBdXxSItMU6urMWOCWOO6wc5ksYudqeOPvbPc7tWux2Xq663QRpyA/w==" saltValue="aNDe7JjITxMpIHXj+PhN6A==" spinCount="100000" sheet="1" objects="1" scenarios="1"/>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BB59"/>
  <sheetViews>
    <sheetView showGridLines="0" view="pageBreakPreview" zoomScale="80" zoomScaleNormal="100" zoomScaleSheetLayoutView="80" workbookViewId="0">
      <selection activeCell="K9" sqref="K9:M9"/>
    </sheetView>
  </sheetViews>
  <sheetFormatPr defaultColWidth="9" defaultRowHeight="18" customHeight="1"/>
  <cols>
    <col min="1" max="1" width="2.5" style="12" customWidth="1"/>
    <col min="2" max="3" width="3" style="12" customWidth="1"/>
    <col min="4" max="16" width="3.125" style="12" customWidth="1"/>
    <col min="17" max="34" width="3" style="12" customWidth="1"/>
    <col min="35" max="35" width="2.5" style="12" customWidth="1"/>
    <col min="36" max="36" width="3" style="12" customWidth="1"/>
    <col min="37" max="38" width="3" style="12" hidden="1" customWidth="1"/>
    <col min="39" max="39" width="8.875" style="12" customWidth="1"/>
    <col min="40" max="40" width="19.625" style="12" customWidth="1"/>
    <col min="41" max="42" width="14" style="12" customWidth="1"/>
    <col min="43" max="43" width="6.25" style="12" customWidth="1"/>
    <col min="44" max="52" width="9.875" style="12" customWidth="1"/>
    <col min="53" max="53" width="8.875" style="12" customWidth="1"/>
    <col min="54" max="54" width="41.75" style="12" customWidth="1"/>
    <col min="55" max="55" width="8.875" style="12" customWidth="1"/>
    <col min="56" max="16384" width="9" style="12"/>
  </cols>
  <sheetData>
    <row r="1" spans="1:54" ht="18" customHeight="1">
      <c r="B1" s="82" t="s">
        <v>274</v>
      </c>
      <c r="AK1" s="12" t="s">
        <v>30</v>
      </c>
      <c r="AL1" s="12" t="s">
        <v>36</v>
      </c>
    </row>
    <row r="2" spans="1:54" ht="18" customHeight="1">
      <c r="B2" s="699" t="s">
        <v>307</v>
      </c>
      <c r="C2" s="699"/>
      <c r="D2" s="699"/>
      <c r="E2" s="699"/>
      <c r="F2" s="699"/>
      <c r="G2" s="699"/>
      <c r="H2" s="699"/>
      <c r="I2" s="699"/>
      <c r="J2" s="699"/>
      <c r="K2" s="699"/>
      <c r="L2" s="699"/>
      <c r="M2" s="699"/>
      <c r="N2" s="699"/>
      <c r="O2" s="699"/>
      <c r="P2" s="699"/>
      <c r="Q2" s="699"/>
      <c r="R2" s="699"/>
      <c r="S2" s="699"/>
      <c r="T2" s="699"/>
      <c r="U2" s="699"/>
      <c r="V2" s="699"/>
      <c r="W2" s="699"/>
      <c r="X2" s="699"/>
      <c r="Y2" s="699"/>
      <c r="Z2" s="699"/>
      <c r="AA2" s="699"/>
      <c r="AB2" s="699"/>
      <c r="AC2" s="699"/>
      <c r="AD2" s="699"/>
      <c r="AE2" s="699"/>
      <c r="AF2" s="699"/>
      <c r="AG2" s="699"/>
      <c r="AH2" s="699"/>
    </row>
    <row r="3" spans="1:54" ht="18" customHeight="1" thickBot="1">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row>
    <row r="4" spans="1:54" ht="18" customHeight="1">
      <c r="B4" s="83"/>
      <c r="C4" s="179" t="s">
        <v>174</v>
      </c>
      <c r="D4" s="180"/>
      <c r="E4" s="180"/>
      <c r="F4" s="180"/>
      <c r="G4" s="180"/>
      <c r="H4" s="180"/>
      <c r="I4" s="180"/>
      <c r="J4" s="181"/>
      <c r="K4" s="733">
        <f>K5+K6</f>
        <v>0</v>
      </c>
      <c r="L4" s="647"/>
      <c r="M4" s="439" t="s">
        <v>176</v>
      </c>
      <c r="N4" s="83"/>
      <c r="O4" s="83"/>
      <c r="P4" s="703" t="s">
        <v>361</v>
      </c>
      <c r="Q4" s="704"/>
      <c r="R4" s="704"/>
      <c r="S4" s="704"/>
      <c r="T4" s="704"/>
      <c r="U4" s="704"/>
      <c r="V4" s="705" t="str">
        <f>基礎情報!E37&amp;""</f>
        <v/>
      </c>
      <c r="W4" s="706"/>
      <c r="X4" s="706"/>
      <c r="Y4" s="706"/>
      <c r="Z4" s="706"/>
      <c r="AA4" s="706"/>
      <c r="AB4" s="706"/>
      <c r="AC4" s="706"/>
      <c r="AD4" s="706"/>
      <c r="AE4" s="706"/>
      <c r="AF4" s="706"/>
      <c r="AG4" s="706"/>
      <c r="AH4" s="707"/>
    </row>
    <row r="5" spans="1:54" ht="18" customHeight="1">
      <c r="B5" s="83"/>
      <c r="C5" s="184"/>
      <c r="D5" s="734" t="s">
        <v>191</v>
      </c>
      <c r="E5" s="735"/>
      <c r="F5" s="735"/>
      <c r="G5" s="735"/>
      <c r="H5" s="735"/>
      <c r="I5" s="735"/>
      <c r="J5" s="736"/>
      <c r="K5" s="737"/>
      <c r="L5" s="738"/>
      <c r="M5" s="178" t="s">
        <v>176</v>
      </c>
      <c r="N5" s="83"/>
      <c r="O5" s="83"/>
      <c r="P5" s="708" t="s">
        <v>360</v>
      </c>
      <c r="Q5" s="709"/>
      <c r="R5" s="709"/>
      <c r="S5" s="709"/>
      <c r="T5" s="709"/>
      <c r="U5" s="709"/>
      <c r="V5" s="637" t="str">
        <f>基礎情報!E38&amp;""</f>
        <v/>
      </c>
      <c r="W5" s="638"/>
      <c r="X5" s="638"/>
      <c r="Y5" s="638"/>
      <c r="Z5" s="638"/>
      <c r="AA5" s="638"/>
      <c r="AB5" s="638"/>
      <c r="AC5" s="638"/>
      <c r="AD5" s="638"/>
      <c r="AE5" s="638"/>
      <c r="AF5" s="638"/>
      <c r="AG5" s="638"/>
      <c r="AH5" s="719"/>
      <c r="BB5" s="13"/>
    </row>
    <row r="6" spans="1:54" ht="18" customHeight="1" thickBot="1">
      <c r="B6" s="83"/>
      <c r="C6" s="185"/>
      <c r="D6" s="739" t="s">
        <v>192</v>
      </c>
      <c r="E6" s="740"/>
      <c r="F6" s="740"/>
      <c r="G6" s="740"/>
      <c r="H6" s="740"/>
      <c r="I6" s="740"/>
      <c r="J6" s="741"/>
      <c r="K6" s="742"/>
      <c r="L6" s="743"/>
      <c r="M6" s="186" t="s">
        <v>176</v>
      </c>
      <c r="N6" s="83"/>
      <c r="O6" s="83"/>
      <c r="P6" s="710" t="s">
        <v>359</v>
      </c>
      <c r="Q6" s="711"/>
      <c r="R6" s="711"/>
      <c r="S6" s="711"/>
      <c r="T6" s="711"/>
      <c r="U6" s="711"/>
      <c r="V6" s="712" t="str">
        <f>基礎情報!E39&amp;""</f>
        <v/>
      </c>
      <c r="W6" s="713"/>
      <c r="X6" s="713"/>
      <c r="Y6" s="713"/>
      <c r="Z6" s="713"/>
      <c r="AA6" s="713"/>
      <c r="AB6" s="713"/>
      <c r="AC6" s="713"/>
      <c r="AD6" s="713"/>
      <c r="AE6" s="713"/>
      <c r="AF6" s="713"/>
      <c r="AG6" s="713"/>
      <c r="AH6" s="714"/>
      <c r="AN6" s="628" t="s">
        <v>184</v>
      </c>
      <c r="AO6" s="628"/>
      <c r="AP6" s="628"/>
      <c r="BB6" s="13"/>
    </row>
    <row r="7" spans="1:54" ht="17.100000000000001" customHeight="1">
      <c r="C7" s="171" t="s">
        <v>173</v>
      </c>
      <c r="D7" s="182"/>
      <c r="E7" s="182"/>
      <c r="F7" s="182"/>
      <c r="G7" s="182"/>
      <c r="H7" s="182"/>
      <c r="I7" s="182"/>
      <c r="J7" s="183"/>
      <c r="K7" s="634"/>
      <c r="L7" s="635"/>
      <c r="M7" s="636"/>
      <c r="N7" s="84"/>
      <c r="P7" s="720"/>
      <c r="Q7" s="720"/>
      <c r="R7" s="720"/>
      <c r="S7" s="720"/>
      <c r="T7" s="720"/>
      <c r="U7" s="720"/>
      <c r="V7" s="730"/>
      <c r="W7" s="730"/>
      <c r="X7" s="730"/>
      <c r="Y7" s="730"/>
      <c r="Z7" s="730"/>
      <c r="AA7" s="730"/>
      <c r="AB7" s="730"/>
      <c r="AC7" s="730"/>
      <c r="AD7" s="730"/>
      <c r="AE7" s="730"/>
      <c r="AF7" s="730"/>
      <c r="AG7" s="730"/>
      <c r="AH7" s="730"/>
      <c r="AN7" s="155" t="s">
        <v>179</v>
      </c>
      <c r="AO7" s="157">
        <v>0.02</v>
      </c>
      <c r="AP7" s="165" t="e">
        <f t="shared" ref="AP7:AP15" si="0">ROUNDDOWN($Q$23*AO7/($K$6/100),-3)</f>
        <v>#DIV/0!</v>
      </c>
      <c r="AR7" s="163" t="s">
        <v>186</v>
      </c>
      <c r="AS7" s="163" t="s">
        <v>187</v>
      </c>
      <c r="AT7" s="163" t="s">
        <v>179</v>
      </c>
      <c r="AU7" s="163" t="s">
        <v>180</v>
      </c>
      <c r="AV7" s="163" t="s">
        <v>181</v>
      </c>
      <c r="AW7" s="163" t="s">
        <v>182</v>
      </c>
      <c r="AX7" s="163" t="s">
        <v>183</v>
      </c>
      <c r="AY7" s="162" t="s">
        <v>178</v>
      </c>
      <c r="AZ7" s="162" t="s">
        <v>250</v>
      </c>
      <c r="BA7" s="162" t="s">
        <v>309</v>
      </c>
      <c r="BB7" s="13"/>
    </row>
    <row r="8" spans="1:54" ht="17.100000000000001" customHeight="1">
      <c r="C8" s="172"/>
      <c r="D8" s="637" t="s">
        <v>175</v>
      </c>
      <c r="E8" s="638"/>
      <c r="F8" s="638"/>
      <c r="G8" s="638"/>
      <c r="H8" s="638"/>
      <c r="I8" s="638"/>
      <c r="J8" s="639"/>
      <c r="K8" s="632"/>
      <c r="L8" s="633"/>
      <c r="M8" s="438" t="s">
        <v>176</v>
      </c>
      <c r="N8" s="84"/>
      <c r="P8" s="720"/>
      <c r="Q8" s="720"/>
      <c r="R8" s="720"/>
      <c r="S8" s="720"/>
      <c r="T8" s="720"/>
      <c r="U8" s="720"/>
      <c r="V8" s="785"/>
      <c r="W8" s="785"/>
      <c r="X8" s="785"/>
      <c r="Y8" s="785"/>
      <c r="Z8" s="785"/>
      <c r="AA8" s="785"/>
      <c r="AB8" s="785"/>
      <c r="AC8" s="785"/>
      <c r="AD8" s="785"/>
      <c r="AE8" s="785"/>
      <c r="AF8" s="785"/>
      <c r="AG8" s="785"/>
      <c r="AH8" s="785"/>
      <c r="AN8" s="155" t="s">
        <v>180</v>
      </c>
      <c r="AO8" s="157">
        <v>1.9E-2</v>
      </c>
      <c r="AP8" s="165" t="e">
        <f t="shared" si="0"/>
        <v>#DIV/0!</v>
      </c>
      <c r="AQ8" s="13"/>
      <c r="AR8" s="164">
        <f>SUM($AO7:$AO15)</f>
        <v>9.9000000000000005E-2</v>
      </c>
      <c r="AS8" s="164">
        <f>SUM($AO7:$AO15)</f>
        <v>9.9000000000000005E-2</v>
      </c>
      <c r="AT8" s="164">
        <f>SUM($AO8:$AO15)</f>
        <v>7.9000000000000001E-2</v>
      </c>
      <c r="AU8" s="164">
        <f>SUM($AO9:$AO15)</f>
        <v>0.06</v>
      </c>
      <c r="AV8" s="164">
        <f>SUM($AO10:$AO15)</f>
        <v>4.7E-2</v>
      </c>
      <c r="AW8" s="164">
        <f>SUM($AO11:$AO15)</f>
        <v>3.6000000000000004E-2</v>
      </c>
      <c r="AX8" s="164">
        <f>SUM($AO12:$AO15)</f>
        <v>2.8000000000000001E-2</v>
      </c>
      <c r="AY8" s="164">
        <f>SUM($AO13:$AO15)</f>
        <v>1.8000000000000002E-2</v>
      </c>
      <c r="AZ8" s="164">
        <f>SUM($AO14:$AO15)</f>
        <v>2.1000000000000001E-2</v>
      </c>
      <c r="BA8" s="164">
        <f>SUM($AO15)</f>
        <v>2.1000000000000001E-2</v>
      </c>
      <c r="BB8" s="13"/>
    </row>
    <row r="9" spans="1:54" ht="16.5" customHeight="1" thickBot="1">
      <c r="C9" s="640" t="s">
        <v>177</v>
      </c>
      <c r="D9" s="641"/>
      <c r="E9" s="641"/>
      <c r="F9" s="641"/>
      <c r="G9" s="641"/>
      <c r="H9" s="641"/>
      <c r="I9" s="641"/>
      <c r="J9" s="642"/>
      <c r="K9" s="643" t="s">
        <v>309</v>
      </c>
      <c r="L9" s="644"/>
      <c r="M9" s="645"/>
      <c r="N9" s="84"/>
      <c r="O9" s="93"/>
      <c r="AN9" s="155" t="s">
        <v>181</v>
      </c>
      <c r="AO9" s="158">
        <v>1.2999999999999999E-2</v>
      </c>
      <c r="AP9" s="166" t="e">
        <f t="shared" si="0"/>
        <v>#DIV/0!</v>
      </c>
      <c r="AQ9" s="8"/>
      <c r="AR9" s="8"/>
      <c r="AS9" s="8"/>
      <c r="AT9" s="8"/>
      <c r="AU9" s="8"/>
      <c r="AV9" s="8"/>
      <c r="AW9" s="8"/>
      <c r="AX9" s="8"/>
      <c r="AY9" s="8"/>
      <c r="AZ9" s="8"/>
      <c r="BA9" s="8"/>
      <c r="BB9" s="13"/>
    </row>
    <row r="10" spans="1:54" ht="22.5" customHeight="1">
      <c r="A10" s="13"/>
      <c r="B10" s="13"/>
      <c r="C10" s="13"/>
      <c r="D10" s="13"/>
      <c r="E10" s="13"/>
      <c r="F10" s="13"/>
      <c r="G10" s="13"/>
      <c r="H10" s="13"/>
      <c r="I10" s="13"/>
      <c r="J10" s="13"/>
      <c r="K10" s="13"/>
      <c r="L10" s="13"/>
      <c r="M10" s="13"/>
      <c r="N10" s="13"/>
      <c r="O10" s="13"/>
      <c r="P10" s="13"/>
      <c r="Q10" s="13"/>
      <c r="R10" s="78"/>
      <c r="S10" s="78"/>
      <c r="T10" s="78"/>
      <c r="U10" s="78"/>
      <c r="V10" s="78"/>
      <c r="W10" s="78"/>
      <c r="X10" s="78"/>
      <c r="Y10" s="78"/>
      <c r="Z10" s="122"/>
      <c r="AA10" s="122"/>
      <c r="AB10" s="122"/>
      <c r="AC10" s="122"/>
      <c r="AD10" s="122"/>
      <c r="AE10" s="122"/>
      <c r="AF10" s="122"/>
      <c r="AN10" s="155" t="s">
        <v>182</v>
      </c>
      <c r="AO10" s="158">
        <v>1.0999999999999999E-2</v>
      </c>
      <c r="AP10" s="166" t="e">
        <f t="shared" si="0"/>
        <v>#DIV/0!</v>
      </c>
      <c r="AQ10" s="8"/>
      <c r="AR10" s="8"/>
      <c r="AS10" s="8"/>
      <c r="AT10" s="8"/>
      <c r="AU10" s="8"/>
      <c r="AV10" s="8"/>
      <c r="AW10" s="8"/>
      <c r="AX10" s="8"/>
      <c r="AY10" s="8"/>
      <c r="AZ10" s="8"/>
      <c r="BA10" s="8"/>
      <c r="BB10" s="13"/>
    </row>
    <row r="11" spans="1:54" ht="18" customHeight="1" thickBot="1">
      <c r="B11" s="12" t="s">
        <v>40</v>
      </c>
      <c r="AN11" s="155" t="s">
        <v>183</v>
      </c>
      <c r="AO11" s="158">
        <v>8.0000000000000002E-3</v>
      </c>
      <c r="AP11" s="166" t="e">
        <f t="shared" si="0"/>
        <v>#DIV/0!</v>
      </c>
      <c r="AQ11" s="8"/>
      <c r="AR11" s="8"/>
      <c r="AS11" s="8"/>
      <c r="AT11" s="8"/>
      <c r="AU11" s="8"/>
      <c r="AV11" s="8"/>
      <c r="AW11" s="8"/>
      <c r="AX11" s="8"/>
      <c r="AY11" s="8"/>
      <c r="AZ11" s="8"/>
      <c r="BA11" s="8"/>
      <c r="BB11" s="13"/>
    </row>
    <row r="12" spans="1:54" ht="30" customHeight="1">
      <c r="C12" s="85" t="s">
        <v>2</v>
      </c>
      <c r="D12" s="646" t="s">
        <v>38</v>
      </c>
      <c r="E12" s="647"/>
      <c r="F12" s="647"/>
      <c r="G12" s="647"/>
      <c r="H12" s="647"/>
      <c r="I12" s="647"/>
      <c r="J12" s="647"/>
      <c r="K12" s="647"/>
      <c r="L12" s="647"/>
      <c r="M12" s="647"/>
      <c r="N12" s="647"/>
      <c r="O12" s="647"/>
      <c r="P12" s="648"/>
      <c r="Q12" s="670">
        <f>【様式６別添１】!AS4</f>
        <v>0</v>
      </c>
      <c r="R12" s="671"/>
      <c r="S12" s="671"/>
      <c r="T12" s="671"/>
      <c r="U12" s="671"/>
      <c r="V12" s="671"/>
      <c r="W12" s="671"/>
      <c r="X12" s="671"/>
      <c r="Y12" s="671"/>
      <c r="Z12" s="671"/>
      <c r="AA12" s="671"/>
      <c r="AB12" s="671"/>
      <c r="AC12" s="671"/>
      <c r="AD12" s="671"/>
      <c r="AE12" s="671"/>
      <c r="AF12" s="671"/>
      <c r="AG12" s="671"/>
      <c r="AH12" s="144" t="s">
        <v>6</v>
      </c>
      <c r="AN12" s="156" t="s">
        <v>178</v>
      </c>
      <c r="AO12" s="158">
        <v>0.01</v>
      </c>
      <c r="AP12" s="166" t="e">
        <f t="shared" si="0"/>
        <v>#DIV/0!</v>
      </c>
      <c r="AQ12" s="8"/>
      <c r="AR12" s="8"/>
      <c r="AS12" s="8"/>
      <c r="AT12" s="8"/>
      <c r="AU12" s="8"/>
      <c r="AV12" s="8"/>
      <c r="AW12" s="8"/>
      <c r="AX12" s="8"/>
      <c r="AY12" s="8"/>
      <c r="AZ12" s="8"/>
      <c r="BA12" s="8"/>
      <c r="BB12" s="13"/>
    </row>
    <row r="13" spans="1:54" ht="30" customHeight="1">
      <c r="C13" s="86" t="s">
        <v>3</v>
      </c>
      <c r="D13" s="817" t="s">
        <v>39</v>
      </c>
      <c r="E13" s="818"/>
      <c r="F13" s="818"/>
      <c r="G13" s="818"/>
      <c r="H13" s="818"/>
      <c r="I13" s="818"/>
      <c r="J13" s="818"/>
      <c r="K13" s="818"/>
      <c r="L13" s="818"/>
      <c r="M13" s="818"/>
      <c r="N13" s="818"/>
      <c r="O13" s="818"/>
      <c r="P13" s="819"/>
      <c r="Q13" s="717">
        <f>【様式６別添１】!AS99</f>
        <v>0</v>
      </c>
      <c r="R13" s="718"/>
      <c r="S13" s="718"/>
      <c r="T13" s="718"/>
      <c r="U13" s="718"/>
      <c r="V13" s="718"/>
      <c r="W13" s="718"/>
      <c r="X13" s="718"/>
      <c r="Y13" s="718"/>
      <c r="Z13" s="718"/>
      <c r="AA13" s="718"/>
      <c r="AB13" s="718"/>
      <c r="AC13" s="718"/>
      <c r="AD13" s="718"/>
      <c r="AE13" s="718"/>
      <c r="AF13" s="718"/>
      <c r="AG13" s="718"/>
      <c r="AH13" s="142" t="s">
        <v>6</v>
      </c>
      <c r="AN13" s="159" t="s">
        <v>248</v>
      </c>
      <c r="AO13" s="160">
        <v>-3.0000000000000001E-3</v>
      </c>
      <c r="AP13" s="167" t="e">
        <f t="shared" si="0"/>
        <v>#DIV/0!</v>
      </c>
      <c r="AQ13" s="8"/>
      <c r="AR13" s="8"/>
      <c r="AS13" s="8"/>
      <c r="AT13" s="8"/>
      <c r="AU13" s="8"/>
      <c r="AV13" s="8"/>
      <c r="AW13" s="8"/>
      <c r="AX13" s="8"/>
      <c r="AY13" s="8"/>
      <c r="AZ13" s="8"/>
      <c r="BA13" s="8"/>
      <c r="BB13" s="13"/>
    </row>
    <row r="14" spans="1:54" ht="29.25" customHeight="1">
      <c r="C14" s="147" t="s">
        <v>4</v>
      </c>
      <c r="D14" s="817" t="s">
        <v>161</v>
      </c>
      <c r="E14" s="820"/>
      <c r="F14" s="820"/>
      <c r="G14" s="820"/>
      <c r="H14" s="820"/>
      <c r="I14" s="820"/>
      <c r="J14" s="820"/>
      <c r="K14" s="820"/>
      <c r="L14" s="820"/>
      <c r="M14" s="820"/>
      <c r="N14" s="820"/>
      <c r="O14" s="820"/>
      <c r="P14" s="821"/>
      <c r="Q14" s="674">
        <f>IF((Q12-Q13)&lt;0,0,Q12-Q13)</f>
        <v>0</v>
      </c>
      <c r="R14" s="675"/>
      <c r="S14" s="675"/>
      <c r="T14" s="675"/>
      <c r="U14" s="675"/>
      <c r="V14" s="675"/>
      <c r="W14" s="675"/>
      <c r="X14" s="675"/>
      <c r="Y14" s="675"/>
      <c r="Z14" s="675"/>
      <c r="AA14" s="675"/>
      <c r="AB14" s="675"/>
      <c r="AC14" s="675"/>
      <c r="AD14" s="675"/>
      <c r="AE14" s="675"/>
      <c r="AF14" s="675"/>
      <c r="AG14" s="675"/>
      <c r="AH14" s="90" t="s">
        <v>6</v>
      </c>
      <c r="AN14" s="159" t="s">
        <v>249</v>
      </c>
      <c r="AO14" s="160">
        <v>0</v>
      </c>
      <c r="AP14" s="167" t="e">
        <f t="shared" si="0"/>
        <v>#DIV/0!</v>
      </c>
      <c r="AQ14" s="10"/>
      <c r="AR14" s="10"/>
      <c r="AS14" s="10"/>
      <c r="AT14" s="10"/>
      <c r="AU14" s="10"/>
      <c r="AV14" s="10"/>
      <c r="AW14" s="10"/>
      <c r="AX14" s="10"/>
      <c r="AY14" s="10"/>
      <c r="AZ14" s="10"/>
      <c r="BA14" s="10"/>
    </row>
    <row r="15" spans="1:54" ht="17.100000000000001" customHeight="1" thickBot="1">
      <c r="C15" s="87" t="s">
        <v>10</v>
      </c>
      <c r="D15" s="746" t="s">
        <v>13</v>
      </c>
      <c r="E15" s="747"/>
      <c r="F15" s="747"/>
      <c r="G15" s="747"/>
      <c r="H15" s="747"/>
      <c r="I15" s="748"/>
      <c r="J15" s="426"/>
      <c r="K15" s="426"/>
      <c r="L15" s="426"/>
      <c r="M15" s="426"/>
      <c r="N15" s="426"/>
      <c r="O15" s="426"/>
      <c r="P15" s="427"/>
      <c r="Q15" s="17"/>
      <c r="R15" s="715" t="s">
        <v>18</v>
      </c>
      <c r="S15" s="715"/>
      <c r="T15" s="715"/>
      <c r="U15" s="715"/>
      <c r="V15" s="715"/>
      <c r="W15" s="715"/>
      <c r="X15" s="715"/>
      <c r="Y15" s="715"/>
      <c r="Z15" s="715"/>
      <c r="AA15" s="715"/>
      <c r="AB15" s="715"/>
      <c r="AC15" s="715"/>
      <c r="AD15" s="715"/>
      <c r="AE15" s="715"/>
      <c r="AF15" s="715"/>
      <c r="AG15" s="715"/>
      <c r="AH15" s="716"/>
      <c r="AN15" s="159" t="s">
        <v>308</v>
      </c>
      <c r="AO15" s="160">
        <v>2.1000000000000001E-2</v>
      </c>
      <c r="AP15" s="167" t="e">
        <f t="shared" si="0"/>
        <v>#DIV/0!</v>
      </c>
      <c r="AQ15" s="13"/>
      <c r="AR15" s="13"/>
      <c r="AS15" s="13"/>
      <c r="AT15" s="13"/>
      <c r="AU15" s="13"/>
      <c r="AV15" s="13"/>
      <c r="AW15" s="13"/>
      <c r="AX15" s="13"/>
      <c r="AY15" s="13"/>
      <c r="AZ15" s="13"/>
      <c r="BA15" s="13"/>
    </row>
    <row r="16" spans="1:54" ht="17.100000000000001" customHeight="1" thickBot="1">
      <c r="C16" s="88"/>
      <c r="D16" s="721" t="s">
        <v>12</v>
      </c>
      <c r="E16" s="722"/>
      <c r="F16" s="722"/>
      <c r="G16" s="722"/>
      <c r="H16" s="722"/>
      <c r="I16" s="722"/>
      <c r="J16" s="722"/>
      <c r="K16" s="722"/>
      <c r="L16" s="722"/>
      <c r="M16" s="722"/>
      <c r="N16" s="722"/>
      <c r="O16" s="722"/>
      <c r="P16" s="723"/>
      <c r="Q16" s="17"/>
      <c r="R16" s="731" t="s">
        <v>33</v>
      </c>
      <c r="S16" s="731"/>
      <c r="T16" s="731"/>
      <c r="U16" s="731"/>
      <c r="V16" s="731"/>
      <c r="W16" s="731"/>
      <c r="X16" s="731"/>
      <c r="Y16" s="731"/>
      <c r="Z16" s="731"/>
      <c r="AA16" s="731"/>
      <c r="AB16" s="731"/>
      <c r="AC16" s="731"/>
      <c r="AD16" s="731"/>
      <c r="AE16" s="731"/>
      <c r="AF16" s="731"/>
      <c r="AG16" s="731"/>
      <c r="AH16" s="732"/>
      <c r="AN16" s="161" t="s">
        <v>185</v>
      </c>
      <c r="AO16" s="169">
        <f>HLOOKUP($K$9,$AR$7:$BA$8,2,FALSE)</f>
        <v>2.1000000000000001E-2</v>
      </c>
      <c r="AP16" s="168" t="e">
        <f>ROUNDDOWN($Q$23*AO16/($K$6/100),-3)</f>
        <v>#DIV/0!</v>
      </c>
    </row>
    <row r="17" spans="2:44" ht="17.100000000000001" customHeight="1">
      <c r="C17" s="88"/>
      <c r="D17" s="724"/>
      <c r="E17" s="722"/>
      <c r="F17" s="722"/>
      <c r="G17" s="722"/>
      <c r="H17" s="722"/>
      <c r="I17" s="722"/>
      <c r="J17" s="722"/>
      <c r="K17" s="722"/>
      <c r="L17" s="722"/>
      <c r="M17" s="722"/>
      <c r="N17" s="722"/>
      <c r="O17" s="722"/>
      <c r="P17" s="723"/>
      <c r="Q17" s="17"/>
      <c r="R17" s="676" t="s">
        <v>34</v>
      </c>
      <c r="S17" s="676"/>
      <c r="T17" s="676"/>
      <c r="U17" s="676"/>
      <c r="V17" s="676"/>
      <c r="W17" s="676"/>
      <c r="X17" s="676"/>
      <c r="Y17" s="676"/>
      <c r="Z17" s="676"/>
      <c r="AA17" s="676"/>
      <c r="AB17" s="676"/>
      <c r="AC17" s="676"/>
      <c r="AD17" s="676"/>
      <c r="AE17" s="676"/>
      <c r="AF17" s="676"/>
      <c r="AG17" s="676"/>
      <c r="AH17" s="677"/>
    </row>
    <row r="18" spans="2:44" ht="17.100000000000001" customHeight="1">
      <c r="C18" s="88"/>
      <c r="D18" s="725"/>
      <c r="E18" s="726"/>
      <c r="F18" s="726"/>
      <c r="G18" s="726"/>
      <c r="H18" s="726"/>
      <c r="I18" s="726"/>
      <c r="J18" s="726"/>
      <c r="K18" s="726"/>
      <c r="L18" s="726"/>
      <c r="M18" s="726"/>
      <c r="N18" s="726"/>
      <c r="O18" s="726"/>
      <c r="P18" s="727"/>
      <c r="Q18" s="17"/>
      <c r="R18" s="744" t="s">
        <v>35</v>
      </c>
      <c r="S18" s="744"/>
      <c r="T18" s="744"/>
      <c r="U18" s="744"/>
      <c r="V18" s="744"/>
      <c r="W18" s="744"/>
      <c r="X18" s="744"/>
      <c r="Y18" s="744"/>
      <c r="Z18" s="744"/>
      <c r="AA18" s="744"/>
      <c r="AB18" s="744"/>
      <c r="AC18" s="744"/>
      <c r="AD18" s="744"/>
      <c r="AE18" s="744"/>
      <c r="AF18" s="744"/>
      <c r="AG18" s="744"/>
      <c r="AH18" s="745"/>
    </row>
    <row r="19" spans="2:44" ht="36.75" customHeight="1" thickBot="1">
      <c r="C19" s="89"/>
      <c r="D19" s="749" t="s">
        <v>11</v>
      </c>
      <c r="E19" s="750"/>
      <c r="F19" s="750"/>
      <c r="G19" s="750"/>
      <c r="H19" s="750"/>
      <c r="I19" s="750"/>
      <c r="J19" s="750"/>
      <c r="K19" s="750"/>
      <c r="L19" s="750"/>
      <c r="M19" s="750"/>
      <c r="N19" s="750"/>
      <c r="O19" s="750"/>
      <c r="P19" s="751"/>
      <c r="Q19" s="678"/>
      <c r="R19" s="679"/>
      <c r="S19" s="679"/>
      <c r="T19" s="679"/>
      <c r="U19" s="679"/>
      <c r="V19" s="679"/>
      <c r="W19" s="679"/>
      <c r="X19" s="679"/>
      <c r="Y19" s="679"/>
      <c r="Z19" s="679"/>
      <c r="AA19" s="679"/>
      <c r="AB19" s="679"/>
      <c r="AC19" s="679"/>
      <c r="AD19" s="679"/>
      <c r="AE19" s="679"/>
      <c r="AF19" s="679"/>
      <c r="AG19" s="679"/>
      <c r="AH19" s="680"/>
    </row>
    <row r="20" spans="2:44" ht="16.5" customHeight="1">
      <c r="C20" s="93"/>
      <c r="D20" s="146"/>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row>
    <row r="21" spans="2:44" ht="18" customHeight="1" thickBot="1">
      <c r="B21" s="12" t="s">
        <v>65</v>
      </c>
    </row>
    <row r="22" spans="2:44" ht="45" customHeight="1">
      <c r="C22" s="121" t="s">
        <v>2</v>
      </c>
      <c r="D22" s="700" t="s">
        <v>317</v>
      </c>
      <c r="E22" s="701"/>
      <c r="F22" s="701"/>
      <c r="G22" s="701"/>
      <c r="H22" s="701"/>
      <c r="I22" s="701"/>
      <c r="J22" s="701"/>
      <c r="K22" s="701"/>
      <c r="L22" s="701"/>
      <c r="M22" s="701"/>
      <c r="N22" s="701"/>
      <c r="O22" s="701"/>
      <c r="P22" s="702"/>
      <c r="Q22" s="728">
        <f>ROUNDDOWN(Q23+Q24+Q25,-3)</f>
        <v>0</v>
      </c>
      <c r="R22" s="729"/>
      <c r="S22" s="729"/>
      <c r="T22" s="729"/>
      <c r="U22" s="729"/>
      <c r="V22" s="729"/>
      <c r="W22" s="729"/>
      <c r="X22" s="729"/>
      <c r="Y22" s="729"/>
      <c r="Z22" s="729"/>
      <c r="AA22" s="729"/>
      <c r="AB22" s="729"/>
      <c r="AC22" s="729"/>
      <c r="AD22" s="729"/>
      <c r="AE22" s="729"/>
      <c r="AF22" s="729"/>
      <c r="AG22" s="729"/>
      <c r="AH22" s="94" t="s">
        <v>17</v>
      </c>
    </row>
    <row r="23" spans="2:44" ht="22.5" customHeight="1">
      <c r="C23" s="69"/>
      <c r="D23" s="153"/>
      <c r="E23" s="154"/>
      <c r="F23" s="652" t="s">
        <v>193</v>
      </c>
      <c r="G23" s="653"/>
      <c r="H23" s="653"/>
      <c r="I23" s="653"/>
      <c r="J23" s="653"/>
      <c r="K23" s="653"/>
      <c r="L23" s="653"/>
      <c r="M23" s="653"/>
      <c r="N23" s="653"/>
      <c r="O23" s="653"/>
      <c r="P23" s="654"/>
      <c r="Q23" s="655"/>
      <c r="R23" s="656"/>
      <c r="S23" s="656"/>
      <c r="T23" s="656"/>
      <c r="U23" s="656"/>
      <c r="V23" s="656"/>
      <c r="W23" s="656"/>
      <c r="X23" s="656"/>
      <c r="Y23" s="656"/>
      <c r="Z23" s="656"/>
      <c r="AA23" s="656"/>
      <c r="AB23" s="656"/>
      <c r="AC23" s="656"/>
      <c r="AD23" s="656"/>
      <c r="AE23" s="656"/>
      <c r="AF23" s="656"/>
      <c r="AG23" s="656"/>
      <c r="AH23" s="7" t="s">
        <v>260</v>
      </c>
    </row>
    <row r="24" spans="2:44" ht="22.5" customHeight="1">
      <c r="C24" s="69"/>
      <c r="D24" s="153"/>
      <c r="E24" s="154"/>
      <c r="F24" s="657" t="s">
        <v>170</v>
      </c>
      <c r="G24" s="658"/>
      <c r="H24" s="658"/>
      <c r="I24" s="658"/>
      <c r="J24" s="658"/>
      <c r="K24" s="658"/>
      <c r="L24" s="658"/>
      <c r="M24" s="658"/>
      <c r="N24" s="658"/>
      <c r="O24" s="658"/>
      <c r="P24" s="659"/>
      <c r="Q24" s="660">
        <f>Q41</f>
        <v>0</v>
      </c>
      <c r="R24" s="661"/>
      <c r="S24" s="661"/>
      <c r="T24" s="661"/>
      <c r="U24" s="661"/>
      <c r="V24" s="661"/>
      <c r="W24" s="661"/>
      <c r="X24" s="661"/>
      <c r="Y24" s="661"/>
      <c r="Z24" s="661"/>
      <c r="AA24" s="661"/>
      <c r="AB24" s="661"/>
      <c r="AC24" s="661"/>
      <c r="AD24" s="661"/>
      <c r="AE24" s="661"/>
      <c r="AF24" s="661"/>
      <c r="AG24" s="661"/>
      <c r="AH24" s="7" t="s">
        <v>6</v>
      </c>
    </row>
    <row r="25" spans="2:44" ht="22.5" customHeight="1">
      <c r="C25" s="69"/>
      <c r="D25" s="153"/>
      <c r="E25" s="154"/>
      <c r="F25" s="662" t="s">
        <v>171</v>
      </c>
      <c r="G25" s="663"/>
      <c r="H25" s="663"/>
      <c r="I25" s="663"/>
      <c r="J25" s="663"/>
      <c r="K25" s="663"/>
      <c r="L25" s="663"/>
      <c r="M25" s="663"/>
      <c r="N25" s="663"/>
      <c r="O25" s="663"/>
      <c r="P25" s="664"/>
      <c r="Q25" s="660">
        <f>Q43</f>
        <v>0</v>
      </c>
      <c r="R25" s="661"/>
      <c r="S25" s="661"/>
      <c r="T25" s="661"/>
      <c r="U25" s="661"/>
      <c r="V25" s="661"/>
      <c r="W25" s="661"/>
      <c r="X25" s="661"/>
      <c r="Y25" s="661"/>
      <c r="Z25" s="661"/>
      <c r="AA25" s="661"/>
      <c r="AB25" s="661"/>
      <c r="AC25" s="661"/>
      <c r="AD25" s="661"/>
      <c r="AE25" s="661"/>
      <c r="AF25" s="661"/>
      <c r="AG25" s="661"/>
      <c r="AH25" s="7" t="s">
        <v>6</v>
      </c>
    </row>
    <row r="26" spans="2:44" ht="33.75" customHeight="1">
      <c r="C26" s="440"/>
      <c r="D26" s="95"/>
      <c r="E26" s="665" t="s">
        <v>172</v>
      </c>
      <c r="F26" s="665"/>
      <c r="G26" s="665"/>
      <c r="H26" s="665"/>
      <c r="I26" s="665"/>
      <c r="J26" s="665"/>
      <c r="K26" s="665"/>
      <c r="L26" s="665"/>
      <c r="M26" s="665"/>
      <c r="N26" s="665"/>
      <c r="O26" s="665"/>
      <c r="P26" s="665"/>
      <c r="Q26" s="660">
        <f>IFERROR(IF(K7="あり",ROUNDDOWN(Q22/K6*K8,-3),0),0)</f>
        <v>0</v>
      </c>
      <c r="R26" s="661"/>
      <c r="S26" s="661"/>
      <c r="T26" s="661"/>
      <c r="U26" s="661"/>
      <c r="V26" s="661"/>
      <c r="W26" s="661"/>
      <c r="X26" s="661"/>
      <c r="Y26" s="661"/>
      <c r="Z26" s="661"/>
      <c r="AA26" s="661"/>
      <c r="AB26" s="661"/>
      <c r="AC26" s="661"/>
      <c r="AD26" s="661"/>
      <c r="AE26" s="661"/>
      <c r="AF26" s="661"/>
      <c r="AG26" s="661"/>
      <c r="AH26" s="90" t="s">
        <v>6</v>
      </c>
    </row>
    <row r="27" spans="2:44" ht="16.5" customHeight="1" thickBot="1">
      <c r="C27" s="79" t="s">
        <v>168</v>
      </c>
      <c r="D27" s="666" t="s">
        <v>5</v>
      </c>
      <c r="E27" s="667"/>
      <c r="F27" s="667"/>
      <c r="G27" s="667"/>
      <c r="H27" s="667"/>
      <c r="I27" s="667"/>
      <c r="J27" s="667"/>
      <c r="K27" s="667"/>
      <c r="L27" s="667"/>
      <c r="M27" s="667"/>
      <c r="N27" s="667"/>
      <c r="O27" s="667"/>
      <c r="P27" s="667"/>
      <c r="Q27" s="668" t="s">
        <v>315</v>
      </c>
      <c r="R27" s="668"/>
      <c r="S27" s="668"/>
      <c r="T27" s="668"/>
      <c r="U27" s="668"/>
      <c r="V27" s="668"/>
      <c r="W27" s="668"/>
      <c r="X27" s="668"/>
      <c r="Y27" s="668"/>
      <c r="Z27" s="668"/>
      <c r="AA27" s="668"/>
      <c r="AB27" s="668"/>
      <c r="AC27" s="668"/>
      <c r="AD27" s="668"/>
      <c r="AE27" s="668"/>
      <c r="AF27" s="668"/>
      <c r="AG27" s="668"/>
      <c r="AH27" s="669"/>
    </row>
    <row r="28" spans="2:44" s="13" customFormat="1" ht="16.5" customHeight="1">
      <c r="C28" s="75"/>
      <c r="D28" s="40"/>
      <c r="E28" s="40"/>
      <c r="F28" s="40"/>
      <c r="G28" s="40"/>
      <c r="H28" s="40"/>
      <c r="I28" s="40"/>
      <c r="J28" s="40"/>
      <c r="K28" s="40"/>
      <c r="L28" s="40"/>
      <c r="M28" s="40"/>
      <c r="N28" s="40"/>
      <c r="O28" s="40"/>
      <c r="P28" s="40"/>
      <c r="Q28" s="75"/>
      <c r="R28" s="75"/>
      <c r="S28" s="75"/>
      <c r="T28" s="75"/>
      <c r="U28" s="75"/>
      <c r="V28" s="75"/>
      <c r="W28" s="75"/>
      <c r="X28" s="75"/>
      <c r="Y28" s="75"/>
      <c r="Z28" s="75"/>
      <c r="AA28" s="75"/>
      <c r="AB28" s="75"/>
      <c r="AC28" s="75"/>
      <c r="AD28" s="75"/>
      <c r="AE28" s="75"/>
      <c r="AF28" s="75"/>
      <c r="AG28" s="75"/>
      <c r="AH28" s="75"/>
    </row>
    <row r="29" spans="2:44" ht="18" customHeight="1" thickBot="1">
      <c r="B29" s="12" t="s">
        <v>96</v>
      </c>
    </row>
    <row r="30" spans="2:44" ht="33.950000000000003" customHeight="1">
      <c r="C30" s="121" t="s">
        <v>68</v>
      </c>
      <c r="D30" s="700" t="s">
        <v>78</v>
      </c>
      <c r="E30" s="701"/>
      <c r="F30" s="701"/>
      <c r="G30" s="701"/>
      <c r="H30" s="701"/>
      <c r="I30" s="701"/>
      <c r="J30" s="701"/>
      <c r="K30" s="701"/>
      <c r="L30" s="701"/>
      <c r="M30" s="701"/>
      <c r="N30" s="701"/>
      <c r="O30" s="701"/>
      <c r="P30" s="702"/>
      <c r="Q30" s="670" t="e">
        <f>ROUNDDOWN(Q31+Q38,-3)</f>
        <v>#DIV/0!</v>
      </c>
      <c r="R30" s="671"/>
      <c r="S30" s="671"/>
      <c r="T30" s="671"/>
      <c r="U30" s="671"/>
      <c r="V30" s="671"/>
      <c r="W30" s="671"/>
      <c r="X30" s="671"/>
      <c r="Y30" s="671"/>
      <c r="Z30" s="671"/>
      <c r="AA30" s="671"/>
      <c r="AB30" s="671"/>
      <c r="AC30" s="671"/>
      <c r="AD30" s="671"/>
      <c r="AE30" s="671"/>
      <c r="AF30" s="671"/>
      <c r="AG30" s="671"/>
      <c r="AH30" s="119" t="s">
        <v>6</v>
      </c>
    </row>
    <row r="31" spans="2:44" ht="24" customHeight="1">
      <c r="C31" s="69"/>
      <c r="D31" s="13"/>
      <c r="E31" s="685" t="s">
        <v>314</v>
      </c>
      <c r="F31" s="694"/>
      <c r="G31" s="694"/>
      <c r="H31" s="694"/>
      <c r="I31" s="694"/>
      <c r="J31" s="694"/>
      <c r="K31" s="694"/>
      <c r="L31" s="694"/>
      <c r="M31" s="694"/>
      <c r="N31" s="694"/>
      <c r="O31" s="694"/>
      <c r="P31" s="695"/>
      <c r="Q31" s="672" t="e">
        <f>Q32-Q33-Q34-Q35</f>
        <v>#DIV/0!</v>
      </c>
      <c r="R31" s="673"/>
      <c r="S31" s="673"/>
      <c r="T31" s="673"/>
      <c r="U31" s="673"/>
      <c r="V31" s="673"/>
      <c r="W31" s="673"/>
      <c r="X31" s="673"/>
      <c r="Y31" s="673"/>
      <c r="Z31" s="673"/>
      <c r="AA31" s="673"/>
      <c r="AB31" s="673"/>
      <c r="AC31" s="673"/>
      <c r="AD31" s="673"/>
      <c r="AE31" s="673"/>
      <c r="AF31" s="673"/>
      <c r="AG31" s="673"/>
      <c r="AH31" s="6" t="s">
        <v>6</v>
      </c>
    </row>
    <row r="32" spans="2:44" ht="22.5" customHeight="1">
      <c r="C32" s="69"/>
      <c r="D32" s="13"/>
      <c r="E32" s="45"/>
      <c r="F32" s="681" t="s">
        <v>81</v>
      </c>
      <c r="G32" s="682"/>
      <c r="H32" s="682"/>
      <c r="I32" s="682"/>
      <c r="J32" s="682"/>
      <c r="K32" s="682"/>
      <c r="L32" s="682"/>
      <c r="M32" s="682"/>
      <c r="N32" s="682"/>
      <c r="O32" s="682"/>
      <c r="P32" s="684"/>
      <c r="Q32" s="674">
        <f>【様式６別添１】!AR99</f>
        <v>0</v>
      </c>
      <c r="R32" s="675"/>
      <c r="S32" s="675"/>
      <c r="T32" s="675"/>
      <c r="U32" s="675"/>
      <c r="V32" s="675"/>
      <c r="W32" s="675"/>
      <c r="X32" s="675"/>
      <c r="Y32" s="675"/>
      <c r="Z32" s="675"/>
      <c r="AA32" s="675"/>
      <c r="AB32" s="675"/>
      <c r="AC32" s="675"/>
      <c r="AD32" s="675"/>
      <c r="AE32" s="675"/>
      <c r="AF32" s="675"/>
      <c r="AG32" s="675"/>
      <c r="AH32" s="6" t="s">
        <v>6</v>
      </c>
      <c r="AN32" s="327"/>
      <c r="AO32" s="327"/>
      <c r="AP32" s="327"/>
      <c r="AQ32" s="328"/>
      <c r="AR32" s="328"/>
    </row>
    <row r="33" spans="2:45" ht="32.25" customHeight="1">
      <c r="C33" s="69"/>
      <c r="D33" s="13"/>
      <c r="E33" s="45"/>
      <c r="F33" s="688" t="s">
        <v>217</v>
      </c>
      <c r="G33" s="689"/>
      <c r="H33" s="689"/>
      <c r="I33" s="689"/>
      <c r="J33" s="689"/>
      <c r="K33" s="689"/>
      <c r="L33" s="689"/>
      <c r="M33" s="689"/>
      <c r="N33" s="689"/>
      <c r="O33" s="689"/>
      <c r="P33" s="690"/>
      <c r="Q33" s="674">
        <f>【様式６別添１】!AS99</f>
        <v>0</v>
      </c>
      <c r="R33" s="675"/>
      <c r="S33" s="675"/>
      <c r="T33" s="675"/>
      <c r="U33" s="675"/>
      <c r="V33" s="675"/>
      <c r="W33" s="675"/>
      <c r="X33" s="675"/>
      <c r="Y33" s="675"/>
      <c r="Z33" s="675"/>
      <c r="AA33" s="675"/>
      <c r="AB33" s="675"/>
      <c r="AC33" s="675"/>
      <c r="AD33" s="675"/>
      <c r="AE33" s="675"/>
      <c r="AF33" s="675"/>
      <c r="AG33" s="675"/>
      <c r="AH33" s="6" t="s">
        <v>6</v>
      </c>
      <c r="AN33" s="327"/>
      <c r="AO33" s="327"/>
      <c r="AP33" s="327"/>
      <c r="AQ33" s="328"/>
      <c r="AR33" s="328"/>
    </row>
    <row r="34" spans="2:45" ht="32.25" customHeight="1">
      <c r="C34" s="69"/>
      <c r="D34" s="13"/>
      <c r="E34" s="45"/>
      <c r="F34" s="688" t="s">
        <v>323</v>
      </c>
      <c r="G34" s="689"/>
      <c r="H34" s="689"/>
      <c r="I34" s="689"/>
      <c r="J34" s="689"/>
      <c r="K34" s="689"/>
      <c r="L34" s="689"/>
      <c r="M34" s="689"/>
      <c r="N34" s="689"/>
      <c r="O34" s="689"/>
      <c r="P34" s="690"/>
      <c r="Q34" s="674">
        <f>【様式６別添１】!AW99+【様式６別添１】!AZ99</f>
        <v>0</v>
      </c>
      <c r="R34" s="675"/>
      <c r="S34" s="675"/>
      <c r="T34" s="675"/>
      <c r="U34" s="675"/>
      <c r="V34" s="675"/>
      <c r="W34" s="675"/>
      <c r="X34" s="675"/>
      <c r="Y34" s="675"/>
      <c r="Z34" s="675"/>
      <c r="AA34" s="675"/>
      <c r="AB34" s="675"/>
      <c r="AC34" s="675"/>
      <c r="AD34" s="675"/>
      <c r="AE34" s="675"/>
      <c r="AF34" s="675"/>
      <c r="AG34" s="675"/>
      <c r="AH34" s="6" t="s">
        <v>6</v>
      </c>
      <c r="AN34" s="300" t="s">
        <v>326</v>
      </c>
      <c r="AO34" s="299"/>
      <c r="AP34" s="299"/>
      <c r="AQ34" s="461"/>
      <c r="AR34" s="461"/>
    </row>
    <row r="35" spans="2:45" ht="23.25" customHeight="1">
      <c r="C35" s="69"/>
      <c r="D35" s="13"/>
      <c r="E35" s="46"/>
      <c r="F35" s="685" t="s">
        <v>313</v>
      </c>
      <c r="G35" s="686"/>
      <c r="H35" s="686"/>
      <c r="I35" s="686"/>
      <c r="J35" s="686"/>
      <c r="K35" s="686"/>
      <c r="L35" s="686"/>
      <c r="M35" s="686"/>
      <c r="N35" s="686"/>
      <c r="O35" s="686"/>
      <c r="P35" s="687"/>
      <c r="Q35" s="674" t="e">
        <f>Q36+Q37</f>
        <v>#DIV/0!</v>
      </c>
      <c r="R35" s="675"/>
      <c r="S35" s="675"/>
      <c r="T35" s="675"/>
      <c r="U35" s="675"/>
      <c r="V35" s="675"/>
      <c r="W35" s="675"/>
      <c r="X35" s="675"/>
      <c r="Y35" s="675"/>
      <c r="Z35" s="675"/>
      <c r="AA35" s="675"/>
      <c r="AB35" s="675"/>
      <c r="AC35" s="675"/>
      <c r="AD35" s="675"/>
      <c r="AE35" s="675"/>
      <c r="AF35" s="675"/>
      <c r="AG35" s="675"/>
      <c r="AH35" s="7" t="s">
        <v>6</v>
      </c>
      <c r="AN35" s="631" t="s">
        <v>310</v>
      </c>
      <c r="AO35" s="631"/>
      <c r="AP35" s="631"/>
      <c r="AQ35" s="783"/>
      <c r="AR35" s="783"/>
    </row>
    <row r="36" spans="2:45" ht="32.25" customHeight="1">
      <c r="C36" s="69"/>
      <c r="D36" s="13"/>
      <c r="E36" s="45"/>
      <c r="F36" s="47"/>
      <c r="G36" s="688" t="s">
        <v>84</v>
      </c>
      <c r="H36" s="689"/>
      <c r="I36" s="689"/>
      <c r="J36" s="689"/>
      <c r="K36" s="689"/>
      <c r="L36" s="689"/>
      <c r="M36" s="689"/>
      <c r="N36" s="689"/>
      <c r="O36" s="689"/>
      <c r="P36" s="690"/>
      <c r="Q36" s="674">
        <f>【様式６別添１】!X99</f>
        <v>0</v>
      </c>
      <c r="R36" s="675"/>
      <c r="S36" s="675"/>
      <c r="T36" s="675"/>
      <c r="U36" s="675"/>
      <c r="V36" s="675"/>
      <c r="W36" s="675"/>
      <c r="X36" s="675"/>
      <c r="Y36" s="675"/>
      <c r="Z36" s="675"/>
      <c r="AA36" s="675"/>
      <c r="AB36" s="675"/>
      <c r="AC36" s="675"/>
      <c r="AD36" s="675"/>
      <c r="AE36" s="675"/>
      <c r="AF36" s="675"/>
      <c r="AG36" s="675"/>
      <c r="AH36" s="5" t="s">
        <v>6</v>
      </c>
      <c r="AN36" s="629" t="s">
        <v>311</v>
      </c>
      <c r="AO36" s="629"/>
      <c r="AP36" s="629"/>
      <c r="AQ36" s="784"/>
      <c r="AR36" s="784"/>
    </row>
    <row r="37" spans="2:45" ht="39" customHeight="1" thickBot="1">
      <c r="C37" s="69"/>
      <c r="D37" s="13"/>
      <c r="E37" s="80"/>
      <c r="F37" s="48"/>
      <c r="G37" s="688" t="s">
        <v>91</v>
      </c>
      <c r="H37" s="689"/>
      <c r="I37" s="689"/>
      <c r="J37" s="689"/>
      <c r="K37" s="689"/>
      <c r="L37" s="689"/>
      <c r="M37" s="689"/>
      <c r="N37" s="689"/>
      <c r="O37" s="689"/>
      <c r="P37" s="690"/>
      <c r="Q37" s="674" t="e">
        <f>AP16</f>
        <v>#DIV/0!</v>
      </c>
      <c r="R37" s="675"/>
      <c r="S37" s="675"/>
      <c r="T37" s="675"/>
      <c r="U37" s="675"/>
      <c r="V37" s="675"/>
      <c r="W37" s="675"/>
      <c r="X37" s="675"/>
      <c r="Y37" s="675"/>
      <c r="Z37" s="675"/>
      <c r="AA37" s="675"/>
      <c r="AB37" s="675"/>
      <c r="AC37" s="675"/>
      <c r="AD37" s="675"/>
      <c r="AE37" s="675"/>
      <c r="AF37" s="675"/>
      <c r="AG37" s="675"/>
      <c r="AH37" s="6" t="s">
        <v>6</v>
      </c>
      <c r="AN37" s="629" t="s">
        <v>312</v>
      </c>
      <c r="AO37" s="629"/>
      <c r="AP37" s="629"/>
      <c r="AQ37" s="630" t="e">
        <f>Q31</f>
        <v>#DIV/0!</v>
      </c>
      <c r="AR37" s="630"/>
    </row>
    <row r="38" spans="2:45" ht="20.25" customHeight="1" thickBot="1">
      <c r="C38" s="49"/>
      <c r="D38" s="96"/>
      <c r="E38" s="649" t="s">
        <v>82</v>
      </c>
      <c r="F38" s="650"/>
      <c r="G38" s="650"/>
      <c r="H38" s="650"/>
      <c r="I38" s="650"/>
      <c r="J38" s="650"/>
      <c r="K38" s="650"/>
      <c r="L38" s="650"/>
      <c r="M38" s="650"/>
      <c r="N38" s="650"/>
      <c r="O38" s="650"/>
      <c r="P38" s="651"/>
      <c r="Q38" s="789"/>
      <c r="R38" s="790"/>
      <c r="S38" s="790"/>
      <c r="T38" s="790"/>
      <c r="U38" s="790"/>
      <c r="V38" s="790"/>
      <c r="W38" s="790"/>
      <c r="X38" s="790"/>
      <c r="Y38" s="790"/>
      <c r="Z38" s="790"/>
      <c r="AA38" s="790"/>
      <c r="AB38" s="790"/>
      <c r="AC38" s="790"/>
      <c r="AD38" s="790"/>
      <c r="AE38" s="790"/>
      <c r="AF38" s="790"/>
      <c r="AG38" s="790"/>
      <c r="AH38" s="18" t="s">
        <v>6</v>
      </c>
      <c r="AN38" s="626" t="s">
        <v>144</v>
      </c>
      <c r="AO38" s="626"/>
      <c r="AP38" s="627"/>
      <c r="AQ38" s="624" t="e">
        <f>ROUND(AQ35/AQ36*AQ37,0)</f>
        <v>#DIV/0!</v>
      </c>
      <c r="AR38" s="625" t="e">
        <f>ROUND(AR34/AR36*AR37,0)</f>
        <v>#DIV/0!</v>
      </c>
    </row>
    <row r="39" spans="2:45" s="13" customFormat="1" ht="15" customHeight="1">
      <c r="C39" s="75"/>
      <c r="E39" s="40"/>
      <c r="F39" s="76"/>
      <c r="G39" s="97"/>
      <c r="H39" s="97"/>
      <c r="I39" s="97"/>
      <c r="J39" s="97"/>
      <c r="K39" s="97"/>
      <c r="L39" s="97"/>
      <c r="M39" s="97"/>
      <c r="N39" s="97"/>
      <c r="O39" s="97"/>
      <c r="P39" s="97"/>
      <c r="Q39" s="75"/>
      <c r="R39" s="75"/>
      <c r="S39" s="75"/>
      <c r="T39" s="75"/>
      <c r="U39" s="75"/>
      <c r="V39" s="75"/>
      <c r="W39" s="75"/>
      <c r="X39" s="75"/>
      <c r="Y39" s="75"/>
      <c r="Z39" s="75"/>
      <c r="AA39" s="75"/>
      <c r="AB39" s="75"/>
      <c r="AC39" s="75"/>
      <c r="AD39" s="75"/>
      <c r="AE39" s="75"/>
      <c r="AF39" s="75"/>
      <c r="AG39" s="75"/>
      <c r="AH39" s="81"/>
      <c r="AM39" s="12"/>
    </row>
    <row r="40" spans="2:45" s="8" customFormat="1" ht="18" customHeight="1" thickBot="1">
      <c r="B40" s="1" t="s">
        <v>69</v>
      </c>
      <c r="AH40" s="36"/>
      <c r="AM40" s="13"/>
    </row>
    <row r="41" spans="2:45" s="8" customFormat="1" ht="18.75" customHeight="1">
      <c r="C41" s="434" t="s">
        <v>25</v>
      </c>
      <c r="D41" s="805" t="s">
        <v>79</v>
      </c>
      <c r="E41" s="806"/>
      <c r="F41" s="806"/>
      <c r="G41" s="806"/>
      <c r="H41" s="806"/>
      <c r="I41" s="806"/>
      <c r="J41" s="806"/>
      <c r="K41" s="806"/>
      <c r="L41" s="806"/>
      <c r="M41" s="806"/>
      <c r="N41" s="806"/>
      <c r="O41" s="806"/>
      <c r="P41" s="807"/>
      <c r="Q41" s="691">
        <f>【様式６別添２】!E15</f>
        <v>0</v>
      </c>
      <c r="R41" s="692"/>
      <c r="S41" s="692"/>
      <c r="T41" s="692"/>
      <c r="U41" s="692"/>
      <c r="V41" s="692"/>
      <c r="W41" s="692"/>
      <c r="X41" s="692"/>
      <c r="Y41" s="692"/>
      <c r="Z41" s="692"/>
      <c r="AA41" s="692"/>
      <c r="AB41" s="692"/>
      <c r="AC41" s="692"/>
      <c r="AD41" s="692"/>
      <c r="AE41" s="692"/>
      <c r="AF41" s="692"/>
      <c r="AG41" s="693"/>
      <c r="AH41" s="16" t="s">
        <v>6</v>
      </c>
      <c r="AN41" s="331"/>
      <c r="AO41" s="331"/>
      <c r="AP41" s="331"/>
      <c r="AQ41" s="331"/>
      <c r="AR41" s="331"/>
      <c r="AS41" s="331"/>
    </row>
    <row r="42" spans="2:45" s="8" customFormat="1" ht="18.75" customHeight="1">
      <c r="C42" s="435"/>
      <c r="D42" s="38"/>
      <c r="E42" s="70"/>
      <c r="F42" s="70"/>
      <c r="G42" s="70"/>
      <c r="H42" s="681" t="s">
        <v>87</v>
      </c>
      <c r="I42" s="682"/>
      <c r="J42" s="682"/>
      <c r="K42" s="682"/>
      <c r="L42" s="682"/>
      <c r="M42" s="682"/>
      <c r="N42" s="682"/>
      <c r="O42" s="682"/>
      <c r="P42" s="683"/>
      <c r="Q42" s="696">
        <f>【様式６別添２】!F15</f>
        <v>0</v>
      </c>
      <c r="R42" s="697"/>
      <c r="S42" s="697"/>
      <c r="T42" s="697"/>
      <c r="U42" s="697"/>
      <c r="V42" s="697"/>
      <c r="W42" s="697"/>
      <c r="X42" s="697"/>
      <c r="Y42" s="697"/>
      <c r="Z42" s="697"/>
      <c r="AA42" s="697"/>
      <c r="AB42" s="697"/>
      <c r="AC42" s="697"/>
      <c r="AD42" s="697"/>
      <c r="AE42" s="697"/>
      <c r="AF42" s="697"/>
      <c r="AG42" s="698"/>
      <c r="AH42" s="35" t="s">
        <v>6</v>
      </c>
      <c r="AN42" s="325"/>
      <c r="AO42" s="326"/>
      <c r="AP42" s="326"/>
      <c r="AQ42" s="462"/>
      <c r="AR42" s="462"/>
      <c r="AS42" s="331"/>
    </row>
    <row r="43" spans="2:45" s="8" customFormat="1" ht="18.75" customHeight="1">
      <c r="C43" s="441" t="s">
        <v>67</v>
      </c>
      <c r="D43" s="797" t="s">
        <v>80</v>
      </c>
      <c r="E43" s="798"/>
      <c r="F43" s="798"/>
      <c r="G43" s="798"/>
      <c r="H43" s="798"/>
      <c r="I43" s="798"/>
      <c r="J43" s="798"/>
      <c r="K43" s="798"/>
      <c r="L43" s="798"/>
      <c r="M43" s="798"/>
      <c r="N43" s="798"/>
      <c r="O43" s="798"/>
      <c r="P43" s="799"/>
      <c r="Q43" s="696">
        <f>【様式６別添２】!G15</f>
        <v>0</v>
      </c>
      <c r="R43" s="697"/>
      <c r="S43" s="697"/>
      <c r="T43" s="697"/>
      <c r="U43" s="697"/>
      <c r="V43" s="697"/>
      <c r="W43" s="697"/>
      <c r="X43" s="697"/>
      <c r="Y43" s="697"/>
      <c r="Z43" s="697"/>
      <c r="AA43" s="697"/>
      <c r="AB43" s="697"/>
      <c r="AC43" s="697"/>
      <c r="AD43" s="697"/>
      <c r="AE43" s="697"/>
      <c r="AF43" s="697"/>
      <c r="AG43" s="698"/>
      <c r="AH43" s="35" t="s">
        <v>6</v>
      </c>
      <c r="AN43" s="326"/>
      <c r="AO43" s="326"/>
      <c r="AP43" s="326"/>
      <c r="AQ43" s="462"/>
      <c r="AR43" s="462"/>
      <c r="AS43" s="331"/>
    </row>
    <row r="44" spans="2:45" s="8" customFormat="1" ht="18.75" customHeight="1" thickBot="1">
      <c r="C44" s="442"/>
      <c r="D44" s="98"/>
      <c r="E44" s="99"/>
      <c r="F44" s="99"/>
      <c r="G44" s="99"/>
      <c r="H44" s="649" t="s">
        <v>88</v>
      </c>
      <c r="I44" s="650"/>
      <c r="J44" s="650"/>
      <c r="K44" s="650"/>
      <c r="L44" s="650"/>
      <c r="M44" s="650"/>
      <c r="N44" s="650"/>
      <c r="O44" s="650"/>
      <c r="P44" s="808"/>
      <c r="Q44" s="800">
        <f>【様式６別添２】!H15</f>
        <v>0</v>
      </c>
      <c r="R44" s="801"/>
      <c r="S44" s="801"/>
      <c r="T44" s="801"/>
      <c r="U44" s="801"/>
      <c r="V44" s="801"/>
      <c r="W44" s="801"/>
      <c r="X44" s="801"/>
      <c r="Y44" s="801"/>
      <c r="Z44" s="801"/>
      <c r="AA44" s="801"/>
      <c r="AB44" s="801"/>
      <c r="AC44" s="801"/>
      <c r="AD44" s="801"/>
      <c r="AE44" s="801"/>
      <c r="AF44" s="801"/>
      <c r="AG44" s="802"/>
      <c r="AH44" s="9" t="s">
        <v>6</v>
      </c>
      <c r="AN44" s="327"/>
      <c r="AO44" s="327"/>
      <c r="AP44" s="327"/>
      <c r="AQ44" s="462"/>
      <c r="AR44" s="462"/>
      <c r="AS44" s="331"/>
    </row>
    <row r="45" spans="2:45" s="10" customFormat="1" ht="18" customHeight="1">
      <c r="C45" s="11"/>
      <c r="D45" s="175"/>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M45" s="8"/>
      <c r="AN45" s="327"/>
      <c r="AO45" s="327"/>
      <c r="AP45" s="327"/>
      <c r="AQ45" s="328"/>
      <c r="AR45" s="328"/>
      <c r="AS45" s="332"/>
    </row>
    <row r="46" spans="2:45" s="13" customFormat="1" ht="17.100000000000001" customHeight="1" thickBot="1">
      <c r="B46" s="12" t="s">
        <v>246</v>
      </c>
      <c r="C46" s="100"/>
      <c r="D46" s="101"/>
      <c r="E46" s="101"/>
      <c r="F46" s="101"/>
      <c r="G46" s="101"/>
      <c r="H46" s="101"/>
      <c r="I46" s="101"/>
      <c r="J46" s="101"/>
      <c r="K46" s="101"/>
      <c r="L46" s="97"/>
      <c r="M46" s="97"/>
      <c r="N46" s="97"/>
      <c r="O46" s="97"/>
      <c r="P46" s="97"/>
      <c r="Q46" s="75"/>
      <c r="R46" s="75"/>
      <c r="S46" s="75"/>
      <c r="T46" s="75"/>
      <c r="U46" s="75"/>
      <c r="V46" s="75"/>
      <c r="W46" s="75"/>
      <c r="X46" s="75"/>
      <c r="Y46" s="75"/>
      <c r="Z46" s="75"/>
      <c r="AA46" s="75"/>
      <c r="AB46" s="75"/>
      <c r="AC46" s="75"/>
      <c r="AD46" s="75"/>
      <c r="AE46" s="75"/>
      <c r="AF46" s="75"/>
      <c r="AG46" s="75"/>
      <c r="AH46" s="81"/>
      <c r="AM46" s="10"/>
      <c r="AN46" s="327"/>
      <c r="AO46" s="327"/>
      <c r="AP46" s="327"/>
      <c r="AQ46" s="328"/>
      <c r="AR46" s="328"/>
    </row>
    <row r="47" spans="2:45" ht="52.5" customHeight="1">
      <c r="C47" s="102" t="s">
        <v>2</v>
      </c>
      <c r="D47" s="803" t="s">
        <v>247</v>
      </c>
      <c r="E47" s="804"/>
      <c r="F47" s="804"/>
      <c r="G47" s="804"/>
      <c r="H47" s="804"/>
      <c r="I47" s="804"/>
      <c r="J47" s="804"/>
      <c r="K47" s="804"/>
      <c r="L47" s="804"/>
      <c r="M47" s="804"/>
      <c r="N47" s="804"/>
      <c r="O47" s="804"/>
      <c r="P47" s="804"/>
      <c r="Q47" s="793" t="s">
        <v>188</v>
      </c>
      <c r="R47" s="794"/>
      <c r="S47" s="794"/>
      <c r="T47" s="794"/>
      <c r="U47" s="794"/>
      <c r="V47" s="794"/>
      <c r="W47" s="794"/>
      <c r="X47" s="794"/>
      <c r="Y47" s="795"/>
      <c r="Z47" s="793">
        <f>K7</f>
        <v>0</v>
      </c>
      <c r="AA47" s="794"/>
      <c r="AB47" s="794"/>
      <c r="AC47" s="794"/>
      <c r="AD47" s="794"/>
      <c r="AE47" s="794"/>
      <c r="AF47" s="794"/>
      <c r="AG47" s="794"/>
      <c r="AH47" s="796"/>
      <c r="AM47" s="13"/>
      <c r="AN47" s="13"/>
      <c r="AO47" s="13"/>
      <c r="AP47" s="13"/>
      <c r="AQ47" s="13"/>
      <c r="AR47" s="13"/>
      <c r="AS47" s="13"/>
    </row>
    <row r="48" spans="2:45" ht="53.25" customHeight="1">
      <c r="C48" s="91"/>
      <c r="D48" s="809" t="s">
        <v>318</v>
      </c>
      <c r="E48" s="810"/>
      <c r="F48" s="810"/>
      <c r="G48" s="810"/>
      <c r="H48" s="810"/>
      <c r="I48" s="810"/>
      <c r="J48" s="810"/>
      <c r="K48" s="810"/>
      <c r="L48" s="810"/>
      <c r="M48" s="810"/>
      <c r="N48" s="810"/>
      <c r="O48" s="810"/>
      <c r="P48" s="811"/>
      <c r="Q48" s="815" t="e">
        <f>IF($Z$47="なし","",IF(ROUNDDOWN(Q$26+Q$14-Q$30,-3)&gt;0,ROUNDDOWN(Q$26+Q$14-Q$30,-3),0))</f>
        <v>#DIV/0!</v>
      </c>
      <c r="R48" s="816"/>
      <c r="S48" s="816"/>
      <c r="T48" s="816"/>
      <c r="U48" s="816"/>
      <c r="V48" s="816"/>
      <c r="W48" s="816"/>
      <c r="X48" s="816"/>
      <c r="Y48" s="816"/>
      <c r="Z48" s="816"/>
      <c r="AA48" s="816"/>
      <c r="AB48" s="816"/>
      <c r="AC48" s="816"/>
      <c r="AD48" s="816"/>
      <c r="AE48" s="816"/>
      <c r="AF48" s="816"/>
      <c r="AG48" s="816"/>
      <c r="AH48" s="217" t="e">
        <f>IF(Q48&lt;&gt;"","円","")</f>
        <v>#DIV/0!</v>
      </c>
    </row>
    <row r="49" spans="2:53" ht="53.25" customHeight="1">
      <c r="C49" s="91"/>
      <c r="D49" s="812"/>
      <c r="E49" s="813"/>
      <c r="F49" s="813"/>
      <c r="G49" s="813"/>
      <c r="H49" s="813"/>
      <c r="I49" s="813"/>
      <c r="J49" s="813"/>
      <c r="K49" s="813"/>
      <c r="L49" s="813"/>
      <c r="M49" s="813"/>
      <c r="N49" s="813"/>
      <c r="O49" s="813"/>
      <c r="P49" s="814"/>
      <c r="Q49" s="791" t="e">
        <f>IF($Z$47="あり","",IF(ROUNDDOWN(Q$35+Q$14-(Q$32-Q$33-Q$34)+Q$42+Q$44,-3)&gt;0,ROUNDDOWN(Q$35+Q$14-(Q$32-Q$33-Q$34)+Q$42+Q$44,-3),0))</f>
        <v>#DIV/0!</v>
      </c>
      <c r="R49" s="792"/>
      <c r="S49" s="792"/>
      <c r="T49" s="792"/>
      <c r="U49" s="792"/>
      <c r="V49" s="792"/>
      <c r="W49" s="792"/>
      <c r="X49" s="792"/>
      <c r="Y49" s="792"/>
      <c r="Z49" s="792"/>
      <c r="AA49" s="792"/>
      <c r="AB49" s="792"/>
      <c r="AC49" s="792"/>
      <c r="AD49" s="792"/>
      <c r="AE49" s="792"/>
      <c r="AF49" s="792"/>
      <c r="AG49" s="792"/>
      <c r="AH49" s="170" t="e">
        <f>IF(Q49&lt;&gt;"","円","")</f>
        <v>#DIV/0!</v>
      </c>
    </row>
    <row r="50" spans="2:53" ht="20.25" customHeight="1">
      <c r="C50" s="103" t="s">
        <v>45</v>
      </c>
      <c r="D50" s="128"/>
      <c r="E50" s="128"/>
      <c r="F50" s="128"/>
      <c r="G50" s="128"/>
      <c r="H50" s="128"/>
      <c r="I50" s="128"/>
      <c r="J50" s="128"/>
      <c r="K50" s="128"/>
      <c r="L50" s="128"/>
      <c r="M50" s="128"/>
      <c r="N50" s="128"/>
      <c r="O50" s="128"/>
      <c r="P50" s="128"/>
      <c r="Q50" s="128"/>
      <c r="R50" s="104"/>
      <c r="S50" s="104"/>
      <c r="T50" s="104"/>
      <c r="U50" s="104"/>
      <c r="V50" s="104"/>
      <c r="W50" s="104"/>
      <c r="X50" s="104"/>
      <c r="Y50" s="104"/>
      <c r="Z50" s="104"/>
      <c r="AA50" s="104"/>
      <c r="AB50" s="104"/>
      <c r="AC50" s="104"/>
      <c r="AD50" s="104"/>
      <c r="AE50" s="104"/>
      <c r="AF50" s="104"/>
      <c r="AG50" s="104"/>
      <c r="AH50" s="105"/>
    </row>
    <row r="51" spans="2:53" ht="18.75" customHeight="1">
      <c r="C51" s="752" t="s">
        <v>70</v>
      </c>
      <c r="D51" s="771" t="s">
        <v>42</v>
      </c>
      <c r="E51" s="772"/>
      <c r="F51" s="772"/>
      <c r="G51" s="772"/>
      <c r="H51" s="772"/>
      <c r="I51" s="772"/>
      <c r="J51" s="772"/>
      <c r="K51" s="772"/>
      <c r="L51" s="772"/>
      <c r="M51" s="772"/>
      <c r="N51" s="772"/>
      <c r="O51" s="772"/>
      <c r="P51" s="773"/>
      <c r="Q51" s="777" t="s">
        <v>154</v>
      </c>
      <c r="R51" s="778"/>
      <c r="S51" s="778"/>
      <c r="T51" s="778"/>
      <c r="U51" s="778"/>
      <c r="V51" s="778"/>
      <c r="W51" s="778"/>
      <c r="X51" s="778"/>
      <c r="Y51" s="779"/>
      <c r="Z51" s="780" t="s">
        <v>151</v>
      </c>
      <c r="AA51" s="781"/>
      <c r="AB51" s="781"/>
      <c r="AC51" s="781"/>
      <c r="AD51" s="781"/>
      <c r="AE51" s="781"/>
      <c r="AF51" s="781"/>
      <c r="AG51" s="781"/>
      <c r="AH51" s="782"/>
    </row>
    <row r="52" spans="2:53" ht="30" customHeight="1">
      <c r="C52" s="753"/>
      <c r="D52" s="774"/>
      <c r="E52" s="775"/>
      <c r="F52" s="775"/>
      <c r="G52" s="775"/>
      <c r="H52" s="775"/>
      <c r="I52" s="775"/>
      <c r="J52" s="775"/>
      <c r="K52" s="775"/>
      <c r="L52" s="775"/>
      <c r="M52" s="775"/>
      <c r="N52" s="775"/>
      <c r="O52" s="775"/>
      <c r="P52" s="776"/>
      <c r="Q52" s="756"/>
      <c r="R52" s="757"/>
      <c r="S52" s="757"/>
      <c r="T52" s="757"/>
      <c r="U52" s="757"/>
      <c r="V52" s="757"/>
      <c r="W52" s="757"/>
      <c r="X52" s="757"/>
      <c r="Y52" s="758"/>
      <c r="Z52" s="759"/>
      <c r="AA52" s="760"/>
      <c r="AB52" s="760"/>
      <c r="AC52" s="760"/>
      <c r="AD52" s="760"/>
      <c r="AE52" s="760"/>
      <c r="AF52" s="760"/>
      <c r="AG52" s="760"/>
      <c r="AH52" s="761"/>
    </row>
    <row r="53" spans="2:53" ht="17.100000000000001" customHeight="1">
      <c r="C53" s="754" t="s">
        <v>64</v>
      </c>
      <c r="D53" s="762" t="s">
        <v>162</v>
      </c>
      <c r="E53" s="763"/>
      <c r="F53" s="763"/>
      <c r="G53" s="763"/>
      <c r="H53" s="763"/>
      <c r="I53" s="763"/>
      <c r="J53" s="763"/>
      <c r="K53" s="763"/>
      <c r="L53" s="763"/>
      <c r="M53" s="763"/>
      <c r="N53" s="763"/>
      <c r="O53" s="763"/>
      <c r="P53" s="764"/>
      <c r="Q53" s="17"/>
      <c r="R53" s="715" t="s">
        <v>31</v>
      </c>
      <c r="S53" s="715"/>
      <c r="T53" s="715"/>
      <c r="U53" s="715"/>
      <c r="V53" s="715"/>
      <c r="W53" s="715"/>
      <c r="X53" s="715"/>
      <c r="Y53" s="715"/>
      <c r="Z53" s="715"/>
      <c r="AA53" s="715"/>
      <c r="AB53" s="715"/>
      <c r="AC53" s="715"/>
      <c r="AD53" s="715"/>
      <c r="AE53" s="715"/>
      <c r="AF53" s="715"/>
      <c r="AG53" s="715"/>
      <c r="AH53" s="716"/>
    </row>
    <row r="54" spans="2:53" ht="17.100000000000001" customHeight="1">
      <c r="C54" s="755"/>
      <c r="D54" s="765"/>
      <c r="E54" s="766"/>
      <c r="F54" s="766"/>
      <c r="G54" s="766"/>
      <c r="H54" s="766"/>
      <c r="I54" s="766"/>
      <c r="J54" s="766"/>
      <c r="K54" s="766"/>
      <c r="L54" s="766"/>
      <c r="M54" s="766"/>
      <c r="N54" s="766"/>
      <c r="O54" s="766"/>
      <c r="P54" s="767"/>
      <c r="Q54" s="17"/>
      <c r="R54" s="731" t="s">
        <v>33</v>
      </c>
      <c r="S54" s="731"/>
      <c r="T54" s="731"/>
      <c r="U54" s="731"/>
      <c r="V54" s="731"/>
      <c r="W54" s="731"/>
      <c r="X54" s="731"/>
      <c r="Y54" s="731"/>
      <c r="Z54" s="731"/>
      <c r="AA54" s="731"/>
      <c r="AB54" s="731"/>
      <c r="AC54" s="731"/>
      <c r="AD54" s="731"/>
      <c r="AE54" s="731"/>
      <c r="AF54" s="731"/>
      <c r="AG54" s="731"/>
      <c r="AH54" s="732"/>
    </row>
    <row r="55" spans="2:53" ht="17.100000000000001" customHeight="1">
      <c r="C55" s="755"/>
      <c r="D55" s="765"/>
      <c r="E55" s="766"/>
      <c r="F55" s="766"/>
      <c r="G55" s="766"/>
      <c r="H55" s="766"/>
      <c r="I55" s="766"/>
      <c r="J55" s="766"/>
      <c r="K55" s="766"/>
      <c r="L55" s="766"/>
      <c r="M55" s="766"/>
      <c r="N55" s="766"/>
      <c r="O55" s="766"/>
      <c r="P55" s="767"/>
      <c r="Q55" s="17"/>
      <c r="R55" s="676" t="s">
        <v>34</v>
      </c>
      <c r="S55" s="676"/>
      <c r="T55" s="676"/>
      <c r="U55" s="676"/>
      <c r="V55" s="676"/>
      <c r="W55" s="676"/>
      <c r="X55" s="676"/>
      <c r="Y55" s="676"/>
      <c r="Z55" s="676"/>
      <c r="AA55" s="676"/>
      <c r="AB55" s="676"/>
      <c r="AC55" s="676"/>
      <c r="AD55" s="676"/>
      <c r="AE55" s="676"/>
      <c r="AF55" s="676"/>
      <c r="AG55" s="676"/>
      <c r="AH55" s="677"/>
    </row>
    <row r="56" spans="2:53" ht="17.100000000000001" customHeight="1">
      <c r="C56" s="755"/>
      <c r="D56" s="768"/>
      <c r="E56" s="769"/>
      <c r="F56" s="769"/>
      <c r="G56" s="769"/>
      <c r="H56" s="769"/>
      <c r="I56" s="769"/>
      <c r="J56" s="769"/>
      <c r="K56" s="769"/>
      <c r="L56" s="769"/>
      <c r="M56" s="769"/>
      <c r="N56" s="769"/>
      <c r="O56" s="769"/>
      <c r="P56" s="770"/>
      <c r="Q56" s="17"/>
      <c r="R56" s="744" t="s">
        <v>35</v>
      </c>
      <c r="S56" s="744"/>
      <c r="T56" s="744"/>
      <c r="U56" s="744"/>
      <c r="V56" s="744"/>
      <c r="W56" s="744"/>
      <c r="X56" s="744"/>
      <c r="Y56" s="744"/>
      <c r="Z56" s="744"/>
      <c r="AA56" s="744"/>
      <c r="AB56" s="744"/>
      <c r="AC56" s="744"/>
      <c r="AD56" s="744"/>
      <c r="AE56" s="744"/>
      <c r="AF56" s="744"/>
      <c r="AG56" s="744"/>
      <c r="AH56" s="745"/>
    </row>
    <row r="57" spans="2:53" ht="38.25" customHeight="1" thickBot="1">
      <c r="C57" s="92"/>
      <c r="D57" s="786" t="s">
        <v>163</v>
      </c>
      <c r="E57" s="787"/>
      <c r="F57" s="787"/>
      <c r="G57" s="787"/>
      <c r="H57" s="787"/>
      <c r="I57" s="787"/>
      <c r="J57" s="787"/>
      <c r="K57" s="787"/>
      <c r="L57" s="787"/>
      <c r="M57" s="787"/>
      <c r="N57" s="787"/>
      <c r="O57" s="787"/>
      <c r="P57" s="788"/>
      <c r="Q57" s="678"/>
      <c r="R57" s="679"/>
      <c r="S57" s="679"/>
      <c r="T57" s="679"/>
      <c r="U57" s="679"/>
      <c r="V57" s="679"/>
      <c r="W57" s="679"/>
      <c r="X57" s="679"/>
      <c r="Y57" s="679"/>
      <c r="Z57" s="679"/>
      <c r="AA57" s="679"/>
      <c r="AB57" s="679"/>
      <c r="AC57" s="679"/>
      <c r="AD57" s="679"/>
      <c r="AE57" s="679"/>
      <c r="AF57" s="679"/>
      <c r="AG57" s="679"/>
      <c r="AH57" s="680"/>
      <c r="AV57" s="12" t="s">
        <v>41</v>
      </c>
    </row>
    <row r="58" spans="2:53" s="1" customFormat="1" ht="9" customHeight="1">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4"/>
      <c r="AM58" s="12"/>
      <c r="AN58" s="12"/>
      <c r="AO58" s="12"/>
      <c r="AP58" s="12"/>
      <c r="AQ58" s="12"/>
      <c r="AR58" s="12"/>
      <c r="AS58" s="12"/>
      <c r="AT58" s="12"/>
      <c r="AU58" s="12"/>
      <c r="AV58" s="12"/>
      <c r="AW58" s="12"/>
      <c r="AX58" s="12"/>
      <c r="AY58" s="12"/>
      <c r="AZ58" s="12"/>
      <c r="BA58" s="12"/>
    </row>
    <row r="59" spans="2:53" ht="15.95" customHeight="1">
      <c r="C59" s="12" t="s">
        <v>14</v>
      </c>
      <c r="AM59" s="1"/>
      <c r="AN59" s="1"/>
      <c r="AO59" s="1"/>
      <c r="AP59" s="1"/>
      <c r="AQ59" s="1"/>
      <c r="AR59" s="1"/>
      <c r="AS59" s="1"/>
      <c r="AT59" s="1"/>
      <c r="AU59" s="1"/>
      <c r="AV59" s="1"/>
      <c r="AW59" s="1"/>
      <c r="AX59" s="1"/>
      <c r="AY59" s="1"/>
      <c r="AZ59" s="1"/>
      <c r="BA59" s="1"/>
    </row>
  </sheetData>
  <sheetProtection algorithmName="SHA-512" hashValue="Xpa0ZqRp6HLJ8qccZdrpWCvkKR6htxscZl3V4PJhAXrasmY6DyvYiqP6kN4K1N+awek4x6BW/HRaFRweCh3ySg==" saltValue="dIQJt+fYBrBVpHkFd+DGxw==" spinCount="100000" sheet="1" objects="1" scenarios="1"/>
  <mergeCells count="102">
    <mergeCell ref="AQ35:AR35"/>
    <mergeCell ref="AN36:AP36"/>
    <mergeCell ref="AQ36:AR36"/>
    <mergeCell ref="P8:U8"/>
    <mergeCell ref="V8:AH8"/>
    <mergeCell ref="Q57:AH57"/>
    <mergeCell ref="D57:P57"/>
    <mergeCell ref="Q35:AG35"/>
    <mergeCell ref="Q38:AG38"/>
    <mergeCell ref="Q49:AG49"/>
    <mergeCell ref="Q47:Y47"/>
    <mergeCell ref="Z47:AH47"/>
    <mergeCell ref="D43:P43"/>
    <mergeCell ref="Q43:AG43"/>
    <mergeCell ref="Q44:AG44"/>
    <mergeCell ref="D47:P47"/>
    <mergeCell ref="D41:P41"/>
    <mergeCell ref="H44:P44"/>
    <mergeCell ref="D48:P49"/>
    <mergeCell ref="Q48:AG48"/>
    <mergeCell ref="Q26:AG26"/>
    <mergeCell ref="D30:P30"/>
    <mergeCell ref="D13:P13"/>
    <mergeCell ref="D14:P14"/>
    <mergeCell ref="C51:C52"/>
    <mergeCell ref="C53:C56"/>
    <mergeCell ref="Q52:Y52"/>
    <mergeCell ref="Z52:AH52"/>
    <mergeCell ref="D53:P56"/>
    <mergeCell ref="R53:AH53"/>
    <mergeCell ref="R54:AH54"/>
    <mergeCell ref="R55:AH55"/>
    <mergeCell ref="R56:AH56"/>
    <mergeCell ref="D51:P52"/>
    <mergeCell ref="Q51:Y51"/>
    <mergeCell ref="Z51:AH51"/>
    <mergeCell ref="B2:AH2"/>
    <mergeCell ref="D22:P22"/>
    <mergeCell ref="P4:U4"/>
    <mergeCell ref="V4:AH4"/>
    <mergeCell ref="P5:U5"/>
    <mergeCell ref="P6:U6"/>
    <mergeCell ref="V6:AH6"/>
    <mergeCell ref="R15:AH15"/>
    <mergeCell ref="Q13:AG13"/>
    <mergeCell ref="V5:AH5"/>
    <mergeCell ref="P7:U7"/>
    <mergeCell ref="D16:P18"/>
    <mergeCell ref="Q22:AG22"/>
    <mergeCell ref="V7:AH7"/>
    <mergeCell ref="R16:AH16"/>
    <mergeCell ref="K4:L4"/>
    <mergeCell ref="D5:J5"/>
    <mergeCell ref="K5:L5"/>
    <mergeCell ref="D6:J6"/>
    <mergeCell ref="K6:L6"/>
    <mergeCell ref="Q12:AG12"/>
    <mergeCell ref="R18:AH18"/>
    <mergeCell ref="D15:I15"/>
    <mergeCell ref="D19:P19"/>
    <mergeCell ref="Q14:AG14"/>
    <mergeCell ref="R17:AH17"/>
    <mergeCell ref="Q19:AH19"/>
    <mergeCell ref="H42:P42"/>
    <mergeCell ref="F32:P32"/>
    <mergeCell ref="F35:P35"/>
    <mergeCell ref="Q36:AG36"/>
    <mergeCell ref="Q37:AG37"/>
    <mergeCell ref="G36:P36"/>
    <mergeCell ref="G37:P37"/>
    <mergeCell ref="Q33:AG33"/>
    <mergeCell ref="Q34:AG34"/>
    <mergeCell ref="Q32:AG32"/>
    <mergeCell ref="Q41:AG41"/>
    <mergeCell ref="F33:P33"/>
    <mergeCell ref="F34:P34"/>
    <mergeCell ref="E31:P31"/>
    <mergeCell ref="Q42:AG42"/>
    <mergeCell ref="AQ38:AR38"/>
    <mergeCell ref="AN38:AP38"/>
    <mergeCell ref="AN6:AP6"/>
    <mergeCell ref="AN37:AP37"/>
    <mergeCell ref="AQ37:AR37"/>
    <mergeCell ref="AN35:AP35"/>
    <mergeCell ref="K8:L8"/>
    <mergeCell ref="K7:M7"/>
    <mergeCell ref="D8:J8"/>
    <mergeCell ref="C9:J9"/>
    <mergeCell ref="K9:M9"/>
    <mergeCell ref="D12:P12"/>
    <mergeCell ref="E38:P38"/>
    <mergeCell ref="F23:P23"/>
    <mergeCell ref="Q23:AG23"/>
    <mergeCell ref="F24:P24"/>
    <mergeCell ref="Q24:AG24"/>
    <mergeCell ref="F25:P25"/>
    <mergeCell ref="Q25:AG25"/>
    <mergeCell ref="E26:P26"/>
    <mergeCell ref="D27:P27"/>
    <mergeCell ref="Q27:AH27"/>
    <mergeCell ref="Q30:AG30"/>
    <mergeCell ref="Q31:AG31"/>
  </mergeCells>
  <phoneticPr fontId="4"/>
  <dataValidations count="8">
    <dataValidation type="list" allowBlank="1" showInputMessage="1" showErrorMessage="1" sqref="Q53:Q56 Q15:Q18" xr:uid="{00000000-0002-0000-0900-000000000000}">
      <formula1>$AL$1:$AL$2</formula1>
    </dataValidation>
    <dataValidation type="list" allowBlank="1" showInputMessage="1" showErrorMessage="1" sqref="Q52:Y52" xr:uid="{BD8154F7-4D2F-487F-8D1C-0B9EA7BD8715}">
      <formula1>"済,未"</formula1>
    </dataValidation>
    <dataValidation type="list" allowBlank="1" showInputMessage="1" showErrorMessage="1" sqref="K7" xr:uid="{C0A2BB35-7F71-4E3D-80B5-5914F9616D71}">
      <formula1>"なし,あり"</formula1>
    </dataValidation>
    <dataValidation type="list" allowBlank="1" showInputMessage="1" showErrorMessage="1" sqref="K5:L5" xr:uid="{DEA5BAC9-F186-40B6-A56D-0AB5744EDDB4}">
      <formula1>"12,11,10,9,8,7,6,5,4,3,2"</formula1>
    </dataValidation>
    <dataValidation type="list" allowBlank="1" showInputMessage="1" showErrorMessage="1" sqref="K6:L6" xr:uid="{5E562D7C-8CA2-4646-B94F-AD61E44F5884}">
      <formula1>"7,6,5,4,0"</formula1>
    </dataValidation>
    <dataValidation type="whole" allowBlank="1" showInputMessage="1" showErrorMessage="1" sqref="K8:L8" xr:uid="{74B25C84-69CD-4E29-B2FC-8AFD72893A04}">
      <formula1>0</formula1>
      <formula2>7</formula2>
    </dataValidation>
    <dataValidation type="whole" operator="greaterThanOrEqual" allowBlank="1" showInputMessage="1" showErrorMessage="1" sqref="Q23:AG23 Q38:AG38 AQ42:AR44 AQ34:AR36" xr:uid="{DAD18C80-9D3B-47D6-8725-594E03B92391}">
      <formula1>0</formula1>
    </dataValidation>
    <dataValidation type="list" allowBlank="1" showInputMessage="1" showErrorMessage="1" sqref="K9:M9" xr:uid="{A575629A-AC45-4437-AAE3-91C1F1BBB19C}">
      <formula1>$AR$7:$BA$7</formula1>
    </dataValidation>
  </dataValidations>
  <printOptions horizontalCentered="1"/>
  <pageMargins left="0.59055118110236227" right="0.59055118110236227" top="0.43307086614173229" bottom="0.19685039370078741" header="0.35433070866141736" footer="0.23622047244094491"/>
  <pageSetup paperSize="9" scale="62" orientation="portrait" r:id="rId1"/>
  <headerFooter alignWithMargins="0"/>
  <rowBreaks count="2" manualBreakCount="2">
    <brk id="45" max="34" man="1"/>
    <brk id="59" max="3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BF131"/>
  <sheetViews>
    <sheetView showGridLines="0" view="pageBreakPreview" zoomScale="60" zoomScaleNormal="100" workbookViewId="0">
      <pane ySplit="8" topLeftCell="A9" activePane="bottomLeft" state="frozen"/>
      <selection activeCell="E15" sqref="E15"/>
      <selection pane="bottomLeft" activeCell="BB104" sqref="BB104"/>
    </sheetView>
  </sheetViews>
  <sheetFormatPr defaultColWidth="9.125" defaultRowHeight="12"/>
  <cols>
    <col min="1" max="2" width="3.125" style="137" customWidth="1"/>
    <col min="3" max="3" width="4.625" style="21" customWidth="1"/>
    <col min="4" max="4" width="24.25" style="21" customWidth="1"/>
    <col min="5" max="7" width="7.125" style="21" customWidth="1"/>
    <col min="8" max="8" width="16" style="21" customWidth="1"/>
    <col min="9" max="12" width="5" style="21" customWidth="1"/>
    <col min="13" max="14" width="10.125" style="21" customWidth="1"/>
    <col min="15" max="15" width="8.5" style="21" customWidth="1"/>
    <col min="16" max="16" width="6.25" style="21" customWidth="1"/>
    <col min="17" max="17" width="7.5" style="21" customWidth="1"/>
    <col min="18" max="18" width="7.875" style="21" customWidth="1"/>
    <col min="19" max="21" width="15.75" style="21" customWidth="1"/>
    <col min="22" max="22" width="15.75" style="21" hidden="1" customWidth="1"/>
    <col min="23" max="23" width="15.75" style="21" customWidth="1"/>
    <col min="24" max="24" width="19.75" style="21" customWidth="1"/>
    <col min="25" max="25" width="14.75" style="21" hidden="1" customWidth="1"/>
    <col min="26" max="26" width="14.75" style="21" customWidth="1"/>
    <col min="27" max="27" width="17.5" style="21" customWidth="1"/>
    <col min="28" max="43" width="12.375" style="21" customWidth="1"/>
    <col min="44" max="44" width="16.25" style="21" customWidth="1"/>
    <col min="45" max="47" width="14.125" style="21" customWidth="1"/>
    <col min="48" max="52" width="15.375" style="21" customWidth="1"/>
    <col min="53" max="53" width="18.75" style="21" customWidth="1"/>
    <col min="54" max="56" width="16.75" style="21" customWidth="1"/>
    <col min="57" max="57" width="2.5" style="21" customWidth="1"/>
    <col min="58" max="16384" width="9.125" style="21"/>
  </cols>
  <sheetData>
    <row r="1" spans="1:57" ht="12.75" thickBot="1"/>
    <row r="2" spans="1:57" ht="52.5" customHeight="1" thickBot="1">
      <c r="C2" s="51" t="s">
        <v>296</v>
      </c>
      <c r="AS2" s="896" t="s">
        <v>214</v>
      </c>
      <c r="AT2" s="897"/>
      <c r="AU2" s="898"/>
      <c r="BA2" s="145"/>
      <c r="BB2" s="824" t="s">
        <v>142</v>
      </c>
      <c r="BC2" s="825"/>
      <c r="BD2" s="826"/>
    </row>
    <row r="3" spans="1:57" ht="52.5" customHeight="1" thickBot="1">
      <c r="A3" s="137">
        <f>COUNT(A9:A98)</f>
        <v>0</v>
      </c>
      <c r="B3" s="137">
        <f>COUNT(B9:B98)</f>
        <v>0</v>
      </c>
      <c r="C3" s="20"/>
      <c r="S3" s="189" t="s">
        <v>197</v>
      </c>
      <c r="AS3" s="196" t="s">
        <v>115</v>
      </c>
      <c r="AT3" s="196" t="s">
        <v>116</v>
      </c>
      <c r="AU3" s="196" t="s">
        <v>320</v>
      </c>
      <c r="AV3" s="148"/>
      <c r="AW3" s="148"/>
      <c r="AX3" s="148"/>
      <c r="AY3" s="148"/>
      <c r="AZ3" s="148"/>
      <c r="BA3" s="145"/>
      <c r="BB3" s="830" t="str">
        <f>基礎情報!E37&amp;""</f>
        <v/>
      </c>
      <c r="BC3" s="831"/>
      <c r="BD3" s="832"/>
    </row>
    <row r="4" spans="1:57" ht="39" customHeight="1" thickBot="1">
      <c r="C4" s="297" t="s">
        <v>319</v>
      </c>
      <c r="D4" s="135"/>
      <c r="E4" s="135"/>
      <c r="F4" s="135"/>
      <c r="G4" s="135"/>
      <c r="H4" s="135"/>
      <c r="I4" s="135"/>
      <c r="J4" s="135"/>
      <c r="K4" s="135"/>
      <c r="L4" s="135"/>
      <c r="M4" s="135"/>
      <c r="N4" s="463">
        <v>173</v>
      </c>
      <c r="O4" s="135"/>
      <c r="P4" s="135"/>
      <c r="Q4" s="135"/>
      <c r="R4" s="135"/>
      <c r="S4" s="216" t="str">
        <f>【様式６】実績Ⅰ!K9</f>
        <v>令和3年度</v>
      </c>
      <c r="T4" s="135"/>
      <c r="U4" s="190" t="s">
        <v>198</v>
      </c>
      <c r="V4" s="192"/>
      <c r="W4" s="464"/>
      <c r="X4" s="52"/>
      <c r="Y4" s="52"/>
      <c r="Z4" s="22"/>
      <c r="AA4" s="22"/>
      <c r="AB4" s="53"/>
      <c r="AC4" s="53"/>
      <c r="AD4" s="53"/>
      <c r="AE4" s="53"/>
      <c r="AF4" s="53"/>
      <c r="AG4" s="53"/>
      <c r="AH4" s="53"/>
      <c r="AI4" s="53"/>
      <c r="AJ4" s="53"/>
      <c r="AK4" s="53"/>
      <c r="AL4" s="53"/>
      <c r="AM4" s="53"/>
      <c r="AN4" s="53"/>
      <c r="AO4" s="53"/>
      <c r="AP4" s="53"/>
      <c r="AQ4" s="53"/>
      <c r="AR4" s="53"/>
      <c r="AS4" s="495"/>
      <c r="AT4" s="496"/>
      <c r="AU4" s="497">
        <v>0</v>
      </c>
      <c r="AV4" s="148"/>
      <c r="AW4" s="148"/>
      <c r="AX4" s="148"/>
      <c r="AY4" s="148"/>
      <c r="AZ4" s="148"/>
      <c r="BA4" s="145"/>
      <c r="BB4" s="833"/>
      <c r="BC4" s="834"/>
      <c r="BD4" s="835"/>
      <c r="BE4" s="54"/>
    </row>
    <row r="5" spans="1:57" ht="14.25" customHeight="1" thickBot="1">
      <c r="C5" s="52"/>
      <c r="D5" s="52"/>
      <c r="E5" s="52"/>
      <c r="F5" s="52"/>
      <c r="G5" s="52"/>
      <c r="H5" s="52"/>
      <c r="I5" s="52"/>
      <c r="J5" s="52"/>
      <c r="K5" s="52"/>
      <c r="L5" s="52"/>
      <c r="M5" s="52"/>
      <c r="N5" s="52"/>
      <c r="O5" s="52"/>
      <c r="P5" s="52"/>
      <c r="Q5" s="52"/>
      <c r="R5" s="52"/>
      <c r="S5" s="52"/>
      <c r="T5" s="52"/>
      <c r="U5" s="52"/>
      <c r="V5" s="52"/>
      <c r="W5" s="52"/>
      <c r="X5" s="52"/>
      <c r="Y5" s="52"/>
      <c r="Z5" s="22"/>
      <c r="AA5" s="22"/>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5"/>
      <c r="BB5" s="37"/>
      <c r="BC5" s="23"/>
      <c r="BD5" s="24"/>
      <c r="BE5" s="54"/>
    </row>
    <row r="6" spans="1:57" ht="30" customHeight="1">
      <c r="C6" s="836" t="s">
        <v>47</v>
      </c>
      <c r="D6" s="857" t="s">
        <v>48</v>
      </c>
      <c r="E6" s="857" t="s">
        <v>121</v>
      </c>
      <c r="F6" s="858"/>
      <c r="G6" s="859"/>
      <c r="H6" s="839" t="s">
        <v>49</v>
      </c>
      <c r="I6" s="857" t="s">
        <v>92</v>
      </c>
      <c r="J6" s="858"/>
      <c r="K6" s="858"/>
      <c r="L6" s="859"/>
      <c r="M6" s="839" t="s">
        <v>93</v>
      </c>
      <c r="N6" s="839" t="s">
        <v>101</v>
      </c>
      <c r="O6" s="839" t="s">
        <v>94</v>
      </c>
      <c r="P6" s="857" t="s">
        <v>119</v>
      </c>
      <c r="Q6" s="859"/>
      <c r="R6" s="873" t="s">
        <v>50</v>
      </c>
      <c r="S6" s="854" t="s">
        <v>258</v>
      </c>
      <c r="T6" s="855"/>
      <c r="U6" s="855"/>
      <c r="V6" s="855"/>
      <c r="W6" s="855"/>
      <c r="X6" s="855"/>
      <c r="Y6" s="855"/>
      <c r="Z6" s="855"/>
      <c r="AA6" s="856"/>
      <c r="AB6" s="854" t="s">
        <v>74</v>
      </c>
      <c r="AC6" s="855"/>
      <c r="AD6" s="855"/>
      <c r="AE6" s="855"/>
      <c r="AF6" s="855"/>
      <c r="AG6" s="855"/>
      <c r="AH6" s="855"/>
      <c r="AI6" s="855"/>
      <c r="AJ6" s="855"/>
      <c r="AK6" s="855"/>
      <c r="AL6" s="855"/>
      <c r="AM6" s="855"/>
      <c r="AN6" s="855"/>
      <c r="AO6" s="855"/>
      <c r="AP6" s="855"/>
      <c r="AQ6" s="855"/>
      <c r="AR6" s="856"/>
      <c r="AS6" s="885" t="s">
        <v>254</v>
      </c>
      <c r="AT6" s="890" t="s">
        <v>216</v>
      </c>
      <c r="AU6" s="885"/>
      <c r="AV6" s="885"/>
      <c r="AW6" s="891"/>
      <c r="AX6" s="890" t="s">
        <v>330</v>
      </c>
      <c r="AY6" s="885"/>
      <c r="AZ6" s="891"/>
      <c r="BA6" s="851" t="s">
        <v>329</v>
      </c>
      <c r="BB6" s="842" t="s">
        <v>51</v>
      </c>
      <c r="BC6" s="843"/>
      <c r="BD6" s="844"/>
      <c r="BE6" s="54"/>
    </row>
    <row r="7" spans="1:57" ht="30" customHeight="1">
      <c r="C7" s="837"/>
      <c r="D7" s="860"/>
      <c r="E7" s="860"/>
      <c r="F7" s="861"/>
      <c r="G7" s="862"/>
      <c r="H7" s="840"/>
      <c r="I7" s="860"/>
      <c r="J7" s="861"/>
      <c r="K7" s="861"/>
      <c r="L7" s="862"/>
      <c r="M7" s="840"/>
      <c r="N7" s="840"/>
      <c r="O7" s="840"/>
      <c r="P7" s="860"/>
      <c r="Q7" s="862"/>
      <c r="R7" s="874"/>
      <c r="S7" s="866" t="s">
        <v>146</v>
      </c>
      <c r="T7" s="867"/>
      <c r="U7" s="867"/>
      <c r="V7" s="867"/>
      <c r="W7" s="867"/>
      <c r="X7" s="868"/>
      <c r="Y7" s="869" t="s">
        <v>190</v>
      </c>
      <c r="Z7" s="869" t="s">
        <v>194</v>
      </c>
      <c r="AA7" s="871" t="s">
        <v>259</v>
      </c>
      <c r="AB7" s="827" t="s">
        <v>147</v>
      </c>
      <c r="AC7" s="828"/>
      <c r="AD7" s="828"/>
      <c r="AE7" s="828"/>
      <c r="AF7" s="828"/>
      <c r="AG7" s="828"/>
      <c r="AH7" s="828"/>
      <c r="AI7" s="828"/>
      <c r="AJ7" s="828"/>
      <c r="AK7" s="828"/>
      <c r="AL7" s="828"/>
      <c r="AM7" s="828"/>
      <c r="AN7" s="828"/>
      <c r="AO7" s="828"/>
      <c r="AP7" s="828"/>
      <c r="AQ7" s="829"/>
      <c r="AR7" s="871" t="s">
        <v>137</v>
      </c>
      <c r="AS7" s="886"/>
      <c r="AT7" s="888" t="s">
        <v>255</v>
      </c>
      <c r="AU7" s="888" t="s">
        <v>256</v>
      </c>
      <c r="AV7" s="888" t="s">
        <v>257</v>
      </c>
      <c r="AW7" s="894" t="s">
        <v>215</v>
      </c>
      <c r="AX7" s="900" t="s">
        <v>327</v>
      </c>
      <c r="AY7" s="888" t="s">
        <v>328</v>
      </c>
      <c r="AZ7" s="902" t="s">
        <v>138</v>
      </c>
      <c r="BA7" s="852"/>
      <c r="BB7" s="845"/>
      <c r="BC7" s="846"/>
      <c r="BD7" s="847"/>
      <c r="BE7" s="55"/>
    </row>
    <row r="8" spans="1:57" ht="63.75" customHeight="1" thickBot="1">
      <c r="C8" s="838"/>
      <c r="D8" s="863"/>
      <c r="E8" s="136" t="s">
        <v>115</v>
      </c>
      <c r="F8" s="136" t="s">
        <v>116</v>
      </c>
      <c r="G8" s="136" t="s">
        <v>320</v>
      </c>
      <c r="H8" s="841"/>
      <c r="I8" s="863"/>
      <c r="J8" s="864"/>
      <c r="K8" s="864"/>
      <c r="L8" s="865"/>
      <c r="M8" s="841"/>
      <c r="N8" s="841"/>
      <c r="O8" s="841"/>
      <c r="P8" s="863"/>
      <c r="Q8" s="865"/>
      <c r="R8" s="875"/>
      <c r="S8" s="187" t="s">
        <v>52</v>
      </c>
      <c r="T8" s="188" t="s">
        <v>53</v>
      </c>
      <c r="U8" s="191" t="s">
        <v>54</v>
      </c>
      <c r="V8" s="57" t="s">
        <v>199</v>
      </c>
      <c r="W8" s="57" t="s">
        <v>196</v>
      </c>
      <c r="X8" s="342" t="s">
        <v>195</v>
      </c>
      <c r="Y8" s="870"/>
      <c r="Z8" s="870"/>
      <c r="AA8" s="872"/>
      <c r="AB8" s="56" t="s">
        <v>102</v>
      </c>
      <c r="AC8" s="143" t="s">
        <v>103</v>
      </c>
      <c r="AD8" s="143" t="s">
        <v>104</v>
      </c>
      <c r="AE8" s="143" t="s">
        <v>105</v>
      </c>
      <c r="AF8" s="143" t="s">
        <v>106</v>
      </c>
      <c r="AG8" s="143" t="s">
        <v>107</v>
      </c>
      <c r="AH8" s="143" t="s">
        <v>108</v>
      </c>
      <c r="AI8" s="143" t="s">
        <v>109</v>
      </c>
      <c r="AJ8" s="143" t="s">
        <v>110</v>
      </c>
      <c r="AK8" s="143" t="s">
        <v>111</v>
      </c>
      <c r="AL8" s="143" t="s">
        <v>112</v>
      </c>
      <c r="AM8" s="143" t="s">
        <v>113</v>
      </c>
      <c r="AN8" s="494" t="s">
        <v>143</v>
      </c>
      <c r="AO8" s="494" t="s">
        <v>143</v>
      </c>
      <c r="AP8" s="494" t="s">
        <v>143</v>
      </c>
      <c r="AQ8" s="494" t="s">
        <v>143</v>
      </c>
      <c r="AR8" s="872"/>
      <c r="AS8" s="887"/>
      <c r="AT8" s="889"/>
      <c r="AU8" s="889"/>
      <c r="AV8" s="889"/>
      <c r="AW8" s="895"/>
      <c r="AX8" s="901"/>
      <c r="AY8" s="889"/>
      <c r="AZ8" s="903"/>
      <c r="BA8" s="853"/>
      <c r="BB8" s="848"/>
      <c r="BC8" s="849"/>
      <c r="BD8" s="850"/>
      <c r="BE8" s="58"/>
    </row>
    <row r="9" spans="1:57" ht="30" customHeight="1">
      <c r="A9" s="137" t="str">
        <f>IF(F9="○",MAX(A8:A$8)+1,"")</f>
        <v/>
      </c>
      <c r="B9" s="137" t="str">
        <f>IF(G9="○",MAX(B8:B$8)+1,"")</f>
        <v/>
      </c>
      <c r="C9" s="59">
        <v>1</v>
      </c>
      <c r="D9" s="465"/>
      <c r="E9" s="466"/>
      <c r="F9" s="466"/>
      <c r="G9" s="466"/>
      <c r="H9" s="466"/>
      <c r="I9" s="466"/>
      <c r="J9" s="218" t="s">
        <v>117</v>
      </c>
      <c r="K9" s="466"/>
      <c r="L9" s="218" t="s">
        <v>118</v>
      </c>
      <c r="M9" s="466"/>
      <c r="N9" s="476"/>
      <c r="O9" s="333">
        <f>IF(ROUNDDOWN(N9/$N$4,1)&gt;1,1,ROUNDDOWN(N9/$N$4,1))</f>
        <v>0</v>
      </c>
      <c r="P9" s="479"/>
      <c r="Q9" s="219" t="s">
        <v>120</v>
      </c>
      <c r="R9" s="476"/>
      <c r="S9" s="480"/>
      <c r="T9" s="481"/>
      <c r="U9" s="482"/>
      <c r="V9" s="220">
        <f t="shared" ref="V9:V40" si="0">IF(D9="",0,ROUND($V$99/COUNTA($D$9:$D$98),0))</f>
        <v>0</v>
      </c>
      <c r="W9" s="221">
        <f>IF($W$4="○",V9+V101,0)</f>
        <v>0</v>
      </c>
      <c r="X9" s="221">
        <f>IF($W$4="○",W9,SUM(S9:U9))</f>
        <v>0</v>
      </c>
      <c r="Y9" s="220">
        <f t="shared" ref="Y9:Y47" si="1">IF(X9=0,0,ROUND($Y$99/COUNTIF($X$9:$X$98,"&gt;0"),0))</f>
        <v>0</v>
      </c>
      <c r="Z9" s="220">
        <f>IFERROR(Y9+Y101,0)</f>
        <v>0</v>
      </c>
      <c r="AA9" s="337">
        <f>SUM(X9,Z9)</f>
        <v>0</v>
      </c>
      <c r="AB9" s="197"/>
      <c r="AC9" s="197"/>
      <c r="AD9" s="197"/>
      <c r="AE9" s="197"/>
      <c r="AF9" s="197"/>
      <c r="AG9" s="197"/>
      <c r="AH9" s="197"/>
      <c r="AI9" s="197"/>
      <c r="AJ9" s="197"/>
      <c r="AK9" s="197"/>
      <c r="AL9" s="197"/>
      <c r="AM9" s="197"/>
      <c r="AN9" s="197"/>
      <c r="AO9" s="197"/>
      <c r="AP9" s="197"/>
      <c r="AQ9" s="198"/>
      <c r="AR9" s="351">
        <f t="shared" ref="AR9:AR40" si="2">SUM(AB9:AQ9)</f>
        <v>0</v>
      </c>
      <c r="AS9" s="206"/>
      <c r="AT9" s="198"/>
      <c r="AU9" s="200"/>
      <c r="AV9" s="220">
        <f>IFERROR(VLOOKUP(D9,【様式８別添１】!$D$10:$AG$59,30,FALSE),0)</f>
        <v>0</v>
      </c>
      <c r="AW9" s="357">
        <f>SUM(AT9:AV9)</f>
        <v>0</v>
      </c>
      <c r="AX9" s="498">
        <v>0</v>
      </c>
      <c r="AY9" s="220">
        <f>IFERROR(VLOOKUP(D9,【様式10別添１】!$C$10:$W$99,5,FALSE),0)</f>
        <v>0</v>
      </c>
      <c r="AZ9" s="347">
        <f t="shared" ref="AZ9:AZ40" si="3">SUM(AX9:AY9)</f>
        <v>0</v>
      </c>
      <c r="BA9" s="343">
        <f>AR9-AA9-AS9-AW9-AZ9</f>
        <v>0</v>
      </c>
      <c r="BB9" s="892"/>
      <c r="BC9" s="892"/>
      <c r="BD9" s="893"/>
      <c r="BE9" s="60"/>
    </row>
    <row r="10" spans="1:57" ht="30" customHeight="1">
      <c r="A10" s="137" t="str">
        <f>IF(F10="○",MAX(A$8:A9)+1,"")</f>
        <v/>
      </c>
      <c r="B10" s="137" t="str">
        <f>IF(G10="○",MAX(B$8:B9)+1,"")</f>
        <v/>
      </c>
      <c r="C10" s="61">
        <f>C9+1</f>
        <v>2</v>
      </c>
      <c r="D10" s="467"/>
      <c r="E10" s="468"/>
      <c r="F10" s="468"/>
      <c r="G10" s="468"/>
      <c r="H10" s="469"/>
      <c r="I10" s="470"/>
      <c r="J10" s="222" t="s">
        <v>117</v>
      </c>
      <c r="K10" s="470"/>
      <c r="L10" s="222" t="s">
        <v>118</v>
      </c>
      <c r="M10" s="470"/>
      <c r="N10" s="470"/>
      <c r="O10" s="334">
        <f t="shared" ref="O10:O40" si="4">IF(ROUNDDOWN(N10/$N$4,1)&gt;1,1,ROUNDDOWN(N10/$N$4,1))</f>
        <v>0</v>
      </c>
      <c r="P10" s="469"/>
      <c r="Q10" s="223" t="s">
        <v>120</v>
      </c>
      <c r="R10" s="483"/>
      <c r="S10" s="484"/>
      <c r="T10" s="485"/>
      <c r="U10" s="486"/>
      <c r="V10" s="224">
        <f t="shared" si="0"/>
        <v>0</v>
      </c>
      <c r="W10" s="225">
        <f t="shared" ref="W10:W41" si="5">IF($W$4="○",V10,0)</f>
        <v>0</v>
      </c>
      <c r="X10" s="225">
        <f t="shared" ref="X10:X40" si="6">IF($W$4="○",W10,SUM(S10:U10))</f>
        <v>0</v>
      </c>
      <c r="Y10" s="224">
        <f t="shared" si="1"/>
        <v>0</v>
      </c>
      <c r="Z10" s="224">
        <f>Y10</f>
        <v>0</v>
      </c>
      <c r="AA10" s="338">
        <f t="shared" ref="AA10:AA73" si="7">SUM(X10,Z10)</f>
        <v>0</v>
      </c>
      <c r="AB10" s="201"/>
      <c r="AC10" s="199"/>
      <c r="AD10" s="199"/>
      <c r="AE10" s="199"/>
      <c r="AF10" s="199"/>
      <c r="AG10" s="199"/>
      <c r="AH10" s="199"/>
      <c r="AI10" s="199"/>
      <c r="AJ10" s="199"/>
      <c r="AK10" s="199"/>
      <c r="AL10" s="199"/>
      <c r="AM10" s="199"/>
      <c r="AN10" s="199"/>
      <c r="AO10" s="199"/>
      <c r="AP10" s="202"/>
      <c r="AQ10" s="203"/>
      <c r="AR10" s="352">
        <f t="shared" si="2"/>
        <v>0</v>
      </c>
      <c r="AS10" s="206"/>
      <c r="AT10" s="203"/>
      <c r="AU10" s="204"/>
      <c r="AV10" s="224">
        <f>IFERROR(VLOOKUP(D10,【様式８別添１】!$D$10:$AG$59,30,FALSE),0)</f>
        <v>0</v>
      </c>
      <c r="AW10" s="356">
        <f t="shared" ref="AW10:AW96" si="8">SUM(AT10:AV10)</f>
        <v>0</v>
      </c>
      <c r="AX10" s="499">
        <v>0</v>
      </c>
      <c r="AY10" s="224">
        <f>IFERROR(VLOOKUP(D10,【様式10別添１】!$C$10:$W$99,5,FALSE),0)</f>
        <v>0</v>
      </c>
      <c r="AZ10" s="348">
        <f t="shared" si="3"/>
        <v>0</v>
      </c>
      <c r="BA10" s="344">
        <f t="shared" ref="BA10:BA40" si="9">AR10-AA10-AS10-AW10-AZ10</f>
        <v>0</v>
      </c>
      <c r="BB10" s="822"/>
      <c r="BC10" s="822"/>
      <c r="BD10" s="823"/>
      <c r="BE10" s="60"/>
    </row>
    <row r="11" spans="1:57" ht="30" customHeight="1">
      <c r="A11" s="137" t="str">
        <f>IF(F11="○",MAX(A$8:A10)+1,"")</f>
        <v/>
      </c>
      <c r="B11" s="137" t="str">
        <f>IF(G11="○",MAX(B$8:B10)+1,"")</f>
        <v/>
      </c>
      <c r="C11" s="62">
        <f t="shared" ref="C11:C98" si="10">C10+1</f>
        <v>3</v>
      </c>
      <c r="D11" s="467"/>
      <c r="E11" s="469"/>
      <c r="F11" s="469"/>
      <c r="G11" s="469"/>
      <c r="H11" s="469"/>
      <c r="I11" s="469"/>
      <c r="J11" s="223" t="s">
        <v>117</v>
      </c>
      <c r="K11" s="469"/>
      <c r="L11" s="223" t="s">
        <v>118</v>
      </c>
      <c r="M11" s="469"/>
      <c r="N11" s="477"/>
      <c r="O11" s="335">
        <f t="shared" si="4"/>
        <v>0</v>
      </c>
      <c r="P11" s="469"/>
      <c r="Q11" s="223" t="s">
        <v>120</v>
      </c>
      <c r="R11" s="477"/>
      <c r="S11" s="487"/>
      <c r="T11" s="488"/>
      <c r="U11" s="489"/>
      <c r="V11" s="224">
        <f t="shared" si="0"/>
        <v>0</v>
      </c>
      <c r="W11" s="225">
        <f t="shared" si="5"/>
        <v>0</v>
      </c>
      <c r="X11" s="225">
        <f t="shared" si="6"/>
        <v>0</v>
      </c>
      <c r="Y11" s="226">
        <f t="shared" si="1"/>
        <v>0</v>
      </c>
      <c r="Z11" s="226">
        <f t="shared" ref="Z11:Z98" si="11">Y11</f>
        <v>0</v>
      </c>
      <c r="AA11" s="339">
        <f t="shared" si="7"/>
        <v>0</v>
      </c>
      <c r="AB11" s="205"/>
      <c r="AC11" s="199"/>
      <c r="AD11" s="199"/>
      <c r="AE11" s="199"/>
      <c r="AF11" s="199"/>
      <c r="AG11" s="199"/>
      <c r="AH11" s="199"/>
      <c r="AI11" s="199"/>
      <c r="AJ11" s="199"/>
      <c r="AK11" s="199"/>
      <c r="AL11" s="199"/>
      <c r="AM11" s="199"/>
      <c r="AN11" s="199"/>
      <c r="AO11" s="199"/>
      <c r="AP11" s="206"/>
      <c r="AQ11" s="199"/>
      <c r="AR11" s="352">
        <f t="shared" si="2"/>
        <v>0</v>
      </c>
      <c r="AS11" s="206"/>
      <c r="AT11" s="203"/>
      <c r="AU11" s="204"/>
      <c r="AV11" s="224">
        <f>IFERROR(VLOOKUP(D11,【様式８別添１】!$D$10:$AG$59,30,FALSE),0)</f>
        <v>0</v>
      </c>
      <c r="AW11" s="356">
        <f t="shared" si="8"/>
        <v>0</v>
      </c>
      <c r="AX11" s="499">
        <v>0</v>
      </c>
      <c r="AY11" s="224">
        <f>IFERROR(VLOOKUP(D11,【様式10別添１】!$C$10:$W$99,5,FALSE),0)</f>
        <v>0</v>
      </c>
      <c r="AZ11" s="348">
        <f t="shared" si="3"/>
        <v>0</v>
      </c>
      <c r="BA11" s="344">
        <f t="shared" si="9"/>
        <v>0</v>
      </c>
      <c r="BB11" s="822"/>
      <c r="BC11" s="822"/>
      <c r="BD11" s="823"/>
      <c r="BE11" s="60"/>
    </row>
    <row r="12" spans="1:57" ht="30" customHeight="1">
      <c r="A12" s="137" t="str">
        <f>IF(F12="○",MAX(A$8:A11)+1,"")</f>
        <v/>
      </c>
      <c r="B12" s="137" t="str">
        <f>IF(G12="○",MAX(B$8:B11)+1,"")</f>
        <v/>
      </c>
      <c r="C12" s="62">
        <f t="shared" si="10"/>
        <v>4</v>
      </c>
      <c r="D12" s="467"/>
      <c r="E12" s="469"/>
      <c r="F12" s="469"/>
      <c r="G12" s="469"/>
      <c r="H12" s="469"/>
      <c r="I12" s="469"/>
      <c r="J12" s="223" t="s">
        <v>117</v>
      </c>
      <c r="K12" s="469"/>
      <c r="L12" s="223" t="s">
        <v>118</v>
      </c>
      <c r="M12" s="469"/>
      <c r="N12" s="477"/>
      <c r="O12" s="335">
        <f t="shared" si="4"/>
        <v>0</v>
      </c>
      <c r="P12" s="469"/>
      <c r="Q12" s="223" t="s">
        <v>120</v>
      </c>
      <c r="R12" s="477"/>
      <c r="S12" s="487"/>
      <c r="T12" s="488"/>
      <c r="U12" s="489"/>
      <c r="V12" s="224">
        <f t="shared" si="0"/>
        <v>0</v>
      </c>
      <c r="W12" s="225">
        <f t="shared" si="5"/>
        <v>0</v>
      </c>
      <c r="X12" s="225">
        <f t="shared" si="6"/>
        <v>0</v>
      </c>
      <c r="Y12" s="226">
        <f t="shared" si="1"/>
        <v>0</v>
      </c>
      <c r="Z12" s="226">
        <f t="shared" si="11"/>
        <v>0</v>
      </c>
      <c r="AA12" s="339">
        <f t="shared" si="7"/>
        <v>0</v>
      </c>
      <c r="AB12" s="205"/>
      <c r="AC12" s="199"/>
      <c r="AD12" s="199"/>
      <c r="AE12" s="199"/>
      <c r="AF12" s="199"/>
      <c r="AG12" s="199"/>
      <c r="AH12" s="199"/>
      <c r="AI12" s="199"/>
      <c r="AJ12" s="199"/>
      <c r="AK12" s="199"/>
      <c r="AL12" s="199"/>
      <c r="AM12" s="199"/>
      <c r="AN12" s="199"/>
      <c r="AO12" s="199"/>
      <c r="AP12" s="206"/>
      <c r="AQ12" s="199"/>
      <c r="AR12" s="352">
        <f t="shared" si="2"/>
        <v>0</v>
      </c>
      <c r="AS12" s="206"/>
      <c r="AT12" s="203"/>
      <c r="AU12" s="204"/>
      <c r="AV12" s="224">
        <f>IFERROR(VLOOKUP(D12,【様式８別添１】!$D$10:$AG$59,30,FALSE),0)</f>
        <v>0</v>
      </c>
      <c r="AW12" s="356">
        <f t="shared" si="8"/>
        <v>0</v>
      </c>
      <c r="AX12" s="499">
        <v>0</v>
      </c>
      <c r="AY12" s="224">
        <f>IFERROR(VLOOKUP(D12,【様式10別添１】!$C$10:$W$99,5,FALSE),0)</f>
        <v>0</v>
      </c>
      <c r="AZ12" s="348">
        <f t="shared" si="3"/>
        <v>0</v>
      </c>
      <c r="BA12" s="344">
        <f t="shared" si="9"/>
        <v>0</v>
      </c>
      <c r="BB12" s="822"/>
      <c r="BC12" s="822"/>
      <c r="BD12" s="823"/>
      <c r="BE12" s="60"/>
    </row>
    <row r="13" spans="1:57" ht="30" customHeight="1">
      <c r="A13" s="137" t="str">
        <f>IF(F13="○",MAX(A$8:A12)+1,"")</f>
        <v/>
      </c>
      <c r="B13" s="137" t="str">
        <f>IF(G13="○",MAX(B$8:B12)+1,"")</f>
        <v/>
      </c>
      <c r="C13" s="62">
        <f t="shared" si="10"/>
        <v>5</v>
      </c>
      <c r="D13" s="467"/>
      <c r="E13" s="469"/>
      <c r="F13" s="469"/>
      <c r="G13" s="469"/>
      <c r="H13" s="469"/>
      <c r="I13" s="469"/>
      <c r="J13" s="223" t="s">
        <v>117</v>
      </c>
      <c r="K13" s="469"/>
      <c r="L13" s="223" t="s">
        <v>118</v>
      </c>
      <c r="M13" s="469"/>
      <c r="N13" s="477"/>
      <c r="O13" s="335">
        <f t="shared" si="4"/>
        <v>0</v>
      </c>
      <c r="P13" s="469"/>
      <c r="Q13" s="223" t="s">
        <v>120</v>
      </c>
      <c r="R13" s="477"/>
      <c r="S13" s="487"/>
      <c r="T13" s="488"/>
      <c r="U13" s="489"/>
      <c r="V13" s="224">
        <f t="shared" si="0"/>
        <v>0</v>
      </c>
      <c r="W13" s="225">
        <f t="shared" si="5"/>
        <v>0</v>
      </c>
      <c r="X13" s="225">
        <f t="shared" si="6"/>
        <v>0</v>
      </c>
      <c r="Y13" s="226">
        <f t="shared" si="1"/>
        <v>0</v>
      </c>
      <c r="Z13" s="226">
        <f t="shared" si="11"/>
        <v>0</v>
      </c>
      <c r="AA13" s="339">
        <f t="shared" si="7"/>
        <v>0</v>
      </c>
      <c r="AB13" s="205"/>
      <c r="AC13" s="199"/>
      <c r="AD13" s="199"/>
      <c r="AE13" s="199"/>
      <c r="AF13" s="199"/>
      <c r="AG13" s="199"/>
      <c r="AH13" s="199"/>
      <c r="AI13" s="199"/>
      <c r="AJ13" s="199"/>
      <c r="AK13" s="199"/>
      <c r="AL13" s="199"/>
      <c r="AM13" s="199"/>
      <c r="AN13" s="199"/>
      <c r="AO13" s="199"/>
      <c r="AP13" s="206"/>
      <c r="AQ13" s="199"/>
      <c r="AR13" s="352">
        <f t="shared" si="2"/>
        <v>0</v>
      </c>
      <c r="AS13" s="206"/>
      <c r="AT13" s="203"/>
      <c r="AU13" s="204"/>
      <c r="AV13" s="224">
        <f>IFERROR(VLOOKUP(D13,【様式８別添１】!$D$10:$AG$59,30,FALSE),0)</f>
        <v>0</v>
      </c>
      <c r="AW13" s="356">
        <f t="shared" si="8"/>
        <v>0</v>
      </c>
      <c r="AX13" s="499">
        <v>0</v>
      </c>
      <c r="AY13" s="224">
        <f>IFERROR(VLOOKUP(D13,【様式10別添１】!$C$10:$W$99,5,FALSE),0)</f>
        <v>0</v>
      </c>
      <c r="AZ13" s="348">
        <f t="shared" si="3"/>
        <v>0</v>
      </c>
      <c r="BA13" s="344">
        <f t="shared" si="9"/>
        <v>0</v>
      </c>
      <c r="BB13" s="822"/>
      <c r="BC13" s="822"/>
      <c r="BD13" s="823"/>
      <c r="BE13" s="60"/>
    </row>
    <row r="14" spans="1:57" ht="30" customHeight="1">
      <c r="A14" s="137" t="str">
        <f>IF(F14="○",MAX(A$8:A13)+1,"")</f>
        <v/>
      </c>
      <c r="B14" s="137" t="str">
        <f>IF(G14="○",MAX(B$8:B13)+1,"")</f>
        <v/>
      </c>
      <c r="C14" s="62">
        <f t="shared" si="10"/>
        <v>6</v>
      </c>
      <c r="D14" s="467"/>
      <c r="E14" s="469"/>
      <c r="F14" s="469"/>
      <c r="G14" s="469"/>
      <c r="H14" s="469"/>
      <c r="I14" s="468"/>
      <c r="J14" s="227" t="s">
        <v>117</v>
      </c>
      <c r="K14" s="468"/>
      <c r="L14" s="227" t="s">
        <v>118</v>
      </c>
      <c r="M14" s="468"/>
      <c r="N14" s="478"/>
      <c r="O14" s="335">
        <f t="shared" si="4"/>
        <v>0</v>
      </c>
      <c r="P14" s="469"/>
      <c r="Q14" s="223" t="s">
        <v>120</v>
      </c>
      <c r="R14" s="477"/>
      <c r="S14" s="487"/>
      <c r="T14" s="488"/>
      <c r="U14" s="490"/>
      <c r="V14" s="228">
        <f t="shared" si="0"/>
        <v>0</v>
      </c>
      <c r="W14" s="225">
        <f t="shared" si="5"/>
        <v>0</v>
      </c>
      <c r="X14" s="225">
        <f t="shared" si="6"/>
        <v>0</v>
      </c>
      <c r="Y14" s="226">
        <f t="shared" si="1"/>
        <v>0</v>
      </c>
      <c r="Z14" s="226">
        <f t="shared" si="11"/>
        <v>0</v>
      </c>
      <c r="AA14" s="339">
        <f t="shared" si="7"/>
        <v>0</v>
      </c>
      <c r="AB14" s="205"/>
      <c r="AC14" s="199"/>
      <c r="AD14" s="199"/>
      <c r="AE14" s="199"/>
      <c r="AF14" s="199"/>
      <c r="AG14" s="199"/>
      <c r="AH14" s="199"/>
      <c r="AI14" s="199"/>
      <c r="AJ14" s="199"/>
      <c r="AK14" s="199"/>
      <c r="AL14" s="199"/>
      <c r="AM14" s="199"/>
      <c r="AN14" s="199"/>
      <c r="AO14" s="199"/>
      <c r="AP14" s="206"/>
      <c r="AQ14" s="199"/>
      <c r="AR14" s="352">
        <f t="shared" si="2"/>
        <v>0</v>
      </c>
      <c r="AS14" s="206"/>
      <c r="AT14" s="203"/>
      <c r="AU14" s="204"/>
      <c r="AV14" s="224">
        <f>IFERROR(VLOOKUP(D14,【様式８別添１】!$D$10:$AG$59,30,FALSE),0)</f>
        <v>0</v>
      </c>
      <c r="AW14" s="356">
        <f t="shared" si="8"/>
        <v>0</v>
      </c>
      <c r="AX14" s="499">
        <v>0</v>
      </c>
      <c r="AY14" s="224">
        <f>IFERROR(VLOOKUP(D14,【様式10別添１】!$C$10:$W$99,5,FALSE),0)</f>
        <v>0</v>
      </c>
      <c r="AZ14" s="348">
        <f t="shared" si="3"/>
        <v>0</v>
      </c>
      <c r="BA14" s="344">
        <f t="shared" si="9"/>
        <v>0</v>
      </c>
      <c r="BB14" s="822"/>
      <c r="BC14" s="822"/>
      <c r="BD14" s="823"/>
      <c r="BE14" s="60"/>
    </row>
    <row r="15" spans="1:57" ht="30" customHeight="1">
      <c r="A15" s="137" t="str">
        <f>IF(F15="○",MAX(A$8:A14)+1,"")</f>
        <v/>
      </c>
      <c r="B15" s="137" t="str">
        <f>IF(G15="○",MAX(B$8:B14)+1,"")</f>
        <v/>
      </c>
      <c r="C15" s="62">
        <f t="shared" si="10"/>
        <v>7</v>
      </c>
      <c r="D15" s="467"/>
      <c r="E15" s="469"/>
      <c r="F15" s="469"/>
      <c r="G15" s="469"/>
      <c r="H15" s="469"/>
      <c r="I15" s="468"/>
      <c r="J15" s="227" t="s">
        <v>117</v>
      </c>
      <c r="K15" s="468"/>
      <c r="L15" s="227" t="s">
        <v>118</v>
      </c>
      <c r="M15" s="468"/>
      <c r="N15" s="478"/>
      <c r="O15" s="335">
        <f t="shared" si="4"/>
        <v>0</v>
      </c>
      <c r="P15" s="469"/>
      <c r="Q15" s="223" t="s">
        <v>120</v>
      </c>
      <c r="R15" s="477"/>
      <c r="S15" s="487"/>
      <c r="T15" s="488"/>
      <c r="U15" s="490"/>
      <c r="V15" s="228">
        <f t="shared" si="0"/>
        <v>0</v>
      </c>
      <c r="W15" s="225">
        <f t="shared" si="5"/>
        <v>0</v>
      </c>
      <c r="X15" s="225">
        <f t="shared" si="6"/>
        <v>0</v>
      </c>
      <c r="Y15" s="226">
        <f t="shared" si="1"/>
        <v>0</v>
      </c>
      <c r="Z15" s="226">
        <f t="shared" si="11"/>
        <v>0</v>
      </c>
      <c r="AA15" s="339">
        <f t="shared" si="7"/>
        <v>0</v>
      </c>
      <c r="AB15" s="205"/>
      <c r="AC15" s="199"/>
      <c r="AD15" s="199"/>
      <c r="AE15" s="199"/>
      <c r="AF15" s="199"/>
      <c r="AG15" s="199"/>
      <c r="AH15" s="199"/>
      <c r="AI15" s="199"/>
      <c r="AJ15" s="199"/>
      <c r="AK15" s="199"/>
      <c r="AL15" s="199"/>
      <c r="AM15" s="199"/>
      <c r="AN15" s="199"/>
      <c r="AO15" s="199"/>
      <c r="AP15" s="206"/>
      <c r="AQ15" s="199"/>
      <c r="AR15" s="352">
        <f t="shared" si="2"/>
        <v>0</v>
      </c>
      <c r="AS15" s="206"/>
      <c r="AT15" s="203"/>
      <c r="AU15" s="204"/>
      <c r="AV15" s="224">
        <f>IFERROR(VLOOKUP(D15,【様式８別添１】!$D$10:$AG$59,30,FALSE),0)</f>
        <v>0</v>
      </c>
      <c r="AW15" s="356">
        <f t="shared" si="8"/>
        <v>0</v>
      </c>
      <c r="AX15" s="499">
        <v>0</v>
      </c>
      <c r="AY15" s="224">
        <f>IFERROR(VLOOKUP(D15,【様式10別添１】!$C$10:$W$99,5,FALSE),0)</f>
        <v>0</v>
      </c>
      <c r="AZ15" s="348">
        <f t="shared" si="3"/>
        <v>0</v>
      </c>
      <c r="BA15" s="344">
        <f t="shared" si="9"/>
        <v>0</v>
      </c>
      <c r="BB15" s="822"/>
      <c r="BC15" s="822"/>
      <c r="BD15" s="823"/>
      <c r="BE15" s="60"/>
    </row>
    <row r="16" spans="1:57" ht="30" customHeight="1">
      <c r="A16" s="137" t="str">
        <f>IF(F16="○",MAX(A$8:A15)+1,"")</f>
        <v/>
      </c>
      <c r="B16" s="137" t="str">
        <f>IF(G16="○",MAX(B$8:B15)+1,"")</f>
        <v/>
      </c>
      <c r="C16" s="62">
        <f t="shared" si="10"/>
        <v>8</v>
      </c>
      <c r="D16" s="467"/>
      <c r="E16" s="469"/>
      <c r="F16" s="469"/>
      <c r="G16" s="469"/>
      <c r="H16" s="469"/>
      <c r="I16" s="468"/>
      <c r="J16" s="227" t="s">
        <v>117</v>
      </c>
      <c r="K16" s="468"/>
      <c r="L16" s="227" t="s">
        <v>118</v>
      </c>
      <c r="M16" s="468"/>
      <c r="N16" s="478"/>
      <c r="O16" s="335">
        <f t="shared" si="4"/>
        <v>0</v>
      </c>
      <c r="P16" s="469"/>
      <c r="Q16" s="223" t="s">
        <v>120</v>
      </c>
      <c r="R16" s="477"/>
      <c r="S16" s="487"/>
      <c r="T16" s="488"/>
      <c r="U16" s="490"/>
      <c r="V16" s="228">
        <f t="shared" si="0"/>
        <v>0</v>
      </c>
      <c r="W16" s="225">
        <f t="shared" si="5"/>
        <v>0</v>
      </c>
      <c r="X16" s="225">
        <f t="shared" si="6"/>
        <v>0</v>
      </c>
      <c r="Y16" s="226">
        <f t="shared" si="1"/>
        <v>0</v>
      </c>
      <c r="Z16" s="226">
        <f t="shared" si="11"/>
        <v>0</v>
      </c>
      <c r="AA16" s="339">
        <f t="shared" si="7"/>
        <v>0</v>
      </c>
      <c r="AB16" s="205"/>
      <c r="AC16" s="199"/>
      <c r="AD16" s="199"/>
      <c r="AE16" s="199"/>
      <c r="AF16" s="199"/>
      <c r="AG16" s="199"/>
      <c r="AH16" s="199"/>
      <c r="AI16" s="199"/>
      <c r="AJ16" s="199"/>
      <c r="AK16" s="199"/>
      <c r="AL16" s="199"/>
      <c r="AM16" s="199"/>
      <c r="AN16" s="199"/>
      <c r="AO16" s="199"/>
      <c r="AP16" s="206"/>
      <c r="AQ16" s="199"/>
      <c r="AR16" s="352">
        <f t="shared" si="2"/>
        <v>0</v>
      </c>
      <c r="AS16" s="206"/>
      <c r="AT16" s="203"/>
      <c r="AU16" s="204"/>
      <c r="AV16" s="224">
        <f>IFERROR(VLOOKUP(D16,【様式８別添１】!$D$10:$AG$59,30,FALSE),0)</f>
        <v>0</v>
      </c>
      <c r="AW16" s="356">
        <f t="shared" si="8"/>
        <v>0</v>
      </c>
      <c r="AX16" s="499">
        <v>0</v>
      </c>
      <c r="AY16" s="224">
        <f>IFERROR(VLOOKUP(D16,【様式10別添１】!$C$10:$W$99,5,FALSE),0)</f>
        <v>0</v>
      </c>
      <c r="AZ16" s="348">
        <f t="shared" si="3"/>
        <v>0</v>
      </c>
      <c r="BA16" s="344">
        <f t="shared" si="9"/>
        <v>0</v>
      </c>
      <c r="BB16" s="822"/>
      <c r="BC16" s="822"/>
      <c r="BD16" s="823"/>
      <c r="BE16" s="60"/>
    </row>
    <row r="17" spans="1:57" ht="30" customHeight="1">
      <c r="A17" s="137" t="str">
        <f>IF(F17="○",MAX(A$8:A16)+1,"")</f>
        <v/>
      </c>
      <c r="B17" s="137" t="str">
        <f>IF(G17="○",MAX(B$8:B16)+1,"")</f>
        <v/>
      </c>
      <c r="C17" s="62">
        <f t="shared" si="10"/>
        <v>9</v>
      </c>
      <c r="D17" s="467"/>
      <c r="E17" s="469"/>
      <c r="F17" s="469"/>
      <c r="G17" s="469"/>
      <c r="H17" s="469"/>
      <c r="I17" s="468"/>
      <c r="J17" s="227" t="s">
        <v>117</v>
      </c>
      <c r="K17" s="468"/>
      <c r="L17" s="227" t="s">
        <v>118</v>
      </c>
      <c r="M17" s="468"/>
      <c r="N17" s="478"/>
      <c r="O17" s="335">
        <f t="shared" si="4"/>
        <v>0</v>
      </c>
      <c r="P17" s="469"/>
      <c r="Q17" s="223" t="s">
        <v>120</v>
      </c>
      <c r="R17" s="477"/>
      <c r="S17" s="487"/>
      <c r="T17" s="488"/>
      <c r="U17" s="490"/>
      <c r="V17" s="228">
        <f t="shared" si="0"/>
        <v>0</v>
      </c>
      <c r="W17" s="225">
        <f t="shared" si="5"/>
        <v>0</v>
      </c>
      <c r="X17" s="225">
        <f t="shared" si="6"/>
        <v>0</v>
      </c>
      <c r="Y17" s="226">
        <f t="shared" si="1"/>
        <v>0</v>
      </c>
      <c r="Z17" s="226">
        <f t="shared" si="11"/>
        <v>0</v>
      </c>
      <c r="AA17" s="339">
        <f t="shared" si="7"/>
        <v>0</v>
      </c>
      <c r="AB17" s="205"/>
      <c r="AC17" s="199"/>
      <c r="AD17" s="199"/>
      <c r="AE17" s="199"/>
      <c r="AF17" s="199"/>
      <c r="AG17" s="199"/>
      <c r="AH17" s="199"/>
      <c r="AI17" s="199"/>
      <c r="AJ17" s="199"/>
      <c r="AK17" s="199"/>
      <c r="AL17" s="199"/>
      <c r="AM17" s="199"/>
      <c r="AN17" s="199"/>
      <c r="AO17" s="199"/>
      <c r="AP17" s="206"/>
      <c r="AQ17" s="199"/>
      <c r="AR17" s="352">
        <f t="shared" si="2"/>
        <v>0</v>
      </c>
      <c r="AS17" s="206"/>
      <c r="AT17" s="203"/>
      <c r="AU17" s="204"/>
      <c r="AV17" s="224">
        <f>IFERROR(VLOOKUP(D17,【様式８別添１】!$D$10:$AG$59,30,FALSE),0)</f>
        <v>0</v>
      </c>
      <c r="AW17" s="356">
        <f t="shared" si="8"/>
        <v>0</v>
      </c>
      <c r="AX17" s="499">
        <v>0</v>
      </c>
      <c r="AY17" s="224">
        <f>IFERROR(VLOOKUP(D17,【様式10別添１】!$C$10:$W$99,5,FALSE),0)</f>
        <v>0</v>
      </c>
      <c r="AZ17" s="348">
        <f t="shared" si="3"/>
        <v>0</v>
      </c>
      <c r="BA17" s="344">
        <f t="shared" si="9"/>
        <v>0</v>
      </c>
      <c r="BB17" s="822"/>
      <c r="BC17" s="822"/>
      <c r="BD17" s="823"/>
      <c r="BE17" s="60"/>
    </row>
    <row r="18" spans="1:57" ht="30" customHeight="1">
      <c r="A18" s="137" t="str">
        <f>IF(F18="○",MAX(A$8:A17)+1,"")</f>
        <v/>
      </c>
      <c r="B18" s="137" t="str">
        <f>IF(G18="○",MAX(B$8:B17)+1,"")</f>
        <v/>
      </c>
      <c r="C18" s="62">
        <f t="shared" si="10"/>
        <v>10</v>
      </c>
      <c r="D18" s="467"/>
      <c r="E18" s="469"/>
      <c r="F18" s="469"/>
      <c r="G18" s="469"/>
      <c r="H18" s="469"/>
      <c r="I18" s="468"/>
      <c r="J18" s="227" t="s">
        <v>117</v>
      </c>
      <c r="K18" s="468"/>
      <c r="L18" s="227" t="s">
        <v>118</v>
      </c>
      <c r="M18" s="468"/>
      <c r="N18" s="478"/>
      <c r="O18" s="335">
        <f t="shared" si="4"/>
        <v>0</v>
      </c>
      <c r="P18" s="469"/>
      <c r="Q18" s="223" t="s">
        <v>120</v>
      </c>
      <c r="R18" s="477"/>
      <c r="S18" s="487"/>
      <c r="T18" s="488"/>
      <c r="U18" s="490"/>
      <c r="V18" s="228">
        <f t="shared" si="0"/>
        <v>0</v>
      </c>
      <c r="W18" s="225">
        <f t="shared" si="5"/>
        <v>0</v>
      </c>
      <c r="X18" s="225">
        <f t="shared" si="6"/>
        <v>0</v>
      </c>
      <c r="Y18" s="226">
        <f t="shared" si="1"/>
        <v>0</v>
      </c>
      <c r="Z18" s="226">
        <f t="shared" si="11"/>
        <v>0</v>
      </c>
      <c r="AA18" s="339">
        <f t="shared" si="7"/>
        <v>0</v>
      </c>
      <c r="AB18" s="205"/>
      <c r="AC18" s="199"/>
      <c r="AD18" s="199"/>
      <c r="AE18" s="199"/>
      <c r="AF18" s="199"/>
      <c r="AG18" s="199"/>
      <c r="AH18" s="199"/>
      <c r="AI18" s="199"/>
      <c r="AJ18" s="199"/>
      <c r="AK18" s="199"/>
      <c r="AL18" s="199"/>
      <c r="AM18" s="199"/>
      <c r="AN18" s="199"/>
      <c r="AO18" s="199"/>
      <c r="AP18" s="206"/>
      <c r="AQ18" s="199"/>
      <c r="AR18" s="353">
        <f t="shared" si="2"/>
        <v>0</v>
      </c>
      <c r="AS18" s="206"/>
      <c r="AT18" s="203"/>
      <c r="AU18" s="204"/>
      <c r="AV18" s="224">
        <f>IFERROR(VLOOKUP(D18,【様式８別添１】!$D$10:$AG$59,30,FALSE),0)</f>
        <v>0</v>
      </c>
      <c r="AW18" s="356">
        <f t="shared" si="8"/>
        <v>0</v>
      </c>
      <c r="AX18" s="499">
        <v>0</v>
      </c>
      <c r="AY18" s="224">
        <f>IFERROR(VLOOKUP(D18,【様式10別添１】!$C$10:$W$99,5,FALSE),0)</f>
        <v>0</v>
      </c>
      <c r="AZ18" s="348">
        <f t="shared" si="3"/>
        <v>0</v>
      </c>
      <c r="BA18" s="344">
        <f t="shared" si="9"/>
        <v>0</v>
      </c>
      <c r="BB18" s="822"/>
      <c r="BC18" s="822"/>
      <c r="BD18" s="823"/>
      <c r="BE18" s="60"/>
    </row>
    <row r="19" spans="1:57" ht="30" customHeight="1">
      <c r="A19" s="137" t="str">
        <f>IF(F19="○",MAX(A$8:A18)+1,"")</f>
        <v/>
      </c>
      <c r="B19" s="137" t="str">
        <f>IF(G19="○",MAX(B$8:B18)+1,"")</f>
        <v/>
      </c>
      <c r="C19" s="62">
        <f t="shared" si="10"/>
        <v>11</v>
      </c>
      <c r="D19" s="467"/>
      <c r="E19" s="469"/>
      <c r="F19" s="469"/>
      <c r="G19" s="469"/>
      <c r="H19" s="469"/>
      <c r="I19" s="468"/>
      <c r="J19" s="227" t="s">
        <v>117</v>
      </c>
      <c r="K19" s="468"/>
      <c r="L19" s="227" t="s">
        <v>118</v>
      </c>
      <c r="M19" s="468"/>
      <c r="N19" s="478"/>
      <c r="O19" s="335">
        <f t="shared" si="4"/>
        <v>0</v>
      </c>
      <c r="P19" s="469"/>
      <c r="Q19" s="223" t="s">
        <v>120</v>
      </c>
      <c r="R19" s="477"/>
      <c r="S19" s="487"/>
      <c r="T19" s="488"/>
      <c r="U19" s="490"/>
      <c r="V19" s="228">
        <f t="shared" si="0"/>
        <v>0</v>
      </c>
      <c r="W19" s="225">
        <f t="shared" si="5"/>
        <v>0</v>
      </c>
      <c r="X19" s="225">
        <f t="shared" si="6"/>
        <v>0</v>
      </c>
      <c r="Y19" s="226">
        <f t="shared" si="1"/>
        <v>0</v>
      </c>
      <c r="Z19" s="226">
        <f t="shared" si="11"/>
        <v>0</v>
      </c>
      <c r="AA19" s="339">
        <f t="shared" si="7"/>
        <v>0</v>
      </c>
      <c r="AB19" s="205"/>
      <c r="AC19" s="199"/>
      <c r="AD19" s="199"/>
      <c r="AE19" s="199"/>
      <c r="AF19" s="199"/>
      <c r="AG19" s="199"/>
      <c r="AH19" s="199"/>
      <c r="AI19" s="199"/>
      <c r="AJ19" s="199"/>
      <c r="AK19" s="199"/>
      <c r="AL19" s="199"/>
      <c r="AM19" s="199"/>
      <c r="AN19" s="199"/>
      <c r="AO19" s="199"/>
      <c r="AP19" s="206"/>
      <c r="AQ19" s="199"/>
      <c r="AR19" s="352">
        <f t="shared" si="2"/>
        <v>0</v>
      </c>
      <c r="AS19" s="206"/>
      <c r="AT19" s="203"/>
      <c r="AU19" s="204"/>
      <c r="AV19" s="224">
        <f>IFERROR(VLOOKUP(D19,【様式８別添１】!$D$10:$AG$59,30,FALSE),0)</f>
        <v>0</v>
      </c>
      <c r="AW19" s="356">
        <f t="shared" si="8"/>
        <v>0</v>
      </c>
      <c r="AX19" s="499">
        <v>0</v>
      </c>
      <c r="AY19" s="224">
        <f>IFERROR(VLOOKUP(D19,【様式10別添１】!$C$10:$W$99,5,FALSE),0)</f>
        <v>0</v>
      </c>
      <c r="AZ19" s="348">
        <f t="shared" si="3"/>
        <v>0</v>
      </c>
      <c r="BA19" s="344">
        <f t="shared" si="9"/>
        <v>0</v>
      </c>
      <c r="BB19" s="822"/>
      <c r="BC19" s="822"/>
      <c r="BD19" s="823"/>
      <c r="BE19" s="60"/>
    </row>
    <row r="20" spans="1:57" ht="30" customHeight="1">
      <c r="A20" s="137" t="str">
        <f>IF(F20="○",MAX(A$8:A19)+1,"")</f>
        <v/>
      </c>
      <c r="B20" s="137" t="str">
        <f>IF(G20="○",MAX(B$8:B19)+1,"")</f>
        <v/>
      </c>
      <c r="C20" s="62">
        <f t="shared" si="10"/>
        <v>12</v>
      </c>
      <c r="D20" s="467"/>
      <c r="E20" s="469"/>
      <c r="F20" s="469"/>
      <c r="G20" s="469"/>
      <c r="H20" s="469"/>
      <c r="I20" s="468"/>
      <c r="J20" s="227" t="s">
        <v>117</v>
      </c>
      <c r="K20" s="468"/>
      <c r="L20" s="227" t="s">
        <v>118</v>
      </c>
      <c r="M20" s="468"/>
      <c r="N20" s="478"/>
      <c r="O20" s="335">
        <f t="shared" si="4"/>
        <v>0</v>
      </c>
      <c r="P20" s="469"/>
      <c r="Q20" s="223" t="s">
        <v>120</v>
      </c>
      <c r="R20" s="477"/>
      <c r="S20" s="487"/>
      <c r="T20" s="488"/>
      <c r="U20" s="490"/>
      <c r="V20" s="228">
        <f t="shared" si="0"/>
        <v>0</v>
      </c>
      <c r="W20" s="225">
        <f t="shared" si="5"/>
        <v>0</v>
      </c>
      <c r="X20" s="225">
        <f t="shared" si="6"/>
        <v>0</v>
      </c>
      <c r="Y20" s="226">
        <f t="shared" si="1"/>
        <v>0</v>
      </c>
      <c r="Z20" s="226">
        <f t="shared" si="11"/>
        <v>0</v>
      </c>
      <c r="AA20" s="339">
        <f t="shared" si="7"/>
        <v>0</v>
      </c>
      <c r="AB20" s="205"/>
      <c r="AC20" s="199"/>
      <c r="AD20" s="199"/>
      <c r="AE20" s="199"/>
      <c r="AF20" s="199"/>
      <c r="AG20" s="199"/>
      <c r="AH20" s="199"/>
      <c r="AI20" s="199"/>
      <c r="AJ20" s="199"/>
      <c r="AK20" s="199"/>
      <c r="AL20" s="199"/>
      <c r="AM20" s="199"/>
      <c r="AN20" s="199"/>
      <c r="AO20" s="199"/>
      <c r="AP20" s="206"/>
      <c r="AQ20" s="199"/>
      <c r="AR20" s="352">
        <f t="shared" si="2"/>
        <v>0</v>
      </c>
      <c r="AS20" s="206"/>
      <c r="AT20" s="203"/>
      <c r="AU20" s="204"/>
      <c r="AV20" s="224">
        <f>IFERROR(VLOOKUP(D20,【様式８別添１】!$D$10:$AG$59,30,FALSE),0)</f>
        <v>0</v>
      </c>
      <c r="AW20" s="356">
        <f t="shared" si="8"/>
        <v>0</v>
      </c>
      <c r="AX20" s="499">
        <v>0</v>
      </c>
      <c r="AY20" s="224">
        <f>IFERROR(VLOOKUP(D20,【様式10別添１】!$C$10:$W$99,5,FALSE),0)</f>
        <v>0</v>
      </c>
      <c r="AZ20" s="348">
        <f t="shared" si="3"/>
        <v>0</v>
      </c>
      <c r="BA20" s="344">
        <f t="shared" si="9"/>
        <v>0</v>
      </c>
      <c r="BB20" s="822"/>
      <c r="BC20" s="822"/>
      <c r="BD20" s="823"/>
      <c r="BE20" s="60"/>
    </row>
    <row r="21" spans="1:57" ht="30" customHeight="1">
      <c r="A21" s="137" t="str">
        <f>IF(F21="○",MAX(A$8:A20)+1,"")</f>
        <v/>
      </c>
      <c r="B21" s="137" t="str">
        <f>IF(G21="○",MAX(B$8:B20)+1,"")</f>
        <v/>
      </c>
      <c r="C21" s="62">
        <f t="shared" si="10"/>
        <v>13</v>
      </c>
      <c r="D21" s="467"/>
      <c r="E21" s="469"/>
      <c r="F21" s="469"/>
      <c r="G21" s="469"/>
      <c r="H21" s="469"/>
      <c r="I21" s="468"/>
      <c r="J21" s="227" t="s">
        <v>117</v>
      </c>
      <c r="K21" s="468"/>
      <c r="L21" s="227" t="s">
        <v>118</v>
      </c>
      <c r="M21" s="468"/>
      <c r="N21" s="478"/>
      <c r="O21" s="335">
        <f t="shared" si="4"/>
        <v>0</v>
      </c>
      <c r="P21" s="469"/>
      <c r="Q21" s="223" t="s">
        <v>120</v>
      </c>
      <c r="R21" s="477"/>
      <c r="S21" s="487"/>
      <c r="T21" s="488"/>
      <c r="U21" s="490"/>
      <c r="V21" s="228">
        <f t="shared" si="0"/>
        <v>0</v>
      </c>
      <c r="W21" s="225">
        <f t="shared" si="5"/>
        <v>0</v>
      </c>
      <c r="X21" s="225">
        <f t="shared" si="6"/>
        <v>0</v>
      </c>
      <c r="Y21" s="226">
        <f t="shared" si="1"/>
        <v>0</v>
      </c>
      <c r="Z21" s="226">
        <f t="shared" si="11"/>
        <v>0</v>
      </c>
      <c r="AA21" s="339">
        <f t="shared" si="7"/>
        <v>0</v>
      </c>
      <c r="AB21" s="205"/>
      <c r="AC21" s="199"/>
      <c r="AD21" s="199"/>
      <c r="AE21" s="199"/>
      <c r="AF21" s="199"/>
      <c r="AG21" s="199"/>
      <c r="AH21" s="199"/>
      <c r="AI21" s="199"/>
      <c r="AJ21" s="199"/>
      <c r="AK21" s="199"/>
      <c r="AL21" s="199"/>
      <c r="AM21" s="199"/>
      <c r="AN21" s="199"/>
      <c r="AO21" s="199"/>
      <c r="AP21" s="206"/>
      <c r="AQ21" s="199"/>
      <c r="AR21" s="352">
        <f t="shared" si="2"/>
        <v>0</v>
      </c>
      <c r="AS21" s="206"/>
      <c r="AT21" s="203"/>
      <c r="AU21" s="204"/>
      <c r="AV21" s="224">
        <f>IFERROR(VLOOKUP(D21,【様式８別添１】!$D$10:$AG$59,30,FALSE),0)</f>
        <v>0</v>
      </c>
      <c r="AW21" s="356">
        <f t="shared" si="8"/>
        <v>0</v>
      </c>
      <c r="AX21" s="499">
        <v>0</v>
      </c>
      <c r="AY21" s="224">
        <f>IFERROR(VLOOKUP(D21,【様式10別添１】!$C$10:$W$99,5,FALSE),0)</f>
        <v>0</v>
      </c>
      <c r="AZ21" s="348">
        <f t="shared" si="3"/>
        <v>0</v>
      </c>
      <c r="BA21" s="344">
        <f t="shared" si="9"/>
        <v>0</v>
      </c>
      <c r="BB21" s="822"/>
      <c r="BC21" s="822"/>
      <c r="BD21" s="823"/>
      <c r="BE21" s="60"/>
    </row>
    <row r="22" spans="1:57" ht="30" customHeight="1">
      <c r="A22" s="137" t="str">
        <f>IF(F22="○",MAX(A$8:A21)+1,"")</f>
        <v/>
      </c>
      <c r="B22" s="137" t="str">
        <f>IF(G22="○",MAX(B$8:B21)+1,"")</f>
        <v/>
      </c>
      <c r="C22" s="62">
        <f t="shared" si="10"/>
        <v>14</v>
      </c>
      <c r="D22" s="467"/>
      <c r="E22" s="469"/>
      <c r="F22" s="469"/>
      <c r="G22" s="469"/>
      <c r="H22" s="469"/>
      <c r="I22" s="468"/>
      <c r="J22" s="227" t="s">
        <v>117</v>
      </c>
      <c r="K22" s="468"/>
      <c r="L22" s="227" t="s">
        <v>118</v>
      </c>
      <c r="M22" s="468"/>
      <c r="N22" s="478"/>
      <c r="O22" s="335">
        <f t="shared" si="4"/>
        <v>0</v>
      </c>
      <c r="P22" s="469"/>
      <c r="Q22" s="223" t="s">
        <v>120</v>
      </c>
      <c r="R22" s="477"/>
      <c r="S22" s="487"/>
      <c r="T22" s="488"/>
      <c r="U22" s="490"/>
      <c r="V22" s="228">
        <f t="shared" si="0"/>
        <v>0</v>
      </c>
      <c r="W22" s="225">
        <f t="shared" si="5"/>
        <v>0</v>
      </c>
      <c r="X22" s="225">
        <f t="shared" si="6"/>
        <v>0</v>
      </c>
      <c r="Y22" s="226">
        <f t="shared" si="1"/>
        <v>0</v>
      </c>
      <c r="Z22" s="226">
        <f t="shared" si="11"/>
        <v>0</v>
      </c>
      <c r="AA22" s="339">
        <f t="shared" si="7"/>
        <v>0</v>
      </c>
      <c r="AB22" s="205"/>
      <c r="AC22" s="199"/>
      <c r="AD22" s="199"/>
      <c r="AE22" s="199"/>
      <c r="AF22" s="199"/>
      <c r="AG22" s="199"/>
      <c r="AH22" s="199"/>
      <c r="AI22" s="199"/>
      <c r="AJ22" s="199"/>
      <c r="AK22" s="199"/>
      <c r="AL22" s="199"/>
      <c r="AM22" s="199"/>
      <c r="AN22" s="199"/>
      <c r="AO22" s="199"/>
      <c r="AP22" s="206"/>
      <c r="AQ22" s="199"/>
      <c r="AR22" s="352">
        <f t="shared" si="2"/>
        <v>0</v>
      </c>
      <c r="AS22" s="206"/>
      <c r="AT22" s="203"/>
      <c r="AU22" s="204"/>
      <c r="AV22" s="224">
        <f>IFERROR(VLOOKUP(D22,【様式８別添１】!$D$10:$AG$59,30,FALSE),0)</f>
        <v>0</v>
      </c>
      <c r="AW22" s="356">
        <f t="shared" si="8"/>
        <v>0</v>
      </c>
      <c r="AX22" s="499">
        <v>0</v>
      </c>
      <c r="AY22" s="224">
        <f>IFERROR(VLOOKUP(D22,【様式10別添１】!$C$10:$W$99,5,FALSE),0)</f>
        <v>0</v>
      </c>
      <c r="AZ22" s="348">
        <f t="shared" si="3"/>
        <v>0</v>
      </c>
      <c r="BA22" s="344">
        <f t="shared" si="9"/>
        <v>0</v>
      </c>
      <c r="BB22" s="822"/>
      <c r="BC22" s="822"/>
      <c r="BD22" s="823"/>
      <c r="BE22" s="60"/>
    </row>
    <row r="23" spans="1:57" ht="30" customHeight="1">
      <c r="A23" s="137" t="str">
        <f>IF(F23="○",MAX(A$8:A22)+1,"")</f>
        <v/>
      </c>
      <c r="B23" s="137" t="str">
        <f>IF(G23="○",MAX(B$8:B22)+1,"")</f>
        <v/>
      </c>
      <c r="C23" s="62">
        <f t="shared" si="10"/>
        <v>15</v>
      </c>
      <c r="D23" s="467"/>
      <c r="E23" s="469"/>
      <c r="F23" s="469"/>
      <c r="G23" s="469"/>
      <c r="H23" s="469"/>
      <c r="I23" s="468"/>
      <c r="J23" s="227" t="s">
        <v>117</v>
      </c>
      <c r="K23" s="468"/>
      <c r="L23" s="227" t="s">
        <v>118</v>
      </c>
      <c r="M23" s="468"/>
      <c r="N23" s="478"/>
      <c r="O23" s="335">
        <f t="shared" si="4"/>
        <v>0</v>
      </c>
      <c r="P23" s="469"/>
      <c r="Q23" s="223" t="s">
        <v>120</v>
      </c>
      <c r="R23" s="477"/>
      <c r="S23" s="487"/>
      <c r="T23" s="488"/>
      <c r="U23" s="490"/>
      <c r="V23" s="228">
        <f t="shared" si="0"/>
        <v>0</v>
      </c>
      <c r="W23" s="225">
        <f t="shared" si="5"/>
        <v>0</v>
      </c>
      <c r="X23" s="225">
        <f t="shared" si="6"/>
        <v>0</v>
      </c>
      <c r="Y23" s="226">
        <f t="shared" si="1"/>
        <v>0</v>
      </c>
      <c r="Z23" s="226">
        <f t="shared" si="11"/>
        <v>0</v>
      </c>
      <c r="AA23" s="339">
        <f t="shared" si="7"/>
        <v>0</v>
      </c>
      <c r="AB23" s="205"/>
      <c r="AC23" s="199"/>
      <c r="AD23" s="199"/>
      <c r="AE23" s="199"/>
      <c r="AF23" s="199"/>
      <c r="AG23" s="199"/>
      <c r="AH23" s="199"/>
      <c r="AI23" s="199"/>
      <c r="AJ23" s="199"/>
      <c r="AK23" s="199"/>
      <c r="AL23" s="199"/>
      <c r="AM23" s="199"/>
      <c r="AN23" s="199"/>
      <c r="AO23" s="199"/>
      <c r="AP23" s="206"/>
      <c r="AQ23" s="199"/>
      <c r="AR23" s="352">
        <f t="shared" si="2"/>
        <v>0</v>
      </c>
      <c r="AS23" s="206"/>
      <c r="AT23" s="203"/>
      <c r="AU23" s="204"/>
      <c r="AV23" s="224">
        <f>IFERROR(VLOOKUP(D23,【様式８別添１】!$D$10:$AG$59,30,FALSE),0)</f>
        <v>0</v>
      </c>
      <c r="AW23" s="356">
        <f t="shared" si="8"/>
        <v>0</v>
      </c>
      <c r="AX23" s="499">
        <v>0</v>
      </c>
      <c r="AY23" s="224">
        <f>IFERROR(VLOOKUP(D23,【様式10別添１】!$C$10:$W$99,5,FALSE),0)</f>
        <v>0</v>
      </c>
      <c r="AZ23" s="348">
        <f t="shared" si="3"/>
        <v>0</v>
      </c>
      <c r="BA23" s="344">
        <f t="shared" si="9"/>
        <v>0</v>
      </c>
      <c r="BB23" s="822"/>
      <c r="BC23" s="822"/>
      <c r="BD23" s="823"/>
      <c r="BE23" s="60"/>
    </row>
    <row r="24" spans="1:57" ht="30" customHeight="1">
      <c r="A24" s="137" t="str">
        <f>IF(F24="○",MAX(A$8:A23)+1,"")</f>
        <v/>
      </c>
      <c r="B24" s="137" t="str">
        <f>IF(G24="○",MAX(B$8:B23)+1,"")</f>
        <v/>
      </c>
      <c r="C24" s="62">
        <f t="shared" si="10"/>
        <v>16</v>
      </c>
      <c r="D24" s="467"/>
      <c r="E24" s="469"/>
      <c r="F24" s="469"/>
      <c r="G24" s="469"/>
      <c r="H24" s="469"/>
      <c r="I24" s="468"/>
      <c r="J24" s="227" t="s">
        <v>117</v>
      </c>
      <c r="K24" s="468"/>
      <c r="L24" s="227" t="s">
        <v>118</v>
      </c>
      <c r="M24" s="468"/>
      <c r="N24" s="478"/>
      <c r="O24" s="335">
        <f t="shared" si="4"/>
        <v>0</v>
      </c>
      <c r="P24" s="469"/>
      <c r="Q24" s="223" t="s">
        <v>120</v>
      </c>
      <c r="R24" s="477"/>
      <c r="S24" s="487"/>
      <c r="T24" s="488"/>
      <c r="U24" s="490"/>
      <c r="V24" s="228">
        <f t="shared" si="0"/>
        <v>0</v>
      </c>
      <c r="W24" s="225">
        <f t="shared" si="5"/>
        <v>0</v>
      </c>
      <c r="X24" s="225">
        <f t="shared" si="6"/>
        <v>0</v>
      </c>
      <c r="Y24" s="226">
        <f t="shared" si="1"/>
        <v>0</v>
      </c>
      <c r="Z24" s="226">
        <f t="shared" si="11"/>
        <v>0</v>
      </c>
      <c r="AA24" s="339">
        <f t="shared" si="7"/>
        <v>0</v>
      </c>
      <c r="AB24" s="205"/>
      <c r="AC24" s="199"/>
      <c r="AD24" s="199"/>
      <c r="AE24" s="199"/>
      <c r="AF24" s="199"/>
      <c r="AG24" s="199"/>
      <c r="AH24" s="199"/>
      <c r="AI24" s="199"/>
      <c r="AJ24" s="199"/>
      <c r="AK24" s="199"/>
      <c r="AL24" s="199"/>
      <c r="AM24" s="199"/>
      <c r="AN24" s="199"/>
      <c r="AO24" s="199"/>
      <c r="AP24" s="206"/>
      <c r="AQ24" s="199"/>
      <c r="AR24" s="352">
        <f t="shared" si="2"/>
        <v>0</v>
      </c>
      <c r="AS24" s="206"/>
      <c r="AT24" s="203"/>
      <c r="AU24" s="204"/>
      <c r="AV24" s="224">
        <f>IFERROR(VLOOKUP(D24,【様式８別添１】!$D$10:$AG$59,30,FALSE),0)</f>
        <v>0</v>
      </c>
      <c r="AW24" s="356">
        <f t="shared" si="8"/>
        <v>0</v>
      </c>
      <c r="AX24" s="499">
        <v>0</v>
      </c>
      <c r="AY24" s="224">
        <f>IFERROR(VLOOKUP(D24,【様式10別添１】!$C$10:$W$99,5,FALSE),0)</f>
        <v>0</v>
      </c>
      <c r="AZ24" s="348">
        <f t="shared" si="3"/>
        <v>0</v>
      </c>
      <c r="BA24" s="344">
        <f t="shared" si="9"/>
        <v>0</v>
      </c>
      <c r="BB24" s="822"/>
      <c r="BC24" s="822"/>
      <c r="BD24" s="823"/>
      <c r="BE24" s="60"/>
    </row>
    <row r="25" spans="1:57" ht="30" customHeight="1">
      <c r="A25" s="137" t="str">
        <f>IF(F25="○",MAX(A$8:A24)+1,"")</f>
        <v/>
      </c>
      <c r="B25" s="137" t="str">
        <f>IF(G25="○",MAX(B$8:B24)+1,"")</f>
        <v/>
      </c>
      <c r="C25" s="62">
        <f t="shared" si="10"/>
        <v>17</v>
      </c>
      <c r="D25" s="467"/>
      <c r="E25" s="469"/>
      <c r="F25" s="469"/>
      <c r="G25" s="469"/>
      <c r="H25" s="469"/>
      <c r="I25" s="468"/>
      <c r="J25" s="227" t="s">
        <v>117</v>
      </c>
      <c r="K25" s="468"/>
      <c r="L25" s="227" t="s">
        <v>118</v>
      </c>
      <c r="M25" s="468"/>
      <c r="N25" s="478"/>
      <c r="O25" s="335">
        <f t="shared" si="4"/>
        <v>0</v>
      </c>
      <c r="P25" s="469"/>
      <c r="Q25" s="223" t="s">
        <v>120</v>
      </c>
      <c r="R25" s="477"/>
      <c r="S25" s="487"/>
      <c r="T25" s="488"/>
      <c r="U25" s="490"/>
      <c r="V25" s="228">
        <f t="shared" si="0"/>
        <v>0</v>
      </c>
      <c r="W25" s="225">
        <f t="shared" si="5"/>
        <v>0</v>
      </c>
      <c r="X25" s="225">
        <f t="shared" si="6"/>
        <v>0</v>
      </c>
      <c r="Y25" s="226">
        <f t="shared" si="1"/>
        <v>0</v>
      </c>
      <c r="Z25" s="226">
        <f t="shared" si="11"/>
        <v>0</v>
      </c>
      <c r="AA25" s="339">
        <f t="shared" si="7"/>
        <v>0</v>
      </c>
      <c r="AB25" s="205"/>
      <c r="AC25" s="199"/>
      <c r="AD25" s="199"/>
      <c r="AE25" s="199"/>
      <c r="AF25" s="199"/>
      <c r="AG25" s="199"/>
      <c r="AH25" s="199"/>
      <c r="AI25" s="199"/>
      <c r="AJ25" s="199"/>
      <c r="AK25" s="199"/>
      <c r="AL25" s="199"/>
      <c r="AM25" s="199"/>
      <c r="AN25" s="199"/>
      <c r="AO25" s="199"/>
      <c r="AP25" s="206"/>
      <c r="AQ25" s="199"/>
      <c r="AR25" s="352">
        <f t="shared" si="2"/>
        <v>0</v>
      </c>
      <c r="AS25" s="206"/>
      <c r="AT25" s="203"/>
      <c r="AU25" s="204"/>
      <c r="AV25" s="224">
        <f>IFERROR(VLOOKUP(D25,【様式８別添１】!$D$10:$AG$59,30,FALSE),0)</f>
        <v>0</v>
      </c>
      <c r="AW25" s="356">
        <f t="shared" si="8"/>
        <v>0</v>
      </c>
      <c r="AX25" s="499">
        <v>0</v>
      </c>
      <c r="AY25" s="224">
        <f>IFERROR(VLOOKUP(D25,【様式10別添１】!$C$10:$W$99,5,FALSE),0)</f>
        <v>0</v>
      </c>
      <c r="AZ25" s="348">
        <f t="shared" si="3"/>
        <v>0</v>
      </c>
      <c r="BA25" s="344">
        <f t="shared" si="9"/>
        <v>0</v>
      </c>
      <c r="BB25" s="822"/>
      <c r="BC25" s="822"/>
      <c r="BD25" s="823"/>
      <c r="BE25" s="60"/>
    </row>
    <row r="26" spans="1:57" ht="30" customHeight="1">
      <c r="A26" s="137" t="str">
        <f>IF(F26="○",MAX(A$8:A25)+1,"")</f>
        <v/>
      </c>
      <c r="B26" s="137" t="str">
        <f>IF(G26="○",MAX(B$8:B25)+1,"")</f>
        <v/>
      </c>
      <c r="C26" s="62">
        <f t="shared" si="10"/>
        <v>18</v>
      </c>
      <c r="D26" s="467"/>
      <c r="E26" s="469"/>
      <c r="F26" s="469"/>
      <c r="G26" s="469"/>
      <c r="H26" s="469"/>
      <c r="I26" s="468"/>
      <c r="J26" s="227" t="s">
        <v>117</v>
      </c>
      <c r="K26" s="468"/>
      <c r="L26" s="227" t="s">
        <v>118</v>
      </c>
      <c r="M26" s="468"/>
      <c r="N26" s="478"/>
      <c r="O26" s="335">
        <f t="shared" si="4"/>
        <v>0</v>
      </c>
      <c r="P26" s="469"/>
      <c r="Q26" s="223" t="s">
        <v>120</v>
      </c>
      <c r="R26" s="477"/>
      <c r="S26" s="487"/>
      <c r="T26" s="488"/>
      <c r="U26" s="490"/>
      <c r="V26" s="228">
        <f t="shared" si="0"/>
        <v>0</v>
      </c>
      <c r="W26" s="225">
        <f t="shared" si="5"/>
        <v>0</v>
      </c>
      <c r="X26" s="225">
        <f t="shared" si="6"/>
        <v>0</v>
      </c>
      <c r="Y26" s="226">
        <f t="shared" si="1"/>
        <v>0</v>
      </c>
      <c r="Z26" s="226">
        <f t="shared" si="11"/>
        <v>0</v>
      </c>
      <c r="AA26" s="339">
        <f t="shared" si="7"/>
        <v>0</v>
      </c>
      <c r="AB26" s="205"/>
      <c r="AC26" s="199"/>
      <c r="AD26" s="199"/>
      <c r="AE26" s="199"/>
      <c r="AF26" s="199"/>
      <c r="AG26" s="199"/>
      <c r="AH26" s="199"/>
      <c r="AI26" s="199"/>
      <c r="AJ26" s="199"/>
      <c r="AK26" s="199"/>
      <c r="AL26" s="199"/>
      <c r="AM26" s="199"/>
      <c r="AN26" s="199"/>
      <c r="AO26" s="199"/>
      <c r="AP26" s="206"/>
      <c r="AQ26" s="199"/>
      <c r="AR26" s="352">
        <f t="shared" si="2"/>
        <v>0</v>
      </c>
      <c r="AS26" s="206"/>
      <c r="AT26" s="203"/>
      <c r="AU26" s="204"/>
      <c r="AV26" s="224">
        <f>IFERROR(VLOOKUP(D26,【様式８別添１】!$D$10:$AG$59,30,FALSE),0)</f>
        <v>0</v>
      </c>
      <c r="AW26" s="356">
        <f t="shared" si="8"/>
        <v>0</v>
      </c>
      <c r="AX26" s="499">
        <v>0</v>
      </c>
      <c r="AY26" s="224">
        <f>IFERROR(VLOOKUP(D26,【様式10別添１】!$C$10:$W$99,5,FALSE),0)</f>
        <v>0</v>
      </c>
      <c r="AZ26" s="348">
        <f t="shared" si="3"/>
        <v>0</v>
      </c>
      <c r="BA26" s="344">
        <f t="shared" si="9"/>
        <v>0</v>
      </c>
      <c r="BB26" s="822"/>
      <c r="BC26" s="822"/>
      <c r="BD26" s="823"/>
      <c r="BE26" s="60"/>
    </row>
    <row r="27" spans="1:57" ht="30" customHeight="1">
      <c r="A27" s="137" t="str">
        <f>IF(F27="○",MAX(A$8:A26)+1,"")</f>
        <v/>
      </c>
      <c r="B27" s="137" t="str">
        <f>IF(G27="○",MAX(B$8:B26)+1,"")</f>
        <v/>
      </c>
      <c r="C27" s="62">
        <f t="shared" si="10"/>
        <v>19</v>
      </c>
      <c r="D27" s="467"/>
      <c r="E27" s="469"/>
      <c r="F27" s="469"/>
      <c r="G27" s="469"/>
      <c r="H27" s="469"/>
      <c r="I27" s="468"/>
      <c r="J27" s="227" t="s">
        <v>117</v>
      </c>
      <c r="K27" s="468"/>
      <c r="L27" s="227" t="s">
        <v>118</v>
      </c>
      <c r="M27" s="468"/>
      <c r="N27" s="478"/>
      <c r="O27" s="335">
        <f t="shared" si="4"/>
        <v>0</v>
      </c>
      <c r="P27" s="469"/>
      <c r="Q27" s="223" t="s">
        <v>120</v>
      </c>
      <c r="R27" s="477"/>
      <c r="S27" s="487"/>
      <c r="T27" s="488"/>
      <c r="U27" s="490"/>
      <c r="V27" s="228">
        <f t="shared" si="0"/>
        <v>0</v>
      </c>
      <c r="W27" s="225">
        <f t="shared" si="5"/>
        <v>0</v>
      </c>
      <c r="X27" s="225">
        <f t="shared" si="6"/>
        <v>0</v>
      </c>
      <c r="Y27" s="226">
        <f t="shared" si="1"/>
        <v>0</v>
      </c>
      <c r="Z27" s="226">
        <f t="shared" si="11"/>
        <v>0</v>
      </c>
      <c r="AA27" s="339">
        <f t="shared" si="7"/>
        <v>0</v>
      </c>
      <c r="AB27" s="205"/>
      <c r="AC27" s="199"/>
      <c r="AD27" s="199"/>
      <c r="AE27" s="199"/>
      <c r="AF27" s="199"/>
      <c r="AG27" s="199"/>
      <c r="AH27" s="199"/>
      <c r="AI27" s="199"/>
      <c r="AJ27" s="199"/>
      <c r="AK27" s="199"/>
      <c r="AL27" s="199"/>
      <c r="AM27" s="199"/>
      <c r="AN27" s="199"/>
      <c r="AO27" s="199"/>
      <c r="AP27" s="206"/>
      <c r="AQ27" s="199"/>
      <c r="AR27" s="352">
        <f t="shared" si="2"/>
        <v>0</v>
      </c>
      <c r="AS27" s="206"/>
      <c r="AT27" s="203"/>
      <c r="AU27" s="204"/>
      <c r="AV27" s="224">
        <f>IFERROR(VLOOKUP(D27,【様式８別添１】!$D$10:$AG$59,30,FALSE),0)</f>
        <v>0</v>
      </c>
      <c r="AW27" s="356">
        <f t="shared" si="8"/>
        <v>0</v>
      </c>
      <c r="AX27" s="499">
        <v>0</v>
      </c>
      <c r="AY27" s="224">
        <f>IFERROR(VLOOKUP(D27,【様式10別添１】!$C$10:$W$99,5,FALSE),0)</f>
        <v>0</v>
      </c>
      <c r="AZ27" s="348">
        <f t="shared" si="3"/>
        <v>0</v>
      </c>
      <c r="BA27" s="344">
        <f t="shared" si="9"/>
        <v>0</v>
      </c>
      <c r="BB27" s="822"/>
      <c r="BC27" s="822"/>
      <c r="BD27" s="823"/>
      <c r="BE27" s="60"/>
    </row>
    <row r="28" spans="1:57" ht="30" customHeight="1">
      <c r="A28" s="137" t="str">
        <f>IF(F28="○",MAX(A$8:A27)+1,"")</f>
        <v/>
      </c>
      <c r="B28" s="137" t="str">
        <f>IF(G28="○",MAX(B$8:B27)+1,"")</f>
        <v/>
      </c>
      <c r="C28" s="62">
        <f t="shared" si="10"/>
        <v>20</v>
      </c>
      <c r="D28" s="467"/>
      <c r="E28" s="469"/>
      <c r="F28" s="469"/>
      <c r="G28" s="469"/>
      <c r="H28" s="469"/>
      <c r="I28" s="468"/>
      <c r="J28" s="227" t="s">
        <v>117</v>
      </c>
      <c r="K28" s="468"/>
      <c r="L28" s="227" t="s">
        <v>118</v>
      </c>
      <c r="M28" s="468"/>
      <c r="N28" s="478"/>
      <c r="O28" s="335">
        <f t="shared" si="4"/>
        <v>0</v>
      </c>
      <c r="P28" s="469"/>
      <c r="Q28" s="223" t="s">
        <v>120</v>
      </c>
      <c r="R28" s="477"/>
      <c r="S28" s="487"/>
      <c r="T28" s="488"/>
      <c r="U28" s="490"/>
      <c r="V28" s="228">
        <f t="shared" si="0"/>
        <v>0</v>
      </c>
      <c r="W28" s="225">
        <f t="shared" si="5"/>
        <v>0</v>
      </c>
      <c r="X28" s="225">
        <f t="shared" si="6"/>
        <v>0</v>
      </c>
      <c r="Y28" s="226">
        <f t="shared" si="1"/>
        <v>0</v>
      </c>
      <c r="Z28" s="226">
        <f t="shared" si="11"/>
        <v>0</v>
      </c>
      <c r="AA28" s="339">
        <f t="shared" si="7"/>
        <v>0</v>
      </c>
      <c r="AB28" s="205"/>
      <c r="AC28" s="199"/>
      <c r="AD28" s="199"/>
      <c r="AE28" s="199"/>
      <c r="AF28" s="199"/>
      <c r="AG28" s="199"/>
      <c r="AH28" s="199"/>
      <c r="AI28" s="199"/>
      <c r="AJ28" s="199"/>
      <c r="AK28" s="199"/>
      <c r="AL28" s="199"/>
      <c r="AM28" s="199"/>
      <c r="AN28" s="199"/>
      <c r="AO28" s="199"/>
      <c r="AP28" s="206"/>
      <c r="AQ28" s="199"/>
      <c r="AR28" s="352">
        <f t="shared" si="2"/>
        <v>0</v>
      </c>
      <c r="AS28" s="206"/>
      <c r="AT28" s="203"/>
      <c r="AU28" s="204"/>
      <c r="AV28" s="224">
        <f>IFERROR(VLOOKUP(D28,【様式８別添１】!$D$10:$AG$59,30,FALSE),0)</f>
        <v>0</v>
      </c>
      <c r="AW28" s="356">
        <f t="shared" si="8"/>
        <v>0</v>
      </c>
      <c r="AX28" s="499">
        <v>0</v>
      </c>
      <c r="AY28" s="224">
        <f>IFERROR(VLOOKUP(D28,【様式10別添１】!$C$10:$W$99,5,FALSE),0)</f>
        <v>0</v>
      </c>
      <c r="AZ28" s="348">
        <f t="shared" si="3"/>
        <v>0</v>
      </c>
      <c r="BA28" s="344">
        <f t="shared" si="9"/>
        <v>0</v>
      </c>
      <c r="BB28" s="822"/>
      <c r="BC28" s="822"/>
      <c r="BD28" s="823"/>
      <c r="BE28" s="60"/>
    </row>
    <row r="29" spans="1:57" ht="30" customHeight="1">
      <c r="A29" s="137" t="str">
        <f>IF(F29="○",MAX(A$8:A28)+1,"")</f>
        <v/>
      </c>
      <c r="B29" s="137" t="str">
        <f>IF(G29="○",MAX(B$8:B28)+1,"")</f>
        <v/>
      </c>
      <c r="C29" s="62">
        <f t="shared" si="10"/>
        <v>21</v>
      </c>
      <c r="D29" s="467"/>
      <c r="E29" s="469"/>
      <c r="F29" s="469"/>
      <c r="G29" s="469"/>
      <c r="H29" s="469"/>
      <c r="I29" s="468"/>
      <c r="J29" s="227" t="s">
        <v>117</v>
      </c>
      <c r="K29" s="468"/>
      <c r="L29" s="227" t="s">
        <v>118</v>
      </c>
      <c r="M29" s="468"/>
      <c r="N29" s="478"/>
      <c r="O29" s="335">
        <f t="shared" si="4"/>
        <v>0</v>
      </c>
      <c r="P29" s="469"/>
      <c r="Q29" s="223" t="s">
        <v>120</v>
      </c>
      <c r="R29" s="477"/>
      <c r="S29" s="487"/>
      <c r="T29" s="488"/>
      <c r="U29" s="490"/>
      <c r="V29" s="228">
        <f t="shared" si="0"/>
        <v>0</v>
      </c>
      <c r="W29" s="225">
        <f t="shared" si="5"/>
        <v>0</v>
      </c>
      <c r="X29" s="225">
        <f t="shared" si="6"/>
        <v>0</v>
      </c>
      <c r="Y29" s="226">
        <f t="shared" si="1"/>
        <v>0</v>
      </c>
      <c r="Z29" s="226">
        <f t="shared" si="11"/>
        <v>0</v>
      </c>
      <c r="AA29" s="339">
        <f t="shared" si="7"/>
        <v>0</v>
      </c>
      <c r="AB29" s="205"/>
      <c r="AC29" s="199"/>
      <c r="AD29" s="199"/>
      <c r="AE29" s="199"/>
      <c r="AF29" s="199"/>
      <c r="AG29" s="199"/>
      <c r="AH29" s="199"/>
      <c r="AI29" s="199"/>
      <c r="AJ29" s="199"/>
      <c r="AK29" s="199"/>
      <c r="AL29" s="199"/>
      <c r="AM29" s="199"/>
      <c r="AN29" s="199"/>
      <c r="AO29" s="199"/>
      <c r="AP29" s="206"/>
      <c r="AQ29" s="199"/>
      <c r="AR29" s="352">
        <f t="shared" si="2"/>
        <v>0</v>
      </c>
      <c r="AS29" s="206"/>
      <c r="AT29" s="203"/>
      <c r="AU29" s="204"/>
      <c r="AV29" s="224">
        <f>IFERROR(VLOOKUP(D29,【様式８別添１】!$D$10:$AG$59,30,FALSE),0)</f>
        <v>0</v>
      </c>
      <c r="AW29" s="356">
        <f t="shared" si="8"/>
        <v>0</v>
      </c>
      <c r="AX29" s="499">
        <v>0</v>
      </c>
      <c r="AY29" s="224">
        <f>IFERROR(VLOOKUP(D29,【様式10別添１】!$C$10:$W$99,5,FALSE),0)</f>
        <v>0</v>
      </c>
      <c r="AZ29" s="348">
        <f t="shared" si="3"/>
        <v>0</v>
      </c>
      <c r="BA29" s="344">
        <f t="shared" si="9"/>
        <v>0</v>
      </c>
      <c r="BB29" s="822"/>
      <c r="BC29" s="822"/>
      <c r="BD29" s="823"/>
      <c r="BE29" s="60"/>
    </row>
    <row r="30" spans="1:57" ht="30" customHeight="1">
      <c r="A30" s="137" t="str">
        <f>IF(F30="○",MAX(A$8:A29)+1,"")</f>
        <v/>
      </c>
      <c r="B30" s="137" t="str">
        <f>IF(G30="○",MAX(B$8:B29)+1,"")</f>
        <v/>
      </c>
      <c r="C30" s="62">
        <f t="shared" si="10"/>
        <v>22</v>
      </c>
      <c r="D30" s="467"/>
      <c r="E30" s="469"/>
      <c r="F30" s="469"/>
      <c r="G30" s="469"/>
      <c r="H30" s="469"/>
      <c r="I30" s="468"/>
      <c r="J30" s="227" t="s">
        <v>117</v>
      </c>
      <c r="K30" s="468"/>
      <c r="L30" s="227" t="s">
        <v>118</v>
      </c>
      <c r="M30" s="468"/>
      <c r="N30" s="478"/>
      <c r="O30" s="335">
        <f t="shared" si="4"/>
        <v>0</v>
      </c>
      <c r="P30" s="469"/>
      <c r="Q30" s="223" t="s">
        <v>120</v>
      </c>
      <c r="R30" s="477"/>
      <c r="S30" s="487"/>
      <c r="T30" s="488"/>
      <c r="U30" s="490"/>
      <c r="V30" s="228">
        <f t="shared" si="0"/>
        <v>0</v>
      </c>
      <c r="W30" s="225">
        <f t="shared" si="5"/>
        <v>0</v>
      </c>
      <c r="X30" s="225">
        <f t="shared" si="6"/>
        <v>0</v>
      </c>
      <c r="Y30" s="226">
        <f t="shared" si="1"/>
        <v>0</v>
      </c>
      <c r="Z30" s="226">
        <f t="shared" si="11"/>
        <v>0</v>
      </c>
      <c r="AA30" s="339">
        <f t="shared" si="7"/>
        <v>0</v>
      </c>
      <c r="AB30" s="205"/>
      <c r="AC30" s="199"/>
      <c r="AD30" s="199"/>
      <c r="AE30" s="199"/>
      <c r="AF30" s="199"/>
      <c r="AG30" s="199"/>
      <c r="AH30" s="199"/>
      <c r="AI30" s="199"/>
      <c r="AJ30" s="199"/>
      <c r="AK30" s="199"/>
      <c r="AL30" s="199"/>
      <c r="AM30" s="199"/>
      <c r="AN30" s="199"/>
      <c r="AO30" s="199"/>
      <c r="AP30" s="206"/>
      <c r="AQ30" s="199"/>
      <c r="AR30" s="352">
        <f t="shared" si="2"/>
        <v>0</v>
      </c>
      <c r="AS30" s="206"/>
      <c r="AT30" s="203"/>
      <c r="AU30" s="204"/>
      <c r="AV30" s="224">
        <f>IFERROR(VLOOKUP(D30,【様式８別添１】!$D$10:$AG$59,30,FALSE),0)</f>
        <v>0</v>
      </c>
      <c r="AW30" s="356">
        <f t="shared" si="8"/>
        <v>0</v>
      </c>
      <c r="AX30" s="499">
        <v>0</v>
      </c>
      <c r="AY30" s="224">
        <f>IFERROR(VLOOKUP(D30,【様式10別添１】!$C$10:$W$99,5,FALSE),0)</f>
        <v>0</v>
      </c>
      <c r="AZ30" s="348">
        <f t="shared" si="3"/>
        <v>0</v>
      </c>
      <c r="BA30" s="344">
        <f t="shared" si="9"/>
        <v>0</v>
      </c>
      <c r="BB30" s="822"/>
      <c r="BC30" s="822"/>
      <c r="BD30" s="823"/>
      <c r="BE30" s="60"/>
    </row>
    <row r="31" spans="1:57" ht="30" customHeight="1">
      <c r="A31" s="137" t="str">
        <f>IF(F31="○",MAX(A$8:A30)+1,"")</f>
        <v/>
      </c>
      <c r="B31" s="137" t="str">
        <f>IF(G31="○",MAX(B$8:B30)+1,"")</f>
        <v/>
      </c>
      <c r="C31" s="62">
        <f t="shared" si="10"/>
        <v>23</v>
      </c>
      <c r="D31" s="467"/>
      <c r="E31" s="469"/>
      <c r="F31" s="469"/>
      <c r="G31" s="469"/>
      <c r="H31" s="469"/>
      <c r="I31" s="468"/>
      <c r="J31" s="227" t="s">
        <v>117</v>
      </c>
      <c r="K31" s="468"/>
      <c r="L31" s="227" t="s">
        <v>118</v>
      </c>
      <c r="M31" s="468"/>
      <c r="N31" s="478"/>
      <c r="O31" s="335">
        <f t="shared" si="4"/>
        <v>0</v>
      </c>
      <c r="P31" s="469"/>
      <c r="Q31" s="223" t="s">
        <v>120</v>
      </c>
      <c r="R31" s="477"/>
      <c r="S31" s="487"/>
      <c r="T31" s="488"/>
      <c r="U31" s="490"/>
      <c r="V31" s="228">
        <f t="shared" si="0"/>
        <v>0</v>
      </c>
      <c r="W31" s="225">
        <f t="shared" si="5"/>
        <v>0</v>
      </c>
      <c r="X31" s="225">
        <f t="shared" si="6"/>
        <v>0</v>
      </c>
      <c r="Y31" s="226">
        <f t="shared" si="1"/>
        <v>0</v>
      </c>
      <c r="Z31" s="226">
        <f t="shared" si="11"/>
        <v>0</v>
      </c>
      <c r="AA31" s="339">
        <f t="shared" si="7"/>
        <v>0</v>
      </c>
      <c r="AB31" s="205"/>
      <c r="AC31" s="199"/>
      <c r="AD31" s="199"/>
      <c r="AE31" s="199"/>
      <c r="AF31" s="199"/>
      <c r="AG31" s="199"/>
      <c r="AH31" s="199"/>
      <c r="AI31" s="199"/>
      <c r="AJ31" s="199"/>
      <c r="AK31" s="199"/>
      <c r="AL31" s="199"/>
      <c r="AM31" s="199"/>
      <c r="AN31" s="199"/>
      <c r="AO31" s="199"/>
      <c r="AP31" s="206"/>
      <c r="AQ31" s="199"/>
      <c r="AR31" s="352">
        <f t="shared" si="2"/>
        <v>0</v>
      </c>
      <c r="AS31" s="206"/>
      <c r="AT31" s="203"/>
      <c r="AU31" s="204"/>
      <c r="AV31" s="224">
        <f>IFERROR(VLOOKUP(D31,【様式８別添１】!$D$10:$AG$59,30,FALSE),0)</f>
        <v>0</v>
      </c>
      <c r="AW31" s="356">
        <f t="shared" si="8"/>
        <v>0</v>
      </c>
      <c r="AX31" s="499">
        <v>0</v>
      </c>
      <c r="AY31" s="224">
        <f>IFERROR(VLOOKUP(D31,【様式10別添１】!$C$10:$W$99,5,FALSE),0)</f>
        <v>0</v>
      </c>
      <c r="AZ31" s="348">
        <f t="shared" si="3"/>
        <v>0</v>
      </c>
      <c r="BA31" s="344">
        <f t="shared" si="9"/>
        <v>0</v>
      </c>
      <c r="BB31" s="822"/>
      <c r="BC31" s="822"/>
      <c r="BD31" s="823"/>
      <c r="BE31" s="60"/>
    </row>
    <row r="32" spans="1:57" ht="30" customHeight="1">
      <c r="A32" s="137" t="str">
        <f>IF(F32="○",MAX(A$8:A31)+1,"")</f>
        <v/>
      </c>
      <c r="B32" s="137" t="str">
        <f>IF(G32="○",MAX(B$8:B31)+1,"")</f>
        <v/>
      </c>
      <c r="C32" s="62">
        <f t="shared" si="10"/>
        <v>24</v>
      </c>
      <c r="D32" s="467"/>
      <c r="E32" s="469"/>
      <c r="F32" s="469"/>
      <c r="G32" s="469"/>
      <c r="H32" s="469"/>
      <c r="I32" s="468"/>
      <c r="J32" s="227" t="s">
        <v>117</v>
      </c>
      <c r="K32" s="468"/>
      <c r="L32" s="227" t="s">
        <v>118</v>
      </c>
      <c r="M32" s="468"/>
      <c r="N32" s="478"/>
      <c r="O32" s="335">
        <f t="shared" si="4"/>
        <v>0</v>
      </c>
      <c r="P32" s="469"/>
      <c r="Q32" s="223" t="s">
        <v>120</v>
      </c>
      <c r="R32" s="477"/>
      <c r="S32" s="487"/>
      <c r="T32" s="488"/>
      <c r="U32" s="490"/>
      <c r="V32" s="228">
        <f t="shared" si="0"/>
        <v>0</v>
      </c>
      <c r="W32" s="225">
        <f t="shared" si="5"/>
        <v>0</v>
      </c>
      <c r="X32" s="225">
        <f t="shared" si="6"/>
        <v>0</v>
      </c>
      <c r="Y32" s="226">
        <f t="shared" si="1"/>
        <v>0</v>
      </c>
      <c r="Z32" s="226">
        <f t="shared" si="11"/>
        <v>0</v>
      </c>
      <c r="AA32" s="339">
        <f t="shared" si="7"/>
        <v>0</v>
      </c>
      <c r="AB32" s="205"/>
      <c r="AC32" s="199"/>
      <c r="AD32" s="199"/>
      <c r="AE32" s="199"/>
      <c r="AF32" s="199"/>
      <c r="AG32" s="199"/>
      <c r="AH32" s="199"/>
      <c r="AI32" s="199"/>
      <c r="AJ32" s="199"/>
      <c r="AK32" s="199"/>
      <c r="AL32" s="199"/>
      <c r="AM32" s="199"/>
      <c r="AN32" s="199"/>
      <c r="AO32" s="199"/>
      <c r="AP32" s="206"/>
      <c r="AQ32" s="199"/>
      <c r="AR32" s="352">
        <f t="shared" si="2"/>
        <v>0</v>
      </c>
      <c r="AS32" s="206"/>
      <c r="AT32" s="203"/>
      <c r="AU32" s="204"/>
      <c r="AV32" s="224">
        <f>IFERROR(VLOOKUP(D32,【様式８別添１】!$D$10:$AG$59,30,FALSE),0)</f>
        <v>0</v>
      </c>
      <c r="AW32" s="356">
        <f t="shared" si="8"/>
        <v>0</v>
      </c>
      <c r="AX32" s="499">
        <v>0</v>
      </c>
      <c r="AY32" s="224">
        <f>IFERROR(VLOOKUP(D32,【様式10別添１】!$C$10:$W$99,5,FALSE),0)</f>
        <v>0</v>
      </c>
      <c r="AZ32" s="348">
        <f t="shared" si="3"/>
        <v>0</v>
      </c>
      <c r="BA32" s="344">
        <f t="shared" si="9"/>
        <v>0</v>
      </c>
      <c r="BB32" s="822"/>
      <c r="BC32" s="822"/>
      <c r="BD32" s="823"/>
      <c r="BE32" s="60"/>
    </row>
    <row r="33" spans="1:57" ht="30" customHeight="1">
      <c r="A33" s="137" t="str">
        <f>IF(F33="○",MAX(A$8:A32)+1,"")</f>
        <v/>
      </c>
      <c r="B33" s="137" t="str">
        <f>IF(G33="○",MAX(B$8:B32)+1,"")</f>
        <v/>
      </c>
      <c r="C33" s="62">
        <f t="shared" si="10"/>
        <v>25</v>
      </c>
      <c r="D33" s="467"/>
      <c r="E33" s="469"/>
      <c r="F33" s="469"/>
      <c r="G33" s="469"/>
      <c r="H33" s="469"/>
      <c r="I33" s="468"/>
      <c r="J33" s="227" t="s">
        <v>117</v>
      </c>
      <c r="K33" s="468"/>
      <c r="L33" s="227" t="s">
        <v>118</v>
      </c>
      <c r="M33" s="468"/>
      <c r="N33" s="478"/>
      <c r="O33" s="335">
        <f t="shared" si="4"/>
        <v>0</v>
      </c>
      <c r="P33" s="469"/>
      <c r="Q33" s="223" t="s">
        <v>120</v>
      </c>
      <c r="R33" s="477"/>
      <c r="S33" s="487"/>
      <c r="T33" s="488"/>
      <c r="U33" s="490"/>
      <c r="V33" s="228">
        <f t="shared" si="0"/>
        <v>0</v>
      </c>
      <c r="W33" s="225">
        <f t="shared" si="5"/>
        <v>0</v>
      </c>
      <c r="X33" s="225">
        <f t="shared" si="6"/>
        <v>0</v>
      </c>
      <c r="Y33" s="226">
        <f t="shared" si="1"/>
        <v>0</v>
      </c>
      <c r="Z33" s="226">
        <f t="shared" si="11"/>
        <v>0</v>
      </c>
      <c r="AA33" s="339">
        <f t="shared" si="7"/>
        <v>0</v>
      </c>
      <c r="AB33" s="205"/>
      <c r="AC33" s="199"/>
      <c r="AD33" s="199"/>
      <c r="AE33" s="199"/>
      <c r="AF33" s="199"/>
      <c r="AG33" s="199"/>
      <c r="AH33" s="199"/>
      <c r="AI33" s="199"/>
      <c r="AJ33" s="199"/>
      <c r="AK33" s="199"/>
      <c r="AL33" s="199"/>
      <c r="AM33" s="199"/>
      <c r="AN33" s="199"/>
      <c r="AO33" s="199"/>
      <c r="AP33" s="206"/>
      <c r="AQ33" s="199"/>
      <c r="AR33" s="352">
        <f t="shared" si="2"/>
        <v>0</v>
      </c>
      <c r="AS33" s="206"/>
      <c r="AT33" s="203"/>
      <c r="AU33" s="204"/>
      <c r="AV33" s="224">
        <f>IFERROR(VLOOKUP(D33,【様式８別添１】!$D$10:$AG$59,30,FALSE),0)</f>
        <v>0</v>
      </c>
      <c r="AW33" s="356">
        <f t="shared" si="8"/>
        <v>0</v>
      </c>
      <c r="AX33" s="499">
        <v>0</v>
      </c>
      <c r="AY33" s="224">
        <f>IFERROR(VLOOKUP(D33,【様式10別添１】!$C$10:$W$99,5,FALSE),0)</f>
        <v>0</v>
      </c>
      <c r="AZ33" s="348">
        <f t="shared" si="3"/>
        <v>0</v>
      </c>
      <c r="BA33" s="344">
        <f t="shared" si="9"/>
        <v>0</v>
      </c>
      <c r="BB33" s="822"/>
      <c r="BC33" s="822"/>
      <c r="BD33" s="823"/>
      <c r="BE33" s="60"/>
    </row>
    <row r="34" spans="1:57" ht="30" customHeight="1">
      <c r="A34" s="137" t="str">
        <f>IF(F34="○",MAX(A$8:A33)+1,"")</f>
        <v/>
      </c>
      <c r="B34" s="137" t="str">
        <f>IF(G34="○",MAX(B$8:B33)+1,"")</f>
        <v/>
      </c>
      <c r="C34" s="62">
        <f t="shared" si="10"/>
        <v>26</v>
      </c>
      <c r="D34" s="467"/>
      <c r="E34" s="469"/>
      <c r="F34" s="469"/>
      <c r="G34" s="469"/>
      <c r="H34" s="469"/>
      <c r="I34" s="468"/>
      <c r="J34" s="227" t="s">
        <v>117</v>
      </c>
      <c r="K34" s="468"/>
      <c r="L34" s="227" t="s">
        <v>118</v>
      </c>
      <c r="M34" s="468"/>
      <c r="N34" s="478"/>
      <c r="O34" s="335">
        <f t="shared" si="4"/>
        <v>0</v>
      </c>
      <c r="P34" s="469"/>
      <c r="Q34" s="223" t="s">
        <v>120</v>
      </c>
      <c r="R34" s="477"/>
      <c r="S34" s="487"/>
      <c r="T34" s="488"/>
      <c r="U34" s="490"/>
      <c r="V34" s="228">
        <f t="shared" si="0"/>
        <v>0</v>
      </c>
      <c r="W34" s="225">
        <f t="shared" si="5"/>
        <v>0</v>
      </c>
      <c r="X34" s="225">
        <f t="shared" si="6"/>
        <v>0</v>
      </c>
      <c r="Y34" s="226">
        <f t="shared" si="1"/>
        <v>0</v>
      </c>
      <c r="Z34" s="226">
        <f t="shared" si="11"/>
        <v>0</v>
      </c>
      <c r="AA34" s="339">
        <f t="shared" si="7"/>
        <v>0</v>
      </c>
      <c r="AB34" s="205"/>
      <c r="AC34" s="199"/>
      <c r="AD34" s="199"/>
      <c r="AE34" s="199"/>
      <c r="AF34" s="199"/>
      <c r="AG34" s="199"/>
      <c r="AH34" s="199"/>
      <c r="AI34" s="199"/>
      <c r="AJ34" s="199"/>
      <c r="AK34" s="199"/>
      <c r="AL34" s="199"/>
      <c r="AM34" s="199"/>
      <c r="AN34" s="199"/>
      <c r="AO34" s="199"/>
      <c r="AP34" s="206"/>
      <c r="AQ34" s="199"/>
      <c r="AR34" s="352">
        <f t="shared" si="2"/>
        <v>0</v>
      </c>
      <c r="AS34" s="206"/>
      <c r="AT34" s="203"/>
      <c r="AU34" s="204"/>
      <c r="AV34" s="224">
        <f>IFERROR(VLOOKUP(D34,【様式８別添１】!$D$10:$AG$59,30,FALSE),0)</f>
        <v>0</v>
      </c>
      <c r="AW34" s="356">
        <f t="shared" si="8"/>
        <v>0</v>
      </c>
      <c r="AX34" s="499">
        <v>0</v>
      </c>
      <c r="AY34" s="224">
        <f>IFERROR(VLOOKUP(D34,【様式10別添１】!$C$10:$W$99,5,FALSE),0)</f>
        <v>0</v>
      </c>
      <c r="AZ34" s="348">
        <f t="shared" si="3"/>
        <v>0</v>
      </c>
      <c r="BA34" s="344">
        <f t="shared" si="9"/>
        <v>0</v>
      </c>
      <c r="BB34" s="822"/>
      <c r="BC34" s="822"/>
      <c r="BD34" s="823"/>
      <c r="BE34" s="60"/>
    </row>
    <row r="35" spans="1:57" ht="30" customHeight="1">
      <c r="A35" s="137" t="str">
        <f>IF(F35="○",MAX(A$8:A34)+1,"")</f>
        <v/>
      </c>
      <c r="B35" s="137" t="str">
        <f>IF(G35="○",MAX(B$8:B34)+1,"")</f>
        <v/>
      </c>
      <c r="C35" s="62">
        <f t="shared" si="10"/>
        <v>27</v>
      </c>
      <c r="D35" s="467"/>
      <c r="E35" s="469"/>
      <c r="F35" s="469"/>
      <c r="G35" s="469"/>
      <c r="H35" s="469"/>
      <c r="I35" s="468"/>
      <c r="J35" s="227" t="s">
        <v>117</v>
      </c>
      <c r="K35" s="468"/>
      <c r="L35" s="227" t="s">
        <v>118</v>
      </c>
      <c r="M35" s="468"/>
      <c r="N35" s="478"/>
      <c r="O35" s="335">
        <f t="shared" si="4"/>
        <v>0</v>
      </c>
      <c r="P35" s="469"/>
      <c r="Q35" s="223" t="s">
        <v>120</v>
      </c>
      <c r="R35" s="477"/>
      <c r="S35" s="487"/>
      <c r="T35" s="488"/>
      <c r="U35" s="490"/>
      <c r="V35" s="228">
        <f t="shared" si="0"/>
        <v>0</v>
      </c>
      <c r="W35" s="225">
        <f t="shared" si="5"/>
        <v>0</v>
      </c>
      <c r="X35" s="225">
        <f t="shared" si="6"/>
        <v>0</v>
      </c>
      <c r="Y35" s="226">
        <f t="shared" si="1"/>
        <v>0</v>
      </c>
      <c r="Z35" s="226">
        <f t="shared" si="11"/>
        <v>0</v>
      </c>
      <c r="AA35" s="339">
        <f t="shared" si="7"/>
        <v>0</v>
      </c>
      <c r="AB35" s="205"/>
      <c r="AC35" s="199"/>
      <c r="AD35" s="199"/>
      <c r="AE35" s="199"/>
      <c r="AF35" s="199"/>
      <c r="AG35" s="199"/>
      <c r="AH35" s="199"/>
      <c r="AI35" s="199"/>
      <c r="AJ35" s="199"/>
      <c r="AK35" s="199"/>
      <c r="AL35" s="199"/>
      <c r="AM35" s="199"/>
      <c r="AN35" s="199"/>
      <c r="AO35" s="199"/>
      <c r="AP35" s="206"/>
      <c r="AQ35" s="199"/>
      <c r="AR35" s="352">
        <f t="shared" si="2"/>
        <v>0</v>
      </c>
      <c r="AS35" s="206"/>
      <c r="AT35" s="203"/>
      <c r="AU35" s="204"/>
      <c r="AV35" s="224">
        <f>IFERROR(VLOOKUP(D35,【様式８別添１】!$D$10:$AG$59,30,FALSE),0)</f>
        <v>0</v>
      </c>
      <c r="AW35" s="356">
        <f t="shared" si="8"/>
        <v>0</v>
      </c>
      <c r="AX35" s="499">
        <v>0</v>
      </c>
      <c r="AY35" s="224">
        <f>IFERROR(VLOOKUP(D35,【様式10別添１】!$C$10:$W$99,5,FALSE),0)</f>
        <v>0</v>
      </c>
      <c r="AZ35" s="348">
        <f t="shared" si="3"/>
        <v>0</v>
      </c>
      <c r="BA35" s="344">
        <f t="shared" si="9"/>
        <v>0</v>
      </c>
      <c r="BB35" s="822"/>
      <c r="BC35" s="822"/>
      <c r="BD35" s="823"/>
      <c r="BE35" s="60"/>
    </row>
    <row r="36" spans="1:57" ht="30" customHeight="1">
      <c r="A36" s="137" t="str">
        <f>IF(F36="○",MAX(A$8:A35)+1,"")</f>
        <v/>
      </c>
      <c r="B36" s="137" t="str">
        <f>IF(G36="○",MAX(B$8:B35)+1,"")</f>
        <v/>
      </c>
      <c r="C36" s="62">
        <f t="shared" si="10"/>
        <v>28</v>
      </c>
      <c r="D36" s="467"/>
      <c r="E36" s="469"/>
      <c r="F36" s="469"/>
      <c r="G36" s="469"/>
      <c r="H36" s="469"/>
      <c r="I36" s="468"/>
      <c r="J36" s="227" t="s">
        <v>117</v>
      </c>
      <c r="K36" s="468"/>
      <c r="L36" s="227" t="s">
        <v>118</v>
      </c>
      <c r="M36" s="468"/>
      <c r="N36" s="478"/>
      <c r="O36" s="335">
        <f t="shared" si="4"/>
        <v>0</v>
      </c>
      <c r="P36" s="469"/>
      <c r="Q36" s="223" t="s">
        <v>120</v>
      </c>
      <c r="R36" s="477"/>
      <c r="S36" s="487"/>
      <c r="T36" s="488"/>
      <c r="U36" s="490"/>
      <c r="V36" s="228">
        <f t="shared" si="0"/>
        <v>0</v>
      </c>
      <c r="W36" s="225">
        <f t="shared" si="5"/>
        <v>0</v>
      </c>
      <c r="X36" s="225">
        <f t="shared" si="6"/>
        <v>0</v>
      </c>
      <c r="Y36" s="226">
        <f t="shared" si="1"/>
        <v>0</v>
      </c>
      <c r="Z36" s="226">
        <f t="shared" si="11"/>
        <v>0</v>
      </c>
      <c r="AA36" s="339">
        <f t="shared" si="7"/>
        <v>0</v>
      </c>
      <c r="AB36" s="205"/>
      <c r="AC36" s="199"/>
      <c r="AD36" s="199"/>
      <c r="AE36" s="199"/>
      <c r="AF36" s="199"/>
      <c r="AG36" s="199"/>
      <c r="AH36" s="199"/>
      <c r="AI36" s="199"/>
      <c r="AJ36" s="199"/>
      <c r="AK36" s="199"/>
      <c r="AL36" s="199"/>
      <c r="AM36" s="199"/>
      <c r="AN36" s="199"/>
      <c r="AO36" s="199"/>
      <c r="AP36" s="206"/>
      <c r="AQ36" s="199"/>
      <c r="AR36" s="352">
        <f t="shared" si="2"/>
        <v>0</v>
      </c>
      <c r="AS36" s="206"/>
      <c r="AT36" s="203"/>
      <c r="AU36" s="204"/>
      <c r="AV36" s="224">
        <f>IFERROR(VLOOKUP(D36,【様式８別添１】!$D$10:$AG$59,30,FALSE),0)</f>
        <v>0</v>
      </c>
      <c r="AW36" s="356">
        <f t="shared" si="8"/>
        <v>0</v>
      </c>
      <c r="AX36" s="499">
        <v>0</v>
      </c>
      <c r="AY36" s="224">
        <f>IFERROR(VLOOKUP(D36,【様式10別添１】!$C$10:$W$99,5,FALSE),0)</f>
        <v>0</v>
      </c>
      <c r="AZ36" s="348">
        <f t="shared" si="3"/>
        <v>0</v>
      </c>
      <c r="BA36" s="344">
        <f t="shared" si="9"/>
        <v>0</v>
      </c>
      <c r="BB36" s="822"/>
      <c r="BC36" s="822"/>
      <c r="BD36" s="823"/>
      <c r="BE36" s="60"/>
    </row>
    <row r="37" spans="1:57" ht="30" customHeight="1">
      <c r="A37" s="137" t="str">
        <f>IF(F37="○",MAX(A$8:A36)+1,"")</f>
        <v/>
      </c>
      <c r="B37" s="137" t="str">
        <f>IF(G37="○",MAX(B$8:B36)+1,"")</f>
        <v/>
      </c>
      <c r="C37" s="62">
        <f t="shared" si="10"/>
        <v>29</v>
      </c>
      <c r="D37" s="467"/>
      <c r="E37" s="469"/>
      <c r="F37" s="469"/>
      <c r="G37" s="469"/>
      <c r="H37" s="469"/>
      <c r="I37" s="468"/>
      <c r="J37" s="227" t="s">
        <v>117</v>
      </c>
      <c r="K37" s="468"/>
      <c r="L37" s="227" t="s">
        <v>118</v>
      </c>
      <c r="M37" s="468"/>
      <c r="N37" s="478"/>
      <c r="O37" s="335">
        <f t="shared" si="4"/>
        <v>0</v>
      </c>
      <c r="P37" s="469"/>
      <c r="Q37" s="223" t="s">
        <v>120</v>
      </c>
      <c r="R37" s="477"/>
      <c r="S37" s="487"/>
      <c r="T37" s="488"/>
      <c r="U37" s="490"/>
      <c r="V37" s="228">
        <f t="shared" si="0"/>
        <v>0</v>
      </c>
      <c r="W37" s="225">
        <f t="shared" si="5"/>
        <v>0</v>
      </c>
      <c r="X37" s="225">
        <f t="shared" si="6"/>
        <v>0</v>
      </c>
      <c r="Y37" s="226">
        <f t="shared" si="1"/>
        <v>0</v>
      </c>
      <c r="Z37" s="226">
        <f t="shared" si="11"/>
        <v>0</v>
      </c>
      <c r="AA37" s="339">
        <f t="shared" si="7"/>
        <v>0</v>
      </c>
      <c r="AB37" s="205"/>
      <c r="AC37" s="199"/>
      <c r="AD37" s="199"/>
      <c r="AE37" s="199"/>
      <c r="AF37" s="199"/>
      <c r="AG37" s="199"/>
      <c r="AH37" s="199"/>
      <c r="AI37" s="199"/>
      <c r="AJ37" s="199"/>
      <c r="AK37" s="199"/>
      <c r="AL37" s="199"/>
      <c r="AM37" s="199"/>
      <c r="AN37" s="199"/>
      <c r="AO37" s="199"/>
      <c r="AP37" s="206"/>
      <c r="AQ37" s="199"/>
      <c r="AR37" s="352">
        <f t="shared" si="2"/>
        <v>0</v>
      </c>
      <c r="AS37" s="206"/>
      <c r="AT37" s="203"/>
      <c r="AU37" s="204"/>
      <c r="AV37" s="224">
        <f>IFERROR(VLOOKUP(D37,【様式８別添１】!$D$10:$AG$59,30,FALSE),0)</f>
        <v>0</v>
      </c>
      <c r="AW37" s="356">
        <f t="shared" si="8"/>
        <v>0</v>
      </c>
      <c r="AX37" s="499">
        <v>0</v>
      </c>
      <c r="AY37" s="224">
        <f>IFERROR(VLOOKUP(D37,【様式10別添１】!$C$10:$W$99,5,FALSE),0)</f>
        <v>0</v>
      </c>
      <c r="AZ37" s="348">
        <f t="shared" si="3"/>
        <v>0</v>
      </c>
      <c r="BA37" s="344">
        <f t="shared" si="9"/>
        <v>0</v>
      </c>
      <c r="BB37" s="822"/>
      <c r="BC37" s="822"/>
      <c r="BD37" s="823"/>
      <c r="BE37" s="60"/>
    </row>
    <row r="38" spans="1:57" ht="30" customHeight="1">
      <c r="A38" s="137" t="str">
        <f>IF(F38="○",MAX(A$8:A37)+1,"")</f>
        <v/>
      </c>
      <c r="B38" s="137" t="str">
        <f>IF(G38="○",MAX(B$8:B37)+1,"")</f>
        <v/>
      </c>
      <c r="C38" s="62">
        <f t="shared" si="10"/>
        <v>30</v>
      </c>
      <c r="D38" s="467"/>
      <c r="E38" s="469"/>
      <c r="F38" s="469"/>
      <c r="G38" s="469"/>
      <c r="H38" s="469"/>
      <c r="I38" s="468"/>
      <c r="J38" s="227" t="s">
        <v>117</v>
      </c>
      <c r="K38" s="468"/>
      <c r="L38" s="227" t="s">
        <v>118</v>
      </c>
      <c r="M38" s="468"/>
      <c r="N38" s="478"/>
      <c r="O38" s="335">
        <f t="shared" si="4"/>
        <v>0</v>
      </c>
      <c r="P38" s="469"/>
      <c r="Q38" s="223" t="s">
        <v>120</v>
      </c>
      <c r="R38" s="477"/>
      <c r="S38" s="487"/>
      <c r="T38" s="488"/>
      <c r="U38" s="490"/>
      <c r="V38" s="228">
        <f t="shared" si="0"/>
        <v>0</v>
      </c>
      <c r="W38" s="225">
        <f t="shared" si="5"/>
        <v>0</v>
      </c>
      <c r="X38" s="225">
        <f t="shared" si="6"/>
        <v>0</v>
      </c>
      <c r="Y38" s="226">
        <f t="shared" si="1"/>
        <v>0</v>
      </c>
      <c r="Z38" s="226">
        <f t="shared" si="11"/>
        <v>0</v>
      </c>
      <c r="AA38" s="339">
        <f t="shared" si="7"/>
        <v>0</v>
      </c>
      <c r="AB38" s="205"/>
      <c r="AC38" s="199"/>
      <c r="AD38" s="199"/>
      <c r="AE38" s="199"/>
      <c r="AF38" s="199"/>
      <c r="AG38" s="199"/>
      <c r="AH38" s="199"/>
      <c r="AI38" s="199"/>
      <c r="AJ38" s="199"/>
      <c r="AK38" s="199"/>
      <c r="AL38" s="199"/>
      <c r="AM38" s="199"/>
      <c r="AN38" s="199"/>
      <c r="AO38" s="199"/>
      <c r="AP38" s="206"/>
      <c r="AQ38" s="199"/>
      <c r="AR38" s="352">
        <f t="shared" si="2"/>
        <v>0</v>
      </c>
      <c r="AS38" s="206"/>
      <c r="AT38" s="203"/>
      <c r="AU38" s="204"/>
      <c r="AV38" s="224">
        <f>IFERROR(VLOOKUP(D38,【様式８別添１】!$D$10:$AG$59,30,FALSE),0)</f>
        <v>0</v>
      </c>
      <c r="AW38" s="356">
        <f t="shared" si="8"/>
        <v>0</v>
      </c>
      <c r="AX38" s="499">
        <v>0</v>
      </c>
      <c r="AY38" s="224">
        <f>IFERROR(VLOOKUP(D38,【様式10別添１】!$C$10:$W$99,5,FALSE),0)</f>
        <v>0</v>
      </c>
      <c r="AZ38" s="348">
        <f t="shared" si="3"/>
        <v>0</v>
      </c>
      <c r="BA38" s="344">
        <f t="shared" si="9"/>
        <v>0</v>
      </c>
      <c r="BB38" s="822"/>
      <c r="BC38" s="822"/>
      <c r="BD38" s="823"/>
      <c r="BE38" s="60"/>
    </row>
    <row r="39" spans="1:57" ht="30" customHeight="1">
      <c r="A39" s="137" t="str">
        <f>IF(F39="○",MAX(A$8:A38)+1,"")</f>
        <v/>
      </c>
      <c r="B39" s="137" t="str">
        <f>IF(G39="○",MAX(B$8:B38)+1,"")</f>
        <v/>
      </c>
      <c r="C39" s="62">
        <f t="shared" si="10"/>
        <v>31</v>
      </c>
      <c r="D39" s="467"/>
      <c r="E39" s="469"/>
      <c r="F39" s="469"/>
      <c r="G39" s="469"/>
      <c r="H39" s="469"/>
      <c r="I39" s="468"/>
      <c r="J39" s="227" t="s">
        <v>117</v>
      </c>
      <c r="K39" s="468"/>
      <c r="L39" s="227" t="s">
        <v>118</v>
      </c>
      <c r="M39" s="468"/>
      <c r="N39" s="478"/>
      <c r="O39" s="335">
        <f t="shared" si="4"/>
        <v>0</v>
      </c>
      <c r="P39" s="469"/>
      <c r="Q39" s="223" t="s">
        <v>120</v>
      </c>
      <c r="R39" s="477"/>
      <c r="S39" s="487"/>
      <c r="T39" s="488"/>
      <c r="U39" s="490"/>
      <c r="V39" s="228">
        <f t="shared" si="0"/>
        <v>0</v>
      </c>
      <c r="W39" s="225">
        <f t="shared" si="5"/>
        <v>0</v>
      </c>
      <c r="X39" s="225">
        <f t="shared" si="6"/>
        <v>0</v>
      </c>
      <c r="Y39" s="226">
        <f t="shared" si="1"/>
        <v>0</v>
      </c>
      <c r="Z39" s="226">
        <f t="shared" si="11"/>
        <v>0</v>
      </c>
      <c r="AA39" s="339">
        <f t="shared" si="7"/>
        <v>0</v>
      </c>
      <c r="AB39" s="205"/>
      <c r="AC39" s="199"/>
      <c r="AD39" s="199"/>
      <c r="AE39" s="199"/>
      <c r="AF39" s="199"/>
      <c r="AG39" s="199"/>
      <c r="AH39" s="199"/>
      <c r="AI39" s="199"/>
      <c r="AJ39" s="199"/>
      <c r="AK39" s="199"/>
      <c r="AL39" s="199"/>
      <c r="AM39" s="199"/>
      <c r="AN39" s="199"/>
      <c r="AO39" s="199"/>
      <c r="AP39" s="206"/>
      <c r="AQ39" s="199"/>
      <c r="AR39" s="352">
        <f t="shared" si="2"/>
        <v>0</v>
      </c>
      <c r="AS39" s="206"/>
      <c r="AT39" s="203"/>
      <c r="AU39" s="204"/>
      <c r="AV39" s="224">
        <f>IFERROR(VLOOKUP(D39,【様式８別添１】!$D$10:$AG$59,30,FALSE),0)</f>
        <v>0</v>
      </c>
      <c r="AW39" s="356">
        <f t="shared" si="8"/>
        <v>0</v>
      </c>
      <c r="AX39" s="499">
        <v>0</v>
      </c>
      <c r="AY39" s="224">
        <f>IFERROR(VLOOKUP(D39,【様式10別添１】!$C$10:$W$99,5,FALSE),0)</f>
        <v>0</v>
      </c>
      <c r="AZ39" s="348">
        <f t="shared" si="3"/>
        <v>0</v>
      </c>
      <c r="BA39" s="344">
        <f t="shared" si="9"/>
        <v>0</v>
      </c>
      <c r="BB39" s="822"/>
      <c r="BC39" s="822"/>
      <c r="BD39" s="823"/>
      <c r="BE39" s="60"/>
    </row>
    <row r="40" spans="1:57" ht="30" customHeight="1">
      <c r="A40" s="137" t="str">
        <f>IF(F40="○",MAX(A$8:A39)+1,"")</f>
        <v/>
      </c>
      <c r="B40" s="137" t="str">
        <f>IF(G40="○",MAX(B$8:B39)+1,"")</f>
        <v/>
      </c>
      <c r="C40" s="62">
        <f t="shared" si="10"/>
        <v>32</v>
      </c>
      <c r="D40" s="467"/>
      <c r="E40" s="469"/>
      <c r="F40" s="469"/>
      <c r="G40" s="469"/>
      <c r="H40" s="469"/>
      <c r="I40" s="468"/>
      <c r="J40" s="227" t="s">
        <v>117</v>
      </c>
      <c r="K40" s="468"/>
      <c r="L40" s="227" t="s">
        <v>118</v>
      </c>
      <c r="M40" s="468"/>
      <c r="N40" s="478"/>
      <c r="O40" s="335">
        <f t="shared" si="4"/>
        <v>0</v>
      </c>
      <c r="P40" s="469"/>
      <c r="Q40" s="223" t="s">
        <v>120</v>
      </c>
      <c r="R40" s="477"/>
      <c r="S40" s="487"/>
      <c r="T40" s="488"/>
      <c r="U40" s="490"/>
      <c r="V40" s="228">
        <f t="shared" si="0"/>
        <v>0</v>
      </c>
      <c r="W40" s="225">
        <f t="shared" si="5"/>
        <v>0</v>
      </c>
      <c r="X40" s="225">
        <f t="shared" si="6"/>
        <v>0</v>
      </c>
      <c r="Y40" s="226">
        <f t="shared" si="1"/>
        <v>0</v>
      </c>
      <c r="Z40" s="226">
        <f t="shared" si="11"/>
        <v>0</v>
      </c>
      <c r="AA40" s="339">
        <f t="shared" si="7"/>
        <v>0</v>
      </c>
      <c r="AB40" s="205"/>
      <c r="AC40" s="199"/>
      <c r="AD40" s="199"/>
      <c r="AE40" s="199"/>
      <c r="AF40" s="199"/>
      <c r="AG40" s="199"/>
      <c r="AH40" s="199"/>
      <c r="AI40" s="199"/>
      <c r="AJ40" s="199"/>
      <c r="AK40" s="199"/>
      <c r="AL40" s="199"/>
      <c r="AM40" s="199"/>
      <c r="AN40" s="199"/>
      <c r="AO40" s="199"/>
      <c r="AP40" s="206"/>
      <c r="AQ40" s="199"/>
      <c r="AR40" s="352">
        <f t="shared" si="2"/>
        <v>0</v>
      </c>
      <c r="AS40" s="206"/>
      <c r="AT40" s="203"/>
      <c r="AU40" s="204"/>
      <c r="AV40" s="224">
        <f>IFERROR(VLOOKUP(D40,【様式８別添１】!$D$10:$AG$59,30,FALSE),0)</f>
        <v>0</v>
      </c>
      <c r="AW40" s="356">
        <f t="shared" si="8"/>
        <v>0</v>
      </c>
      <c r="AX40" s="499">
        <v>0</v>
      </c>
      <c r="AY40" s="224">
        <f>IFERROR(VLOOKUP(D40,【様式10別添１】!$C$10:$W$99,5,FALSE),0)</f>
        <v>0</v>
      </c>
      <c r="AZ40" s="348">
        <f t="shared" si="3"/>
        <v>0</v>
      </c>
      <c r="BA40" s="344">
        <f t="shared" si="9"/>
        <v>0</v>
      </c>
      <c r="BB40" s="822"/>
      <c r="BC40" s="822"/>
      <c r="BD40" s="823"/>
      <c r="BE40" s="60"/>
    </row>
    <row r="41" spans="1:57" ht="30" customHeight="1">
      <c r="A41" s="137" t="str">
        <f>IF(F41="○",MAX(A$8:A40)+1,"")</f>
        <v/>
      </c>
      <c r="B41" s="137" t="str">
        <f>IF(G41="○",MAX(B$8:B40)+1,"")</f>
        <v/>
      </c>
      <c r="C41" s="62">
        <f t="shared" si="10"/>
        <v>33</v>
      </c>
      <c r="D41" s="467"/>
      <c r="E41" s="469"/>
      <c r="F41" s="469"/>
      <c r="G41" s="469"/>
      <c r="H41" s="469"/>
      <c r="I41" s="468"/>
      <c r="J41" s="227" t="s">
        <v>117</v>
      </c>
      <c r="K41" s="468"/>
      <c r="L41" s="227" t="s">
        <v>118</v>
      </c>
      <c r="M41" s="468"/>
      <c r="N41" s="478"/>
      <c r="O41" s="335">
        <f t="shared" ref="O41:O72" si="12">IF(ROUNDDOWN(N41/$N$4,1)&gt;1,1,ROUNDDOWN(N41/$N$4,1))</f>
        <v>0</v>
      </c>
      <c r="P41" s="469"/>
      <c r="Q41" s="223" t="s">
        <v>120</v>
      </c>
      <c r="R41" s="477"/>
      <c r="S41" s="487"/>
      <c r="T41" s="488"/>
      <c r="U41" s="490"/>
      <c r="V41" s="228">
        <f t="shared" ref="V41:V72" si="13">IF(D41="",0,ROUND($V$99/COUNTA($D$9:$D$98),0))</f>
        <v>0</v>
      </c>
      <c r="W41" s="225">
        <f t="shared" si="5"/>
        <v>0</v>
      </c>
      <c r="X41" s="225">
        <f t="shared" ref="X41:X72" si="14">IF($W$4="○",W41,SUM(S41:U41))</f>
        <v>0</v>
      </c>
      <c r="Y41" s="226">
        <f t="shared" si="1"/>
        <v>0</v>
      </c>
      <c r="Z41" s="226">
        <f t="shared" si="11"/>
        <v>0</v>
      </c>
      <c r="AA41" s="339">
        <f t="shared" si="7"/>
        <v>0</v>
      </c>
      <c r="AB41" s="205"/>
      <c r="AC41" s="199"/>
      <c r="AD41" s="199"/>
      <c r="AE41" s="199"/>
      <c r="AF41" s="199"/>
      <c r="AG41" s="199"/>
      <c r="AH41" s="199"/>
      <c r="AI41" s="199"/>
      <c r="AJ41" s="199"/>
      <c r="AK41" s="199"/>
      <c r="AL41" s="199"/>
      <c r="AM41" s="199"/>
      <c r="AN41" s="199"/>
      <c r="AO41" s="199"/>
      <c r="AP41" s="206"/>
      <c r="AQ41" s="199"/>
      <c r="AR41" s="352">
        <f t="shared" ref="AR41:AR98" si="15">SUM(AB41:AQ41)</f>
        <v>0</v>
      </c>
      <c r="AS41" s="206"/>
      <c r="AT41" s="203"/>
      <c r="AU41" s="204"/>
      <c r="AV41" s="224">
        <f>IFERROR(VLOOKUP(D41,【様式８別添１】!$D$10:$AG$59,30,FALSE),0)</f>
        <v>0</v>
      </c>
      <c r="AW41" s="356">
        <f t="shared" si="8"/>
        <v>0</v>
      </c>
      <c r="AX41" s="499">
        <v>0</v>
      </c>
      <c r="AY41" s="224">
        <f>IFERROR(VLOOKUP(D41,【様式10別添１】!$C$10:$W$99,5,FALSE),0)</f>
        <v>0</v>
      </c>
      <c r="AZ41" s="348">
        <f t="shared" ref="AZ41:AZ72" si="16">SUM(AX41:AY41)</f>
        <v>0</v>
      </c>
      <c r="BA41" s="344">
        <f t="shared" ref="BA41:BA72" si="17">AR41-AA41-AS41-AW41-AZ41</f>
        <v>0</v>
      </c>
      <c r="BB41" s="822"/>
      <c r="BC41" s="822"/>
      <c r="BD41" s="823"/>
      <c r="BE41" s="60"/>
    </row>
    <row r="42" spans="1:57" ht="30" customHeight="1">
      <c r="A42" s="137" t="str">
        <f>IF(F42="○",MAX(A$8:A41)+1,"")</f>
        <v/>
      </c>
      <c r="B42" s="137" t="str">
        <f>IF(G42="○",MAX(B$8:B41)+1,"")</f>
        <v/>
      </c>
      <c r="C42" s="62">
        <f t="shared" si="10"/>
        <v>34</v>
      </c>
      <c r="D42" s="467"/>
      <c r="E42" s="469"/>
      <c r="F42" s="469"/>
      <c r="G42" s="469"/>
      <c r="H42" s="469"/>
      <c r="I42" s="468"/>
      <c r="J42" s="227" t="s">
        <v>117</v>
      </c>
      <c r="K42" s="468"/>
      <c r="L42" s="227" t="s">
        <v>118</v>
      </c>
      <c r="M42" s="468"/>
      <c r="N42" s="478"/>
      <c r="O42" s="335">
        <f t="shared" si="12"/>
        <v>0</v>
      </c>
      <c r="P42" s="469"/>
      <c r="Q42" s="223" t="s">
        <v>120</v>
      </c>
      <c r="R42" s="477"/>
      <c r="S42" s="487"/>
      <c r="T42" s="488"/>
      <c r="U42" s="490"/>
      <c r="V42" s="228">
        <f t="shared" si="13"/>
        <v>0</v>
      </c>
      <c r="W42" s="225">
        <f t="shared" ref="W42:W73" si="18">IF($W$4="○",V42,0)</f>
        <v>0</v>
      </c>
      <c r="X42" s="225">
        <f t="shared" si="14"/>
        <v>0</v>
      </c>
      <c r="Y42" s="226">
        <f t="shared" si="1"/>
        <v>0</v>
      </c>
      <c r="Z42" s="226">
        <f t="shared" si="11"/>
        <v>0</v>
      </c>
      <c r="AA42" s="339">
        <f t="shared" si="7"/>
        <v>0</v>
      </c>
      <c r="AB42" s="205"/>
      <c r="AC42" s="199"/>
      <c r="AD42" s="199"/>
      <c r="AE42" s="199"/>
      <c r="AF42" s="199"/>
      <c r="AG42" s="199"/>
      <c r="AH42" s="199"/>
      <c r="AI42" s="199"/>
      <c r="AJ42" s="199"/>
      <c r="AK42" s="199"/>
      <c r="AL42" s="199"/>
      <c r="AM42" s="199"/>
      <c r="AN42" s="199"/>
      <c r="AO42" s="199"/>
      <c r="AP42" s="206"/>
      <c r="AQ42" s="199"/>
      <c r="AR42" s="352">
        <f t="shared" si="15"/>
        <v>0</v>
      </c>
      <c r="AS42" s="206"/>
      <c r="AT42" s="203"/>
      <c r="AU42" s="204"/>
      <c r="AV42" s="224">
        <f>IFERROR(VLOOKUP(D42,【様式８別添１】!$D$10:$AG$59,30,FALSE),0)</f>
        <v>0</v>
      </c>
      <c r="AW42" s="356">
        <f t="shared" si="8"/>
        <v>0</v>
      </c>
      <c r="AX42" s="499">
        <v>0</v>
      </c>
      <c r="AY42" s="224">
        <f>IFERROR(VLOOKUP(D42,【様式10別添１】!$C$10:$W$99,5,FALSE),0)</f>
        <v>0</v>
      </c>
      <c r="AZ42" s="348">
        <f t="shared" si="16"/>
        <v>0</v>
      </c>
      <c r="BA42" s="344">
        <f t="shared" si="17"/>
        <v>0</v>
      </c>
      <c r="BB42" s="822"/>
      <c r="BC42" s="822"/>
      <c r="BD42" s="823"/>
      <c r="BE42" s="60"/>
    </row>
    <row r="43" spans="1:57" ht="30" customHeight="1">
      <c r="A43" s="137" t="str">
        <f>IF(F43="○",MAX(A$8:A42)+1,"")</f>
        <v/>
      </c>
      <c r="B43" s="137" t="str">
        <f>IF(G43="○",MAX(B$8:B42)+1,"")</f>
        <v/>
      </c>
      <c r="C43" s="62">
        <f t="shared" si="10"/>
        <v>35</v>
      </c>
      <c r="D43" s="467"/>
      <c r="E43" s="469"/>
      <c r="F43" s="469"/>
      <c r="G43" s="469"/>
      <c r="H43" s="469"/>
      <c r="I43" s="468"/>
      <c r="J43" s="227" t="s">
        <v>117</v>
      </c>
      <c r="K43" s="468"/>
      <c r="L43" s="227" t="s">
        <v>118</v>
      </c>
      <c r="M43" s="468"/>
      <c r="N43" s="478"/>
      <c r="O43" s="335">
        <f t="shared" si="12"/>
        <v>0</v>
      </c>
      <c r="P43" s="469"/>
      <c r="Q43" s="223" t="s">
        <v>120</v>
      </c>
      <c r="R43" s="477"/>
      <c r="S43" s="487"/>
      <c r="T43" s="488"/>
      <c r="U43" s="490"/>
      <c r="V43" s="228">
        <f t="shared" si="13"/>
        <v>0</v>
      </c>
      <c r="W43" s="225">
        <f t="shared" si="18"/>
        <v>0</v>
      </c>
      <c r="X43" s="225">
        <f t="shared" si="14"/>
        <v>0</v>
      </c>
      <c r="Y43" s="226">
        <f t="shared" si="1"/>
        <v>0</v>
      </c>
      <c r="Z43" s="226">
        <f t="shared" si="11"/>
        <v>0</v>
      </c>
      <c r="AA43" s="339">
        <f t="shared" si="7"/>
        <v>0</v>
      </c>
      <c r="AB43" s="205"/>
      <c r="AC43" s="199"/>
      <c r="AD43" s="199"/>
      <c r="AE43" s="199"/>
      <c r="AF43" s="199"/>
      <c r="AG43" s="199"/>
      <c r="AH43" s="199"/>
      <c r="AI43" s="199"/>
      <c r="AJ43" s="199"/>
      <c r="AK43" s="199"/>
      <c r="AL43" s="199"/>
      <c r="AM43" s="199"/>
      <c r="AN43" s="199"/>
      <c r="AO43" s="199"/>
      <c r="AP43" s="206"/>
      <c r="AQ43" s="199"/>
      <c r="AR43" s="352">
        <f t="shared" si="15"/>
        <v>0</v>
      </c>
      <c r="AS43" s="206"/>
      <c r="AT43" s="203"/>
      <c r="AU43" s="204"/>
      <c r="AV43" s="224">
        <f>IFERROR(VLOOKUP(D43,【様式８別添１】!$D$10:$AG$59,30,FALSE),0)</f>
        <v>0</v>
      </c>
      <c r="AW43" s="356">
        <f t="shared" si="8"/>
        <v>0</v>
      </c>
      <c r="AX43" s="499">
        <v>0</v>
      </c>
      <c r="AY43" s="224">
        <f>IFERROR(VLOOKUP(D43,【様式10別添１】!$C$10:$W$99,5,FALSE),0)</f>
        <v>0</v>
      </c>
      <c r="AZ43" s="348">
        <f t="shared" si="16"/>
        <v>0</v>
      </c>
      <c r="BA43" s="344">
        <f t="shared" si="17"/>
        <v>0</v>
      </c>
      <c r="BB43" s="822"/>
      <c r="BC43" s="822"/>
      <c r="BD43" s="823"/>
      <c r="BE43" s="60"/>
    </row>
    <row r="44" spans="1:57" ht="30" customHeight="1">
      <c r="A44" s="137" t="str">
        <f>IF(F44="○",MAX(A$8:A43)+1,"")</f>
        <v/>
      </c>
      <c r="B44" s="137" t="str">
        <f>IF(G44="○",MAX(B$8:B43)+1,"")</f>
        <v/>
      </c>
      <c r="C44" s="62">
        <f t="shared" si="10"/>
        <v>36</v>
      </c>
      <c r="D44" s="467"/>
      <c r="E44" s="469"/>
      <c r="F44" s="469"/>
      <c r="G44" s="469"/>
      <c r="H44" s="469"/>
      <c r="I44" s="468"/>
      <c r="J44" s="227" t="s">
        <v>117</v>
      </c>
      <c r="K44" s="468"/>
      <c r="L44" s="227" t="s">
        <v>118</v>
      </c>
      <c r="M44" s="468"/>
      <c r="N44" s="478"/>
      <c r="O44" s="335">
        <f t="shared" si="12"/>
        <v>0</v>
      </c>
      <c r="P44" s="469"/>
      <c r="Q44" s="223" t="s">
        <v>120</v>
      </c>
      <c r="R44" s="477"/>
      <c r="S44" s="487"/>
      <c r="T44" s="488"/>
      <c r="U44" s="490"/>
      <c r="V44" s="228">
        <f t="shared" si="13"/>
        <v>0</v>
      </c>
      <c r="W44" s="225">
        <f t="shared" si="18"/>
        <v>0</v>
      </c>
      <c r="X44" s="225">
        <f t="shared" si="14"/>
        <v>0</v>
      </c>
      <c r="Y44" s="226">
        <f t="shared" si="1"/>
        <v>0</v>
      </c>
      <c r="Z44" s="226">
        <f t="shared" si="11"/>
        <v>0</v>
      </c>
      <c r="AA44" s="339">
        <f t="shared" si="7"/>
        <v>0</v>
      </c>
      <c r="AB44" s="205"/>
      <c r="AC44" s="199"/>
      <c r="AD44" s="199"/>
      <c r="AE44" s="199"/>
      <c r="AF44" s="199"/>
      <c r="AG44" s="199"/>
      <c r="AH44" s="199"/>
      <c r="AI44" s="199"/>
      <c r="AJ44" s="199"/>
      <c r="AK44" s="199"/>
      <c r="AL44" s="199"/>
      <c r="AM44" s="199"/>
      <c r="AN44" s="199"/>
      <c r="AO44" s="199"/>
      <c r="AP44" s="206"/>
      <c r="AQ44" s="199"/>
      <c r="AR44" s="352">
        <f t="shared" si="15"/>
        <v>0</v>
      </c>
      <c r="AS44" s="206"/>
      <c r="AT44" s="203"/>
      <c r="AU44" s="204"/>
      <c r="AV44" s="224">
        <f>IFERROR(VLOOKUP(D44,【様式８別添１】!$D$10:$AG$59,30,FALSE),0)</f>
        <v>0</v>
      </c>
      <c r="AW44" s="356">
        <f t="shared" si="8"/>
        <v>0</v>
      </c>
      <c r="AX44" s="499">
        <v>0</v>
      </c>
      <c r="AY44" s="224">
        <f>IFERROR(VLOOKUP(D44,【様式10別添１】!$C$10:$W$99,5,FALSE),0)</f>
        <v>0</v>
      </c>
      <c r="AZ44" s="348">
        <f t="shared" si="16"/>
        <v>0</v>
      </c>
      <c r="BA44" s="344">
        <f t="shared" si="17"/>
        <v>0</v>
      </c>
      <c r="BB44" s="822"/>
      <c r="BC44" s="822"/>
      <c r="BD44" s="823"/>
      <c r="BE44" s="60"/>
    </row>
    <row r="45" spans="1:57" ht="30" customHeight="1">
      <c r="A45" s="137" t="str">
        <f>IF(F45="○",MAX(A$8:A44)+1,"")</f>
        <v/>
      </c>
      <c r="B45" s="137" t="str">
        <f>IF(G45="○",MAX(B$8:B44)+1,"")</f>
        <v/>
      </c>
      <c r="C45" s="62">
        <f t="shared" si="10"/>
        <v>37</v>
      </c>
      <c r="D45" s="467"/>
      <c r="E45" s="469"/>
      <c r="F45" s="469"/>
      <c r="G45" s="469"/>
      <c r="H45" s="469"/>
      <c r="I45" s="468"/>
      <c r="J45" s="227" t="s">
        <v>117</v>
      </c>
      <c r="K45" s="468"/>
      <c r="L45" s="227" t="s">
        <v>118</v>
      </c>
      <c r="M45" s="468"/>
      <c r="N45" s="478"/>
      <c r="O45" s="335">
        <f t="shared" si="12"/>
        <v>0</v>
      </c>
      <c r="P45" s="469"/>
      <c r="Q45" s="223" t="s">
        <v>120</v>
      </c>
      <c r="R45" s="477"/>
      <c r="S45" s="487"/>
      <c r="T45" s="488"/>
      <c r="U45" s="490"/>
      <c r="V45" s="228">
        <f t="shared" si="13"/>
        <v>0</v>
      </c>
      <c r="W45" s="225">
        <f t="shared" si="18"/>
        <v>0</v>
      </c>
      <c r="X45" s="225">
        <f t="shared" si="14"/>
        <v>0</v>
      </c>
      <c r="Y45" s="226">
        <f t="shared" si="1"/>
        <v>0</v>
      </c>
      <c r="Z45" s="226">
        <f t="shared" si="11"/>
        <v>0</v>
      </c>
      <c r="AA45" s="339">
        <f t="shared" si="7"/>
        <v>0</v>
      </c>
      <c r="AB45" s="205"/>
      <c r="AC45" s="199"/>
      <c r="AD45" s="199"/>
      <c r="AE45" s="199"/>
      <c r="AF45" s="199"/>
      <c r="AG45" s="199"/>
      <c r="AH45" s="199"/>
      <c r="AI45" s="199"/>
      <c r="AJ45" s="199"/>
      <c r="AK45" s="199"/>
      <c r="AL45" s="199"/>
      <c r="AM45" s="199"/>
      <c r="AN45" s="199"/>
      <c r="AO45" s="199"/>
      <c r="AP45" s="206"/>
      <c r="AQ45" s="199"/>
      <c r="AR45" s="352">
        <f t="shared" si="15"/>
        <v>0</v>
      </c>
      <c r="AS45" s="206"/>
      <c r="AT45" s="203"/>
      <c r="AU45" s="204"/>
      <c r="AV45" s="224">
        <f>IFERROR(VLOOKUP(D45,【様式８別添１】!$D$10:$AG$59,30,FALSE),0)</f>
        <v>0</v>
      </c>
      <c r="AW45" s="356">
        <f t="shared" si="8"/>
        <v>0</v>
      </c>
      <c r="AX45" s="499">
        <v>0</v>
      </c>
      <c r="AY45" s="224">
        <f>IFERROR(VLOOKUP(D45,【様式10別添１】!$C$10:$W$99,5,FALSE),0)</f>
        <v>0</v>
      </c>
      <c r="AZ45" s="348">
        <f t="shared" si="16"/>
        <v>0</v>
      </c>
      <c r="BA45" s="344">
        <f t="shared" si="17"/>
        <v>0</v>
      </c>
      <c r="BB45" s="822"/>
      <c r="BC45" s="822"/>
      <c r="BD45" s="823"/>
      <c r="BE45" s="60"/>
    </row>
    <row r="46" spans="1:57" ht="30" customHeight="1">
      <c r="A46" s="137" t="str">
        <f>IF(F46="○",MAX(A$8:A45)+1,"")</f>
        <v/>
      </c>
      <c r="B46" s="137" t="str">
        <f>IF(G46="○",MAX(B$8:B45)+1,"")</f>
        <v/>
      </c>
      <c r="C46" s="62">
        <f t="shared" si="10"/>
        <v>38</v>
      </c>
      <c r="D46" s="467"/>
      <c r="E46" s="469"/>
      <c r="F46" s="469"/>
      <c r="G46" s="469"/>
      <c r="H46" s="469"/>
      <c r="I46" s="468"/>
      <c r="J46" s="227" t="s">
        <v>117</v>
      </c>
      <c r="K46" s="468"/>
      <c r="L46" s="227" t="s">
        <v>118</v>
      </c>
      <c r="M46" s="468"/>
      <c r="N46" s="478"/>
      <c r="O46" s="335">
        <f t="shared" si="12"/>
        <v>0</v>
      </c>
      <c r="P46" s="469"/>
      <c r="Q46" s="223" t="s">
        <v>120</v>
      </c>
      <c r="R46" s="477"/>
      <c r="S46" s="487"/>
      <c r="T46" s="488"/>
      <c r="U46" s="490"/>
      <c r="V46" s="228">
        <f t="shared" si="13"/>
        <v>0</v>
      </c>
      <c r="W46" s="225">
        <f t="shared" si="18"/>
        <v>0</v>
      </c>
      <c r="X46" s="225">
        <f t="shared" si="14"/>
        <v>0</v>
      </c>
      <c r="Y46" s="226">
        <f t="shared" si="1"/>
        <v>0</v>
      </c>
      <c r="Z46" s="226">
        <f t="shared" si="11"/>
        <v>0</v>
      </c>
      <c r="AA46" s="339">
        <f t="shared" si="7"/>
        <v>0</v>
      </c>
      <c r="AB46" s="205"/>
      <c r="AC46" s="199"/>
      <c r="AD46" s="199"/>
      <c r="AE46" s="199"/>
      <c r="AF46" s="199"/>
      <c r="AG46" s="199"/>
      <c r="AH46" s="199"/>
      <c r="AI46" s="199"/>
      <c r="AJ46" s="199"/>
      <c r="AK46" s="199"/>
      <c r="AL46" s="199"/>
      <c r="AM46" s="199"/>
      <c r="AN46" s="199"/>
      <c r="AO46" s="199"/>
      <c r="AP46" s="206"/>
      <c r="AQ46" s="199"/>
      <c r="AR46" s="352">
        <f t="shared" si="15"/>
        <v>0</v>
      </c>
      <c r="AS46" s="206"/>
      <c r="AT46" s="203"/>
      <c r="AU46" s="204"/>
      <c r="AV46" s="224">
        <f>IFERROR(VLOOKUP(D46,【様式８別添１】!$D$10:$AG$59,30,FALSE),0)</f>
        <v>0</v>
      </c>
      <c r="AW46" s="356">
        <f t="shared" si="8"/>
        <v>0</v>
      </c>
      <c r="AX46" s="499">
        <v>0</v>
      </c>
      <c r="AY46" s="224">
        <f>IFERROR(VLOOKUP(D46,【様式10別添１】!$C$10:$W$99,5,FALSE),0)</f>
        <v>0</v>
      </c>
      <c r="AZ46" s="348">
        <f t="shared" si="16"/>
        <v>0</v>
      </c>
      <c r="BA46" s="344">
        <f t="shared" si="17"/>
        <v>0</v>
      </c>
      <c r="BB46" s="822"/>
      <c r="BC46" s="822"/>
      <c r="BD46" s="823"/>
      <c r="BE46" s="60"/>
    </row>
    <row r="47" spans="1:57" ht="30" customHeight="1">
      <c r="A47" s="137" t="str">
        <f>IF(F47="○",MAX(A$8:A46)+1,"")</f>
        <v/>
      </c>
      <c r="B47" s="137" t="str">
        <f>IF(G47="○",MAX(B$8:B46)+1,"")</f>
        <v/>
      </c>
      <c r="C47" s="62">
        <f t="shared" si="10"/>
        <v>39</v>
      </c>
      <c r="D47" s="467"/>
      <c r="E47" s="469"/>
      <c r="F47" s="469"/>
      <c r="G47" s="469"/>
      <c r="H47" s="469"/>
      <c r="I47" s="468"/>
      <c r="J47" s="227" t="s">
        <v>117</v>
      </c>
      <c r="K47" s="468"/>
      <c r="L47" s="227" t="s">
        <v>118</v>
      </c>
      <c r="M47" s="468"/>
      <c r="N47" s="478"/>
      <c r="O47" s="335">
        <f t="shared" si="12"/>
        <v>0</v>
      </c>
      <c r="P47" s="469"/>
      <c r="Q47" s="223" t="s">
        <v>120</v>
      </c>
      <c r="R47" s="477"/>
      <c r="S47" s="487"/>
      <c r="T47" s="488"/>
      <c r="U47" s="490"/>
      <c r="V47" s="228">
        <f t="shared" si="13"/>
        <v>0</v>
      </c>
      <c r="W47" s="225">
        <f t="shared" si="18"/>
        <v>0</v>
      </c>
      <c r="X47" s="225">
        <f t="shared" si="14"/>
        <v>0</v>
      </c>
      <c r="Y47" s="226">
        <f t="shared" si="1"/>
        <v>0</v>
      </c>
      <c r="Z47" s="226">
        <f t="shared" si="11"/>
        <v>0</v>
      </c>
      <c r="AA47" s="339">
        <f t="shared" si="7"/>
        <v>0</v>
      </c>
      <c r="AB47" s="205"/>
      <c r="AC47" s="199"/>
      <c r="AD47" s="199"/>
      <c r="AE47" s="199"/>
      <c r="AF47" s="199"/>
      <c r="AG47" s="199"/>
      <c r="AH47" s="199"/>
      <c r="AI47" s="199"/>
      <c r="AJ47" s="199"/>
      <c r="AK47" s="199"/>
      <c r="AL47" s="199"/>
      <c r="AM47" s="199"/>
      <c r="AN47" s="199"/>
      <c r="AO47" s="199"/>
      <c r="AP47" s="206"/>
      <c r="AQ47" s="199"/>
      <c r="AR47" s="352">
        <f t="shared" si="15"/>
        <v>0</v>
      </c>
      <c r="AS47" s="206"/>
      <c r="AT47" s="203"/>
      <c r="AU47" s="204"/>
      <c r="AV47" s="224">
        <f>IFERROR(VLOOKUP(D47,【様式８別添１】!$D$10:$AG$59,30,FALSE),0)</f>
        <v>0</v>
      </c>
      <c r="AW47" s="356">
        <f t="shared" si="8"/>
        <v>0</v>
      </c>
      <c r="AX47" s="499">
        <v>0</v>
      </c>
      <c r="AY47" s="224">
        <f>IFERROR(VLOOKUP(D47,【様式10別添１】!$C$10:$W$99,5,FALSE),0)</f>
        <v>0</v>
      </c>
      <c r="AZ47" s="348">
        <f t="shared" si="16"/>
        <v>0</v>
      </c>
      <c r="BA47" s="344">
        <f t="shared" si="17"/>
        <v>0</v>
      </c>
      <c r="BB47" s="822"/>
      <c r="BC47" s="822"/>
      <c r="BD47" s="823"/>
      <c r="BE47" s="60"/>
    </row>
    <row r="48" spans="1:57" ht="30" customHeight="1">
      <c r="A48" s="137" t="str">
        <f>IF(F48="○",MAX(A$8:A47)+1,"")</f>
        <v/>
      </c>
      <c r="B48" s="137" t="str">
        <f>IF(G48="○",MAX(B$8:B47)+1,"")</f>
        <v/>
      </c>
      <c r="C48" s="62">
        <f t="shared" si="10"/>
        <v>40</v>
      </c>
      <c r="D48" s="467"/>
      <c r="E48" s="469"/>
      <c r="F48" s="469"/>
      <c r="G48" s="469"/>
      <c r="H48" s="469"/>
      <c r="I48" s="468"/>
      <c r="J48" s="227" t="s">
        <v>117</v>
      </c>
      <c r="K48" s="468"/>
      <c r="L48" s="227" t="s">
        <v>20</v>
      </c>
      <c r="M48" s="468"/>
      <c r="N48" s="478"/>
      <c r="O48" s="335">
        <f t="shared" si="12"/>
        <v>0</v>
      </c>
      <c r="P48" s="469"/>
      <c r="Q48" s="223" t="s">
        <v>120</v>
      </c>
      <c r="R48" s="477"/>
      <c r="S48" s="487"/>
      <c r="T48" s="488"/>
      <c r="U48" s="490"/>
      <c r="V48" s="228">
        <f t="shared" si="13"/>
        <v>0</v>
      </c>
      <c r="W48" s="225">
        <f t="shared" si="18"/>
        <v>0</v>
      </c>
      <c r="X48" s="225">
        <f t="shared" si="14"/>
        <v>0</v>
      </c>
      <c r="Y48" s="226">
        <f t="shared" ref="Y48:Y78" si="19">IF(X48=0,0,ROUND($Y$99/COUNTIF($X$9:$X$98,"&gt;0"),0))</f>
        <v>0</v>
      </c>
      <c r="Z48" s="226">
        <f t="shared" si="11"/>
        <v>0</v>
      </c>
      <c r="AA48" s="339">
        <f t="shared" si="7"/>
        <v>0</v>
      </c>
      <c r="AB48" s="205"/>
      <c r="AC48" s="199"/>
      <c r="AD48" s="199"/>
      <c r="AE48" s="199"/>
      <c r="AF48" s="199"/>
      <c r="AG48" s="199"/>
      <c r="AH48" s="199"/>
      <c r="AI48" s="199"/>
      <c r="AJ48" s="199"/>
      <c r="AK48" s="199"/>
      <c r="AL48" s="199"/>
      <c r="AM48" s="199"/>
      <c r="AN48" s="199"/>
      <c r="AO48" s="199"/>
      <c r="AP48" s="206"/>
      <c r="AQ48" s="199"/>
      <c r="AR48" s="352">
        <f t="shared" si="15"/>
        <v>0</v>
      </c>
      <c r="AS48" s="206"/>
      <c r="AT48" s="203"/>
      <c r="AU48" s="204"/>
      <c r="AV48" s="224">
        <f>IFERROR(VLOOKUP(D48,【様式８別添１】!$D$10:$AG$59,30,FALSE),0)</f>
        <v>0</v>
      </c>
      <c r="AW48" s="356">
        <f t="shared" si="8"/>
        <v>0</v>
      </c>
      <c r="AX48" s="499">
        <v>0</v>
      </c>
      <c r="AY48" s="224">
        <f>IFERROR(VLOOKUP(D48,【様式10別添１】!$C$10:$W$99,5,FALSE),0)</f>
        <v>0</v>
      </c>
      <c r="AZ48" s="348">
        <f t="shared" si="16"/>
        <v>0</v>
      </c>
      <c r="BA48" s="344">
        <f t="shared" si="17"/>
        <v>0</v>
      </c>
      <c r="BB48" s="822"/>
      <c r="BC48" s="822"/>
      <c r="BD48" s="823"/>
      <c r="BE48" s="60"/>
    </row>
    <row r="49" spans="1:57" ht="30" customHeight="1">
      <c r="A49" s="137" t="str">
        <f>IF(F49="○",MAX(A$8:A48)+1,"")</f>
        <v/>
      </c>
      <c r="B49" s="137" t="str">
        <f>IF(G49="○",MAX(B$8:B48)+1,"")</f>
        <v/>
      </c>
      <c r="C49" s="62">
        <f t="shared" si="10"/>
        <v>41</v>
      </c>
      <c r="D49" s="467"/>
      <c r="E49" s="469"/>
      <c r="F49" s="469"/>
      <c r="G49" s="469"/>
      <c r="H49" s="469"/>
      <c r="I49" s="468"/>
      <c r="J49" s="227" t="s">
        <v>117</v>
      </c>
      <c r="K49" s="468"/>
      <c r="L49" s="227" t="s">
        <v>20</v>
      </c>
      <c r="M49" s="468"/>
      <c r="N49" s="478"/>
      <c r="O49" s="335">
        <f t="shared" si="12"/>
        <v>0</v>
      </c>
      <c r="P49" s="469"/>
      <c r="Q49" s="223" t="s">
        <v>120</v>
      </c>
      <c r="R49" s="477"/>
      <c r="S49" s="487"/>
      <c r="T49" s="488"/>
      <c r="U49" s="490"/>
      <c r="V49" s="228">
        <f t="shared" si="13"/>
        <v>0</v>
      </c>
      <c r="W49" s="225">
        <f t="shared" si="18"/>
        <v>0</v>
      </c>
      <c r="X49" s="225">
        <f t="shared" si="14"/>
        <v>0</v>
      </c>
      <c r="Y49" s="226">
        <f t="shared" si="19"/>
        <v>0</v>
      </c>
      <c r="Z49" s="226">
        <f t="shared" si="11"/>
        <v>0</v>
      </c>
      <c r="AA49" s="339">
        <f t="shared" si="7"/>
        <v>0</v>
      </c>
      <c r="AB49" s="205"/>
      <c r="AC49" s="199"/>
      <c r="AD49" s="199"/>
      <c r="AE49" s="199"/>
      <c r="AF49" s="199"/>
      <c r="AG49" s="199"/>
      <c r="AH49" s="199"/>
      <c r="AI49" s="199"/>
      <c r="AJ49" s="199"/>
      <c r="AK49" s="199"/>
      <c r="AL49" s="199"/>
      <c r="AM49" s="199"/>
      <c r="AN49" s="199"/>
      <c r="AO49" s="199"/>
      <c r="AP49" s="206"/>
      <c r="AQ49" s="199"/>
      <c r="AR49" s="352">
        <f t="shared" si="15"/>
        <v>0</v>
      </c>
      <c r="AS49" s="206"/>
      <c r="AT49" s="203"/>
      <c r="AU49" s="204"/>
      <c r="AV49" s="224">
        <f>IFERROR(VLOOKUP(D49,【様式８別添１】!$D$10:$AG$59,30,FALSE),0)</f>
        <v>0</v>
      </c>
      <c r="AW49" s="356">
        <f t="shared" si="8"/>
        <v>0</v>
      </c>
      <c r="AX49" s="499">
        <v>0</v>
      </c>
      <c r="AY49" s="224">
        <f>IFERROR(VLOOKUP(D49,【様式10別添１】!$C$10:$W$99,5,FALSE),0)</f>
        <v>0</v>
      </c>
      <c r="AZ49" s="348">
        <f t="shared" si="16"/>
        <v>0</v>
      </c>
      <c r="BA49" s="344">
        <f t="shared" si="17"/>
        <v>0</v>
      </c>
      <c r="BB49" s="822"/>
      <c r="BC49" s="822"/>
      <c r="BD49" s="823"/>
      <c r="BE49" s="60"/>
    </row>
    <row r="50" spans="1:57" ht="30" customHeight="1">
      <c r="A50" s="137" t="str">
        <f>IF(F50="○",MAX(A$8:A49)+1,"")</f>
        <v/>
      </c>
      <c r="B50" s="137" t="str">
        <f>IF(G50="○",MAX(B$8:B49)+1,"")</f>
        <v/>
      </c>
      <c r="C50" s="62">
        <f t="shared" si="10"/>
        <v>42</v>
      </c>
      <c r="D50" s="467"/>
      <c r="E50" s="469"/>
      <c r="F50" s="469"/>
      <c r="G50" s="469"/>
      <c r="H50" s="469"/>
      <c r="I50" s="468"/>
      <c r="J50" s="227" t="s">
        <v>117</v>
      </c>
      <c r="K50" s="468"/>
      <c r="L50" s="227" t="s">
        <v>20</v>
      </c>
      <c r="M50" s="468"/>
      <c r="N50" s="478"/>
      <c r="O50" s="335">
        <f t="shared" si="12"/>
        <v>0</v>
      </c>
      <c r="P50" s="469"/>
      <c r="Q50" s="223" t="s">
        <v>120</v>
      </c>
      <c r="R50" s="477"/>
      <c r="S50" s="487"/>
      <c r="T50" s="488"/>
      <c r="U50" s="490"/>
      <c r="V50" s="228">
        <f t="shared" si="13"/>
        <v>0</v>
      </c>
      <c r="W50" s="225">
        <f t="shared" si="18"/>
        <v>0</v>
      </c>
      <c r="X50" s="225">
        <f t="shared" si="14"/>
        <v>0</v>
      </c>
      <c r="Y50" s="226">
        <f t="shared" si="19"/>
        <v>0</v>
      </c>
      <c r="Z50" s="226">
        <f t="shared" si="11"/>
        <v>0</v>
      </c>
      <c r="AA50" s="339">
        <f t="shared" si="7"/>
        <v>0</v>
      </c>
      <c r="AB50" s="205"/>
      <c r="AC50" s="199"/>
      <c r="AD50" s="199"/>
      <c r="AE50" s="199"/>
      <c r="AF50" s="199"/>
      <c r="AG50" s="199"/>
      <c r="AH50" s="199"/>
      <c r="AI50" s="199"/>
      <c r="AJ50" s="199"/>
      <c r="AK50" s="199"/>
      <c r="AL50" s="199"/>
      <c r="AM50" s="199"/>
      <c r="AN50" s="199"/>
      <c r="AO50" s="199"/>
      <c r="AP50" s="206"/>
      <c r="AQ50" s="199"/>
      <c r="AR50" s="352">
        <f t="shared" si="15"/>
        <v>0</v>
      </c>
      <c r="AS50" s="206"/>
      <c r="AT50" s="203"/>
      <c r="AU50" s="204"/>
      <c r="AV50" s="224">
        <f>IFERROR(VLOOKUP(D50,【様式８別添１】!$D$10:$AG$59,30,FALSE),0)</f>
        <v>0</v>
      </c>
      <c r="AW50" s="356">
        <f t="shared" si="8"/>
        <v>0</v>
      </c>
      <c r="AX50" s="499">
        <v>0</v>
      </c>
      <c r="AY50" s="224">
        <f>IFERROR(VLOOKUP(D50,【様式10別添１】!$C$10:$W$99,5,FALSE),0)</f>
        <v>0</v>
      </c>
      <c r="AZ50" s="348">
        <f t="shared" si="16"/>
        <v>0</v>
      </c>
      <c r="BA50" s="344">
        <f t="shared" si="17"/>
        <v>0</v>
      </c>
      <c r="BB50" s="822"/>
      <c r="BC50" s="822"/>
      <c r="BD50" s="823"/>
      <c r="BE50" s="60"/>
    </row>
    <row r="51" spans="1:57" ht="30" customHeight="1">
      <c r="A51" s="137" t="str">
        <f>IF(F51="○",MAX(A$8:A50)+1,"")</f>
        <v/>
      </c>
      <c r="B51" s="137" t="str">
        <f>IF(G51="○",MAX(B$8:B50)+1,"")</f>
        <v/>
      </c>
      <c r="C51" s="62">
        <f t="shared" si="10"/>
        <v>43</v>
      </c>
      <c r="D51" s="467"/>
      <c r="E51" s="469"/>
      <c r="F51" s="469"/>
      <c r="G51" s="469"/>
      <c r="H51" s="469"/>
      <c r="I51" s="468"/>
      <c r="J51" s="227" t="s">
        <v>117</v>
      </c>
      <c r="K51" s="468"/>
      <c r="L51" s="227" t="s">
        <v>20</v>
      </c>
      <c r="M51" s="468"/>
      <c r="N51" s="478"/>
      <c r="O51" s="335">
        <f t="shared" si="12"/>
        <v>0</v>
      </c>
      <c r="P51" s="469"/>
      <c r="Q51" s="223" t="s">
        <v>120</v>
      </c>
      <c r="R51" s="477"/>
      <c r="S51" s="487"/>
      <c r="T51" s="488"/>
      <c r="U51" s="490"/>
      <c r="V51" s="228">
        <f t="shared" si="13"/>
        <v>0</v>
      </c>
      <c r="W51" s="225">
        <f t="shared" si="18"/>
        <v>0</v>
      </c>
      <c r="X51" s="225">
        <f t="shared" si="14"/>
        <v>0</v>
      </c>
      <c r="Y51" s="226">
        <f t="shared" si="19"/>
        <v>0</v>
      </c>
      <c r="Z51" s="226">
        <f t="shared" si="11"/>
        <v>0</v>
      </c>
      <c r="AA51" s="339">
        <f t="shared" si="7"/>
        <v>0</v>
      </c>
      <c r="AB51" s="205"/>
      <c r="AC51" s="199"/>
      <c r="AD51" s="199"/>
      <c r="AE51" s="199"/>
      <c r="AF51" s="199"/>
      <c r="AG51" s="199"/>
      <c r="AH51" s="199"/>
      <c r="AI51" s="199"/>
      <c r="AJ51" s="199"/>
      <c r="AK51" s="199"/>
      <c r="AL51" s="199"/>
      <c r="AM51" s="199"/>
      <c r="AN51" s="199"/>
      <c r="AO51" s="199"/>
      <c r="AP51" s="206"/>
      <c r="AQ51" s="199"/>
      <c r="AR51" s="352">
        <f t="shared" si="15"/>
        <v>0</v>
      </c>
      <c r="AS51" s="206"/>
      <c r="AT51" s="203"/>
      <c r="AU51" s="204"/>
      <c r="AV51" s="224">
        <f>IFERROR(VLOOKUP(D51,【様式８別添１】!$D$10:$AG$59,30,FALSE),0)</f>
        <v>0</v>
      </c>
      <c r="AW51" s="356">
        <f t="shared" si="8"/>
        <v>0</v>
      </c>
      <c r="AX51" s="499">
        <v>0</v>
      </c>
      <c r="AY51" s="224">
        <f>IFERROR(VLOOKUP(D51,【様式10別添１】!$C$10:$W$99,5,FALSE),0)</f>
        <v>0</v>
      </c>
      <c r="AZ51" s="348">
        <f t="shared" si="16"/>
        <v>0</v>
      </c>
      <c r="BA51" s="344">
        <f t="shared" si="17"/>
        <v>0</v>
      </c>
      <c r="BB51" s="822"/>
      <c r="BC51" s="822"/>
      <c r="BD51" s="823"/>
      <c r="BE51" s="60"/>
    </row>
    <row r="52" spans="1:57" ht="30" customHeight="1">
      <c r="A52" s="137" t="str">
        <f>IF(F52="○",MAX(A$8:A51)+1,"")</f>
        <v/>
      </c>
      <c r="B52" s="137" t="str">
        <f>IF(G52="○",MAX(B$8:B51)+1,"")</f>
        <v/>
      </c>
      <c r="C52" s="62">
        <f t="shared" si="10"/>
        <v>44</v>
      </c>
      <c r="D52" s="467"/>
      <c r="E52" s="469"/>
      <c r="F52" s="469"/>
      <c r="G52" s="469"/>
      <c r="H52" s="469"/>
      <c r="I52" s="468"/>
      <c r="J52" s="227" t="s">
        <v>117</v>
      </c>
      <c r="K52" s="468"/>
      <c r="L52" s="227" t="s">
        <v>20</v>
      </c>
      <c r="M52" s="468"/>
      <c r="N52" s="478"/>
      <c r="O52" s="335">
        <f t="shared" si="12"/>
        <v>0</v>
      </c>
      <c r="P52" s="469"/>
      <c r="Q52" s="223" t="s">
        <v>120</v>
      </c>
      <c r="R52" s="477"/>
      <c r="S52" s="487"/>
      <c r="T52" s="488"/>
      <c r="U52" s="490"/>
      <c r="V52" s="228">
        <f t="shared" si="13"/>
        <v>0</v>
      </c>
      <c r="W52" s="225">
        <f t="shared" si="18"/>
        <v>0</v>
      </c>
      <c r="X52" s="225">
        <f t="shared" si="14"/>
        <v>0</v>
      </c>
      <c r="Y52" s="226">
        <f t="shared" si="19"/>
        <v>0</v>
      </c>
      <c r="Z52" s="226">
        <f t="shared" si="11"/>
        <v>0</v>
      </c>
      <c r="AA52" s="339">
        <f t="shared" si="7"/>
        <v>0</v>
      </c>
      <c r="AB52" s="205"/>
      <c r="AC52" s="199"/>
      <c r="AD52" s="199"/>
      <c r="AE52" s="199"/>
      <c r="AF52" s="199"/>
      <c r="AG52" s="199"/>
      <c r="AH52" s="199"/>
      <c r="AI52" s="199"/>
      <c r="AJ52" s="199"/>
      <c r="AK52" s="199"/>
      <c r="AL52" s="199"/>
      <c r="AM52" s="199"/>
      <c r="AN52" s="199"/>
      <c r="AO52" s="199"/>
      <c r="AP52" s="206"/>
      <c r="AQ52" s="199"/>
      <c r="AR52" s="352">
        <f t="shared" si="15"/>
        <v>0</v>
      </c>
      <c r="AS52" s="206"/>
      <c r="AT52" s="203"/>
      <c r="AU52" s="204"/>
      <c r="AV52" s="224">
        <f>IFERROR(VLOOKUP(D52,【様式８別添１】!$D$10:$AG$59,30,FALSE),0)</f>
        <v>0</v>
      </c>
      <c r="AW52" s="356">
        <f t="shared" si="8"/>
        <v>0</v>
      </c>
      <c r="AX52" s="499">
        <v>0</v>
      </c>
      <c r="AY52" s="224">
        <f>IFERROR(VLOOKUP(D52,【様式10別添１】!$C$10:$W$99,5,FALSE),0)</f>
        <v>0</v>
      </c>
      <c r="AZ52" s="348">
        <f t="shared" si="16"/>
        <v>0</v>
      </c>
      <c r="BA52" s="344">
        <f t="shared" si="17"/>
        <v>0</v>
      </c>
      <c r="BB52" s="822"/>
      <c r="BC52" s="822"/>
      <c r="BD52" s="823"/>
      <c r="BE52" s="60"/>
    </row>
    <row r="53" spans="1:57" ht="30" customHeight="1">
      <c r="A53" s="137" t="str">
        <f>IF(F53="○",MAX(A$8:A52)+1,"")</f>
        <v/>
      </c>
      <c r="B53" s="137" t="str">
        <f>IF(G53="○",MAX(B$8:B52)+1,"")</f>
        <v/>
      </c>
      <c r="C53" s="62">
        <f t="shared" si="10"/>
        <v>45</v>
      </c>
      <c r="D53" s="467"/>
      <c r="E53" s="469"/>
      <c r="F53" s="469"/>
      <c r="G53" s="469"/>
      <c r="H53" s="469"/>
      <c r="I53" s="468"/>
      <c r="J53" s="227" t="s">
        <v>117</v>
      </c>
      <c r="K53" s="468"/>
      <c r="L53" s="227" t="s">
        <v>20</v>
      </c>
      <c r="M53" s="468"/>
      <c r="N53" s="478"/>
      <c r="O53" s="335">
        <f t="shared" si="12"/>
        <v>0</v>
      </c>
      <c r="P53" s="469"/>
      <c r="Q53" s="223" t="s">
        <v>120</v>
      </c>
      <c r="R53" s="477"/>
      <c r="S53" s="487"/>
      <c r="T53" s="488"/>
      <c r="U53" s="490"/>
      <c r="V53" s="228">
        <f t="shared" si="13"/>
        <v>0</v>
      </c>
      <c r="W53" s="225">
        <f t="shared" si="18"/>
        <v>0</v>
      </c>
      <c r="X53" s="225">
        <f t="shared" si="14"/>
        <v>0</v>
      </c>
      <c r="Y53" s="226">
        <f t="shared" si="19"/>
        <v>0</v>
      </c>
      <c r="Z53" s="226">
        <f t="shared" si="11"/>
        <v>0</v>
      </c>
      <c r="AA53" s="339">
        <f t="shared" si="7"/>
        <v>0</v>
      </c>
      <c r="AB53" s="205"/>
      <c r="AC53" s="199"/>
      <c r="AD53" s="199"/>
      <c r="AE53" s="199"/>
      <c r="AF53" s="199"/>
      <c r="AG53" s="199"/>
      <c r="AH53" s="199"/>
      <c r="AI53" s="199"/>
      <c r="AJ53" s="199"/>
      <c r="AK53" s="199"/>
      <c r="AL53" s="199"/>
      <c r="AM53" s="199"/>
      <c r="AN53" s="199"/>
      <c r="AO53" s="199"/>
      <c r="AP53" s="206"/>
      <c r="AQ53" s="199"/>
      <c r="AR53" s="352">
        <f t="shared" si="15"/>
        <v>0</v>
      </c>
      <c r="AS53" s="206"/>
      <c r="AT53" s="203"/>
      <c r="AU53" s="204"/>
      <c r="AV53" s="224">
        <f>IFERROR(VLOOKUP(D53,【様式８別添１】!$D$10:$AG$59,30,FALSE),0)</f>
        <v>0</v>
      </c>
      <c r="AW53" s="356">
        <f t="shared" si="8"/>
        <v>0</v>
      </c>
      <c r="AX53" s="499">
        <v>0</v>
      </c>
      <c r="AY53" s="224">
        <f>IFERROR(VLOOKUP(D53,【様式10別添１】!$C$10:$W$99,5,FALSE),0)</f>
        <v>0</v>
      </c>
      <c r="AZ53" s="348">
        <f t="shared" si="16"/>
        <v>0</v>
      </c>
      <c r="BA53" s="344">
        <f t="shared" si="17"/>
        <v>0</v>
      </c>
      <c r="BB53" s="822"/>
      <c r="BC53" s="822"/>
      <c r="BD53" s="823"/>
      <c r="BE53" s="60"/>
    </row>
    <row r="54" spans="1:57" ht="30" customHeight="1">
      <c r="A54" s="137" t="str">
        <f>IF(F54="○",MAX(A$8:A53)+1,"")</f>
        <v/>
      </c>
      <c r="B54" s="137" t="str">
        <f>IF(G54="○",MAX(B$8:B53)+1,"")</f>
        <v/>
      </c>
      <c r="C54" s="62">
        <f t="shared" si="10"/>
        <v>46</v>
      </c>
      <c r="D54" s="467"/>
      <c r="E54" s="469"/>
      <c r="F54" s="469"/>
      <c r="G54" s="469"/>
      <c r="H54" s="469"/>
      <c r="I54" s="468"/>
      <c r="J54" s="227" t="s">
        <v>117</v>
      </c>
      <c r="K54" s="468"/>
      <c r="L54" s="227" t="s">
        <v>20</v>
      </c>
      <c r="M54" s="468"/>
      <c r="N54" s="478"/>
      <c r="O54" s="335">
        <f t="shared" si="12"/>
        <v>0</v>
      </c>
      <c r="P54" s="469"/>
      <c r="Q54" s="223" t="s">
        <v>120</v>
      </c>
      <c r="R54" s="477"/>
      <c r="S54" s="487"/>
      <c r="T54" s="488"/>
      <c r="U54" s="490"/>
      <c r="V54" s="228">
        <f t="shared" si="13"/>
        <v>0</v>
      </c>
      <c r="W54" s="225">
        <f t="shared" si="18"/>
        <v>0</v>
      </c>
      <c r="X54" s="225">
        <f t="shared" si="14"/>
        <v>0</v>
      </c>
      <c r="Y54" s="226">
        <f t="shared" si="19"/>
        <v>0</v>
      </c>
      <c r="Z54" s="226">
        <f t="shared" si="11"/>
        <v>0</v>
      </c>
      <c r="AA54" s="339">
        <f t="shared" si="7"/>
        <v>0</v>
      </c>
      <c r="AB54" s="205"/>
      <c r="AC54" s="199"/>
      <c r="AD54" s="199"/>
      <c r="AE54" s="199"/>
      <c r="AF54" s="199"/>
      <c r="AG54" s="199"/>
      <c r="AH54" s="199"/>
      <c r="AI54" s="199"/>
      <c r="AJ54" s="199"/>
      <c r="AK54" s="199"/>
      <c r="AL54" s="199"/>
      <c r="AM54" s="199"/>
      <c r="AN54" s="199"/>
      <c r="AO54" s="199"/>
      <c r="AP54" s="206"/>
      <c r="AQ54" s="199"/>
      <c r="AR54" s="352">
        <f t="shared" si="15"/>
        <v>0</v>
      </c>
      <c r="AS54" s="206"/>
      <c r="AT54" s="203"/>
      <c r="AU54" s="204"/>
      <c r="AV54" s="224">
        <f>IFERROR(VLOOKUP(D54,【様式８別添１】!$D$10:$AG$59,30,FALSE),0)</f>
        <v>0</v>
      </c>
      <c r="AW54" s="356">
        <f t="shared" si="8"/>
        <v>0</v>
      </c>
      <c r="AX54" s="499">
        <v>0</v>
      </c>
      <c r="AY54" s="224">
        <f>IFERROR(VLOOKUP(D54,【様式10別添１】!$C$10:$W$99,5,FALSE),0)</f>
        <v>0</v>
      </c>
      <c r="AZ54" s="348">
        <f t="shared" si="16"/>
        <v>0</v>
      </c>
      <c r="BA54" s="344">
        <f t="shared" si="17"/>
        <v>0</v>
      </c>
      <c r="BB54" s="822"/>
      <c r="BC54" s="822"/>
      <c r="BD54" s="823"/>
      <c r="BE54" s="60"/>
    </row>
    <row r="55" spans="1:57" ht="30" customHeight="1">
      <c r="A55" s="137" t="str">
        <f>IF(F55="○",MAX(A$8:A54)+1,"")</f>
        <v/>
      </c>
      <c r="B55" s="137" t="str">
        <f>IF(G55="○",MAX(B$8:B54)+1,"")</f>
        <v/>
      </c>
      <c r="C55" s="62">
        <f t="shared" si="10"/>
        <v>47</v>
      </c>
      <c r="D55" s="467"/>
      <c r="E55" s="469"/>
      <c r="F55" s="469"/>
      <c r="G55" s="469"/>
      <c r="H55" s="469"/>
      <c r="I55" s="468"/>
      <c r="J55" s="227" t="s">
        <v>117</v>
      </c>
      <c r="K55" s="468"/>
      <c r="L55" s="227" t="s">
        <v>20</v>
      </c>
      <c r="M55" s="468"/>
      <c r="N55" s="478"/>
      <c r="O55" s="335">
        <f t="shared" si="12"/>
        <v>0</v>
      </c>
      <c r="P55" s="469"/>
      <c r="Q55" s="223" t="s">
        <v>120</v>
      </c>
      <c r="R55" s="477"/>
      <c r="S55" s="487"/>
      <c r="T55" s="488"/>
      <c r="U55" s="490"/>
      <c r="V55" s="228">
        <f t="shared" si="13"/>
        <v>0</v>
      </c>
      <c r="W55" s="225">
        <f t="shared" si="18"/>
        <v>0</v>
      </c>
      <c r="X55" s="225">
        <f t="shared" si="14"/>
        <v>0</v>
      </c>
      <c r="Y55" s="226">
        <f t="shared" si="19"/>
        <v>0</v>
      </c>
      <c r="Z55" s="226">
        <f t="shared" si="11"/>
        <v>0</v>
      </c>
      <c r="AA55" s="339">
        <f t="shared" si="7"/>
        <v>0</v>
      </c>
      <c r="AB55" s="205"/>
      <c r="AC55" s="199"/>
      <c r="AD55" s="199"/>
      <c r="AE55" s="199"/>
      <c r="AF55" s="199"/>
      <c r="AG55" s="199"/>
      <c r="AH55" s="199"/>
      <c r="AI55" s="199"/>
      <c r="AJ55" s="199"/>
      <c r="AK55" s="199"/>
      <c r="AL55" s="199"/>
      <c r="AM55" s="199"/>
      <c r="AN55" s="199"/>
      <c r="AO55" s="199"/>
      <c r="AP55" s="206"/>
      <c r="AQ55" s="199"/>
      <c r="AR55" s="352">
        <f t="shared" si="15"/>
        <v>0</v>
      </c>
      <c r="AS55" s="206"/>
      <c r="AT55" s="203"/>
      <c r="AU55" s="204"/>
      <c r="AV55" s="224">
        <f>IFERROR(VLOOKUP(D55,【様式８別添１】!$D$10:$AG$59,30,FALSE),0)</f>
        <v>0</v>
      </c>
      <c r="AW55" s="356">
        <f t="shared" si="8"/>
        <v>0</v>
      </c>
      <c r="AX55" s="499">
        <v>0</v>
      </c>
      <c r="AY55" s="224">
        <f>IFERROR(VLOOKUP(D55,【様式10別添１】!$C$10:$W$99,5,FALSE),0)</f>
        <v>0</v>
      </c>
      <c r="AZ55" s="348">
        <f t="shared" si="16"/>
        <v>0</v>
      </c>
      <c r="BA55" s="344">
        <f t="shared" si="17"/>
        <v>0</v>
      </c>
      <c r="BB55" s="822"/>
      <c r="BC55" s="822"/>
      <c r="BD55" s="823"/>
      <c r="BE55" s="60"/>
    </row>
    <row r="56" spans="1:57" ht="30" customHeight="1">
      <c r="A56" s="137" t="str">
        <f>IF(F56="○",MAX(A$8:A55)+1,"")</f>
        <v/>
      </c>
      <c r="B56" s="137" t="str">
        <f>IF(G56="○",MAX(B$8:B55)+1,"")</f>
        <v/>
      </c>
      <c r="C56" s="62">
        <f t="shared" si="10"/>
        <v>48</v>
      </c>
      <c r="D56" s="467"/>
      <c r="E56" s="469"/>
      <c r="F56" s="469"/>
      <c r="G56" s="469"/>
      <c r="H56" s="469"/>
      <c r="I56" s="468"/>
      <c r="J56" s="227" t="s">
        <v>117</v>
      </c>
      <c r="K56" s="468"/>
      <c r="L56" s="227" t="s">
        <v>20</v>
      </c>
      <c r="M56" s="468"/>
      <c r="N56" s="478"/>
      <c r="O56" s="335">
        <f t="shared" si="12"/>
        <v>0</v>
      </c>
      <c r="P56" s="469"/>
      <c r="Q56" s="223" t="s">
        <v>120</v>
      </c>
      <c r="R56" s="477"/>
      <c r="S56" s="487"/>
      <c r="T56" s="488"/>
      <c r="U56" s="490"/>
      <c r="V56" s="228">
        <f t="shared" si="13"/>
        <v>0</v>
      </c>
      <c r="W56" s="225">
        <f t="shared" si="18"/>
        <v>0</v>
      </c>
      <c r="X56" s="225">
        <f t="shared" si="14"/>
        <v>0</v>
      </c>
      <c r="Y56" s="226">
        <f t="shared" si="19"/>
        <v>0</v>
      </c>
      <c r="Z56" s="226">
        <f t="shared" si="11"/>
        <v>0</v>
      </c>
      <c r="AA56" s="339">
        <f t="shared" si="7"/>
        <v>0</v>
      </c>
      <c r="AB56" s="205"/>
      <c r="AC56" s="199"/>
      <c r="AD56" s="199"/>
      <c r="AE56" s="199"/>
      <c r="AF56" s="199"/>
      <c r="AG56" s="199"/>
      <c r="AH56" s="199"/>
      <c r="AI56" s="199"/>
      <c r="AJ56" s="199"/>
      <c r="AK56" s="199"/>
      <c r="AL56" s="199"/>
      <c r="AM56" s="199"/>
      <c r="AN56" s="199"/>
      <c r="AO56" s="199"/>
      <c r="AP56" s="206"/>
      <c r="AQ56" s="199"/>
      <c r="AR56" s="352">
        <f t="shared" si="15"/>
        <v>0</v>
      </c>
      <c r="AS56" s="206"/>
      <c r="AT56" s="203"/>
      <c r="AU56" s="204"/>
      <c r="AV56" s="224">
        <f>IFERROR(VLOOKUP(D56,【様式８別添１】!$D$10:$AG$59,30,FALSE),0)</f>
        <v>0</v>
      </c>
      <c r="AW56" s="356">
        <f t="shared" si="8"/>
        <v>0</v>
      </c>
      <c r="AX56" s="499">
        <v>0</v>
      </c>
      <c r="AY56" s="224">
        <f>IFERROR(VLOOKUP(D56,【様式10別添１】!$C$10:$W$99,5,FALSE),0)</f>
        <v>0</v>
      </c>
      <c r="AZ56" s="348">
        <f t="shared" si="16"/>
        <v>0</v>
      </c>
      <c r="BA56" s="344">
        <f t="shared" si="17"/>
        <v>0</v>
      </c>
      <c r="BB56" s="822"/>
      <c r="BC56" s="822"/>
      <c r="BD56" s="823"/>
      <c r="BE56" s="60"/>
    </row>
    <row r="57" spans="1:57" ht="30" customHeight="1">
      <c r="A57" s="137" t="str">
        <f>IF(F57="○",MAX(A$8:A56)+1,"")</f>
        <v/>
      </c>
      <c r="B57" s="137" t="str">
        <f>IF(G57="○",MAX(B$8:B56)+1,"")</f>
        <v/>
      </c>
      <c r="C57" s="62">
        <f t="shared" si="10"/>
        <v>49</v>
      </c>
      <c r="D57" s="467"/>
      <c r="E57" s="469"/>
      <c r="F57" s="469"/>
      <c r="G57" s="469"/>
      <c r="H57" s="469"/>
      <c r="I57" s="468"/>
      <c r="J57" s="227" t="s">
        <v>117</v>
      </c>
      <c r="K57" s="468"/>
      <c r="L57" s="227" t="s">
        <v>20</v>
      </c>
      <c r="M57" s="468"/>
      <c r="N57" s="478"/>
      <c r="O57" s="335">
        <f t="shared" si="12"/>
        <v>0</v>
      </c>
      <c r="P57" s="469"/>
      <c r="Q57" s="223" t="s">
        <v>120</v>
      </c>
      <c r="R57" s="477"/>
      <c r="S57" s="487"/>
      <c r="T57" s="488"/>
      <c r="U57" s="490"/>
      <c r="V57" s="228">
        <f t="shared" si="13"/>
        <v>0</v>
      </c>
      <c r="W57" s="225">
        <f t="shared" si="18"/>
        <v>0</v>
      </c>
      <c r="X57" s="225">
        <f t="shared" si="14"/>
        <v>0</v>
      </c>
      <c r="Y57" s="226">
        <f t="shared" si="19"/>
        <v>0</v>
      </c>
      <c r="Z57" s="226">
        <f t="shared" si="11"/>
        <v>0</v>
      </c>
      <c r="AA57" s="339">
        <f t="shared" si="7"/>
        <v>0</v>
      </c>
      <c r="AB57" s="205"/>
      <c r="AC57" s="199"/>
      <c r="AD57" s="199"/>
      <c r="AE57" s="199"/>
      <c r="AF57" s="199"/>
      <c r="AG57" s="199"/>
      <c r="AH57" s="199"/>
      <c r="AI57" s="199"/>
      <c r="AJ57" s="199"/>
      <c r="AK57" s="199"/>
      <c r="AL57" s="199"/>
      <c r="AM57" s="199"/>
      <c r="AN57" s="199"/>
      <c r="AO57" s="199"/>
      <c r="AP57" s="206"/>
      <c r="AQ57" s="199"/>
      <c r="AR57" s="352">
        <f t="shared" si="15"/>
        <v>0</v>
      </c>
      <c r="AS57" s="206"/>
      <c r="AT57" s="203"/>
      <c r="AU57" s="204"/>
      <c r="AV57" s="224">
        <f>IFERROR(VLOOKUP(D57,【様式８別添１】!$D$10:$AG$59,30,FALSE),0)</f>
        <v>0</v>
      </c>
      <c r="AW57" s="356">
        <f t="shared" si="8"/>
        <v>0</v>
      </c>
      <c r="AX57" s="499">
        <v>0</v>
      </c>
      <c r="AY57" s="224">
        <f>IFERROR(VLOOKUP(D57,【様式10別添１】!$C$10:$W$99,5,FALSE),0)</f>
        <v>0</v>
      </c>
      <c r="AZ57" s="348">
        <f t="shared" si="16"/>
        <v>0</v>
      </c>
      <c r="BA57" s="344">
        <f t="shared" si="17"/>
        <v>0</v>
      </c>
      <c r="BB57" s="822"/>
      <c r="BC57" s="822"/>
      <c r="BD57" s="823"/>
      <c r="BE57" s="60"/>
    </row>
    <row r="58" spans="1:57" ht="30" customHeight="1">
      <c r="A58" s="137" t="str">
        <f>IF(F58="○",MAX(A$8:A57)+1,"")</f>
        <v/>
      </c>
      <c r="B58" s="137" t="str">
        <f>IF(G58="○",MAX(B$8:B57)+1,"")</f>
        <v/>
      </c>
      <c r="C58" s="62">
        <f t="shared" si="10"/>
        <v>50</v>
      </c>
      <c r="D58" s="467"/>
      <c r="E58" s="469"/>
      <c r="F58" s="469"/>
      <c r="G58" s="469"/>
      <c r="H58" s="469"/>
      <c r="I58" s="468"/>
      <c r="J58" s="227" t="s">
        <v>117</v>
      </c>
      <c r="K58" s="468"/>
      <c r="L58" s="227" t="s">
        <v>20</v>
      </c>
      <c r="M58" s="468"/>
      <c r="N58" s="478"/>
      <c r="O58" s="335">
        <f t="shared" si="12"/>
        <v>0</v>
      </c>
      <c r="P58" s="469"/>
      <c r="Q58" s="223" t="s">
        <v>120</v>
      </c>
      <c r="R58" s="477"/>
      <c r="S58" s="487"/>
      <c r="T58" s="488"/>
      <c r="U58" s="490"/>
      <c r="V58" s="228">
        <f t="shared" si="13"/>
        <v>0</v>
      </c>
      <c r="W58" s="225">
        <f t="shared" si="18"/>
        <v>0</v>
      </c>
      <c r="X58" s="225">
        <f t="shared" si="14"/>
        <v>0</v>
      </c>
      <c r="Y58" s="226">
        <f t="shared" si="19"/>
        <v>0</v>
      </c>
      <c r="Z58" s="226">
        <f t="shared" si="11"/>
        <v>0</v>
      </c>
      <c r="AA58" s="339">
        <f t="shared" si="7"/>
        <v>0</v>
      </c>
      <c r="AB58" s="205"/>
      <c r="AC58" s="199"/>
      <c r="AD58" s="199"/>
      <c r="AE58" s="199"/>
      <c r="AF58" s="199"/>
      <c r="AG58" s="199"/>
      <c r="AH58" s="199"/>
      <c r="AI58" s="199"/>
      <c r="AJ58" s="199"/>
      <c r="AK58" s="199"/>
      <c r="AL58" s="199"/>
      <c r="AM58" s="199"/>
      <c r="AN58" s="199"/>
      <c r="AO58" s="199"/>
      <c r="AP58" s="206"/>
      <c r="AQ58" s="199"/>
      <c r="AR58" s="352">
        <f t="shared" si="15"/>
        <v>0</v>
      </c>
      <c r="AS58" s="206"/>
      <c r="AT58" s="203"/>
      <c r="AU58" s="204"/>
      <c r="AV58" s="224">
        <f>IFERROR(VLOOKUP(D58,【様式８別添１】!$D$10:$AG$59,30,FALSE),0)</f>
        <v>0</v>
      </c>
      <c r="AW58" s="356">
        <f t="shared" si="8"/>
        <v>0</v>
      </c>
      <c r="AX58" s="499">
        <v>0</v>
      </c>
      <c r="AY58" s="224">
        <f>IFERROR(VLOOKUP(D58,【様式10別添１】!$C$10:$W$99,5,FALSE),0)</f>
        <v>0</v>
      </c>
      <c r="AZ58" s="348">
        <f t="shared" si="16"/>
        <v>0</v>
      </c>
      <c r="BA58" s="344">
        <f t="shared" si="17"/>
        <v>0</v>
      </c>
      <c r="BB58" s="822"/>
      <c r="BC58" s="822"/>
      <c r="BD58" s="823"/>
      <c r="BE58" s="60"/>
    </row>
    <row r="59" spans="1:57" ht="30" customHeight="1">
      <c r="A59" s="137" t="str">
        <f>IF(F59="○",MAX(A$8:A58)+1,"")</f>
        <v/>
      </c>
      <c r="B59" s="137" t="str">
        <f>IF(G59="○",MAX(B$8:B58)+1,"")</f>
        <v/>
      </c>
      <c r="C59" s="62">
        <f t="shared" si="10"/>
        <v>51</v>
      </c>
      <c r="D59" s="467"/>
      <c r="E59" s="469"/>
      <c r="F59" s="469"/>
      <c r="G59" s="469"/>
      <c r="H59" s="469"/>
      <c r="I59" s="468"/>
      <c r="J59" s="227" t="s">
        <v>117</v>
      </c>
      <c r="K59" s="468"/>
      <c r="L59" s="227" t="s">
        <v>20</v>
      </c>
      <c r="M59" s="468"/>
      <c r="N59" s="478"/>
      <c r="O59" s="335">
        <f t="shared" si="12"/>
        <v>0</v>
      </c>
      <c r="P59" s="469"/>
      <c r="Q59" s="223" t="s">
        <v>120</v>
      </c>
      <c r="R59" s="477"/>
      <c r="S59" s="487"/>
      <c r="T59" s="488"/>
      <c r="U59" s="490"/>
      <c r="V59" s="228">
        <f t="shared" si="13"/>
        <v>0</v>
      </c>
      <c r="W59" s="225">
        <f t="shared" si="18"/>
        <v>0</v>
      </c>
      <c r="X59" s="225">
        <f t="shared" si="14"/>
        <v>0</v>
      </c>
      <c r="Y59" s="226">
        <f t="shared" si="19"/>
        <v>0</v>
      </c>
      <c r="Z59" s="226">
        <f t="shared" si="11"/>
        <v>0</v>
      </c>
      <c r="AA59" s="339">
        <f t="shared" si="7"/>
        <v>0</v>
      </c>
      <c r="AB59" s="205"/>
      <c r="AC59" s="199"/>
      <c r="AD59" s="199"/>
      <c r="AE59" s="199"/>
      <c r="AF59" s="199"/>
      <c r="AG59" s="199"/>
      <c r="AH59" s="199"/>
      <c r="AI59" s="199"/>
      <c r="AJ59" s="199"/>
      <c r="AK59" s="199"/>
      <c r="AL59" s="199"/>
      <c r="AM59" s="199"/>
      <c r="AN59" s="199"/>
      <c r="AO59" s="199"/>
      <c r="AP59" s="206"/>
      <c r="AQ59" s="199"/>
      <c r="AR59" s="352">
        <f t="shared" si="15"/>
        <v>0</v>
      </c>
      <c r="AS59" s="206"/>
      <c r="AT59" s="203"/>
      <c r="AU59" s="204"/>
      <c r="AV59" s="224">
        <f>IFERROR(VLOOKUP(D59,【様式８別添１】!$D$10:$AG$59,30,FALSE),0)</f>
        <v>0</v>
      </c>
      <c r="AW59" s="356">
        <f t="shared" si="8"/>
        <v>0</v>
      </c>
      <c r="AX59" s="499">
        <v>0</v>
      </c>
      <c r="AY59" s="224">
        <f>IFERROR(VLOOKUP(D59,【様式10別添１】!$C$10:$W$99,5,FALSE),0)</f>
        <v>0</v>
      </c>
      <c r="AZ59" s="348">
        <f t="shared" si="16"/>
        <v>0</v>
      </c>
      <c r="BA59" s="344">
        <f t="shared" si="17"/>
        <v>0</v>
      </c>
      <c r="BB59" s="822"/>
      <c r="BC59" s="822"/>
      <c r="BD59" s="823"/>
      <c r="BE59" s="60"/>
    </row>
    <row r="60" spans="1:57" ht="30" customHeight="1">
      <c r="A60" s="137" t="str">
        <f>IF(F60="○",MAX(A$8:A59)+1,"")</f>
        <v/>
      </c>
      <c r="B60" s="137" t="str">
        <f>IF(G60="○",MAX(B$8:B59)+1,"")</f>
        <v/>
      </c>
      <c r="C60" s="62">
        <f t="shared" si="10"/>
        <v>52</v>
      </c>
      <c r="D60" s="467"/>
      <c r="E60" s="469"/>
      <c r="F60" s="469"/>
      <c r="G60" s="469"/>
      <c r="H60" s="469"/>
      <c r="I60" s="468"/>
      <c r="J60" s="227" t="s">
        <v>117</v>
      </c>
      <c r="K60" s="468"/>
      <c r="L60" s="227" t="s">
        <v>20</v>
      </c>
      <c r="M60" s="468"/>
      <c r="N60" s="478"/>
      <c r="O60" s="335">
        <f t="shared" si="12"/>
        <v>0</v>
      </c>
      <c r="P60" s="469"/>
      <c r="Q60" s="223" t="s">
        <v>120</v>
      </c>
      <c r="R60" s="477"/>
      <c r="S60" s="487"/>
      <c r="T60" s="488"/>
      <c r="U60" s="490"/>
      <c r="V60" s="228">
        <f t="shared" si="13"/>
        <v>0</v>
      </c>
      <c r="W60" s="225">
        <f t="shared" si="18"/>
        <v>0</v>
      </c>
      <c r="X60" s="225">
        <f t="shared" si="14"/>
        <v>0</v>
      </c>
      <c r="Y60" s="226">
        <f t="shared" si="19"/>
        <v>0</v>
      </c>
      <c r="Z60" s="226">
        <f t="shared" si="11"/>
        <v>0</v>
      </c>
      <c r="AA60" s="339">
        <f t="shared" si="7"/>
        <v>0</v>
      </c>
      <c r="AB60" s="205"/>
      <c r="AC60" s="199"/>
      <c r="AD60" s="199"/>
      <c r="AE60" s="199"/>
      <c r="AF60" s="199"/>
      <c r="AG60" s="199"/>
      <c r="AH60" s="199"/>
      <c r="AI60" s="199"/>
      <c r="AJ60" s="199"/>
      <c r="AK60" s="199"/>
      <c r="AL60" s="199"/>
      <c r="AM60" s="199"/>
      <c r="AN60" s="199"/>
      <c r="AO60" s="199"/>
      <c r="AP60" s="206"/>
      <c r="AQ60" s="199"/>
      <c r="AR60" s="352">
        <f t="shared" si="15"/>
        <v>0</v>
      </c>
      <c r="AS60" s="206"/>
      <c r="AT60" s="203"/>
      <c r="AU60" s="204"/>
      <c r="AV60" s="224">
        <f>IFERROR(VLOOKUP(D60,【様式８別添１】!$D$10:$AG$59,30,FALSE),0)</f>
        <v>0</v>
      </c>
      <c r="AW60" s="356">
        <f t="shared" si="8"/>
        <v>0</v>
      </c>
      <c r="AX60" s="499">
        <v>0</v>
      </c>
      <c r="AY60" s="224">
        <f>IFERROR(VLOOKUP(D60,【様式10別添１】!$C$10:$W$99,5,FALSE),0)</f>
        <v>0</v>
      </c>
      <c r="AZ60" s="348">
        <f t="shared" si="16"/>
        <v>0</v>
      </c>
      <c r="BA60" s="344">
        <f t="shared" si="17"/>
        <v>0</v>
      </c>
      <c r="BB60" s="822"/>
      <c r="BC60" s="822"/>
      <c r="BD60" s="823"/>
      <c r="BE60" s="60"/>
    </row>
    <row r="61" spans="1:57" ht="30" customHeight="1">
      <c r="A61" s="137" t="str">
        <f>IF(F61="○",MAX(A$8:A60)+1,"")</f>
        <v/>
      </c>
      <c r="B61" s="137" t="str">
        <f>IF(G61="○",MAX(B$8:B60)+1,"")</f>
        <v/>
      </c>
      <c r="C61" s="62">
        <f t="shared" si="10"/>
        <v>53</v>
      </c>
      <c r="D61" s="467"/>
      <c r="E61" s="469"/>
      <c r="F61" s="469"/>
      <c r="G61" s="469"/>
      <c r="H61" s="469"/>
      <c r="I61" s="468"/>
      <c r="J61" s="227" t="s">
        <v>117</v>
      </c>
      <c r="K61" s="468"/>
      <c r="L61" s="227" t="s">
        <v>20</v>
      </c>
      <c r="M61" s="468"/>
      <c r="N61" s="478"/>
      <c r="O61" s="335">
        <f t="shared" si="12"/>
        <v>0</v>
      </c>
      <c r="P61" s="469"/>
      <c r="Q61" s="223" t="s">
        <v>120</v>
      </c>
      <c r="R61" s="477"/>
      <c r="S61" s="487"/>
      <c r="T61" s="488"/>
      <c r="U61" s="490"/>
      <c r="V61" s="228">
        <f t="shared" si="13"/>
        <v>0</v>
      </c>
      <c r="W61" s="225">
        <f t="shared" si="18"/>
        <v>0</v>
      </c>
      <c r="X61" s="225">
        <f t="shared" si="14"/>
        <v>0</v>
      </c>
      <c r="Y61" s="226">
        <f t="shared" si="19"/>
        <v>0</v>
      </c>
      <c r="Z61" s="226">
        <f t="shared" si="11"/>
        <v>0</v>
      </c>
      <c r="AA61" s="339">
        <f t="shared" si="7"/>
        <v>0</v>
      </c>
      <c r="AB61" s="205"/>
      <c r="AC61" s="199"/>
      <c r="AD61" s="199"/>
      <c r="AE61" s="199"/>
      <c r="AF61" s="199"/>
      <c r="AG61" s="199"/>
      <c r="AH61" s="199"/>
      <c r="AI61" s="199"/>
      <c r="AJ61" s="199"/>
      <c r="AK61" s="199"/>
      <c r="AL61" s="199"/>
      <c r="AM61" s="199"/>
      <c r="AN61" s="199"/>
      <c r="AO61" s="199"/>
      <c r="AP61" s="206"/>
      <c r="AQ61" s="199"/>
      <c r="AR61" s="352">
        <f t="shared" si="15"/>
        <v>0</v>
      </c>
      <c r="AS61" s="206"/>
      <c r="AT61" s="203"/>
      <c r="AU61" s="204"/>
      <c r="AV61" s="224">
        <f>IFERROR(VLOOKUP(D61,【様式８別添１】!$D$10:$AG$59,30,FALSE),0)</f>
        <v>0</v>
      </c>
      <c r="AW61" s="356">
        <f t="shared" si="8"/>
        <v>0</v>
      </c>
      <c r="AX61" s="499">
        <v>0</v>
      </c>
      <c r="AY61" s="224">
        <f>IFERROR(VLOOKUP(D61,【様式10別添１】!$C$10:$W$99,5,FALSE),0)</f>
        <v>0</v>
      </c>
      <c r="AZ61" s="348">
        <f t="shared" si="16"/>
        <v>0</v>
      </c>
      <c r="BA61" s="344">
        <f t="shared" si="17"/>
        <v>0</v>
      </c>
      <c r="BB61" s="822"/>
      <c r="BC61" s="822"/>
      <c r="BD61" s="823"/>
      <c r="BE61" s="60"/>
    </row>
    <row r="62" spans="1:57" ht="30" customHeight="1">
      <c r="A62" s="137" t="str">
        <f>IF(F62="○",MAX(A$8:A61)+1,"")</f>
        <v/>
      </c>
      <c r="B62" s="137" t="str">
        <f>IF(G62="○",MAX(B$8:B61)+1,"")</f>
        <v/>
      </c>
      <c r="C62" s="62">
        <f t="shared" si="10"/>
        <v>54</v>
      </c>
      <c r="D62" s="467"/>
      <c r="E62" s="469"/>
      <c r="F62" s="469"/>
      <c r="G62" s="469"/>
      <c r="H62" s="469"/>
      <c r="I62" s="468"/>
      <c r="J62" s="227" t="s">
        <v>117</v>
      </c>
      <c r="K62" s="468"/>
      <c r="L62" s="227" t="s">
        <v>20</v>
      </c>
      <c r="M62" s="468"/>
      <c r="N62" s="478"/>
      <c r="O62" s="335">
        <f t="shared" si="12"/>
        <v>0</v>
      </c>
      <c r="P62" s="469"/>
      <c r="Q62" s="223" t="s">
        <v>120</v>
      </c>
      <c r="R62" s="477"/>
      <c r="S62" s="487"/>
      <c r="T62" s="488"/>
      <c r="U62" s="490"/>
      <c r="V62" s="228">
        <f t="shared" si="13"/>
        <v>0</v>
      </c>
      <c r="W62" s="225">
        <f t="shared" si="18"/>
        <v>0</v>
      </c>
      <c r="X62" s="225">
        <f t="shared" si="14"/>
        <v>0</v>
      </c>
      <c r="Y62" s="226">
        <f t="shared" si="19"/>
        <v>0</v>
      </c>
      <c r="Z62" s="226">
        <f t="shared" si="11"/>
        <v>0</v>
      </c>
      <c r="AA62" s="339">
        <f t="shared" si="7"/>
        <v>0</v>
      </c>
      <c r="AB62" s="205"/>
      <c r="AC62" s="199"/>
      <c r="AD62" s="199"/>
      <c r="AE62" s="199"/>
      <c r="AF62" s="199"/>
      <c r="AG62" s="199"/>
      <c r="AH62" s="199"/>
      <c r="AI62" s="199"/>
      <c r="AJ62" s="199"/>
      <c r="AK62" s="199"/>
      <c r="AL62" s="199"/>
      <c r="AM62" s="199"/>
      <c r="AN62" s="199"/>
      <c r="AO62" s="199"/>
      <c r="AP62" s="206"/>
      <c r="AQ62" s="199"/>
      <c r="AR62" s="352">
        <f t="shared" si="15"/>
        <v>0</v>
      </c>
      <c r="AS62" s="206"/>
      <c r="AT62" s="203"/>
      <c r="AU62" s="204"/>
      <c r="AV62" s="224">
        <f>IFERROR(VLOOKUP(D62,【様式８別添１】!$D$10:$AG$59,30,FALSE),0)</f>
        <v>0</v>
      </c>
      <c r="AW62" s="356">
        <f t="shared" si="8"/>
        <v>0</v>
      </c>
      <c r="AX62" s="499">
        <v>0</v>
      </c>
      <c r="AY62" s="224">
        <f>IFERROR(VLOOKUP(D62,【様式10別添１】!$C$10:$W$99,5,FALSE),0)</f>
        <v>0</v>
      </c>
      <c r="AZ62" s="348">
        <f t="shared" si="16"/>
        <v>0</v>
      </c>
      <c r="BA62" s="344">
        <f t="shared" si="17"/>
        <v>0</v>
      </c>
      <c r="BB62" s="822"/>
      <c r="BC62" s="822"/>
      <c r="BD62" s="823"/>
      <c r="BE62" s="60"/>
    </row>
    <row r="63" spans="1:57" ht="30" customHeight="1">
      <c r="A63" s="137" t="str">
        <f>IF(F63="○",MAX(A$8:A62)+1,"")</f>
        <v/>
      </c>
      <c r="B63" s="137" t="str">
        <f>IF(G63="○",MAX(B$8:B62)+1,"")</f>
        <v/>
      </c>
      <c r="C63" s="62">
        <f t="shared" si="10"/>
        <v>55</v>
      </c>
      <c r="D63" s="467"/>
      <c r="E63" s="469"/>
      <c r="F63" s="469"/>
      <c r="G63" s="469"/>
      <c r="H63" s="469"/>
      <c r="I63" s="468"/>
      <c r="J63" s="227" t="s">
        <v>117</v>
      </c>
      <c r="K63" s="468"/>
      <c r="L63" s="227" t="s">
        <v>20</v>
      </c>
      <c r="M63" s="468"/>
      <c r="N63" s="478"/>
      <c r="O63" s="335">
        <f t="shared" si="12"/>
        <v>0</v>
      </c>
      <c r="P63" s="469"/>
      <c r="Q63" s="223" t="s">
        <v>120</v>
      </c>
      <c r="R63" s="477"/>
      <c r="S63" s="487"/>
      <c r="T63" s="488"/>
      <c r="U63" s="490"/>
      <c r="V63" s="228">
        <f t="shared" si="13"/>
        <v>0</v>
      </c>
      <c r="W63" s="225">
        <f t="shared" si="18"/>
        <v>0</v>
      </c>
      <c r="X63" s="225">
        <f t="shared" si="14"/>
        <v>0</v>
      </c>
      <c r="Y63" s="226">
        <f t="shared" si="19"/>
        <v>0</v>
      </c>
      <c r="Z63" s="226">
        <f t="shared" si="11"/>
        <v>0</v>
      </c>
      <c r="AA63" s="339">
        <f t="shared" si="7"/>
        <v>0</v>
      </c>
      <c r="AB63" s="205"/>
      <c r="AC63" s="199"/>
      <c r="AD63" s="199"/>
      <c r="AE63" s="199"/>
      <c r="AF63" s="199"/>
      <c r="AG63" s="199"/>
      <c r="AH63" s="199"/>
      <c r="AI63" s="199"/>
      <c r="AJ63" s="199"/>
      <c r="AK63" s="199"/>
      <c r="AL63" s="199"/>
      <c r="AM63" s="199"/>
      <c r="AN63" s="199"/>
      <c r="AO63" s="199"/>
      <c r="AP63" s="206"/>
      <c r="AQ63" s="199"/>
      <c r="AR63" s="352">
        <f t="shared" si="15"/>
        <v>0</v>
      </c>
      <c r="AS63" s="206"/>
      <c r="AT63" s="203"/>
      <c r="AU63" s="204"/>
      <c r="AV63" s="224">
        <f>IFERROR(VLOOKUP(D63,【様式８別添１】!$D$10:$AG$59,30,FALSE),0)</f>
        <v>0</v>
      </c>
      <c r="AW63" s="356">
        <f t="shared" si="8"/>
        <v>0</v>
      </c>
      <c r="AX63" s="499">
        <v>0</v>
      </c>
      <c r="AY63" s="224">
        <f>IFERROR(VLOOKUP(D63,【様式10別添１】!$C$10:$W$99,5,FALSE),0)</f>
        <v>0</v>
      </c>
      <c r="AZ63" s="348">
        <f t="shared" si="16"/>
        <v>0</v>
      </c>
      <c r="BA63" s="344">
        <f t="shared" si="17"/>
        <v>0</v>
      </c>
      <c r="BB63" s="822"/>
      <c r="BC63" s="822"/>
      <c r="BD63" s="823"/>
      <c r="BE63" s="60"/>
    </row>
    <row r="64" spans="1:57" ht="30" customHeight="1">
      <c r="A64" s="137" t="str">
        <f>IF(F64="○",MAX(A$8:A63)+1,"")</f>
        <v/>
      </c>
      <c r="B64" s="137" t="str">
        <f>IF(G64="○",MAX(B$8:B63)+1,"")</f>
        <v/>
      </c>
      <c r="C64" s="62">
        <f t="shared" si="10"/>
        <v>56</v>
      </c>
      <c r="D64" s="467"/>
      <c r="E64" s="469"/>
      <c r="F64" s="469"/>
      <c r="G64" s="469"/>
      <c r="H64" s="469"/>
      <c r="I64" s="468"/>
      <c r="J64" s="227" t="s">
        <v>117</v>
      </c>
      <c r="K64" s="468"/>
      <c r="L64" s="227" t="s">
        <v>20</v>
      </c>
      <c r="M64" s="468"/>
      <c r="N64" s="478"/>
      <c r="O64" s="335">
        <f t="shared" si="12"/>
        <v>0</v>
      </c>
      <c r="P64" s="469"/>
      <c r="Q64" s="223" t="s">
        <v>120</v>
      </c>
      <c r="R64" s="477"/>
      <c r="S64" s="487"/>
      <c r="T64" s="488"/>
      <c r="U64" s="490"/>
      <c r="V64" s="228">
        <f t="shared" si="13"/>
        <v>0</v>
      </c>
      <c r="W64" s="225">
        <f t="shared" si="18"/>
        <v>0</v>
      </c>
      <c r="X64" s="225">
        <f t="shared" si="14"/>
        <v>0</v>
      </c>
      <c r="Y64" s="226">
        <f t="shared" si="19"/>
        <v>0</v>
      </c>
      <c r="Z64" s="226">
        <f t="shared" si="11"/>
        <v>0</v>
      </c>
      <c r="AA64" s="339">
        <f t="shared" si="7"/>
        <v>0</v>
      </c>
      <c r="AB64" s="205"/>
      <c r="AC64" s="199"/>
      <c r="AD64" s="199"/>
      <c r="AE64" s="199"/>
      <c r="AF64" s="199"/>
      <c r="AG64" s="199"/>
      <c r="AH64" s="199"/>
      <c r="AI64" s="199"/>
      <c r="AJ64" s="199"/>
      <c r="AK64" s="199"/>
      <c r="AL64" s="199"/>
      <c r="AM64" s="199"/>
      <c r="AN64" s="199"/>
      <c r="AO64" s="199"/>
      <c r="AP64" s="206"/>
      <c r="AQ64" s="199"/>
      <c r="AR64" s="352">
        <f t="shared" si="15"/>
        <v>0</v>
      </c>
      <c r="AS64" s="206"/>
      <c r="AT64" s="203"/>
      <c r="AU64" s="204"/>
      <c r="AV64" s="224">
        <f>IFERROR(VLOOKUP(D64,【様式８別添１】!$D$10:$AG$59,30,FALSE),0)</f>
        <v>0</v>
      </c>
      <c r="AW64" s="356">
        <f t="shared" si="8"/>
        <v>0</v>
      </c>
      <c r="AX64" s="499">
        <v>0</v>
      </c>
      <c r="AY64" s="224">
        <f>IFERROR(VLOOKUP(D64,【様式10別添１】!$C$10:$W$99,5,FALSE),0)</f>
        <v>0</v>
      </c>
      <c r="AZ64" s="348">
        <f t="shared" si="16"/>
        <v>0</v>
      </c>
      <c r="BA64" s="344">
        <f t="shared" si="17"/>
        <v>0</v>
      </c>
      <c r="BB64" s="822"/>
      <c r="BC64" s="822"/>
      <c r="BD64" s="823"/>
      <c r="BE64" s="60"/>
    </row>
    <row r="65" spans="1:57" ht="30" customHeight="1">
      <c r="A65" s="137" t="str">
        <f>IF(F65="○",MAX(A$8:A64)+1,"")</f>
        <v/>
      </c>
      <c r="B65" s="137" t="str">
        <f>IF(G65="○",MAX(B$8:B64)+1,"")</f>
        <v/>
      </c>
      <c r="C65" s="62">
        <f t="shared" si="10"/>
        <v>57</v>
      </c>
      <c r="D65" s="467"/>
      <c r="E65" s="469"/>
      <c r="F65" s="469"/>
      <c r="G65" s="469"/>
      <c r="H65" s="469"/>
      <c r="I65" s="468"/>
      <c r="J65" s="227" t="s">
        <v>117</v>
      </c>
      <c r="K65" s="468"/>
      <c r="L65" s="227" t="s">
        <v>20</v>
      </c>
      <c r="M65" s="468"/>
      <c r="N65" s="478"/>
      <c r="O65" s="335">
        <f t="shared" si="12"/>
        <v>0</v>
      </c>
      <c r="P65" s="469"/>
      <c r="Q65" s="223" t="s">
        <v>120</v>
      </c>
      <c r="R65" s="477"/>
      <c r="S65" s="487"/>
      <c r="T65" s="488"/>
      <c r="U65" s="490"/>
      <c r="V65" s="228">
        <f t="shared" si="13"/>
        <v>0</v>
      </c>
      <c r="W65" s="225">
        <f t="shared" si="18"/>
        <v>0</v>
      </c>
      <c r="X65" s="225">
        <f t="shared" si="14"/>
        <v>0</v>
      </c>
      <c r="Y65" s="226">
        <f t="shared" si="19"/>
        <v>0</v>
      </c>
      <c r="Z65" s="226">
        <f t="shared" si="11"/>
        <v>0</v>
      </c>
      <c r="AA65" s="339">
        <f t="shared" si="7"/>
        <v>0</v>
      </c>
      <c r="AB65" s="205"/>
      <c r="AC65" s="199"/>
      <c r="AD65" s="199"/>
      <c r="AE65" s="199"/>
      <c r="AF65" s="199"/>
      <c r="AG65" s="199"/>
      <c r="AH65" s="199"/>
      <c r="AI65" s="199"/>
      <c r="AJ65" s="199"/>
      <c r="AK65" s="199"/>
      <c r="AL65" s="199"/>
      <c r="AM65" s="199"/>
      <c r="AN65" s="199"/>
      <c r="AO65" s="199"/>
      <c r="AP65" s="206"/>
      <c r="AQ65" s="199"/>
      <c r="AR65" s="352">
        <f t="shared" si="15"/>
        <v>0</v>
      </c>
      <c r="AS65" s="206"/>
      <c r="AT65" s="203"/>
      <c r="AU65" s="204"/>
      <c r="AV65" s="224">
        <f>IFERROR(VLOOKUP(D65,【様式８別添１】!$D$10:$AG$59,30,FALSE),0)</f>
        <v>0</v>
      </c>
      <c r="AW65" s="356">
        <f t="shared" si="8"/>
        <v>0</v>
      </c>
      <c r="AX65" s="499">
        <v>0</v>
      </c>
      <c r="AY65" s="224">
        <f>IFERROR(VLOOKUP(D65,【様式10別添１】!$C$10:$W$99,5,FALSE),0)</f>
        <v>0</v>
      </c>
      <c r="AZ65" s="348">
        <f t="shared" si="16"/>
        <v>0</v>
      </c>
      <c r="BA65" s="344">
        <f t="shared" si="17"/>
        <v>0</v>
      </c>
      <c r="BB65" s="822"/>
      <c r="BC65" s="822"/>
      <c r="BD65" s="823"/>
      <c r="BE65" s="60"/>
    </row>
    <row r="66" spans="1:57" ht="30" customHeight="1">
      <c r="A66" s="137" t="str">
        <f>IF(F66="○",MAX(A$8:A65)+1,"")</f>
        <v/>
      </c>
      <c r="B66" s="137" t="str">
        <f>IF(G66="○",MAX(B$8:B65)+1,"")</f>
        <v/>
      </c>
      <c r="C66" s="62">
        <f t="shared" si="10"/>
        <v>58</v>
      </c>
      <c r="D66" s="467"/>
      <c r="E66" s="469"/>
      <c r="F66" s="469"/>
      <c r="G66" s="469"/>
      <c r="H66" s="469"/>
      <c r="I66" s="468"/>
      <c r="J66" s="227" t="s">
        <v>117</v>
      </c>
      <c r="K66" s="468"/>
      <c r="L66" s="227" t="s">
        <v>20</v>
      </c>
      <c r="M66" s="468"/>
      <c r="N66" s="478"/>
      <c r="O66" s="335">
        <f t="shared" si="12"/>
        <v>0</v>
      </c>
      <c r="P66" s="469"/>
      <c r="Q66" s="223" t="s">
        <v>120</v>
      </c>
      <c r="R66" s="477"/>
      <c r="S66" s="487"/>
      <c r="T66" s="488"/>
      <c r="U66" s="490"/>
      <c r="V66" s="228">
        <f t="shared" si="13"/>
        <v>0</v>
      </c>
      <c r="W66" s="225">
        <f t="shared" si="18"/>
        <v>0</v>
      </c>
      <c r="X66" s="225">
        <f t="shared" si="14"/>
        <v>0</v>
      </c>
      <c r="Y66" s="226">
        <f t="shared" si="19"/>
        <v>0</v>
      </c>
      <c r="Z66" s="226">
        <f t="shared" si="11"/>
        <v>0</v>
      </c>
      <c r="AA66" s="339">
        <f t="shared" si="7"/>
        <v>0</v>
      </c>
      <c r="AB66" s="205"/>
      <c r="AC66" s="199"/>
      <c r="AD66" s="199"/>
      <c r="AE66" s="199"/>
      <c r="AF66" s="199"/>
      <c r="AG66" s="199"/>
      <c r="AH66" s="199"/>
      <c r="AI66" s="199"/>
      <c r="AJ66" s="199"/>
      <c r="AK66" s="199"/>
      <c r="AL66" s="199"/>
      <c r="AM66" s="199"/>
      <c r="AN66" s="199"/>
      <c r="AO66" s="199"/>
      <c r="AP66" s="206"/>
      <c r="AQ66" s="199"/>
      <c r="AR66" s="352">
        <f t="shared" si="15"/>
        <v>0</v>
      </c>
      <c r="AS66" s="206"/>
      <c r="AT66" s="203"/>
      <c r="AU66" s="204"/>
      <c r="AV66" s="224">
        <f>IFERROR(VLOOKUP(D66,【様式８別添１】!$D$10:$AG$59,30,FALSE),0)</f>
        <v>0</v>
      </c>
      <c r="AW66" s="356">
        <f t="shared" si="8"/>
        <v>0</v>
      </c>
      <c r="AX66" s="499">
        <v>0</v>
      </c>
      <c r="AY66" s="224">
        <f>IFERROR(VLOOKUP(D66,【様式10別添１】!$C$10:$W$99,5,FALSE),0)</f>
        <v>0</v>
      </c>
      <c r="AZ66" s="348">
        <f t="shared" si="16"/>
        <v>0</v>
      </c>
      <c r="BA66" s="344">
        <f t="shared" si="17"/>
        <v>0</v>
      </c>
      <c r="BB66" s="822"/>
      <c r="BC66" s="822"/>
      <c r="BD66" s="823"/>
      <c r="BE66" s="60"/>
    </row>
    <row r="67" spans="1:57" ht="30" customHeight="1">
      <c r="A67" s="137" t="str">
        <f>IF(F67="○",MAX(A$8:A66)+1,"")</f>
        <v/>
      </c>
      <c r="B67" s="137" t="str">
        <f>IF(G67="○",MAX(B$8:B66)+1,"")</f>
        <v/>
      </c>
      <c r="C67" s="62">
        <f t="shared" si="10"/>
        <v>59</v>
      </c>
      <c r="D67" s="467"/>
      <c r="E67" s="469"/>
      <c r="F67" s="469"/>
      <c r="G67" s="469"/>
      <c r="H67" s="469"/>
      <c r="I67" s="468"/>
      <c r="J67" s="227" t="s">
        <v>117</v>
      </c>
      <c r="K67" s="468"/>
      <c r="L67" s="227" t="s">
        <v>20</v>
      </c>
      <c r="M67" s="468"/>
      <c r="N67" s="478"/>
      <c r="O67" s="335">
        <f t="shared" si="12"/>
        <v>0</v>
      </c>
      <c r="P67" s="469"/>
      <c r="Q67" s="223" t="s">
        <v>120</v>
      </c>
      <c r="R67" s="477"/>
      <c r="S67" s="487"/>
      <c r="T67" s="488"/>
      <c r="U67" s="490"/>
      <c r="V67" s="228">
        <f t="shared" si="13"/>
        <v>0</v>
      </c>
      <c r="W67" s="225">
        <f t="shared" si="18"/>
        <v>0</v>
      </c>
      <c r="X67" s="225">
        <f t="shared" si="14"/>
        <v>0</v>
      </c>
      <c r="Y67" s="226">
        <f t="shared" si="19"/>
        <v>0</v>
      </c>
      <c r="Z67" s="226">
        <f t="shared" si="11"/>
        <v>0</v>
      </c>
      <c r="AA67" s="339">
        <f t="shared" si="7"/>
        <v>0</v>
      </c>
      <c r="AB67" s="205"/>
      <c r="AC67" s="199"/>
      <c r="AD67" s="199"/>
      <c r="AE67" s="199"/>
      <c r="AF67" s="199"/>
      <c r="AG67" s="199"/>
      <c r="AH67" s="199"/>
      <c r="AI67" s="199"/>
      <c r="AJ67" s="199"/>
      <c r="AK67" s="199"/>
      <c r="AL67" s="199"/>
      <c r="AM67" s="199"/>
      <c r="AN67" s="199"/>
      <c r="AO67" s="199"/>
      <c r="AP67" s="206"/>
      <c r="AQ67" s="199"/>
      <c r="AR67" s="352">
        <f t="shared" si="15"/>
        <v>0</v>
      </c>
      <c r="AS67" s="206"/>
      <c r="AT67" s="203"/>
      <c r="AU67" s="204"/>
      <c r="AV67" s="224">
        <f>IFERROR(VLOOKUP(D67,【様式８別添１】!$D$10:$AG$59,30,FALSE),0)</f>
        <v>0</v>
      </c>
      <c r="AW67" s="356">
        <f t="shared" si="8"/>
        <v>0</v>
      </c>
      <c r="AX67" s="499">
        <v>0</v>
      </c>
      <c r="AY67" s="224">
        <f>IFERROR(VLOOKUP(D67,【様式10別添１】!$C$10:$W$99,5,FALSE),0)</f>
        <v>0</v>
      </c>
      <c r="AZ67" s="348">
        <f t="shared" si="16"/>
        <v>0</v>
      </c>
      <c r="BA67" s="344">
        <f t="shared" si="17"/>
        <v>0</v>
      </c>
      <c r="BB67" s="822"/>
      <c r="BC67" s="822"/>
      <c r="BD67" s="823"/>
      <c r="BE67" s="60"/>
    </row>
    <row r="68" spans="1:57" ht="30" customHeight="1">
      <c r="A68" s="137" t="str">
        <f>IF(F68="○",MAX(A$8:A67)+1,"")</f>
        <v/>
      </c>
      <c r="B68" s="137" t="str">
        <f>IF(G68="○",MAX(B$8:B67)+1,"")</f>
        <v/>
      </c>
      <c r="C68" s="62">
        <f t="shared" si="10"/>
        <v>60</v>
      </c>
      <c r="D68" s="467"/>
      <c r="E68" s="469"/>
      <c r="F68" s="469"/>
      <c r="G68" s="469"/>
      <c r="H68" s="469"/>
      <c r="I68" s="468"/>
      <c r="J68" s="227" t="s">
        <v>117</v>
      </c>
      <c r="K68" s="468"/>
      <c r="L68" s="227" t="s">
        <v>20</v>
      </c>
      <c r="M68" s="468"/>
      <c r="N68" s="478"/>
      <c r="O68" s="335">
        <f t="shared" si="12"/>
        <v>0</v>
      </c>
      <c r="P68" s="469"/>
      <c r="Q68" s="223" t="s">
        <v>120</v>
      </c>
      <c r="R68" s="477"/>
      <c r="S68" s="487"/>
      <c r="T68" s="488"/>
      <c r="U68" s="490"/>
      <c r="V68" s="228">
        <f t="shared" si="13"/>
        <v>0</v>
      </c>
      <c r="W68" s="225">
        <f t="shared" si="18"/>
        <v>0</v>
      </c>
      <c r="X68" s="225">
        <f t="shared" si="14"/>
        <v>0</v>
      </c>
      <c r="Y68" s="226">
        <f t="shared" si="19"/>
        <v>0</v>
      </c>
      <c r="Z68" s="226">
        <f t="shared" si="11"/>
        <v>0</v>
      </c>
      <c r="AA68" s="339">
        <f t="shared" si="7"/>
        <v>0</v>
      </c>
      <c r="AB68" s="205"/>
      <c r="AC68" s="199"/>
      <c r="AD68" s="199"/>
      <c r="AE68" s="199"/>
      <c r="AF68" s="199"/>
      <c r="AG68" s="199"/>
      <c r="AH68" s="199"/>
      <c r="AI68" s="199"/>
      <c r="AJ68" s="199"/>
      <c r="AK68" s="199"/>
      <c r="AL68" s="199"/>
      <c r="AM68" s="199"/>
      <c r="AN68" s="199"/>
      <c r="AO68" s="199"/>
      <c r="AP68" s="206"/>
      <c r="AQ68" s="199"/>
      <c r="AR68" s="352">
        <f t="shared" si="15"/>
        <v>0</v>
      </c>
      <c r="AS68" s="206"/>
      <c r="AT68" s="203"/>
      <c r="AU68" s="204"/>
      <c r="AV68" s="224">
        <f>IFERROR(VLOOKUP(D68,【様式８別添１】!$D$10:$AG$59,30,FALSE),0)</f>
        <v>0</v>
      </c>
      <c r="AW68" s="356">
        <f t="shared" si="8"/>
        <v>0</v>
      </c>
      <c r="AX68" s="499">
        <v>0</v>
      </c>
      <c r="AY68" s="224">
        <f>IFERROR(VLOOKUP(D68,【様式10別添１】!$C$10:$W$99,5,FALSE),0)</f>
        <v>0</v>
      </c>
      <c r="AZ68" s="348">
        <f t="shared" si="16"/>
        <v>0</v>
      </c>
      <c r="BA68" s="344">
        <f t="shared" si="17"/>
        <v>0</v>
      </c>
      <c r="BB68" s="822"/>
      <c r="BC68" s="822"/>
      <c r="BD68" s="823"/>
      <c r="BE68" s="60"/>
    </row>
    <row r="69" spans="1:57" ht="30" customHeight="1">
      <c r="A69" s="137" t="str">
        <f>IF(F69="○",MAX(A$8:A68)+1,"")</f>
        <v/>
      </c>
      <c r="B69" s="137" t="str">
        <f>IF(G69="○",MAX(B$8:B68)+1,"")</f>
        <v/>
      </c>
      <c r="C69" s="62">
        <f t="shared" si="10"/>
        <v>61</v>
      </c>
      <c r="D69" s="467"/>
      <c r="E69" s="469"/>
      <c r="F69" s="469"/>
      <c r="G69" s="469"/>
      <c r="H69" s="469"/>
      <c r="I69" s="468"/>
      <c r="J69" s="227" t="s">
        <v>117</v>
      </c>
      <c r="K69" s="468"/>
      <c r="L69" s="227" t="s">
        <v>20</v>
      </c>
      <c r="M69" s="468"/>
      <c r="N69" s="478"/>
      <c r="O69" s="335">
        <f t="shared" si="12"/>
        <v>0</v>
      </c>
      <c r="P69" s="469"/>
      <c r="Q69" s="223" t="s">
        <v>120</v>
      </c>
      <c r="R69" s="477"/>
      <c r="S69" s="487"/>
      <c r="T69" s="488"/>
      <c r="U69" s="490"/>
      <c r="V69" s="228">
        <f t="shared" si="13"/>
        <v>0</v>
      </c>
      <c r="W69" s="225">
        <f t="shared" si="18"/>
        <v>0</v>
      </c>
      <c r="X69" s="225">
        <f t="shared" si="14"/>
        <v>0</v>
      </c>
      <c r="Y69" s="226">
        <f t="shared" si="19"/>
        <v>0</v>
      </c>
      <c r="Z69" s="226">
        <f t="shared" si="11"/>
        <v>0</v>
      </c>
      <c r="AA69" s="339">
        <f t="shared" si="7"/>
        <v>0</v>
      </c>
      <c r="AB69" s="205"/>
      <c r="AC69" s="199"/>
      <c r="AD69" s="199"/>
      <c r="AE69" s="199"/>
      <c r="AF69" s="199"/>
      <c r="AG69" s="199"/>
      <c r="AH69" s="199"/>
      <c r="AI69" s="199"/>
      <c r="AJ69" s="199"/>
      <c r="AK69" s="199"/>
      <c r="AL69" s="199"/>
      <c r="AM69" s="199"/>
      <c r="AN69" s="199"/>
      <c r="AO69" s="199"/>
      <c r="AP69" s="206"/>
      <c r="AQ69" s="199"/>
      <c r="AR69" s="352">
        <f t="shared" si="15"/>
        <v>0</v>
      </c>
      <c r="AS69" s="206"/>
      <c r="AT69" s="203"/>
      <c r="AU69" s="204"/>
      <c r="AV69" s="224">
        <f>IFERROR(VLOOKUP(D69,【様式８別添１】!$D$10:$AG$59,30,FALSE),0)</f>
        <v>0</v>
      </c>
      <c r="AW69" s="356">
        <f t="shared" si="8"/>
        <v>0</v>
      </c>
      <c r="AX69" s="499">
        <v>0</v>
      </c>
      <c r="AY69" s="224">
        <f>IFERROR(VLOOKUP(D69,【様式10別添１】!$C$10:$W$99,5,FALSE),0)</f>
        <v>0</v>
      </c>
      <c r="AZ69" s="348">
        <f t="shared" si="16"/>
        <v>0</v>
      </c>
      <c r="BA69" s="344">
        <f t="shared" si="17"/>
        <v>0</v>
      </c>
      <c r="BB69" s="822"/>
      <c r="BC69" s="822"/>
      <c r="BD69" s="823"/>
      <c r="BE69" s="60"/>
    </row>
    <row r="70" spans="1:57" ht="30" customHeight="1">
      <c r="A70" s="137" t="str">
        <f>IF(F70="○",MAX(A$8:A69)+1,"")</f>
        <v/>
      </c>
      <c r="B70" s="137" t="str">
        <f>IF(G70="○",MAX(B$8:B69)+1,"")</f>
        <v/>
      </c>
      <c r="C70" s="62">
        <f t="shared" si="10"/>
        <v>62</v>
      </c>
      <c r="D70" s="467"/>
      <c r="E70" s="469"/>
      <c r="F70" s="469"/>
      <c r="G70" s="469"/>
      <c r="H70" s="469"/>
      <c r="I70" s="468"/>
      <c r="J70" s="227" t="s">
        <v>117</v>
      </c>
      <c r="K70" s="468"/>
      <c r="L70" s="227" t="s">
        <v>20</v>
      </c>
      <c r="M70" s="468"/>
      <c r="N70" s="478"/>
      <c r="O70" s="335">
        <f t="shared" si="12"/>
        <v>0</v>
      </c>
      <c r="P70" s="469"/>
      <c r="Q70" s="223" t="s">
        <v>120</v>
      </c>
      <c r="R70" s="477"/>
      <c r="S70" s="487"/>
      <c r="T70" s="488"/>
      <c r="U70" s="490"/>
      <c r="V70" s="228">
        <f t="shared" si="13"/>
        <v>0</v>
      </c>
      <c r="W70" s="225">
        <f t="shared" si="18"/>
        <v>0</v>
      </c>
      <c r="X70" s="225">
        <f t="shared" si="14"/>
        <v>0</v>
      </c>
      <c r="Y70" s="226">
        <f t="shared" si="19"/>
        <v>0</v>
      </c>
      <c r="Z70" s="226">
        <f t="shared" si="11"/>
        <v>0</v>
      </c>
      <c r="AA70" s="339">
        <f t="shared" si="7"/>
        <v>0</v>
      </c>
      <c r="AB70" s="205"/>
      <c r="AC70" s="199"/>
      <c r="AD70" s="199"/>
      <c r="AE70" s="199"/>
      <c r="AF70" s="199"/>
      <c r="AG70" s="199"/>
      <c r="AH70" s="199"/>
      <c r="AI70" s="199"/>
      <c r="AJ70" s="199"/>
      <c r="AK70" s="199"/>
      <c r="AL70" s="199"/>
      <c r="AM70" s="199"/>
      <c r="AN70" s="199"/>
      <c r="AO70" s="199"/>
      <c r="AP70" s="206"/>
      <c r="AQ70" s="199"/>
      <c r="AR70" s="352">
        <f t="shared" si="15"/>
        <v>0</v>
      </c>
      <c r="AS70" s="206"/>
      <c r="AT70" s="203"/>
      <c r="AU70" s="204"/>
      <c r="AV70" s="224">
        <f>IFERROR(VLOOKUP(D70,【様式８別添１】!$D$10:$AG$59,30,FALSE),0)</f>
        <v>0</v>
      </c>
      <c r="AW70" s="356">
        <f t="shared" si="8"/>
        <v>0</v>
      </c>
      <c r="AX70" s="499">
        <v>0</v>
      </c>
      <c r="AY70" s="224">
        <f>IFERROR(VLOOKUP(D70,【様式10別添１】!$C$10:$W$99,5,FALSE),0)</f>
        <v>0</v>
      </c>
      <c r="AZ70" s="348">
        <f t="shared" si="16"/>
        <v>0</v>
      </c>
      <c r="BA70" s="344">
        <f t="shared" si="17"/>
        <v>0</v>
      </c>
      <c r="BB70" s="822"/>
      <c r="BC70" s="822"/>
      <c r="BD70" s="823"/>
      <c r="BE70" s="60"/>
    </row>
    <row r="71" spans="1:57" ht="30" customHeight="1">
      <c r="A71" s="137" t="str">
        <f>IF(F71="○",MAX(A$8:A70)+1,"")</f>
        <v/>
      </c>
      <c r="B71" s="137" t="str">
        <f>IF(G71="○",MAX(B$8:B70)+1,"")</f>
        <v/>
      </c>
      <c r="C71" s="62">
        <f t="shared" si="10"/>
        <v>63</v>
      </c>
      <c r="D71" s="467"/>
      <c r="E71" s="469"/>
      <c r="F71" s="469"/>
      <c r="G71" s="469"/>
      <c r="H71" s="469"/>
      <c r="I71" s="468"/>
      <c r="J71" s="227" t="s">
        <v>117</v>
      </c>
      <c r="K71" s="468"/>
      <c r="L71" s="227" t="s">
        <v>20</v>
      </c>
      <c r="M71" s="468"/>
      <c r="N71" s="478"/>
      <c r="O71" s="335">
        <f t="shared" si="12"/>
        <v>0</v>
      </c>
      <c r="P71" s="469"/>
      <c r="Q71" s="223" t="s">
        <v>120</v>
      </c>
      <c r="R71" s="477"/>
      <c r="S71" s="487"/>
      <c r="T71" s="488"/>
      <c r="U71" s="490"/>
      <c r="V71" s="228">
        <f t="shared" si="13"/>
        <v>0</v>
      </c>
      <c r="W71" s="225">
        <f t="shared" si="18"/>
        <v>0</v>
      </c>
      <c r="X71" s="225">
        <f t="shared" si="14"/>
        <v>0</v>
      </c>
      <c r="Y71" s="226">
        <f t="shared" si="19"/>
        <v>0</v>
      </c>
      <c r="Z71" s="226">
        <f t="shared" si="11"/>
        <v>0</v>
      </c>
      <c r="AA71" s="339">
        <f t="shared" si="7"/>
        <v>0</v>
      </c>
      <c r="AB71" s="205"/>
      <c r="AC71" s="199"/>
      <c r="AD71" s="199"/>
      <c r="AE71" s="199"/>
      <c r="AF71" s="199"/>
      <c r="AG71" s="199"/>
      <c r="AH71" s="199"/>
      <c r="AI71" s="199"/>
      <c r="AJ71" s="199"/>
      <c r="AK71" s="199"/>
      <c r="AL71" s="199"/>
      <c r="AM71" s="199"/>
      <c r="AN71" s="199"/>
      <c r="AO71" s="199"/>
      <c r="AP71" s="206"/>
      <c r="AQ71" s="199"/>
      <c r="AR71" s="352">
        <f t="shared" si="15"/>
        <v>0</v>
      </c>
      <c r="AS71" s="206"/>
      <c r="AT71" s="203"/>
      <c r="AU71" s="204"/>
      <c r="AV71" s="224">
        <f>IFERROR(VLOOKUP(D71,【様式８別添１】!$D$10:$AG$59,30,FALSE),0)</f>
        <v>0</v>
      </c>
      <c r="AW71" s="356">
        <f t="shared" si="8"/>
        <v>0</v>
      </c>
      <c r="AX71" s="499">
        <v>0</v>
      </c>
      <c r="AY71" s="224">
        <f>IFERROR(VLOOKUP(D71,【様式10別添１】!$C$10:$W$99,5,FALSE),0)</f>
        <v>0</v>
      </c>
      <c r="AZ71" s="348">
        <f t="shared" si="16"/>
        <v>0</v>
      </c>
      <c r="BA71" s="344">
        <f t="shared" si="17"/>
        <v>0</v>
      </c>
      <c r="BB71" s="822"/>
      <c r="BC71" s="822"/>
      <c r="BD71" s="823"/>
      <c r="BE71" s="60"/>
    </row>
    <row r="72" spans="1:57" ht="30" customHeight="1">
      <c r="A72" s="137" t="str">
        <f>IF(F72="○",MAX(A$8:A71)+1,"")</f>
        <v/>
      </c>
      <c r="B72" s="137" t="str">
        <f>IF(G72="○",MAX(B$8:B71)+1,"")</f>
        <v/>
      </c>
      <c r="C72" s="62">
        <f t="shared" si="10"/>
        <v>64</v>
      </c>
      <c r="D72" s="467"/>
      <c r="E72" s="469"/>
      <c r="F72" s="469"/>
      <c r="G72" s="469"/>
      <c r="H72" s="469"/>
      <c r="I72" s="468"/>
      <c r="J72" s="227" t="s">
        <v>117</v>
      </c>
      <c r="K72" s="468"/>
      <c r="L72" s="227" t="s">
        <v>20</v>
      </c>
      <c r="M72" s="468"/>
      <c r="N72" s="478"/>
      <c r="O72" s="335">
        <f t="shared" si="12"/>
        <v>0</v>
      </c>
      <c r="P72" s="469"/>
      <c r="Q72" s="223" t="s">
        <v>120</v>
      </c>
      <c r="R72" s="477"/>
      <c r="S72" s="487"/>
      <c r="T72" s="488"/>
      <c r="U72" s="490"/>
      <c r="V72" s="228">
        <f t="shared" si="13"/>
        <v>0</v>
      </c>
      <c r="W72" s="225">
        <f t="shared" si="18"/>
        <v>0</v>
      </c>
      <c r="X72" s="225">
        <f t="shared" si="14"/>
        <v>0</v>
      </c>
      <c r="Y72" s="226">
        <f t="shared" si="19"/>
        <v>0</v>
      </c>
      <c r="Z72" s="226">
        <f t="shared" si="11"/>
        <v>0</v>
      </c>
      <c r="AA72" s="339">
        <f t="shared" si="7"/>
        <v>0</v>
      </c>
      <c r="AB72" s="205"/>
      <c r="AC72" s="199"/>
      <c r="AD72" s="199"/>
      <c r="AE72" s="199"/>
      <c r="AF72" s="199"/>
      <c r="AG72" s="199"/>
      <c r="AH72" s="199"/>
      <c r="AI72" s="199"/>
      <c r="AJ72" s="199"/>
      <c r="AK72" s="199"/>
      <c r="AL72" s="199"/>
      <c r="AM72" s="199"/>
      <c r="AN72" s="199"/>
      <c r="AO72" s="199"/>
      <c r="AP72" s="206"/>
      <c r="AQ72" s="199"/>
      <c r="AR72" s="352">
        <f t="shared" si="15"/>
        <v>0</v>
      </c>
      <c r="AS72" s="206"/>
      <c r="AT72" s="203"/>
      <c r="AU72" s="204"/>
      <c r="AV72" s="224">
        <f>IFERROR(VLOOKUP(D72,【様式８別添１】!$D$10:$AG$59,30,FALSE),0)</f>
        <v>0</v>
      </c>
      <c r="AW72" s="356">
        <f t="shared" si="8"/>
        <v>0</v>
      </c>
      <c r="AX72" s="499">
        <v>0</v>
      </c>
      <c r="AY72" s="224">
        <f>IFERROR(VLOOKUP(D72,【様式10別添１】!$C$10:$W$99,5,FALSE),0)</f>
        <v>0</v>
      </c>
      <c r="AZ72" s="348">
        <f t="shared" si="16"/>
        <v>0</v>
      </c>
      <c r="BA72" s="344">
        <f t="shared" si="17"/>
        <v>0</v>
      </c>
      <c r="BB72" s="822"/>
      <c r="BC72" s="822"/>
      <c r="BD72" s="823"/>
      <c r="BE72" s="60"/>
    </row>
    <row r="73" spans="1:57" ht="30" customHeight="1">
      <c r="A73" s="137" t="str">
        <f>IF(F73="○",MAX(A$8:A72)+1,"")</f>
        <v/>
      </c>
      <c r="B73" s="137" t="str">
        <f>IF(G73="○",MAX(B$8:B72)+1,"")</f>
        <v/>
      </c>
      <c r="C73" s="62">
        <f t="shared" si="10"/>
        <v>65</v>
      </c>
      <c r="D73" s="467"/>
      <c r="E73" s="469"/>
      <c r="F73" s="469"/>
      <c r="G73" s="469"/>
      <c r="H73" s="469"/>
      <c r="I73" s="468"/>
      <c r="J73" s="227" t="s">
        <v>117</v>
      </c>
      <c r="K73" s="468"/>
      <c r="L73" s="227" t="s">
        <v>20</v>
      </c>
      <c r="M73" s="468"/>
      <c r="N73" s="478"/>
      <c r="O73" s="335">
        <f t="shared" ref="O73:O98" si="20">IF(ROUNDDOWN(N73/$N$4,1)&gt;1,1,ROUNDDOWN(N73/$N$4,1))</f>
        <v>0</v>
      </c>
      <c r="P73" s="469"/>
      <c r="Q73" s="223" t="s">
        <v>120</v>
      </c>
      <c r="R73" s="477"/>
      <c r="S73" s="487"/>
      <c r="T73" s="488"/>
      <c r="U73" s="490"/>
      <c r="V73" s="228">
        <f t="shared" ref="V73:V98" si="21">IF(D73="",0,ROUND($V$99/COUNTA($D$9:$D$98),0))</f>
        <v>0</v>
      </c>
      <c r="W73" s="225">
        <f t="shared" si="18"/>
        <v>0</v>
      </c>
      <c r="X73" s="225">
        <f t="shared" ref="X73:X98" si="22">IF($W$4="○",W73,SUM(S73:U73))</f>
        <v>0</v>
      </c>
      <c r="Y73" s="226">
        <f t="shared" si="19"/>
        <v>0</v>
      </c>
      <c r="Z73" s="226">
        <f t="shared" si="11"/>
        <v>0</v>
      </c>
      <c r="AA73" s="339">
        <f t="shared" si="7"/>
        <v>0</v>
      </c>
      <c r="AB73" s="205"/>
      <c r="AC73" s="199"/>
      <c r="AD73" s="199"/>
      <c r="AE73" s="199"/>
      <c r="AF73" s="199"/>
      <c r="AG73" s="199"/>
      <c r="AH73" s="199"/>
      <c r="AI73" s="199"/>
      <c r="AJ73" s="199"/>
      <c r="AK73" s="199"/>
      <c r="AL73" s="199"/>
      <c r="AM73" s="199"/>
      <c r="AN73" s="199"/>
      <c r="AO73" s="199"/>
      <c r="AP73" s="206"/>
      <c r="AQ73" s="199"/>
      <c r="AR73" s="352">
        <f t="shared" si="15"/>
        <v>0</v>
      </c>
      <c r="AS73" s="206"/>
      <c r="AT73" s="203"/>
      <c r="AU73" s="204"/>
      <c r="AV73" s="224">
        <f>IFERROR(VLOOKUP(D73,【様式８別添１】!$D$10:$AG$59,30,FALSE),0)</f>
        <v>0</v>
      </c>
      <c r="AW73" s="356">
        <f t="shared" si="8"/>
        <v>0</v>
      </c>
      <c r="AX73" s="499">
        <v>0</v>
      </c>
      <c r="AY73" s="224">
        <f>IFERROR(VLOOKUP(D73,【様式10別添１】!$C$10:$W$99,5,FALSE),0)</f>
        <v>0</v>
      </c>
      <c r="AZ73" s="348">
        <f t="shared" ref="AZ73:AZ98" si="23">SUM(AX73:AY73)</f>
        <v>0</v>
      </c>
      <c r="BA73" s="344">
        <f t="shared" ref="BA73:BA98" si="24">AR73-AA73-AS73-AW73-AZ73</f>
        <v>0</v>
      </c>
      <c r="BB73" s="822"/>
      <c r="BC73" s="822"/>
      <c r="BD73" s="823"/>
      <c r="BE73" s="60"/>
    </row>
    <row r="74" spans="1:57" ht="30" customHeight="1">
      <c r="A74" s="137" t="str">
        <f>IF(F74="○",MAX(A$8:A73)+1,"")</f>
        <v/>
      </c>
      <c r="B74" s="137" t="str">
        <f>IF(G74="○",MAX(B$8:B73)+1,"")</f>
        <v/>
      </c>
      <c r="C74" s="62">
        <f t="shared" si="10"/>
        <v>66</v>
      </c>
      <c r="D74" s="467"/>
      <c r="E74" s="469"/>
      <c r="F74" s="469"/>
      <c r="G74" s="469"/>
      <c r="H74" s="469"/>
      <c r="I74" s="468"/>
      <c r="J74" s="227" t="s">
        <v>117</v>
      </c>
      <c r="K74" s="468"/>
      <c r="L74" s="227" t="s">
        <v>20</v>
      </c>
      <c r="M74" s="468"/>
      <c r="N74" s="478"/>
      <c r="O74" s="335">
        <f t="shared" si="20"/>
        <v>0</v>
      </c>
      <c r="P74" s="469"/>
      <c r="Q74" s="223" t="s">
        <v>120</v>
      </c>
      <c r="R74" s="477"/>
      <c r="S74" s="487"/>
      <c r="T74" s="488"/>
      <c r="U74" s="490"/>
      <c r="V74" s="228">
        <f t="shared" si="21"/>
        <v>0</v>
      </c>
      <c r="W74" s="225">
        <f t="shared" ref="W74:W98" si="25">IF($W$4="○",V74,0)</f>
        <v>0</v>
      </c>
      <c r="X74" s="225">
        <f t="shared" si="22"/>
        <v>0</v>
      </c>
      <c r="Y74" s="226">
        <f t="shared" si="19"/>
        <v>0</v>
      </c>
      <c r="Z74" s="226">
        <f t="shared" si="11"/>
        <v>0</v>
      </c>
      <c r="AA74" s="339">
        <f t="shared" ref="AA74:AA98" si="26">SUM(X74,Z74)</f>
        <v>0</v>
      </c>
      <c r="AB74" s="205"/>
      <c r="AC74" s="199"/>
      <c r="AD74" s="199"/>
      <c r="AE74" s="199"/>
      <c r="AF74" s="199"/>
      <c r="AG74" s="199"/>
      <c r="AH74" s="199"/>
      <c r="AI74" s="199"/>
      <c r="AJ74" s="199"/>
      <c r="AK74" s="199"/>
      <c r="AL74" s="199"/>
      <c r="AM74" s="199"/>
      <c r="AN74" s="199"/>
      <c r="AO74" s="199"/>
      <c r="AP74" s="206"/>
      <c r="AQ74" s="199"/>
      <c r="AR74" s="352">
        <f t="shared" si="15"/>
        <v>0</v>
      </c>
      <c r="AS74" s="206"/>
      <c r="AT74" s="203"/>
      <c r="AU74" s="204"/>
      <c r="AV74" s="224">
        <f>IFERROR(VLOOKUP(D74,【様式８別添１】!$D$10:$AG$59,30,FALSE),0)</f>
        <v>0</v>
      </c>
      <c r="AW74" s="356">
        <f t="shared" si="8"/>
        <v>0</v>
      </c>
      <c r="AX74" s="499">
        <v>0</v>
      </c>
      <c r="AY74" s="224">
        <f>IFERROR(VLOOKUP(D74,【様式10別添１】!$C$10:$W$99,5,FALSE),0)</f>
        <v>0</v>
      </c>
      <c r="AZ74" s="348">
        <f t="shared" si="23"/>
        <v>0</v>
      </c>
      <c r="BA74" s="344">
        <f t="shared" si="24"/>
        <v>0</v>
      </c>
      <c r="BB74" s="822"/>
      <c r="BC74" s="822"/>
      <c r="BD74" s="823"/>
      <c r="BE74" s="60"/>
    </row>
    <row r="75" spans="1:57" ht="30" customHeight="1">
      <c r="A75" s="137" t="str">
        <f>IF(F75="○",MAX(A$8:A74)+1,"")</f>
        <v/>
      </c>
      <c r="B75" s="137" t="str">
        <f>IF(G75="○",MAX(B$8:B74)+1,"")</f>
        <v/>
      </c>
      <c r="C75" s="62">
        <f t="shared" si="10"/>
        <v>67</v>
      </c>
      <c r="D75" s="467"/>
      <c r="E75" s="469"/>
      <c r="F75" s="469"/>
      <c r="G75" s="469"/>
      <c r="H75" s="469"/>
      <c r="I75" s="468"/>
      <c r="J75" s="227" t="s">
        <v>117</v>
      </c>
      <c r="K75" s="468"/>
      <c r="L75" s="227" t="s">
        <v>20</v>
      </c>
      <c r="M75" s="468"/>
      <c r="N75" s="478"/>
      <c r="O75" s="335">
        <f t="shared" si="20"/>
        <v>0</v>
      </c>
      <c r="P75" s="469"/>
      <c r="Q75" s="223" t="s">
        <v>120</v>
      </c>
      <c r="R75" s="477"/>
      <c r="S75" s="487"/>
      <c r="T75" s="488"/>
      <c r="U75" s="490"/>
      <c r="V75" s="228">
        <f t="shared" si="21"/>
        <v>0</v>
      </c>
      <c r="W75" s="225">
        <f t="shared" si="25"/>
        <v>0</v>
      </c>
      <c r="X75" s="225">
        <f t="shared" si="22"/>
        <v>0</v>
      </c>
      <c r="Y75" s="226">
        <f t="shared" si="19"/>
        <v>0</v>
      </c>
      <c r="Z75" s="226">
        <f t="shared" si="11"/>
        <v>0</v>
      </c>
      <c r="AA75" s="339">
        <f t="shared" si="26"/>
        <v>0</v>
      </c>
      <c r="AB75" s="205"/>
      <c r="AC75" s="199"/>
      <c r="AD75" s="199"/>
      <c r="AE75" s="199"/>
      <c r="AF75" s="199"/>
      <c r="AG75" s="199"/>
      <c r="AH75" s="199"/>
      <c r="AI75" s="199"/>
      <c r="AJ75" s="199"/>
      <c r="AK75" s="199"/>
      <c r="AL75" s="199"/>
      <c r="AM75" s="199"/>
      <c r="AN75" s="199"/>
      <c r="AO75" s="199"/>
      <c r="AP75" s="206"/>
      <c r="AQ75" s="199"/>
      <c r="AR75" s="352">
        <f t="shared" si="15"/>
        <v>0</v>
      </c>
      <c r="AS75" s="206"/>
      <c r="AT75" s="203"/>
      <c r="AU75" s="204"/>
      <c r="AV75" s="224">
        <f>IFERROR(VLOOKUP(D75,【様式８別添１】!$D$10:$AG$59,30,FALSE),0)</f>
        <v>0</v>
      </c>
      <c r="AW75" s="356">
        <f t="shared" si="8"/>
        <v>0</v>
      </c>
      <c r="AX75" s="499">
        <v>0</v>
      </c>
      <c r="AY75" s="224">
        <f>IFERROR(VLOOKUP(D75,【様式10別添１】!$C$10:$W$99,5,FALSE),0)</f>
        <v>0</v>
      </c>
      <c r="AZ75" s="348">
        <f t="shared" si="23"/>
        <v>0</v>
      </c>
      <c r="BA75" s="344">
        <f t="shared" si="24"/>
        <v>0</v>
      </c>
      <c r="BB75" s="822"/>
      <c r="BC75" s="822"/>
      <c r="BD75" s="823"/>
      <c r="BE75" s="60"/>
    </row>
    <row r="76" spans="1:57" ht="30" customHeight="1">
      <c r="A76" s="137" t="str">
        <f>IF(F76="○",MAX(A$8:A75)+1,"")</f>
        <v/>
      </c>
      <c r="B76" s="137" t="str">
        <f>IF(G76="○",MAX(B$8:B75)+1,"")</f>
        <v/>
      </c>
      <c r="C76" s="62">
        <f t="shared" si="10"/>
        <v>68</v>
      </c>
      <c r="D76" s="467"/>
      <c r="E76" s="469"/>
      <c r="F76" s="469"/>
      <c r="G76" s="469"/>
      <c r="H76" s="469"/>
      <c r="I76" s="468"/>
      <c r="J76" s="227" t="s">
        <v>117</v>
      </c>
      <c r="K76" s="468"/>
      <c r="L76" s="227" t="s">
        <v>20</v>
      </c>
      <c r="M76" s="468"/>
      <c r="N76" s="478"/>
      <c r="O76" s="335">
        <f t="shared" si="20"/>
        <v>0</v>
      </c>
      <c r="P76" s="469"/>
      <c r="Q76" s="223" t="s">
        <v>120</v>
      </c>
      <c r="R76" s="477"/>
      <c r="S76" s="487"/>
      <c r="T76" s="488"/>
      <c r="U76" s="490"/>
      <c r="V76" s="228">
        <f t="shared" si="21"/>
        <v>0</v>
      </c>
      <c r="W76" s="225">
        <f t="shared" si="25"/>
        <v>0</v>
      </c>
      <c r="X76" s="225">
        <f t="shared" si="22"/>
        <v>0</v>
      </c>
      <c r="Y76" s="226">
        <f t="shared" si="19"/>
        <v>0</v>
      </c>
      <c r="Z76" s="226">
        <f t="shared" si="11"/>
        <v>0</v>
      </c>
      <c r="AA76" s="339">
        <f t="shared" si="26"/>
        <v>0</v>
      </c>
      <c r="AB76" s="205"/>
      <c r="AC76" s="199"/>
      <c r="AD76" s="199"/>
      <c r="AE76" s="199"/>
      <c r="AF76" s="199"/>
      <c r="AG76" s="199"/>
      <c r="AH76" s="199"/>
      <c r="AI76" s="199"/>
      <c r="AJ76" s="199"/>
      <c r="AK76" s="199"/>
      <c r="AL76" s="199"/>
      <c r="AM76" s="199"/>
      <c r="AN76" s="199"/>
      <c r="AO76" s="199"/>
      <c r="AP76" s="206"/>
      <c r="AQ76" s="199"/>
      <c r="AR76" s="352">
        <f t="shared" si="15"/>
        <v>0</v>
      </c>
      <c r="AS76" s="206"/>
      <c r="AT76" s="203"/>
      <c r="AU76" s="204"/>
      <c r="AV76" s="224">
        <f>IFERROR(VLOOKUP(D76,【様式８別添１】!$D$10:$AG$59,30,FALSE),0)</f>
        <v>0</v>
      </c>
      <c r="AW76" s="356">
        <f t="shared" si="8"/>
        <v>0</v>
      </c>
      <c r="AX76" s="499">
        <v>0</v>
      </c>
      <c r="AY76" s="224">
        <f>IFERROR(VLOOKUP(D76,【様式10別添１】!$C$10:$W$99,5,FALSE),0)</f>
        <v>0</v>
      </c>
      <c r="AZ76" s="348">
        <f t="shared" si="23"/>
        <v>0</v>
      </c>
      <c r="BA76" s="344">
        <f t="shared" si="24"/>
        <v>0</v>
      </c>
      <c r="BB76" s="822"/>
      <c r="BC76" s="822"/>
      <c r="BD76" s="823"/>
      <c r="BE76" s="60"/>
    </row>
    <row r="77" spans="1:57" ht="30" customHeight="1">
      <c r="A77" s="137" t="str">
        <f>IF(F77="○",MAX(A$8:A76)+1,"")</f>
        <v/>
      </c>
      <c r="B77" s="137" t="str">
        <f>IF(G77="○",MAX(B$8:B76)+1,"")</f>
        <v/>
      </c>
      <c r="C77" s="62">
        <f t="shared" si="10"/>
        <v>69</v>
      </c>
      <c r="D77" s="467"/>
      <c r="E77" s="469"/>
      <c r="F77" s="469"/>
      <c r="G77" s="469"/>
      <c r="H77" s="469"/>
      <c r="I77" s="468"/>
      <c r="J77" s="227" t="s">
        <v>117</v>
      </c>
      <c r="K77" s="468"/>
      <c r="L77" s="227" t="s">
        <v>20</v>
      </c>
      <c r="M77" s="468"/>
      <c r="N77" s="478"/>
      <c r="O77" s="335">
        <f t="shared" si="20"/>
        <v>0</v>
      </c>
      <c r="P77" s="469"/>
      <c r="Q77" s="223" t="s">
        <v>120</v>
      </c>
      <c r="R77" s="477"/>
      <c r="S77" s="487"/>
      <c r="T77" s="488"/>
      <c r="U77" s="490"/>
      <c r="V77" s="228">
        <f t="shared" si="21"/>
        <v>0</v>
      </c>
      <c r="W77" s="225">
        <f t="shared" si="25"/>
        <v>0</v>
      </c>
      <c r="X77" s="225">
        <f t="shared" si="22"/>
        <v>0</v>
      </c>
      <c r="Y77" s="226">
        <f t="shared" si="19"/>
        <v>0</v>
      </c>
      <c r="Z77" s="226">
        <f t="shared" si="11"/>
        <v>0</v>
      </c>
      <c r="AA77" s="339">
        <f t="shared" si="26"/>
        <v>0</v>
      </c>
      <c r="AB77" s="205"/>
      <c r="AC77" s="199"/>
      <c r="AD77" s="199"/>
      <c r="AE77" s="199"/>
      <c r="AF77" s="199"/>
      <c r="AG77" s="199"/>
      <c r="AH77" s="199"/>
      <c r="AI77" s="199"/>
      <c r="AJ77" s="199"/>
      <c r="AK77" s="199"/>
      <c r="AL77" s="199"/>
      <c r="AM77" s="199"/>
      <c r="AN77" s="199"/>
      <c r="AO77" s="199"/>
      <c r="AP77" s="206"/>
      <c r="AQ77" s="199"/>
      <c r="AR77" s="352">
        <f t="shared" si="15"/>
        <v>0</v>
      </c>
      <c r="AS77" s="206"/>
      <c r="AT77" s="203"/>
      <c r="AU77" s="204"/>
      <c r="AV77" s="224">
        <f>IFERROR(VLOOKUP(D77,【様式８別添１】!$D$10:$AG$59,30,FALSE),0)</f>
        <v>0</v>
      </c>
      <c r="AW77" s="356">
        <f t="shared" si="8"/>
        <v>0</v>
      </c>
      <c r="AX77" s="499">
        <v>0</v>
      </c>
      <c r="AY77" s="224">
        <f>IFERROR(VLOOKUP(D77,【様式10別添１】!$C$10:$W$99,5,FALSE),0)</f>
        <v>0</v>
      </c>
      <c r="AZ77" s="348">
        <f t="shared" si="23"/>
        <v>0</v>
      </c>
      <c r="BA77" s="344">
        <f t="shared" si="24"/>
        <v>0</v>
      </c>
      <c r="BB77" s="822"/>
      <c r="BC77" s="822"/>
      <c r="BD77" s="823"/>
      <c r="BE77" s="60"/>
    </row>
    <row r="78" spans="1:57" ht="30" customHeight="1">
      <c r="A78" s="137" t="str">
        <f>IF(F78="○",MAX(A$8:A77)+1,"")</f>
        <v/>
      </c>
      <c r="B78" s="137" t="str">
        <f>IF(G78="○",MAX(B$8:B77)+1,"")</f>
        <v/>
      </c>
      <c r="C78" s="62">
        <f t="shared" si="10"/>
        <v>70</v>
      </c>
      <c r="D78" s="467"/>
      <c r="E78" s="469"/>
      <c r="F78" s="469"/>
      <c r="G78" s="469"/>
      <c r="H78" s="469"/>
      <c r="I78" s="468"/>
      <c r="J78" s="227" t="s">
        <v>117</v>
      </c>
      <c r="K78" s="468"/>
      <c r="L78" s="227" t="s">
        <v>20</v>
      </c>
      <c r="M78" s="468"/>
      <c r="N78" s="478"/>
      <c r="O78" s="335">
        <f t="shared" si="20"/>
        <v>0</v>
      </c>
      <c r="P78" s="469"/>
      <c r="Q78" s="223" t="s">
        <v>120</v>
      </c>
      <c r="R78" s="477"/>
      <c r="S78" s="487"/>
      <c r="T78" s="488"/>
      <c r="U78" s="490"/>
      <c r="V78" s="228">
        <f t="shared" si="21"/>
        <v>0</v>
      </c>
      <c r="W78" s="225">
        <f t="shared" si="25"/>
        <v>0</v>
      </c>
      <c r="X78" s="225">
        <f t="shared" si="22"/>
        <v>0</v>
      </c>
      <c r="Y78" s="226">
        <f t="shared" si="19"/>
        <v>0</v>
      </c>
      <c r="Z78" s="226">
        <f t="shared" si="11"/>
        <v>0</v>
      </c>
      <c r="AA78" s="339">
        <f t="shared" si="26"/>
        <v>0</v>
      </c>
      <c r="AB78" s="205"/>
      <c r="AC78" s="199"/>
      <c r="AD78" s="199"/>
      <c r="AE78" s="199"/>
      <c r="AF78" s="199"/>
      <c r="AG78" s="199"/>
      <c r="AH78" s="199"/>
      <c r="AI78" s="199"/>
      <c r="AJ78" s="199"/>
      <c r="AK78" s="199"/>
      <c r="AL78" s="199"/>
      <c r="AM78" s="199"/>
      <c r="AN78" s="199"/>
      <c r="AO78" s="199"/>
      <c r="AP78" s="206"/>
      <c r="AQ78" s="199"/>
      <c r="AR78" s="352">
        <f t="shared" si="15"/>
        <v>0</v>
      </c>
      <c r="AS78" s="206"/>
      <c r="AT78" s="203"/>
      <c r="AU78" s="204"/>
      <c r="AV78" s="224">
        <f>IFERROR(VLOOKUP(D78,【様式８別添１】!$D$10:$AG$59,30,FALSE),0)</f>
        <v>0</v>
      </c>
      <c r="AW78" s="356">
        <f t="shared" si="8"/>
        <v>0</v>
      </c>
      <c r="AX78" s="499">
        <v>0</v>
      </c>
      <c r="AY78" s="224">
        <f>IFERROR(VLOOKUP(D78,【様式10別添１】!$C$10:$W$99,5,FALSE),0)</f>
        <v>0</v>
      </c>
      <c r="AZ78" s="348">
        <f t="shared" si="23"/>
        <v>0</v>
      </c>
      <c r="BA78" s="344">
        <f t="shared" si="24"/>
        <v>0</v>
      </c>
      <c r="BB78" s="822"/>
      <c r="BC78" s="822"/>
      <c r="BD78" s="823"/>
      <c r="BE78" s="60"/>
    </row>
    <row r="79" spans="1:57" ht="30" customHeight="1">
      <c r="A79" s="137" t="str">
        <f>IF(F79="○",MAX(A$8:A78)+1,"")</f>
        <v/>
      </c>
      <c r="B79" s="137" t="str">
        <f>IF(G79="○",MAX(B$8:B78)+1,"")</f>
        <v/>
      </c>
      <c r="C79" s="62">
        <f t="shared" si="10"/>
        <v>71</v>
      </c>
      <c r="D79" s="467"/>
      <c r="E79" s="469"/>
      <c r="F79" s="469"/>
      <c r="G79" s="469"/>
      <c r="H79" s="469"/>
      <c r="I79" s="468"/>
      <c r="J79" s="227" t="s">
        <v>117</v>
      </c>
      <c r="K79" s="468"/>
      <c r="L79" s="227" t="s">
        <v>118</v>
      </c>
      <c r="M79" s="468"/>
      <c r="N79" s="478"/>
      <c r="O79" s="335">
        <f t="shared" si="20"/>
        <v>0</v>
      </c>
      <c r="P79" s="469"/>
      <c r="Q79" s="223" t="s">
        <v>120</v>
      </c>
      <c r="R79" s="477"/>
      <c r="S79" s="487"/>
      <c r="T79" s="488"/>
      <c r="U79" s="490"/>
      <c r="V79" s="228">
        <f t="shared" si="21"/>
        <v>0</v>
      </c>
      <c r="W79" s="225">
        <f t="shared" si="25"/>
        <v>0</v>
      </c>
      <c r="X79" s="225">
        <f t="shared" si="22"/>
        <v>0</v>
      </c>
      <c r="Y79" s="226">
        <f t="shared" ref="Y79:Y98" si="27">IF(X79=0,0,ROUND($Y$99/COUNTIF($X$9:$X$98,"&gt;0"),0))</f>
        <v>0</v>
      </c>
      <c r="Z79" s="226">
        <f t="shared" si="11"/>
        <v>0</v>
      </c>
      <c r="AA79" s="339">
        <f t="shared" si="26"/>
        <v>0</v>
      </c>
      <c r="AB79" s="205"/>
      <c r="AC79" s="199"/>
      <c r="AD79" s="199"/>
      <c r="AE79" s="199"/>
      <c r="AF79" s="199"/>
      <c r="AG79" s="199"/>
      <c r="AH79" s="199"/>
      <c r="AI79" s="199"/>
      <c r="AJ79" s="199"/>
      <c r="AK79" s="199"/>
      <c r="AL79" s="199"/>
      <c r="AM79" s="199"/>
      <c r="AN79" s="199"/>
      <c r="AO79" s="199"/>
      <c r="AP79" s="206"/>
      <c r="AQ79" s="199"/>
      <c r="AR79" s="352">
        <f t="shared" si="15"/>
        <v>0</v>
      </c>
      <c r="AS79" s="206"/>
      <c r="AT79" s="203"/>
      <c r="AU79" s="204"/>
      <c r="AV79" s="224">
        <f>IFERROR(VLOOKUP(D79,【様式８別添１】!$D$10:$AG$59,30,FALSE),0)</f>
        <v>0</v>
      </c>
      <c r="AW79" s="356">
        <f t="shared" si="8"/>
        <v>0</v>
      </c>
      <c r="AX79" s="499">
        <v>0</v>
      </c>
      <c r="AY79" s="224">
        <f>IFERROR(VLOOKUP(D79,【様式10別添１】!$C$10:$W$99,5,FALSE),0)</f>
        <v>0</v>
      </c>
      <c r="AZ79" s="348">
        <f t="shared" si="23"/>
        <v>0</v>
      </c>
      <c r="BA79" s="344">
        <f t="shared" si="24"/>
        <v>0</v>
      </c>
      <c r="BB79" s="822"/>
      <c r="BC79" s="822"/>
      <c r="BD79" s="823"/>
      <c r="BE79" s="60"/>
    </row>
    <row r="80" spans="1:57" ht="30" customHeight="1">
      <c r="A80" s="137" t="str">
        <f>IF(F80="○",MAX(A$8:A79)+1,"")</f>
        <v/>
      </c>
      <c r="B80" s="137" t="str">
        <f>IF(G80="○",MAX(B$8:B79)+1,"")</f>
        <v/>
      </c>
      <c r="C80" s="62">
        <f t="shared" si="10"/>
        <v>72</v>
      </c>
      <c r="D80" s="467"/>
      <c r="E80" s="469"/>
      <c r="F80" s="469"/>
      <c r="G80" s="469"/>
      <c r="H80" s="469"/>
      <c r="I80" s="468"/>
      <c r="J80" s="227" t="s">
        <v>117</v>
      </c>
      <c r="K80" s="468"/>
      <c r="L80" s="227" t="s">
        <v>118</v>
      </c>
      <c r="M80" s="468"/>
      <c r="N80" s="478"/>
      <c r="O80" s="335">
        <f t="shared" si="20"/>
        <v>0</v>
      </c>
      <c r="P80" s="469"/>
      <c r="Q80" s="223" t="s">
        <v>120</v>
      </c>
      <c r="R80" s="477"/>
      <c r="S80" s="487"/>
      <c r="T80" s="488"/>
      <c r="U80" s="490"/>
      <c r="V80" s="228">
        <f t="shared" si="21"/>
        <v>0</v>
      </c>
      <c r="W80" s="225">
        <f t="shared" si="25"/>
        <v>0</v>
      </c>
      <c r="X80" s="225">
        <f t="shared" si="22"/>
        <v>0</v>
      </c>
      <c r="Y80" s="226">
        <f t="shared" si="27"/>
        <v>0</v>
      </c>
      <c r="Z80" s="226">
        <f t="shared" si="11"/>
        <v>0</v>
      </c>
      <c r="AA80" s="339">
        <f t="shared" si="26"/>
        <v>0</v>
      </c>
      <c r="AB80" s="205"/>
      <c r="AC80" s="199"/>
      <c r="AD80" s="199"/>
      <c r="AE80" s="199"/>
      <c r="AF80" s="199"/>
      <c r="AG80" s="199"/>
      <c r="AH80" s="199"/>
      <c r="AI80" s="199"/>
      <c r="AJ80" s="199"/>
      <c r="AK80" s="199"/>
      <c r="AL80" s="199"/>
      <c r="AM80" s="199"/>
      <c r="AN80" s="199"/>
      <c r="AO80" s="199"/>
      <c r="AP80" s="206"/>
      <c r="AQ80" s="199"/>
      <c r="AR80" s="352">
        <f t="shared" si="15"/>
        <v>0</v>
      </c>
      <c r="AS80" s="206"/>
      <c r="AT80" s="203"/>
      <c r="AU80" s="204"/>
      <c r="AV80" s="224">
        <f>IFERROR(VLOOKUP(D80,【様式８別添１】!$D$10:$AG$59,30,FALSE),0)</f>
        <v>0</v>
      </c>
      <c r="AW80" s="356">
        <f t="shared" si="8"/>
        <v>0</v>
      </c>
      <c r="AX80" s="499">
        <v>0</v>
      </c>
      <c r="AY80" s="224">
        <f>IFERROR(VLOOKUP(D80,【様式10別添１】!$C$10:$W$99,5,FALSE),0)</f>
        <v>0</v>
      </c>
      <c r="AZ80" s="348">
        <f t="shared" si="23"/>
        <v>0</v>
      </c>
      <c r="BA80" s="344">
        <f t="shared" si="24"/>
        <v>0</v>
      </c>
      <c r="BB80" s="822"/>
      <c r="BC80" s="822"/>
      <c r="BD80" s="823"/>
      <c r="BE80" s="60"/>
    </row>
    <row r="81" spans="1:57" ht="30" customHeight="1">
      <c r="A81" s="137" t="str">
        <f>IF(F81="○",MAX(A$8:A80)+1,"")</f>
        <v/>
      </c>
      <c r="B81" s="137" t="str">
        <f>IF(G81="○",MAX(B$8:B80)+1,"")</f>
        <v/>
      </c>
      <c r="C81" s="62">
        <f t="shared" si="10"/>
        <v>73</v>
      </c>
      <c r="D81" s="467"/>
      <c r="E81" s="469"/>
      <c r="F81" s="469"/>
      <c r="G81" s="469"/>
      <c r="H81" s="469"/>
      <c r="I81" s="468"/>
      <c r="J81" s="227" t="s">
        <v>117</v>
      </c>
      <c r="K81" s="468"/>
      <c r="L81" s="227" t="s">
        <v>118</v>
      </c>
      <c r="M81" s="468"/>
      <c r="N81" s="478"/>
      <c r="O81" s="335">
        <f t="shared" si="20"/>
        <v>0</v>
      </c>
      <c r="P81" s="469"/>
      <c r="Q81" s="223" t="s">
        <v>120</v>
      </c>
      <c r="R81" s="477"/>
      <c r="S81" s="487"/>
      <c r="T81" s="488"/>
      <c r="U81" s="490"/>
      <c r="V81" s="228">
        <f t="shared" si="21"/>
        <v>0</v>
      </c>
      <c r="W81" s="225">
        <f t="shared" si="25"/>
        <v>0</v>
      </c>
      <c r="X81" s="225">
        <f t="shared" si="22"/>
        <v>0</v>
      </c>
      <c r="Y81" s="226">
        <f t="shared" si="27"/>
        <v>0</v>
      </c>
      <c r="Z81" s="226">
        <f t="shared" si="11"/>
        <v>0</v>
      </c>
      <c r="AA81" s="339">
        <f t="shared" si="26"/>
        <v>0</v>
      </c>
      <c r="AB81" s="205"/>
      <c r="AC81" s="199"/>
      <c r="AD81" s="199"/>
      <c r="AE81" s="199"/>
      <c r="AF81" s="199"/>
      <c r="AG81" s="199"/>
      <c r="AH81" s="199"/>
      <c r="AI81" s="199"/>
      <c r="AJ81" s="199"/>
      <c r="AK81" s="199"/>
      <c r="AL81" s="199"/>
      <c r="AM81" s="199"/>
      <c r="AN81" s="199"/>
      <c r="AO81" s="199"/>
      <c r="AP81" s="206"/>
      <c r="AQ81" s="199"/>
      <c r="AR81" s="352">
        <f t="shared" si="15"/>
        <v>0</v>
      </c>
      <c r="AS81" s="206"/>
      <c r="AT81" s="203"/>
      <c r="AU81" s="204"/>
      <c r="AV81" s="224">
        <f>IFERROR(VLOOKUP(D81,【様式８別添１】!$D$10:$AG$59,30,FALSE),0)</f>
        <v>0</v>
      </c>
      <c r="AW81" s="356">
        <f t="shared" si="8"/>
        <v>0</v>
      </c>
      <c r="AX81" s="499">
        <v>0</v>
      </c>
      <c r="AY81" s="224">
        <f>IFERROR(VLOOKUP(D81,【様式10別添１】!$C$10:$W$99,5,FALSE),0)</f>
        <v>0</v>
      </c>
      <c r="AZ81" s="348">
        <f t="shared" si="23"/>
        <v>0</v>
      </c>
      <c r="BA81" s="344">
        <f t="shared" si="24"/>
        <v>0</v>
      </c>
      <c r="BB81" s="822"/>
      <c r="BC81" s="822"/>
      <c r="BD81" s="823"/>
      <c r="BE81" s="60"/>
    </row>
    <row r="82" spans="1:57" ht="30" customHeight="1">
      <c r="A82" s="137" t="str">
        <f>IF(F82="○",MAX(A$8:A81)+1,"")</f>
        <v/>
      </c>
      <c r="B82" s="137" t="str">
        <f>IF(G82="○",MAX(B$8:B81)+1,"")</f>
        <v/>
      </c>
      <c r="C82" s="62">
        <f t="shared" si="10"/>
        <v>74</v>
      </c>
      <c r="D82" s="467"/>
      <c r="E82" s="469"/>
      <c r="F82" s="469"/>
      <c r="G82" s="469"/>
      <c r="H82" s="469"/>
      <c r="I82" s="468"/>
      <c r="J82" s="227" t="s">
        <v>117</v>
      </c>
      <c r="K82" s="468"/>
      <c r="L82" s="227" t="s">
        <v>118</v>
      </c>
      <c r="M82" s="468"/>
      <c r="N82" s="478"/>
      <c r="O82" s="335">
        <f t="shared" si="20"/>
        <v>0</v>
      </c>
      <c r="P82" s="469"/>
      <c r="Q82" s="223" t="s">
        <v>120</v>
      </c>
      <c r="R82" s="477"/>
      <c r="S82" s="487"/>
      <c r="T82" s="488"/>
      <c r="U82" s="490"/>
      <c r="V82" s="228">
        <f t="shared" si="21"/>
        <v>0</v>
      </c>
      <c r="W82" s="225">
        <f t="shared" si="25"/>
        <v>0</v>
      </c>
      <c r="X82" s="225">
        <f t="shared" si="22"/>
        <v>0</v>
      </c>
      <c r="Y82" s="226">
        <f t="shared" si="27"/>
        <v>0</v>
      </c>
      <c r="Z82" s="226">
        <f t="shared" si="11"/>
        <v>0</v>
      </c>
      <c r="AA82" s="339">
        <f t="shared" si="26"/>
        <v>0</v>
      </c>
      <c r="AB82" s="205"/>
      <c r="AC82" s="199"/>
      <c r="AD82" s="199"/>
      <c r="AE82" s="199"/>
      <c r="AF82" s="199"/>
      <c r="AG82" s="199"/>
      <c r="AH82" s="199"/>
      <c r="AI82" s="199"/>
      <c r="AJ82" s="199"/>
      <c r="AK82" s="199"/>
      <c r="AL82" s="199"/>
      <c r="AM82" s="199"/>
      <c r="AN82" s="199"/>
      <c r="AO82" s="199"/>
      <c r="AP82" s="206"/>
      <c r="AQ82" s="199"/>
      <c r="AR82" s="352">
        <f t="shared" si="15"/>
        <v>0</v>
      </c>
      <c r="AS82" s="206"/>
      <c r="AT82" s="203"/>
      <c r="AU82" s="204"/>
      <c r="AV82" s="224">
        <f>IFERROR(VLOOKUP(D82,【様式８別添１】!$D$10:$AG$59,30,FALSE),0)</f>
        <v>0</v>
      </c>
      <c r="AW82" s="356">
        <f t="shared" si="8"/>
        <v>0</v>
      </c>
      <c r="AX82" s="499">
        <v>0</v>
      </c>
      <c r="AY82" s="224">
        <f>IFERROR(VLOOKUP(D82,【様式10別添１】!$C$10:$W$99,5,FALSE),0)</f>
        <v>0</v>
      </c>
      <c r="AZ82" s="348">
        <f t="shared" si="23"/>
        <v>0</v>
      </c>
      <c r="BA82" s="344">
        <f t="shared" si="24"/>
        <v>0</v>
      </c>
      <c r="BB82" s="822"/>
      <c r="BC82" s="822"/>
      <c r="BD82" s="823"/>
      <c r="BE82" s="60"/>
    </row>
    <row r="83" spans="1:57" ht="30" customHeight="1">
      <c r="A83" s="137" t="str">
        <f>IF(F83="○",MAX(A$8:A82)+1,"")</f>
        <v/>
      </c>
      <c r="B83" s="137" t="str">
        <f>IF(G83="○",MAX(B$8:B82)+1,"")</f>
        <v/>
      </c>
      <c r="C83" s="62">
        <f t="shared" si="10"/>
        <v>75</v>
      </c>
      <c r="D83" s="467"/>
      <c r="E83" s="469"/>
      <c r="F83" s="469"/>
      <c r="G83" s="469"/>
      <c r="H83" s="469"/>
      <c r="I83" s="468"/>
      <c r="J83" s="227" t="s">
        <v>117</v>
      </c>
      <c r="K83" s="468"/>
      <c r="L83" s="227" t="s">
        <v>118</v>
      </c>
      <c r="M83" s="468"/>
      <c r="N83" s="478"/>
      <c r="O83" s="335">
        <f t="shared" si="20"/>
        <v>0</v>
      </c>
      <c r="P83" s="469"/>
      <c r="Q83" s="223" t="s">
        <v>120</v>
      </c>
      <c r="R83" s="477"/>
      <c r="S83" s="487"/>
      <c r="T83" s="488"/>
      <c r="U83" s="490"/>
      <c r="V83" s="228">
        <f t="shared" si="21"/>
        <v>0</v>
      </c>
      <c r="W83" s="225">
        <f t="shared" si="25"/>
        <v>0</v>
      </c>
      <c r="X83" s="225">
        <f t="shared" si="22"/>
        <v>0</v>
      </c>
      <c r="Y83" s="226">
        <f t="shared" si="27"/>
        <v>0</v>
      </c>
      <c r="Z83" s="226">
        <f t="shared" si="11"/>
        <v>0</v>
      </c>
      <c r="AA83" s="339">
        <f t="shared" si="26"/>
        <v>0</v>
      </c>
      <c r="AB83" s="205"/>
      <c r="AC83" s="199"/>
      <c r="AD83" s="199"/>
      <c r="AE83" s="199"/>
      <c r="AF83" s="199"/>
      <c r="AG83" s="199"/>
      <c r="AH83" s="199"/>
      <c r="AI83" s="199"/>
      <c r="AJ83" s="199"/>
      <c r="AK83" s="199"/>
      <c r="AL83" s="199"/>
      <c r="AM83" s="199"/>
      <c r="AN83" s="199"/>
      <c r="AO83" s="199"/>
      <c r="AP83" s="206"/>
      <c r="AQ83" s="199"/>
      <c r="AR83" s="352">
        <f t="shared" si="15"/>
        <v>0</v>
      </c>
      <c r="AS83" s="206"/>
      <c r="AT83" s="203"/>
      <c r="AU83" s="204"/>
      <c r="AV83" s="224">
        <f>IFERROR(VLOOKUP(D83,【様式８別添１】!$D$10:$AG$59,30,FALSE),0)</f>
        <v>0</v>
      </c>
      <c r="AW83" s="356">
        <f t="shared" si="8"/>
        <v>0</v>
      </c>
      <c r="AX83" s="499">
        <v>0</v>
      </c>
      <c r="AY83" s="224">
        <f>IFERROR(VLOOKUP(D83,【様式10別添１】!$C$10:$W$99,5,FALSE),0)</f>
        <v>0</v>
      </c>
      <c r="AZ83" s="348">
        <f t="shared" si="23"/>
        <v>0</v>
      </c>
      <c r="BA83" s="344">
        <f t="shared" si="24"/>
        <v>0</v>
      </c>
      <c r="BB83" s="822"/>
      <c r="BC83" s="822"/>
      <c r="BD83" s="823"/>
      <c r="BE83" s="60"/>
    </row>
    <row r="84" spans="1:57" ht="30" customHeight="1">
      <c r="A84" s="137" t="str">
        <f>IF(F84="○",MAX(A$8:A83)+1,"")</f>
        <v/>
      </c>
      <c r="B84" s="137" t="str">
        <f>IF(G84="○",MAX(B$8:B83)+1,"")</f>
        <v/>
      </c>
      <c r="C84" s="62">
        <f t="shared" si="10"/>
        <v>76</v>
      </c>
      <c r="D84" s="467"/>
      <c r="E84" s="469"/>
      <c r="F84" s="469"/>
      <c r="G84" s="469"/>
      <c r="H84" s="469"/>
      <c r="I84" s="468"/>
      <c r="J84" s="227" t="s">
        <v>117</v>
      </c>
      <c r="K84" s="468"/>
      <c r="L84" s="227" t="s">
        <v>118</v>
      </c>
      <c r="M84" s="468"/>
      <c r="N84" s="478"/>
      <c r="O84" s="335">
        <f t="shared" si="20"/>
        <v>0</v>
      </c>
      <c r="P84" s="469"/>
      <c r="Q84" s="223" t="s">
        <v>120</v>
      </c>
      <c r="R84" s="477"/>
      <c r="S84" s="487"/>
      <c r="T84" s="488"/>
      <c r="U84" s="490"/>
      <c r="V84" s="228">
        <f t="shared" si="21"/>
        <v>0</v>
      </c>
      <c r="W84" s="225">
        <f t="shared" si="25"/>
        <v>0</v>
      </c>
      <c r="X84" s="225">
        <f t="shared" si="22"/>
        <v>0</v>
      </c>
      <c r="Y84" s="226">
        <f t="shared" si="27"/>
        <v>0</v>
      </c>
      <c r="Z84" s="226">
        <f t="shared" si="11"/>
        <v>0</v>
      </c>
      <c r="AA84" s="339">
        <f t="shared" si="26"/>
        <v>0</v>
      </c>
      <c r="AB84" s="205"/>
      <c r="AC84" s="199"/>
      <c r="AD84" s="199"/>
      <c r="AE84" s="199"/>
      <c r="AF84" s="199"/>
      <c r="AG84" s="199"/>
      <c r="AH84" s="199"/>
      <c r="AI84" s="199"/>
      <c r="AJ84" s="199"/>
      <c r="AK84" s="199"/>
      <c r="AL84" s="199"/>
      <c r="AM84" s="199"/>
      <c r="AN84" s="199"/>
      <c r="AO84" s="199"/>
      <c r="AP84" s="206"/>
      <c r="AQ84" s="199"/>
      <c r="AR84" s="352">
        <f t="shared" si="15"/>
        <v>0</v>
      </c>
      <c r="AS84" s="206"/>
      <c r="AT84" s="203"/>
      <c r="AU84" s="204"/>
      <c r="AV84" s="224">
        <f>IFERROR(VLOOKUP(D84,【様式８別添１】!$D$10:$AG$59,30,FALSE),0)</f>
        <v>0</v>
      </c>
      <c r="AW84" s="356">
        <f t="shared" si="8"/>
        <v>0</v>
      </c>
      <c r="AX84" s="499">
        <v>0</v>
      </c>
      <c r="AY84" s="224">
        <f>IFERROR(VLOOKUP(D84,【様式10別添１】!$C$10:$W$99,5,FALSE),0)</f>
        <v>0</v>
      </c>
      <c r="AZ84" s="348">
        <f t="shared" si="23"/>
        <v>0</v>
      </c>
      <c r="BA84" s="344">
        <f t="shared" si="24"/>
        <v>0</v>
      </c>
      <c r="BB84" s="822"/>
      <c r="BC84" s="822"/>
      <c r="BD84" s="823"/>
      <c r="BE84" s="60"/>
    </row>
    <row r="85" spans="1:57" ht="30" customHeight="1">
      <c r="A85" s="137" t="str">
        <f>IF(F85="○",MAX(A$8:A84)+1,"")</f>
        <v/>
      </c>
      <c r="B85" s="137" t="str">
        <f>IF(G85="○",MAX(B$8:B84)+1,"")</f>
        <v/>
      </c>
      <c r="C85" s="62">
        <f t="shared" si="10"/>
        <v>77</v>
      </c>
      <c r="D85" s="467"/>
      <c r="E85" s="469"/>
      <c r="F85" s="469"/>
      <c r="G85" s="469"/>
      <c r="H85" s="469"/>
      <c r="I85" s="469"/>
      <c r="J85" s="223" t="s">
        <v>117</v>
      </c>
      <c r="K85" s="469"/>
      <c r="L85" s="223" t="s">
        <v>118</v>
      </c>
      <c r="M85" s="469"/>
      <c r="N85" s="477"/>
      <c r="O85" s="335">
        <f t="shared" si="20"/>
        <v>0</v>
      </c>
      <c r="P85" s="469"/>
      <c r="Q85" s="223" t="s">
        <v>120</v>
      </c>
      <c r="R85" s="477"/>
      <c r="S85" s="487"/>
      <c r="T85" s="488"/>
      <c r="U85" s="490"/>
      <c r="V85" s="228">
        <f t="shared" si="21"/>
        <v>0</v>
      </c>
      <c r="W85" s="225">
        <f t="shared" si="25"/>
        <v>0</v>
      </c>
      <c r="X85" s="225">
        <f t="shared" si="22"/>
        <v>0</v>
      </c>
      <c r="Y85" s="226">
        <f t="shared" si="27"/>
        <v>0</v>
      </c>
      <c r="Z85" s="226">
        <f t="shared" si="11"/>
        <v>0</v>
      </c>
      <c r="AA85" s="339">
        <f t="shared" si="26"/>
        <v>0</v>
      </c>
      <c r="AB85" s="205"/>
      <c r="AC85" s="199"/>
      <c r="AD85" s="199"/>
      <c r="AE85" s="199"/>
      <c r="AF85" s="199"/>
      <c r="AG85" s="199"/>
      <c r="AH85" s="199"/>
      <c r="AI85" s="199"/>
      <c r="AJ85" s="199"/>
      <c r="AK85" s="199"/>
      <c r="AL85" s="199"/>
      <c r="AM85" s="199"/>
      <c r="AN85" s="199"/>
      <c r="AO85" s="199"/>
      <c r="AP85" s="206"/>
      <c r="AQ85" s="199"/>
      <c r="AR85" s="352">
        <f t="shared" si="15"/>
        <v>0</v>
      </c>
      <c r="AS85" s="206"/>
      <c r="AT85" s="203"/>
      <c r="AU85" s="204"/>
      <c r="AV85" s="224">
        <f>IFERROR(VLOOKUP(D85,【様式８別添１】!$D$10:$AG$59,30,FALSE),0)</f>
        <v>0</v>
      </c>
      <c r="AW85" s="356">
        <f t="shared" si="8"/>
        <v>0</v>
      </c>
      <c r="AX85" s="499">
        <v>0</v>
      </c>
      <c r="AY85" s="224">
        <f>IFERROR(VLOOKUP(D85,【様式10別添１】!$C$10:$W$99,5,FALSE),0)</f>
        <v>0</v>
      </c>
      <c r="AZ85" s="348">
        <f t="shared" si="23"/>
        <v>0</v>
      </c>
      <c r="BA85" s="344">
        <f t="shared" si="24"/>
        <v>0</v>
      </c>
      <c r="BB85" s="822"/>
      <c r="BC85" s="822"/>
      <c r="BD85" s="823"/>
      <c r="BE85" s="60"/>
    </row>
    <row r="86" spans="1:57" ht="30" customHeight="1">
      <c r="A86" s="137" t="str">
        <f>IF(F86="○",MAX(A$8:A85)+1,"")</f>
        <v/>
      </c>
      <c r="B86" s="137" t="str">
        <f>IF(G86="○",MAX(B$8:B85)+1,"")</f>
        <v/>
      </c>
      <c r="C86" s="62">
        <f t="shared" si="10"/>
        <v>78</v>
      </c>
      <c r="D86" s="467"/>
      <c r="E86" s="471"/>
      <c r="F86" s="471"/>
      <c r="G86" s="471"/>
      <c r="H86" s="471"/>
      <c r="I86" s="469"/>
      <c r="J86" s="223" t="s">
        <v>117</v>
      </c>
      <c r="K86" s="469"/>
      <c r="L86" s="223" t="s">
        <v>118</v>
      </c>
      <c r="M86" s="469"/>
      <c r="N86" s="477"/>
      <c r="O86" s="335">
        <f t="shared" si="20"/>
        <v>0</v>
      </c>
      <c r="P86" s="469"/>
      <c r="Q86" s="223" t="s">
        <v>120</v>
      </c>
      <c r="R86" s="477"/>
      <c r="S86" s="487"/>
      <c r="T86" s="488"/>
      <c r="U86" s="490"/>
      <c r="V86" s="228">
        <f t="shared" si="21"/>
        <v>0</v>
      </c>
      <c r="W86" s="225">
        <f t="shared" si="25"/>
        <v>0</v>
      </c>
      <c r="X86" s="225">
        <f t="shared" si="22"/>
        <v>0</v>
      </c>
      <c r="Y86" s="226">
        <f t="shared" si="27"/>
        <v>0</v>
      </c>
      <c r="Z86" s="226">
        <f t="shared" si="11"/>
        <v>0</v>
      </c>
      <c r="AA86" s="339">
        <f t="shared" si="26"/>
        <v>0</v>
      </c>
      <c r="AB86" s="205"/>
      <c r="AC86" s="199"/>
      <c r="AD86" s="199"/>
      <c r="AE86" s="199"/>
      <c r="AF86" s="199"/>
      <c r="AG86" s="199"/>
      <c r="AH86" s="199"/>
      <c r="AI86" s="199"/>
      <c r="AJ86" s="199"/>
      <c r="AK86" s="199"/>
      <c r="AL86" s="199"/>
      <c r="AM86" s="199"/>
      <c r="AN86" s="199"/>
      <c r="AO86" s="199"/>
      <c r="AP86" s="205"/>
      <c r="AQ86" s="199"/>
      <c r="AR86" s="352">
        <f t="shared" si="15"/>
        <v>0</v>
      </c>
      <c r="AS86" s="206"/>
      <c r="AT86" s="203"/>
      <c r="AU86" s="204"/>
      <c r="AV86" s="224">
        <f>IFERROR(VLOOKUP(D86,【様式８別添１】!$D$10:$AG$59,30,FALSE),0)</f>
        <v>0</v>
      </c>
      <c r="AW86" s="356">
        <f t="shared" si="8"/>
        <v>0</v>
      </c>
      <c r="AX86" s="499">
        <v>0</v>
      </c>
      <c r="AY86" s="224">
        <f>IFERROR(VLOOKUP(D86,【様式10別添１】!$C$10:$W$99,5,FALSE),0)</f>
        <v>0</v>
      </c>
      <c r="AZ86" s="348">
        <f t="shared" si="23"/>
        <v>0</v>
      </c>
      <c r="BA86" s="344">
        <f t="shared" si="24"/>
        <v>0</v>
      </c>
      <c r="BB86" s="822"/>
      <c r="BC86" s="822"/>
      <c r="BD86" s="823"/>
      <c r="BE86" s="60"/>
    </row>
    <row r="87" spans="1:57" ht="30" customHeight="1">
      <c r="A87" s="137" t="str">
        <f>IF(F87="○",MAX(A$8:A86)+1,"")</f>
        <v/>
      </c>
      <c r="B87" s="137" t="str">
        <f>IF(G87="○",MAX(B$8:B86)+1,"")</f>
        <v/>
      </c>
      <c r="C87" s="62">
        <f t="shared" si="10"/>
        <v>79</v>
      </c>
      <c r="D87" s="467"/>
      <c r="E87" s="471"/>
      <c r="F87" s="471"/>
      <c r="G87" s="471"/>
      <c r="H87" s="471"/>
      <c r="I87" s="469"/>
      <c r="J87" s="223" t="s">
        <v>117</v>
      </c>
      <c r="K87" s="469"/>
      <c r="L87" s="223" t="s">
        <v>118</v>
      </c>
      <c r="M87" s="469"/>
      <c r="N87" s="477"/>
      <c r="O87" s="335">
        <f t="shared" si="20"/>
        <v>0</v>
      </c>
      <c r="P87" s="469"/>
      <c r="Q87" s="223" t="s">
        <v>120</v>
      </c>
      <c r="R87" s="477"/>
      <c r="S87" s="487"/>
      <c r="T87" s="488"/>
      <c r="U87" s="490"/>
      <c r="V87" s="228">
        <f t="shared" si="21"/>
        <v>0</v>
      </c>
      <c r="W87" s="225">
        <f t="shared" si="25"/>
        <v>0</v>
      </c>
      <c r="X87" s="225">
        <f t="shared" si="22"/>
        <v>0</v>
      </c>
      <c r="Y87" s="226">
        <f t="shared" si="27"/>
        <v>0</v>
      </c>
      <c r="Z87" s="226">
        <f t="shared" si="11"/>
        <v>0</v>
      </c>
      <c r="AA87" s="339">
        <f t="shared" si="26"/>
        <v>0</v>
      </c>
      <c r="AB87" s="205"/>
      <c r="AC87" s="199"/>
      <c r="AD87" s="199"/>
      <c r="AE87" s="199"/>
      <c r="AF87" s="199"/>
      <c r="AG87" s="199"/>
      <c r="AH87" s="199"/>
      <c r="AI87" s="199"/>
      <c r="AJ87" s="199"/>
      <c r="AK87" s="199"/>
      <c r="AL87" s="199"/>
      <c r="AM87" s="199"/>
      <c r="AN87" s="199"/>
      <c r="AO87" s="199"/>
      <c r="AP87" s="205"/>
      <c r="AQ87" s="199"/>
      <c r="AR87" s="352">
        <f t="shared" si="15"/>
        <v>0</v>
      </c>
      <c r="AS87" s="206"/>
      <c r="AT87" s="203"/>
      <c r="AU87" s="204"/>
      <c r="AV87" s="224">
        <f>IFERROR(VLOOKUP(D87,【様式８別添１】!$D$10:$AG$59,30,FALSE),0)</f>
        <v>0</v>
      </c>
      <c r="AW87" s="356">
        <f t="shared" si="8"/>
        <v>0</v>
      </c>
      <c r="AX87" s="499">
        <v>0</v>
      </c>
      <c r="AY87" s="224">
        <f>IFERROR(VLOOKUP(D87,【様式10別添１】!$C$10:$W$99,5,FALSE),0)</f>
        <v>0</v>
      </c>
      <c r="AZ87" s="348">
        <f t="shared" si="23"/>
        <v>0</v>
      </c>
      <c r="BA87" s="344">
        <f t="shared" si="24"/>
        <v>0</v>
      </c>
      <c r="BB87" s="822"/>
      <c r="BC87" s="822"/>
      <c r="BD87" s="823"/>
      <c r="BE87" s="60"/>
    </row>
    <row r="88" spans="1:57" ht="30" customHeight="1">
      <c r="A88" s="137" t="str">
        <f>IF(F88="○",MAX(A$8:A87)+1,"")</f>
        <v/>
      </c>
      <c r="B88" s="137" t="str">
        <f>IF(G88="○",MAX(B$8:B87)+1,"")</f>
        <v/>
      </c>
      <c r="C88" s="62">
        <f t="shared" si="10"/>
        <v>80</v>
      </c>
      <c r="D88" s="467"/>
      <c r="E88" s="471"/>
      <c r="F88" s="471"/>
      <c r="G88" s="471"/>
      <c r="H88" s="471"/>
      <c r="I88" s="469"/>
      <c r="J88" s="223" t="s">
        <v>117</v>
      </c>
      <c r="K88" s="469"/>
      <c r="L88" s="223" t="s">
        <v>118</v>
      </c>
      <c r="M88" s="469"/>
      <c r="N88" s="477"/>
      <c r="O88" s="335">
        <f t="shared" si="20"/>
        <v>0</v>
      </c>
      <c r="P88" s="469"/>
      <c r="Q88" s="223" t="s">
        <v>120</v>
      </c>
      <c r="R88" s="477"/>
      <c r="S88" s="487"/>
      <c r="T88" s="488"/>
      <c r="U88" s="490"/>
      <c r="V88" s="228">
        <f t="shared" si="21"/>
        <v>0</v>
      </c>
      <c r="W88" s="225">
        <f t="shared" si="25"/>
        <v>0</v>
      </c>
      <c r="X88" s="225">
        <f t="shared" si="22"/>
        <v>0</v>
      </c>
      <c r="Y88" s="226">
        <f t="shared" si="27"/>
        <v>0</v>
      </c>
      <c r="Z88" s="226">
        <f t="shared" si="11"/>
        <v>0</v>
      </c>
      <c r="AA88" s="339">
        <f t="shared" si="26"/>
        <v>0</v>
      </c>
      <c r="AB88" s="205"/>
      <c r="AC88" s="199"/>
      <c r="AD88" s="199"/>
      <c r="AE88" s="199"/>
      <c r="AF88" s="199"/>
      <c r="AG88" s="199"/>
      <c r="AH88" s="199"/>
      <c r="AI88" s="199"/>
      <c r="AJ88" s="199"/>
      <c r="AK88" s="199"/>
      <c r="AL88" s="199"/>
      <c r="AM88" s="199"/>
      <c r="AN88" s="199"/>
      <c r="AO88" s="199"/>
      <c r="AP88" s="205"/>
      <c r="AQ88" s="199"/>
      <c r="AR88" s="352">
        <f t="shared" si="15"/>
        <v>0</v>
      </c>
      <c r="AS88" s="206"/>
      <c r="AT88" s="203"/>
      <c r="AU88" s="204"/>
      <c r="AV88" s="224">
        <f>IFERROR(VLOOKUP(D88,【様式８別添１】!$D$10:$AG$59,30,FALSE),0)</f>
        <v>0</v>
      </c>
      <c r="AW88" s="356">
        <f t="shared" si="8"/>
        <v>0</v>
      </c>
      <c r="AX88" s="499">
        <v>0</v>
      </c>
      <c r="AY88" s="224">
        <f>IFERROR(VLOOKUP(D88,【様式10別添１】!$C$10:$W$99,5,FALSE),0)</f>
        <v>0</v>
      </c>
      <c r="AZ88" s="348">
        <f t="shared" si="23"/>
        <v>0</v>
      </c>
      <c r="BA88" s="344">
        <f t="shared" si="24"/>
        <v>0</v>
      </c>
      <c r="BB88" s="822"/>
      <c r="BC88" s="822"/>
      <c r="BD88" s="823"/>
      <c r="BE88" s="60"/>
    </row>
    <row r="89" spans="1:57" ht="30" customHeight="1">
      <c r="A89" s="137" t="str">
        <f>IF(F89="○",MAX(A$8:A88)+1,"")</f>
        <v/>
      </c>
      <c r="B89" s="137" t="str">
        <f>IF(G89="○",MAX(B$8:B88)+1,"")</f>
        <v/>
      </c>
      <c r="C89" s="62">
        <f t="shared" si="10"/>
        <v>81</v>
      </c>
      <c r="D89" s="467"/>
      <c r="E89" s="471"/>
      <c r="F89" s="471"/>
      <c r="G89" s="471"/>
      <c r="H89" s="471"/>
      <c r="I89" s="469"/>
      <c r="J89" s="223" t="s">
        <v>117</v>
      </c>
      <c r="K89" s="469"/>
      <c r="L89" s="223" t="s">
        <v>118</v>
      </c>
      <c r="M89" s="469"/>
      <c r="N89" s="477"/>
      <c r="O89" s="335">
        <f t="shared" si="20"/>
        <v>0</v>
      </c>
      <c r="P89" s="469"/>
      <c r="Q89" s="223" t="s">
        <v>120</v>
      </c>
      <c r="R89" s="477"/>
      <c r="S89" s="487"/>
      <c r="T89" s="488"/>
      <c r="U89" s="490"/>
      <c r="V89" s="228">
        <f t="shared" si="21"/>
        <v>0</v>
      </c>
      <c r="W89" s="225">
        <f t="shared" si="25"/>
        <v>0</v>
      </c>
      <c r="X89" s="225">
        <f t="shared" si="22"/>
        <v>0</v>
      </c>
      <c r="Y89" s="226">
        <f t="shared" si="27"/>
        <v>0</v>
      </c>
      <c r="Z89" s="226">
        <f t="shared" si="11"/>
        <v>0</v>
      </c>
      <c r="AA89" s="339">
        <f t="shared" si="26"/>
        <v>0</v>
      </c>
      <c r="AB89" s="205"/>
      <c r="AC89" s="199"/>
      <c r="AD89" s="199"/>
      <c r="AE89" s="199"/>
      <c r="AF89" s="199"/>
      <c r="AG89" s="199"/>
      <c r="AH89" s="199"/>
      <c r="AI89" s="199"/>
      <c r="AJ89" s="199"/>
      <c r="AK89" s="199"/>
      <c r="AL89" s="199"/>
      <c r="AM89" s="199"/>
      <c r="AN89" s="199"/>
      <c r="AO89" s="199"/>
      <c r="AP89" s="205"/>
      <c r="AQ89" s="199"/>
      <c r="AR89" s="352">
        <f t="shared" si="15"/>
        <v>0</v>
      </c>
      <c r="AS89" s="206"/>
      <c r="AT89" s="203"/>
      <c r="AU89" s="204"/>
      <c r="AV89" s="224">
        <f>IFERROR(VLOOKUP(D89,【様式８別添１】!$D$10:$AG$59,30,FALSE),0)</f>
        <v>0</v>
      </c>
      <c r="AW89" s="356">
        <f t="shared" si="8"/>
        <v>0</v>
      </c>
      <c r="AX89" s="499">
        <v>0</v>
      </c>
      <c r="AY89" s="224">
        <f>IFERROR(VLOOKUP(D89,【様式10別添１】!$C$10:$W$99,5,FALSE),0)</f>
        <v>0</v>
      </c>
      <c r="AZ89" s="348">
        <f t="shared" si="23"/>
        <v>0</v>
      </c>
      <c r="BA89" s="344">
        <f t="shared" si="24"/>
        <v>0</v>
      </c>
      <c r="BB89" s="822"/>
      <c r="BC89" s="822"/>
      <c r="BD89" s="823"/>
      <c r="BE89" s="60"/>
    </row>
    <row r="90" spans="1:57" ht="30" customHeight="1">
      <c r="A90" s="137" t="str">
        <f>IF(F90="○",MAX(A$8:A89)+1,"")</f>
        <v/>
      </c>
      <c r="B90" s="137" t="str">
        <f>IF(G90="○",MAX(B$8:B89)+1,"")</f>
        <v/>
      </c>
      <c r="C90" s="62">
        <f t="shared" si="10"/>
        <v>82</v>
      </c>
      <c r="D90" s="467"/>
      <c r="E90" s="471"/>
      <c r="F90" s="471"/>
      <c r="G90" s="471"/>
      <c r="H90" s="471"/>
      <c r="I90" s="469"/>
      <c r="J90" s="223" t="s">
        <v>117</v>
      </c>
      <c r="K90" s="469"/>
      <c r="L90" s="223" t="s">
        <v>118</v>
      </c>
      <c r="M90" s="469"/>
      <c r="N90" s="477"/>
      <c r="O90" s="335">
        <f t="shared" si="20"/>
        <v>0</v>
      </c>
      <c r="P90" s="469"/>
      <c r="Q90" s="223" t="s">
        <v>120</v>
      </c>
      <c r="R90" s="477"/>
      <c r="S90" s="487"/>
      <c r="T90" s="488"/>
      <c r="U90" s="490"/>
      <c r="V90" s="228">
        <f t="shared" si="21"/>
        <v>0</v>
      </c>
      <c r="W90" s="225">
        <f t="shared" si="25"/>
        <v>0</v>
      </c>
      <c r="X90" s="225">
        <f t="shared" si="22"/>
        <v>0</v>
      </c>
      <c r="Y90" s="226">
        <f t="shared" si="27"/>
        <v>0</v>
      </c>
      <c r="Z90" s="226">
        <f t="shared" si="11"/>
        <v>0</v>
      </c>
      <c r="AA90" s="339">
        <f t="shared" si="26"/>
        <v>0</v>
      </c>
      <c r="AB90" s="205"/>
      <c r="AC90" s="199"/>
      <c r="AD90" s="199"/>
      <c r="AE90" s="199"/>
      <c r="AF90" s="199"/>
      <c r="AG90" s="199"/>
      <c r="AH90" s="199"/>
      <c r="AI90" s="199"/>
      <c r="AJ90" s="199"/>
      <c r="AK90" s="199"/>
      <c r="AL90" s="199"/>
      <c r="AM90" s="199"/>
      <c r="AN90" s="199"/>
      <c r="AO90" s="199"/>
      <c r="AP90" s="205"/>
      <c r="AQ90" s="199"/>
      <c r="AR90" s="352">
        <f t="shared" si="15"/>
        <v>0</v>
      </c>
      <c r="AS90" s="206"/>
      <c r="AT90" s="203"/>
      <c r="AU90" s="204"/>
      <c r="AV90" s="224">
        <f>IFERROR(VLOOKUP(D90,【様式８別添１】!$D$10:$AG$59,30,FALSE),0)</f>
        <v>0</v>
      </c>
      <c r="AW90" s="356">
        <f t="shared" si="8"/>
        <v>0</v>
      </c>
      <c r="AX90" s="499">
        <v>0</v>
      </c>
      <c r="AY90" s="224">
        <f>IFERROR(VLOOKUP(D90,【様式10別添１】!$C$10:$W$99,5,FALSE),0)</f>
        <v>0</v>
      </c>
      <c r="AZ90" s="348">
        <f t="shared" si="23"/>
        <v>0</v>
      </c>
      <c r="BA90" s="344">
        <f t="shared" si="24"/>
        <v>0</v>
      </c>
      <c r="BB90" s="822"/>
      <c r="BC90" s="822"/>
      <c r="BD90" s="823"/>
      <c r="BE90" s="60"/>
    </row>
    <row r="91" spans="1:57" ht="30" customHeight="1">
      <c r="A91" s="137" t="str">
        <f>IF(F91="○",MAX(A$8:A90)+1,"")</f>
        <v/>
      </c>
      <c r="B91" s="137" t="str">
        <f>IF(G91="○",MAX(B$8:B90)+1,"")</f>
        <v/>
      </c>
      <c r="C91" s="62">
        <f t="shared" si="10"/>
        <v>83</v>
      </c>
      <c r="D91" s="467"/>
      <c r="E91" s="471"/>
      <c r="F91" s="471"/>
      <c r="G91" s="471"/>
      <c r="H91" s="471"/>
      <c r="I91" s="469"/>
      <c r="J91" s="223" t="s">
        <v>117</v>
      </c>
      <c r="K91" s="469"/>
      <c r="L91" s="223" t="s">
        <v>118</v>
      </c>
      <c r="M91" s="469"/>
      <c r="N91" s="477"/>
      <c r="O91" s="335">
        <f t="shared" si="20"/>
        <v>0</v>
      </c>
      <c r="P91" s="469"/>
      <c r="Q91" s="223" t="s">
        <v>120</v>
      </c>
      <c r="R91" s="477"/>
      <c r="S91" s="487"/>
      <c r="T91" s="488"/>
      <c r="U91" s="490"/>
      <c r="V91" s="228">
        <f t="shared" si="21"/>
        <v>0</v>
      </c>
      <c r="W91" s="225">
        <f t="shared" si="25"/>
        <v>0</v>
      </c>
      <c r="X91" s="225">
        <f t="shared" si="22"/>
        <v>0</v>
      </c>
      <c r="Y91" s="226">
        <f t="shared" si="27"/>
        <v>0</v>
      </c>
      <c r="Z91" s="226">
        <f t="shared" si="11"/>
        <v>0</v>
      </c>
      <c r="AA91" s="339">
        <f t="shared" si="26"/>
        <v>0</v>
      </c>
      <c r="AB91" s="205"/>
      <c r="AC91" s="199"/>
      <c r="AD91" s="199"/>
      <c r="AE91" s="199"/>
      <c r="AF91" s="199"/>
      <c r="AG91" s="199"/>
      <c r="AH91" s="199"/>
      <c r="AI91" s="199"/>
      <c r="AJ91" s="199"/>
      <c r="AK91" s="199"/>
      <c r="AL91" s="199"/>
      <c r="AM91" s="199"/>
      <c r="AN91" s="199"/>
      <c r="AO91" s="199"/>
      <c r="AP91" s="205"/>
      <c r="AQ91" s="199"/>
      <c r="AR91" s="352">
        <f t="shared" si="15"/>
        <v>0</v>
      </c>
      <c r="AS91" s="206"/>
      <c r="AT91" s="203"/>
      <c r="AU91" s="204"/>
      <c r="AV91" s="224">
        <f>IFERROR(VLOOKUP(D91,【様式８別添１】!$D$10:$AG$59,30,FALSE),0)</f>
        <v>0</v>
      </c>
      <c r="AW91" s="356">
        <f t="shared" si="8"/>
        <v>0</v>
      </c>
      <c r="AX91" s="499">
        <v>0</v>
      </c>
      <c r="AY91" s="224">
        <f>IFERROR(VLOOKUP(D91,【様式10別添１】!$C$10:$W$99,5,FALSE),0)</f>
        <v>0</v>
      </c>
      <c r="AZ91" s="348">
        <f t="shared" si="23"/>
        <v>0</v>
      </c>
      <c r="BA91" s="344">
        <f t="shared" si="24"/>
        <v>0</v>
      </c>
      <c r="BB91" s="822"/>
      <c r="BC91" s="822"/>
      <c r="BD91" s="823"/>
      <c r="BE91" s="60"/>
    </row>
    <row r="92" spans="1:57" ht="30" customHeight="1">
      <c r="A92" s="137" t="str">
        <f>IF(F92="○",MAX(A$8:A91)+1,"")</f>
        <v/>
      </c>
      <c r="B92" s="137" t="str">
        <f>IF(G92="○",MAX(B$8:B91)+1,"")</f>
        <v/>
      </c>
      <c r="C92" s="62">
        <f t="shared" si="10"/>
        <v>84</v>
      </c>
      <c r="D92" s="467"/>
      <c r="E92" s="471"/>
      <c r="F92" s="471"/>
      <c r="G92" s="471"/>
      <c r="H92" s="471"/>
      <c r="I92" s="469"/>
      <c r="J92" s="223" t="s">
        <v>117</v>
      </c>
      <c r="K92" s="469"/>
      <c r="L92" s="223" t="s">
        <v>118</v>
      </c>
      <c r="M92" s="469"/>
      <c r="N92" s="477"/>
      <c r="O92" s="335">
        <f t="shared" si="20"/>
        <v>0</v>
      </c>
      <c r="P92" s="469"/>
      <c r="Q92" s="223" t="s">
        <v>120</v>
      </c>
      <c r="R92" s="477"/>
      <c r="S92" s="487"/>
      <c r="T92" s="488"/>
      <c r="U92" s="490"/>
      <c r="V92" s="228">
        <f t="shared" si="21"/>
        <v>0</v>
      </c>
      <c r="W92" s="225">
        <f t="shared" si="25"/>
        <v>0</v>
      </c>
      <c r="X92" s="225">
        <f t="shared" si="22"/>
        <v>0</v>
      </c>
      <c r="Y92" s="226">
        <f t="shared" si="27"/>
        <v>0</v>
      </c>
      <c r="Z92" s="226">
        <f t="shared" si="11"/>
        <v>0</v>
      </c>
      <c r="AA92" s="339">
        <f t="shared" si="26"/>
        <v>0</v>
      </c>
      <c r="AB92" s="205"/>
      <c r="AC92" s="199"/>
      <c r="AD92" s="199"/>
      <c r="AE92" s="199"/>
      <c r="AF92" s="199"/>
      <c r="AG92" s="199"/>
      <c r="AH92" s="199"/>
      <c r="AI92" s="199"/>
      <c r="AJ92" s="199"/>
      <c r="AK92" s="199"/>
      <c r="AL92" s="199"/>
      <c r="AM92" s="199"/>
      <c r="AN92" s="199"/>
      <c r="AO92" s="199"/>
      <c r="AP92" s="205"/>
      <c r="AQ92" s="199"/>
      <c r="AR92" s="352">
        <f t="shared" si="15"/>
        <v>0</v>
      </c>
      <c r="AS92" s="206"/>
      <c r="AT92" s="203"/>
      <c r="AU92" s="204"/>
      <c r="AV92" s="224">
        <f>IFERROR(VLOOKUP(D92,【様式８別添１】!$D$10:$AG$59,30,FALSE),0)</f>
        <v>0</v>
      </c>
      <c r="AW92" s="356">
        <f t="shared" si="8"/>
        <v>0</v>
      </c>
      <c r="AX92" s="499">
        <v>0</v>
      </c>
      <c r="AY92" s="224">
        <f>IFERROR(VLOOKUP(D92,【様式10別添１】!$C$10:$W$99,5,FALSE),0)</f>
        <v>0</v>
      </c>
      <c r="AZ92" s="348">
        <f t="shared" si="23"/>
        <v>0</v>
      </c>
      <c r="BA92" s="344">
        <f t="shared" si="24"/>
        <v>0</v>
      </c>
      <c r="BB92" s="822"/>
      <c r="BC92" s="822"/>
      <c r="BD92" s="823"/>
      <c r="BE92" s="60"/>
    </row>
    <row r="93" spans="1:57" ht="30" customHeight="1">
      <c r="A93" s="137" t="str">
        <f>IF(F93="○",MAX(A$8:A92)+1,"")</f>
        <v/>
      </c>
      <c r="B93" s="137" t="str">
        <f>IF(G93="○",MAX(B$8:B92)+1,"")</f>
        <v/>
      </c>
      <c r="C93" s="62">
        <f t="shared" si="10"/>
        <v>85</v>
      </c>
      <c r="D93" s="467"/>
      <c r="E93" s="471"/>
      <c r="F93" s="471"/>
      <c r="G93" s="471"/>
      <c r="H93" s="471"/>
      <c r="I93" s="469"/>
      <c r="J93" s="223" t="s">
        <v>117</v>
      </c>
      <c r="K93" s="469"/>
      <c r="L93" s="223" t="s">
        <v>118</v>
      </c>
      <c r="M93" s="469"/>
      <c r="N93" s="477"/>
      <c r="O93" s="335">
        <f t="shared" si="20"/>
        <v>0</v>
      </c>
      <c r="P93" s="469"/>
      <c r="Q93" s="223" t="s">
        <v>120</v>
      </c>
      <c r="R93" s="477"/>
      <c r="S93" s="487"/>
      <c r="T93" s="488"/>
      <c r="U93" s="490"/>
      <c r="V93" s="228">
        <f t="shared" si="21"/>
        <v>0</v>
      </c>
      <c r="W93" s="225">
        <f t="shared" si="25"/>
        <v>0</v>
      </c>
      <c r="X93" s="225">
        <f t="shared" si="22"/>
        <v>0</v>
      </c>
      <c r="Y93" s="226">
        <f t="shared" si="27"/>
        <v>0</v>
      </c>
      <c r="Z93" s="226">
        <f t="shared" si="11"/>
        <v>0</v>
      </c>
      <c r="AA93" s="339">
        <f t="shared" si="26"/>
        <v>0</v>
      </c>
      <c r="AB93" s="205"/>
      <c r="AC93" s="199"/>
      <c r="AD93" s="199"/>
      <c r="AE93" s="199"/>
      <c r="AF93" s="199"/>
      <c r="AG93" s="199"/>
      <c r="AH93" s="199"/>
      <c r="AI93" s="199"/>
      <c r="AJ93" s="199"/>
      <c r="AK93" s="199"/>
      <c r="AL93" s="199"/>
      <c r="AM93" s="199"/>
      <c r="AN93" s="199"/>
      <c r="AO93" s="199"/>
      <c r="AP93" s="205"/>
      <c r="AQ93" s="199"/>
      <c r="AR93" s="352">
        <f t="shared" si="15"/>
        <v>0</v>
      </c>
      <c r="AS93" s="206"/>
      <c r="AT93" s="203"/>
      <c r="AU93" s="204"/>
      <c r="AV93" s="224">
        <f>IFERROR(VLOOKUP(D93,【様式８別添１】!$D$10:$AG$59,30,FALSE),0)</f>
        <v>0</v>
      </c>
      <c r="AW93" s="356">
        <f t="shared" si="8"/>
        <v>0</v>
      </c>
      <c r="AX93" s="499">
        <v>0</v>
      </c>
      <c r="AY93" s="224">
        <f>IFERROR(VLOOKUP(D93,【様式10別添１】!$C$10:$W$99,5,FALSE),0)</f>
        <v>0</v>
      </c>
      <c r="AZ93" s="348">
        <f t="shared" si="23"/>
        <v>0</v>
      </c>
      <c r="BA93" s="344">
        <f t="shared" si="24"/>
        <v>0</v>
      </c>
      <c r="BB93" s="822"/>
      <c r="BC93" s="822"/>
      <c r="BD93" s="823"/>
      <c r="BE93" s="60"/>
    </row>
    <row r="94" spans="1:57" ht="30" customHeight="1">
      <c r="A94" s="137" t="str">
        <f>IF(F94="○",MAX(A$8:A93)+1,"")</f>
        <v/>
      </c>
      <c r="B94" s="137" t="str">
        <f>IF(G94="○",MAX(B$8:B93)+1,"")</f>
        <v/>
      </c>
      <c r="C94" s="62">
        <f t="shared" si="10"/>
        <v>86</v>
      </c>
      <c r="D94" s="467"/>
      <c r="E94" s="471"/>
      <c r="F94" s="471"/>
      <c r="G94" s="471"/>
      <c r="H94" s="471"/>
      <c r="I94" s="469"/>
      <c r="J94" s="223" t="s">
        <v>117</v>
      </c>
      <c r="K94" s="469"/>
      <c r="L94" s="223" t="s">
        <v>118</v>
      </c>
      <c r="M94" s="469"/>
      <c r="N94" s="477"/>
      <c r="O94" s="335">
        <f t="shared" si="20"/>
        <v>0</v>
      </c>
      <c r="P94" s="469"/>
      <c r="Q94" s="223" t="s">
        <v>120</v>
      </c>
      <c r="R94" s="477"/>
      <c r="S94" s="487"/>
      <c r="T94" s="488"/>
      <c r="U94" s="490"/>
      <c r="V94" s="228">
        <f t="shared" si="21"/>
        <v>0</v>
      </c>
      <c r="W94" s="225">
        <f t="shared" si="25"/>
        <v>0</v>
      </c>
      <c r="X94" s="225">
        <f t="shared" si="22"/>
        <v>0</v>
      </c>
      <c r="Y94" s="226">
        <f t="shared" si="27"/>
        <v>0</v>
      </c>
      <c r="Z94" s="226">
        <f t="shared" si="11"/>
        <v>0</v>
      </c>
      <c r="AA94" s="339">
        <f t="shared" si="26"/>
        <v>0</v>
      </c>
      <c r="AB94" s="205"/>
      <c r="AC94" s="199"/>
      <c r="AD94" s="199"/>
      <c r="AE94" s="199"/>
      <c r="AF94" s="199"/>
      <c r="AG94" s="199"/>
      <c r="AH94" s="199"/>
      <c r="AI94" s="199"/>
      <c r="AJ94" s="199"/>
      <c r="AK94" s="199"/>
      <c r="AL94" s="199"/>
      <c r="AM94" s="199"/>
      <c r="AN94" s="199"/>
      <c r="AO94" s="199"/>
      <c r="AP94" s="205"/>
      <c r="AQ94" s="199"/>
      <c r="AR94" s="352">
        <f t="shared" si="15"/>
        <v>0</v>
      </c>
      <c r="AS94" s="206"/>
      <c r="AT94" s="203"/>
      <c r="AU94" s="204"/>
      <c r="AV94" s="224">
        <f>IFERROR(VLOOKUP(D94,【様式８別添１】!$D$10:$AG$59,30,FALSE),0)</f>
        <v>0</v>
      </c>
      <c r="AW94" s="356">
        <f t="shared" si="8"/>
        <v>0</v>
      </c>
      <c r="AX94" s="499">
        <v>0</v>
      </c>
      <c r="AY94" s="224">
        <f>IFERROR(VLOOKUP(D94,【様式10別添１】!$C$10:$W$99,5,FALSE),0)</f>
        <v>0</v>
      </c>
      <c r="AZ94" s="348">
        <f t="shared" si="23"/>
        <v>0</v>
      </c>
      <c r="BA94" s="344">
        <f t="shared" si="24"/>
        <v>0</v>
      </c>
      <c r="BB94" s="822"/>
      <c r="BC94" s="822"/>
      <c r="BD94" s="823"/>
      <c r="BE94" s="60"/>
    </row>
    <row r="95" spans="1:57" ht="30" customHeight="1">
      <c r="A95" s="137" t="str">
        <f>IF(F95="○",MAX(A$8:A94)+1,"")</f>
        <v/>
      </c>
      <c r="B95" s="137" t="str">
        <f>IF(G95="○",MAX(B$8:B94)+1,"")</f>
        <v/>
      </c>
      <c r="C95" s="62">
        <f t="shared" si="10"/>
        <v>87</v>
      </c>
      <c r="D95" s="467"/>
      <c r="E95" s="471"/>
      <c r="F95" s="471"/>
      <c r="G95" s="471"/>
      <c r="H95" s="471"/>
      <c r="I95" s="469"/>
      <c r="J95" s="223" t="s">
        <v>117</v>
      </c>
      <c r="K95" s="469"/>
      <c r="L95" s="223" t="s">
        <v>118</v>
      </c>
      <c r="M95" s="469"/>
      <c r="N95" s="477"/>
      <c r="O95" s="335">
        <f t="shared" si="20"/>
        <v>0</v>
      </c>
      <c r="P95" s="469"/>
      <c r="Q95" s="223" t="s">
        <v>120</v>
      </c>
      <c r="R95" s="477"/>
      <c r="S95" s="487"/>
      <c r="T95" s="488"/>
      <c r="U95" s="490"/>
      <c r="V95" s="228">
        <f t="shared" si="21"/>
        <v>0</v>
      </c>
      <c r="W95" s="225">
        <f t="shared" si="25"/>
        <v>0</v>
      </c>
      <c r="X95" s="225">
        <f t="shared" si="22"/>
        <v>0</v>
      </c>
      <c r="Y95" s="226">
        <f t="shared" si="27"/>
        <v>0</v>
      </c>
      <c r="Z95" s="226">
        <f t="shared" si="11"/>
        <v>0</v>
      </c>
      <c r="AA95" s="339">
        <f t="shared" si="26"/>
        <v>0</v>
      </c>
      <c r="AB95" s="205"/>
      <c r="AC95" s="199"/>
      <c r="AD95" s="199"/>
      <c r="AE95" s="199"/>
      <c r="AF95" s="199"/>
      <c r="AG95" s="199"/>
      <c r="AH95" s="199"/>
      <c r="AI95" s="199"/>
      <c r="AJ95" s="199"/>
      <c r="AK95" s="199"/>
      <c r="AL95" s="199"/>
      <c r="AM95" s="199"/>
      <c r="AN95" s="199"/>
      <c r="AO95" s="199"/>
      <c r="AP95" s="205"/>
      <c r="AQ95" s="199"/>
      <c r="AR95" s="352">
        <f t="shared" si="15"/>
        <v>0</v>
      </c>
      <c r="AS95" s="206"/>
      <c r="AT95" s="203"/>
      <c r="AU95" s="204"/>
      <c r="AV95" s="224">
        <f>IFERROR(VLOOKUP(D95,【様式８別添１】!$D$10:$AG$59,30,FALSE),0)</f>
        <v>0</v>
      </c>
      <c r="AW95" s="356">
        <f t="shared" si="8"/>
        <v>0</v>
      </c>
      <c r="AX95" s="499">
        <v>0</v>
      </c>
      <c r="AY95" s="224">
        <f>IFERROR(VLOOKUP(D95,【様式10別添１】!$C$10:$W$99,5,FALSE),0)</f>
        <v>0</v>
      </c>
      <c r="AZ95" s="348">
        <f t="shared" si="23"/>
        <v>0</v>
      </c>
      <c r="BA95" s="344">
        <f t="shared" si="24"/>
        <v>0</v>
      </c>
      <c r="BB95" s="822"/>
      <c r="BC95" s="822"/>
      <c r="BD95" s="823"/>
      <c r="BE95" s="60"/>
    </row>
    <row r="96" spans="1:57" ht="30" customHeight="1">
      <c r="A96" s="137" t="str">
        <f>IF(F96="○",MAX(A$8:A95)+1,"")</f>
        <v/>
      </c>
      <c r="B96" s="137" t="str">
        <f>IF(G96="○",MAX(B$8:B95)+1,"")</f>
        <v/>
      </c>
      <c r="C96" s="62">
        <f t="shared" si="10"/>
        <v>88</v>
      </c>
      <c r="D96" s="467"/>
      <c r="E96" s="471"/>
      <c r="F96" s="471"/>
      <c r="G96" s="471"/>
      <c r="H96" s="471"/>
      <c r="I96" s="469"/>
      <c r="J96" s="223" t="s">
        <v>117</v>
      </c>
      <c r="K96" s="469"/>
      <c r="L96" s="223" t="s">
        <v>118</v>
      </c>
      <c r="M96" s="469"/>
      <c r="N96" s="477"/>
      <c r="O96" s="335">
        <f t="shared" si="20"/>
        <v>0</v>
      </c>
      <c r="P96" s="469"/>
      <c r="Q96" s="223" t="s">
        <v>120</v>
      </c>
      <c r="R96" s="477"/>
      <c r="S96" s="487"/>
      <c r="T96" s="488"/>
      <c r="U96" s="490"/>
      <c r="V96" s="228">
        <f t="shared" si="21"/>
        <v>0</v>
      </c>
      <c r="W96" s="225">
        <f t="shared" si="25"/>
        <v>0</v>
      </c>
      <c r="X96" s="225">
        <f t="shared" si="22"/>
        <v>0</v>
      </c>
      <c r="Y96" s="226">
        <f t="shared" si="27"/>
        <v>0</v>
      </c>
      <c r="Z96" s="226">
        <f t="shared" si="11"/>
        <v>0</v>
      </c>
      <c r="AA96" s="339">
        <f t="shared" si="26"/>
        <v>0</v>
      </c>
      <c r="AB96" s="205"/>
      <c r="AC96" s="199"/>
      <c r="AD96" s="199"/>
      <c r="AE96" s="199"/>
      <c r="AF96" s="199"/>
      <c r="AG96" s="199"/>
      <c r="AH96" s="199"/>
      <c r="AI96" s="199"/>
      <c r="AJ96" s="199"/>
      <c r="AK96" s="199"/>
      <c r="AL96" s="199"/>
      <c r="AM96" s="199"/>
      <c r="AN96" s="199"/>
      <c r="AO96" s="199"/>
      <c r="AP96" s="205"/>
      <c r="AQ96" s="199"/>
      <c r="AR96" s="352">
        <f t="shared" si="15"/>
        <v>0</v>
      </c>
      <c r="AS96" s="206"/>
      <c r="AT96" s="203"/>
      <c r="AU96" s="204"/>
      <c r="AV96" s="224">
        <f>IFERROR(VLOOKUP(D96,【様式８別添１】!$D$10:$AG$59,30,FALSE),0)</f>
        <v>0</v>
      </c>
      <c r="AW96" s="356">
        <f t="shared" si="8"/>
        <v>0</v>
      </c>
      <c r="AX96" s="499">
        <v>0</v>
      </c>
      <c r="AY96" s="224">
        <f>IFERROR(VLOOKUP(D96,【様式10別添１】!$C$10:$W$99,5,FALSE),0)</f>
        <v>0</v>
      </c>
      <c r="AZ96" s="348">
        <f t="shared" si="23"/>
        <v>0</v>
      </c>
      <c r="BA96" s="344">
        <f t="shared" si="24"/>
        <v>0</v>
      </c>
      <c r="BB96" s="822"/>
      <c r="BC96" s="822"/>
      <c r="BD96" s="823"/>
      <c r="BE96" s="60"/>
    </row>
    <row r="97" spans="1:58" ht="30" customHeight="1">
      <c r="A97" s="137" t="str">
        <f>IF(F97="○",MAX(A$8:A96)+1,"")</f>
        <v/>
      </c>
      <c r="B97" s="137" t="str">
        <f>IF(G97="○",MAX(B$8:B96)+1,"")</f>
        <v/>
      </c>
      <c r="C97" s="62">
        <f t="shared" si="10"/>
        <v>89</v>
      </c>
      <c r="D97" s="467"/>
      <c r="E97" s="471"/>
      <c r="F97" s="471"/>
      <c r="G97" s="471"/>
      <c r="H97" s="471"/>
      <c r="I97" s="469"/>
      <c r="J97" s="223" t="s">
        <v>117</v>
      </c>
      <c r="K97" s="469"/>
      <c r="L97" s="223" t="s">
        <v>118</v>
      </c>
      <c r="M97" s="469"/>
      <c r="N97" s="477"/>
      <c r="O97" s="335">
        <f t="shared" si="20"/>
        <v>0</v>
      </c>
      <c r="P97" s="469"/>
      <c r="Q97" s="223" t="s">
        <v>120</v>
      </c>
      <c r="R97" s="477"/>
      <c r="S97" s="487"/>
      <c r="T97" s="488"/>
      <c r="U97" s="490"/>
      <c r="V97" s="228">
        <f t="shared" si="21"/>
        <v>0</v>
      </c>
      <c r="W97" s="225">
        <f t="shared" si="25"/>
        <v>0</v>
      </c>
      <c r="X97" s="225">
        <f t="shared" si="22"/>
        <v>0</v>
      </c>
      <c r="Y97" s="226">
        <f t="shared" si="27"/>
        <v>0</v>
      </c>
      <c r="Z97" s="226">
        <f t="shared" si="11"/>
        <v>0</v>
      </c>
      <c r="AA97" s="339">
        <f t="shared" si="26"/>
        <v>0</v>
      </c>
      <c r="AB97" s="205"/>
      <c r="AC97" s="199"/>
      <c r="AD97" s="199"/>
      <c r="AE97" s="199"/>
      <c r="AF97" s="199"/>
      <c r="AG97" s="199"/>
      <c r="AH97" s="199"/>
      <c r="AI97" s="199"/>
      <c r="AJ97" s="199"/>
      <c r="AK97" s="199"/>
      <c r="AL97" s="199"/>
      <c r="AM97" s="199"/>
      <c r="AN97" s="199"/>
      <c r="AO97" s="199"/>
      <c r="AP97" s="205"/>
      <c r="AQ97" s="199"/>
      <c r="AR97" s="352">
        <f t="shared" si="15"/>
        <v>0</v>
      </c>
      <c r="AS97" s="206"/>
      <c r="AT97" s="203"/>
      <c r="AU97" s="204"/>
      <c r="AV97" s="224">
        <f>IFERROR(VLOOKUP(D97,【様式８別添１】!$D$10:$AG$59,30,FALSE),0)</f>
        <v>0</v>
      </c>
      <c r="AW97" s="356">
        <f>SUM(AT97:AV97)</f>
        <v>0</v>
      </c>
      <c r="AX97" s="499">
        <v>0</v>
      </c>
      <c r="AY97" s="224">
        <f>IFERROR(VLOOKUP(D97,【様式10別添１】!$C$10:$W$99,5,FALSE),0)</f>
        <v>0</v>
      </c>
      <c r="AZ97" s="348">
        <f t="shared" si="23"/>
        <v>0</v>
      </c>
      <c r="BA97" s="344">
        <f t="shared" si="24"/>
        <v>0</v>
      </c>
      <c r="BB97" s="822"/>
      <c r="BC97" s="822"/>
      <c r="BD97" s="823"/>
      <c r="BE97" s="60"/>
    </row>
    <row r="98" spans="1:58" ht="30" customHeight="1" thickBot="1">
      <c r="A98" s="137" t="str">
        <f>IF(F98="○",MAX(A$8:A97)+1,"")</f>
        <v/>
      </c>
      <c r="B98" s="137" t="str">
        <f>IF(G98="○",MAX(B$8:B97)+1,"")</f>
        <v/>
      </c>
      <c r="C98" s="63">
        <f t="shared" si="10"/>
        <v>90</v>
      </c>
      <c r="D98" s="472"/>
      <c r="E98" s="473"/>
      <c r="F98" s="473"/>
      <c r="G98" s="473"/>
      <c r="H98" s="473"/>
      <c r="I98" s="474"/>
      <c r="J98" s="229" t="s">
        <v>117</v>
      </c>
      <c r="K98" s="475"/>
      <c r="L98" s="229" t="s">
        <v>118</v>
      </c>
      <c r="M98" s="469"/>
      <c r="N98" s="477"/>
      <c r="O98" s="336">
        <f t="shared" si="20"/>
        <v>0</v>
      </c>
      <c r="P98" s="468"/>
      <c r="Q98" s="223" t="s">
        <v>120</v>
      </c>
      <c r="R98" s="477"/>
      <c r="S98" s="491"/>
      <c r="T98" s="492"/>
      <c r="U98" s="493"/>
      <c r="V98" s="230">
        <f t="shared" si="21"/>
        <v>0</v>
      </c>
      <c r="W98" s="231">
        <f t="shared" si="25"/>
        <v>0</v>
      </c>
      <c r="X98" s="231">
        <f t="shared" si="22"/>
        <v>0</v>
      </c>
      <c r="Y98" s="232">
        <f t="shared" si="27"/>
        <v>0</v>
      </c>
      <c r="Z98" s="232">
        <f t="shared" si="11"/>
        <v>0</v>
      </c>
      <c r="AA98" s="340">
        <f t="shared" si="26"/>
        <v>0</v>
      </c>
      <c r="AB98" s="207"/>
      <c r="AC98" s="199"/>
      <c r="AD98" s="199"/>
      <c r="AE98" s="199"/>
      <c r="AF98" s="199"/>
      <c r="AG98" s="199"/>
      <c r="AH98" s="199"/>
      <c r="AI98" s="199"/>
      <c r="AJ98" s="199"/>
      <c r="AK98" s="199"/>
      <c r="AL98" s="199"/>
      <c r="AM98" s="199"/>
      <c r="AN98" s="199"/>
      <c r="AO98" s="199"/>
      <c r="AP98" s="207"/>
      <c r="AQ98" s="208"/>
      <c r="AR98" s="354">
        <f t="shared" si="15"/>
        <v>0</v>
      </c>
      <c r="AS98" s="206"/>
      <c r="AT98" s="209"/>
      <c r="AU98" s="210"/>
      <c r="AV98" s="233">
        <f>IFERROR(VLOOKUP(D98,【様式８別添１】!$D$10:$AG$59,30,FALSE),0)</f>
        <v>0</v>
      </c>
      <c r="AW98" s="360">
        <f>SUM(AT98:AV98)</f>
        <v>0</v>
      </c>
      <c r="AX98" s="500">
        <v>0</v>
      </c>
      <c r="AY98" s="233">
        <f>IFERROR(VLOOKUP(D98,【様式10別添１】!$C$10:$W$99,5,FALSE),0)</f>
        <v>0</v>
      </c>
      <c r="AZ98" s="228">
        <f t="shared" si="23"/>
        <v>0</v>
      </c>
      <c r="BA98" s="345">
        <f t="shared" si="24"/>
        <v>0</v>
      </c>
      <c r="BB98" s="822"/>
      <c r="BC98" s="822"/>
      <c r="BD98" s="823"/>
      <c r="BE98" s="60"/>
    </row>
    <row r="99" spans="1:58" ht="30" customHeight="1" thickBot="1">
      <c r="C99" s="64"/>
      <c r="D99" s="904" t="s">
        <v>55</v>
      </c>
      <c r="E99" s="905"/>
      <c r="F99" s="905"/>
      <c r="G99" s="905"/>
      <c r="H99" s="905"/>
      <c r="I99" s="905"/>
      <c r="J99" s="905"/>
      <c r="K99" s="905"/>
      <c r="L99" s="905"/>
      <c r="M99" s="905"/>
      <c r="N99" s="905"/>
      <c r="O99" s="905"/>
      <c r="P99" s="905"/>
      <c r="Q99" s="905"/>
      <c r="R99" s="906"/>
      <c r="S99" s="213">
        <f>SUM(S9:S98)</f>
        <v>0</v>
      </c>
      <c r="T99" s="214">
        <f t="shared" ref="T99:AR99" si="28">SUM(T9:T98)</f>
        <v>0</v>
      </c>
      <c r="U99" s="211">
        <f t="shared" si="28"/>
        <v>0</v>
      </c>
      <c r="V99" s="211" t="e">
        <f>基準年度賃金算定!H8</f>
        <v>#DIV/0!</v>
      </c>
      <c r="W99" s="212">
        <f>SUM(W9:W98)</f>
        <v>0</v>
      </c>
      <c r="X99" s="212">
        <f>SUM(X9:X98)</f>
        <v>0</v>
      </c>
      <c r="Y99" s="212" t="e">
        <f>【様式６】実績Ⅰ!Q37</f>
        <v>#DIV/0!</v>
      </c>
      <c r="Z99" s="212">
        <f>SUM(Z9:Z98)</f>
        <v>0</v>
      </c>
      <c r="AA99" s="341">
        <f>SUM(AA9:AA98)</f>
        <v>0</v>
      </c>
      <c r="AB99" s="211">
        <f t="shared" si="28"/>
        <v>0</v>
      </c>
      <c r="AC99" s="211">
        <f t="shared" si="28"/>
        <v>0</v>
      </c>
      <c r="AD99" s="211">
        <f t="shared" si="28"/>
        <v>0</v>
      </c>
      <c r="AE99" s="211">
        <f t="shared" si="28"/>
        <v>0</v>
      </c>
      <c r="AF99" s="211">
        <f t="shared" si="28"/>
        <v>0</v>
      </c>
      <c r="AG99" s="211">
        <f t="shared" si="28"/>
        <v>0</v>
      </c>
      <c r="AH99" s="211">
        <f t="shared" si="28"/>
        <v>0</v>
      </c>
      <c r="AI99" s="211">
        <f t="shared" si="28"/>
        <v>0</v>
      </c>
      <c r="AJ99" s="211">
        <f t="shared" si="28"/>
        <v>0</v>
      </c>
      <c r="AK99" s="211">
        <f t="shared" si="28"/>
        <v>0</v>
      </c>
      <c r="AL99" s="211">
        <f t="shared" si="28"/>
        <v>0</v>
      </c>
      <c r="AM99" s="211">
        <f t="shared" si="28"/>
        <v>0</v>
      </c>
      <c r="AN99" s="211">
        <f t="shared" si="28"/>
        <v>0</v>
      </c>
      <c r="AO99" s="211">
        <f t="shared" si="28"/>
        <v>0</v>
      </c>
      <c r="AP99" s="211">
        <f t="shared" si="28"/>
        <v>0</v>
      </c>
      <c r="AQ99" s="212">
        <f t="shared" si="28"/>
        <v>0</v>
      </c>
      <c r="AR99" s="355">
        <f t="shared" si="28"/>
        <v>0</v>
      </c>
      <c r="AS99" s="211">
        <f>SUM(AS9:AS98)</f>
        <v>0</v>
      </c>
      <c r="AT99" s="212">
        <f t="shared" ref="AT99:AV99" si="29">SUM(AT9:AT98)</f>
        <v>0</v>
      </c>
      <c r="AU99" s="212">
        <f t="shared" si="29"/>
        <v>0</v>
      </c>
      <c r="AV99" s="212">
        <f t="shared" si="29"/>
        <v>0</v>
      </c>
      <c r="AW99" s="358">
        <f t="shared" ref="AW99:AZ99" si="30">SUM(AW9:AW98)</f>
        <v>0</v>
      </c>
      <c r="AX99" s="359">
        <f t="shared" si="30"/>
        <v>0</v>
      </c>
      <c r="AY99" s="212">
        <f t="shared" si="30"/>
        <v>0</v>
      </c>
      <c r="AZ99" s="212">
        <f t="shared" si="30"/>
        <v>0</v>
      </c>
      <c r="BA99" s="346">
        <f>SUM(BA9:BA98)</f>
        <v>0</v>
      </c>
      <c r="BB99" s="880" t="s">
        <v>602</v>
      </c>
      <c r="BC99" s="881"/>
      <c r="BD99" s="882"/>
      <c r="BE99" s="60"/>
    </row>
    <row r="100" spans="1:58" s="25" customFormat="1" ht="19.899999999999999" customHeight="1">
      <c r="A100" s="137"/>
      <c r="B100" s="137"/>
      <c r="C100" s="139" t="s">
        <v>56</v>
      </c>
      <c r="D100" s="139"/>
      <c r="E100" s="139"/>
      <c r="F100" s="139"/>
      <c r="G100" s="139"/>
      <c r="H100" s="139"/>
      <c r="I100" s="139"/>
      <c r="J100" s="139"/>
      <c r="K100" s="139"/>
      <c r="L100" s="139"/>
      <c r="M100" s="139"/>
      <c r="N100" s="139"/>
      <c r="O100" s="215">
        <f>ROUND(SUM(O9:O98),0)</f>
        <v>0</v>
      </c>
      <c r="P100" s="139"/>
      <c r="Q100" s="139"/>
      <c r="R100" s="139"/>
      <c r="S100" s="139"/>
      <c r="T100" s="139"/>
      <c r="U100" s="139"/>
      <c r="V100" s="139" t="s">
        <v>189</v>
      </c>
      <c r="W100" s="139"/>
      <c r="X100" s="139"/>
      <c r="Y100" s="177" t="s">
        <v>189</v>
      </c>
      <c r="Z100" s="139"/>
      <c r="AA100" s="139"/>
      <c r="AB100" s="139"/>
      <c r="AC100" s="139"/>
      <c r="AD100" s="139"/>
      <c r="AE100" s="139"/>
      <c r="AF100" s="139"/>
      <c r="AG100" s="139"/>
      <c r="AH100" s="139"/>
      <c r="AI100" s="139"/>
      <c r="AJ100" s="139"/>
      <c r="AK100" s="139"/>
      <c r="AL100" s="139"/>
      <c r="AM100" s="139"/>
      <c r="AN100" s="139"/>
      <c r="AO100" s="139"/>
      <c r="AP100" s="139"/>
      <c r="AQ100" s="139"/>
      <c r="AR100" s="139"/>
      <c r="AS100" s="123"/>
      <c r="AT100" s="123"/>
      <c r="AU100" s="123"/>
      <c r="AV100" s="123"/>
      <c r="AW100" s="123"/>
      <c r="AX100" s="123"/>
      <c r="AY100" s="123"/>
      <c r="AZ100" s="65"/>
      <c r="BA100" s="876">
        <f>【様式６】実績Ⅰ!Q38</f>
        <v>0</v>
      </c>
      <c r="BB100" s="883" t="s">
        <v>603</v>
      </c>
      <c r="BC100" s="884"/>
      <c r="BD100" s="884"/>
      <c r="BE100" s="66"/>
    </row>
    <row r="101" spans="1:58" s="25" customFormat="1" ht="19.899999999999999" customHeight="1" thickBot="1">
      <c r="A101" s="137"/>
      <c r="B101" s="137"/>
      <c r="C101" s="234" t="s">
        <v>57</v>
      </c>
      <c r="D101" s="235"/>
      <c r="E101" s="235"/>
      <c r="F101" s="235"/>
      <c r="G101" s="235"/>
      <c r="H101" s="235"/>
      <c r="I101" s="235"/>
      <c r="J101" s="235"/>
      <c r="K101" s="235"/>
      <c r="L101" s="235"/>
      <c r="M101" s="235"/>
      <c r="N101" s="235"/>
      <c r="O101" s="235"/>
      <c r="P101" s="235"/>
      <c r="Q101" s="235"/>
      <c r="R101" s="235"/>
      <c r="S101" s="235"/>
      <c r="T101" s="235"/>
      <c r="U101" s="235"/>
      <c r="V101" s="236" t="e">
        <f>V99-SUM(V9:V98)</f>
        <v>#DIV/0!</v>
      </c>
      <c r="W101" s="235"/>
      <c r="X101" s="235"/>
      <c r="Y101" s="236" t="e">
        <f>Y99-SUM(Y9:Y98)</f>
        <v>#DIV/0!</v>
      </c>
      <c r="Z101" s="236"/>
      <c r="AA101" s="235"/>
      <c r="AB101" s="235"/>
      <c r="AC101" s="235"/>
      <c r="AD101" s="235"/>
      <c r="AE101" s="235"/>
      <c r="AF101" s="235"/>
      <c r="AG101" s="235"/>
      <c r="AH101" s="235"/>
      <c r="AI101" s="235"/>
      <c r="AJ101" s="235"/>
      <c r="AK101" s="235"/>
      <c r="AL101" s="235"/>
      <c r="AM101" s="235"/>
      <c r="AN101" s="235"/>
      <c r="AO101" s="235"/>
      <c r="AP101" s="235"/>
      <c r="AQ101" s="235"/>
      <c r="AR101" s="235"/>
      <c r="AS101" s="124"/>
      <c r="AT101" s="124"/>
      <c r="AU101" s="124"/>
      <c r="AV101" s="124"/>
      <c r="AW101" s="124"/>
      <c r="AX101" s="124"/>
      <c r="AY101" s="124"/>
      <c r="AZ101" s="67"/>
      <c r="BA101" s="877"/>
      <c r="BB101" s="878"/>
      <c r="BC101" s="879"/>
      <c r="BD101" s="879"/>
      <c r="BE101" s="66"/>
    </row>
    <row r="102" spans="1:58" s="25" customFormat="1" ht="19.5" customHeight="1">
      <c r="A102" s="137"/>
      <c r="B102" s="137"/>
      <c r="C102" s="237" t="s">
        <v>58</v>
      </c>
      <c r="D102" s="238"/>
      <c r="E102" s="238"/>
      <c r="F102" s="238"/>
      <c r="G102" s="238"/>
      <c r="H102" s="238"/>
      <c r="I102" s="238"/>
      <c r="J102" s="238"/>
      <c r="K102" s="238"/>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238"/>
      <c r="AP102" s="238"/>
      <c r="AQ102" s="238"/>
      <c r="AR102" s="238"/>
      <c r="AS102" s="126"/>
      <c r="AT102" s="126"/>
      <c r="AU102" s="126"/>
      <c r="AV102" s="126"/>
      <c r="AW102" s="126"/>
      <c r="AX102" s="126"/>
      <c r="AY102" s="126"/>
      <c r="AZ102" s="350"/>
      <c r="BA102" s="876">
        <f>BA99+BA100</f>
        <v>0</v>
      </c>
      <c r="BB102" s="878" t="s">
        <v>604</v>
      </c>
      <c r="BC102" s="879"/>
      <c r="BD102" s="879"/>
      <c r="BE102" s="66"/>
    </row>
    <row r="103" spans="1:58" s="25" customFormat="1" ht="19.899999999999999" customHeight="1" thickBot="1">
      <c r="A103" s="137"/>
      <c r="B103" s="137"/>
      <c r="C103" s="26" t="s">
        <v>59</v>
      </c>
      <c r="D103" s="234" t="s">
        <v>114</v>
      </c>
      <c r="E103" s="238"/>
      <c r="F103" s="238"/>
      <c r="G103" s="238"/>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238"/>
      <c r="AP103" s="238"/>
      <c r="AQ103" s="238"/>
      <c r="AR103" s="238"/>
      <c r="AS103" s="127"/>
      <c r="AT103" s="127"/>
      <c r="AU103" s="127"/>
      <c r="AV103" s="127"/>
      <c r="AW103" s="127"/>
      <c r="AX103" s="127"/>
      <c r="AY103" s="127"/>
      <c r="AZ103" s="68"/>
      <c r="BA103" s="877"/>
      <c r="BB103" s="878"/>
      <c r="BC103" s="879"/>
      <c r="BD103" s="879"/>
      <c r="BE103" s="66"/>
    </row>
    <row r="104" spans="1:58" s="27" customFormat="1" ht="19.5" customHeight="1">
      <c r="A104" s="138"/>
      <c r="B104" s="138"/>
      <c r="C104" s="26" t="s">
        <v>60</v>
      </c>
      <c r="D104" s="899" t="s">
        <v>321</v>
      </c>
      <c r="E104" s="899"/>
      <c r="F104" s="899"/>
      <c r="G104" s="899"/>
      <c r="H104" s="899"/>
      <c r="I104" s="899"/>
      <c r="J104" s="899"/>
      <c r="K104" s="899"/>
      <c r="L104" s="899"/>
      <c r="M104" s="899"/>
      <c r="N104" s="899"/>
      <c r="O104" s="899"/>
      <c r="P104" s="899"/>
      <c r="Q104" s="899"/>
      <c r="R104" s="899"/>
      <c r="S104" s="899"/>
      <c r="T104" s="899"/>
      <c r="U104" s="899"/>
      <c r="V104" s="899"/>
      <c r="W104" s="899"/>
      <c r="X104" s="899"/>
      <c r="Y104" s="26"/>
      <c r="Z104" s="26"/>
      <c r="AA104" s="26"/>
      <c r="AB104" s="26"/>
      <c r="AC104" s="26"/>
      <c r="AD104" s="26"/>
      <c r="AE104" s="26"/>
      <c r="AF104" s="26"/>
      <c r="AG104" s="26"/>
      <c r="AH104" s="26"/>
      <c r="AI104" s="26"/>
      <c r="AJ104" s="26"/>
      <c r="AK104" s="26"/>
      <c r="AL104" s="26"/>
      <c r="AM104" s="26"/>
      <c r="AN104" s="26"/>
      <c r="AO104" s="26"/>
      <c r="AP104" s="26"/>
      <c r="AQ104" s="26"/>
      <c r="AR104" s="26"/>
      <c r="AS104" s="134"/>
      <c r="AT104" s="134"/>
      <c r="AU104" s="134"/>
      <c r="AV104" s="134"/>
      <c r="AW104" s="349"/>
      <c r="AX104" s="349"/>
      <c r="AY104" s="134"/>
      <c r="AZ104" s="134"/>
      <c r="BA104" s="134"/>
      <c r="BB104" s="134"/>
      <c r="BC104" s="134"/>
      <c r="BD104" s="134"/>
      <c r="BE104" s="134"/>
    </row>
    <row r="105" spans="1:58" s="27" customFormat="1" ht="19.5" customHeight="1">
      <c r="A105" s="138"/>
      <c r="B105" s="138"/>
      <c r="C105" s="26"/>
      <c r="D105" s="899" t="s">
        <v>322</v>
      </c>
      <c r="E105" s="899"/>
      <c r="F105" s="899"/>
      <c r="G105" s="899"/>
      <c r="H105" s="899"/>
      <c r="I105" s="899"/>
      <c r="J105" s="899"/>
      <c r="K105" s="899"/>
      <c r="L105" s="899"/>
      <c r="M105" s="899"/>
      <c r="N105" s="899"/>
      <c r="O105" s="899"/>
      <c r="P105" s="899"/>
      <c r="Q105" s="899"/>
      <c r="R105" s="899"/>
      <c r="S105" s="899"/>
      <c r="T105" s="899"/>
      <c r="U105" s="899"/>
      <c r="V105" s="899"/>
      <c r="W105" s="899"/>
      <c r="X105" s="501"/>
      <c r="Y105" s="26"/>
      <c r="Z105" s="26"/>
      <c r="AA105" s="26"/>
      <c r="AB105" s="26"/>
      <c r="AC105" s="26"/>
      <c r="AD105" s="26"/>
      <c r="AE105" s="26"/>
      <c r="AF105" s="26"/>
      <c r="AG105" s="26"/>
      <c r="AH105" s="26"/>
      <c r="AI105" s="26"/>
      <c r="AJ105" s="26"/>
      <c r="AK105" s="26"/>
      <c r="AL105" s="26"/>
      <c r="AM105" s="26"/>
      <c r="AN105" s="26"/>
      <c r="AO105" s="26"/>
      <c r="AP105" s="26"/>
      <c r="AQ105" s="26"/>
      <c r="AR105" s="26"/>
      <c r="AS105" s="134"/>
      <c r="AT105" s="134"/>
      <c r="AU105" s="134"/>
      <c r="AV105" s="134"/>
      <c r="AW105" s="134"/>
      <c r="AX105" s="134"/>
      <c r="AY105" s="134"/>
      <c r="AZ105" s="134"/>
      <c r="BA105" s="134"/>
      <c r="BB105" s="134"/>
      <c r="BC105" s="134"/>
      <c r="BD105" s="134"/>
      <c r="BE105" s="134"/>
    </row>
    <row r="106" spans="1:58" s="28" customFormat="1" ht="19.899999999999999" customHeight="1">
      <c r="A106" s="137"/>
      <c r="B106" s="137"/>
      <c r="C106" s="26" t="s">
        <v>61</v>
      </c>
      <c r="D106" s="26" t="s">
        <v>62</v>
      </c>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125"/>
      <c r="AT106" s="125"/>
      <c r="AU106" s="125"/>
      <c r="AV106" s="125"/>
      <c r="AW106" s="125"/>
      <c r="AX106" s="125"/>
      <c r="AY106" s="125"/>
      <c r="AZ106" s="125"/>
      <c r="BA106" s="26"/>
      <c r="BB106" s="26"/>
      <c r="BC106" s="26"/>
      <c r="BD106" s="26"/>
      <c r="BE106" s="26"/>
    </row>
    <row r="107" spans="1:58" s="25" customFormat="1" ht="19.899999999999999" customHeight="1">
      <c r="A107" s="137"/>
      <c r="B107" s="137"/>
      <c r="C107" s="26"/>
      <c r="D107" s="26" t="s">
        <v>63</v>
      </c>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125"/>
      <c r="AT107" s="125"/>
      <c r="AU107" s="125"/>
      <c r="AV107" s="125"/>
      <c r="AW107" s="125"/>
      <c r="AX107" s="125"/>
      <c r="AY107" s="125"/>
      <c r="AZ107" s="125"/>
      <c r="BA107" s="26"/>
      <c r="BB107" s="26"/>
      <c r="BC107" s="26"/>
      <c r="BD107" s="26"/>
      <c r="BE107" s="26"/>
      <c r="BF107" s="29"/>
    </row>
    <row r="108" spans="1:58" s="25" customFormat="1" ht="19.899999999999999" customHeight="1">
      <c r="A108" s="137"/>
      <c r="B108" s="137"/>
      <c r="C108" s="26" t="s">
        <v>95</v>
      </c>
      <c r="D108" s="26" t="s">
        <v>365</v>
      </c>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row>
    <row r="109" spans="1:58" s="25" customFormat="1" ht="19.899999999999999" customHeight="1">
      <c r="A109" s="137"/>
      <c r="B109" s="137"/>
      <c r="C109" s="26" t="s">
        <v>148</v>
      </c>
      <c r="D109" s="239" t="s">
        <v>251</v>
      </c>
      <c r="E109" s="239"/>
      <c r="F109" s="239"/>
      <c r="G109" s="239"/>
      <c r="H109" s="239"/>
      <c r="I109" s="239"/>
      <c r="J109" s="239"/>
      <c r="K109" s="239"/>
      <c r="L109" s="239"/>
      <c r="M109" s="239"/>
      <c r="N109" s="239"/>
      <c r="O109" s="239"/>
      <c r="P109" s="239"/>
      <c r="Q109" s="239"/>
      <c r="R109" s="239"/>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row>
    <row r="110" spans="1:58" s="25" customFormat="1" ht="19.5" customHeight="1">
      <c r="A110" s="137"/>
      <c r="B110" s="137"/>
      <c r="C110" s="26" t="s">
        <v>75</v>
      </c>
      <c r="D110" s="26" t="s">
        <v>150</v>
      </c>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row>
    <row r="111" spans="1:58" s="25" customFormat="1" ht="19.5" customHeight="1">
      <c r="A111" s="137"/>
      <c r="B111" s="137"/>
      <c r="C111" s="26" t="s">
        <v>149</v>
      </c>
      <c r="D111" s="26" t="s">
        <v>366</v>
      </c>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row>
    <row r="112" spans="1:58" ht="19.899999999999999" customHeight="1">
      <c r="C112" s="30"/>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row>
    <row r="113" spans="4:57" ht="12" customHeight="1">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row>
    <row r="114" spans="4:57" ht="12" customHeight="1">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row>
    <row r="115" spans="4:57" ht="12" customHeight="1">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row>
    <row r="116" spans="4:57" ht="12" customHeight="1">
      <c r="D116" s="33"/>
      <c r="E116" s="32"/>
      <c r="F116" s="32"/>
      <c r="G116" s="32"/>
      <c r="H116" s="32" t="s">
        <v>219</v>
      </c>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row>
    <row r="117" spans="4:57" ht="12" customHeight="1">
      <c r="D117" s="33"/>
      <c r="E117" s="32"/>
      <c r="F117" s="32"/>
      <c r="G117" s="32"/>
      <c r="H117" s="32" t="s">
        <v>225</v>
      </c>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row>
    <row r="118" spans="4:57" ht="12" customHeight="1">
      <c r="D118" s="33"/>
      <c r="E118" s="32"/>
      <c r="F118" s="32"/>
      <c r="G118" s="32"/>
      <c r="H118" s="32" t="s">
        <v>226</v>
      </c>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row>
    <row r="119" spans="4:57">
      <c r="D119" s="34"/>
      <c r="E119" s="34"/>
      <c r="F119" s="34"/>
      <c r="G119" s="34"/>
      <c r="H119" s="34" t="s">
        <v>220</v>
      </c>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row>
    <row r="120" spans="4:57">
      <c r="H120" s="21" t="s">
        <v>224</v>
      </c>
    </row>
    <row r="121" spans="4:57">
      <c r="H121" s="21" t="s">
        <v>227</v>
      </c>
    </row>
    <row r="122" spans="4:57">
      <c r="H122" s="21" t="s">
        <v>222</v>
      </c>
    </row>
    <row r="123" spans="4:57">
      <c r="H123" s="21" t="s">
        <v>221</v>
      </c>
    </row>
    <row r="124" spans="4:57">
      <c r="H124" s="21" t="s">
        <v>223</v>
      </c>
    </row>
    <row r="125" spans="4:57">
      <c r="H125" s="21" t="s">
        <v>218</v>
      </c>
    </row>
    <row r="126" spans="4:57">
      <c r="H126" s="21" t="s">
        <v>228</v>
      </c>
    </row>
    <row r="127" spans="4:57">
      <c r="H127" s="21" t="s">
        <v>229</v>
      </c>
    </row>
    <row r="128" spans="4:57">
      <c r="H128" s="21" t="s">
        <v>230</v>
      </c>
    </row>
    <row r="129" spans="8:8">
      <c r="H129" s="21" t="s">
        <v>231</v>
      </c>
    </row>
    <row r="130" spans="8:8">
      <c r="H130" s="21" t="s">
        <v>232</v>
      </c>
    </row>
    <row r="131" spans="8:8">
      <c r="H131" s="21" t="s">
        <v>233</v>
      </c>
    </row>
  </sheetData>
  <sheetProtection algorithmName="SHA-512" hashValue="zRBFFUGwWym02hzahq6gJqLsd0aQ6qtqjYA3ti6H0oNoRKw8jIRMNKmM/mawCnk2BM1iwGRA58xIJbsN/go6WQ==" saltValue="tiNhDUxCYYlU3BOVKd/DHg==" spinCount="100000" sheet="1" objects="1" scenarios="1"/>
  <mergeCells count="131">
    <mergeCell ref="AS2:AU2"/>
    <mergeCell ref="D104:X104"/>
    <mergeCell ref="D105:W105"/>
    <mergeCell ref="AX6:AZ6"/>
    <mergeCell ref="AX7:AX8"/>
    <mergeCell ref="AY7:AY8"/>
    <mergeCell ref="AZ7:AZ8"/>
    <mergeCell ref="E6:G7"/>
    <mergeCell ref="D99:R99"/>
    <mergeCell ref="BB85:BD85"/>
    <mergeCell ref="BB86:BD86"/>
    <mergeCell ref="BB87:BD87"/>
    <mergeCell ref="BB88:BD88"/>
    <mergeCell ref="BB89:BD89"/>
    <mergeCell ref="BB90:BD90"/>
    <mergeCell ref="BB91:BD91"/>
    <mergeCell ref="AS6:AS8"/>
    <mergeCell ref="AT7:AT8"/>
    <mergeCell ref="AU7:AU8"/>
    <mergeCell ref="AV7:AV8"/>
    <mergeCell ref="AT6:AW6"/>
    <mergeCell ref="BB11:BD11"/>
    <mergeCell ref="BB12:BD12"/>
    <mergeCell ref="BB13:BD13"/>
    <mergeCell ref="BB14:BD14"/>
    <mergeCell ref="BB9:BD9"/>
    <mergeCell ref="BB10:BD10"/>
    <mergeCell ref="AW7:AW8"/>
    <mergeCell ref="BB37:BD37"/>
    <mergeCell ref="BB38:BD38"/>
    <mergeCell ref="BB43:BD43"/>
    <mergeCell ref="BB48:BD48"/>
    <mergeCell ref="BB49:BD49"/>
    <mergeCell ref="BA102:BA103"/>
    <mergeCell ref="BB102:BD103"/>
    <mergeCell ref="BB92:BD92"/>
    <mergeCell ref="BB93:BD93"/>
    <mergeCell ref="BB94:BD94"/>
    <mergeCell ref="BB95:BD95"/>
    <mergeCell ref="BB96:BD96"/>
    <mergeCell ref="BB98:BD98"/>
    <mergeCell ref="BB99:BD99"/>
    <mergeCell ref="BA100:BA101"/>
    <mergeCell ref="BB100:BD101"/>
    <mergeCell ref="BB97:BD97"/>
    <mergeCell ref="BB50:BD50"/>
    <mergeCell ref="BB55:BD55"/>
    <mergeCell ref="BB56:BD56"/>
    <mergeCell ref="BB57:BD57"/>
    <mergeCell ref="BB58:BD58"/>
    <mergeCell ref="BB59:BD59"/>
    <mergeCell ref="BB65:BD65"/>
    <mergeCell ref="BB51:BD51"/>
    <mergeCell ref="BB52:BD52"/>
    <mergeCell ref="BB53:BD53"/>
    <mergeCell ref="BB54:BD54"/>
    <mergeCell ref="BB66:BD66"/>
    <mergeCell ref="BB67:BD67"/>
    <mergeCell ref="BB68:BD68"/>
    <mergeCell ref="C6:C8"/>
    <mergeCell ref="H6:H8"/>
    <mergeCell ref="BB6:BD8"/>
    <mergeCell ref="BA6:BA8"/>
    <mergeCell ref="AB6:AR6"/>
    <mergeCell ref="N6:N8"/>
    <mergeCell ref="I6:L8"/>
    <mergeCell ref="S7:X7"/>
    <mergeCell ref="Z7:Z8"/>
    <mergeCell ref="AA7:AA8"/>
    <mergeCell ref="AR7:AR8"/>
    <mergeCell ref="M6:M8"/>
    <mergeCell ref="O6:O8"/>
    <mergeCell ref="R6:R8"/>
    <mergeCell ref="S6:AA6"/>
    <mergeCell ref="P6:Q8"/>
    <mergeCell ref="Y7:Y8"/>
    <mergeCell ref="D6:D8"/>
    <mergeCell ref="BB16:BD16"/>
    <mergeCell ref="BB17:BD17"/>
    <mergeCell ref="BB18:BD18"/>
    <mergeCell ref="BB19:BD19"/>
    <mergeCell ref="BB20:BD20"/>
    <mergeCell ref="BB21:BD21"/>
    <mergeCell ref="BB22:BD22"/>
    <mergeCell ref="BB36:BD36"/>
    <mergeCell ref="BB29:BD29"/>
    <mergeCell ref="BB30:BD30"/>
    <mergeCell ref="BB31:BD31"/>
    <mergeCell ref="BB32:BD32"/>
    <mergeCell ref="BB33:BD33"/>
    <mergeCell ref="BB34:BD34"/>
    <mergeCell ref="BB35:BD35"/>
    <mergeCell ref="BB27:BD27"/>
    <mergeCell ref="BB28:BD28"/>
    <mergeCell ref="BB23:BD23"/>
    <mergeCell ref="BB24:BD24"/>
    <mergeCell ref="BB25:BD25"/>
    <mergeCell ref="BB26:BD26"/>
    <mergeCell ref="BB2:BD2"/>
    <mergeCell ref="BB84:BD84"/>
    <mergeCell ref="AB7:AQ7"/>
    <mergeCell ref="BB3:BD4"/>
    <mergeCell ref="BB79:BD79"/>
    <mergeCell ref="BB80:BD80"/>
    <mergeCell ref="BB81:BD81"/>
    <mergeCell ref="BB82:BD82"/>
    <mergeCell ref="BB83:BD83"/>
    <mergeCell ref="BB44:BD44"/>
    <mergeCell ref="BB45:BD45"/>
    <mergeCell ref="BB46:BD46"/>
    <mergeCell ref="BB47:BD47"/>
    <mergeCell ref="BB78:BD78"/>
    <mergeCell ref="BB39:BD39"/>
    <mergeCell ref="BB40:BD40"/>
    <mergeCell ref="BB41:BD41"/>
    <mergeCell ref="BB42:BD42"/>
    <mergeCell ref="BB15:BD15"/>
    <mergeCell ref="BB60:BD60"/>
    <mergeCell ref="BB61:BD61"/>
    <mergeCell ref="BB62:BD62"/>
    <mergeCell ref="BB63:BD63"/>
    <mergeCell ref="BB64:BD64"/>
    <mergeCell ref="BB69:BD69"/>
    <mergeCell ref="BB70:BD70"/>
    <mergeCell ref="BB71:BD71"/>
    <mergeCell ref="BB72:BD72"/>
    <mergeCell ref="BB73:BD73"/>
    <mergeCell ref="BB74:BD74"/>
    <mergeCell ref="BB75:BD75"/>
    <mergeCell ref="BB76:BD76"/>
    <mergeCell ref="BB77:BD77"/>
  </mergeCells>
  <phoneticPr fontId="4"/>
  <conditionalFormatting sqref="D9:X98 D99 S99:X99 Z9:BD99">
    <cfRule type="containsBlanks" dxfId="18" priority="11">
      <formula>LEN(TRIM(D9))=0</formula>
    </cfRule>
  </conditionalFormatting>
  <conditionalFormatting sqref="N4">
    <cfRule type="containsBlanks" dxfId="17" priority="12">
      <formula>LEN(TRIM(N4))=0</formula>
    </cfRule>
  </conditionalFormatting>
  <conditionalFormatting sqref="AS4">
    <cfRule type="containsBlanks" dxfId="16" priority="13">
      <formula>LEN(TRIM(AS4))=0</formula>
    </cfRule>
  </conditionalFormatting>
  <conditionalFormatting sqref="Y9:Y99">
    <cfRule type="containsBlanks" dxfId="15" priority="3">
      <formula>LEN(TRIM(Y9))=0</formula>
    </cfRule>
  </conditionalFormatting>
  <dataValidations count="15">
    <dataValidation type="custom" allowBlank="1" showInputMessage="1" showErrorMessage="1" sqref="BE65600:BE65619 BE131136:BE131155 BE196672:BE196691 BE262208:BE262227 BE327744:BE327763 BE393280:BE393299 BE458816:BE458835 BE524352:BE524371 BE589888:BE589907 BE655424:BE655443 BE720960:BE720979 BE786496:BE786515 BE852032:BE852051 BE917568:BE917587 BE983104:BE983123 WWC983104:WXD983123 VSO983104:VTP983123 WCK983104:WDL983123 JQ65600:KR65619 TM65600:UN65619 ADI65600:AEJ65619 ANE65600:AOF65619 AXA65600:AYB65619 BGW65600:BHX65619 BQS65600:BRT65619 CAO65600:CBP65619 CKK65600:CLL65619 CUG65600:CVH65619 DEC65600:DFD65619 DNY65600:DOZ65619 DXU65600:DYV65619 EHQ65600:EIR65619 ERM65600:ESN65619 FBI65600:FCJ65619 FLE65600:FMF65619 FVA65600:FWB65619 GEW65600:GFX65619 GOS65600:GPT65619 GYO65600:GZP65619 HIK65600:HJL65619 HSG65600:HTH65619 ICC65600:IDD65619 ILY65600:IMZ65619 IVU65600:IWV65619 JFQ65600:JGR65619 JPM65600:JQN65619 JZI65600:KAJ65619 KJE65600:KKF65619 KTA65600:KUB65619 LCW65600:LDX65619 LMS65600:LNT65619 LWO65600:LXP65619 MGK65600:MHL65619 MQG65600:MRH65619 NAC65600:NBD65619 NJY65600:NKZ65619 NTU65600:NUV65619 ODQ65600:OER65619 ONM65600:OON65619 OXI65600:OYJ65619 PHE65600:PIF65619 PRA65600:PSB65619 QAW65600:QBX65619 QKS65600:QLT65619 QUO65600:QVP65619 REK65600:RFL65619 ROG65600:RPH65619 RYC65600:RZD65619 SHY65600:SIZ65619 SRU65600:SSV65619 TBQ65600:TCR65619 TLM65600:TMN65619 TVI65600:TWJ65619 UFE65600:UGF65619 UPA65600:UQB65619 UYW65600:UZX65619 VIS65600:VJT65619 VSO65600:VTP65619 WCK65600:WDL65619 WMG65600:WNH65619 WWC65600:WXD65619 JQ131136:KR131155 TM131136:UN131155 ADI131136:AEJ131155 ANE131136:AOF131155 AXA131136:AYB131155 BGW131136:BHX131155 BQS131136:BRT131155 CAO131136:CBP131155 CKK131136:CLL131155 CUG131136:CVH131155 DEC131136:DFD131155 DNY131136:DOZ131155 DXU131136:DYV131155 EHQ131136:EIR131155 ERM131136:ESN131155 FBI131136:FCJ131155 FLE131136:FMF131155 FVA131136:FWB131155 GEW131136:GFX131155 GOS131136:GPT131155 GYO131136:GZP131155 HIK131136:HJL131155 HSG131136:HTH131155 ICC131136:IDD131155 ILY131136:IMZ131155 IVU131136:IWV131155 JFQ131136:JGR131155 JPM131136:JQN131155 JZI131136:KAJ131155 KJE131136:KKF131155 KTA131136:KUB131155 LCW131136:LDX131155 LMS131136:LNT131155 LWO131136:LXP131155 MGK131136:MHL131155 MQG131136:MRH131155 NAC131136:NBD131155 NJY131136:NKZ131155 NTU131136:NUV131155 ODQ131136:OER131155 ONM131136:OON131155 OXI131136:OYJ131155 PHE131136:PIF131155 PRA131136:PSB131155 QAW131136:QBX131155 QKS131136:QLT131155 QUO131136:QVP131155 REK131136:RFL131155 ROG131136:RPH131155 RYC131136:RZD131155 SHY131136:SIZ131155 SRU131136:SSV131155 TBQ131136:TCR131155 TLM131136:TMN131155 TVI131136:TWJ131155 UFE131136:UGF131155 UPA131136:UQB131155 UYW131136:UZX131155 VIS131136:VJT131155 VSO131136:VTP131155 WCK131136:WDL131155 WMG131136:WNH131155 WWC131136:WXD131155 JQ196672:KR196691 TM196672:UN196691 ADI196672:AEJ196691 ANE196672:AOF196691 AXA196672:AYB196691 BGW196672:BHX196691 BQS196672:BRT196691 CAO196672:CBP196691 CKK196672:CLL196691 CUG196672:CVH196691 DEC196672:DFD196691 DNY196672:DOZ196691 DXU196672:DYV196691 EHQ196672:EIR196691 ERM196672:ESN196691 FBI196672:FCJ196691 FLE196672:FMF196691 FVA196672:FWB196691 GEW196672:GFX196691 GOS196672:GPT196691 GYO196672:GZP196691 HIK196672:HJL196691 HSG196672:HTH196691 ICC196672:IDD196691 ILY196672:IMZ196691 IVU196672:IWV196691 JFQ196672:JGR196691 JPM196672:JQN196691 JZI196672:KAJ196691 KJE196672:KKF196691 KTA196672:KUB196691 LCW196672:LDX196691 LMS196672:LNT196691 LWO196672:LXP196691 MGK196672:MHL196691 MQG196672:MRH196691 NAC196672:NBD196691 NJY196672:NKZ196691 NTU196672:NUV196691 ODQ196672:OER196691 ONM196672:OON196691 OXI196672:OYJ196691 PHE196672:PIF196691 PRA196672:PSB196691 QAW196672:QBX196691 QKS196672:QLT196691 QUO196672:QVP196691 REK196672:RFL196691 ROG196672:RPH196691 RYC196672:RZD196691 SHY196672:SIZ196691 SRU196672:SSV196691 TBQ196672:TCR196691 TLM196672:TMN196691 TVI196672:TWJ196691 UFE196672:UGF196691 UPA196672:UQB196691 UYW196672:UZX196691 VIS196672:VJT196691 VSO196672:VTP196691 WCK196672:WDL196691 WMG196672:WNH196691 WWC196672:WXD196691 JQ262208:KR262227 TM262208:UN262227 ADI262208:AEJ262227 ANE262208:AOF262227 AXA262208:AYB262227 BGW262208:BHX262227 BQS262208:BRT262227 CAO262208:CBP262227 CKK262208:CLL262227 CUG262208:CVH262227 DEC262208:DFD262227 DNY262208:DOZ262227 DXU262208:DYV262227 EHQ262208:EIR262227 ERM262208:ESN262227 FBI262208:FCJ262227 FLE262208:FMF262227 FVA262208:FWB262227 GEW262208:GFX262227 GOS262208:GPT262227 GYO262208:GZP262227 HIK262208:HJL262227 HSG262208:HTH262227 ICC262208:IDD262227 ILY262208:IMZ262227 IVU262208:IWV262227 JFQ262208:JGR262227 JPM262208:JQN262227 JZI262208:KAJ262227 KJE262208:KKF262227 KTA262208:KUB262227 LCW262208:LDX262227 LMS262208:LNT262227 LWO262208:LXP262227 MGK262208:MHL262227 MQG262208:MRH262227 NAC262208:NBD262227 NJY262208:NKZ262227 NTU262208:NUV262227 ODQ262208:OER262227 ONM262208:OON262227 OXI262208:OYJ262227 PHE262208:PIF262227 PRA262208:PSB262227 QAW262208:QBX262227 QKS262208:QLT262227 QUO262208:QVP262227 REK262208:RFL262227 ROG262208:RPH262227 RYC262208:RZD262227 SHY262208:SIZ262227 SRU262208:SSV262227 TBQ262208:TCR262227 TLM262208:TMN262227 TVI262208:TWJ262227 UFE262208:UGF262227 UPA262208:UQB262227 UYW262208:UZX262227 VIS262208:VJT262227 VSO262208:VTP262227 WCK262208:WDL262227 WMG262208:WNH262227 WWC262208:WXD262227 JQ327744:KR327763 TM327744:UN327763 ADI327744:AEJ327763 ANE327744:AOF327763 AXA327744:AYB327763 BGW327744:BHX327763 BQS327744:BRT327763 CAO327744:CBP327763 CKK327744:CLL327763 CUG327744:CVH327763 DEC327744:DFD327763 DNY327744:DOZ327763 DXU327744:DYV327763 EHQ327744:EIR327763 ERM327744:ESN327763 FBI327744:FCJ327763 FLE327744:FMF327763 FVA327744:FWB327763 GEW327744:GFX327763 GOS327744:GPT327763 GYO327744:GZP327763 HIK327744:HJL327763 HSG327744:HTH327763 ICC327744:IDD327763 ILY327744:IMZ327763 IVU327744:IWV327763 JFQ327744:JGR327763 JPM327744:JQN327763 JZI327744:KAJ327763 KJE327744:KKF327763 KTA327744:KUB327763 LCW327744:LDX327763 LMS327744:LNT327763 LWO327744:LXP327763 MGK327744:MHL327763 MQG327744:MRH327763 NAC327744:NBD327763 NJY327744:NKZ327763 NTU327744:NUV327763 ODQ327744:OER327763 ONM327744:OON327763 OXI327744:OYJ327763 PHE327744:PIF327763 PRA327744:PSB327763 QAW327744:QBX327763 QKS327744:QLT327763 QUO327744:QVP327763 REK327744:RFL327763 ROG327744:RPH327763 RYC327744:RZD327763 SHY327744:SIZ327763 SRU327744:SSV327763 TBQ327744:TCR327763 TLM327744:TMN327763 TVI327744:TWJ327763 UFE327744:UGF327763 UPA327744:UQB327763 UYW327744:UZX327763 VIS327744:VJT327763 VSO327744:VTP327763 WCK327744:WDL327763 WMG327744:WNH327763 WWC327744:WXD327763 JQ393280:KR393299 TM393280:UN393299 ADI393280:AEJ393299 ANE393280:AOF393299 AXA393280:AYB393299 BGW393280:BHX393299 BQS393280:BRT393299 CAO393280:CBP393299 CKK393280:CLL393299 CUG393280:CVH393299 DEC393280:DFD393299 DNY393280:DOZ393299 DXU393280:DYV393299 EHQ393280:EIR393299 ERM393280:ESN393299 FBI393280:FCJ393299 FLE393280:FMF393299 FVA393280:FWB393299 GEW393280:GFX393299 GOS393280:GPT393299 GYO393280:GZP393299 HIK393280:HJL393299 HSG393280:HTH393299 ICC393280:IDD393299 ILY393280:IMZ393299 IVU393280:IWV393299 JFQ393280:JGR393299 JPM393280:JQN393299 JZI393280:KAJ393299 KJE393280:KKF393299 KTA393280:KUB393299 LCW393280:LDX393299 LMS393280:LNT393299 LWO393280:LXP393299 MGK393280:MHL393299 MQG393280:MRH393299 NAC393280:NBD393299 NJY393280:NKZ393299 NTU393280:NUV393299 ODQ393280:OER393299 ONM393280:OON393299 OXI393280:OYJ393299 PHE393280:PIF393299 PRA393280:PSB393299 QAW393280:QBX393299 QKS393280:QLT393299 QUO393280:QVP393299 REK393280:RFL393299 ROG393280:RPH393299 RYC393280:RZD393299 SHY393280:SIZ393299 SRU393280:SSV393299 TBQ393280:TCR393299 TLM393280:TMN393299 TVI393280:TWJ393299 UFE393280:UGF393299 UPA393280:UQB393299 UYW393280:UZX393299 VIS393280:VJT393299 VSO393280:VTP393299 WCK393280:WDL393299 WMG393280:WNH393299 WWC393280:WXD393299 JQ458816:KR458835 TM458816:UN458835 ADI458816:AEJ458835 ANE458816:AOF458835 AXA458816:AYB458835 BGW458816:BHX458835 BQS458816:BRT458835 CAO458816:CBP458835 CKK458816:CLL458835 CUG458816:CVH458835 DEC458816:DFD458835 DNY458816:DOZ458835 DXU458816:DYV458835 EHQ458816:EIR458835 ERM458816:ESN458835 FBI458816:FCJ458835 FLE458816:FMF458835 FVA458816:FWB458835 GEW458816:GFX458835 GOS458816:GPT458835 GYO458816:GZP458835 HIK458816:HJL458835 HSG458816:HTH458835 ICC458816:IDD458835 ILY458816:IMZ458835 IVU458816:IWV458835 JFQ458816:JGR458835 JPM458816:JQN458835 JZI458816:KAJ458835 KJE458816:KKF458835 KTA458816:KUB458835 LCW458816:LDX458835 LMS458816:LNT458835 LWO458816:LXP458835 MGK458816:MHL458835 MQG458816:MRH458835 NAC458816:NBD458835 NJY458816:NKZ458835 NTU458816:NUV458835 ODQ458816:OER458835 ONM458816:OON458835 OXI458816:OYJ458835 PHE458816:PIF458835 PRA458816:PSB458835 QAW458816:QBX458835 QKS458816:QLT458835 QUO458816:QVP458835 REK458816:RFL458835 ROG458816:RPH458835 RYC458816:RZD458835 SHY458816:SIZ458835 SRU458816:SSV458835 TBQ458816:TCR458835 TLM458816:TMN458835 TVI458816:TWJ458835 UFE458816:UGF458835 UPA458816:UQB458835 UYW458816:UZX458835 VIS458816:VJT458835 VSO458816:VTP458835 WCK458816:WDL458835 WMG458816:WNH458835 WWC458816:WXD458835 JQ524352:KR524371 TM524352:UN524371 ADI524352:AEJ524371 ANE524352:AOF524371 AXA524352:AYB524371 BGW524352:BHX524371 BQS524352:BRT524371 CAO524352:CBP524371 CKK524352:CLL524371 CUG524352:CVH524371 DEC524352:DFD524371 DNY524352:DOZ524371 DXU524352:DYV524371 EHQ524352:EIR524371 ERM524352:ESN524371 FBI524352:FCJ524371 FLE524352:FMF524371 FVA524352:FWB524371 GEW524352:GFX524371 GOS524352:GPT524371 GYO524352:GZP524371 HIK524352:HJL524371 HSG524352:HTH524371 ICC524352:IDD524371 ILY524352:IMZ524371 IVU524352:IWV524371 JFQ524352:JGR524371 JPM524352:JQN524371 JZI524352:KAJ524371 KJE524352:KKF524371 KTA524352:KUB524371 LCW524352:LDX524371 LMS524352:LNT524371 LWO524352:LXP524371 MGK524352:MHL524371 MQG524352:MRH524371 NAC524352:NBD524371 NJY524352:NKZ524371 NTU524352:NUV524371 ODQ524352:OER524371 ONM524352:OON524371 OXI524352:OYJ524371 PHE524352:PIF524371 PRA524352:PSB524371 QAW524352:QBX524371 QKS524352:QLT524371 QUO524352:QVP524371 REK524352:RFL524371 ROG524352:RPH524371 RYC524352:RZD524371 SHY524352:SIZ524371 SRU524352:SSV524371 TBQ524352:TCR524371 TLM524352:TMN524371 TVI524352:TWJ524371 UFE524352:UGF524371 UPA524352:UQB524371 UYW524352:UZX524371 VIS524352:VJT524371 VSO524352:VTP524371 WCK524352:WDL524371 WMG524352:WNH524371 WWC524352:WXD524371 JQ589888:KR589907 TM589888:UN589907 ADI589888:AEJ589907 ANE589888:AOF589907 AXA589888:AYB589907 BGW589888:BHX589907 BQS589888:BRT589907 CAO589888:CBP589907 CKK589888:CLL589907 CUG589888:CVH589907 DEC589888:DFD589907 DNY589888:DOZ589907 DXU589888:DYV589907 EHQ589888:EIR589907 ERM589888:ESN589907 FBI589888:FCJ589907 FLE589888:FMF589907 FVA589888:FWB589907 GEW589888:GFX589907 GOS589888:GPT589907 GYO589888:GZP589907 HIK589888:HJL589907 HSG589888:HTH589907 ICC589888:IDD589907 ILY589888:IMZ589907 IVU589888:IWV589907 JFQ589888:JGR589907 JPM589888:JQN589907 JZI589888:KAJ589907 KJE589888:KKF589907 KTA589888:KUB589907 LCW589888:LDX589907 LMS589888:LNT589907 LWO589888:LXP589907 MGK589888:MHL589907 MQG589888:MRH589907 NAC589888:NBD589907 NJY589888:NKZ589907 NTU589888:NUV589907 ODQ589888:OER589907 ONM589888:OON589907 OXI589888:OYJ589907 PHE589888:PIF589907 PRA589888:PSB589907 QAW589888:QBX589907 QKS589888:QLT589907 QUO589888:QVP589907 REK589888:RFL589907 ROG589888:RPH589907 RYC589888:RZD589907 SHY589888:SIZ589907 SRU589888:SSV589907 TBQ589888:TCR589907 TLM589888:TMN589907 TVI589888:TWJ589907 UFE589888:UGF589907 UPA589888:UQB589907 UYW589888:UZX589907 VIS589888:VJT589907 VSO589888:VTP589907 WCK589888:WDL589907 WMG589888:WNH589907 WWC589888:WXD589907 JQ655424:KR655443 TM655424:UN655443 ADI655424:AEJ655443 ANE655424:AOF655443 AXA655424:AYB655443 BGW655424:BHX655443 BQS655424:BRT655443 CAO655424:CBP655443 CKK655424:CLL655443 CUG655424:CVH655443 DEC655424:DFD655443 DNY655424:DOZ655443 DXU655424:DYV655443 EHQ655424:EIR655443 ERM655424:ESN655443 FBI655424:FCJ655443 FLE655424:FMF655443 FVA655424:FWB655443 GEW655424:GFX655443 GOS655424:GPT655443 GYO655424:GZP655443 HIK655424:HJL655443 HSG655424:HTH655443 ICC655424:IDD655443 ILY655424:IMZ655443 IVU655424:IWV655443 JFQ655424:JGR655443 JPM655424:JQN655443 JZI655424:KAJ655443 KJE655424:KKF655443 KTA655424:KUB655443 LCW655424:LDX655443 LMS655424:LNT655443 LWO655424:LXP655443 MGK655424:MHL655443 MQG655424:MRH655443 NAC655424:NBD655443 NJY655424:NKZ655443 NTU655424:NUV655443 ODQ655424:OER655443 ONM655424:OON655443 OXI655424:OYJ655443 PHE655424:PIF655443 PRA655424:PSB655443 QAW655424:QBX655443 QKS655424:QLT655443 QUO655424:QVP655443 REK655424:RFL655443 ROG655424:RPH655443 RYC655424:RZD655443 SHY655424:SIZ655443 SRU655424:SSV655443 TBQ655424:TCR655443 TLM655424:TMN655443 TVI655424:TWJ655443 UFE655424:UGF655443 UPA655424:UQB655443 UYW655424:UZX655443 VIS655424:VJT655443 VSO655424:VTP655443 WCK655424:WDL655443 WMG655424:WNH655443 WWC655424:WXD655443 JQ720960:KR720979 TM720960:UN720979 ADI720960:AEJ720979 ANE720960:AOF720979 AXA720960:AYB720979 BGW720960:BHX720979 BQS720960:BRT720979 CAO720960:CBP720979 CKK720960:CLL720979 CUG720960:CVH720979 DEC720960:DFD720979 DNY720960:DOZ720979 DXU720960:DYV720979 EHQ720960:EIR720979 ERM720960:ESN720979 FBI720960:FCJ720979 FLE720960:FMF720979 FVA720960:FWB720979 GEW720960:GFX720979 GOS720960:GPT720979 GYO720960:GZP720979 HIK720960:HJL720979 HSG720960:HTH720979 ICC720960:IDD720979 ILY720960:IMZ720979 IVU720960:IWV720979 JFQ720960:JGR720979 JPM720960:JQN720979 JZI720960:KAJ720979 KJE720960:KKF720979 KTA720960:KUB720979 LCW720960:LDX720979 LMS720960:LNT720979 LWO720960:LXP720979 MGK720960:MHL720979 MQG720960:MRH720979 NAC720960:NBD720979 NJY720960:NKZ720979 NTU720960:NUV720979 ODQ720960:OER720979 ONM720960:OON720979 OXI720960:OYJ720979 PHE720960:PIF720979 PRA720960:PSB720979 QAW720960:QBX720979 QKS720960:QLT720979 QUO720960:QVP720979 REK720960:RFL720979 ROG720960:RPH720979 RYC720960:RZD720979 SHY720960:SIZ720979 SRU720960:SSV720979 TBQ720960:TCR720979 TLM720960:TMN720979 TVI720960:TWJ720979 UFE720960:UGF720979 UPA720960:UQB720979 UYW720960:UZX720979 VIS720960:VJT720979 VSO720960:VTP720979 WCK720960:WDL720979 WMG720960:WNH720979 WWC720960:WXD720979 JQ786496:KR786515 TM786496:UN786515 ADI786496:AEJ786515 ANE786496:AOF786515 AXA786496:AYB786515 BGW786496:BHX786515 BQS786496:BRT786515 CAO786496:CBP786515 CKK786496:CLL786515 CUG786496:CVH786515 DEC786496:DFD786515 DNY786496:DOZ786515 DXU786496:DYV786515 EHQ786496:EIR786515 ERM786496:ESN786515 FBI786496:FCJ786515 FLE786496:FMF786515 FVA786496:FWB786515 GEW786496:GFX786515 GOS786496:GPT786515 GYO786496:GZP786515 HIK786496:HJL786515 HSG786496:HTH786515 ICC786496:IDD786515 ILY786496:IMZ786515 IVU786496:IWV786515 JFQ786496:JGR786515 JPM786496:JQN786515 JZI786496:KAJ786515 KJE786496:KKF786515 KTA786496:KUB786515 LCW786496:LDX786515 LMS786496:LNT786515 LWO786496:LXP786515 MGK786496:MHL786515 MQG786496:MRH786515 NAC786496:NBD786515 NJY786496:NKZ786515 NTU786496:NUV786515 ODQ786496:OER786515 ONM786496:OON786515 OXI786496:OYJ786515 PHE786496:PIF786515 PRA786496:PSB786515 QAW786496:QBX786515 QKS786496:QLT786515 QUO786496:QVP786515 REK786496:RFL786515 ROG786496:RPH786515 RYC786496:RZD786515 SHY786496:SIZ786515 SRU786496:SSV786515 TBQ786496:TCR786515 TLM786496:TMN786515 TVI786496:TWJ786515 UFE786496:UGF786515 UPA786496:UQB786515 UYW786496:UZX786515 VIS786496:VJT786515 VSO786496:VTP786515 WCK786496:WDL786515 WMG786496:WNH786515 WWC786496:WXD786515 JQ852032:KR852051 TM852032:UN852051 ADI852032:AEJ852051 ANE852032:AOF852051 AXA852032:AYB852051 BGW852032:BHX852051 BQS852032:BRT852051 CAO852032:CBP852051 CKK852032:CLL852051 CUG852032:CVH852051 DEC852032:DFD852051 DNY852032:DOZ852051 DXU852032:DYV852051 EHQ852032:EIR852051 ERM852032:ESN852051 FBI852032:FCJ852051 FLE852032:FMF852051 FVA852032:FWB852051 GEW852032:GFX852051 GOS852032:GPT852051 GYO852032:GZP852051 HIK852032:HJL852051 HSG852032:HTH852051 ICC852032:IDD852051 ILY852032:IMZ852051 IVU852032:IWV852051 JFQ852032:JGR852051 JPM852032:JQN852051 JZI852032:KAJ852051 KJE852032:KKF852051 KTA852032:KUB852051 LCW852032:LDX852051 LMS852032:LNT852051 LWO852032:LXP852051 MGK852032:MHL852051 MQG852032:MRH852051 NAC852032:NBD852051 NJY852032:NKZ852051 NTU852032:NUV852051 ODQ852032:OER852051 ONM852032:OON852051 OXI852032:OYJ852051 PHE852032:PIF852051 PRA852032:PSB852051 QAW852032:QBX852051 QKS852032:QLT852051 QUO852032:QVP852051 REK852032:RFL852051 ROG852032:RPH852051 RYC852032:RZD852051 SHY852032:SIZ852051 SRU852032:SSV852051 TBQ852032:TCR852051 TLM852032:TMN852051 TVI852032:TWJ852051 UFE852032:UGF852051 UPA852032:UQB852051 UYW852032:UZX852051 VIS852032:VJT852051 VSO852032:VTP852051 WCK852032:WDL852051 WMG852032:WNH852051 WWC852032:WXD852051 JQ917568:KR917587 TM917568:UN917587 ADI917568:AEJ917587 ANE917568:AOF917587 AXA917568:AYB917587 BGW917568:BHX917587 BQS917568:BRT917587 CAO917568:CBP917587 CKK917568:CLL917587 CUG917568:CVH917587 DEC917568:DFD917587 DNY917568:DOZ917587 DXU917568:DYV917587 EHQ917568:EIR917587 ERM917568:ESN917587 FBI917568:FCJ917587 FLE917568:FMF917587 FVA917568:FWB917587 GEW917568:GFX917587 GOS917568:GPT917587 GYO917568:GZP917587 HIK917568:HJL917587 HSG917568:HTH917587 ICC917568:IDD917587 ILY917568:IMZ917587 IVU917568:IWV917587 JFQ917568:JGR917587 JPM917568:JQN917587 JZI917568:KAJ917587 KJE917568:KKF917587 KTA917568:KUB917587 LCW917568:LDX917587 LMS917568:LNT917587 LWO917568:LXP917587 MGK917568:MHL917587 MQG917568:MRH917587 NAC917568:NBD917587 NJY917568:NKZ917587 NTU917568:NUV917587 ODQ917568:OER917587 ONM917568:OON917587 OXI917568:OYJ917587 PHE917568:PIF917587 PRA917568:PSB917587 QAW917568:QBX917587 QKS917568:QLT917587 QUO917568:QVP917587 REK917568:RFL917587 ROG917568:RPH917587 RYC917568:RZD917587 SHY917568:SIZ917587 SRU917568:SSV917587 TBQ917568:TCR917587 TLM917568:TMN917587 TVI917568:TWJ917587 UFE917568:UGF917587 UPA917568:UQB917587 UYW917568:UZX917587 VIS917568:VJT917587 VSO917568:VTP917587 WCK917568:WDL917587 WMG917568:WNH917587 WWC917568:WXD917587 JQ983104:KR983123 TM983104:UN983123 ADI983104:AEJ983123 ANE983104:AOF983123 AXA983104:AYB983123 BGW983104:BHX983123 BQS983104:BRT983123 CAO983104:CBP983123 CKK983104:CLL983123 CUG983104:CVH983123 DEC983104:DFD983123 DNY983104:DOZ983123 DXU983104:DYV983123 EHQ983104:EIR983123 ERM983104:ESN983123 FBI983104:FCJ983123 FLE983104:FMF983123 FVA983104:FWB983123 GEW983104:GFX983123 GOS983104:GPT983123 GYO983104:GZP983123 HIK983104:HJL983123 HSG983104:HTH983123 ICC983104:IDD983123 ILY983104:IMZ983123 IVU983104:IWV983123 JFQ983104:JGR983123 JPM983104:JQN983123 JZI983104:KAJ983123 KJE983104:KKF983123 KTA983104:KUB983123 LCW983104:LDX983123 LMS983104:LNT983123 LWO983104:LXP983123 MGK983104:MHL983123 MQG983104:MRH983123 NAC983104:NBD983123 NJY983104:NKZ983123 NTU983104:NUV983123 ODQ983104:OER983123 ONM983104:OON983123 OXI983104:OYJ983123 PHE983104:PIF983123 PRA983104:PSB983123 QAW983104:QBX983123 QKS983104:QLT983123 QUO983104:QVP983123 REK983104:RFL983123 ROG983104:RPH983123 RYC983104:RZD983123 SHY983104:SIZ983123 SRU983104:SSV983123 TBQ983104:TCR983123 TLM983104:TMN983123 TVI983104:TWJ983123 UFE983104:UGF983123 UPA983104:UQB983123 UYW983104:UZX983123 VIS983104:VJT983123 WMG983104:WNH983123 BE9:BE103 TM9:UN103 ADI9:AEJ103 ANE9:AOF103 AXA9:AYB103 BGW9:BHX103 BQS9:BRT103 CAO9:CBP103 CKK9:CLL103 CUG9:CVH103 DEC9:DFD103 DNY9:DOZ103 DXU9:DYV103 EHQ9:EIR103 ERM9:ESN103 FBI9:FCJ103 FLE9:FMF103 FVA9:FWB103 GEW9:GFX103 GOS9:GPT103 GYO9:GZP103 HIK9:HJL103 HSG9:HTH103 ICC9:IDD103 ILY9:IMZ103 IVU9:IWV103 JFQ9:JGR103 JPM9:JQN103 JZI9:KAJ103 KJE9:KKF103 KTA9:KUB103 LCW9:LDX103 LMS9:LNT103 LWO9:LXP103 MGK9:MHL103 MQG9:MRH103 NAC9:NBD103 NJY9:NKZ103 NTU9:NUV103 ODQ9:OER103 ONM9:OON103 OXI9:OYJ103 PHE9:PIF103 PRA9:PSB103 QAW9:QBX103 QKS9:QLT103 QUO9:QVP103 REK9:RFL103 ROG9:RPH103 RYC9:RZD103 SHY9:SIZ103 SRU9:SSV103 TBQ9:TCR103 TLM9:TMN103 TVI9:TWJ103 UFE9:UGF103 UPA9:UQB103 UYW9:UZX103 VIS9:VJT103 VSO9:VTP103 WCK9:WDL103 WMG9:WNH103 WWC9:WXD103 JQ9:KR103 S65601:BD65620 S131137:BD131156 S196673:BD196692 S262209:BD262228 S327745:BD327764 S393281:BD393300 S458817:BD458836 S524353:BD524372 S589889:BD589908 S655425:BD655444 S720961:BD720980 S786497:BD786516 S852033:BD852052 S917569:BD917588 S983105:BD983124" xr:uid="{00000000-0002-0000-0A00-000000000000}">
      <formula1>IF(#REF!="×","")</formula1>
    </dataValidation>
    <dataValidation type="list" allowBlank="1" showInputMessage="1" showErrorMessage="1" sqref="WVY983104:WVY983123 O65601:Q65620 JM65600:JM65619 TI65600:TI65619 ADE65600:ADE65619 ANA65600:ANA65619 AWW65600:AWW65619 BGS65600:BGS65619 BQO65600:BQO65619 CAK65600:CAK65619 CKG65600:CKG65619 CUC65600:CUC65619 DDY65600:DDY65619 DNU65600:DNU65619 DXQ65600:DXQ65619 EHM65600:EHM65619 ERI65600:ERI65619 FBE65600:FBE65619 FLA65600:FLA65619 FUW65600:FUW65619 GES65600:GES65619 GOO65600:GOO65619 GYK65600:GYK65619 HIG65600:HIG65619 HSC65600:HSC65619 IBY65600:IBY65619 ILU65600:ILU65619 IVQ65600:IVQ65619 JFM65600:JFM65619 JPI65600:JPI65619 JZE65600:JZE65619 KJA65600:KJA65619 KSW65600:KSW65619 LCS65600:LCS65619 LMO65600:LMO65619 LWK65600:LWK65619 MGG65600:MGG65619 MQC65600:MQC65619 MZY65600:MZY65619 NJU65600:NJU65619 NTQ65600:NTQ65619 ODM65600:ODM65619 ONI65600:ONI65619 OXE65600:OXE65619 PHA65600:PHA65619 PQW65600:PQW65619 QAS65600:QAS65619 QKO65600:QKO65619 QUK65600:QUK65619 REG65600:REG65619 ROC65600:ROC65619 RXY65600:RXY65619 SHU65600:SHU65619 SRQ65600:SRQ65619 TBM65600:TBM65619 TLI65600:TLI65619 TVE65600:TVE65619 UFA65600:UFA65619 UOW65600:UOW65619 UYS65600:UYS65619 VIO65600:VIO65619 VSK65600:VSK65619 WCG65600:WCG65619 WMC65600:WMC65619 WVY65600:WVY65619 O131137:Q131156 JM131136:JM131155 TI131136:TI131155 ADE131136:ADE131155 ANA131136:ANA131155 AWW131136:AWW131155 BGS131136:BGS131155 BQO131136:BQO131155 CAK131136:CAK131155 CKG131136:CKG131155 CUC131136:CUC131155 DDY131136:DDY131155 DNU131136:DNU131155 DXQ131136:DXQ131155 EHM131136:EHM131155 ERI131136:ERI131155 FBE131136:FBE131155 FLA131136:FLA131155 FUW131136:FUW131155 GES131136:GES131155 GOO131136:GOO131155 GYK131136:GYK131155 HIG131136:HIG131155 HSC131136:HSC131155 IBY131136:IBY131155 ILU131136:ILU131155 IVQ131136:IVQ131155 JFM131136:JFM131155 JPI131136:JPI131155 JZE131136:JZE131155 KJA131136:KJA131155 KSW131136:KSW131155 LCS131136:LCS131155 LMO131136:LMO131155 LWK131136:LWK131155 MGG131136:MGG131155 MQC131136:MQC131155 MZY131136:MZY131155 NJU131136:NJU131155 NTQ131136:NTQ131155 ODM131136:ODM131155 ONI131136:ONI131155 OXE131136:OXE131155 PHA131136:PHA131155 PQW131136:PQW131155 QAS131136:QAS131155 QKO131136:QKO131155 QUK131136:QUK131155 REG131136:REG131155 ROC131136:ROC131155 RXY131136:RXY131155 SHU131136:SHU131155 SRQ131136:SRQ131155 TBM131136:TBM131155 TLI131136:TLI131155 TVE131136:TVE131155 UFA131136:UFA131155 UOW131136:UOW131155 UYS131136:UYS131155 VIO131136:VIO131155 VSK131136:VSK131155 WCG131136:WCG131155 WMC131136:WMC131155 WVY131136:WVY131155 O196673:Q196692 JM196672:JM196691 TI196672:TI196691 ADE196672:ADE196691 ANA196672:ANA196691 AWW196672:AWW196691 BGS196672:BGS196691 BQO196672:BQO196691 CAK196672:CAK196691 CKG196672:CKG196691 CUC196672:CUC196691 DDY196672:DDY196691 DNU196672:DNU196691 DXQ196672:DXQ196691 EHM196672:EHM196691 ERI196672:ERI196691 FBE196672:FBE196691 FLA196672:FLA196691 FUW196672:FUW196691 GES196672:GES196691 GOO196672:GOO196691 GYK196672:GYK196691 HIG196672:HIG196691 HSC196672:HSC196691 IBY196672:IBY196691 ILU196672:ILU196691 IVQ196672:IVQ196691 JFM196672:JFM196691 JPI196672:JPI196691 JZE196672:JZE196691 KJA196672:KJA196691 KSW196672:KSW196691 LCS196672:LCS196691 LMO196672:LMO196691 LWK196672:LWK196691 MGG196672:MGG196691 MQC196672:MQC196691 MZY196672:MZY196691 NJU196672:NJU196691 NTQ196672:NTQ196691 ODM196672:ODM196691 ONI196672:ONI196691 OXE196672:OXE196691 PHA196672:PHA196691 PQW196672:PQW196691 QAS196672:QAS196691 QKO196672:QKO196691 QUK196672:QUK196691 REG196672:REG196691 ROC196672:ROC196691 RXY196672:RXY196691 SHU196672:SHU196691 SRQ196672:SRQ196691 TBM196672:TBM196691 TLI196672:TLI196691 TVE196672:TVE196691 UFA196672:UFA196691 UOW196672:UOW196691 UYS196672:UYS196691 VIO196672:VIO196691 VSK196672:VSK196691 WCG196672:WCG196691 WMC196672:WMC196691 WVY196672:WVY196691 O262209:Q262228 JM262208:JM262227 TI262208:TI262227 ADE262208:ADE262227 ANA262208:ANA262227 AWW262208:AWW262227 BGS262208:BGS262227 BQO262208:BQO262227 CAK262208:CAK262227 CKG262208:CKG262227 CUC262208:CUC262227 DDY262208:DDY262227 DNU262208:DNU262227 DXQ262208:DXQ262227 EHM262208:EHM262227 ERI262208:ERI262227 FBE262208:FBE262227 FLA262208:FLA262227 FUW262208:FUW262227 GES262208:GES262227 GOO262208:GOO262227 GYK262208:GYK262227 HIG262208:HIG262227 HSC262208:HSC262227 IBY262208:IBY262227 ILU262208:ILU262227 IVQ262208:IVQ262227 JFM262208:JFM262227 JPI262208:JPI262227 JZE262208:JZE262227 KJA262208:KJA262227 KSW262208:KSW262227 LCS262208:LCS262227 LMO262208:LMO262227 LWK262208:LWK262227 MGG262208:MGG262227 MQC262208:MQC262227 MZY262208:MZY262227 NJU262208:NJU262227 NTQ262208:NTQ262227 ODM262208:ODM262227 ONI262208:ONI262227 OXE262208:OXE262227 PHA262208:PHA262227 PQW262208:PQW262227 QAS262208:QAS262227 QKO262208:QKO262227 QUK262208:QUK262227 REG262208:REG262227 ROC262208:ROC262227 RXY262208:RXY262227 SHU262208:SHU262227 SRQ262208:SRQ262227 TBM262208:TBM262227 TLI262208:TLI262227 TVE262208:TVE262227 UFA262208:UFA262227 UOW262208:UOW262227 UYS262208:UYS262227 VIO262208:VIO262227 VSK262208:VSK262227 WCG262208:WCG262227 WMC262208:WMC262227 WVY262208:WVY262227 O327745:Q327764 JM327744:JM327763 TI327744:TI327763 ADE327744:ADE327763 ANA327744:ANA327763 AWW327744:AWW327763 BGS327744:BGS327763 BQO327744:BQO327763 CAK327744:CAK327763 CKG327744:CKG327763 CUC327744:CUC327763 DDY327744:DDY327763 DNU327744:DNU327763 DXQ327744:DXQ327763 EHM327744:EHM327763 ERI327744:ERI327763 FBE327744:FBE327763 FLA327744:FLA327763 FUW327744:FUW327763 GES327744:GES327763 GOO327744:GOO327763 GYK327744:GYK327763 HIG327744:HIG327763 HSC327744:HSC327763 IBY327744:IBY327763 ILU327744:ILU327763 IVQ327744:IVQ327763 JFM327744:JFM327763 JPI327744:JPI327763 JZE327744:JZE327763 KJA327744:KJA327763 KSW327744:KSW327763 LCS327744:LCS327763 LMO327744:LMO327763 LWK327744:LWK327763 MGG327744:MGG327763 MQC327744:MQC327763 MZY327744:MZY327763 NJU327744:NJU327763 NTQ327744:NTQ327763 ODM327744:ODM327763 ONI327744:ONI327763 OXE327744:OXE327763 PHA327744:PHA327763 PQW327744:PQW327763 QAS327744:QAS327763 QKO327744:QKO327763 QUK327744:QUK327763 REG327744:REG327763 ROC327744:ROC327763 RXY327744:RXY327763 SHU327744:SHU327763 SRQ327744:SRQ327763 TBM327744:TBM327763 TLI327744:TLI327763 TVE327744:TVE327763 UFA327744:UFA327763 UOW327744:UOW327763 UYS327744:UYS327763 VIO327744:VIO327763 VSK327744:VSK327763 WCG327744:WCG327763 WMC327744:WMC327763 WVY327744:WVY327763 O393281:Q393300 JM393280:JM393299 TI393280:TI393299 ADE393280:ADE393299 ANA393280:ANA393299 AWW393280:AWW393299 BGS393280:BGS393299 BQO393280:BQO393299 CAK393280:CAK393299 CKG393280:CKG393299 CUC393280:CUC393299 DDY393280:DDY393299 DNU393280:DNU393299 DXQ393280:DXQ393299 EHM393280:EHM393299 ERI393280:ERI393299 FBE393280:FBE393299 FLA393280:FLA393299 FUW393280:FUW393299 GES393280:GES393299 GOO393280:GOO393299 GYK393280:GYK393299 HIG393280:HIG393299 HSC393280:HSC393299 IBY393280:IBY393299 ILU393280:ILU393299 IVQ393280:IVQ393299 JFM393280:JFM393299 JPI393280:JPI393299 JZE393280:JZE393299 KJA393280:KJA393299 KSW393280:KSW393299 LCS393280:LCS393299 LMO393280:LMO393299 LWK393280:LWK393299 MGG393280:MGG393299 MQC393280:MQC393299 MZY393280:MZY393299 NJU393280:NJU393299 NTQ393280:NTQ393299 ODM393280:ODM393299 ONI393280:ONI393299 OXE393280:OXE393299 PHA393280:PHA393299 PQW393280:PQW393299 QAS393280:QAS393299 QKO393280:QKO393299 QUK393280:QUK393299 REG393280:REG393299 ROC393280:ROC393299 RXY393280:RXY393299 SHU393280:SHU393299 SRQ393280:SRQ393299 TBM393280:TBM393299 TLI393280:TLI393299 TVE393280:TVE393299 UFA393280:UFA393299 UOW393280:UOW393299 UYS393280:UYS393299 VIO393280:VIO393299 VSK393280:VSK393299 WCG393280:WCG393299 WMC393280:WMC393299 WVY393280:WVY393299 O458817:Q458836 JM458816:JM458835 TI458816:TI458835 ADE458816:ADE458835 ANA458816:ANA458835 AWW458816:AWW458835 BGS458816:BGS458835 BQO458816:BQO458835 CAK458816:CAK458835 CKG458816:CKG458835 CUC458816:CUC458835 DDY458816:DDY458835 DNU458816:DNU458835 DXQ458816:DXQ458835 EHM458816:EHM458835 ERI458816:ERI458835 FBE458816:FBE458835 FLA458816:FLA458835 FUW458816:FUW458835 GES458816:GES458835 GOO458816:GOO458835 GYK458816:GYK458835 HIG458816:HIG458835 HSC458816:HSC458835 IBY458816:IBY458835 ILU458816:ILU458835 IVQ458816:IVQ458835 JFM458816:JFM458835 JPI458816:JPI458835 JZE458816:JZE458835 KJA458816:KJA458835 KSW458816:KSW458835 LCS458816:LCS458835 LMO458816:LMO458835 LWK458816:LWK458835 MGG458816:MGG458835 MQC458816:MQC458835 MZY458816:MZY458835 NJU458816:NJU458835 NTQ458816:NTQ458835 ODM458816:ODM458835 ONI458816:ONI458835 OXE458816:OXE458835 PHA458816:PHA458835 PQW458816:PQW458835 QAS458816:QAS458835 QKO458816:QKO458835 QUK458816:QUK458835 REG458816:REG458835 ROC458816:ROC458835 RXY458816:RXY458835 SHU458816:SHU458835 SRQ458816:SRQ458835 TBM458816:TBM458835 TLI458816:TLI458835 TVE458816:TVE458835 UFA458816:UFA458835 UOW458816:UOW458835 UYS458816:UYS458835 VIO458816:VIO458835 VSK458816:VSK458835 WCG458816:WCG458835 WMC458816:WMC458835 WVY458816:WVY458835 O524353:Q524372 JM524352:JM524371 TI524352:TI524371 ADE524352:ADE524371 ANA524352:ANA524371 AWW524352:AWW524371 BGS524352:BGS524371 BQO524352:BQO524371 CAK524352:CAK524371 CKG524352:CKG524371 CUC524352:CUC524371 DDY524352:DDY524371 DNU524352:DNU524371 DXQ524352:DXQ524371 EHM524352:EHM524371 ERI524352:ERI524371 FBE524352:FBE524371 FLA524352:FLA524371 FUW524352:FUW524371 GES524352:GES524371 GOO524352:GOO524371 GYK524352:GYK524371 HIG524352:HIG524371 HSC524352:HSC524371 IBY524352:IBY524371 ILU524352:ILU524371 IVQ524352:IVQ524371 JFM524352:JFM524371 JPI524352:JPI524371 JZE524352:JZE524371 KJA524352:KJA524371 KSW524352:KSW524371 LCS524352:LCS524371 LMO524352:LMO524371 LWK524352:LWK524371 MGG524352:MGG524371 MQC524352:MQC524371 MZY524352:MZY524371 NJU524352:NJU524371 NTQ524352:NTQ524371 ODM524352:ODM524371 ONI524352:ONI524371 OXE524352:OXE524371 PHA524352:PHA524371 PQW524352:PQW524371 QAS524352:QAS524371 QKO524352:QKO524371 QUK524352:QUK524371 REG524352:REG524371 ROC524352:ROC524371 RXY524352:RXY524371 SHU524352:SHU524371 SRQ524352:SRQ524371 TBM524352:TBM524371 TLI524352:TLI524371 TVE524352:TVE524371 UFA524352:UFA524371 UOW524352:UOW524371 UYS524352:UYS524371 VIO524352:VIO524371 VSK524352:VSK524371 WCG524352:WCG524371 WMC524352:WMC524371 WVY524352:WVY524371 O589889:Q589908 JM589888:JM589907 TI589888:TI589907 ADE589888:ADE589907 ANA589888:ANA589907 AWW589888:AWW589907 BGS589888:BGS589907 BQO589888:BQO589907 CAK589888:CAK589907 CKG589888:CKG589907 CUC589888:CUC589907 DDY589888:DDY589907 DNU589888:DNU589907 DXQ589888:DXQ589907 EHM589888:EHM589907 ERI589888:ERI589907 FBE589888:FBE589907 FLA589888:FLA589907 FUW589888:FUW589907 GES589888:GES589907 GOO589888:GOO589907 GYK589888:GYK589907 HIG589888:HIG589907 HSC589888:HSC589907 IBY589888:IBY589907 ILU589888:ILU589907 IVQ589888:IVQ589907 JFM589888:JFM589907 JPI589888:JPI589907 JZE589888:JZE589907 KJA589888:KJA589907 KSW589888:KSW589907 LCS589888:LCS589907 LMO589888:LMO589907 LWK589888:LWK589907 MGG589888:MGG589907 MQC589888:MQC589907 MZY589888:MZY589907 NJU589888:NJU589907 NTQ589888:NTQ589907 ODM589888:ODM589907 ONI589888:ONI589907 OXE589888:OXE589907 PHA589888:PHA589907 PQW589888:PQW589907 QAS589888:QAS589907 QKO589888:QKO589907 QUK589888:QUK589907 REG589888:REG589907 ROC589888:ROC589907 RXY589888:RXY589907 SHU589888:SHU589907 SRQ589888:SRQ589907 TBM589888:TBM589907 TLI589888:TLI589907 TVE589888:TVE589907 UFA589888:UFA589907 UOW589888:UOW589907 UYS589888:UYS589907 VIO589888:VIO589907 VSK589888:VSK589907 WCG589888:WCG589907 WMC589888:WMC589907 WVY589888:WVY589907 O655425:Q655444 JM655424:JM655443 TI655424:TI655443 ADE655424:ADE655443 ANA655424:ANA655443 AWW655424:AWW655443 BGS655424:BGS655443 BQO655424:BQO655443 CAK655424:CAK655443 CKG655424:CKG655443 CUC655424:CUC655443 DDY655424:DDY655443 DNU655424:DNU655443 DXQ655424:DXQ655443 EHM655424:EHM655443 ERI655424:ERI655443 FBE655424:FBE655443 FLA655424:FLA655443 FUW655424:FUW655443 GES655424:GES655443 GOO655424:GOO655443 GYK655424:GYK655443 HIG655424:HIG655443 HSC655424:HSC655443 IBY655424:IBY655443 ILU655424:ILU655443 IVQ655424:IVQ655443 JFM655424:JFM655443 JPI655424:JPI655443 JZE655424:JZE655443 KJA655424:KJA655443 KSW655424:KSW655443 LCS655424:LCS655443 LMO655424:LMO655443 LWK655424:LWK655443 MGG655424:MGG655443 MQC655424:MQC655443 MZY655424:MZY655443 NJU655424:NJU655443 NTQ655424:NTQ655443 ODM655424:ODM655443 ONI655424:ONI655443 OXE655424:OXE655443 PHA655424:PHA655443 PQW655424:PQW655443 QAS655424:QAS655443 QKO655424:QKO655443 QUK655424:QUK655443 REG655424:REG655443 ROC655424:ROC655443 RXY655424:RXY655443 SHU655424:SHU655443 SRQ655424:SRQ655443 TBM655424:TBM655443 TLI655424:TLI655443 TVE655424:TVE655443 UFA655424:UFA655443 UOW655424:UOW655443 UYS655424:UYS655443 VIO655424:VIO655443 VSK655424:VSK655443 WCG655424:WCG655443 WMC655424:WMC655443 WVY655424:WVY655443 O720961:Q720980 JM720960:JM720979 TI720960:TI720979 ADE720960:ADE720979 ANA720960:ANA720979 AWW720960:AWW720979 BGS720960:BGS720979 BQO720960:BQO720979 CAK720960:CAK720979 CKG720960:CKG720979 CUC720960:CUC720979 DDY720960:DDY720979 DNU720960:DNU720979 DXQ720960:DXQ720979 EHM720960:EHM720979 ERI720960:ERI720979 FBE720960:FBE720979 FLA720960:FLA720979 FUW720960:FUW720979 GES720960:GES720979 GOO720960:GOO720979 GYK720960:GYK720979 HIG720960:HIG720979 HSC720960:HSC720979 IBY720960:IBY720979 ILU720960:ILU720979 IVQ720960:IVQ720979 JFM720960:JFM720979 JPI720960:JPI720979 JZE720960:JZE720979 KJA720960:KJA720979 KSW720960:KSW720979 LCS720960:LCS720979 LMO720960:LMO720979 LWK720960:LWK720979 MGG720960:MGG720979 MQC720960:MQC720979 MZY720960:MZY720979 NJU720960:NJU720979 NTQ720960:NTQ720979 ODM720960:ODM720979 ONI720960:ONI720979 OXE720960:OXE720979 PHA720960:PHA720979 PQW720960:PQW720979 QAS720960:QAS720979 QKO720960:QKO720979 QUK720960:QUK720979 REG720960:REG720979 ROC720960:ROC720979 RXY720960:RXY720979 SHU720960:SHU720979 SRQ720960:SRQ720979 TBM720960:TBM720979 TLI720960:TLI720979 TVE720960:TVE720979 UFA720960:UFA720979 UOW720960:UOW720979 UYS720960:UYS720979 VIO720960:VIO720979 VSK720960:VSK720979 WCG720960:WCG720979 WMC720960:WMC720979 WVY720960:WVY720979 O786497:Q786516 JM786496:JM786515 TI786496:TI786515 ADE786496:ADE786515 ANA786496:ANA786515 AWW786496:AWW786515 BGS786496:BGS786515 BQO786496:BQO786515 CAK786496:CAK786515 CKG786496:CKG786515 CUC786496:CUC786515 DDY786496:DDY786515 DNU786496:DNU786515 DXQ786496:DXQ786515 EHM786496:EHM786515 ERI786496:ERI786515 FBE786496:FBE786515 FLA786496:FLA786515 FUW786496:FUW786515 GES786496:GES786515 GOO786496:GOO786515 GYK786496:GYK786515 HIG786496:HIG786515 HSC786496:HSC786515 IBY786496:IBY786515 ILU786496:ILU786515 IVQ786496:IVQ786515 JFM786496:JFM786515 JPI786496:JPI786515 JZE786496:JZE786515 KJA786496:KJA786515 KSW786496:KSW786515 LCS786496:LCS786515 LMO786496:LMO786515 LWK786496:LWK786515 MGG786496:MGG786515 MQC786496:MQC786515 MZY786496:MZY786515 NJU786496:NJU786515 NTQ786496:NTQ786515 ODM786496:ODM786515 ONI786496:ONI786515 OXE786496:OXE786515 PHA786496:PHA786515 PQW786496:PQW786515 QAS786496:QAS786515 QKO786496:QKO786515 QUK786496:QUK786515 REG786496:REG786515 ROC786496:ROC786515 RXY786496:RXY786515 SHU786496:SHU786515 SRQ786496:SRQ786515 TBM786496:TBM786515 TLI786496:TLI786515 TVE786496:TVE786515 UFA786496:UFA786515 UOW786496:UOW786515 UYS786496:UYS786515 VIO786496:VIO786515 VSK786496:VSK786515 WCG786496:WCG786515 WMC786496:WMC786515 WVY786496:WVY786515 O852033:Q852052 JM852032:JM852051 TI852032:TI852051 ADE852032:ADE852051 ANA852032:ANA852051 AWW852032:AWW852051 BGS852032:BGS852051 BQO852032:BQO852051 CAK852032:CAK852051 CKG852032:CKG852051 CUC852032:CUC852051 DDY852032:DDY852051 DNU852032:DNU852051 DXQ852032:DXQ852051 EHM852032:EHM852051 ERI852032:ERI852051 FBE852032:FBE852051 FLA852032:FLA852051 FUW852032:FUW852051 GES852032:GES852051 GOO852032:GOO852051 GYK852032:GYK852051 HIG852032:HIG852051 HSC852032:HSC852051 IBY852032:IBY852051 ILU852032:ILU852051 IVQ852032:IVQ852051 JFM852032:JFM852051 JPI852032:JPI852051 JZE852032:JZE852051 KJA852032:KJA852051 KSW852032:KSW852051 LCS852032:LCS852051 LMO852032:LMO852051 LWK852032:LWK852051 MGG852032:MGG852051 MQC852032:MQC852051 MZY852032:MZY852051 NJU852032:NJU852051 NTQ852032:NTQ852051 ODM852032:ODM852051 ONI852032:ONI852051 OXE852032:OXE852051 PHA852032:PHA852051 PQW852032:PQW852051 QAS852032:QAS852051 QKO852032:QKO852051 QUK852032:QUK852051 REG852032:REG852051 ROC852032:ROC852051 RXY852032:RXY852051 SHU852032:SHU852051 SRQ852032:SRQ852051 TBM852032:TBM852051 TLI852032:TLI852051 TVE852032:TVE852051 UFA852032:UFA852051 UOW852032:UOW852051 UYS852032:UYS852051 VIO852032:VIO852051 VSK852032:VSK852051 WCG852032:WCG852051 WMC852032:WMC852051 WVY852032:WVY852051 O917569:Q917588 JM917568:JM917587 TI917568:TI917587 ADE917568:ADE917587 ANA917568:ANA917587 AWW917568:AWW917587 BGS917568:BGS917587 BQO917568:BQO917587 CAK917568:CAK917587 CKG917568:CKG917587 CUC917568:CUC917587 DDY917568:DDY917587 DNU917568:DNU917587 DXQ917568:DXQ917587 EHM917568:EHM917587 ERI917568:ERI917587 FBE917568:FBE917587 FLA917568:FLA917587 FUW917568:FUW917587 GES917568:GES917587 GOO917568:GOO917587 GYK917568:GYK917587 HIG917568:HIG917587 HSC917568:HSC917587 IBY917568:IBY917587 ILU917568:ILU917587 IVQ917568:IVQ917587 JFM917568:JFM917587 JPI917568:JPI917587 JZE917568:JZE917587 KJA917568:KJA917587 KSW917568:KSW917587 LCS917568:LCS917587 LMO917568:LMO917587 LWK917568:LWK917587 MGG917568:MGG917587 MQC917568:MQC917587 MZY917568:MZY917587 NJU917568:NJU917587 NTQ917568:NTQ917587 ODM917568:ODM917587 ONI917568:ONI917587 OXE917568:OXE917587 PHA917568:PHA917587 PQW917568:PQW917587 QAS917568:QAS917587 QKO917568:QKO917587 QUK917568:QUK917587 REG917568:REG917587 ROC917568:ROC917587 RXY917568:RXY917587 SHU917568:SHU917587 SRQ917568:SRQ917587 TBM917568:TBM917587 TLI917568:TLI917587 TVE917568:TVE917587 UFA917568:UFA917587 UOW917568:UOW917587 UYS917568:UYS917587 VIO917568:VIO917587 VSK917568:VSK917587 WCG917568:WCG917587 WMC917568:WMC917587 WVY917568:WVY917587 O983105:Q983124 JM983104:JM983123 TI983104:TI983123 ADE983104:ADE983123 ANA983104:ANA983123 AWW983104:AWW983123 BGS983104:BGS983123 BQO983104:BQO983123 CAK983104:CAK983123 CKG983104:CKG983123 CUC983104:CUC983123 DDY983104:DDY983123 DNU983104:DNU983123 DXQ983104:DXQ983123 EHM983104:EHM983123 ERI983104:ERI983123 FBE983104:FBE983123 FLA983104:FLA983123 FUW983104:FUW983123 GES983104:GES983123 GOO983104:GOO983123 GYK983104:GYK983123 HIG983104:HIG983123 HSC983104:HSC983123 IBY983104:IBY983123 ILU983104:ILU983123 IVQ983104:IVQ983123 JFM983104:JFM983123 JPI983104:JPI983123 JZE983104:JZE983123 KJA983104:KJA983123 KSW983104:KSW983123 LCS983104:LCS983123 LMO983104:LMO983123 LWK983104:LWK983123 MGG983104:MGG983123 MQC983104:MQC983123 MZY983104:MZY983123 NJU983104:NJU983123 NTQ983104:NTQ983123 ODM983104:ODM983123 ONI983104:ONI983123 OXE983104:OXE983123 PHA983104:PHA983123 PQW983104:PQW983123 QAS983104:QAS983123 QKO983104:QKO983123 QUK983104:QUK983123 REG983104:REG983123 ROC983104:ROC983123 RXY983104:RXY983123 SHU983104:SHU983123 SRQ983104:SRQ983123 TBM983104:TBM983123 TLI983104:TLI983123 TVE983104:TVE983123 UFA983104:UFA983123 UOW983104:UOW983123 UYS983104:UYS983123 VIO983104:VIO983123 VSK983104:VSK983123 WCG983104:WCG983123 WMC983104:WMC983123 JM9:JM103 TI9:TI103 ADE9:ADE103 ANA9:ANA103 AWW9:AWW103 BGS9:BGS103 BQO9:BQO103 CAK9:CAK103 CKG9:CKG103 CUC9:CUC103 DDY9:DDY103 DNU9:DNU103 DXQ9:DXQ103 EHM9:EHM103 ERI9:ERI103 FBE9:FBE103 FLA9:FLA103 FUW9:FUW103 GES9:GES103 GOO9:GOO103 GYK9:GYK103 HIG9:HIG103 HSC9:HSC103 IBY9:IBY103 ILU9:ILU103 IVQ9:IVQ103 JFM9:JFM103 JPI9:JPI103 JZE9:JZE103 KJA9:KJA103 KSW9:KSW103 LCS9:LCS103 LMO9:LMO103 LWK9:LWK103 MGG9:MGG103 MQC9:MQC103 MZY9:MZY103 NJU9:NJU103 NTQ9:NTQ103 ODM9:ODM103 ONI9:ONI103 OXE9:OXE103 PHA9:PHA103 PQW9:PQW103 QAS9:QAS103 QKO9:QKO103 QUK9:QUK103 REG9:REG103 ROC9:ROC103 RXY9:RXY103 SHU9:SHU103 SRQ9:SRQ103 TBM9:TBM103 TLI9:TLI103 TVE9:TVE103 UFA9:UFA103 UOW9:UOW103 UYS9:UYS103 VIO9:VIO103 VSK9:VSK103 WCG9:WCG103 WMC9:WMC103 WVY9:WVY103" xr:uid="{00000000-0002-0000-0A00-000001000000}">
      <formula1>"教育・保育従事者,教育・保育従事者以外"</formula1>
    </dataValidation>
    <dataValidation type="list" allowBlank="1" showInputMessage="1" showErrorMessage="1" sqref="WVX983104:WVX983123 M131137:M131156 JL65600:JL65619 TH65600:TH65619 ADD65600:ADD65619 AMZ65600:AMZ65619 AWV65600:AWV65619 BGR65600:BGR65619 BQN65600:BQN65619 CAJ65600:CAJ65619 CKF65600:CKF65619 CUB65600:CUB65619 DDX65600:DDX65619 DNT65600:DNT65619 DXP65600:DXP65619 EHL65600:EHL65619 ERH65600:ERH65619 FBD65600:FBD65619 FKZ65600:FKZ65619 FUV65600:FUV65619 GER65600:GER65619 GON65600:GON65619 GYJ65600:GYJ65619 HIF65600:HIF65619 HSB65600:HSB65619 IBX65600:IBX65619 ILT65600:ILT65619 IVP65600:IVP65619 JFL65600:JFL65619 JPH65600:JPH65619 JZD65600:JZD65619 KIZ65600:KIZ65619 KSV65600:KSV65619 LCR65600:LCR65619 LMN65600:LMN65619 LWJ65600:LWJ65619 MGF65600:MGF65619 MQB65600:MQB65619 MZX65600:MZX65619 NJT65600:NJT65619 NTP65600:NTP65619 ODL65600:ODL65619 ONH65600:ONH65619 OXD65600:OXD65619 PGZ65600:PGZ65619 PQV65600:PQV65619 QAR65600:QAR65619 QKN65600:QKN65619 QUJ65600:QUJ65619 REF65600:REF65619 ROB65600:ROB65619 RXX65600:RXX65619 SHT65600:SHT65619 SRP65600:SRP65619 TBL65600:TBL65619 TLH65600:TLH65619 TVD65600:TVD65619 UEZ65600:UEZ65619 UOV65600:UOV65619 UYR65600:UYR65619 VIN65600:VIN65619 VSJ65600:VSJ65619 WCF65600:WCF65619 WMB65600:WMB65619 WVX65600:WVX65619 M196673:M196692 JL131136:JL131155 TH131136:TH131155 ADD131136:ADD131155 AMZ131136:AMZ131155 AWV131136:AWV131155 BGR131136:BGR131155 BQN131136:BQN131155 CAJ131136:CAJ131155 CKF131136:CKF131155 CUB131136:CUB131155 DDX131136:DDX131155 DNT131136:DNT131155 DXP131136:DXP131155 EHL131136:EHL131155 ERH131136:ERH131155 FBD131136:FBD131155 FKZ131136:FKZ131155 FUV131136:FUV131155 GER131136:GER131155 GON131136:GON131155 GYJ131136:GYJ131155 HIF131136:HIF131155 HSB131136:HSB131155 IBX131136:IBX131155 ILT131136:ILT131155 IVP131136:IVP131155 JFL131136:JFL131155 JPH131136:JPH131155 JZD131136:JZD131155 KIZ131136:KIZ131155 KSV131136:KSV131155 LCR131136:LCR131155 LMN131136:LMN131155 LWJ131136:LWJ131155 MGF131136:MGF131155 MQB131136:MQB131155 MZX131136:MZX131155 NJT131136:NJT131155 NTP131136:NTP131155 ODL131136:ODL131155 ONH131136:ONH131155 OXD131136:OXD131155 PGZ131136:PGZ131155 PQV131136:PQV131155 QAR131136:QAR131155 QKN131136:QKN131155 QUJ131136:QUJ131155 REF131136:REF131155 ROB131136:ROB131155 RXX131136:RXX131155 SHT131136:SHT131155 SRP131136:SRP131155 TBL131136:TBL131155 TLH131136:TLH131155 TVD131136:TVD131155 UEZ131136:UEZ131155 UOV131136:UOV131155 UYR131136:UYR131155 VIN131136:VIN131155 VSJ131136:VSJ131155 WCF131136:WCF131155 WMB131136:WMB131155 WVX131136:WVX131155 M262209:M262228 JL196672:JL196691 TH196672:TH196691 ADD196672:ADD196691 AMZ196672:AMZ196691 AWV196672:AWV196691 BGR196672:BGR196691 BQN196672:BQN196691 CAJ196672:CAJ196691 CKF196672:CKF196691 CUB196672:CUB196691 DDX196672:DDX196691 DNT196672:DNT196691 DXP196672:DXP196691 EHL196672:EHL196691 ERH196672:ERH196691 FBD196672:FBD196691 FKZ196672:FKZ196691 FUV196672:FUV196691 GER196672:GER196691 GON196672:GON196691 GYJ196672:GYJ196691 HIF196672:HIF196691 HSB196672:HSB196691 IBX196672:IBX196691 ILT196672:ILT196691 IVP196672:IVP196691 JFL196672:JFL196691 JPH196672:JPH196691 JZD196672:JZD196691 KIZ196672:KIZ196691 KSV196672:KSV196691 LCR196672:LCR196691 LMN196672:LMN196691 LWJ196672:LWJ196691 MGF196672:MGF196691 MQB196672:MQB196691 MZX196672:MZX196691 NJT196672:NJT196691 NTP196672:NTP196691 ODL196672:ODL196691 ONH196672:ONH196691 OXD196672:OXD196691 PGZ196672:PGZ196691 PQV196672:PQV196691 QAR196672:QAR196691 QKN196672:QKN196691 QUJ196672:QUJ196691 REF196672:REF196691 ROB196672:ROB196691 RXX196672:RXX196691 SHT196672:SHT196691 SRP196672:SRP196691 TBL196672:TBL196691 TLH196672:TLH196691 TVD196672:TVD196691 UEZ196672:UEZ196691 UOV196672:UOV196691 UYR196672:UYR196691 VIN196672:VIN196691 VSJ196672:VSJ196691 WCF196672:WCF196691 WMB196672:WMB196691 WVX196672:WVX196691 M327745:M327764 JL262208:JL262227 TH262208:TH262227 ADD262208:ADD262227 AMZ262208:AMZ262227 AWV262208:AWV262227 BGR262208:BGR262227 BQN262208:BQN262227 CAJ262208:CAJ262227 CKF262208:CKF262227 CUB262208:CUB262227 DDX262208:DDX262227 DNT262208:DNT262227 DXP262208:DXP262227 EHL262208:EHL262227 ERH262208:ERH262227 FBD262208:FBD262227 FKZ262208:FKZ262227 FUV262208:FUV262227 GER262208:GER262227 GON262208:GON262227 GYJ262208:GYJ262227 HIF262208:HIF262227 HSB262208:HSB262227 IBX262208:IBX262227 ILT262208:ILT262227 IVP262208:IVP262227 JFL262208:JFL262227 JPH262208:JPH262227 JZD262208:JZD262227 KIZ262208:KIZ262227 KSV262208:KSV262227 LCR262208:LCR262227 LMN262208:LMN262227 LWJ262208:LWJ262227 MGF262208:MGF262227 MQB262208:MQB262227 MZX262208:MZX262227 NJT262208:NJT262227 NTP262208:NTP262227 ODL262208:ODL262227 ONH262208:ONH262227 OXD262208:OXD262227 PGZ262208:PGZ262227 PQV262208:PQV262227 QAR262208:QAR262227 QKN262208:QKN262227 QUJ262208:QUJ262227 REF262208:REF262227 ROB262208:ROB262227 RXX262208:RXX262227 SHT262208:SHT262227 SRP262208:SRP262227 TBL262208:TBL262227 TLH262208:TLH262227 TVD262208:TVD262227 UEZ262208:UEZ262227 UOV262208:UOV262227 UYR262208:UYR262227 VIN262208:VIN262227 VSJ262208:VSJ262227 WCF262208:WCF262227 WMB262208:WMB262227 WVX262208:WVX262227 M393281:M393300 JL327744:JL327763 TH327744:TH327763 ADD327744:ADD327763 AMZ327744:AMZ327763 AWV327744:AWV327763 BGR327744:BGR327763 BQN327744:BQN327763 CAJ327744:CAJ327763 CKF327744:CKF327763 CUB327744:CUB327763 DDX327744:DDX327763 DNT327744:DNT327763 DXP327744:DXP327763 EHL327744:EHL327763 ERH327744:ERH327763 FBD327744:FBD327763 FKZ327744:FKZ327763 FUV327744:FUV327763 GER327744:GER327763 GON327744:GON327763 GYJ327744:GYJ327763 HIF327744:HIF327763 HSB327744:HSB327763 IBX327744:IBX327763 ILT327744:ILT327763 IVP327744:IVP327763 JFL327744:JFL327763 JPH327744:JPH327763 JZD327744:JZD327763 KIZ327744:KIZ327763 KSV327744:KSV327763 LCR327744:LCR327763 LMN327744:LMN327763 LWJ327744:LWJ327763 MGF327744:MGF327763 MQB327744:MQB327763 MZX327744:MZX327763 NJT327744:NJT327763 NTP327744:NTP327763 ODL327744:ODL327763 ONH327744:ONH327763 OXD327744:OXD327763 PGZ327744:PGZ327763 PQV327744:PQV327763 QAR327744:QAR327763 QKN327744:QKN327763 QUJ327744:QUJ327763 REF327744:REF327763 ROB327744:ROB327763 RXX327744:RXX327763 SHT327744:SHT327763 SRP327744:SRP327763 TBL327744:TBL327763 TLH327744:TLH327763 TVD327744:TVD327763 UEZ327744:UEZ327763 UOV327744:UOV327763 UYR327744:UYR327763 VIN327744:VIN327763 VSJ327744:VSJ327763 WCF327744:WCF327763 WMB327744:WMB327763 WVX327744:WVX327763 M458817:M458836 JL393280:JL393299 TH393280:TH393299 ADD393280:ADD393299 AMZ393280:AMZ393299 AWV393280:AWV393299 BGR393280:BGR393299 BQN393280:BQN393299 CAJ393280:CAJ393299 CKF393280:CKF393299 CUB393280:CUB393299 DDX393280:DDX393299 DNT393280:DNT393299 DXP393280:DXP393299 EHL393280:EHL393299 ERH393280:ERH393299 FBD393280:FBD393299 FKZ393280:FKZ393299 FUV393280:FUV393299 GER393280:GER393299 GON393280:GON393299 GYJ393280:GYJ393299 HIF393280:HIF393299 HSB393280:HSB393299 IBX393280:IBX393299 ILT393280:ILT393299 IVP393280:IVP393299 JFL393280:JFL393299 JPH393280:JPH393299 JZD393280:JZD393299 KIZ393280:KIZ393299 KSV393280:KSV393299 LCR393280:LCR393299 LMN393280:LMN393299 LWJ393280:LWJ393299 MGF393280:MGF393299 MQB393280:MQB393299 MZX393280:MZX393299 NJT393280:NJT393299 NTP393280:NTP393299 ODL393280:ODL393299 ONH393280:ONH393299 OXD393280:OXD393299 PGZ393280:PGZ393299 PQV393280:PQV393299 QAR393280:QAR393299 QKN393280:QKN393299 QUJ393280:QUJ393299 REF393280:REF393299 ROB393280:ROB393299 RXX393280:RXX393299 SHT393280:SHT393299 SRP393280:SRP393299 TBL393280:TBL393299 TLH393280:TLH393299 TVD393280:TVD393299 UEZ393280:UEZ393299 UOV393280:UOV393299 UYR393280:UYR393299 VIN393280:VIN393299 VSJ393280:VSJ393299 WCF393280:WCF393299 WMB393280:WMB393299 WVX393280:WVX393299 M524353:M524372 JL458816:JL458835 TH458816:TH458835 ADD458816:ADD458835 AMZ458816:AMZ458835 AWV458816:AWV458835 BGR458816:BGR458835 BQN458816:BQN458835 CAJ458816:CAJ458835 CKF458816:CKF458835 CUB458816:CUB458835 DDX458816:DDX458835 DNT458816:DNT458835 DXP458816:DXP458835 EHL458816:EHL458835 ERH458816:ERH458835 FBD458816:FBD458835 FKZ458816:FKZ458835 FUV458816:FUV458835 GER458816:GER458835 GON458816:GON458835 GYJ458816:GYJ458835 HIF458816:HIF458835 HSB458816:HSB458835 IBX458816:IBX458835 ILT458816:ILT458835 IVP458816:IVP458835 JFL458816:JFL458835 JPH458816:JPH458835 JZD458816:JZD458835 KIZ458816:KIZ458835 KSV458816:KSV458835 LCR458816:LCR458835 LMN458816:LMN458835 LWJ458816:LWJ458835 MGF458816:MGF458835 MQB458816:MQB458835 MZX458816:MZX458835 NJT458816:NJT458835 NTP458816:NTP458835 ODL458816:ODL458835 ONH458816:ONH458835 OXD458816:OXD458835 PGZ458816:PGZ458835 PQV458816:PQV458835 QAR458816:QAR458835 QKN458816:QKN458835 QUJ458816:QUJ458835 REF458816:REF458835 ROB458816:ROB458835 RXX458816:RXX458835 SHT458816:SHT458835 SRP458816:SRP458835 TBL458816:TBL458835 TLH458816:TLH458835 TVD458816:TVD458835 UEZ458816:UEZ458835 UOV458816:UOV458835 UYR458816:UYR458835 VIN458816:VIN458835 VSJ458816:VSJ458835 WCF458816:WCF458835 WMB458816:WMB458835 WVX458816:WVX458835 M589889:M589908 JL524352:JL524371 TH524352:TH524371 ADD524352:ADD524371 AMZ524352:AMZ524371 AWV524352:AWV524371 BGR524352:BGR524371 BQN524352:BQN524371 CAJ524352:CAJ524371 CKF524352:CKF524371 CUB524352:CUB524371 DDX524352:DDX524371 DNT524352:DNT524371 DXP524352:DXP524371 EHL524352:EHL524371 ERH524352:ERH524371 FBD524352:FBD524371 FKZ524352:FKZ524371 FUV524352:FUV524371 GER524352:GER524371 GON524352:GON524371 GYJ524352:GYJ524371 HIF524352:HIF524371 HSB524352:HSB524371 IBX524352:IBX524371 ILT524352:ILT524371 IVP524352:IVP524371 JFL524352:JFL524371 JPH524352:JPH524371 JZD524352:JZD524371 KIZ524352:KIZ524371 KSV524352:KSV524371 LCR524352:LCR524371 LMN524352:LMN524371 LWJ524352:LWJ524371 MGF524352:MGF524371 MQB524352:MQB524371 MZX524352:MZX524371 NJT524352:NJT524371 NTP524352:NTP524371 ODL524352:ODL524371 ONH524352:ONH524371 OXD524352:OXD524371 PGZ524352:PGZ524371 PQV524352:PQV524371 QAR524352:QAR524371 QKN524352:QKN524371 QUJ524352:QUJ524371 REF524352:REF524371 ROB524352:ROB524371 RXX524352:RXX524371 SHT524352:SHT524371 SRP524352:SRP524371 TBL524352:TBL524371 TLH524352:TLH524371 TVD524352:TVD524371 UEZ524352:UEZ524371 UOV524352:UOV524371 UYR524352:UYR524371 VIN524352:VIN524371 VSJ524352:VSJ524371 WCF524352:WCF524371 WMB524352:WMB524371 WVX524352:WVX524371 M655425:M655444 JL589888:JL589907 TH589888:TH589907 ADD589888:ADD589907 AMZ589888:AMZ589907 AWV589888:AWV589907 BGR589888:BGR589907 BQN589888:BQN589907 CAJ589888:CAJ589907 CKF589888:CKF589907 CUB589888:CUB589907 DDX589888:DDX589907 DNT589888:DNT589907 DXP589888:DXP589907 EHL589888:EHL589907 ERH589888:ERH589907 FBD589888:FBD589907 FKZ589888:FKZ589907 FUV589888:FUV589907 GER589888:GER589907 GON589888:GON589907 GYJ589888:GYJ589907 HIF589888:HIF589907 HSB589888:HSB589907 IBX589888:IBX589907 ILT589888:ILT589907 IVP589888:IVP589907 JFL589888:JFL589907 JPH589888:JPH589907 JZD589888:JZD589907 KIZ589888:KIZ589907 KSV589888:KSV589907 LCR589888:LCR589907 LMN589888:LMN589907 LWJ589888:LWJ589907 MGF589888:MGF589907 MQB589888:MQB589907 MZX589888:MZX589907 NJT589888:NJT589907 NTP589888:NTP589907 ODL589888:ODL589907 ONH589888:ONH589907 OXD589888:OXD589907 PGZ589888:PGZ589907 PQV589888:PQV589907 QAR589888:QAR589907 QKN589888:QKN589907 QUJ589888:QUJ589907 REF589888:REF589907 ROB589888:ROB589907 RXX589888:RXX589907 SHT589888:SHT589907 SRP589888:SRP589907 TBL589888:TBL589907 TLH589888:TLH589907 TVD589888:TVD589907 UEZ589888:UEZ589907 UOV589888:UOV589907 UYR589888:UYR589907 VIN589888:VIN589907 VSJ589888:VSJ589907 WCF589888:WCF589907 WMB589888:WMB589907 WVX589888:WVX589907 M720961:M720980 JL655424:JL655443 TH655424:TH655443 ADD655424:ADD655443 AMZ655424:AMZ655443 AWV655424:AWV655443 BGR655424:BGR655443 BQN655424:BQN655443 CAJ655424:CAJ655443 CKF655424:CKF655443 CUB655424:CUB655443 DDX655424:DDX655443 DNT655424:DNT655443 DXP655424:DXP655443 EHL655424:EHL655443 ERH655424:ERH655443 FBD655424:FBD655443 FKZ655424:FKZ655443 FUV655424:FUV655443 GER655424:GER655443 GON655424:GON655443 GYJ655424:GYJ655443 HIF655424:HIF655443 HSB655424:HSB655443 IBX655424:IBX655443 ILT655424:ILT655443 IVP655424:IVP655443 JFL655424:JFL655443 JPH655424:JPH655443 JZD655424:JZD655443 KIZ655424:KIZ655443 KSV655424:KSV655443 LCR655424:LCR655443 LMN655424:LMN655443 LWJ655424:LWJ655443 MGF655424:MGF655443 MQB655424:MQB655443 MZX655424:MZX655443 NJT655424:NJT655443 NTP655424:NTP655443 ODL655424:ODL655443 ONH655424:ONH655443 OXD655424:OXD655443 PGZ655424:PGZ655443 PQV655424:PQV655443 QAR655424:QAR655443 QKN655424:QKN655443 QUJ655424:QUJ655443 REF655424:REF655443 ROB655424:ROB655443 RXX655424:RXX655443 SHT655424:SHT655443 SRP655424:SRP655443 TBL655424:TBL655443 TLH655424:TLH655443 TVD655424:TVD655443 UEZ655424:UEZ655443 UOV655424:UOV655443 UYR655424:UYR655443 VIN655424:VIN655443 VSJ655424:VSJ655443 WCF655424:WCF655443 WMB655424:WMB655443 WVX655424:WVX655443 M786497:M786516 JL720960:JL720979 TH720960:TH720979 ADD720960:ADD720979 AMZ720960:AMZ720979 AWV720960:AWV720979 BGR720960:BGR720979 BQN720960:BQN720979 CAJ720960:CAJ720979 CKF720960:CKF720979 CUB720960:CUB720979 DDX720960:DDX720979 DNT720960:DNT720979 DXP720960:DXP720979 EHL720960:EHL720979 ERH720960:ERH720979 FBD720960:FBD720979 FKZ720960:FKZ720979 FUV720960:FUV720979 GER720960:GER720979 GON720960:GON720979 GYJ720960:GYJ720979 HIF720960:HIF720979 HSB720960:HSB720979 IBX720960:IBX720979 ILT720960:ILT720979 IVP720960:IVP720979 JFL720960:JFL720979 JPH720960:JPH720979 JZD720960:JZD720979 KIZ720960:KIZ720979 KSV720960:KSV720979 LCR720960:LCR720979 LMN720960:LMN720979 LWJ720960:LWJ720979 MGF720960:MGF720979 MQB720960:MQB720979 MZX720960:MZX720979 NJT720960:NJT720979 NTP720960:NTP720979 ODL720960:ODL720979 ONH720960:ONH720979 OXD720960:OXD720979 PGZ720960:PGZ720979 PQV720960:PQV720979 QAR720960:QAR720979 QKN720960:QKN720979 QUJ720960:QUJ720979 REF720960:REF720979 ROB720960:ROB720979 RXX720960:RXX720979 SHT720960:SHT720979 SRP720960:SRP720979 TBL720960:TBL720979 TLH720960:TLH720979 TVD720960:TVD720979 UEZ720960:UEZ720979 UOV720960:UOV720979 UYR720960:UYR720979 VIN720960:VIN720979 VSJ720960:VSJ720979 WCF720960:WCF720979 WMB720960:WMB720979 WVX720960:WVX720979 M852033:M852052 JL786496:JL786515 TH786496:TH786515 ADD786496:ADD786515 AMZ786496:AMZ786515 AWV786496:AWV786515 BGR786496:BGR786515 BQN786496:BQN786515 CAJ786496:CAJ786515 CKF786496:CKF786515 CUB786496:CUB786515 DDX786496:DDX786515 DNT786496:DNT786515 DXP786496:DXP786515 EHL786496:EHL786515 ERH786496:ERH786515 FBD786496:FBD786515 FKZ786496:FKZ786515 FUV786496:FUV786515 GER786496:GER786515 GON786496:GON786515 GYJ786496:GYJ786515 HIF786496:HIF786515 HSB786496:HSB786515 IBX786496:IBX786515 ILT786496:ILT786515 IVP786496:IVP786515 JFL786496:JFL786515 JPH786496:JPH786515 JZD786496:JZD786515 KIZ786496:KIZ786515 KSV786496:KSV786515 LCR786496:LCR786515 LMN786496:LMN786515 LWJ786496:LWJ786515 MGF786496:MGF786515 MQB786496:MQB786515 MZX786496:MZX786515 NJT786496:NJT786515 NTP786496:NTP786515 ODL786496:ODL786515 ONH786496:ONH786515 OXD786496:OXD786515 PGZ786496:PGZ786515 PQV786496:PQV786515 QAR786496:QAR786515 QKN786496:QKN786515 QUJ786496:QUJ786515 REF786496:REF786515 ROB786496:ROB786515 RXX786496:RXX786515 SHT786496:SHT786515 SRP786496:SRP786515 TBL786496:TBL786515 TLH786496:TLH786515 TVD786496:TVD786515 UEZ786496:UEZ786515 UOV786496:UOV786515 UYR786496:UYR786515 VIN786496:VIN786515 VSJ786496:VSJ786515 WCF786496:WCF786515 WMB786496:WMB786515 WVX786496:WVX786515 M917569:M917588 JL852032:JL852051 TH852032:TH852051 ADD852032:ADD852051 AMZ852032:AMZ852051 AWV852032:AWV852051 BGR852032:BGR852051 BQN852032:BQN852051 CAJ852032:CAJ852051 CKF852032:CKF852051 CUB852032:CUB852051 DDX852032:DDX852051 DNT852032:DNT852051 DXP852032:DXP852051 EHL852032:EHL852051 ERH852032:ERH852051 FBD852032:FBD852051 FKZ852032:FKZ852051 FUV852032:FUV852051 GER852032:GER852051 GON852032:GON852051 GYJ852032:GYJ852051 HIF852032:HIF852051 HSB852032:HSB852051 IBX852032:IBX852051 ILT852032:ILT852051 IVP852032:IVP852051 JFL852032:JFL852051 JPH852032:JPH852051 JZD852032:JZD852051 KIZ852032:KIZ852051 KSV852032:KSV852051 LCR852032:LCR852051 LMN852032:LMN852051 LWJ852032:LWJ852051 MGF852032:MGF852051 MQB852032:MQB852051 MZX852032:MZX852051 NJT852032:NJT852051 NTP852032:NTP852051 ODL852032:ODL852051 ONH852032:ONH852051 OXD852032:OXD852051 PGZ852032:PGZ852051 PQV852032:PQV852051 QAR852032:QAR852051 QKN852032:QKN852051 QUJ852032:QUJ852051 REF852032:REF852051 ROB852032:ROB852051 RXX852032:RXX852051 SHT852032:SHT852051 SRP852032:SRP852051 TBL852032:TBL852051 TLH852032:TLH852051 TVD852032:TVD852051 UEZ852032:UEZ852051 UOV852032:UOV852051 UYR852032:UYR852051 VIN852032:VIN852051 VSJ852032:VSJ852051 WCF852032:WCF852051 WMB852032:WMB852051 WVX852032:WVX852051 M983105:M983124 JL917568:JL917587 TH917568:TH917587 ADD917568:ADD917587 AMZ917568:AMZ917587 AWV917568:AWV917587 BGR917568:BGR917587 BQN917568:BQN917587 CAJ917568:CAJ917587 CKF917568:CKF917587 CUB917568:CUB917587 DDX917568:DDX917587 DNT917568:DNT917587 DXP917568:DXP917587 EHL917568:EHL917587 ERH917568:ERH917587 FBD917568:FBD917587 FKZ917568:FKZ917587 FUV917568:FUV917587 GER917568:GER917587 GON917568:GON917587 GYJ917568:GYJ917587 HIF917568:HIF917587 HSB917568:HSB917587 IBX917568:IBX917587 ILT917568:ILT917587 IVP917568:IVP917587 JFL917568:JFL917587 JPH917568:JPH917587 JZD917568:JZD917587 KIZ917568:KIZ917587 KSV917568:KSV917587 LCR917568:LCR917587 LMN917568:LMN917587 LWJ917568:LWJ917587 MGF917568:MGF917587 MQB917568:MQB917587 MZX917568:MZX917587 NJT917568:NJT917587 NTP917568:NTP917587 ODL917568:ODL917587 ONH917568:ONH917587 OXD917568:OXD917587 PGZ917568:PGZ917587 PQV917568:PQV917587 QAR917568:QAR917587 QKN917568:QKN917587 QUJ917568:QUJ917587 REF917568:REF917587 ROB917568:ROB917587 RXX917568:RXX917587 SHT917568:SHT917587 SRP917568:SRP917587 TBL917568:TBL917587 TLH917568:TLH917587 TVD917568:TVD917587 UEZ917568:UEZ917587 UOV917568:UOV917587 UYR917568:UYR917587 VIN917568:VIN917587 VSJ917568:VSJ917587 WCF917568:WCF917587 WMB917568:WMB917587 WVX917568:WVX917587 JL983104:JL983123 TH983104:TH983123 ADD983104:ADD983123 AMZ983104:AMZ983123 AWV983104:AWV983123 BGR983104:BGR983123 BQN983104:BQN983123 CAJ983104:CAJ983123 CKF983104:CKF983123 CUB983104:CUB983123 DDX983104:DDX983123 DNT983104:DNT983123 DXP983104:DXP983123 EHL983104:EHL983123 ERH983104:ERH983123 FBD983104:FBD983123 FKZ983104:FKZ983123 FUV983104:FUV983123 GER983104:GER983123 GON983104:GON983123 GYJ983104:GYJ983123 HIF983104:HIF983123 HSB983104:HSB983123 IBX983104:IBX983123 ILT983104:ILT983123 IVP983104:IVP983123 JFL983104:JFL983123 JPH983104:JPH983123 JZD983104:JZD983123 KIZ983104:KIZ983123 KSV983104:KSV983123 LCR983104:LCR983123 LMN983104:LMN983123 LWJ983104:LWJ983123 MGF983104:MGF983123 MQB983104:MQB983123 MZX983104:MZX983123 NJT983104:NJT983123 NTP983104:NTP983123 ODL983104:ODL983123 ONH983104:ONH983123 OXD983104:OXD983123 PGZ983104:PGZ983123 PQV983104:PQV983123 QAR983104:QAR983123 QKN983104:QKN983123 QUJ983104:QUJ983123 REF983104:REF983123 ROB983104:ROB983123 RXX983104:RXX983123 SHT983104:SHT983123 SRP983104:SRP983123 TBL983104:TBL983123 TLH983104:TLH983123 TVD983104:TVD983123 UEZ983104:UEZ983123 UOV983104:UOV983123 UYR983104:UYR983123 VIN983104:VIN983123 VSJ983104:VSJ983123 WCF983104:WCF983123 WMB983104:WMB983123 M65601:M65620 M9:M98 WVX9:WVX103 WMB9:WMB103 JL9:JL103 TH9:TH103 ADD9:ADD103 AMZ9:AMZ103 AWV9:AWV103 BGR9:BGR103 BQN9:BQN103 CAJ9:CAJ103 CKF9:CKF103 CUB9:CUB103 DDX9:DDX103 DNT9:DNT103 DXP9:DXP103 EHL9:EHL103 ERH9:ERH103 FBD9:FBD103 FKZ9:FKZ103 FUV9:FUV103 GER9:GER103 GON9:GON103 GYJ9:GYJ103 HIF9:HIF103 HSB9:HSB103 IBX9:IBX103 ILT9:ILT103 IVP9:IVP103 JFL9:JFL103 JPH9:JPH103 JZD9:JZD103 KIZ9:KIZ103 KSV9:KSV103 LCR9:LCR103 LMN9:LMN103 LWJ9:LWJ103 MGF9:MGF103 MQB9:MQB103 MZX9:MZX103 NJT9:NJT103 NTP9:NTP103 ODL9:ODL103 ONH9:ONH103 OXD9:OXD103 PGZ9:PGZ103 PQV9:PQV103 QAR9:QAR103 QKN9:QKN103 QUJ9:QUJ103 REF9:REF103 ROB9:ROB103 RXX9:RXX103 SHT9:SHT103 SRP9:SRP103 TBL9:TBL103 TLH9:TLH103 TVD9:TVD103 UEZ9:UEZ103 UOV9:UOV103 UYR9:UYR103 VIN9:VIN103 VSJ9:VSJ103 WCF9:WCF103" xr:uid="{00000000-0002-0000-0A00-000002000000}">
      <formula1>"常勤,非常勤"</formula1>
    </dataValidation>
    <dataValidation type="list" showInputMessage="1" showErrorMessage="1" prompt="空白にする時は、「Delete」キーを押してください。" sqref="WVZ983104:WVZ983123 JN65600:JN65619 TJ65600:TJ65619 ADF65600:ADF65619 ANB65600:ANB65619 AWX65600:AWX65619 BGT65600:BGT65619 BQP65600:BQP65619 CAL65600:CAL65619 CKH65600:CKH65619 CUD65600:CUD65619 DDZ65600:DDZ65619 DNV65600:DNV65619 DXR65600:DXR65619 EHN65600:EHN65619 ERJ65600:ERJ65619 FBF65600:FBF65619 FLB65600:FLB65619 FUX65600:FUX65619 GET65600:GET65619 GOP65600:GOP65619 GYL65600:GYL65619 HIH65600:HIH65619 HSD65600:HSD65619 IBZ65600:IBZ65619 ILV65600:ILV65619 IVR65600:IVR65619 JFN65600:JFN65619 JPJ65600:JPJ65619 JZF65600:JZF65619 KJB65600:KJB65619 KSX65600:KSX65619 LCT65600:LCT65619 LMP65600:LMP65619 LWL65600:LWL65619 MGH65600:MGH65619 MQD65600:MQD65619 MZZ65600:MZZ65619 NJV65600:NJV65619 NTR65600:NTR65619 ODN65600:ODN65619 ONJ65600:ONJ65619 OXF65600:OXF65619 PHB65600:PHB65619 PQX65600:PQX65619 QAT65600:QAT65619 QKP65600:QKP65619 QUL65600:QUL65619 REH65600:REH65619 ROD65600:ROD65619 RXZ65600:RXZ65619 SHV65600:SHV65619 SRR65600:SRR65619 TBN65600:TBN65619 TLJ65600:TLJ65619 TVF65600:TVF65619 UFB65600:UFB65619 UOX65600:UOX65619 UYT65600:UYT65619 VIP65600:VIP65619 VSL65600:VSL65619 WCH65600:WCH65619 WMD65600:WMD65619 WVZ65600:WVZ65619 JN131136:JN131155 TJ131136:TJ131155 ADF131136:ADF131155 ANB131136:ANB131155 AWX131136:AWX131155 BGT131136:BGT131155 BQP131136:BQP131155 CAL131136:CAL131155 CKH131136:CKH131155 CUD131136:CUD131155 DDZ131136:DDZ131155 DNV131136:DNV131155 DXR131136:DXR131155 EHN131136:EHN131155 ERJ131136:ERJ131155 FBF131136:FBF131155 FLB131136:FLB131155 FUX131136:FUX131155 GET131136:GET131155 GOP131136:GOP131155 GYL131136:GYL131155 HIH131136:HIH131155 HSD131136:HSD131155 IBZ131136:IBZ131155 ILV131136:ILV131155 IVR131136:IVR131155 JFN131136:JFN131155 JPJ131136:JPJ131155 JZF131136:JZF131155 KJB131136:KJB131155 KSX131136:KSX131155 LCT131136:LCT131155 LMP131136:LMP131155 LWL131136:LWL131155 MGH131136:MGH131155 MQD131136:MQD131155 MZZ131136:MZZ131155 NJV131136:NJV131155 NTR131136:NTR131155 ODN131136:ODN131155 ONJ131136:ONJ131155 OXF131136:OXF131155 PHB131136:PHB131155 PQX131136:PQX131155 QAT131136:QAT131155 QKP131136:QKP131155 QUL131136:QUL131155 REH131136:REH131155 ROD131136:ROD131155 RXZ131136:RXZ131155 SHV131136:SHV131155 SRR131136:SRR131155 TBN131136:TBN131155 TLJ131136:TLJ131155 TVF131136:TVF131155 UFB131136:UFB131155 UOX131136:UOX131155 UYT131136:UYT131155 VIP131136:VIP131155 VSL131136:VSL131155 WCH131136:WCH131155 WMD131136:WMD131155 WVZ131136:WVZ131155 JN196672:JN196691 TJ196672:TJ196691 ADF196672:ADF196691 ANB196672:ANB196691 AWX196672:AWX196691 BGT196672:BGT196691 BQP196672:BQP196691 CAL196672:CAL196691 CKH196672:CKH196691 CUD196672:CUD196691 DDZ196672:DDZ196691 DNV196672:DNV196691 DXR196672:DXR196691 EHN196672:EHN196691 ERJ196672:ERJ196691 FBF196672:FBF196691 FLB196672:FLB196691 FUX196672:FUX196691 GET196672:GET196691 GOP196672:GOP196691 GYL196672:GYL196691 HIH196672:HIH196691 HSD196672:HSD196691 IBZ196672:IBZ196691 ILV196672:ILV196691 IVR196672:IVR196691 JFN196672:JFN196691 JPJ196672:JPJ196691 JZF196672:JZF196691 KJB196672:KJB196691 KSX196672:KSX196691 LCT196672:LCT196691 LMP196672:LMP196691 LWL196672:LWL196691 MGH196672:MGH196691 MQD196672:MQD196691 MZZ196672:MZZ196691 NJV196672:NJV196691 NTR196672:NTR196691 ODN196672:ODN196691 ONJ196672:ONJ196691 OXF196672:OXF196691 PHB196672:PHB196691 PQX196672:PQX196691 QAT196672:QAT196691 QKP196672:QKP196691 QUL196672:QUL196691 REH196672:REH196691 ROD196672:ROD196691 RXZ196672:RXZ196691 SHV196672:SHV196691 SRR196672:SRR196691 TBN196672:TBN196691 TLJ196672:TLJ196691 TVF196672:TVF196691 UFB196672:UFB196691 UOX196672:UOX196691 UYT196672:UYT196691 VIP196672:VIP196691 VSL196672:VSL196691 WCH196672:WCH196691 WMD196672:WMD196691 WVZ196672:WVZ196691 JN262208:JN262227 TJ262208:TJ262227 ADF262208:ADF262227 ANB262208:ANB262227 AWX262208:AWX262227 BGT262208:BGT262227 BQP262208:BQP262227 CAL262208:CAL262227 CKH262208:CKH262227 CUD262208:CUD262227 DDZ262208:DDZ262227 DNV262208:DNV262227 DXR262208:DXR262227 EHN262208:EHN262227 ERJ262208:ERJ262227 FBF262208:FBF262227 FLB262208:FLB262227 FUX262208:FUX262227 GET262208:GET262227 GOP262208:GOP262227 GYL262208:GYL262227 HIH262208:HIH262227 HSD262208:HSD262227 IBZ262208:IBZ262227 ILV262208:ILV262227 IVR262208:IVR262227 JFN262208:JFN262227 JPJ262208:JPJ262227 JZF262208:JZF262227 KJB262208:KJB262227 KSX262208:KSX262227 LCT262208:LCT262227 LMP262208:LMP262227 LWL262208:LWL262227 MGH262208:MGH262227 MQD262208:MQD262227 MZZ262208:MZZ262227 NJV262208:NJV262227 NTR262208:NTR262227 ODN262208:ODN262227 ONJ262208:ONJ262227 OXF262208:OXF262227 PHB262208:PHB262227 PQX262208:PQX262227 QAT262208:QAT262227 QKP262208:QKP262227 QUL262208:QUL262227 REH262208:REH262227 ROD262208:ROD262227 RXZ262208:RXZ262227 SHV262208:SHV262227 SRR262208:SRR262227 TBN262208:TBN262227 TLJ262208:TLJ262227 TVF262208:TVF262227 UFB262208:UFB262227 UOX262208:UOX262227 UYT262208:UYT262227 VIP262208:VIP262227 VSL262208:VSL262227 WCH262208:WCH262227 WMD262208:WMD262227 WVZ262208:WVZ262227 JN327744:JN327763 TJ327744:TJ327763 ADF327744:ADF327763 ANB327744:ANB327763 AWX327744:AWX327763 BGT327744:BGT327763 BQP327744:BQP327763 CAL327744:CAL327763 CKH327744:CKH327763 CUD327744:CUD327763 DDZ327744:DDZ327763 DNV327744:DNV327763 DXR327744:DXR327763 EHN327744:EHN327763 ERJ327744:ERJ327763 FBF327744:FBF327763 FLB327744:FLB327763 FUX327744:FUX327763 GET327744:GET327763 GOP327744:GOP327763 GYL327744:GYL327763 HIH327744:HIH327763 HSD327744:HSD327763 IBZ327744:IBZ327763 ILV327744:ILV327763 IVR327744:IVR327763 JFN327744:JFN327763 JPJ327744:JPJ327763 JZF327744:JZF327763 KJB327744:KJB327763 KSX327744:KSX327763 LCT327744:LCT327763 LMP327744:LMP327763 LWL327744:LWL327763 MGH327744:MGH327763 MQD327744:MQD327763 MZZ327744:MZZ327763 NJV327744:NJV327763 NTR327744:NTR327763 ODN327744:ODN327763 ONJ327744:ONJ327763 OXF327744:OXF327763 PHB327744:PHB327763 PQX327744:PQX327763 QAT327744:QAT327763 QKP327744:QKP327763 QUL327744:QUL327763 REH327744:REH327763 ROD327744:ROD327763 RXZ327744:RXZ327763 SHV327744:SHV327763 SRR327744:SRR327763 TBN327744:TBN327763 TLJ327744:TLJ327763 TVF327744:TVF327763 UFB327744:UFB327763 UOX327744:UOX327763 UYT327744:UYT327763 VIP327744:VIP327763 VSL327744:VSL327763 WCH327744:WCH327763 WMD327744:WMD327763 WVZ327744:WVZ327763 JN393280:JN393299 TJ393280:TJ393299 ADF393280:ADF393299 ANB393280:ANB393299 AWX393280:AWX393299 BGT393280:BGT393299 BQP393280:BQP393299 CAL393280:CAL393299 CKH393280:CKH393299 CUD393280:CUD393299 DDZ393280:DDZ393299 DNV393280:DNV393299 DXR393280:DXR393299 EHN393280:EHN393299 ERJ393280:ERJ393299 FBF393280:FBF393299 FLB393280:FLB393299 FUX393280:FUX393299 GET393280:GET393299 GOP393280:GOP393299 GYL393280:GYL393299 HIH393280:HIH393299 HSD393280:HSD393299 IBZ393280:IBZ393299 ILV393280:ILV393299 IVR393280:IVR393299 JFN393280:JFN393299 JPJ393280:JPJ393299 JZF393280:JZF393299 KJB393280:KJB393299 KSX393280:KSX393299 LCT393280:LCT393299 LMP393280:LMP393299 LWL393280:LWL393299 MGH393280:MGH393299 MQD393280:MQD393299 MZZ393280:MZZ393299 NJV393280:NJV393299 NTR393280:NTR393299 ODN393280:ODN393299 ONJ393280:ONJ393299 OXF393280:OXF393299 PHB393280:PHB393299 PQX393280:PQX393299 QAT393280:QAT393299 QKP393280:QKP393299 QUL393280:QUL393299 REH393280:REH393299 ROD393280:ROD393299 RXZ393280:RXZ393299 SHV393280:SHV393299 SRR393280:SRR393299 TBN393280:TBN393299 TLJ393280:TLJ393299 TVF393280:TVF393299 UFB393280:UFB393299 UOX393280:UOX393299 UYT393280:UYT393299 VIP393280:VIP393299 VSL393280:VSL393299 WCH393280:WCH393299 WMD393280:WMD393299 WVZ393280:WVZ393299 JN458816:JN458835 TJ458816:TJ458835 ADF458816:ADF458835 ANB458816:ANB458835 AWX458816:AWX458835 BGT458816:BGT458835 BQP458816:BQP458835 CAL458816:CAL458835 CKH458816:CKH458835 CUD458816:CUD458835 DDZ458816:DDZ458835 DNV458816:DNV458835 DXR458816:DXR458835 EHN458816:EHN458835 ERJ458816:ERJ458835 FBF458816:FBF458835 FLB458816:FLB458835 FUX458816:FUX458835 GET458816:GET458835 GOP458816:GOP458835 GYL458816:GYL458835 HIH458816:HIH458835 HSD458816:HSD458835 IBZ458816:IBZ458835 ILV458816:ILV458835 IVR458816:IVR458835 JFN458816:JFN458835 JPJ458816:JPJ458835 JZF458816:JZF458835 KJB458816:KJB458835 KSX458816:KSX458835 LCT458816:LCT458835 LMP458816:LMP458835 LWL458816:LWL458835 MGH458816:MGH458835 MQD458816:MQD458835 MZZ458816:MZZ458835 NJV458816:NJV458835 NTR458816:NTR458835 ODN458816:ODN458835 ONJ458816:ONJ458835 OXF458816:OXF458835 PHB458816:PHB458835 PQX458816:PQX458835 QAT458816:QAT458835 QKP458816:QKP458835 QUL458816:QUL458835 REH458816:REH458835 ROD458816:ROD458835 RXZ458816:RXZ458835 SHV458816:SHV458835 SRR458816:SRR458835 TBN458816:TBN458835 TLJ458816:TLJ458835 TVF458816:TVF458835 UFB458816:UFB458835 UOX458816:UOX458835 UYT458816:UYT458835 VIP458816:VIP458835 VSL458816:VSL458835 WCH458816:WCH458835 WMD458816:WMD458835 WVZ458816:WVZ458835 JN524352:JN524371 TJ524352:TJ524371 ADF524352:ADF524371 ANB524352:ANB524371 AWX524352:AWX524371 BGT524352:BGT524371 BQP524352:BQP524371 CAL524352:CAL524371 CKH524352:CKH524371 CUD524352:CUD524371 DDZ524352:DDZ524371 DNV524352:DNV524371 DXR524352:DXR524371 EHN524352:EHN524371 ERJ524352:ERJ524371 FBF524352:FBF524371 FLB524352:FLB524371 FUX524352:FUX524371 GET524352:GET524371 GOP524352:GOP524371 GYL524352:GYL524371 HIH524352:HIH524371 HSD524352:HSD524371 IBZ524352:IBZ524371 ILV524352:ILV524371 IVR524352:IVR524371 JFN524352:JFN524371 JPJ524352:JPJ524371 JZF524352:JZF524371 KJB524352:KJB524371 KSX524352:KSX524371 LCT524352:LCT524371 LMP524352:LMP524371 LWL524352:LWL524371 MGH524352:MGH524371 MQD524352:MQD524371 MZZ524352:MZZ524371 NJV524352:NJV524371 NTR524352:NTR524371 ODN524352:ODN524371 ONJ524352:ONJ524371 OXF524352:OXF524371 PHB524352:PHB524371 PQX524352:PQX524371 QAT524352:QAT524371 QKP524352:QKP524371 QUL524352:QUL524371 REH524352:REH524371 ROD524352:ROD524371 RXZ524352:RXZ524371 SHV524352:SHV524371 SRR524352:SRR524371 TBN524352:TBN524371 TLJ524352:TLJ524371 TVF524352:TVF524371 UFB524352:UFB524371 UOX524352:UOX524371 UYT524352:UYT524371 VIP524352:VIP524371 VSL524352:VSL524371 WCH524352:WCH524371 WMD524352:WMD524371 WVZ524352:WVZ524371 JN589888:JN589907 TJ589888:TJ589907 ADF589888:ADF589907 ANB589888:ANB589907 AWX589888:AWX589907 BGT589888:BGT589907 BQP589888:BQP589907 CAL589888:CAL589907 CKH589888:CKH589907 CUD589888:CUD589907 DDZ589888:DDZ589907 DNV589888:DNV589907 DXR589888:DXR589907 EHN589888:EHN589907 ERJ589888:ERJ589907 FBF589888:FBF589907 FLB589888:FLB589907 FUX589888:FUX589907 GET589888:GET589907 GOP589888:GOP589907 GYL589888:GYL589907 HIH589888:HIH589907 HSD589888:HSD589907 IBZ589888:IBZ589907 ILV589888:ILV589907 IVR589888:IVR589907 JFN589888:JFN589907 JPJ589888:JPJ589907 JZF589888:JZF589907 KJB589888:KJB589907 KSX589888:KSX589907 LCT589888:LCT589907 LMP589888:LMP589907 LWL589888:LWL589907 MGH589888:MGH589907 MQD589888:MQD589907 MZZ589888:MZZ589907 NJV589888:NJV589907 NTR589888:NTR589907 ODN589888:ODN589907 ONJ589888:ONJ589907 OXF589888:OXF589907 PHB589888:PHB589907 PQX589888:PQX589907 QAT589888:QAT589907 QKP589888:QKP589907 QUL589888:QUL589907 REH589888:REH589907 ROD589888:ROD589907 RXZ589888:RXZ589907 SHV589888:SHV589907 SRR589888:SRR589907 TBN589888:TBN589907 TLJ589888:TLJ589907 TVF589888:TVF589907 UFB589888:UFB589907 UOX589888:UOX589907 UYT589888:UYT589907 VIP589888:VIP589907 VSL589888:VSL589907 WCH589888:WCH589907 WMD589888:WMD589907 WVZ589888:WVZ589907 JN655424:JN655443 TJ655424:TJ655443 ADF655424:ADF655443 ANB655424:ANB655443 AWX655424:AWX655443 BGT655424:BGT655443 BQP655424:BQP655443 CAL655424:CAL655443 CKH655424:CKH655443 CUD655424:CUD655443 DDZ655424:DDZ655443 DNV655424:DNV655443 DXR655424:DXR655443 EHN655424:EHN655443 ERJ655424:ERJ655443 FBF655424:FBF655443 FLB655424:FLB655443 FUX655424:FUX655443 GET655424:GET655443 GOP655424:GOP655443 GYL655424:GYL655443 HIH655424:HIH655443 HSD655424:HSD655443 IBZ655424:IBZ655443 ILV655424:ILV655443 IVR655424:IVR655443 JFN655424:JFN655443 JPJ655424:JPJ655443 JZF655424:JZF655443 KJB655424:KJB655443 KSX655424:KSX655443 LCT655424:LCT655443 LMP655424:LMP655443 LWL655424:LWL655443 MGH655424:MGH655443 MQD655424:MQD655443 MZZ655424:MZZ655443 NJV655424:NJV655443 NTR655424:NTR655443 ODN655424:ODN655443 ONJ655424:ONJ655443 OXF655424:OXF655443 PHB655424:PHB655443 PQX655424:PQX655443 QAT655424:QAT655443 QKP655424:QKP655443 QUL655424:QUL655443 REH655424:REH655443 ROD655424:ROD655443 RXZ655424:RXZ655443 SHV655424:SHV655443 SRR655424:SRR655443 TBN655424:TBN655443 TLJ655424:TLJ655443 TVF655424:TVF655443 UFB655424:UFB655443 UOX655424:UOX655443 UYT655424:UYT655443 VIP655424:VIP655443 VSL655424:VSL655443 WCH655424:WCH655443 WMD655424:WMD655443 WVZ655424:WVZ655443 JN720960:JN720979 TJ720960:TJ720979 ADF720960:ADF720979 ANB720960:ANB720979 AWX720960:AWX720979 BGT720960:BGT720979 BQP720960:BQP720979 CAL720960:CAL720979 CKH720960:CKH720979 CUD720960:CUD720979 DDZ720960:DDZ720979 DNV720960:DNV720979 DXR720960:DXR720979 EHN720960:EHN720979 ERJ720960:ERJ720979 FBF720960:FBF720979 FLB720960:FLB720979 FUX720960:FUX720979 GET720960:GET720979 GOP720960:GOP720979 GYL720960:GYL720979 HIH720960:HIH720979 HSD720960:HSD720979 IBZ720960:IBZ720979 ILV720960:ILV720979 IVR720960:IVR720979 JFN720960:JFN720979 JPJ720960:JPJ720979 JZF720960:JZF720979 KJB720960:KJB720979 KSX720960:KSX720979 LCT720960:LCT720979 LMP720960:LMP720979 LWL720960:LWL720979 MGH720960:MGH720979 MQD720960:MQD720979 MZZ720960:MZZ720979 NJV720960:NJV720979 NTR720960:NTR720979 ODN720960:ODN720979 ONJ720960:ONJ720979 OXF720960:OXF720979 PHB720960:PHB720979 PQX720960:PQX720979 QAT720960:QAT720979 QKP720960:QKP720979 QUL720960:QUL720979 REH720960:REH720979 ROD720960:ROD720979 RXZ720960:RXZ720979 SHV720960:SHV720979 SRR720960:SRR720979 TBN720960:TBN720979 TLJ720960:TLJ720979 TVF720960:TVF720979 UFB720960:UFB720979 UOX720960:UOX720979 UYT720960:UYT720979 VIP720960:VIP720979 VSL720960:VSL720979 WCH720960:WCH720979 WMD720960:WMD720979 WVZ720960:WVZ720979 JN786496:JN786515 TJ786496:TJ786515 ADF786496:ADF786515 ANB786496:ANB786515 AWX786496:AWX786515 BGT786496:BGT786515 BQP786496:BQP786515 CAL786496:CAL786515 CKH786496:CKH786515 CUD786496:CUD786515 DDZ786496:DDZ786515 DNV786496:DNV786515 DXR786496:DXR786515 EHN786496:EHN786515 ERJ786496:ERJ786515 FBF786496:FBF786515 FLB786496:FLB786515 FUX786496:FUX786515 GET786496:GET786515 GOP786496:GOP786515 GYL786496:GYL786515 HIH786496:HIH786515 HSD786496:HSD786515 IBZ786496:IBZ786515 ILV786496:ILV786515 IVR786496:IVR786515 JFN786496:JFN786515 JPJ786496:JPJ786515 JZF786496:JZF786515 KJB786496:KJB786515 KSX786496:KSX786515 LCT786496:LCT786515 LMP786496:LMP786515 LWL786496:LWL786515 MGH786496:MGH786515 MQD786496:MQD786515 MZZ786496:MZZ786515 NJV786496:NJV786515 NTR786496:NTR786515 ODN786496:ODN786515 ONJ786496:ONJ786515 OXF786496:OXF786515 PHB786496:PHB786515 PQX786496:PQX786515 QAT786496:QAT786515 QKP786496:QKP786515 QUL786496:QUL786515 REH786496:REH786515 ROD786496:ROD786515 RXZ786496:RXZ786515 SHV786496:SHV786515 SRR786496:SRR786515 TBN786496:TBN786515 TLJ786496:TLJ786515 TVF786496:TVF786515 UFB786496:UFB786515 UOX786496:UOX786515 UYT786496:UYT786515 VIP786496:VIP786515 VSL786496:VSL786515 WCH786496:WCH786515 WMD786496:WMD786515 WVZ786496:WVZ786515 JN852032:JN852051 TJ852032:TJ852051 ADF852032:ADF852051 ANB852032:ANB852051 AWX852032:AWX852051 BGT852032:BGT852051 BQP852032:BQP852051 CAL852032:CAL852051 CKH852032:CKH852051 CUD852032:CUD852051 DDZ852032:DDZ852051 DNV852032:DNV852051 DXR852032:DXR852051 EHN852032:EHN852051 ERJ852032:ERJ852051 FBF852032:FBF852051 FLB852032:FLB852051 FUX852032:FUX852051 GET852032:GET852051 GOP852032:GOP852051 GYL852032:GYL852051 HIH852032:HIH852051 HSD852032:HSD852051 IBZ852032:IBZ852051 ILV852032:ILV852051 IVR852032:IVR852051 JFN852032:JFN852051 JPJ852032:JPJ852051 JZF852032:JZF852051 KJB852032:KJB852051 KSX852032:KSX852051 LCT852032:LCT852051 LMP852032:LMP852051 LWL852032:LWL852051 MGH852032:MGH852051 MQD852032:MQD852051 MZZ852032:MZZ852051 NJV852032:NJV852051 NTR852032:NTR852051 ODN852032:ODN852051 ONJ852032:ONJ852051 OXF852032:OXF852051 PHB852032:PHB852051 PQX852032:PQX852051 QAT852032:QAT852051 QKP852032:QKP852051 QUL852032:QUL852051 REH852032:REH852051 ROD852032:ROD852051 RXZ852032:RXZ852051 SHV852032:SHV852051 SRR852032:SRR852051 TBN852032:TBN852051 TLJ852032:TLJ852051 TVF852032:TVF852051 UFB852032:UFB852051 UOX852032:UOX852051 UYT852032:UYT852051 VIP852032:VIP852051 VSL852032:VSL852051 WCH852032:WCH852051 WMD852032:WMD852051 WVZ852032:WVZ852051 JN917568:JN917587 TJ917568:TJ917587 ADF917568:ADF917587 ANB917568:ANB917587 AWX917568:AWX917587 BGT917568:BGT917587 BQP917568:BQP917587 CAL917568:CAL917587 CKH917568:CKH917587 CUD917568:CUD917587 DDZ917568:DDZ917587 DNV917568:DNV917587 DXR917568:DXR917587 EHN917568:EHN917587 ERJ917568:ERJ917587 FBF917568:FBF917587 FLB917568:FLB917587 FUX917568:FUX917587 GET917568:GET917587 GOP917568:GOP917587 GYL917568:GYL917587 HIH917568:HIH917587 HSD917568:HSD917587 IBZ917568:IBZ917587 ILV917568:ILV917587 IVR917568:IVR917587 JFN917568:JFN917587 JPJ917568:JPJ917587 JZF917568:JZF917587 KJB917568:KJB917587 KSX917568:KSX917587 LCT917568:LCT917587 LMP917568:LMP917587 LWL917568:LWL917587 MGH917568:MGH917587 MQD917568:MQD917587 MZZ917568:MZZ917587 NJV917568:NJV917587 NTR917568:NTR917587 ODN917568:ODN917587 ONJ917568:ONJ917587 OXF917568:OXF917587 PHB917568:PHB917587 PQX917568:PQX917587 QAT917568:QAT917587 QKP917568:QKP917587 QUL917568:QUL917587 REH917568:REH917587 ROD917568:ROD917587 RXZ917568:RXZ917587 SHV917568:SHV917587 SRR917568:SRR917587 TBN917568:TBN917587 TLJ917568:TLJ917587 TVF917568:TVF917587 UFB917568:UFB917587 UOX917568:UOX917587 UYT917568:UYT917587 VIP917568:VIP917587 VSL917568:VSL917587 WCH917568:WCH917587 WMD917568:WMD917587 WVZ917568:WVZ917587 JN983104:JN983123 TJ983104:TJ983123 ADF983104:ADF983123 ANB983104:ANB983123 AWX983104:AWX983123 BGT983104:BGT983123 BQP983104:BQP983123 CAL983104:CAL983123 CKH983104:CKH983123 CUD983104:CUD983123 DDZ983104:DDZ983123 DNV983104:DNV983123 DXR983104:DXR983123 EHN983104:EHN983123 ERJ983104:ERJ983123 FBF983104:FBF983123 FLB983104:FLB983123 FUX983104:FUX983123 GET983104:GET983123 GOP983104:GOP983123 GYL983104:GYL983123 HIH983104:HIH983123 HSD983104:HSD983123 IBZ983104:IBZ983123 ILV983104:ILV983123 IVR983104:IVR983123 JFN983104:JFN983123 JPJ983104:JPJ983123 JZF983104:JZF983123 KJB983104:KJB983123 KSX983104:KSX983123 LCT983104:LCT983123 LMP983104:LMP983123 LWL983104:LWL983123 MGH983104:MGH983123 MQD983104:MQD983123 MZZ983104:MZZ983123 NJV983104:NJV983123 NTR983104:NTR983123 ODN983104:ODN983123 ONJ983104:ONJ983123 OXF983104:OXF983123 PHB983104:PHB983123 PQX983104:PQX983123 QAT983104:QAT983123 QKP983104:QKP983123 QUL983104:QUL983123 REH983104:REH983123 ROD983104:ROD983123 RXZ983104:RXZ983123 SHV983104:SHV983123 SRR983104:SRR983123 TBN983104:TBN983123 TLJ983104:TLJ983123 TVF983104:TVF983123 UFB983104:UFB983123 UOX983104:UOX983123 UYT983104:UYT983123 VIP983104:VIP983123 VSL983104:VSL983123 WCH983104:WCH983123 WMD983104:WMD983123 JN9:JN103 TJ9:TJ103 ADF9:ADF103 ANB9:ANB103 AWX9:AWX103 BGT9:BGT103 BQP9:BQP103 CAL9:CAL103 CKH9:CKH103 CUD9:CUD103 DDZ9:DDZ103 DNV9:DNV103 DXR9:DXR103 EHN9:EHN103 ERJ9:ERJ103 FBF9:FBF103 FLB9:FLB103 FUX9:FUX103 GET9:GET103 GOP9:GOP103 GYL9:GYL103 HIH9:HIH103 HSD9:HSD103 IBZ9:IBZ103 ILV9:ILV103 IVR9:IVR103 JFN9:JFN103 JPJ9:JPJ103 JZF9:JZF103 KJB9:KJB103 KSX9:KSX103 LCT9:LCT103 LMP9:LMP103 LWL9:LWL103 MGH9:MGH103 MQD9:MQD103 MZZ9:MZZ103 NJV9:NJV103 NTR9:NTR103 ODN9:ODN103 ONJ9:ONJ103 OXF9:OXF103 PHB9:PHB103 PQX9:PQX103 QAT9:QAT103 QKP9:QKP103 QUL9:QUL103 REH9:REH103 ROD9:ROD103 RXZ9:RXZ103 SHV9:SHV103 SRR9:SRR103 TBN9:TBN103 TLJ9:TLJ103 TVF9:TVF103 UFB9:UFB103 UOX9:UOX103 UYT9:UYT103 VIP9:VIP103 VSL9:VSL103 WCH9:WCH103 WMD9:WMD103 WVZ9:WVZ103" xr:uid="{00000000-0002-0000-0A00-000003000000}">
      <formula1>",×"</formula1>
    </dataValidation>
    <dataValidation type="list" allowBlank="1" showInputMessage="1" showErrorMessage="1" sqref="WWB983104:WWB983123 JP65600:JP65619 TL65600:TL65619 ADH65600:ADH65619 AND65600:AND65619 AWZ65600:AWZ65619 BGV65600:BGV65619 BQR65600:BQR65619 CAN65600:CAN65619 CKJ65600:CKJ65619 CUF65600:CUF65619 DEB65600:DEB65619 DNX65600:DNX65619 DXT65600:DXT65619 EHP65600:EHP65619 ERL65600:ERL65619 FBH65600:FBH65619 FLD65600:FLD65619 FUZ65600:FUZ65619 GEV65600:GEV65619 GOR65600:GOR65619 GYN65600:GYN65619 HIJ65600:HIJ65619 HSF65600:HSF65619 ICB65600:ICB65619 ILX65600:ILX65619 IVT65600:IVT65619 JFP65600:JFP65619 JPL65600:JPL65619 JZH65600:JZH65619 KJD65600:KJD65619 KSZ65600:KSZ65619 LCV65600:LCV65619 LMR65600:LMR65619 LWN65600:LWN65619 MGJ65600:MGJ65619 MQF65600:MQF65619 NAB65600:NAB65619 NJX65600:NJX65619 NTT65600:NTT65619 ODP65600:ODP65619 ONL65600:ONL65619 OXH65600:OXH65619 PHD65600:PHD65619 PQZ65600:PQZ65619 QAV65600:QAV65619 QKR65600:QKR65619 QUN65600:QUN65619 REJ65600:REJ65619 ROF65600:ROF65619 RYB65600:RYB65619 SHX65600:SHX65619 SRT65600:SRT65619 TBP65600:TBP65619 TLL65600:TLL65619 TVH65600:TVH65619 UFD65600:UFD65619 UOZ65600:UOZ65619 UYV65600:UYV65619 VIR65600:VIR65619 VSN65600:VSN65619 WCJ65600:WCJ65619 WMF65600:WMF65619 WWB65600:WWB65619 JP131136:JP131155 TL131136:TL131155 ADH131136:ADH131155 AND131136:AND131155 AWZ131136:AWZ131155 BGV131136:BGV131155 BQR131136:BQR131155 CAN131136:CAN131155 CKJ131136:CKJ131155 CUF131136:CUF131155 DEB131136:DEB131155 DNX131136:DNX131155 DXT131136:DXT131155 EHP131136:EHP131155 ERL131136:ERL131155 FBH131136:FBH131155 FLD131136:FLD131155 FUZ131136:FUZ131155 GEV131136:GEV131155 GOR131136:GOR131155 GYN131136:GYN131155 HIJ131136:HIJ131155 HSF131136:HSF131155 ICB131136:ICB131155 ILX131136:ILX131155 IVT131136:IVT131155 JFP131136:JFP131155 JPL131136:JPL131155 JZH131136:JZH131155 KJD131136:KJD131155 KSZ131136:KSZ131155 LCV131136:LCV131155 LMR131136:LMR131155 LWN131136:LWN131155 MGJ131136:MGJ131155 MQF131136:MQF131155 NAB131136:NAB131155 NJX131136:NJX131155 NTT131136:NTT131155 ODP131136:ODP131155 ONL131136:ONL131155 OXH131136:OXH131155 PHD131136:PHD131155 PQZ131136:PQZ131155 QAV131136:QAV131155 QKR131136:QKR131155 QUN131136:QUN131155 REJ131136:REJ131155 ROF131136:ROF131155 RYB131136:RYB131155 SHX131136:SHX131155 SRT131136:SRT131155 TBP131136:TBP131155 TLL131136:TLL131155 TVH131136:TVH131155 UFD131136:UFD131155 UOZ131136:UOZ131155 UYV131136:UYV131155 VIR131136:VIR131155 VSN131136:VSN131155 WCJ131136:WCJ131155 WMF131136:WMF131155 WWB131136:WWB131155 JP196672:JP196691 TL196672:TL196691 ADH196672:ADH196691 AND196672:AND196691 AWZ196672:AWZ196691 BGV196672:BGV196691 BQR196672:BQR196691 CAN196672:CAN196691 CKJ196672:CKJ196691 CUF196672:CUF196691 DEB196672:DEB196691 DNX196672:DNX196691 DXT196672:DXT196691 EHP196672:EHP196691 ERL196672:ERL196691 FBH196672:FBH196691 FLD196672:FLD196691 FUZ196672:FUZ196691 GEV196672:GEV196691 GOR196672:GOR196691 GYN196672:GYN196691 HIJ196672:HIJ196691 HSF196672:HSF196691 ICB196672:ICB196691 ILX196672:ILX196691 IVT196672:IVT196691 JFP196672:JFP196691 JPL196672:JPL196691 JZH196672:JZH196691 KJD196672:KJD196691 KSZ196672:KSZ196691 LCV196672:LCV196691 LMR196672:LMR196691 LWN196672:LWN196691 MGJ196672:MGJ196691 MQF196672:MQF196691 NAB196672:NAB196691 NJX196672:NJX196691 NTT196672:NTT196691 ODP196672:ODP196691 ONL196672:ONL196691 OXH196672:OXH196691 PHD196672:PHD196691 PQZ196672:PQZ196691 QAV196672:QAV196691 QKR196672:QKR196691 QUN196672:QUN196691 REJ196672:REJ196691 ROF196672:ROF196691 RYB196672:RYB196691 SHX196672:SHX196691 SRT196672:SRT196691 TBP196672:TBP196691 TLL196672:TLL196691 TVH196672:TVH196691 UFD196672:UFD196691 UOZ196672:UOZ196691 UYV196672:UYV196691 VIR196672:VIR196691 VSN196672:VSN196691 WCJ196672:WCJ196691 WMF196672:WMF196691 WWB196672:WWB196691 JP262208:JP262227 TL262208:TL262227 ADH262208:ADH262227 AND262208:AND262227 AWZ262208:AWZ262227 BGV262208:BGV262227 BQR262208:BQR262227 CAN262208:CAN262227 CKJ262208:CKJ262227 CUF262208:CUF262227 DEB262208:DEB262227 DNX262208:DNX262227 DXT262208:DXT262227 EHP262208:EHP262227 ERL262208:ERL262227 FBH262208:FBH262227 FLD262208:FLD262227 FUZ262208:FUZ262227 GEV262208:GEV262227 GOR262208:GOR262227 GYN262208:GYN262227 HIJ262208:HIJ262227 HSF262208:HSF262227 ICB262208:ICB262227 ILX262208:ILX262227 IVT262208:IVT262227 JFP262208:JFP262227 JPL262208:JPL262227 JZH262208:JZH262227 KJD262208:KJD262227 KSZ262208:KSZ262227 LCV262208:LCV262227 LMR262208:LMR262227 LWN262208:LWN262227 MGJ262208:MGJ262227 MQF262208:MQF262227 NAB262208:NAB262227 NJX262208:NJX262227 NTT262208:NTT262227 ODP262208:ODP262227 ONL262208:ONL262227 OXH262208:OXH262227 PHD262208:PHD262227 PQZ262208:PQZ262227 QAV262208:QAV262227 QKR262208:QKR262227 QUN262208:QUN262227 REJ262208:REJ262227 ROF262208:ROF262227 RYB262208:RYB262227 SHX262208:SHX262227 SRT262208:SRT262227 TBP262208:TBP262227 TLL262208:TLL262227 TVH262208:TVH262227 UFD262208:UFD262227 UOZ262208:UOZ262227 UYV262208:UYV262227 VIR262208:VIR262227 VSN262208:VSN262227 WCJ262208:WCJ262227 WMF262208:WMF262227 WWB262208:WWB262227 JP327744:JP327763 TL327744:TL327763 ADH327744:ADH327763 AND327744:AND327763 AWZ327744:AWZ327763 BGV327744:BGV327763 BQR327744:BQR327763 CAN327744:CAN327763 CKJ327744:CKJ327763 CUF327744:CUF327763 DEB327744:DEB327763 DNX327744:DNX327763 DXT327744:DXT327763 EHP327744:EHP327763 ERL327744:ERL327763 FBH327744:FBH327763 FLD327744:FLD327763 FUZ327744:FUZ327763 GEV327744:GEV327763 GOR327744:GOR327763 GYN327744:GYN327763 HIJ327744:HIJ327763 HSF327744:HSF327763 ICB327744:ICB327763 ILX327744:ILX327763 IVT327744:IVT327763 JFP327744:JFP327763 JPL327744:JPL327763 JZH327744:JZH327763 KJD327744:KJD327763 KSZ327744:KSZ327763 LCV327744:LCV327763 LMR327744:LMR327763 LWN327744:LWN327763 MGJ327744:MGJ327763 MQF327744:MQF327763 NAB327744:NAB327763 NJX327744:NJX327763 NTT327744:NTT327763 ODP327744:ODP327763 ONL327744:ONL327763 OXH327744:OXH327763 PHD327744:PHD327763 PQZ327744:PQZ327763 QAV327744:QAV327763 QKR327744:QKR327763 QUN327744:QUN327763 REJ327744:REJ327763 ROF327744:ROF327763 RYB327744:RYB327763 SHX327744:SHX327763 SRT327744:SRT327763 TBP327744:TBP327763 TLL327744:TLL327763 TVH327744:TVH327763 UFD327744:UFD327763 UOZ327744:UOZ327763 UYV327744:UYV327763 VIR327744:VIR327763 VSN327744:VSN327763 WCJ327744:WCJ327763 WMF327744:WMF327763 WWB327744:WWB327763 JP393280:JP393299 TL393280:TL393299 ADH393280:ADH393299 AND393280:AND393299 AWZ393280:AWZ393299 BGV393280:BGV393299 BQR393280:BQR393299 CAN393280:CAN393299 CKJ393280:CKJ393299 CUF393280:CUF393299 DEB393280:DEB393299 DNX393280:DNX393299 DXT393280:DXT393299 EHP393280:EHP393299 ERL393280:ERL393299 FBH393280:FBH393299 FLD393280:FLD393299 FUZ393280:FUZ393299 GEV393280:GEV393299 GOR393280:GOR393299 GYN393280:GYN393299 HIJ393280:HIJ393299 HSF393280:HSF393299 ICB393280:ICB393299 ILX393280:ILX393299 IVT393280:IVT393299 JFP393280:JFP393299 JPL393280:JPL393299 JZH393280:JZH393299 KJD393280:KJD393299 KSZ393280:KSZ393299 LCV393280:LCV393299 LMR393280:LMR393299 LWN393280:LWN393299 MGJ393280:MGJ393299 MQF393280:MQF393299 NAB393280:NAB393299 NJX393280:NJX393299 NTT393280:NTT393299 ODP393280:ODP393299 ONL393280:ONL393299 OXH393280:OXH393299 PHD393280:PHD393299 PQZ393280:PQZ393299 QAV393280:QAV393299 QKR393280:QKR393299 QUN393280:QUN393299 REJ393280:REJ393299 ROF393280:ROF393299 RYB393280:RYB393299 SHX393280:SHX393299 SRT393280:SRT393299 TBP393280:TBP393299 TLL393280:TLL393299 TVH393280:TVH393299 UFD393280:UFD393299 UOZ393280:UOZ393299 UYV393280:UYV393299 VIR393280:VIR393299 VSN393280:VSN393299 WCJ393280:WCJ393299 WMF393280:WMF393299 WWB393280:WWB393299 JP458816:JP458835 TL458816:TL458835 ADH458816:ADH458835 AND458816:AND458835 AWZ458816:AWZ458835 BGV458816:BGV458835 BQR458816:BQR458835 CAN458816:CAN458835 CKJ458816:CKJ458835 CUF458816:CUF458835 DEB458816:DEB458835 DNX458816:DNX458835 DXT458816:DXT458835 EHP458816:EHP458835 ERL458816:ERL458835 FBH458816:FBH458835 FLD458816:FLD458835 FUZ458816:FUZ458835 GEV458816:GEV458835 GOR458816:GOR458835 GYN458816:GYN458835 HIJ458816:HIJ458835 HSF458816:HSF458835 ICB458816:ICB458835 ILX458816:ILX458835 IVT458816:IVT458835 JFP458816:JFP458835 JPL458816:JPL458835 JZH458816:JZH458835 KJD458816:KJD458835 KSZ458816:KSZ458835 LCV458816:LCV458835 LMR458816:LMR458835 LWN458816:LWN458835 MGJ458816:MGJ458835 MQF458816:MQF458835 NAB458816:NAB458835 NJX458816:NJX458835 NTT458816:NTT458835 ODP458816:ODP458835 ONL458816:ONL458835 OXH458816:OXH458835 PHD458816:PHD458835 PQZ458816:PQZ458835 QAV458816:QAV458835 QKR458816:QKR458835 QUN458816:QUN458835 REJ458816:REJ458835 ROF458816:ROF458835 RYB458816:RYB458835 SHX458816:SHX458835 SRT458816:SRT458835 TBP458816:TBP458835 TLL458816:TLL458835 TVH458816:TVH458835 UFD458816:UFD458835 UOZ458816:UOZ458835 UYV458816:UYV458835 VIR458816:VIR458835 VSN458816:VSN458835 WCJ458816:WCJ458835 WMF458816:WMF458835 WWB458816:WWB458835 JP524352:JP524371 TL524352:TL524371 ADH524352:ADH524371 AND524352:AND524371 AWZ524352:AWZ524371 BGV524352:BGV524371 BQR524352:BQR524371 CAN524352:CAN524371 CKJ524352:CKJ524371 CUF524352:CUF524371 DEB524352:DEB524371 DNX524352:DNX524371 DXT524352:DXT524371 EHP524352:EHP524371 ERL524352:ERL524371 FBH524352:FBH524371 FLD524352:FLD524371 FUZ524352:FUZ524371 GEV524352:GEV524371 GOR524352:GOR524371 GYN524352:GYN524371 HIJ524352:HIJ524371 HSF524352:HSF524371 ICB524352:ICB524371 ILX524352:ILX524371 IVT524352:IVT524371 JFP524352:JFP524371 JPL524352:JPL524371 JZH524352:JZH524371 KJD524352:KJD524371 KSZ524352:KSZ524371 LCV524352:LCV524371 LMR524352:LMR524371 LWN524352:LWN524371 MGJ524352:MGJ524371 MQF524352:MQF524371 NAB524352:NAB524371 NJX524352:NJX524371 NTT524352:NTT524371 ODP524352:ODP524371 ONL524352:ONL524371 OXH524352:OXH524371 PHD524352:PHD524371 PQZ524352:PQZ524371 QAV524352:QAV524371 QKR524352:QKR524371 QUN524352:QUN524371 REJ524352:REJ524371 ROF524352:ROF524371 RYB524352:RYB524371 SHX524352:SHX524371 SRT524352:SRT524371 TBP524352:TBP524371 TLL524352:TLL524371 TVH524352:TVH524371 UFD524352:UFD524371 UOZ524352:UOZ524371 UYV524352:UYV524371 VIR524352:VIR524371 VSN524352:VSN524371 WCJ524352:WCJ524371 WMF524352:WMF524371 WWB524352:WWB524371 JP589888:JP589907 TL589888:TL589907 ADH589888:ADH589907 AND589888:AND589907 AWZ589888:AWZ589907 BGV589888:BGV589907 BQR589888:BQR589907 CAN589888:CAN589907 CKJ589888:CKJ589907 CUF589888:CUF589907 DEB589888:DEB589907 DNX589888:DNX589907 DXT589888:DXT589907 EHP589888:EHP589907 ERL589888:ERL589907 FBH589888:FBH589907 FLD589888:FLD589907 FUZ589888:FUZ589907 GEV589888:GEV589907 GOR589888:GOR589907 GYN589888:GYN589907 HIJ589888:HIJ589907 HSF589888:HSF589907 ICB589888:ICB589907 ILX589888:ILX589907 IVT589888:IVT589907 JFP589888:JFP589907 JPL589888:JPL589907 JZH589888:JZH589907 KJD589888:KJD589907 KSZ589888:KSZ589907 LCV589888:LCV589907 LMR589888:LMR589907 LWN589888:LWN589907 MGJ589888:MGJ589907 MQF589888:MQF589907 NAB589888:NAB589907 NJX589888:NJX589907 NTT589888:NTT589907 ODP589888:ODP589907 ONL589888:ONL589907 OXH589888:OXH589907 PHD589888:PHD589907 PQZ589888:PQZ589907 QAV589888:QAV589907 QKR589888:QKR589907 QUN589888:QUN589907 REJ589888:REJ589907 ROF589888:ROF589907 RYB589888:RYB589907 SHX589888:SHX589907 SRT589888:SRT589907 TBP589888:TBP589907 TLL589888:TLL589907 TVH589888:TVH589907 UFD589888:UFD589907 UOZ589888:UOZ589907 UYV589888:UYV589907 VIR589888:VIR589907 VSN589888:VSN589907 WCJ589888:WCJ589907 WMF589888:WMF589907 WWB589888:WWB589907 JP655424:JP655443 TL655424:TL655443 ADH655424:ADH655443 AND655424:AND655443 AWZ655424:AWZ655443 BGV655424:BGV655443 BQR655424:BQR655443 CAN655424:CAN655443 CKJ655424:CKJ655443 CUF655424:CUF655443 DEB655424:DEB655443 DNX655424:DNX655443 DXT655424:DXT655443 EHP655424:EHP655443 ERL655424:ERL655443 FBH655424:FBH655443 FLD655424:FLD655443 FUZ655424:FUZ655443 GEV655424:GEV655443 GOR655424:GOR655443 GYN655424:GYN655443 HIJ655424:HIJ655443 HSF655424:HSF655443 ICB655424:ICB655443 ILX655424:ILX655443 IVT655424:IVT655443 JFP655424:JFP655443 JPL655424:JPL655443 JZH655424:JZH655443 KJD655424:KJD655443 KSZ655424:KSZ655443 LCV655424:LCV655443 LMR655424:LMR655443 LWN655424:LWN655443 MGJ655424:MGJ655443 MQF655424:MQF655443 NAB655424:NAB655443 NJX655424:NJX655443 NTT655424:NTT655443 ODP655424:ODP655443 ONL655424:ONL655443 OXH655424:OXH655443 PHD655424:PHD655443 PQZ655424:PQZ655443 QAV655424:QAV655443 QKR655424:QKR655443 QUN655424:QUN655443 REJ655424:REJ655443 ROF655424:ROF655443 RYB655424:RYB655443 SHX655424:SHX655443 SRT655424:SRT655443 TBP655424:TBP655443 TLL655424:TLL655443 TVH655424:TVH655443 UFD655424:UFD655443 UOZ655424:UOZ655443 UYV655424:UYV655443 VIR655424:VIR655443 VSN655424:VSN655443 WCJ655424:WCJ655443 WMF655424:WMF655443 WWB655424:WWB655443 JP720960:JP720979 TL720960:TL720979 ADH720960:ADH720979 AND720960:AND720979 AWZ720960:AWZ720979 BGV720960:BGV720979 BQR720960:BQR720979 CAN720960:CAN720979 CKJ720960:CKJ720979 CUF720960:CUF720979 DEB720960:DEB720979 DNX720960:DNX720979 DXT720960:DXT720979 EHP720960:EHP720979 ERL720960:ERL720979 FBH720960:FBH720979 FLD720960:FLD720979 FUZ720960:FUZ720979 GEV720960:GEV720979 GOR720960:GOR720979 GYN720960:GYN720979 HIJ720960:HIJ720979 HSF720960:HSF720979 ICB720960:ICB720979 ILX720960:ILX720979 IVT720960:IVT720979 JFP720960:JFP720979 JPL720960:JPL720979 JZH720960:JZH720979 KJD720960:KJD720979 KSZ720960:KSZ720979 LCV720960:LCV720979 LMR720960:LMR720979 LWN720960:LWN720979 MGJ720960:MGJ720979 MQF720960:MQF720979 NAB720960:NAB720979 NJX720960:NJX720979 NTT720960:NTT720979 ODP720960:ODP720979 ONL720960:ONL720979 OXH720960:OXH720979 PHD720960:PHD720979 PQZ720960:PQZ720979 QAV720960:QAV720979 QKR720960:QKR720979 QUN720960:QUN720979 REJ720960:REJ720979 ROF720960:ROF720979 RYB720960:RYB720979 SHX720960:SHX720979 SRT720960:SRT720979 TBP720960:TBP720979 TLL720960:TLL720979 TVH720960:TVH720979 UFD720960:UFD720979 UOZ720960:UOZ720979 UYV720960:UYV720979 VIR720960:VIR720979 VSN720960:VSN720979 WCJ720960:WCJ720979 WMF720960:WMF720979 WWB720960:WWB720979 JP786496:JP786515 TL786496:TL786515 ADH786496:ADH786515 AND786496:AND786515 AWZ786496:AWZ786515 BGV786496:BGV786515 BQR786496:BQR786515 CAN786496:CAN786515 CKJ786496:CKJ786515 CUF786496:CUF786515 DEB786496:DEB786515 DNX786496:DNX786515 DXT786496:DXT786515 EHP786496:EHP786515 ERL786496:ERL786515 FBH786496:FBH786515 FLD786496:FLD786515 FUZ786496:FUZ786515 GEV786496:GEV786515 GOR786496:GOR786515 GYN786496:GYN786515 HIJ786496:HIJ786515 HSF786496:HSF786515 ICB786496:ICB786515 ILX786496:ILX786515 IVT786496:IVT786515 JFP786496:JFP786515 JPL786496:JPL786515 JZH786496:JZH786515 KJD786496:KJD786515 KSZ786496:KSZ786515 LCV786496:LCV786515 LMR786496:LMR786515 LWN786496:LWN786515 MGJ786496:MGJ786515 MQF786496:MQF786515 NAB786496:NAB786515 NJX786496:NJX786515 NTT786496:NTT786515 ODP786496:ODP786515 ONL786496:ONL786515 OXH786496:OXH786515 PHD786496:PHD786515 PQZ786496:PQZ786515 QAV786496:QAV786515 QKR786496:QKR786515 QUN786496:QUN786515 REJ786496:REJ786515 ROF786496:ROF786515 RYB786496:RYB786515 SHX786496:SHX786515 SRT786496:SRT786515 TBP786496:TBP786515 TLL786496:TLL786515 TVH786496:TVH786515 UFD786496:UFD786515 UOZ786496:UOZ786515 UYV786496:UYV786515 VIR786496:VIR786515 VSN786496:VSN786515 WCJ786496:WCJ786515 WMF786496:WMF786515 WWB786496:WWB786515 JP852032:JP852051 TL852032:TL852051 ADH852032:ADH852051 AND852032:AND852051 AWZ852032:AWZ852051 BGV852032:BGV852051 BQR852032:BQR852051 CAN852032:CAN852051 CKJ852032:CKJ852051 CUF852032:CUF852051 DEB852032:DEB852051 DNX852032:DNX852051 DXT852032:DXT852051 EHP852032:EHP852051 ERL852032:ERL852051 FBH852032:FBH852051 FLD852032:FLD852051 FUZ852032:FUZ852051 GEV852032:GEV852051 GOR852032:GOR852051 GYN852032:GYN852051 HIJ852032:HIJ852051 HSF852032:HSF852051 ICB852032:ICB852051 ILX852032:ILX852051 IVT852032:IVT852051 JFP852032:JFP852051 JPL852032:JPL852051 JZH852032:JZH852051 KJD852032:KJD852051 KSZ852032:KSZ852051 LCV852032:LCV852051 LMR852032:LMR852051 LWN852032:LWN852051 MGJ852032:MGJ852051 MQF852032:MQF852051 NAB852032:NAB852051 NJX852032:NJX852051 NTT852032:NTT852051 ODP852032:ODP852051 ONL852032:ONL852051 OXH852032:OXH852051 PHD852032:PHD852051 PQZ852032:PQZ852051 QAV852032:QAV852051 QKR852032:QKR852051 QUN852032:QUN852051 REJ852032:REJ852051 ROF852032:ROF852051 RYB852032:RYB852051 SHX852032:SHX852051 SRT852032:SRT852051 TBP852032:TBP852051 TLL852032:TLL852051 TVH852032:TVH852051 UFD852032:UFD852051 UOZ852032:UOZ852051 UYV852032:UYV852051 VIR852032:VIR852051 VSN852032:VSN852051 WCJ852032:WCJ852051 WMF852032:WMF852051 WWB852032:WWB852051 JP917568:JP917587 TL917568:TL917587 ADH917568:ADH917587 AND917568:AND917587 AWZ917568:AWZ917587 BGV917568:BGV917587 BQR917568:BQR917587 CAN917568:CAN917587 CKJ917568:CKJ917587 CUF917568:CUF917587 DEB917568:DEB917587 DNX917568:DNX917587 DXT917568:DXT917587 EHP917568:EHP917587 ERL917568:ERL917587 FBH917568:FBH917587 FLD917568:FLD917587 FUZ917568:FUZ917587 GEV917568:GEV917587 GOR917568:GOR917587 GYN917568:GYN917587 HIJ917568:HIJ917587 HSF917568:HSF917587 ICB917568:ICB917587 ILX917568:ILX917587 IVT917568:IVT917587 JFP917568:JFP917587 JPL917568:JPL917587 JZH917568:JZH917587 KJD917568:KJD917587 KSZ917568:KSZ917587 LCV917568:LCV917587 LMR917568:LMR917587 LWN917568:LWN917587 MGJ917568:MGJ917587 MQF917568:MQF917587 NAB917568:NAB917587 NJX917568:NJX917587 NTT917568:NTT917587 ODP917568:ODP917587 ONL917568:ONL917587 OXH917568:OXH917587 PHD917568:PHD917587 PQZ917568:PQZ917587 QAV917568:QAV917587 QKR917568:QKR917587 QUN917568:QUN917587 REJ917568:REJ917587 ROF917568:ROF917587 RYB917568:RYB917587 SHX917568:SHX917587 SRT917568:SRT917587 TBP917568:TBP917587 TLL917568:TLL917587 TVH917568:TVH917587 UFD917568:UFD917587 UOZ917568:UOZ917587 UYV917568:UYV917587 VIR917568:VIR917587 VSN917568:VSN917587 WCJ917568:WCJ917587 WMF917568:WMF917587 WWB917568:WWB917587 JP983104:JP983123 TL983104:TL983123 ADH983104:ADH983123 AND983104:AND983123 AWZ983104:AWZ983123 BGV983104:BGV983123 BQR983104:BQR983123 CAN983104:CAN983123 CKJ983104:CKJ983123 CUF983104:CUF983123 DEB983104:DEB983123 DNX983104:DNX983123 DXT983104:DXT983123 EHP983104:EHP983123 ERL983104:ERL983123 FBH983104:FBH983123 FLD983104:FLD983123 FUZ983104:FUZ983123 GEV983104:GEV983123 GOR983104:GOR983123 GYN983104:GYN983123 HIJ983104:HIJ983123 HSF983104:HSF983123 ICB983104:ICB983123 ILX983104:ILX983123 IVT983104:IVT983123 JFP983104:JFP983123 JPL983104:JPL983123 JZH983104:JZH983123 KJD983104:KJD983123 KSZ983104:KSZ983123 LCV983104:LCV983123 LMR983104:LMR983123 LWN983104:LWN983123 MGJ983104:MGJ983123 MQF983104:MQF983123 NAB983104:NAB983123 NJX983104:NJX983123 NTT983104:NTT983123 ODP983104:ODP983123 ONL983104:ONL983123 OXH983104:OXH983123 PHD983104:PHD983123 PQZ983104:PQZ983123 QAV983104:QAV983123 QKR983104:QKR983123 QUN983104:QUN983123 REJ983104:REJ983123 ROF983104:ROF983123 RYB983104:RYB983123 SHX983104:SHX983123 SRT983104:SRT983123 TBP983104:TBP983123 TLL983104:TLL983123 TVH983104:TVH983123 UFD983104:UFD983123 UOZ983104:UOZ983123 UYV983104:UYV983123 VIR983104:VIR983123 VSN983104:VSN983123 WCJ983104:WCJ983123 WMF983104:WMF983123 JP9:JP103 TL9:TL103 ADH9:ADH103 AND9:AND103 AWZ9:AWZ103 BGV9:BGV103 BQR9:BQR103 CAN9:CAN103 CKJ9:CKJ103 CUF9:CUF103 DEB9:DEB103 DNX9:DNX103 DXT9:DXT103 EHP9:EHP103 ERL9:ERL103 FBH9:FBH103 FLD9:FLD103 FUZ9:FUZ103 GEV9:GEV103 GOR9:GOR103 GYN9:GYN103 HIJ9:HIJ103 HSF9:HSF103 ICB9:ICB103 ILX9:ILX103 IVT9:IVT103 JFP9:JFP103 JPL9:JPL103 JZH9:JZH103 KJD9:KJD103 KSZ9:KSZ103 LCV9:LCV103 LMR9:LMR103 LWN9:LWN103 MGJ9:MGJ103 MQF9:MQF103 NAB9:NAB103 NJX9:NJX103 NTT9:NTT103 ODP9:ODP103 ONL9:ONL103 OXH9:OXH103 PHD9:PHD103 PQZ9:PQZ103 QAV9:QAV103 QKR9:QKR103 QUN9:QUN103 REJ9:REJ103 ROF9:ROF103 RYB9:RYB103 SHX9:SHX103 SRT9:SRT103 TBP9:TBP103 TLL9:TLL103 TVH9:TVH103 UFD9:UFD103 UOZ9:UOZ103 UYV9:UYV103 VIR9:VIR103 VSN9:VSN103 WCJ9:WCJ103 WMF9:WMF103 WWB9:WWB103" xr:uid="{00000000-0002-0000-0A00-000004000000}">
      <formula1>$D$115:$D$116</formula1>
    </dataValidation>
    <dataValidation type="list" allowBlank="1" showInputMessage="1" showErrorMessage="1" sqref="F9:G98 W4" xr:uid="{B8E28473-53B9-44C1-A849-C686A127480A}">
      <formula1>"○"</formula1>
    </dataValidation>
    <dataValidation type="list" showErrorMessage="1" sqref="R9:R98" xr:uid="{00000000-0002-0000-0A00-000005000000}">
      <formula1>"○,×"</formula1>
    </dataValidation>
    <dataValidation type="list" showErrorMessage="1" sqref="E9:E98" xr:uid="{7D7E3E4A-1F74-4506-87F5-BA09C13F966F}">
      <formula1>"○"</formula1>
    </dataValidation>
    <dataValidation type="list" allowBlank="1" showInputMessage="1" showErrorMessage="1" sqref="H9:H98" xr:uid="{1C688316-02E4-459E-A381-C1529387A40D}">
      <formula1>$H$116:$H$131</formula1>
    </dataValidation>
    <dataValidation type="whole" allowBlank="1" showInputMessage="1" showErrorMessage="1" sqref="I9:I98" xr:uid="{756F5A09-6439-4A3F-85FB-F68EF8ABE283}">
      <formula1>0</formula1>
      <formula2>99</formula2>
    </dataValidation>
    <dataValidation type="whole" allowBlank="1" showInputMessage="1" showErrorMessage="1" sqref="K9:K98" xr:uid="{486D39D0-1E25-449F-BD19-7C3087C0B411}">
      <formula1>0</formula1>
      <formula2>11</formula2>
    </dataValidation>
    <dataValidation type="whole" allowBlank="1" showInputMessage="1" showErrorMessage="1" sqref="N4" xr:uid="{29EBCC73-6062-4290-90FC-AD6DAE5872AC}">
      <formula1>150</formula1>
      <formula2>200</formula2>
    </dataValidation>
    <dataValidation type="whole" allowBlank="1" showInputMessage="1" showErrorMessage="1" sqref="N9:N98" xr:uid="{BA7A4960-6EFF-4DD8-8845-B1462EC23EEF}">
      <formula1>0</formula1>
      <formula2>200</formula2>
    </dataValidation>
    <dataValidation type="whole" allowBlank="1" showInputMessage="1" showErrorMessage="1" sqref="P9:P98" xr:uid="{CC13142D-9CC3-4E49-BD21-F0422821C04F}">
      <formula1>0</formula1>
      <formula2>12</formula2>
    </dataValidation>
    <dataValidation type="whole" operator="greaterThanOrEqual" allowBlank="1" showInputMessage="1" showErrorMessage="1" sqref="S9:U98 AB9:AQ98 AS9:AU98 AS4:AT4 AX9:AX98" xr:uid="{CE5CE7C5-4C3C-4AAB-83E7-E363F29FDF33}">
      <formula1>0</formula1>
    </dataValidation>
  </dataValidations>
  <printOptions horizontalCentered="1"/>
  <pageMargins left="0.51181102362204722" right="0.51181102362204722" top="0.74803149606299213" bottom="0.74803149606299213" header="0.31496062992125984" footer="0.31496062992125984"/>
  <pageSetup paperSize="8" scale="30" fitToHeight="0" orientation="landscape" r:id="rId1"/>
  <headerFooter>
    <oddHeader xml:space="preserve">&amp;R
</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C687-4F8A-4C19-8AFB-68A504B78718}">
  <sheetPr>
    <tabColor rgb="FFFFC000"/>
  </sheetPr>
  <dimension ref="B1:M100"/>
  <sheetViews>
    <sheetView showGridLines="0" view="pageBreakPreview" zoomScale="90" zoomScaleNormal="100" zoomScaleSheetLayoutView="90" workbookViewId="0">
      <selection activeCell="O6" sqref="O6"/>
    </sheetView>
  </sheetViews>
  <sheetFormatPr defaultRowHeight="13.5"/>
  <cols>
    <col min="1" max="1" width="1.125" style="240" customWidth="1"/>
    <col min="2" max="3" width="3" style="240" customWidth="1"/>
    <col min="4" max="4" width="11.875" style="240" customWidth="1"/>
    <col min="5" max="7" width="8.75" style="240" customWidth="1"/>
    <col min="8" max="8" width="9" style="240"/>
    <col min="9" max="9" width="3.75" style="240" customWidth="1"/>
    <col min="10" max="10" width="9" style="240"/>
    <col min="11" max="11" width="14.5" style="240" customWidth="1"/>
    <col min="12" max="12" width="1.125" style="240" customWidth="1"/>
    <col min="13" max="16384" width="9" style="240"/>
  </cols>
  <sheetData>
    <row r="1" spans="2:13" ht="8.25" customHeight="1"/>
    <row r="2" spans="2:13" ht="18.75" customHeight="1">
      <c r="B2" s="923" t="s">
        <v>213</v>
      </c>
      <c r="C2" s="923"/>
      <c r="D2" s="923"/>
      <c r="E2" s="923"/>
      <c r="F2" s="923"/>
      <c r="G2" s="923"/>
      <c r="H2" s="923"/>
      <c r="I2" s="923"/>
      <c r="J2" s="923"/>
    </row>
    <row r="3" spans="2:13" ht="7.5" customHeight="1"/>
    <row r="4" spans="2:13" ht="67.5" customHeight="1">
      <c r="B4" s="922" t="s">
        <v>324</v>
      </c>
      <c r="C4" s="922"/>
      <c r="D4" s="922"/>
      <c r="E4" s="922"/>
      <c r="F4" s="922"/>
      <c r="G4" s="922"/>
      <c r="H4" s="922"/>
      <c r="I4" s="922"/>
      <c r="J4" s="922"/>
      <c r="K4" s="922"/>
    </row>
    <row r="5" spans="2:13" ht="8.25" customHeight="1">
      <c r="B5" s="429"/>
      <c r="C5" s="429"/>
      <c r="D5" s="429"/>
      <c r="E5" s="429"/>
      <c r="F5" s="429"/>
      <c r="G5" s="429"/>
      <c r="H5" s="429"/>
      <c r="I5" s="429"/>
      <c r="J5" s="429"/>
      <c r="K5" s="429"/>
    </row>
    <row r="6" spans="2:13" ht="112.5" customHeight="1">
      <c r="B6" s="924" t="s">
        <v>211</v>
      </c>
      <c r="C6" s="924"/>
      <c r="D6" s="924"/>
      <c r="E6" s="924"/>
      <c r="F6" s="924"/>
      <c r="G6" s="924"/>
      <c r="H6" s="924"/>
      <c r="I6" s="924"/>
      <c r="J6" s="924"/>
      <c r="K6" s="924"/>
    </row>
    <row r="7" spans="2:13" ht="13.5" customHeight="1" thickBot="1">
      <c r="B7" s="429"/>
      <c r="C7" s="429"/>
      <c r="D7" s="429"/>
      <c r="E7" s="429"/>
      <c r="F7" s="429"/>
      <c r="G7" s="429"/>
      <c r="H7" s="429"/>
      <c r="I7" s="429"/>
      <c r="J7" s="429"/>
      <c r="K7" s="429"/>
    </row>
    <row r="8" spans="2:13" ht="15.75" customHeight="1" thickBot="1">
      <c r="B8" s="925" t="s">
        <v>204</v>
      </c>
      <c r="C8" s="926"/>
      <c r="D8" s="926"/>
      <c r="E8" s="926"/>
      <c r="F8" s="926"/>
      <c r="G8" s="927"/>
      <c r="H8" s="241" t="e">
        <f>H10*(1+H13)*H16</f>
        <v>#DIV/0!</v>
      </c>
      <c r="I8" s="429"/>
      <c r="J8" s="429"/>
      <c r="K8" s="429"/>
    </row>
    <row r="9" spans="2:13" ht="13.5" customHeight="1">
      <c r="B9" s="242"/>
      <c r="C9" s="242"/>
      <c r="D9" s="242"/>
      <c r="E9" s="242"/>
      <c r="F9" s="242"/>
      <c r="G9" s="242"/>
      <c r="H9" s="242"/>
      <c r="I9" s="242"/>
      <c r="J9" s="242"/>
      <c r="K9" s="242"/>
      <c r="L9" s="243"/>
      <c r="M9" s="243"/>
    </row>
    <row r="10" spans="2:13" ht="15" customHeight="1">
      <c r="B10" s="916" t="s">
        <v>203</v>
      </c>
      <c r="C10" s="912"/>
      <c r="D10" s="912"/>
      <c r="E10" s="912"/>
      <c r="F10" s="912"/>
      <c r="G10" s="913"/>
      <c r="H10" s="244" t="e">
        <f>ROUNDDOWN(H11/H12,-3)</f>
        <v>#DIV/0!</v>
      </c>
      <c r="I10" s="242"/>
      <c r="J10" s="242"/>
      <c r="K10" s="242"/>
      <c r="L10" s="243"/>
      <c r="M10" s="243"/>
    </row>
    <row r="11" spans="2:13" ht="15" customHeight="1">
      <c r="B11" s="245"/>
      <c r="C11" s="916" t="s">
        <v>205</v>
      </c>
      <c r="D11" s="917"/>
      <c r="E11" s="917"/>
      <c r="F11" s="917"/>
      <c r="G11" s="918"/>
      <c r="H11" s="502"/>
      <c r="I11" s="242"/>
      <c r="J11" s="242"/>
      <c r="K11" s="242"/>
      <c r="L11" s="243"/>
      <c r="M11" s="243"/>
    </row>
    <row r="12" spans="2:13" s="248" customFormat="1" ht="15" customHeight="1">
      <c r="B12" s="246"/>
      <c r="C12" s="919" t="s">
        <v>206</v>
      </c>
      <c r="D12" s="920"/>
      <c r="E12" s="920"/>
      <c r="F12" s="920"/>
      <c r="G12" s="921"/>
      <c r="H12" s="247">
        <f>H100</f>
        <v>0</v>
      </c>
      <c r="I12" s="242"/>
      <c r="J12" s="242"/>
      <c r="K12" s="242"/>
      <c r="L12" s="242"/>
      <c r="M12" s="242"/>
    </row>
    <row r="13" spans="2:13" s="248" customFormat="1" ht="15" customHeight="1">
      <c r="B13" s="916" t="s">
        <v>207</v>
      </c>
      <c r="C13" s="912"/>
      <c r="D13" s="912"/>
      <c r="E13" s="912"/>
      <c r="F13" s="912"/>
      <c r="G13" s="913"/>
      <c r="H13" s="249">
        <f>H14-H15</f>
        <v>0</v>
      </c>
      <c r="I13" s="242"/>
      <c r="J13" s="242"/>
      <c r="K13" s="242"/>
      <c r="L13" s="242"/>
      <c r="M13" s="242"/>
    </row>
    <row r="14" spans="2:13" s="248" customFormat="1" ht="15" customHeight="1">
      <c r="B14" s="245"/>
      <c r="C14" s="916" t="s">
        <v>208</v>
      </c>
      <c r="D14" s="917"/>
      <c r="E14" s="917"/>
      <c r="F14" s="917"/>
      <c r="G14" s="918"/>
      <c r="H14" s="250">
        <f>【様式６】実績Ⅰ!K5/100</f>
        <v>0</v>
      </c>
      <c r="I14" s="242"/>
      <c r="J14" s="242"/>
      <c r="K14" s="242"/>
      <c r="L14" s="242"/>
      <c r="M14" s="242"/>
    </row>
    <row r="15" spans="2:13" s="248" customFormat="1" ht="15" customHeight="1">
      <c r="B15" s="246"/>
      <c r="C15" s="919" t="s">
        <v>209</v>
      </c>
      <c r="D15" s="920"/>
      <c r="E15" s="920"/>
      <c r="F15" s="920"/>
      <c r="G15" s="921"/>
      <c r="H15" s="503"/>
      <c r="I15" s="242"/>
      <c r="J15" s="242"/>
      <c r="K15" s="242"/>
      <c r="L15" s="242"/>
      <c r="M15" s="242"/>
    </row>
    <row r="16" spans="2:13" s="248" customFormat="1" ht="15" customHeight="1">
      <c r="B16" s="911" t="s">
        <v>210</v>
      </c>
      <c r="C16" s="912"/>
      <c r="D16" s="912"/>
      <c r="E16" s="912"/>
      <c r="F16" s="912"/>
      <c r="G16" s="913"/>
      <c r="H16" s="251">
        <f>【様式６別添１】!O100</f>
        <v>0</v>
      </c>
      <c r="I16" s="242"/>
      <c r="J16" s="242"/>
      <c r="K16" s="242"/>
      <c r="L16" s="242"/>
      <c r="M16" s="242"/>
    </row>
    <row r="17" spans="2:13" s="248" customFormat="1" ht="13.5" customHeight="1">
      <c r="B17" s="242"/>
      <c r="C17" s="242"/>
      <c r="D17" s="242"/>
      <c r="E17" s="242"/>
      <c r="F17" s="242"/>
      <c r="G17" s="242"/>
      <c r="H17" s="242"/>
      <c r="I17" s="242"/>
      <c r="J17" s="242"/>
      <c r="K17" s="242"/>
      <c r="L17" s="242"/>
      <c r="M17" s="242"/>
    </row>
    <row r="18" spans="2:13" s="248" customFormat="1" ht="13.5" customHeight="1">
      <c r="B18" s="242" t="s">
        <v>212</v>
      </c>
      <c r="C18" s="242"/>
      <c r="D18" s="242"/>
      <c r="E18" s="242"/>
      <c r="F18" s="242"/>
      <c r="G18" s="242"/>
      <c r="H18" s="242"/>
      <c r="I18" s="242"/>
      <c r="J18" s="242"/>
      <c r="K18" s="242"/>
      <c r="L18" s="242"/>
      <c r="M18" s="242"/>
    </row>
    <row r="19" spans="2:13" ht="56.25" customHeight="1">
      <c r="B19" s="914" t="s">
        <v>200</v>
      </c>
      <c r="C19" s="914"/>
      <c r="D19" s="915" t="s">
        <v>201</v>
      </c>
      <c r="E19" s="915"/>
      <c r="F19" s="252" t="s">
        <v>253</v>
      </c>
      <c r="G19" s="444" t="s">
        <v>252</v>
      </c>
      <c r="H19" s="253" t="s">
        <v>202</v>
      </c>
      <c r="J19" s="909" t="str">
        <f>基礎情報!E37&amp;""</f>
        <v/>
      </c>
      <c r="K19" s="909"/>
    </row>
    <row r="20" spans="2:13" ht="12.75" customHeight="1">
      <c r="B20" s="907">
        <v>1</v>
      </c>
      <c r="C20" s="907"/>
      <c r="D20" s="908"/>
      <c r="E20" s="908"/>
      <c r="F20" s="298">
        <f>【様式６別添１】!N4*12</f>
        <v>2076</v>
      </c>
      <c r="G20" s="504"/>
      <c r="H20" s="254">
        <f t="shared" ref="H20:H51" si="0">IF(ROUNDDOWN(G20/F20,1)&gt;1,1,ROUNDDOWN(G20/F20,1))</f>
        <v>0</v>
      </c>
      <c r="J20" s="909" t="s">
        <v>177</v>
      </c>
      <c r="K20" s="910" t="str">
        <f>【様式６別添１】!S4</f>
        <v>令和3年度</v>
      </c>
    </row>
    <row r="21" spans="2:13" ht="12.75" customHeight="1">
      <c r="B21" s="907">
        <v>2</v>
      </c>
      <c r="C21" s="907"/>
      <c r="D21" s="908"/>
      <c r="E21" s="908"/>
      <c r="F21" s="255">
        <f>F$20</f>
        <v>2076</v>
      </c>
      <c r="G21" s="504"/>
      <c r="H21" s="254">
        <f t="shared" si="0"/>
        <v>0</v>
      </c>
      <c r="J21" s="909"/>
      <c r="K21" s="910"/>
    </row>
    <row r="22" spans="2:13" ht="12.75" customHeight="1">
      <c r="B22" s="907">
        <v>3</v>
      </c>
      <c r="C22" s="907"/>
      <c r="D22" s="908"/>
      <c r="E22" s="908"/>
      <c r="F22" s="255">
        <f t="shared" ref="F22:F95" si="1">F$20</f>
        <v>2076</v>
      </c>
      <c r="G22" s="504"/>
      <c r="H22" s="254">
        <f t="shared" si="0"/>
        <v>0</v>
      </c>
    </row>
    <row r="23" spans="2:13" ht="12.75" customHeight="1">
      <c r="B23" s="907">
        <v>4</v>
      </c>
      <c r="C23" s="907"/>
      <c r="D23" s="908"/>
      <c r="E23" s="908"/>
      <c r="F23" s="255">
        <f t="shared" si="1"/>
        <v>2076</v>
      </c>
      <c r="G23" s="504"/>
      <c r="H23" s="254">
        <f t="shared" si="0"/>
        <v>0</v>
      </c>
    </row>
    <row r="24" spans="2:13" ht="12.75" customHeight="1">
      <c r="B24" s="907">
        <v>5</v>
      </c>
      <c r="C24" s="907"/>
      <c r="D24" s="908"/>
      <c r="E24" s="908"/>
      <c r="F24" s="255">
        <f t="shared" si="1"/>
        <v>2076</v>
      </c>
      <c r="G24" s="504"/>
      <c r="H24" s="254">
        <f t="shared" si="0"/>
        <v>0</v>
      </c>
    </row>
    <row r="25" spans="2:13" ht="12.75" customHeight="1">
      <c r="B25" s="907">
        <v>6</v>
      </c>
      <c r="C25" s="907"/>
      <c r="D25" s="908"/>
      <c r="E25" s="908"/>
      <c r="F25" s="255">
        <f t="shared" si="1"/>
        <v>2076</v>
      </c>
      <c r="G25" s="504"/>
      <c r="H25" s="254">
        <f t="shared" si="0"/>
        <v>0</v>
      </c>
    </row>
    <row r="26" spans="2:13" ht="12.75" customHeight="1">
      <c r="B26" s="907">
        <v>7</v>
      </c>
      <c r="C26" s="907"/>
      <c r="D26" s="908"/>
      <c r="E26" s="908"/>
      <c r="F26" s="255">
        <f t="shared" si="1"/>
        <v>2076</v>
      </c>
      <c r="G26" s="504"/>
      <c r="H26" s="254">
        <f t="shared" si="0"/>
        <v>0</v>
      </c>
    </row>
    <row r="27" spans="2:13" ht="12.75" customHeight="1">
      <c r="B27" s="907">
        <v>8</v>
      </c>
      <c r="C27" s="907"/>
      <c r="D27" s="908"/>
      <c r="E27" s="908"/>
      <c r="F27" s="255">
        <f t="shared" si="1"/>
        <v>2076</v>
      </c>
      <c r="G27" s="504"/>
      <c r="H27" s="254">
        <f t="shared" si="0"/>
        <v>0</v>
      </c>
    </row>
    <row r="28" spans="2:13" ht="12.75" customHeight="1">
      <c r="B28" s="907">
        <v>9</v>
      </c>
      <c r="C28" s="907"/>
      <c r="D28" s="908"/>
      <c r="E28" s="908"/>
      <c r="F28" s="255">
        <f t="shared" si="1"/>
        <v>2076</v>
      </c>
      <c r="G28" s="504"/>
      <c r="H28" s="254">
        <f t="shared" si="0"/>
        <v>0</v>
      </c>
    </row>
    <row r="29" spans="2:13" ht="12.75" customHeight="1">
      <c r="B29" s="907">
        <v>10</v>
      </c>
      <c r="C29" s="907"/>
      <c r="D29" s="908"/>
      <c r="E29" s="908"/>
      <c r="F29" s="255">
        <f t="shared" si="1"/>
        <v>2076</v>
      </c>
      <c r="G29" s="504"/>
      <c r="H29" s="254">
        <f t="shared" si="0"/>
        <v>0</v>
      </c>
    </row>
    <row r="30" spans="2:13" ht="12.75" customHeight="1">
      <c r="B30" s="907">
        <v>11</v>
      </c>
      <c r="C30" s="907"/>
      <c r="D30" s="908"/>
      <c r="E30" s="908"/>
      <c r="F30" s="255">
        <f t="shared" si="1"/>
        <v>2076</v>
      </c>
      <c r="G30" s="504"/>
      <c r="H30" s="254">
        <f t="shared" si="0"/>
        <v>0</v>
      </c>
    </row>
    <row r="31" spans="2:13" ht="12.75" customHeight="1">
      <c r="B31" s="907">
        <v>12</v>
      </c>
      <c r="C31" s="907"/>
      <c r="D31" s="908"/>
      <c r="E31" s="908"/>
      <c r="F31" s="255">
        <f t="shared" si="1"/>
        <v>2076</v>
      </c>
      <c r="G31" s="504"/>
      <c r="H31" s="254">
        <f t="shared" si="0"/>
        <v>0</v>
      </c>
    </row>
    <row r="32" spans="2:13" ht="12.75" customHeight="1">
      <c r="B32" s="907">
        <v>13</v>
      </c>
      <c r="C32" s="907"/>
      <c r="D32" s="908"/>
      <c r="E32" s="908"/>
      <c r="F32" s="255">
        <f t="shared" si="1"/>
        <v>2076</v>
      </c>
      <c r="G32" s="504"/>
      <c r="H32" s="254">
        <f t="shared" si="0"/>
        <v>0</v>
      </c>
    </row>
    <row r="33" spans="2:8" ht="12.75" customHeight="1">
      <c r="B33" s="907">
        <v>14</v>
      </c>
      <c r="C33" s="907"/>
      <c r="D33" s="908"/>
      <c r="E33" s="908"/>
      <c r="F33" s="255">
        <f t="shared" si="1"/>
        <v>2076</v>
      </c>
      <c r="G33" s="504"/>
      <c r="H33" s="254">
        <f t="shared" si="0"/>
        <v>0</v>
      </c>
    </row>
    <row r="34" spans="2:8" ht="12.75" customHeight="1">
      <c r="B34" s="907">
        <v>15</v>
      </c>
      <c r="C34" s="907"/>
      <c r="D34" s="908"/>
      <c r="E34" s="908"/>
      <c r="F34" s="255">
        <f>F$20</f>
        <v>2076</v>
      </c>
      <c r="G34" s="504"/>
      <c r="H34" s="254">
        <f t="shared" si="0"/>
        <v>0</v>
      </c>
    </row>
    <row r="35" spans="2:8" ht="12.75" customHeight="1">
      <c r="B35" s="907">
        <v>16</v>
      </c>
      <c r="C35" s="907"/>
      <c r="D35" s="908"/>
      <c r="E35" s="908"/>
      <c r="F35" s="255">
        <f t="shared" si="1"/>
        <v>2076</v>
      </c>
      <c r="G35" s="504"/>
      <c r="H35" s="254">
        <f t="shared" si="0"/>
        <v>0</v>
      </c>
    </row>
    <row r="36" spans="2:8" ht="12.75" customHeight="1">
      <c r="B36" s="907">
        <v>17</v>
      </c>
      <c r="C36" s="907"/>
      <c r="D36" s="908"/>
      <c r="E36" s="908"/>
      <c r="F36" s="255">
        <f t="shared" si="1"/>
        <v>2076</v>
      </c>
      <c r="G36" s="504"/>
      <c r="H36" s="254">
        <f t="shared" si="0"/>
        <v>0</v>
      </c>
    </row>
    <row r="37" spans="2:8" ht="12.75" customHeight="1">
      <c r="B37" s="907">
        <v>18</v>
      </c>
      <c r="C37" s="907"/>
      <c r="D37" s="908"/>
      <c r="E37" s="908"/>
      <c r="F37" s="255">
        <f t="shared" si="1"/>
        <v>2076</v>
      </c>
      <c r="G37" s="504"/>
      <c r="H37" s="254">
        <f t="shared" si="0"/>
        <v>0</v>
      </c>
    </row>
    <row r="38" spans="2:8" ht="12.75" customHeight="1">
      <c r="B38" s="907">
        <v>19</v>
      </c>
      <c r="C38" s="907"/>
      <c r="D38" s="908"/>
      <c r="E38" s="908"/>
      <c r="F38" s="255">
        <f t="shared" si="1"/>
        <v>2076</v>
      </c>
      <c r="G38" s="504"/>
      <c r="H38" s="254">
        <f t="shared" si="0"/>
        <v>0</v>
      </c>
    </row>
    <row r="39" spans="2:8" ht="12.75" customHeight="1">
      <c r="B39" s="907">
        <v>20</v>
      </c>
      <c r="C39" s="907"/>
      <c r="D39" s="908"/>
      <c r="E39" s="908"/>
      <c r="F39" s="255">
        <f t="shared" si="1"/>
        <v>2076</v>
      </c>
      <c r="G39" s="504"/>
      <c r="H39" s="254">
        <f t="shared" si="0"/>
        <v>0</v>
      </c>
    </row>
    <row r="40" spans="2:8" ht="12.75" customHeight="1">
      <c r="B40" s="907">
        <v>21</v>
      </c>
      <c r="C40" s="907"/>
      <c r="D40" s="908"/>
      <c r="E40" s="908"/>
      <c r="F40" s="255">
        <f t="shared" si="1"/>
        <v>2076</v>
      </c>
      <c r="G40" s="504"/>
      <c r="H40" s="254">
        <f t="shared" si="0"/>
        <v>0</v>
      </c>
    </row>
    <row r="41" spans="2:8" ht="12.75" customHeight="1">
      <c r="B41" s="907">
        <v>22</v>
      </c>
      <c r="C41" s="907"/>
      <c r="D41" s="908"/>
      <c r="E41" s="908"/>
      <c r="F41" s="255">
        <f t="shared" si="1"/>
        <v>2076</v>
      </c>
      <c r="G41" s="504"/>
      <c r="H41" s="254">
        <f t="shared" si="0"/>
        <v>0</v>
      </c>
    </row>
    <row r="42" spans="2:8" ht="12.75" customHeight="1">
      <c r="B42" s="907">
        <v>23</v>
      </c>
      <c r="C42" s="907"/>
      <c r="D42" s="908"/>
      <c r="E42" s="908"/>
      <c r="F42" s="255">
        <f t="shared" si="1"/>
        <v>2076</v>
      </c>
      <c r="G42" s="504"/>
      <c r="H42" s="254">
        <f t="shared" si="0"/>
        <v>0</v>
      </c>
    </row>
    <row r="43" spans="2:8" ht="12.75" customHeight="1">
      <c r="B43" s="907">
        <v>24</v>
      </c>
      <c r="C43" s="907"/>
      <c r="D43" s="908"/>
      <c r="E43" s="908"/>
      <c r="F43" s="255">
        <f t="shared" si="1"/>
        <v>2076</v>
      </c>
      <c r="G43" s="504"/>
      <c r="H43" s="254">
        <f t="shared" si="0"/>
        <v>0</v>
      </c>
    </row>
    <row r="44" spans="2:8" ht="12.75" customHeight="1">
      <c r="B44" s="907">
        <v>25</v>
      </c>
      <c r="C44" s="907"/>
      <c r="D44" s="908"/>
      <c r="E44" s="908"/>
      <c r="F44" s="255">
        <f t="shared" si="1"/>
        <v>2076</v>
      </c>
      <c r="G44" s="504"/>
      <c r="H44" s="254">
        <f t="shared" si="0"/>
        <v>0</v>
      </c>
    </row>
    <row r="45" spans="2:8" ht="12.75" customHeight="1">
      <c r="B45" s="907">
        <v>26</v>
      </c>
      <c r="C45" s="907"/>
      <c r="D45" s="908"/>
      <c r="E45" s="908"/>
      <c r="F45" s="255">
        <f t="shared" si="1"/>
        <v>2076</v>
      </c>
      <c r="G45" s="504"/>
      <c r="H45" s="254">
        <f t="shared" si="0"/>
        <v>0</v>
      </c>
    </row>
    <row r="46" spans="2:8" ht="12.75" customHeight="1">
      <c r="B46" s="907">
        <v>27</v>
      </c>
      <c r="C46" s="907"/>
      <c r="D46" s="908"/>
      <c r="E46" s="908"/>
      <c r="F46" s="255">
        <f t="shared" si="1"/>
        <v>2076</v>
      </c>
      <c r="G46" s="504"/>
      <c r="H46" s="254">
        <f t="shared" si="0"/>
        <v>0</v>
      </c>
    </row>
    <row r="47" spans="2:8" ht="12.75" customHeight="1">
      <c r="B47" s="907">
        <v>28</v>
      </c>
      <c r="C47" s="907"/>
      <c r="D47" s="908"/>
      <c r="E47" s="908"/>
      <c r="F47" s="255">
        <f t="shared" si="1"/>
        <v>2076</v>
      </c>
      <c r="G47" s="504"/>
      <c r="H47" s="254">
        <f t="shared" si="0"/>
        <v>0</v>
      </c>
    </row>
    <row r="48" spans="2:8" ht="12.75" customHeight="1">
      <c r="B48" s="907">
        <v>29</v>
      </c>
      <c r="C48" s="907"/>
      <c r="D48" s="908"/>
      <c r="E48" s="908"/>
      <c r="F48" s="255">
        <f t="shared" si="1"/>
        <v>2076</v>
      </c>
      <c r="G48" s="504"/>
      <c r="H48" s="254">
        <f t="shared" si="0"/>
        <v>0</v>
      </c>
    </row>
    <row r="49" spans="2:8" ht="12.75" customHeight="1">
      <c r="B49" s="907">
        <v>30</v>
      </c>
      <c r="C49" s="907"/>
      <c r="D49" s="908"/>
      <c r="E49" s="908"/>
      <c r="F49" s="255">
        <f t="shared" si="1"/>
        <v>2076</v>
      </c>
      <c r="G49" s="504"/>
      <c r="H49" s="254">
        <f t="shared" si="0"/>
        <v>0</v>
      </c>
    </row>
    <row r="50" spans="2:8" ht="12.75" customHeight="1">
      <c r="B50" s="907">
        <v>31</v>
      </c>
      <c r="C50" s="907"/>
      <c r="D50" s="908"/>
      <c r="E50" s="908"/>
      <c r="F50" s="255">
        <f t="shared" si="1"/>
        <v>2076</v>
      </c>
      <c r="G50" s="504"/>
      <c r="H50" s="254">
        <f t="shared" si="0"/>
        <v>0</v>
      </c>
    </row>
    <row r="51" spans="2:8" ht="12.75" customHeight="1">
      <c r="B51" s="907">
        <v>32</v>
      </c>
      <c r="C51" s="907"/>
      <c r="D51" s="908"/>
      <c r="E51" s="908"/>
      <c r="F51" s="255">
        <f t="shared" si="1"/>
        <v>2076</v>
      </c>
      <c r="G51" s="504"/>
      <c r="H51" s="254">
        <f t="shared" si="0"/>
        <v>0</v>
      </c>
    </row>
    <row r="52" spans="2:8" ht="12.75" customHeight="1">
      <c r="B52" s="907">
        <v>33</v>
      </c>
      <c r="C52" s="907"/>
      <c r="D52" s="908"/>
      <c r="E52" s="908"/>
      <c r="F52" s="255">
        <f t="shared" si="1"/>
        <v>2076</v>
      </c>
      <c r="G52" s="504"/>
      <c r="H52" s="254">
        <f t="shared" ref="H52:H83" si="2">IF(ROUNDDOWN(G52/F52,1)&gt;1,1,ROUNDDOWN(G52/F52,1))</f>
        <v>0</v>
      </c>
    </row>
    <row r="53" spans="2:8" ht="12.75" customHeight="1">
      <c r="B53" s="907">
        <v>34</v>
      </c>
      <c r="C53" s="907"/>
      <c r="D53" s="908"/>
      <c r="E53" s="908"/>
      <c r="F53" s="255">
        <f t="shared" si="1"/>
        <v>2076</v>
      </c>
      <c r="G53" s="504"/>
      <c r="H53" s="254">
        <f t="shared" si="2"/>
        <v>0</v>
      </c>
    </row>
    <row r="54" spans="2:8" ht="12.75" customHeight="1">
      <c r="B54" s="907">
        <v>35</v>
      </c>
      <c r="C54" s="907"/>
      <c r="D54" s="908"/>
      <c r="E54" s="908"/>
      <c r="F54" s="255">
        <f t="shared" si="1"/>
        <v>2076</v>
      </c>
      <c r="G54" s="504"/>
      <c r="H54" s="254">
        <f t="shared" si="2"/>
        <v>0</v>
      </c>
    </row>
    <row r="55" spans="2:8" ht="12.75" customHeight="1">
      <c r="B55" s="907">
        <v>36</v>
      </c>
      <c r="C55" s="907"/>
      <c r="D55" s="908"/>
      <c r="E55" s="908"/>
      <c r="F55" s="255">
        <f t="shared" si="1"/>
        <v>2076</v>
      </c>
      <c r="G55" s="504"/>
      <c r="H55" s="254">
        <f t="shared" si="2"/>
        <v>0</v>
      </c>
    </row>
    <row r="56" spans="2:8" ht="12.75" customHeight="1">
      <c r="B56" s="907">
        <v>37</v>
      </c>
      <c r="C56" s="907"/>
      <c r="D56" s="908"/>
      <c r="E56" s="908"/>
      <c r="F56" s="255">
        <f t="shared" si="1"/>
        <v>2076</v>
      </c>
      <c r="G56" s="504"/>
      <c r="H56" s="254">
        <f t="shared" si="2"/>
        <v>0</v>
      </c>
    </row>
    <row r="57" spans="2:8" ht="12.75" customHeight="1">
      <c r="B57" s="907">
        <v>38</v>
      </c>
      <c r="C57" s="907"/>
      <c r="D57" s="908"/>
      <c r="E57" s="908"/>
      <c r="F57" s="255">
        <f t="shared" si="1"/>
        <v>2076</v>
      </c>
      <c r="G57" s="504"/>
      <c r="H57" s="254">
        <f t="shared" si="2"/>
        <v>0</v>
      </c>
    </row>
    <row r="58" spans="2:8" ht="12.75" customHeight="1">
      <c r="B58" s="907">
        <v>39</v>
      </c>
      <c r="C58" s="907"/>
      <c r="D58" s="908"/>
      <c r="E58" s="908"/>
      <c r="F58" s="255">
        <f t="shared" si="1"/>
        <v>2076</v>
      </c>
      <c r="G58" s="504"/>
      <c r="H58" s="254">
        <f t="shared" si="2"/>
        <v>0</v>
      </c>
    </row>
    <row r="59" spans="2:8" ht="12.75" customHeight="1">
      <c r="B59" s="907">
        <v>40</v>
      </c>
      <c r="C59" s="907"/>
      <c r="D59" s="908"/>
      <c r="E59" s="908"/>
      <c r="F59" s="255">
        <f t="shared" si="1"/>
        <v>2076</v>
      </c>
      <c r="G59" s="504"/>
      <c r="H59" s="254">
        <f t="shared" si="2"/>
        <v>0</v>
      </c>
    </row>
    <row r="60" spans="2:8" ht="12.75" customHeight="1">
      <c r="B60" s="907">
        <v>41</v>
      </c>
      <c r="C60" s="907"/>
      <c r="D60" s="908"/>
      <c r="E60" s="908"/>
      <c r="F60" s="255">
        <f t="shared" si="1"/>
        <v>2076</v>
      </c>
      <c r="G60" s="504"/>
      <c r="H60" s="254">
        <f t="shared" si="2"/>
        <v>0</v>
      </c>
    </row>
    <row r="61" spans="2:8" ht="12.75" customHeight="1">
      <c r="B61" s="907">
        <v>42</v>
      </c>
      <c r="C61" s="907"/>
      <c r="D61" s="908"/>
      <c r="E61" s="908"/>
      <c r="F61" s="255">
        <f t="shared" si="1"/>
        <v>2076</v>
      </c>
      <c r="G61" s="504"/>
      <c r="H61" s="254">
        <f t="shared" si="2"/>
        <v>0</v>
      </c>
    </row>
    <row r="62" spans="2:8" ht="12.75" customHeight="1">
      <c r="B62" s="907">
        <v>43</v>
      </c>
      <c r="C62" s="907"/>
      <c r="D62" s="908"/>
      <c r="E62" s="908"/>
      <c r="F62" s="255">
        <f t="shared" si="1"/>
        <v>2076</v>
      </c>
      <c r="G62" s="504"/>
      <c r="H62" s="254">
        <f t="shared" si="2"/>
        <v>0</v>
      </c>
    </row>
    <row r="63" spans="2:8" ht="12.75" customHeight="1">
      <c r="B63" s="907">
        <v>44</v>
      </c>
      <c r="C63" s="907"/>
      <c r="D63" s="908"/>
      <c r="E63" s="908"/>
      <c r="F63" s="255">
        <f t="shared" si="1"/>
        <v>2076</v>
      </c>
      <c r="G63" s="504"/>
      <c r="H63" s="254">
        <f t="shared" si="2"/>
        <v>0</v>
      </c>
    </row>
    <row r="64" spans="2:8" ht="12.75" customHeight="1">
      <c r="B64" s="907">
        <v>45</v>
      </c>
      <c r="C64" s="907"/>
      <c r="D64" s="908"/>
      <c r="E64" s="908"/>
      <c r="F64" s="255">
        <f t="shared" si="1"/>
        <v>2076</v>
      </c>
      <c r="G64" s="504"/>
      <c r="H64" s="254">
        <f t="shared" si="2"/>
        <v>0</v>
      </c>
    </row>
    <row r="65" spans="2:8" ht="12.75" customHeight="1">
      <c r="B65" s="907">
        <v>46</v>
      </c>
      <c r="C65" s="907"/>
      <c r="D65" s="908"/>
      <c r="E65" s="908"/>
      <c r="F65" s="255">
        <f t="shared" si="1"/>
        <v>2076</v>
      </c>
      <c r="G65" s="504"/>
      <c r="H65" s="254">
        <f t="shared" si="2"/>
        <v>0</v>
      </c>
    </row>
    <row r="66" spans="2:8" ht="12.75" customHeight="1">
      <c r="B66" s="907">
        <v>47</v>
      </c>
      <c r="C66" s="907"/>
      <c r="D66" s="908"/>
      <c r="E66" s="908"/>
      <c r="F66" s="255">
        <f t="shared" si="1"/>
        <v>2076</v>
      </c>
      <c r="G66" s="504"/>
      <c r="H66" s="254">
        <f t="shared" si="2"/>
        <v>0</v>
      </c>
    </row>
    <row r="67" spans="2:8" ht="12.75" customHeight="1">
      <c r="B67" s="907">
        <v>48</v>
      </c>
      <c r="C67" s="907"/>
      <c r="D67" s="908"/>
      <c r="E67" s="908"/>
      <c r="F67" s="255">
        <f t="shared" si="1"/>
        <v>2076</v>
      </c>
      <c r="G67" s="504"/>
      <c r="H67" s="254">
        <f t="shared" si="2"/>
        <v>0</v>
      </c>
    </row>
    <row r="68" spans="2:8" ht="12.75" customHeight="1">
      <c r="B68" s="907">
        <v>49</v>
      </c>
      <c r="C68" s="907"/>
      <c r="D68" s="908"/>
      <c r="E68" s="908"/>
      <c r="F68" s="255">
        <f t="shared" si="1"/>
        <v>2076</v>
      </c>
      <c r="G68" s="504"/>
      <c r="H68" s="254">
        <f t="shared" si="2"/>
        <v>0</v>
      </c>
    </row>
    <row r="69" spans="2:8" ht="12.75" customHeight="1">
      <c r="B69" s="907">
        <v>50</v>
      </c>
      <c r="C69" s="907"/>
      <c r="D69" s="908"/>
      <c r="E69" s="908"/>
      <c r="F69" s="255">
        <f t="shared" si="1"/>
        <v>2076</v>
      </c>
      <c r="G69" s="504"/>
      <c r="H69" s="254">
        <f t="shared" si="2"/>
        <v>0</v>
      </c>
    </row>
    <row r="70" spans="2:8" ht="12.75" customHeight="1">
      <c r="B70" s="907">
        <v>51</v>
      </c>
      <c r="C70" s="907"/>
      <c r="D70" s="908"/>
      <c r="E70" s="908"/>
      <c r="F70" s="255">
        <f t="shared" si="1"/>
        <v>2076</v>
      </c>
      <c r="G70" s="504"/>
      <c r="H70" s="254">
        <f t="shared" si="2"/>
        <v>0</v>
      </c>
    </row>
    <row r="71" spans="2:8" ht="12.75" customHeight="1">
      <c r="B71" s="907">
        <v>52</v>
      </c>
      <c r="C71" s="907"/>
      <c r="D71" s="908"/>
      <c r="E71" s="908"/>
      <c r="F71" s="255">
        <f t="shared" si="1"/>
        <v>2076</v>
      </c>
      <c r="G71" s="504"/>
      <c r="H71" s="254">
        <f t="shared" si="2"/>
        <v>0</v>
      </c>
    </row>
    <row r="72" spans="2:8" ht="12.75" customHeight="1">
      <c r="B72" s="907">
        <v>53</v>
      </c>
      <c r="C72" s="907"/>
      <c r="D72" s="908"/>
      <c r="E72" s="908"/>
      <c r="F72" s="255">
        <f t="shared" si="1"/>
        <v>2076</v>
      </c>
      <c r="G72" s="504"/>
      <c r="H72" s="254">
        <f t="shared" si="2"/>
        <v>0</v>
      </c>
    </row>
    <row r="73" spans="2:8" ht="12.75" customHeight="1">
      <c r="B73" s="907">
        <v>54</v>
      </c>
      <c r="C73" s="907"/>
      <c r="D73" s="908"/>
      <c r="E73" s="908"/>
      <c r="F73" s="255">
        <f t="shared" si="1"/>
        <v>2076</v>
      </c>
      <c r="G73" s="504"/>
      <c r="H73" s="254">
        <f t="shared" si="2"/>
        <v>0</v>
      </c>
    </row>
    <row r="74" spans="2:8" ht="12.75" customHeight="1">
      <c r="B74" s="907">
        <v>55</v>
      </c>
      <c r="C74" s="907"/>
      <c r="D74" s="908"/>
      <c r="E74" s="908"/>
      <c r="F74" s="255">
        <f t="shared" si="1"/>
        <v>2076</v>
      </c>
      <c r="G74" s="504"/>
      <c r="H74" s="254">
        <f t="shared" si="2"/>
        <v>0</v>
      </c>
    </row>
    <row r="75" spans="2:8" ht="12.75" customHeight="1">
      <c r="B75" s="907">
        <v>56</v>
      </c>
      <c r="C75" s="907"/>
      <c r="D75" s="908"/>
      <c r="E75" s="908"/>
      <c r="F75" s="255">
        <f t="shared" si="1"/>
        <v>2076</v>
      </c>
      <c r="G75" s="504"/>
      <c r="H75" s="254">
        <f t="shared" si="2"/>
        <v>0</v>
      </c>
    </row>
    <row r="76" spans="2:8" ht="12.75" customHeight="1">
      <c r="B76" s="907">
        <v>57</v>
      </c>
      <c r="C76" s="907"/>
      <c r="D76" s="908"/>
      <c r="E76" s="908"/>
      <c r="F76" s="255">
        <f t="shared" si="1"/>
        <v>2076</v>
      </c>
      <c r="G76" s="504"/>
      <c r="H76" s="254">
        <f t="shared" si="2"/>
        <v>0</v>
      </c>
    </row>
    <row r="77" spans="2:8" ht="12.75" customHeight="1">
      <c r="B77" s="907">
        <v>58</v>
      </c>
      <c r="C77" s="907"/>
      <c r="D77" s="908"/>
      <c r="E77" s="908"/>
      <c r="F77" s="255">
        <f t="shared" si="1"/>
        <v>2076</v>
      </c>
      <c r="G77" s="504"/>
      <c r="H77" s="254">
        <f t="shared" si="2"/>
        <v>0</v>
      </c>
    </row>
    <row r="78" spans="2:8" ht="12.75" customHeight="1">
      <c r="B78" s="907">
        <v>59</v>
      </c>
      <c r="C78" s="907"/>
      <c r="D78" s="908"/>
      <c r="E78" s="908"/>
      <c r="F78" s="255">
        <f t="shared" si="1"/>
        <v>2076</v>
      </c>
      <c r="G78" s="504"/>
      <c r="H78" s="254">
        <f t="shared" si="2"/>
        <v>0</v>
      </c>
    </row>
    <row r="79" spans="2:8" ht="12.75" customHeight="1">
      <c r="B79" s="907">
        <v>60</v>
      </c>
      <c r="C79" s="907"/>
      <c r="D79" s="908"/>
      <c r="E79" s="908"/>
      <c r="F79" s="255">
        <f t="shared" si="1"/>
        <v>2076</v>
      </c>
      <c r="G79" s="504"/>
      <c r="H79" s="254">
        <f t="shared" si="2"/>
        <v>0</v>
      </c>
    </row>
    <row r="80" spans="2:8" ht="12.75" customHeight="1">
      <c r="B80" s="907">
        <v>61</v>
      </c>
      <c r="C80" s="907"/>
      <c r="D80" s="908"/>
      <c r="E80" s="908"/>
      <c r="F80" s="255">
        <f t="shared" si="1"/>
        <v>2076</v>
      </c>
      <c r="G80" s="504"/>
      <c r="H80" s="254">
        <f t="shared" si="2"/>
        <v>0</v>
      </c>
    </row>
    <row r="81" spans="2:8" ht="12.75" customHeight="1">
      <c r="B81" s="907">
        <v>62</v>
      </c>
      <c r="C81" s="907"/>
      <c r="D81" s="908"/>
      <c r="E81" s="908"/>
      <c r="F81" s="255">
        <f t="shared" si="1"/>
        <v>2076</v>
      </c>
      <c r="G81" s="504"/>
      <c r="H81" s="254">
        <f t="shared" si="2"/>
        <v>0</v>
      </c>
    </row>
    <row r="82" spans="2:8" ht="12.75" customHeight="1">
      <c r="B82" s="907">
        <v>63</v>
      </c>
      <c r="C82" s="907"/>
      <c r="D82" s="908"/>
      <c r="E82" s="908"/>
      <c r="F82" s="255">
        <f t="shared" si="1"/>
        <v>2076</v>
      </c>
      <c r="G82" s="504"/>
      <c r="H82" s="254">
        <f t="shared" si="2"/>
        <v>0</v>
      </c>
    </row>
    <row r="83" spans="2:8" ht="12.75" customHeight="1">
      <c r="B83" s="907">
        <v>64</v>
      </c>
      <c r="C83" s="907"/>
      <c r="D83" s="908"/>
      <c r="E83" s="908"/>
      <c r="F83" s="255">
        <f t="shared" si="1"/>
        <v>2076</v>
      </c>
      <c r="G83" s="504"/>
      <c r="H83" s="254">
        <f t="shared" si="2"/>
        <v>0</v>
      </c>
    </row>
    <row r="84" spans="2:8" ht="12.75" customHeight="1">
      <c r="B84" s="907">
        <v>65</v>
      </c>
      <c r="C84" s="907"/>
      <c r="D84" s="908"/>
      <c r="E84" s="908"/>
      <c r="F84" s="255">
        <f t="shared" si="1"/>
        <v>2076</v>
      </c>
      <c r="G84" s="504"/>
      <c r="H84" s="254">
        <f t="shared" ref="H84:H99" si="3">IF(ROUNDDOWN(G84/F84,1)&gt;1,1,ROUNDDOWN(G84/F84,1))</f>
        <v>0</v>
      </c>
    </row>
    <row r="85" spans="2:8" ht="12.75" customHeight="1">
      <c r="B85" s="907">
        <v>66</v>
      </c>
      <c r="C85" s="907"/>
      <c r="D85" s="908"/>
      <c r="E85" s="908"/>
      <c r="F85" s="255">
        <f t="shared" si="1"/>
        <v>2076</v>
      </c>
      <c r="G85" s="504"/>
      <c r="H85" s="254">
        <f t="shared" si="3"/>
        <v>0</v>
      </c>
    </row>
    <row r="86" spans="2:8" ht="12.75" customHeight="1">
      <c r="B86" s="907">
        <v>67</v>
      </c>
      <c r="C86" s="907"/>
      <c r="D86" s="908"/>
      <c r="E86" s="908"/>
      <c r="F86" s="255">
        <f t="shared" si="1"/>
        <v>2076</v>
      </c>
      <c r="G86" s="504"/>
      <c r="H86" s="254">
        <f t="shared" si="3"/>
        <v>0</v>
      </c>
    </row>
    <row r="87" spans="2:8" ht="12.75" customHeight="1">
      <c r="B87" s="907">
        <v>68</v>
      </c>
      <c r="C87" s="907"/>
      <c r="D87" s="908"/>
      <c r="E87" s="908"/>
      <c r="F87" s="255">
        <f t="shared" si="1"/>
        <v>2076</v>
      </c>
      <c r="G87" s="504"/>
      <c r="H87" s="254">
        <f t="shared" si="3"/>
        <v>0</v>
      </c>
    </row>
    <row r="88" spans="2:8" ht="12.75" customHeight="1">
      <c r="B88" s="907">
        <v>69</v>
      </c>
      <c r="C88" s="907"/>
      <c r="D88" s="908"/>
      <c r="E88" s="908"/>
      <c r="F88" s="255">
        <f t="shared" si="1"/>
        <v>2076</v>
      </c>
      <c r="G88" s="504"/>
      <c r="H88" s="254">
        <f t="shared" si="3"/>
        <v>0</v>
      </c>
    </row>
    <row r="89" spans="2:8" ht="12.75" customHeight="1">
      <c r="B89" s="907">
        <v>70</v>
      </c>
      <c r="C89" s="907"/>
      <c r="D89" s="908"/>
      <c r="E89" s="908"/>
      <c r="F89" s="255">
        <f t="shared" si="1"/>
        <v>2076</v>
      </c>
      <c r="G89" s="504"/>
      <c r="H89" s="254">
        <f t="shared" si="3"/>
        <v>0</v>
      </c>
    </row>
    <row r="90" spans="2:8" ht="12.75" customHeight="1">
      <c r="B90" s="907">
        <v>71</v>
      </c>
      <c r="C90" s="907"/>
      <c r="D90" s="908"/>
      <c r="E90" s="908"/>
      <c r="F90" s="255">
        <f t="shared" si="1"/>
        <v>2076</v>
      </c>
      <c r="G90" s="504"/>
      <c r="H90" s="254">
        <f t="shared" si="3"/>
        <v>0</v>
      </c>
    </row>
    <row r="91" spans="2:8" ht="12.75" customHeight="1">
      <c r="B91" s="907">
        <v>72</v>
      </c>
      <c r="C91" s="907"/>
      <c r="D91" s="908"/>
      <c r="E91" s="908"/>
      <c r="F91" s="255">
        <f t="shared" si="1"/>
        <v>2076</v>
      </c>
      <c r="G91" s="504"/>
      <c r="H91" s="254">
        <f t="shared" si="3"/>
        <v>0</v>
      </c>
    </row>
    <row r="92" spans="2:8" ht="12.75" customHeight="1">
      <c r="B92" s="907">
        <v>73</v>
      </c>
      <c r="C92" s="907"/>
      <c r="D92" s="908"/>
      <c r="E92" s="908"/>
      <c r="F92" s="255">
        <f t="shared" si="1"/>
        <v>2076</v>
      </c>
      <c r="G92" s="504"/>
      <c r="H92" s="254">
        <f t="shared" si="3"/>
        <v>0</v>
      </c>
    </row>
    <row r="93" spans="2:8" ht="12.75" customHeight="1">
      <c r="B93" s="907">
        <v>74</v>
      </c>
      <c r="C93" s="907"/>
      <c r="D93" s="908"/>
      <c r="E93" s="908"/>
      <c r="F93" s="255">
        <f t="shared" si="1"/>
        <v>2076</v>
      </c>
      <c r="G93" s="504"/>
      <c r="H93" s="254">
        <f t="shared" si="3"/>
        <v>0</v>
      </c>
    </row>
    <row r="94" spans="2:8" ht="12.75" customHeight="1">
      <c r="B94" s="907">
        <v>75</v>
      </c>
      <c r="C94" s="907"/>
      <c r="D94" s="908"/>
      <c r="E94" s="908"/>
      <c r="F94" s="255">
        <f t="shared" si="1"/>
        <v>2076</v>
      </c>
      <c r="G94" s="504"/>
      <c r="H94" s="254">
        <f t="shared" si="3"/>
        <v>0</v>
      </c>
    </row>
    <row r="95" spans="2:8" ht="12.75" customHeight="1">
      <c r="B95" s="907">
        <v>76</v>
      </c>
      <c r="C95" s="907"/>
      <c r="D95" s="908"/>
      <c r="E95" s="908"/>
      <c r="F95" s="255">
        <f t="shared" si="1"/>
        <v>2076</v>
      </c>
      <c r="G95" s="504"/>
      <c r="H95" s="254">
        <f t="shared" si="3"/>
        <v>0</v>
      </c>
    </row>
    <row r="96" spans="2:8" ht="12.75" customHeight="1">
      <c r="B96" s="907">
        <v>77</v>
      </c>
      <c r="C96" s="907"/>
      <c r="D96" s="908"/>
      <c r="E96" s="908"/>
      <c r="F96" s="255">
        <f t="shared" ref="F96:F99" si="4">F$20</f>
        <v>2076</v>
      </c>
      <c r="G96" s="504"/>
      <c r="H96" s="254">
        <f t="shared" si="3"/>
        <v>0</v>
      </c>
    </row>
    <row r="97" spans="2:8" ht="12.75" customHeight="1">
      <c r="B97" s="907">
        <v>78</v>
      </c>
      <c r="C97" s="907"/>
      <c r="D97" s="908"/>
      <c r="E97" s="908"/>
      <c r="F97" s="255">
        <f t="shared" si="4"/>
        <v>2076</v>
      </c>
      <c r="G97" s="504"/>
      <c r="H97" s="254">
        <f t="shared" si="3"/>
        <v>0</v>
      </c>
    </row>
    <row r="98" spans="2:8" ht="12.75" customHeight="1">
      <c r="B98" s="907">
        <v>79</v>
      </c>
      <c r="C98" s="907"/>
      <c r="D98" s="908"/>
      <c r="E98" s="908"/>
      <c r="F98" s="255">
        <f t="shared" si="4"/>
        <v>2076</v>
      </c>
      <c r="G98" s="504"/>
      <c r="H98" s="254">
        <f t="shared" si="3"/>
        <v>0</v>
      </c>
    </row>
    <row r="99" spans="2:8" ht="12.75" customHeight="1" thickBot="1">
      <c r="B99" s="907">
        <v>80</v>
      </c>
      <c r="C99" s="907"/>
      <c r="D99" s="908"/>
      <c r="E99" s="908"/>
      <c r="F99" s="255">
        <f t="shared" si="4"/>
        <v>2076</v>
      </c>
      <c r="G99" s="504"/>
      <c r="H99" s="254">
        <f t="shared" si="3"/>
        <v>0</v>
      </c>
    </row>
    <row r="100" spans="2:8" ht="17.25" thickBot="1">
      <c r="F100" s="256"/>
      <c r="G100" s="256"/>
      <c r="H100" s="257">
        <f>ROUND(SUM(H20:H99),0)</f>
        <v>0</v>
      </c>
    </row>
  </sheetData>
  <sheetProtection algorithmName="SHA-512" hashValue="nqdx4UcKJKqcDFjawfPbyKDjREOsejkMsO44wKckz5yvdfKNPk4XWPhu4IleyY1TEnMkRNpdZatbH+E1Mmyr4Q==" saltValue="z7lZZDZZs9L040+o00n6UQ==" spinCount="100000" sheet="1" objects="1" scenarios="1"/>
  <mergeCells count="176">
    <mergeCell ref="B10:G10"/>
    <mergeCell ref="C11:G11"/>
    <mergeCell ref="C12:G12"/>
    <mergeCell ref="B13:G13"/>
    <mergeCell ref="C14:G14"/>
    <mergeCell ref="C15:G15"/>
    <mergeCell ref="B4:K4"/>
    <mergeCell ref="B2:J2"/>
    <mergeCell ref="B6:K6"/>
    <mergeCell ref="B8:G8"/>
    <mergeCell ref="B22:C22"/>
    <mergeCell ref="D22:E22"/>
    <mergeCell ref="B23:C23"/>
    <mergeCell ref="D23:E23"/>
    <mergeCell ref="B24:C24"/>
    <mergeCell ref="D24:E24"/>
    <mergeCell ref="B16:G16"/>
    <mergeCell ref="B19:C19"/>
    <mergeCell ref="B20:C20"/>
    <mergeCell ref="B21:C21"/>
    <mergeCell ref="D19:E19"/>
    <mergeCell ref="D20:E20"/>
    <mergeCell ref="D21:E21"/>
    <mergeCell ref="B38:C38"/>
    <mergeCell ref="D38:E38"/>
    <mergeCell ref="B39:C39"/>
    <mergeCell ref="D39:E39"/>
    <mergeCell ref="B40:C40"/>
    <mergeCell ref="D40:E40"/>
    <mergeCell ref="B35:C35"/>
    <mergeCell ref="D35:E35"/>
    <mergeCell ref="B36:C36"/>
    <mergeCell ref="D36:E36"/>
    <mergeCell ref="B37:C37"/>
    <mergeCell ref="D37:E37"/>
    <mergeCell ref="B44:C44"/>
    <mergeCell ref="D44:E44"/>
    <mergeCell ref="B45:C45"/>
    <mergeCell ref="D45:E45"/>
    <mergeCell ref="B46:C46"/>
    <mergeCell ref="D46:E46"/>
    <mergeCell ref="B41:C41"/>
    <mergeCell ref="D41:E41"/>
    <mergeCell ref="B42:C42"/>
    <mergeCell ref="D42:E42"/>
    <mergeCell ref="B43:C43"/>
    <mergeCell ref="D43:E43"/>
    <mergeCell ref="B50:C50"/>
    <mergeCell ref="D50:E50"/>
    <mergeCell ref="B51:C51"/>
    <mergeCell ref="D51:E51"/>
    <mergeCell ref="B52:C52"/>
    <mergeCell ref="D52:E52"/>
    <mergeCell ref="B47:C47"/>
    <mergeCell ref="D47:E47"/>
    <mergeCell ref="B48:C48"/>
    <mergeCell ref="D48:E48"/>
    <mergeCell ref="B49:C49"/>
    <mergeCell ref="D49:E49"/>
    <mergeCell ref="B56:C56"/>
    <mergeCell ref="D56:E56"/>
    <mergeCell ref="B57:C57"/>
    <mergeCell ref="D57:E57"/>
    <mergeCell ref="B58:C58"/>
    <mergeCell ref="D58:E58"/>
    <mergeCell ref="B53:C53"/>
    <mergeCell ref="D53:E53"/>
    <mergeCell ref="B54:C54"/>
    <mergeCell ref="D54:E54"/>
    <mergeCell ref="B55:C55"/>
    <mergeCell ref="D55:E55"/>
    <mergeCell ref="B62:C62"/>
    <mergeCell ref="D62:E62"/>
    <mergeCell ref="B63:C63"/>
    <mergeCell ref="D63:E63"/>
    <mergeCell ref="B64:C64"/>
    <mergeCell ref="D64:E64"/>
    <mergeCell ref="B59:C59"/>
    <mergeCell ref="D59:E59"/>
    <mergeCell ref="B60:C60"/>
    <mergeCell ref="D60:E60"/>
    <mergeCell ref="B61:C61"/>
    <mergeCell ref="D61:E61"/>
    <mergeCell ref="B68:C68"/>
    <mergeCell ref="D68:E68"/>
    <mergeCell ref="B69:C69"/>
    <mergeCell ref="D69:E69"/>
    <mergeCell ref="B70:C70"/>
    <mergeCell ref="D70:E70"/>
    <mergeCell ref="B65:C65"/>
    <mergeCell ref="D65:E65"/>
    <mergeCell ref="B66:C66"/>
    <mergeCell ref="D66:E66"/>
    <mergeCell ref="B67:C67"/>
    <mergeCell ref="D67:E67"/>
    <mergeCell ref="B74:C74"/>
    <mergeCell ref="D74:E74"/>
    <mergeCell ref="B75:C75"/>
    <mergeCell ref="D75:E75"/>
    <mergeCell ref="B76:C76"/>
    <mergeCell ref="D76:E76"/>
    <mergeCell ref="B71:C71"/>
    <mergeCell ref="D71:E71"/>
    <mergeCell ref="B72:C72"/>
    <mergeCell ref="D72:E72"/>
    <mergeCell ref="B73:C73"/>
    <mergeCell ref="D73:E73"/>
    <mergeCell ref="B80:C80"/>
    <mergeCell ref="D80:E80"/>
    <mergeCell ref="B81:C81"/>
    <mergeCell ref="D81:E81"/>
    <mergeCell ref="B82:C82"/>
    <mergeCell ref="D82:E82"/>
    <mergeCell ref="B77:C77"/>
    <mergeCell ref="D77:E77"/>
    <mergeCell ref="B78:C78"/>
    <mergeCell ref="D78:E78"/>
    <mergeCell ref="B79:C79"/>
    <mergeCell ref="D79:E79"/>
    <mergeCell ref="D91:E91"/>
    <mergeCell ref="B86:C86"/>
    <mergeCell ref="D86:E86"/>
    <mergeCell ref="B87:C87"/>
    <mergeCell ref="D87:E87"/>
    <mergeCell ref="B88:C88"/>
    <mergeCell ref="D88:E88"/>
    <mergeCell ref="B83:C83"/>
    <mergeCell ref="D83:E83"/>
    <mergeCell ref="B84:C84"/>
    <mergeCell ref="D84:E84"/>
    <mergeCell ref="B85:C85"/>
    <mergeCell ref="D85:E85"/>
    <mergeCell ref="J20:J21"/>
    <mergeCell ref="K20:K21"/>
    <mergeCell ref="J19:K19"/>
    <mergeCell ref="B98:C98"/>
    <mergeCell ref="D98:E98"/>
    <mergeCell ref="B99:C99"/>
    <mergeCell ref="D99:E99"/>
    <mergeCell ref="B95:C95"/>
    <mergeCell ref="D95:E95"/>
    <mergeCell ref="B96:C96"/>
    <mergeCell ref="D96:E96"/>
    <mergeCell ref="B97:C97"/>
    <mergeCell ref="D97:E97"/>
    <mergeCell ref="B92:C92"/>
    <mergeCell ref="D92:E92"/>
    <mergeCell ref="B93:C93"/>
    <mergeCell ref="D93:E93"/>
    <mergeCell ref="B94:C94"/>
    <mergeCell ref="D94:E94"/>
    <mergeCell ref="B89:C89"/>
    <mergeCell ref="D89:E89"/>
    <mergeCell ref="B90:C90"/>
    <mergeCell ref="D90:E90"/>
    <mergeCell ref="B91:C91"/>
    <mergeCell ref="B34:C34"/>
    <mergeCell ref="D25:E25"/>
    <mergeCell ref="D26:E26"/>
    <mergeCell ref="D27:E27"/>
    <mergeCell ref="D28:E28"/>
    <mergeCell ref="D29:E29"/>
    <mergeCell ref="D30:E30"/>
    <mergeCell ref="D31:E31"/>
    <mergeCell ref="D32:E32"/>
    <mergeCell ref="D33:E33"/>
    <mergeCell ref="D34:E34"/>
    <mergeCell ref="B25:C25"/>
    <mergeCell ref="B26:C26"/>
    <mergeCell ref="B27:C27"/>
    <mergeCell ref="B28:C28"/>
    <mergeCell ref="B29:C29"/>
    <mergeCell ref="B30:C30"/>
    <mergeCell ref="B31:C31"/>
    <mergeCell ref="B32:C32"/>
    <mergeCell ref="B33:C33"/>
  </mergeCells>
  <phoneticPr fontId="4"/>
  <dataValidations count="2">
    <dataValidation type="whole" operator="greaterThanOrEqual" allowBlank="1" showInputMessage="1" showErrorMessage="1" sqref="H11 G20:G99" xr:uid="{A07C50E0-9C8C-4C0E-9F7D-2D9D60490B83}">
      <formula1>0</formula1>
    </dataValidation>
    <dataValidation type="decimal" allowBlank="1" showInputMessage="1" showErrorMessage="1" sqref="H15" xr:uid="{5C6D1E3B-EA11-4028-B9BF-1EEDA0B44515}">
      <formula1>0</formula1>
      <formula2>0.12</formula2>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H18"/>
  <sheetViews>
    <sheetView showGridLines="0" view="pageBreakPreview" zoomScale="80" zoomScaleNormal="100" zoomScaleSheetLayoutView="80" workbookViewId="0">
      <selection activeCell="T16" sqref="T16"/>
    </sheetView>
  </sheetViews>
  <sheetFormatPr defaultColWidth="9" defaultRowHeight="18" customHeight="1"/>
  <cols>
    <col min="1" max="1" width="5" style="1" customWidth="1"/>
    <col min="2" max="2" width="15.625" style="1" customWidth="1"/>
    <col min="3" max="3" width="14.625" style="1" customWidth="1"/>
    <col min="4" max="4" width="22" style="1" customWidth="1"/>
    <col min="5" max="8" width="13.75" style="1" customWidth="1"/>
    <col min="9" max="9" width="2.5" style="1" customWidth="1"/>
    <col min="10" max="21" width="3" style="1" customWidth="1"/>
    <col min="22" max="16384" width="9" style="1"/>
  </cols>
  <sheetData>
    <row r="1" spans="1:8" ht="18" customHeight="1" thickBot="1">
      <c r="A1" s="15" t="s">
        <v>298</v>
      </c>
    </row>
    <row r="2" spans="1:8" ht="18" customHeight="1" thickBot="1">
      <c r="D2" s="115" t="s">
        <v>76</v>
      </c>
      <c r="E2" s="929" t="str">
        <f>基礎情報!E37&amp;""</f>
        <v/>
      </c>
      <c r="F2" s="930"/>
      <c r="G2" s="930"/>
      <c r="H2" s="931"/>
    </row>
    <row r="4" spans="1:8" ht="18" customHeight="1">
      <c r="A4" s="935" t="s">
        <v>99</v>
      </c>
      <c r="B4" s="935"/>
      <c r="C4" s="935"/>
      <c r="D4" s="935"/>
      <c r="E4" s="935"/>
      <c r="F4" s="935"/>
      <c r="G4" s="935"/>
      <c r="H4" s="936"/>
    </row>
    <row r="5" spans="1:8" ht="18" customHeight="1" thickBot="1">
      <c r="A5" s="2"/>
      <c r="B5" s="2"/>
      <c r="C5" s="2"/>
      <c r="D5" s="2"/>
      <c r="E5" s="2"/>
      <c r="F5" s="2"/>
      <c r="G5" s="2"/>
      <c r="H5" s="2"/>
    </row>
    <row r="6" spans="1:8" ht="39.950000000000003" customHeight="1">
      <c r="A6" s="937" t="s">
        <v>9</v>
      </c>
      <c r="B6" s="939" t="s">
        <v>7</v>
      </c>
      <c r="C6" s="939" t="s">
        <v>8</v>
      </c>
      <c r="D6" s="939" t="s">
        <v>89</v>
      </c>
      <c r="E6" s="941" t="s">
        <v>72</v>
      </c>
      <c r="F6" s="942"/>
      <c r="G6" s="941" t="s">
        <v>73</v>
      </c>
      <c r="H6" s="943"/>
    </row>
    <row r="7" spans="1:8" ht="56.1" customHeight="1" thickBot="1">
      <c r="A7" s="938"/>
      <c r="B7" s="940"/>
      <c r="C7" s="940"/>
      <c r="D7" s="940"/>
      <c r="E7" s="508" t="str">
        <f>IF(E15&gt;0,"NG－要コメント確認","")</f>
        <v/>
      </c>
      <c r="F7" s="72" t="s">
        <v>90</v>
      </c>
      <c r="G7" s="509" t="str">
        <f>IF(G15&lt;0,"NG","")</f>
        <v/>
      </c>
      <c r="H7" s="73" t="s">
        <v>90</v>
      </c>
    </row>
    <row r="8" spans="1:8" ht="18.75" customHeight="1">
      <c r="A8" s="293" t="s">
        <v>37</v>
      </c>
      <c r="B8" s="294" t="s">
        <v>22</v>
      </c>
      <c r="C8" s="294" t="s">
        <v>23</v>
      </c>
      <c r="D8" s="294" t="s">
        <v>24</v>
      </c>
      <c r="E8" s="329">
        <v>-200000</v>
      </c>
      <c r="F8" s="129">
        <v>0</v>
      </c>
      <c r="G8" s="130"/>
      <c r="H8" s="131"/>
    </row>
    <row r="9" spans="1:8" ht="18.75" customHeight="1">
      <c r="A9" s="293" t="s">
        <v>97</v>
      </c>
      <c r="B9" s="294" t="s">
        <v>165</v>
      </c>
      <c r="C9" s="294" t="s">
        <v>166</v>
      </c>
      <c r="D9" s="294" t="s">
        <v>164</v>
      </c>
      <c r="E9" s="129"/>
      <c r="F9" s="129"/>
      <c r="G9" s="130">
        <v>200000</v>
      </c>
      <c r="H9" s="131">
        <v>0</v>
      </c>
    </row>
    <row r="10" spans="1:8" ht="18.75" customHeight="1">
      <c r="A10" s="295">
        <v>1</v>
      </c>
      <c r="B10" s="505"/>
      <c r="C10" s="505"/>
      <c r="D10" s="505"/>
      <c r="E10" s="506"/>
      <c r="F10" s="506"/>
      <c r="G10" s="506"/>
      <c r="H10" s="506"/>
    </row>
    <row r="11" spans="1:8" ht="18.75" customHeight="1">
      <c r="A11" s="295">
        <v>2</v>
      </c>
      <c r="B11" s="505"/>
      <c r="C11" s="505"/>
      <c r="D11" s="505"/>
      <c r="E11" s="506"/>
      <c r="F11" s="506"/>
      <c r="G11" s="506"/>
      <c r="H11" s="506"/>
    </row>
    <row r="12" spans="1:8" ht="18.75" customHeight="1">
      <c r="A12" s="295">
        <v>3</v>
      </c>
      <c r="B12" s="505"/>
      <c r="C12" s="505"/>
      <c r="D12" s="505"/>
      <c r="E12" s="506"/>
      <c r="F12" s="506"/>
      <c r="G12" s="506"/>
      <c r="H12" s="506"/>
    </row>
    <row r="13" spans="1:8" ht="18.75" customHeight="1">
      <c r="A13" s="295">
        <v>4</v>
      </c>
      <c r="B13" s="505"/>
      <c r="C13" s="505"/>
      <c r="D13" s="505"/>
      <c r="E13" s="506"/>
      <c r="F13" s="506"/>
      <c r="G13" s="506"/>
      <c r="H13" s="506"/>
    </row>
    <row r="14" spans="1:8" ht="18.75" customHeight="1">
      <c r="A14" s="295">
        <v>5</v>
      </c>
      <c r="B14" s="507"/>
      <c r="C14" s="507"/>
      <c r="D14" s="507"/>
      <c r="E14" s="506"/>
      <c r="F14" s="506"/>
      <c r="G14" s="506"/>
      <c r="H14" s="506"/>
    </row>
    <row r="15" spans="1:8" ht="18.75" customHeight="1" thickBot="1">
      <c r="A15" s="932" t="s">
        <v>21</v>
      </c>
      <c r="B15" s="933"/>
      <c r="C15" s="933"/>
      <c r="D15" s="934"/>
      <c r="E15" s="414">
        <f>SUM(E10:E14)</f>
        <v>0</v>
      </c>
      <c r="F15" s="510">
        <f>SUM(F10:F14)</f>
        <v>0</v>
      </c>
      <c r="G15" s="415">
        <f>SUM(G10:G14)</f>
        <v>0</v>
      </c>
      <c r="H15" s="511">
        <f>SUM(H10:H14)</f>
        <v>0</v>
      </c>
    </row>
    <row r="16" spans="1:8" s="132" customFormat="1" ht="18.75" customHeight="1">
      <c r="A16" s="432" t="s">
        <v>59</v>
      </c>
      <c r="B16" s="944" t="s">
        <v>29</v>
      </c>
      <c r="C16" s="944"/>
      <c r="D16" s="944"/>
      <c r="E16" s="944"/>
      <c r="F16" s="944"/>
      <c r="G16" s="944"/>
      <c r="H16" s="944"/>
    </row>
    <row r="17" spans="1:8" s="132" customFormat="1" ht="18.75" customHeight="1">
      <c r="A17" s="433"/>
      <c r="B17" s="945" t="s">
        <v>98</v>
      </c>
      <c r="C17" s="945"/>
      <c r="D17" s="945"/>
      <c r="E17" s="945"/>
      <c r="F17" s="945"/>
      <c r="G17" s="945"/>
      <c r="H17" s="945"/>
    </row>
    <row r="18" spans="1:8" s="132" customFormat="1" ht="18.75" customHeight="1">
      <c r="A18" s="430" t="s">
        <v>85</v>
      </c>
      <c r="B18" s="928" t="s">
        <v>86</v>
      </c>
      <c r="C18" s="928"/>
      <c r="D18" s="928"/>
      <c r="E18" s="928"/>
      <c r="F18" s="928"/>
      <c r="G18" s="928"/>
      <c r="H18" s="928"/>
    </row>
  </sheetData>
  <sheetProtection algorithmName="SHA-512" hashValue="2fJ8Tq5idwVZno3aUKECYWK60mUhDfyYrSb5gFvXMGY4QU134XWshA61Gg/IQANK8VgDShTexUGuBPy69F4Sng==" saltValue="7+NfnaXI5pifs+Hy1osjyg==" spinCount="100000" sheet="1" objects="1" scenarios="1"/>
  <mergeCells count="12">
    <mergeCell ref="B18:H18"/>
    <mergeCell ref="E2:H2"/>
    <mergeCell ref="A15:D15"/>
    <mergeCell ref="A4:H4"/>
    <mergeCell ref="A6:A7"/>
    <mergeCell ref="B6:B7"/>
    <mergeCell ref="C6:C7"/>
    <mergeCell ref="D6:D7"/>
    <mergeCell ref="E6:F6"/>
    <mergeCell ref="G6:H6"/>
    <mergeCell ref="B16:H16"/>
    <mergeCell ref="B17:H17"/>
  </mergeCells>
  <phoneticPr fontId="4"/>
  <conditionalFormatting sqref="E7">
    <cfRule type="cellIs" dxfId="14" priority="5" operator="equal">
      <formula>"NG－要コメント確認"</formula>
    </cfRule>
  </conditionalFormatting>
  <conditionalFormatting sqref="E15">
    <cfRule type="cellIs" dxfId="13" priority="4" operator="greaterThan">
      <formula>0</formula>
    </cfRule>
  </conditionalFormatting>
  <conditionalFormatting sqref="G7">
    <cfRule type="cellIs" dxfId="12" priority="3" operator="equal">
      <formula>"NG"</formula>
    </cfRule>
  </conditionalFormatting>
  <conditionalFormatting sqref="G15">
    <cfRule type="cellIs" dxfId="11" priority="1" operator="lessThan">
      <formula>0</formula>
    </cfRule>
  </conditionalFormatting>
  <dataValidations count="1">
    <dataValidation type="whole" operator="greaterThanOrEqual" allowBlank="1" showInputMessage="1" showErrorMessage="1" sqref="E10:H14" xr:uid="{4FE062E2-B065-4190-BD68-CACCEF479E76}">
      <formula1>-9999999999</formula1>
    </dataValidation>
  </dataValidations>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AS51"/>
  <sheetViews>
    <sheetView showGridLines="0" view="pageBreakPreview" zoomScale="80" zoomScaleNormal="100" zoomScaleSheetLayoutView="80" workbookViewId="0">
      <selection activeCell="V8" sqref="V8"/>
    </sheetView>
  </sheetViews>
  <sheetFormatPr defaultColWidth="9" defaultRowHeight="18" customHeight="1"/>
  <cols>
    <col min="1" max="2" width="1.625" style="12" customWidth="1"/>
    <col min="3" max="3" width="3" style="12" customWidth="1"/>
    <col min="4" max="5" width="2.875" style="12" customWidth="1"/>
    <col min="6" max="16" width="3" style="12" customWidth="1"/>
    <col min="17" max="17" width="3.25" style="12" customWidth="1"/>
    <col min="18" max="18" width="3" style="12" customWidth="1"/>
    <col min="19" max="19" width="3.75" style="12" customWidth="1"/>
    <col min="20" max="22" width="3" style="12" customWidth="1"/>
    <col min="23" max="23" width="3.75" style="12" customWidth="1"/>
    <col min="24" max="24" width="3" style="12" customWidth="1"/>
    <col min="25" max="34" width="3.25" style="12" customWidth="1"/>
    <col min="35" max="35" width="3" style="12" customWidth="1"/>
    <col min="36" max="36" width="1.625" style="12" customWidth="1"/>
    <col min="37" max="37" width="2.625" style="12" customWidth="1"/>
    <col min="38" max="38" width="2.625" style="12" hidden="1" customWidth="1"/>
    <col min="39" max="39" width="8.625" style="12" customWidth="1"/>
    <col min="40" max="42" width="16.375" style="12" customWidth="1"/>
    <col min="43" max="43" width="6.25" style="12" customWidth="1"/>
    <col min="44" max="44" width="10.125" style="12" customWidth="1"/>
    <col min="45" max="75" width="8.625" style="12" customWidth="1"/>
    <col min="76" max="16384" width="9" style="12"/>
  </cols>
  <sheetData>
    <row r="1" spans="1:44" ht="18" customHeight="1">
      <c r="B1" s="82" t="s">
        <v>275</v>
      </c>
      <c r="AL1" s="12" t="s">
        <v>32</v>
      </c>
    </row>
    <row r="2" spans="1:44" ht="18" customHeight="1">
      <c r="B2" s="699" t="s">
        <v>325</v>
      </c>
      <c r="C2" s="699"/>
      <c r="D2" s="699"/>
      <c r="E2" s="699"/>
      <c r="F2" s="699"/>
      <c r="G2" s="699"/>
      <c r="H2" s="699"/>
      <c r="I2" s="699"/>
      <c r="J2" s="699"/>
      <c r="K2" s="699"/>
      <c r="L2" s="699"/>
      <c r="M2" s="699"/>
      <c r="N2" s="699"/>
      <c r="O2" s="699"/>
      <c r="P2" s="699"/>
      <c r="Q2" s="699"/>
      <c r="R2" s="699"/>
      <c r="S2" s="699"/>
      <c r="T2" s="699"/>
      <c r="U2" s="699"/>
      <c r="V2" s="699"/>
      <c r="W2" s="699"/>
      <c r="X2" s="699"/>
      <c r="Y2" s="699"/>
      <c r="Z2" s="699"/>
      <c r="AA2" s="699"/>
      <c r="AB2" s="699"/>
      <c r="AC2" s="699"/>
      <c r="AD2" s="699"/>
      <c r="AE2" s="699"/>
      <c r="AF2" s="699"/>
      <c r="AG2" s="699"/>
      <c r="AH2" s="699"/>
      <c r="AI2" s="699"/>
    </row>
    <row r="3" spans="1:44" ht="18" customHeight="1" thickBot="1">
      <c r="A3" s="106"/>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83"/>
      <c r="AG3" s="83"/>
      <c r="AJ3" s="106"/>
      <c r="AK3" s="108"/>
    </row>
    <row r="4" spans="1:44" ht="18" customHeight="1">
      <c r="A4" s="13"/>
      <c r="B4" s="13"/>
      <c r="C4" s="13"/>
      <c r="D4" s="84"/>
      <c r="E4" s="84"/>
      <c r="F4" s="84"/>
      <c r="G4" s="84"/>
      <c r="H4" s="84"/>
      <c r="I4" s="84"/>
      <c r="J4" s="84"/>
      <c r="K4" s="84"/>
      <c r="L4" s="84"/>
      <c r="M4" s="84"/>
      <c r="N4" s="84"/>
      <c r="O4" s="84"/>
      <c r="P4" s="703" t="s">
        <v>362</v>
      </c>
      <c r="Q4" s="704"/>
      <c r="R4" s="704"/>
      <c r="S4" s="704"/>
      <c r="T4" s="704"/>
      <c r="U4" s="704"/>
      <c r="V4" s="705" t="str">
        <f>基礎情報!E37&amp;""</f>
        <v/>
      </c>
      <c r="W4" s="706"/>
      <c r="X4" s="706"/>
      <c r="Y4" s="706"/>
      <c r="Z4" s="706"/>
      <c r="AA4" s="706"/>
      <c r="AB4" s="706"/>
      <c r="AC4" s="706"/>
      <c r="AD4" s="706"/>
      <c r="AE4" s="706"/>
      <c r="AF4" s="706"/>
      <c r="AG4" s="706"/>
      <c r="AH4" s="707"/>
      <c r="AJ4" s="13"/>
    </row>
    <row r="5" spans="1:44" ht="18" customHeight="1">
      <c r="A5" s="13"/>
      <c r="B5" s="13"/>
      <c r="C5" s="13"/>
      <c r="D5" s="84"/>
      <c r="E5" s="84"/>
      <c r="F5" s="84"/>
      <c r="G5" s="84"/>
      <c r="H5" s="84"/>
      <c r="I5" s="84"/>
      <c r="J5" s="84"/>
      <c r="K5" s="84"/>
      <c r="L5" s="84"/>
      <c r="M5" s="84"/>
      <c r="N5" s="84"/>
      <c r="O5" s="84"/>
      <c r="P5" s="708" t="s">
        <v>363</v>
      </c>
      <c r="Q5" s="709"/>
      <c r="R5" s="709"/>
      <c r="S5" s="709"/>
      <c r="T5" s="709"/>
      <c r="U5" s="709"/>
      <c r="V5" s="637" t="str">
        <f>基礎情報!E38&amp;""</f>
        <v/>
      </c>
      <c r="W5" s="638"/>
      <c r="X5" s="638"/>
      <c r="Y5" s="638"/>
      <c r="Z5" s="638"/>
      <c r="AA5" s="638"/>
      <c r="AB5" s="638"/>
      <c r="AC5" s="638"/>
      <c r="AD5" s="638"/>
      <c r="AE5" s="638"/>
      <c r="AF5" s="638"/>
      <c r="AG5" s="638"/>
      <c r="AH5" s="719"/>
      <c r="AJ5" s="13"/>
    </row>
    <row r="6" spans="1:44" ht="18" customHeight="1" thickBot="1">
      <c r="D6" s="84"/>
      <c r="E6" s="84"/>
      <c r="F6" s="84"/>
      <c r="G6" s="84"/>
      <c r="H6" s="84"/>
      <c r="I6" s="84"/>
      <c r="J6" s="84"/>
      <c r="K6" s="84"/>
      <c r="L6" s="84"/>
      <c r="M6" s="84"/>
      <c r="N6" s="84"/>
      <c r="O6" s="84"/>
      <c r="P6" s="710" t="s">
        <v>364</v>
      </c>
      <c r="Q6" s="711"/>
      <c r="R6" s="711"/>
      <c r="S6" s="711"/>
      <c r="T6" s="711"/>
      <c r="U6" s="711"/>
      <c r="V6" s="712" t="str">
        <f>基礎情報!E39&amp;""</f>
        <v/>
      </c>
      <c r="W6" s="713"/>
      <c r="X6" s="713"/>
      <c r="Y6" s="713"/>
      <c r="Z6" s="713"/>
      <c r="AA6" s="713"/>
      <c r="AB6" s="713"/>
      <c r="AC6" s="713"/>
      <c r="AD6" s="713"/>
      <c r="AE6" s="713"/>
      <c r="AF6" s="713"/>
      <c r="AG6" s="713"/>
      <c r="AH6" s="714"/>
    </row>
    <row r="7" spans="1:44" ht="18" customHeight="1">
      <c r="D7" s="84"/>
      <c r="E7" s="84"/>
      <c r="F7" s="84"/>
      <c r="G7" s="84"/>
      <c r="H7" s="84"/>
      <c r="I7" s="84"/>
      <c r="J7" s="84"/>
      <c r="K7" s="84"/>
      <c r="L7" s="84"/>
      <c r="M7" s="84"/>
      <c r="N7" s="84"/>
      <c r="O7" s="84"/>
      <c r="P7" s="720"/>
      <c r="Q7" s="720"/>
      <c r="R7" s="720"/>
      <c r="S7" s="720"/>
      <c r="T7" s="720"/>
      <c r="U7" s="720"/>
      <c r="V7" s="730"/>
      <c r="W7" s="730"/>
      <c r="X7" s="730"/>
      <c r="Y7" s="730"/>
      <c r="Z7" s="730"/>
      <c r="AA7" s="730"/>
      <c r="AB7" s="730"/>
      <c r="AC7" s="730"/>
      <c r="AD7" s="730"/>
      <c r="AE7" s="730"/>
      <c r="AF7" s="730"/>
      <c r="AG7" s="730"/>
      <c r="AH7" s="730"/>
    </row>
    <row r="8" spans="1:44" ht="9" customHeight="1">
      <c r="A8" s="13"/>
      <c r="B8" s="13"/>
      <c r="C8" s="13"/>
      <c r="D8" s="13"/>
      <c r="E8" s="13"/>
      <c r="F8" s="13"/>
      <c r="G8" s="13"/>
      <c r="H8" s="13"/>
      <c r="I8" s="13"/>
      <c r="J8" s="13"/>
      <c r="K8" s="13"/>
      <c r="L8" s="13"/>
      <c r="M8" s="13"/>
      <c r="N8" s="13"/>
      <c r="O8" s="13"/>
      <c r="P8" s="13"/>
      <c r="Q8" s="13"/>
      <c r="R8" s="13"/>
      <c r="S8" s="78"/>
      <c r="T8" s="78"/>
      <c r="U8" s="78"/>
      <c r="V8" s="78"/>
      <c r="W8" s="78"/>
      <c r="X8" s="78"/>
      <c r="Y8" s="78"/>
      <c r="Z8" s="78"/>
      <c r="AA8" s="122"/>
      <c r="AB8" s="122"/>
      <c r="AC8" s="122"/>
      <c r="AD8" s="122"/>
      <c r="AE8" s="122"/>
      <c r="AF8" s="122"/>
      <c r="AG8" s="122"/>
      <c r="AJ8" s="13"/>
    </row>
    <row r="9" spans="1:44" ht="18" customHeight="1" thickBot="1">
      <c r="B9" s="12" t="s">
        <v>43</v>
      </c>
      <c r="AN9" s="173" t="s">
        <v>326</v>
      </c>
      <c r="AO9" s="173"/>
      <c r="AP9" s="173"/>
      <c r="AQ9" s="173"/>
      <c r="AR9" s="173"/>
    </row>
    <row r="10" spans="1:44" ht="19.5" customHeight="1">
      <c r="C10" s="85" t="s">
        <v>2</v>
      </c>
      <c r="D10" s="646" t="s">
        <v>46</v>
      </c>
      <c r="E10" s="647"/>
      <c r="F10" s="647"/>
      <c r="G10" s="647"/>
      <c r="H10" s="647"/>
      <c r="I10" s="647"/>
      <c r="J10" s="647"/>
      <c r="K10" s="647"/>
      <c r="L10" s="647"/>
      <c r="M10" s="647"/>
      <c r="N10" s="647"/>
      <c r="O10" s="647"/>
      <c r="P10" s="647"/>
      <c r="Q10" s="648"/>
      <c r="R10" s="972">
        <f>【様式６別添１】!AT4</f>
        <v>0</v>
      </c>
      <c r="S10" s="973"/>
      <c r="T10" s="973"/>
      <c r="U10" s="973"/>
      <c r="V10" s="973"/>
      <c r="W10" s="973"/>
      <c r="X10" s="973"/>
      <c r="Y10" s="973"/>
      <c r="Z10" s="973"/>
      <c r="AA10" s="973"/>
      <c r="AB10" s="973"/>
      <c r="AC10" s="973"/>
      <c r="AD10" s="973"/>
      <c r="AE10" s="973"/>
      <c r="AF10" s="973"/>
      <c r="AG10" s="973"/>
      <c r="AH10" s="973"/>
      <c r="AI10" s="144" t="s">
        <v>6</v>
      </c>
      <c r="AN10" s="992" t="s">
        <v>310</v>
      </c>
      <c r="AO10" s="992"/>
      <c r="AP10" s="992"/>
      <c r="AQ10" s="784"/>
      <c r="AR10" s="784"/>
    </row>
    <row r="11" spans="1:44" ht="36.75" customHeight="1">
      <c r="C11" s="969" t="s">
        <v>3</v>
      </c>
      <c r="D11" s="974" t="s">
        <v>157</v>
      </c>
      <c r="E11" s="820"/>
      <c r="F11" s="820"/>
      <c r="G11" s="818"/>
      <c r="H11" s="818"/>
      <c r="I11" s="818"/>
      <c r="J11" s="818"/>
      <c r="K11" s="818"/>
      <c r="L11" s="818"/>
      <c r="M11" s="818"/>
      <c r="N11" s="818"/>
      <c r="O11" s="818"/>
      <c r="P11" s="818"/>
      <c r="Q11" s="819"/>
      <c r="R11" s="967">
        <f>SUM(R12,R13)</f>
        <v>0</v>
      </c>
      <c r="S11" s="968"/>
      <c r="T11" s="968"/>
      <c r="U11" s="968"/>
      <c r="V11" s="968"/>
      <c r="W11" s="968"/>
      <c r="X11" s="968"/>
      <c r="Y11" s="968"/>
      <c r="Z11" s="968"/>
      <c r="AA11" s="968"/>
      <c r="AB11" s="968"/>
      <c r="AC11" s="968"/>
      <c r="AD11" s="968"/>
      <c r="AE11" s="968"/>
      <c r="AF11" s="968"/>
      <c r="AG11" s="968"/>
      <c r="AH11" s="968"/>
      <c r="AI11" s="142" t="s">
        <v>6</v>
      </c>
      <c r="AN11" s="629" t="s">
        <v>311</v>
      </c>
      <c r="AO11" s="629"/>
      <c r="AP11" s="629"/>
      <c r="AQ11" s="784"/>
      <c r="AR11" s="784"/>
    </row>
    <row r="12" spans="1:44" ht="20.25" customHeight="1" thickBot="1">
      <c r="C12" s="970"/>
      <c r="D12" s="151"/>
      <c r="E12" s="820" t="s">
        <v>158</v>
      </c>
      <c r="F12" s="820"/>
      <c r="G12" s="820"/>
      <c r="H12" s="820"/>
      <c r="I12" s="820"/>
      <c r="J12" s="820"/>
      <c r="K12" s="820"/>
      <c r="L12" s="820"/>
      <c r="M12" s="820"/>
      <c r="N12" s="820"/>
      <c r="O12" s="820"/>
      <c r="P12" s="820"/>
      <c r="Q12" s="821"/>
      <c r="R12" s="967">
        <f>【様式６別添１】!AT99</f>
        <v>0</v>
      </c>
      <c r="S12" s="968"/>
      <c r="T12" s="968"/>
      <c r="U12" s="968"/>
      <c r="V12" s="968"/>
      <c r="W12" s="968"/>
      <c r="X12" s="968"/>
      <c r="Y12" s="968"/>
      <c r="Z12" s="968"/>
      <c r="AA12" s="968"/>
      <c r="AB12" s="968"/>
      <c r="AC12" s="968"/>
      <c r="AD12" s="968"/>
      <c r="AE12" s="968"/>
      <c r="AF12" s="968"/>
      <c r="AG12" s="968"/>
      <c r="AH12" s="968"/>
      <c r="AI12" s="90" t="s">
        <v>155</v>
      </c>
      <c r="AN12" s="629" t="s">
        <v>312</v>
      </c>
      <c r="AO12" s="629"/>
      <c r="AP12" s="629"/>
      <c r="AQ12" s="630">
        <f>R12</f>
        <v>0</v>
      </c>
      <c r="AR12" s="630"/>
    </row>
    <row r="13" spans="1:44" ht="20.25" customHeight="1" thickBot="1">
      <c r="C13" s="971"/>
      <c r="D13" s="152"/>
      <c r="E13" s="820" t="s">
        <v>156</v>
      </c>
      <c r="F13" s="820"/>
      <c r="G13" s="820"/>
      <c r="H13" s="820"/>
      <c r="I13" s="820"/>
      <c r="J13" s="820"/>
      <c r="K13" s="820"/>
      <c r="L13" s="820"/>
      <c r="M13" s="820"/>
      <c r="N13" s="820"/>
      <c r="O13" s="820"/>
      <c r="P13" s="820"/>
      <c r="Q13" s="821"/>
      <c r="R13" s="984"/>
      <c r="S13" s="985"/>
      <c r="T13" s="985"/>
      <c r="U13" s="985"/>
      <c r="V13" s="985"/>
      <c r="W13" s="985"/>
      <c r="X13" s="985"/>
      <c r="Y13" s="985"/>
      <c r="Z13" s="985"/>
      <c r="AA13" s="985"/>
      <c r="AB13" s="985"/>
      <c r="AC13" s="985"/>
      <c r="AD13" s="985"/>
      <c r="AE13" s="985"/>
      <c r="AF13" s="985"/>
      <c r="AG13" s="985"/>
      <c r="AH13" s="985"/>
      <c r="AI13" s="142" t="s">
        <v>155</v>
      </c>
      <c r="AN13" s="626" t="s">
        <v>144</v>
      </c>
      <c r="AO13" s="626"/>
      <c r="AP13" s="627"/>
      <c r="AQ13" s="624" t="e">
        <f>ROUND(AQ10/AQ11*AQ12,0)</f>
        <v>#DIV/0!</v>
      </c>
      <c r="AR13" s="625" t="e">
        <f>ROUND(AR10/AR11*AR12,0)</f>
        <v>#DIV/0!</v>
      </c>
    </row>
    <row r="14" spans="1:44" ht="21.75" customHeight="1">
      <c r="C14" s="150" t="s">
        <v>159</v>
      </c>
      <c r="D14" s="817" t="s">
        <v>160</v>
      </c>
      <c r="E14" s="820"/>
      <c r="F14" s="820"/>
      <c r="G14" s="820"/>
      <c r="H14" s="820"/>
      <c r="I14" s="820"/>
      <c r="J14" s="820"/>
      <c r="K14" s="820"/>
      <c r="L14" s="820"/>
      <c r="M14" s="820"/>
      <c r="N14" s="820"/>
      <c r="O14" s="820"/>
      <c r="P14" s="820"/>
      <c r="Q14" s="821"/>
      <c r="R14" s="967">
        <f>IF((R10-R11)&lt;0,0,R10-R11)</f>
        <v>0</v>
      </c>
      <c r="S14" s="968"/>
      <c r="T14" s="968"/>
      <c r="U14" s="968"/>
      <c r="V14" s="968"/>
      <c r="W14" s="968"/>
      <c r="X14" s="968"/>
      <c r="Y14" s="968"/>
      <c r="Z14" s="968"/>
      <c r="AA14" s="968"/>
      <c r="AB14" s="968"/>
      <c r="AC14" s="968"/>
      <c r="AD14" s="968"/>
      <c r="AE14" s="968"/>
      <c r="AF14" s="968"/>
      <c r="AG14" s="968"/>
      <c r="AH14" s="968"/>
      <c r="AI14" s="90" t="s">
        <v>155</v>
      </c>
    </row>
    <row r="15" spans="1:44" ht="17.100000000000001" customHeight="1">
      <c r="C15" s="87" t="s">
        <v>10</v>
      </c>
      <c r="D15" s="746" t="s">
        <v>13</v>
      </c>
      <c r="E15" s="966"/>
      <c r="F15" s="966"/>
      <c r="G15" s="747"/>
      <c r="H15" s="747"/>
      <c r="I15" s="747"/>
      <c r="J15" s="747"/>
      <c r="K15" s="748"/>
      <c r="L15" s="426"/>
      <c r="M15" s="426"/>
      <c r="N15" s="426"/>
      <c r="O15" s="426"/>
      <c r="P15" s="426"/>
      <c r="Q15" s="427"/>
      <c r="R15" s="17"/>
      <c r="S15" s="715" t="s">
        <v>18</v>
      </c>
      <c r="T15" s="715"/>
      <c r="U15" s="715"/>
      <c r="V15" s="715"/>
      <c r="W15" s="715"/>
      <c r="X15" s="715"/>
      <c r="Y15" s="715"/>
      <c r="Z15" s="715"/>
      <c r="AA15" s="715"/>
      <c r="AB15" s="715"/>
      <c r="AC15" s="715"/>
      <c r="AD15" s="715"/>
      <c r="AE15" s="715"/>
      <c r="AF15" s="715"/>
      <c r="AG15" s="715"/>
      <c r="AH15" s="715"/>
      <c r="AI15" s="716"/>
    </row>
    <row r="16" spans="1:44" ht="17.100000000000001" customHeight="1">
      <c r="C16" s="88"/>
      <c r="D16" s="771" t="s">
        <v>44</v>
      </c>
      <c r="E16" s="977"/>
      <c r="F16" s="977"/>
      <c r="G16" s="986"/>
      <c r="H16" s="986"/>
      <c r="I16" s="986"/>
      <c r="J16" s="986"/>
      <c r="K16" s="986"/>
      <c r="L16" s="986"/>
      <c r="M16" s="986"/>
      <c r="N16" s="986"/>
      <c r="O16" s="986"/>
      <c r="P16" s="986"/>
      <c r="Q16" s="773"/>
      <c r="R16" s="17"/>
      <c r="S16" s="731" t="s">
        <v>33</v>
      </c>
      <c r="T16" s="731"/>
      <c r="U16" s="731"/>
      <c r="V16" s="731"/>
      <c r="W16" s="731"/>
      <c r="X16" s="731"/>
      <c r="Y16" s="731"/>
      <c r="Z16" s="731"/>
      <c r="AA16" s="731"/>
      <c r="AB16" s="731"/>
      <c r="AC16" s="731"/>
      <c r="AD16" s="731"/>
      <c r="AE16" s="731"/>
      <c r="AF16" s="731"/>
      <c r="AG16" s="731"/>
      <c r="AH16" s="731"/>
      <c r="AI16" s="732"/>
    </row>
    <row r="17" spans="1:45" ht="17.100000000000001" customHeight="1">
      <c r="C17" s="88"/>
      <c r="D17" s="987"/>
      <c r="E17" s="772"/>
      <c r="F17" s="772"/>
      <c r="G17" s="986"/>
      <c r="H17" s="986"/>
      <c r="I17" s="986"/>
      <c r="J17" s="986"/>
      <c r="K17" s="986"/>
      <c r="L17" s="986"/>
      <c r="M17" s="986"/>
      <c r="N17" s="986"/>
      <c r="O17" s="986"/>
      <c r="P17" s="986"/>
      <c r="Q17" s="773"/>
      <c r="R17" s="17"/>
      <c r="S17" s="676" t="s">
        <v>34</v>
      </c>
      <c r="T17" s="676"/>
      <c r="U17" s="676"/>
      <c r="V17" s="676"/>
      <c r="W17" s="676"/>
      <c r="X17" s="676"/>
      <c r="Y17" s="676"/>
      <c r="Z17" s="676"/>
      <c r="AA17" s="676"/>
      <c r="AB17" s="676"/>
      <c r="AC17" s="676"/>
      <c r="AD17" s="676"/>
      <c r="AE17" s="676"/>
      <c r="AF17" s="676"/>
      <c r="AG17" s="676"/>
      <c r="AH17" s="676"/>
      <c r="AI17" s="677"/>
    </row>
    <row r="18" spans="1:45" ht="17.100000000000001" customHeight="1">
      <c r="C18" s="88"/>
      <c r="D18" s="774"/>
      <c r="E18" s="775"/>
      <c r="F18" s="775"/>
      <c r="G18" s="775"/>
      <c r="H18" s="775"/>
      <c r="I18" s="775"/>
      <c r="J18" s="775"/>
      <c r="K18" s="775"/>
      <c r="L18" s="775"/>
      <c r="M18" s="775"/>
      <c r="N18" s="775"/>
      <c r="O18" s="775"/>
      <c r="P18" s="775"/>
      <c r="Q18" s="776"/>
      <c r="R18" s="17"/>
      <c r="S18" s="744" t="s">
        <v>35</v>
      </c>
      <c r="T18" s="744"/>
      <c r="U18" s="744"/>
      <c r="V18" s="744"/>
      <c r="W18" s="744"/>
      <c r="X18" s="744"/>
      <c r="Y18" s="744"/>
      <c r="Z18" s="744"/>
      <c r="AA18" s="744"/>
      <c r="AB18" s="744"/>
      <c r="AC18" s="744"/>
      <c r="AD18" s="744"/>
      <c r="AE18" s="744"/>
      <c r="AF18" s="744"/>
      <c r="AG18" s="744"/>
      <c r="AH18" s="744"/>
      <c r="AI18" s="745"/>
    </row>
    <row r="19" spans="1:45" ht="15" thickBot="1">
      <c r="C19" s="89"/>
      <c r="D19" s="749" t="s">
        <v>11</v>
      </c>
      <c r="E19" s="750"/>
      <c r="F19" s="750"/>
      <c r="G19" s="982"/>
      <c r="H19" s="982"/>
      <c r="I19" s="982"/>
      <c r="J19" s="982"/>
      <c r="K19" s="982"/>
      <c r="L19" s="982"/>
      <c r="M19" s="982"/>
      <c r="N19" s="982"/>
      <c r="O19" s="982"/>
      <c r="P19" s="982"/>
      <c r="Q19" s="983"/>
      <c r="R19" s="678"/>
      <c r="S19" s="679"/>
      <c r="T19" s="679"/>
      <c r="U19" s="679"/>
      <c r="V19" s="679"/>
      <c r="W19" s="679"/>
      <c r="X19" s="679"/>
      <c r="Y19" s="679"/>
      <c r="Z19" s="679"/>
      <c r="AA19" s="679"/>
      <c r="AB19" s="679"/>
      <c r="AC19" s="679"/>
      <c r="AD19" s="679"/>
      <c r="AE19" s="679"/>
      <c r="AF19" s="679"/>
      <c r="AG19" s="679"/>
      <c r="AH19" s="679"/>
      <c r="AI19" s="680"/>
    </row>
    <row r="20" spans="1:45" ht="17.25" customHeight="1">
      <c r="A20" s="13"/>
      <c r="B20" s="13"/>
      <c r="C20" s="13"/>
      <c r="D20" s="13"/>
      <c r="E20" s="13"/>
      <c r="F20" s="13"/>
      <c r="G20" s="13"/>
      <c r="H20" s="13"/>
      <c r="I20" s="13"/>
      <c r="J20" s="13"/>
      <c r="K20" s="13"/>
      <c r="L20" s="13"/>
      <c r="M20" s="13"/>
      <c r="N20" s="13"/>
      <c r="O20" s="13"/>
      <c r="P20" s="13"/>
      <c r="Q20" s="13"/>
      <c r="R20" s="13"/>
      <c r="S20" s="78"/>
      <c r="T20" s="78"/>
      <c r="U20" s="78"/>
      <c r="V20" s="78"/>
      <c r="W20" s="78"/>
      <c r="X20" s="78"/>
      <c r="Y20" s="78"/>
      <c r="Z20" s="78"/>
      <c r="AA20" s="122"/>
      <c r="AB20" s="122"/>
      <c r="AC20" s="122"/>
      <c r="AD20" s="122"/>
      <c r="AE20" s="122"/>
      <c r="AF20" s="122"/>
      <c r="AG20" s="122"/>
      <c r="AJ20" s="13"/>
    </row>
    <row r="21" spans="1:45" ht="17.25" customHeight="1" thickBot="1">
      <c r="A21" s="13"/>
      <c r="B21" s="12" t="s">
        <v>65</v>
      </c>
      <c r="C21" s="13"/>
      <c r="D21" s="13"/>
      <c r="E21" s="13"/>
      <c r="F21" s="13"/>
      <c r="G21" s="13"/>
      <c r="H21" s="13"/>
      <c r="I21" s="13"/>
      <c r="J21" s="13"/>
      <c r="K21" s="13"/>
      <c r="L21" s="13"/>
      <c r="M21" s="13"/>
      <c r="N21" s="13"/>
      <c r="O21" s="13"/>
      <c r="P21" s="13"/>
      <c r="Q21" s="13"/>
      <c r="R21" s="13"/>
      <c r="S21" s="78"/>
      <c r="T21" s="78"/>
      <c r="U21" s="78"/>
      <c r="V21" s="78"/>
      <c r="W21" s="78"/>
      <c r="X21" s="78"/>
      <c r="Y21" s="78"/>
      <c r="Z21" s="78"/>
      <c r="AA21" s="122"/>
      <c r="AB21" s="122"/>
      <c r="AC21" s="122"/>
      <c r="AD21" s="122"/>
      <c r="AE21" s="122"/>
      <c r="AF21" s="122"/>
      <c r="AG21" s="122"/>
      <c r="AJ21" s="13"/>
    </row>
    <row r="22" spans="1:45" s="1" customFormat="1" ht="18" customHeight="1" thickBot="1">
      <c r="C22" s="954" t="s">
        <v>2</v>
      </c>
      <c r="D22" s="805" t="s">
        <v>331</v>
      </c>
      <c r="E22" s="956"/>
      <c r="F22" s="956"/>
      <c r="G22" s="956"/>
      <c r="H22" s="956"/>
      <c r="I22" s="956"/>
      <c r="J22" s="956"/>
      <c r="K22" s="956"/>
      <c r="L22" s="956"/>
      <c r="M22" s="956"/>
      <c r="N22" s="956"/>
      <c r="O22" s="956"/>
      <c r="P22" s="956"/>
      <c r="Q22" s="957"/>
      <c r="R22" s="961" t="s">
        <v>28</v>
      </c>
      <c r="S22" s="962"/>
      <c r="T22" s="149"/>
      <c r="U22" s="109" t="s">
        <v>16</v>
      </c>
      <c r="V22" s="962" t="s">
        <v>27</v>
      </c>
      <c r="W22" s="962"/>
      <c r="X22" s="149"/>
      <c r="Y22" s="39" t="s">
        <v>16</v>
      </c>
      <c r="Z22" s="19"/>
      <c r="AA22" s="3"/>
      <c r="AB22" s="3"/>
      <c r="AC22" s="3"/>
      <c r="AD22" s="3"/>
      <c r="AE22" s="3"/>
      <c r="AF22" s="3"/>
      <c r="AG22" s="3"/>
      <c r="AH22" s="3"/>
      <c r="AI22" s="3"/>
    </row>
    <row r="23" spans="1:45" s="1" customFormat="1" ht="30" customHeight="1">
      <c r="C23" s="955"/>
      <c r="D23" s="958"/>
      <c r="E23" s="959"/>
      <c r="F23" s="959"/>
      <c r="G23" s="959"/>
      <c r="H23" s="959"/>
      <c r="I23" s="959"/>
      <c r="J23" s="959"/>
      <c r="K23" s="959"/>
      <c r="L23" s="959"/>
      <c r="M23" s="959"/>
      <c r="N23" s="959"/>
      <c r="O23" s="959"/>
      <c r="P23" s="959"/>
      <c r="Q23" s="960"/>
      <c r="R23" s="963">
        <f>ROUNDDOWN(R24+R25+R26,-3)</f>
        <v>0</v>
      </c>
      <c r="S23" s="964"/>
      <c r="T23" s="964"/>
      <c r="U23" s="964"/>
      <c r="V23" s="964"/>
      <c r="W23" s="964"/>
      <c r="X23" s="964"/>
      <c r="Y23" s="964"/>
      <c r="Z23" s="965"/>
      <c r="AA23" s="965"/>
      <c r="AB23" s="965"/>
      <c r="AC23" s="965"/>
      <c r="AD23" s="965"/>
      <c r="AE23" s="965"/>
      <c r="AF23" s="965"/>
      <c r="AG23" s="965"/>
      <c r="AH23" s="965"/>
      <c r="AI23" s="5" t="s">
        <v>6</v>
      </c>
    </row>
    <row r="24" spans="1:45" s="1" customFormat="1" ht="21.75" customHeight="1">
      <c r="C24" s="435"/>
      <c r="D24" s="436"/>
      <c r="E24" s="437"/>
      <c r="F24" s="437"/>
      <c r="G24" s="657" t="s">
        <v>169</v>
      </c>
      <c r="H24" s="658"/>
      <c r="I24" s="658"/>
      <c r="J24" s="658"/>
      <c r="K24" s="658"/>
      <c r="L24" s="658"/>
      <c r="M24" s="658"/>
      <c r="N24" s="658"/>
      <c r="O24" s="658"/>
      <c r="P24" s="658"/>
      <c r="Q24" s="659"/>
      <c r="R24" s="655"/>
      <c r="S24" s="656"/>
      <c r="T24" s="656"/>
      <c r="U24" s="656"/>
      <c r="V24" s="656"/>
      <c r="W24" s="656"/>
      <c r="X24" s="656"/>
      <c r="Y24" s="656"/>
      <c r="Z24" s="656"/>
      <c r="AA24" s="656"/>
      <c r="AB24" s="656"/>
      <c r="AC24" s="656"/>
      <c r="AD24" s="656"/>
      <c r="AE24" s="656"/>
      <c r="AF24" s="656"/>
      <c r="AG24" s="656"/>
      <c r="AH24" s="656"/>
      <c r="AI24" s="7" t="s">
        <v>145</v>
      </c>
    </row>
    <row r="25" spans="1:45" s="1" customFormat="1" ht="21.75" customHeight="1">
      <c r="C25" s="435"/>
      <c r="D25" s="436"/>
      <c r="E25" s="437"/>
      <c r="F25" s="437"/>
      <c r="G25" s="657" t="s">
        <v>170</v>
      </c>
      <c r="H25" s="658"/>
      <c r="I25" s="658"/>
      <c r="J25" s="658"/>
      <c r="K25" s="658"/>
      <c r="L25" s="658"/>
      <c r="M25" s="658"/>
      <c r="N25" s="658"/>
      <c r="O25" s="658"/>
      <c r="P25" s="658"/>
      <c r="Q25" s="659"/>
      <c r="R25" s="660">
        <f>【様式８別添２】!E15</f>
        <v>0</v>
      </c>
      <c r="S25" s="661"/>
      <c r="T25" s="661"/>
      <c r="U25" s="661"/>
      <c r="V25" s="661"/>
      <c r="W25" s="661"/>
      <c r="X25" s="661"/>
      <c r="Y25" s="661"/>
      <c r="Z25" s="661"/>
      <c r="AA25" s="661"/>
      <c r="AB25" s="661"/>
      <c r="AC25" s="661"/>
      <c r="AD25" s="661"/>
      <c r="AE25" s="661"/>
      <c r="AF25" s="661"/>
      <c r="AG25" s="661"/>
      <c r="AH25" s="661"/>
      <c r="AI25" s="7" t="s">
        <v>145</v>
      </c>
    </row>
    <row r="26" spans="1:45" s="1" customFormat="1" ht="21.75" customHeight="1">
      <c r="C26" s="435"/>
      <c r="D26" s="436"/>
      <c r="E26" s="437"/>
      <c r="F26" s="437"/>
      <c r="G26" s="657" t="s">
        <v>171</v>
      </c>
      <c r="H26" s="658"/>
      <c r="I26" s="658"/>
      <c r="J26" s="658"/>
      <c r="K26" s="658"/>
      <c r="L26" s="658"/>
      <c r="M26" s="658"/>
      <c r="N26" s="658"/>
      <c r="O26" s="658"/>
      <c r="P26" s="658"/>
      <c r="Q26" s="659"/>
      <c r="R26" s="660">
        <f>【様式８別添２】!F15</f>
        <v>0</v>
      </c>
      <c r="S26" s="661"/>
      <c r="T26" s="661"/>
      <c r="U26" s="661"/>
      <c r="V26" s="661"/>
      <c r="W26" s="661"/>
      <c r="X26" s="661"/>
      <c r="Y26" s="661"/>
      <c r="Z26" s="661"/>
      <c r="AA26" s="661"/>
      <c r="AB26" s="661"/>
      <c r="AC26" s="661"/>
      <c r="AD26" s="661"/>
      <c r="AE26" s="661"/>
      <c r="AF26" s="661"/>
      <c r="AG26" s="661"/>
      <c r="AH26" s="661"/>
      <c r="AI26" s="7" t="s">
        <v>145</v>
      </c>
    </row>
    <row r="27" spans="1:45" ht="22.5" customHeight="1" thickBot="1">
      <c r="C27" s="79" t="s">
        <v>167</v>
      </c>
      <c r="D27" s="666" t="s">
        <v>5</v>
      </c>
      <c r="E27" s="666"/>
      <c r="F27" s="667"/>
      <c r="G27" s="667"/>
      <c r="H27" s="667"/>
      <c r="I27" s="667"/>
      <c r="J27" s="667"/>
      <c r="K27" s="667"/>
      <c r="L27" s="667"/>
      <c r="M27" s="667"/>
      <c r="N27" s="667"/>
      <c r="O27" s="667"/>
      <c r="P27" s="667"/>
      <c r="Q27" s="667"/>
      <c r="R27" s="668" t="s">
        <v>315</v>
      </c>
      <c r="S27" s="668"/>
      <c r="T27" s="668"/>
      <c r="U27" s="668"/>
      <c r="V27" s="668"/>
      <c r="W27" s="668"/>
      <c r="X27" s="668"/>
      <c r="Y27" s="668"/>
      <c r="Z27" s="668"/>
      <c r="AA27" s="668"/>
      <c r="AB27" s="668"/>
      <c r="AC27" s="668"/>
      <c r="AD27" s="668"/>
      <c r="AE27" s="668"/>
      <c r="AF27" s="668"/>
      <c r="AG27" s="668"/>
      <c r="AH27" s="668"/>
      <c r="AI27" s="669"/>
    </row>
    <row r="28" spans="1:45" s="1" customFormat="1" ht="17.25" customHeight="1">
      <c r="C28" s="120"/>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N28" s="173" t="s">
        <v>326</v>
      </c>
      <c r="AO28" s="173"/>
      <c r="AP28" s="173"/>
      <c r="AQ28" s="173"/>
      <c r="AR28" s="173"/>
      <c r="AS28" s="12"/>
    </row>
    <row r="29" spans="1:45" s="13" customFormat="1" ht="17.100000000000001" customHeight="1" thickBot="1">
      <c r="B29" s="14" t="s">
        <v>83</v>
      </c>
      <c r="C29" s="41"/>
      <c r="D29" s="40"/>
      <c r="E29" s="40"/>
      <c r="F29" s="40"/>
      <c r="G29" s="40"/>
      <c r="H29" s="40"/>
      <c r="I29" s="40"/>
      <c r="J29" s="40"/>
      <c r="K29" s="40"/>
      <c r="L29" s="40"/>
      <c r="M29" s="40"/>
      <c r="N29" s="40"/>
      <c r="O29" s="40"/>
      <c r="P29" s="40"/>
      <c r="Q29" s="40"/>
      <c r="R29" s="75"/>
      <c r="S29" s="75"/>
      <c r="T29" s="75"/>
      <c r="U29" s="75"/>
      <c r="V29" s="75"/>
      <c r="W29" s="75"/>
      <c r="X29" s="75"/>
      <c r="Y29" s="75"/>
      <c r="Z29" s="75"/>
      <c r="AA29" s="75"/>
      <c r="AB29" s="75"/>
      <c r="AC29" s="75"/>
      <c r="AD29" s="75"/>
      <c r="AE29" s="75"/>
      <c r="AF29" s="75"/>
      <c r="AG29" s="75"/>
      <c r="AH29" s="75"/>
      <c r="AI29" s="75"/>
      <c r="AN29" s="992" t="s">
        <v>310</v>
      </c>
      <c r="AO29" s="992"/>
      <c r="AP29" s="992"/>
      <c r="AQ29" s="784"/>
      <c r="AR29" s="784"/>
      <c r="AS29" s="12"/>
    </row>
    <row r="30" spans="1:45" ht="33.950000000000003" customHeight="1">
      <c r="C30" s="121" t="s">
        <v>66</v>
      </c>
      <c r="D30" s="948" t="s">
        <v>141</v>
      </c>
      <c r="E30" s="949"/>
      <c r="F30" s="949"/>
      <c r="G30" s="949"/>
      <c r="H30" s="949"/>
      <c r="I30" s="949"/>
      <c r="J30" s="949"/>
      <c r="K30" s="949"/>
      <c r="L30" s="949"/>
      <c r="M30" s="949"/>
      <c r="N30" s="949"/>
      <c r="O30" s="949"/>
      <c r="P30" s="949"/>
      <c r="Q30" s="946"/>
      <c r="R30" s="670">
        <f>ROUNDDOWN(R31+R32,-3)</f>
        <v>0</v>
      </c>
      <c r="S30" s="671"/>
      <c r="T30" s="671"/>
      <c r="U30" s="671"/>
      <c r="V30" s="671"/>
      <c r="W30" s="671"/>
      <c r="X30" s="671"/>
      <c r="Y30" s="671"/>
      <c r="Z30" s="671"/>
      <c r="AA30" s="671"/>
      <c r="AB30" s="671"/>
      <c r="AC30" s="671"/>
      <c r="AD30" s="671"/>
      <c r="AE30" s="671"/>
      <c r="AF30" s="671"/>
      <c r="AG30" s="671"/>
      <c r="AH30" s="671"/>
      <c r="AI30" s="119" t="s">
        <v>6</v>
      </c>
      <c r="AN30" s="629" t="s">
        <v>311</v>
      </c>
      <c r="AO30" s="629"/>
      <c r="AP30" s="629"/>
      <c r="AQ30" s="784"/>
      <c r="AR30" s="784"/>
    </row>
    <row r="31" spans="1:45" ht="22.5" customHeight="1" thickBot="1">
      <c r="C31" s="69"/>
      <c r="D31" s="13"/>
      <c r="E31" s="13"/>
      <c r="F31" s="42" t="s">
        <v>139</v>
      </c>
      <c r="G31" s="43"/>
      <c r="H31" s="43"/>
      <c r="I31" s="43"/>
      <c r="J31" s="43"/>
      <c r="K31" s="43"/>
      <c r="L31" s="43"/>
      <c r="M31" s="43"/>
      <c r="N31" s="43"/>
      <c r="O31" s="43"/>
      <c r="P31" s="43"/>
      <c r="Q31" s="44"/>
      <c r="R31" s="672">
        <f>SUM(【様式６別添１】!AU99:AV99)</f>
        <v>0</v>
      </c>
      <c r="S31" s="673"/>
      <c r="T31" s="673"/>
      <c r="U31" s="673"/>
      <c r="V31" s="673"/>
      <c r="W31" s="673"/>
      <c r="X31" s="673"/>
      <c r="Y31" s="673"/>
      <c r="Z31" s="673"/>
      <c r="AA31" s="673"/>
      <c r="AB31" s="673"/>
      <c r="AC31" s="673"/>
      <c r="AD31" s="673"/>
      <c r="AE31" s="673"/>
      <c r="AF31" s="673"/>
      <c r="AG31" s="673"/>
      <c r="AH31" s="673"/>
      <c r="AI31" s="6" t="s">
        <v>6</v>
      </c>
      <c r="AN31" s="629" t="s">
        <v>312</v>
      </c>
      <c r="AO31" s="629"/>
      <c r="AP31" s="629"/>
      <c r="AQ31" s="630">
        <f>R31</f>
        <v>0</v>
      </c>
      <c r="AR31" s="630"/>
    </row>
    <row r="32" spans="1:45" ht="22.5" customHeight="1" thickBot="1">
      <c r="C32" s="49"/>
      <c r="D32" s="50"/>
      <c r="E32" s="50"/>
      <c r="F32" s="417" t="s">
        <v>140</v>
      </c>
      <c r="G32" s="418"/>
      <c r="H32" s="418"/>
      <c r="I32" s="418"/>
      <c r="J32" s="418"/>
      <c r="K32" s="418"/>
      <c r="L32" s="418"/>
      <c r="M32" s="418"/>
      <c r="N32" s="418"/>
      <c r="O32" s="418"/>
      <c r="P32" s="418"/>
      <c r="Q32" s="419"/>
      <c r="R32" s="950"/>
      <c r="S32" s="951"/>
      <c r="T32" s="951"/>
      <c r="U32" s="951"/>
      <c r="V32" s="951"/>
      <c r="W32" s="951"/>
      <c r="X32" s="951"/>
      <c r="Y32" s="951"/>
      <c r="Z32" s="951"/>
      <c r="AA32" s="951"/>
      <c r="AB32" s="951"/>
      <c r="AC32" s="951"/>
      <c r="AD32" s="951"/>
      <c r="AE32" s="951"/>
      <c r="AF32" s="951"/>
      <c r="AG32" s="951"/>
      <c r="AH32" s="951"/>
      <c r="AI32" s="18" t="s">
        <v>6</v>
      </c>
      <c r="AN32" s="626" t="s">
        <v>144</v>
      </c>
      <c r="AO32" s="626"/>
      <c r="AP32" s="627"/>
      <c r="AQ32" s="624" t="e">
        <f>ROUND(AQ29/AQ30*AQ31,0)</f>
        <v>#DIV/0!</v>
      </c>
      <c r="AR32" s="625" t="e">
        <f>ROUND(AR29/AR30*AR31,0)</f>
        <v>#DIV/0!</v>
      </c>
    </row>
    <row r="33" spans="2:38" ht="18" customHeight="1">
      <c r="C33" s="77"/>
      <c r="D33" s="110"/>
      <c r="E33" s="110"/>
      <c r="F33" s="111"/>
      <c r="G33" s="111"/>
      <c r="H33" s="111"/>
      <c r="I33" s="111"/>
      <c r="J33" s="111"/>
      <c r="K33" s="111"/>
      <c r="L33" s="111"/>
      <c r="M33" s="111"/>
      <c r="N33" s="111"/>
      <c r="O33" s="111"/>
      <c r="P33" s="111"/>
      <c r="Q33" s="111"/>
      <c r="R33" s="112"/>
      <c r="S33" s="112"/>
      <c r="T33" s="112"/>
      <c r="U33" s="112"/>
      <c r="V33" s="112"/>
      <c r="W33" s="112"/>
      <c r="X33" s="112"/>
      <c r="Y33" s="112"/>
      <c r="Z33" s="112"/>
      <c r="AA33" s="112"/>
      <c r="AB33" s="112"/>
      <c r="AC33" s="112"/>
      <c r="AD33" s="112"/>
      <c r="AE33" s="112"/>
      <c r="AF33" s="112"/>
      <c r="AG33" s="112"/>
      <c r="AH33" s="113"/>
    </row>
    <row r="34" spans="2:38" ht="18" customHeight="1" thickBot="1">
      <c r="B34" s="12" t="s">
        <v>244</v>
      </c>
      <c r="C34" s="100"/>
      <c r="D34" s="101"/>
      <c r="E34" s="101"/>
      <c r="F34" s="101"/>
      <c r="G34" s="101"/>
      <c r="H34" s="101"/>
      <c r="I34" s="101"/>
      <c r="J34" s="101"/>
      <c r="K34" s="101"/>
      <c r="L34" s="101"/>
      <c r="M34" s="101"/>
      <c r="N34" s="101"/>
      <c r="O34" s="101"/>
      <c r="P34" s="101"/>
      <c r="Q34" s="101"/>
      <c r="R34" s="70"/>
      <c r="S34" s="70"/>
      <c r="T34" s="70"/>
      <c r="U34" s="70"/>
      <c r="V34" s="70"/>
      <c r="W34" s="70"/>
      <c r="X34" s="70"/>
      <c r="Y34" s="70"/>
      <c r="Z34" s="70"/>
      <c r="AA34" s="70"/>
      <c r="AB34" s="70"/>
      <c r="AC34" s="70"/>
      <c r="AD34" s="70"/>
      <c r="AE34" s="70"/>
      <c r="AF34" s="70"/>
      <c r="AG34" s="70"/>
      <c r="AH34" s="70"/>
    </row>
    <row r="35" spans="2:38" ht="60" customHeight="1">
      <c r="C35" s="121" t="s">
        <v>25</v>
      </c>
      <c r="D35" s="946" t="s">
        <v>245</v>
      </c>
      <c r="E35" s="946"/>
      <c r="F35" s="947"/>
      <c r="G35" s="947"/>
      <c r="H35" s="947"/>
      <c r="I35" s="947"/>
      <c r="J35" s="947"/>
      <c r="K35" s="947"/>
      <c r="L35" s="947"/>
      <c r="M35" s="947"/>
      <c r="N35" s="947"/>
      <c r="O35" s="947"/>
      <c r="P35" s="947"/>
      <c r="Q35" s="947"/>
      <c r="R35" s="952">
        <f>IF(ROUNDDOWN(R23+R14-R30,-3)&lt;0,0,ROUNDDOWN(R23+R14-R30,-3))</f>
        <v>0</v>
      </c>
      <c r="S35" s="953"/>
      <c r="T35" s="953"/>
      <c r="U35" s="953"/>
      <c r="V35" s="953"/>
      <c r="W35" s="953"/>
      <c r="X35" s="953"/>
      <c r="Y35" s="953"/>
      <c r="Z35" s="953"/>
      <c r="AA35" s="953"/>
      <c r="AB35" s="953"/>
      <c r="AC35" s="953"/>
      <c r="AD35" s="953"/>
      <c r="AE35" s="953"/>
      <c r="AF35" s="953"/>
      <c r="AG35" s="953"/>
      <c r="AH35" s="953"/>
      <c r="AI35" s="141" t="s">
        <v>6</v>
      </c>
    </row>
    <row r="36" spans="2:38" ht="18" customHeight="1">
      <c r="C36" s="103" t="s">
        <v>45</v>
      </c>
      <c r="D36" s="128"/>
      <c r="E36" s="128"/>
      <c r="F36" s="128"/>
      <c r="G36" s="128"/>
      <c r="H36" s="128"/>
      <c r="I36" s="128"/>
      <c r="J36" s="128"/>
      <c r="K36" s="128"/>
      <c r="L36" s="128"/>
      <c r="M36" s="128"/>
      <c r="N36" s="128"/>
      <c r="O36" s="128"/>
      <c r="P36" s="140"/>
      <c r="Q36" s="128"/>
      <c r="R36" s="128"/>
      <c r="S36" s="104"/>
      <c r="T36" s="104"/>
      <c r="U36" s="104"/>
      <c r="V36" s="104"/>
      <c r="W36" s="104"/>
      <c r="X36" s="104"/>
      <c r="Y36" s="104"/>
      <c r="Z36" s="104"/>
      <c r="AA36" s="104"/>
      <c r="AB36" s="104"/>
      <c r="AC36" s="104"/>
      <c r="AD36" s="104"/>
      <c r="AE36" s="104"/>
      <c r="AF36" s="104"/>
      <c r="AG36" s="104"/>
      <c r="AH36" s="104"/>
      <c r="AI36" s="105"/>
      <c r="AL36" s="116"/>
    </row>
    <row r="37" spans="2:38" ht="18.75" customHeight="1">
      <c r="C37" s="754" t="s">
        <v>71</v>
      </c>
      <c r="D37" s="993" t="s">
        <v>42</v>
      </c>
      <c r="E37" s="993"/>
      <c r="F37" s="993"/>
      <c r="G37" s="993"/>
      <c r="H37" s="993"/>
      <c r="I37" s="993"/>
      <c r="J37" s="993"/>
      <c r="K37" s="993"/>
      <c r="L37" s="993"/>
      <c r="M37" s="993"/>
      <c r="N37" s="993"/>
      <c r="O37" s="993"/>
      <c r="P37" s="993"/>
      <c r="Q37" s="994"/>
      <c r="R37" s="777" t="s">
        <v>154</v>
      </c>
      <c r="S37" s="778"/>
      <c r="T37" s="778"/>
      <c r="U37" s="778"/>
      <c r="V37" s="778"/>
      <c r="W37" s="778"/>
      <c r="X37" s="778"/>
      <c r="Y37" s="778"/>
      <c r="Z37" s="779"/>
      <c r="AA37" s="780" t="s">
        <v>151</v>
      </c>
      <c r="AB37" s="781"/>
      <c r="AC37" s="781"/>
      <c r="AD37" s="781"/>
      <c r="AE37" s="781"/>
      <c r="AF37" s="781"/>
      <c r="AG37" s="781"/>
      <c r="AH37" s="781"/>
      <c r="AI37" s="782"/>
    </row>
    <row r="38" spans="2:38" ht="30" customHeight="1">
      <c r="C38" s="988"/>
      <c r="D38" s="995"/>
      <c r="E38" s="995"/>
      <c r="F38" s="995"/>
      <c r="G38" s="995"/>
      <c r="H38" s="995"/>
      <c r="I38" s="995"/>
      <c r="J38" s="995"/>
      <c r="K38" s="995"/>
      <c r="L38" s="995"/>
      <c r="M38" s="995"/>
      <c r="N38" s="995"/>
      <c r="O38" s="995"/>
      <c r="P38" s="995"/>
      <c r="Q38" s="996"/>
      <c r="R38" s="756"/>
      <c r="S38" s="757"/>
      <c r="T38" s="757"/>
      <c r="U38" s="757"/>
      <c r="V38" s="757"/>
      <c r="W38" s="757"/>
      <c r="X38" s="757"/>
      <c r="Y38" s="757"/>
      <c r="Z38" s="758"/>
      <c r="AA38" s="759"/>
      <c r="AB38" s="760"/>
      <c r="AC38" s="760"/>
      <c r="AD38" s="760"/>
      <c r="AE38" s="760"/>
      <c r="AF38" s="760"/>
      <c r="AG38" s="760"/>
      <c r="AH38" s="760"/>
      <c r="AI38" s="761"/>
    </row>
    <row r="39" spans="2:38" ht="18" customHeight="1">
      <c r="C39" s="989" t="s">
        <v>26</v>
      </c>
      <c r="D39" s="974" t="s">
        <v>152</v>
      </c>
      <c r="E39" s="975"/>
      <c r="F39" s="975"/>
      <c r="G39" s="975"/>
      <c r="H39" s="975"/>
      <c r="I39" s="975"/>
      <c r="J39" s="975"/>
      <c r="K39" s="975"/>
      <c r="L39" s="975"/>
      <c r="M39" s="975"/>
      <c r="N39" s="975"/>
      <c r="O39" s="975"/>
      <c r="P39" s="975"/>
      <c r="Q39" s="976"/>
      <c r="R39" s="17"/>
      <c r="S39" s="1012" t="s">
        <v>18</v>
      </c>
      <c r="T39" s="1013"/>
      <c r="U39" s="1013"/>
      <c r="V39" s="1013"/>
      <c r="W39" s="1013"/>
      <c r="X39" s="1013"/>
      <c r="Y39" s="1013"/>
      <c r="Z39" s="1013"/>
      <c r="AA39" s="1013"/>
      <c r="AB39" s="1013"/>
      <c r="AC39" s="1013"/>
      <c r="AD39" s="1013"/>
      <c r="AE39" s="1013"/>
      <c r="AF39" s="1013"/>
      <c r="AG39" s="1013"/>
      <c r="AH39" s="1013"/>
      <c r="AI39" s="1014"/>
    </row>
    <row r="40" spans="2:38" ht="18" customHeight="1">
      <c r="C40" s="955"/>
      <c r="D40" s="771"/>
      <c r="E40" s="977"/>
      <c r="F40" s="977"/>
      <c r="G40" s="977"/>
      <c r="H40" s="977"/>
      <c r="I40" s="977"/>
      <c r="J40" s="977"/>
      <c r="K40" s="977"/>
      <c r="L40" s="977"/>
      <c r="M40" s="977"/>
      <c r="N40" s="977"/>
      <c r="O40" s="977"/>
      <c r="P40" s="977"/>
      <c r="Q40" s="978"/>
      <c r="R40" s="17"/>
      <c r="S40" s="1015" t="s">
        <v>33</v>
      </c>
      <c r="T40" s="1016"/>
      <c r="U40" s="1016"/>
      <c r="V40" s="1016"/>
      <c r="W40" s="1016"/>
      <c r="X40" s="1016"/>
      <c r="Y40" s="1016"/>
      <c r="Z40" s="1016"/>
      <c r="AA40" s="1016"/>
      <c r="AB40" s="1016"/>
      <c r="AC40" s="1016"/>
      <c r="AD40" s="1016"/>
      <c r="AE40" s="1016"/>
      <c r="AF40" s="1016"/>
      <c r="AG40" s="1016"/>
      <c r="AH40" s="1016"/>
      <c r="AI40" s="1017"/>
    </row>
    <row r="41" spans="2:38" ht="18" customHeight="1">
      <c r="C41" s="955"/>
      <c r="D41" s="771"/>
      <c r="E41" s="977"/>
      <c r="F41" s="977"/>
      <c r="G41" s="977"/>
      <c r="H41" s="977"/>
      <c r="I41" s="977"/>
      <c r="J41" s="977"/>
      <c r="K41" s="977"/>
      <c r="L41" s="977"/>
      <c r="M41" s="977"/>
      <c r="N41" s="977"/>
      <c r="O41" s="977"/>
      <c r="P41" s="977"/>
      <c r="Q41" s="978"/>
      <c r="R41" s="17"/>
      <c r="S41" s="1015" t="s">
        <v>34</v>
      </c>
      <c r="T41" s="1016"/>
      <c r="U41" s="1016"/>
      <c r="V41" s="1016"/>
      <c r="W41" s="1016"/>
      <c r="X41" s="1016"/>
      <c r="Y41" s="1016"/>
      <c r="Z41" s="1016"/>
      <c r="AA41" s="1016"/>
      <c r="AB41" s="1016"/>
      <c r="AC41" s="1016"/>
      <c r="AD41" s="1016"/>
      <c r="AE41" s="1016"/>
      <c r="AF41" s="1016"/>
      <c r="AG41" s="1016"/>
      <c r="AH41" s="1016"/>
      <c r="AI41" s="1017"/>
    </row>
    <row r="42" spans="2:38" ht="18" customHeight="1">
      <c r="C42" s="990"/>
      <c r="D42" s="979"/>
      <c r="E42" s="980"/>
      <c r="F42" s="980"/>
      <c r="G42" s="980"/>
      <c r="H42" s="980"/>
      <c r="I42" s="980"/>
      <c r="J42" s="980"/>
      <c r="K42" s="980"/>
      <c r="L42" s="980"/>
      <c r="M42" s="980"/>
      <c r="N42" s="980"/>
      <c r="O42" s="980"/>
      <c r="P42" s="980"/>
      <c r="Q42" s="981"/>
      <c r="R42" s="17"/>
      <c r="S42" s="1018" t="s">
        <v>35</v>
      </c>
      <c r="T42" s="1019"/>
      <c r="U42" s="1019"/>
      <c r="V42" s="1019"/>
      <c r="W42" s="1019"/>
      <c r="X42" s="1019"/>
      <c r="Y42" s="1019"/>
      <c r="Z42" s="1019"/>
      <c r="AA42" s="1019"/>
      <c r="AB42" s="1019"/>
      <c r="AC42" s="1019"/>
      <c r="AD42" s="1019"/>
      <c r="AE42" s="1019"/>
      <c r="AF42" s="1019"/>
      <c r="AG42" s="1019"/>
      <c r="AH42" s="1019"/>
      <c r="AI42" s="1020"/>
    </row>
    <row r="43" spans="2:38" ht="18" customHeight="1">
      <c r="C43" s="989" t="s">
        <v>10</v>
      </c>
      <c r="D43" s="997" t="s">
        <v>153</v>
      </c>
      <c r="E43" s="998"/>
      <c r="F43" s="998"/>
      <c r="G43" s="998"/>
      <c r="H43" s="998"/>
      <c r="I43" s="998"/>
      <c r="J43" s="998"/>
      <c r="K43" s="998"/>
      <c r="L43" s="998"/>
      <c r="M43" s="998"/>
      <c r="N43" s="998"/>
      <c r="O43" s="998"/>
      <c r="P43" s="998"/>
      <c r="Q43" s="998"/>
      <c r="R43" s="1003"/>
      <c r="S43" s="1004"/>
      <c r="T43" s="1004"/>
      <c r="U43" s="1004"/>
      <c r="V43" s="1004"/>
      <c r="W43" s="1004"/>
      <c r="X43" s="1004"/>
      <c r="Y43" s="1004"/>
      <c r="Z43" s="1004"/>
      <c r="AA43" s="1004"/>
      <c r="AB43" s="1004"/>
      <c r="AC43" s="1004"/>
      <c r="AD43" s="1004"/>
      <c r="AE43" s="1004"/>
      <c r="AF43" s="1004"/>
      <c r="AG43" s="1004"/>
      <c r="AH43" s="1004"/>
      <c r="AI43" s="1005"/>
    </row>
    <row r="44" spans="2:38" ht="18" customHeight="1">
      <c r="C44" s="955"/>
      <c r="D44" s="999"/>
      <c r="E44" s="1000"/>
      <c r="F44" s="1000"/>
      <c r="G44" s="1000"/>
      <c r="H44" s="1000"/>
      <c r="I44" s="1000"/>
      <c r="J44" s="1000"/>
      <c r="K44" s="1000"/>
      <c r="L44" s="1000"/>
      <c r="M44" s="1000"/>
      <c r="N44" s="1000"/>
      <c r="O44" s="1000"/>
      <c r="P44" s="1000"/>
      <c r="Q44" s="1000"/>
      <c r="R44" s="1006"/>
      <c r="S44" s="1007"/>
      <c r="T44" s="1007"/>
      <c r="U44" s="1007"/>
      <c r="V44" s="1007"/>
      <c r="W44" s="1007"/>
      <c r="X44" s="1007"/>
      <c r="Y44" s="1007"/>
      <c r="Z44" s="1007"/>
      <c r="AA44" s="1007"/>
      <c r="AB44" s="1007"/>
      <c r="AC44" s="1007"/>
      <c r="AD44" s="1007"/>
      <c r="AE44" s="1007"/>
      <c r="AF44" s="1007"/>
      <c r="AG44" s="1007"/>
      <c r="AH44" s="1007"/>
      <c r="AI44" s="1008"/>
    </row>
    <row r="45" spans="2:38" ht="18" customHeight="1" thickBot="1">
      <c r="B45" s="1"/>
      <c r="C45" s="991"/>
      <c r="D45" s="1001"/>
      <c r="E45" s="1002"/>
      <c r="F45" s="1002"/>
      <c r="G45" s="1002"/>
      <c r="H45" s="1002"/>
      <c r="I45" s="1002"/>
      <c r="J45" s="1002"/>
      <c r="K45" s="1002"/>
      <c r="L45" s="1002"/>
      <c r="M45" s="1002"/>
      <c r="N45" s="1002"/>
      <c r="O45" s="1002"/>
      <c r="P45" s="1002"/>
      <c r="Q45" s="1002"/>
      <c r="R45" s="1009"/>
      <c r="S45" s="1010"/>
      <c r="T45" s="1010"/>
      <c r="U45" s="1010"/>
      <c r="V45" s="1010"/>
      <c r="W45" s="1010"/>
      <c r="X45" s="1010"/>
      <c r="Y45" s="1010"/>
      <c r="Z45" s="1010"/>
      <c r="AA45" s="1010"/>
      <c r="AB45" s="1010"/>
      <c r="AC45" s="1010"/>
      <c r="AD45" s="1010"/>
      <c r="AE45" s="1010"/>
      <c r="AF45" s="1010"/>
      <c r="AG45" s="1010"/>
      <c r="AH45" s="1010"/>
      <c r="AI45" s="1011"/>
    </row>
    <row r="46" spans="2:38" ht="8.25" customHeight="1">
      <c r="B46" s="1"/>
      <c r="C46" s="118"/>
      <c r="D46" s="443"/>
      <c r="E46" s="443"/>
      <c r="F46" s="443"/>
      <c r="G46" s="443"/>
      <c r="H46" s="443"/>
      <c r="I46" s="443"/>
      <c r="J46" s="443"/>
      <c r="K46" s="443"/>
      <c r="L46" s="443"/>
      <c r="M46" s="443"/>
      <c r="N46" s="443"/>
      <c r="O46" s="443"/>
      <c r="P46" s="443"/>
      <c r="Q46" s="443"/>
      <c r="R46" s="74"/>
      <c r="S46" s="74"/>
      <c r="T46" s="74"/>
      <c r="U46" s="74"/>
      <c r="V46" s="74"/>
      <c r="W46" s="74"/>
      <c r="X46" s="74"/>
      <c r="Y46" s="74"/>
      <c r="Z46" s="74"/>
      <c r="AA46" s="74"/>
      <c r="AB46" s="74"/>
      <c r="AC46" s="74"/>
      <c r="AD46" s="74"/>
      <c r="AE46" s="74"/>
      <c r="AF46" s="74"/>
      <c r="AG46" s="74"/>
      <c r="AH46" s="74"/>
    </row>
    <row r="47" spans="2:38" ht="15" customHeight="1">
      <c r="C47" s="12" t="s">
        <v>14</v>
      </c>
    </row>
    <row r="48" spans="2:38" s="8" customFormat="1" ht="18" customHeight="1"/>
    <row r="49" spans="3:34" ht="18" customHeight="1">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row>
    <row r="50" spans="3:34" ht="18" customHeight="1">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row>
    <row r="51" spans="3:34" ht="18" customHeight="1">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row>
  </sheetData>
  <sheetProtection algorithmName="SHA-512" hashValue="mbHsplAandNAjr3QN64bDi0Lry7PLHSjH1V4IhSCym4ti+uWSdi1rDcrEE9tqpPcX0W2xTzy4yaFDZFYRMJjWg==" saltValue="ILOAaKVti5Hf0eEuMEtf+w==" spinCount="100000" sheet="1" objects="1" scenarios="1"/>
  <mergeCells count="78">
    <mergeCell ref="AQ32:AR32"/>
    <mergeCell ref="AQ29:AR29"/>
    <mergeCell ref="AN30:AP30"/>
    <mergeCell ref="AQ30:AR30"/>
    <mergeCell ref="AN31:AP31"/>
    <mergeCell ref="AQ31:AR31"/>
    <mergeCell ref="AQ13:AR13"/>
    <mergeCell ref="AN10:AP10"/>
    <mergeCell ref="AQ10:AR10"/>
    <mergeCell ref="AN11:AP11"/>
    <mergeCell ref="AQ11:AR11"/>
    <mergeCell ref="AN12:AP12"/>
    <mergeCell ref="AQ12:AR12"/>
    <mergeCell ref="C37:C38"/>
    <mergeCell ref="C39:C42"/>
    <mergeCell ref="C43:C45"/>
    <mergeCell ref="R37:Z37"/>
    <mergeCell ref="AN13:AP13"/>
    <mergeCell ref="AN32:AP32"/>
    <mergeCell ref="AN29:AP29"/>
    <mergeCell ref="AA37:AI37"/>
    <mergeCell ref="D37:Q38"/>
    <mergeCell ref="AA38:AI38"/>
    <mergeCell ref="D43:Q45"/>
    <mergeCell ref="R43:AI45"/>
    <mergeCell ref="S39:AI39"/>
    <mergeCell ref="S40:AI40"/>
    <mergeCell ref="S41:AI41"/>
    <mergeCell ref="S42:AI42"/>
    <mergeCell ref="R38:Z38"/>
    <mergeCell ref="D39:Q42"/>
    <mergeCell ref="R11:AH11"/>
    <mergeCell ref="D14:Q14"/>
    <mergeCell ref="D19:Q19"/>
    <mergeCell ref="R19:AI19"/>
    <mergeCell ref="E12:Q12"/>
    <mergeCell ref="E13:Q13"/>
    <mergeCell ref="R12:AH12"/>
    <mergeCell ref="R13:AH13"/>
    <mergeCell ref="D16:Q18"/>
    <mergeCell ref="R25:AH25"/>
    <mergeCell ref="R26:AH26"/>
    <mergeCell ref="S16:AI16"/>
    <mergeCell ref="S17:AI17"/>
    <mergeCell ref="S18:AI18"/>
    <mergeCell ref="B2:AI2"/>
    <mergeCell ref="P7:U7"/>
    <mergeCell ref="D15:K15"/>
    <mergeCell ref="S15:AI15"/>
    <mergeCell ref="P6:U6"/>
    <mergeCell ref="V6:AH6"/>
    <mergeCell ref="P4:U4"/>
    <mergeCell ref="V4:AH4"/>
    <mergeCell ref="P5:U5"/>
    <mergeCell ref="R14:AH14"/>
    <mergeCell ref="V5:AH5"/>
    <mergeCell ref="V7:AH7"/>
    <mergeCell ref="D10:Q10"/>
    <mergeCell ref="C11:C13"/>
    <mergeCell ref="R10:AH10"/>
    <mergeCell ref="D11:Q11"/>
    <mergeCell ref="C22:C23"/>
    <mergeCell ref="D22:Q23"/>
    <mergeCell ref="R22:S22"/>
    <mergeCell ref="V22:W22"/>
    <mergeCell ref="R23:AH23"/>
    <mergeCell ref="G24:Q24"/>
    <mergeCell ref="G25:Q25"/>
    <mergeCell ref="G26:Q26"/>
    <mergeCell ref="R24:AH24"/>
    <mergeCell ref="D35:Q35"/>
    <mergeCell ref="D27:Q27"/>
    <mergeCell ref="R27:AI27"/>
    <mergeCell ref="R30:AH30"/>
    <mergeCell ref="R31:AH31"/>
    <mergeCell ref="D30:Q30"/>
    <mergeCell ref="R32:AH32"/>
    <mergeCell ref="R35:AH35"/>
  </mergeCells>
  <phoneticPr fontId="4"/>
  <dataValidations count="3">
    <dataValidation type="list" allowBlank="1" showInputMessage="1" showErrorMessage="1" sqref="R15:R18 R39:R42" xr:uid="{00000000-0002-0000-1200-000000000000}">
      <formula1>$AL$1:$AL$2</formula1>
    </dataValidation>
    <dataValidation type="list" allowBlank="1" showInputMessage="1" showErrorMessage="1" sqref="R38:Z38" xr:uid="{3140FD1C-B63F-4B26-990E-D021243F89E4}">
      <formula1>"済,未"</formula1>
    </dataValidation>
    <dataValidation type="whole" operator="greaterThanOrEqual" allowBlank="1" showInputMessage="1" showErrorMessage="1" sqref="R13:AH13 T22 X22 R24:AH24 R32:AH32 AQ10:AR11 AQ29:AR30" xr:uid="{564103A4-E811-4133-A7CB-76AA82B5774E}">
      <formula1>0</formula1>
    </dataValidation>
  </dataValidations>
  <printOptions horizontalCentered="1"/>
  <pageMargins left="0.59055118110236227" right="0.59055118110236227" top="0.43307086614173229" bottom="0.19685039370078741" header="0.19685039370078741" footer="0.19685039370078741"/>
  <pageSetup paperSize="9" scale="76" orientation="portrait"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E06C1-F397-49D2-BED6-C3E0776A1269}">
  <sheetPr>
    <tabColor rgb="FF92D050"/>
    <pageSetUpPr fitToPage="1"/>
  </sheetPr>
  <dimension ref="A1:AH103"/>
  <sheetViews>
    <sheetView view="pageBreakPreview" zoomScale="70" zoomScaleNormal="90" zoomScaleSheetLayoutView="70" workbookViewId="0">
      <pane ySplit="9" topLeftCell="A10" activePane="bottomLeft" state="frozen"/>
      <selection activeCell="E15" sqref="E15"/>
      <selection pane="bottomLeft" activeCell="V14" sqref="V14"/>
    </sheetView>
  </sheetViews>
  <sheetFormatPr defaultRowHeight="13.5"/>
  <cols>
    <col min="1" max="1" width="3.125" style="240" customWidth="1"/>
    <col min="2" max="2" width="2.875" style="240" customWidth="1"/>
    <col min="3" max="3" width="4.125" style="240" customWidth="1"/>
    <col min="4" max="4" width="12.5" style="240" customWidth="1"/>
    <col min="5" max="5" width="10.375" style="240" customWidth="1"/>
    <col min="6" max="6" width="12.125" style="240" customWidth="1"/>
    <col min="7" max="10" width="3.125" style="240" customWidth="1"/>
    <col min="11" max="18" width="3" style="240" customWidth="1"/>
    <col min="19" max="19" width="10.625" style="240" customWidth="1"/>
    <col min="20" max="20" width="6" style="240" customWidth="1"/>
    <col min="21" max="32" width="7.5" style="240" customWidth="1"/>
    <col min="33" max="33" width="10" style="240" customWidth="1"/>
    <col min="34" max="34" width="37.5" style="240" customWidth="1"/>
    <col min="35" max="16384" width="9" style="240"/>
  </cols>
  <sheetData>
    <row r="1" spans="1:34" ht="17.25" customHeight="1">
      <c r="B1" s="114" t="s">
        <v>297</v>
      </c>
      <c r="N1" s="240" t="s">
        <v>242</v>
      </c>
      <c r="Q1" s="258"/>
      <c r="R1" s="258"/>
      <c r="S1" s="258"/>
      <c r="T1" s="258"/>
      <c r="U1" s="259"/>
      <c r="V1" s="259"/>
      <c r="W1" s="259"/>
      <c r="X1" s="259"/>
      <c r="Y1" s="259"/>
      <c r="Z1" s="259"/>
      <c r="AA1" s="259"/>
      <c r="AB1" s="259"/>
      <c r="AC1" s="259"/>
      <c r="AD1" s="259"/>
      <c r="AE1" s="259"/>
      <c r="AF1" s="259"/>
      <c r="AG1" s="259"/>
    </row>
    <row r="2" spans="1:34" ht="15" customHeight="1">
      <c r="B2" s="114"/>
      <c r="N2" s="1034"/>
      <c r="O2" s="1034"/>
      <c r="P2" s="1034"/>
      <c r="Q2" s="1034"/>
      <c r="R2" s="1034"/>
      <c r="S2" s="1035" t="s">
        <v>234</v>
      </c>
      <c r="T2" s="1035"/>
      <c r="U2" s="1021" t="s">
        <v>235</v>
      </c>
      <c r="V2" s="1021"/>
      <c r="W2" s="1044" t="s">
        <v>241</v>
      </c>
      <c r="X2" s="1044"/>
      <c r="Y2" s="1044" t="s">
        <v>240</v>
      </c>
      <c r="Z2" s="1044"/>
      <c r="AA2" s="915" t="s">
        <v>236</v>
      </c>
      <c r="AB2" s="1021"/>
      <c r="AC2" s="259"/>
      <c r="AD2" s="259"/>
      <c r="AE2" s="259"/>
      <c r="AF2" s="259"/>
      <c r="AG2" s="259"/>
    </row>
    <row r="3" spans="1:34" ht="15" customHeight="1" thickBot="1">
      <c r="N3" s="1034"/>
      <c r="O3" s="1034"/>
      <c r="P3" s="1034"/>
      <c r="Q3" s="1034"/>
      <c r="R3" s="1034"/>
      <c r="S3" s="1035"/>
      <c r="T3" s="1035"/>
      <c r="U3" s="1021"/>
      <c r="V3" s="1021"/>
      <c r="W3" s="1044"/>
      <c r="X3" s="1044"/>
      <c r="Y3" s="1044"/>
      <c r="Z3" s="1044"/>
      <c r="AA3" s="1022"/>
      <c r="AB3" s="1022"/>
      <c r="AC3" s="260"/>
      <c r="AD3" s="260"/>
      <c r="AE3" s="260"/>
      <c r="AF3" s="260"/>
      <c r="AG3" s="261"/>
    </row>
    <row r="4" spans="1:34" ht="15" customHeight="1" thickBot="1">
      <c r="C4" s="1024" t="s">
        <v>1</v>
      </c>
      <c r="D4" s="1024"/>
      <c r="E4" s="1025" t="str">
        <f>基礎情報!E37&amp;""</f>
        <v/>
      </c>
      <c r="F4" s="1025"/>
      <c r="G4" s="1025"/>
      <c r="H4" s="1025"/>
      <c r="I4" s="1025"/>
      <c r="J4" s="1025"/>
      <c r="N4" s="914" t="s">
        <v>237</v>
      </c>
      <c r="O4" s="914"/>
      <c r="P4" s="1027">
        <f>【様式８】実績Ⅱ!T22</f>
        <v>0</v>
      </c>
      <c r="Q4" s="1028"/>
      <c r="R4" s="262" t="s">
        <v>238</v>
      </c>
      <c r="S4" s="1029">
        <v>40000</v>
      </c>
      <c r="T4" s="1030"/>
      <c r="U4" s="1030">
        <f>S4*P4</f>
        <v>0</v>
      </c>
      <c r="V4" s="1031"/>
      <c r="W4" s="1032">
        <f>【様式８】実績Ⅱ!R25/12</f>
        <v>0</v>
      </c>
      <c r="X4" s="1042"/>
      <c r="Y4" s="1032">
        <f>【様式８】実績Ⅱ!R26/12</f>
        <v>0</v>
      </c>
      <c r="Z4" s="1033"/>
      <c r="AA4" s="1038">
        <f>U6+W6+Y6</f>
        <v>0</v>
      </c>
      <c r="AB4" s="1039"/>
      <c r="AC4" s="260"/>
      <c r="AD4" s="260"/>
      <c r="AE4" s="260"/>
      <c r="AF4" s="260"/>
      <c r="AG4" s="261"/>
    </row>
    <row r="5" spans="1:34" ht="15" customHeight="1" thickBot="1">
      <c r="C5" s="512"/>
      <c r="D5" s="512"/>
      <c r="E5" s="512"/>
      <c r="F5" s="512"/>
      <c r="G5" s="512"/>
      <c r="H5" s="512"/>
      <c r="I5" s="512"/>
      <c r="J5" s="512"/>
      <c r="N5" s="914" t="s">
        <v>239</v>
      </c>
      <c r="O5" s="914"/>
      <c r="P5" s="1027">
        <f>【様式８】実績Ⅱ!X22</f>
        <v>0</v>
      </c>
      <c r="Q5" s="1028"/>
      <c r="R5" s="262" t="s">
        <v>238</v>
      </c>
      <c r="S5" s="1029">
        <v>5000</v>
      </c>
      <c r="T5" s="1030"/>
      <c r="U5" s="1032">
        <f>S5*P5</f>
        <v>0</v>
      </c>
      <c r="V5" s="1033"/>
      <c r="W5" s="1036"/>
      <c r="X5" s="1043"/>
      <c r="Y5" s="1036"/>
      <c r="Z5" s="1037"/>
      <c r="AA5" s="1040"/>
      <c r="AB5" s="1041"/>
      <c r="AC5" s="260"/>
      <c r="AD5" s="260"/>
      <c r="AE5" s="260"/>
      <c r="AF5" s="260"/>
      <c r="AG5" s="261"/>
    </row>
    <row r="6" spans="1:34" ht="15" customHeight="1">
      <c r="C6" s="263"/>
      <c r="D6" s="263"/>
      <c r="E6" s="263"/>
      <c r="F6" s="263"/>
      <c r="G6" s="263"/>
      <c r="H6" s="263"/>
      <c r="I6" s="263"/>
      <c r="J6" s="263"/>
      <c r="N6" s="264"/>
      <c r="O6" s="264"/>
      <c r="P6" s="265"/>
      <c r="Q6" s="265"/>
      <c r="R6" s="265"/>
      <c r="S6" s="266"/>
      <c r="T6" s="266"/>
      <c r="U6" s="1033">
        <f>SUM(U4:V5)</f>
        <v>0</v>
      </c>
      <c r="V6" s="1033"/>
      <c r="W6" s="1033">
        <f>SUM(W4:X5)</f>
        <v>0</v>
      </c>
      <c r="X6" s="1033"/>
      <c r="Y6" s="1033">
        <f t="shared" ref="Y6" si="0">SUM(Y4:Z5)</f>
        <v>0</v>
      </c>
      <c r="Z6" s="1033"/>
      <c r="AA6" s="1033"/>
      <c r="AB6" s="1033"/>
      <c r="AC6" s="260"/>
      <c r="AD6" s="260"/>
      <c r="AE6" s="260"/>
      <c r="AF6" s="260"/>
      <c r="AG6" s="261"/>
    </row>
    <row r="7" spans="1:34" ht="22.5" customHeight="1">
      <c r="C7" s="267"/>
      <c r="N7" s="268"/>
      <c r="O7" s="268"/>
      <c r="P7" s="269"/>
      <c r="Q7" s="269"/>
      <c r="R7" s="269"/>
      <c r="S7" s="266"/>
      <c r="T7" s="266"/>
      <c r="U7" s="266"/>
      <c r="V7" s="266"/>
      <c r="W7" s="266"/>
      <c r="X7" s="266"/>
      <c r="Y7" s="266"/>
      <c r="Z7" s="266"/>
      <c r="AA7" s="269"/>
      <c r="AB7" s="269"/>
    </row>
    <row r="8" spans="1:34" ht="22.5" customHeight="1">
      <c r="C8" s="1021"/>
      <c r="D8" s="1021" t="s">
        <v>122</v>
      </c>
      <c r="E8" s="1021" t="s">
        <v>0</v>
      </c>
      <c r="F8" s="1021" t="s">
        <v>19</v>
      </c>
      <c r="G8" s="1021" t="s">
        <v>123</v>
      </c>
      <c r="H8" s="1021"/>
      <c r="I8" s="1021"/>
      <c r="J8" s="1021"/>
      <c r="K8" s="1021" t="s">
        <v>133</v>
      </c>
      <c r="L8" s="1021"/>
      <c r="M8" s="1021"/>
      <c r="N8" s="1021"/>
      <c r="O8" s="1021"/>
      <c r="P8" s="1021"/>
      <c r="Q8" s="1021"/>
      <c r="R8" s="1021"/>
      <c r="S8" s="915" t="s">
        <v>134</v>
      </c>
      <c r="T8" s="915" t="s">
        <v>136</v>
      </c>
      <c r="U8" s="1021" t="s">
        <v>243</v>
      </c>
      <c r="V8" s="1021"/>
      <c r="W8" s="1021"/>
      <c r="X8" s="1021"/>
      <c r="Y8" s="1021"/>
      <c r="Z8" s="1021"/>
      <c r="AA8" s="1021"/>
      <c r="AB8" s="1021"/>
      <c r="AC8" s="1021"/>
      <c r="AD8" s="1021"/>
      <c r="AE8" s="1021"/>
      <c r="AF8" s="1021"/>
      <c r="AG8" s="1021"/>
      <c r="AH8" s="1022" t="s">
        <v>51</v>
      </c>
    </row>
    <row r="9" spans="1:34" ht="35.25" customHeight="1" thickBot="1">
      <c r="C9" s="1022"/>
      <c r="D9" s="1022"/>
      <c r="E9" s="1022"/>
      <c r="F9" s="1022"/>
      <c r="G9" s="1022"/>
      <c r="H9" s="1022"/>
      <c r="I9" s="1022"/>
      <c r="J9" s="1022"/>
      <c r="K9" s="270" t="s">
        <v>125</v>
      </c>
      <c r="L9" s="271" t="s">
        <v>126</v>
      </c>
      <c r="M9" s="271" t="s">
        <v>127</v>
      </c>
      <c r="N9" s="271" t="s">
        <v>128</v>
      </c>
      <c r="O9" s="271" t="s">
        <v>129</v>
      </c>
      <c r="P9" s="271" t="s">
        <v>130</v>
      </c>
      <c r="Q9" s="271" t="s">
        <v>131</v>
      </c>
      <c r="R9" s="272" t="s">
        <v>132</v>
      </c>
      <c r="S9" s="1026"/>
      <c r="T9" s="1026"/>
      <c r="U9" s="273" t="s">
        <v>102</v>
      </c>
      <c r="V9" s="273" t="s">
        <v>135</v>
      </c>
      <c r="W9" s="273" t="s">
        <v>104</v>
      </c>
      <c r="X9" s="273" t="s">
        <v>105</v>
      </c>
      <c r="Y9" s="273" t="s">
        <v>106</v>
      </c>
      <c r="Z9" s="273" t="s">
        <v>107</v>
      </c>
      <c r="AA9" s="273" t="s">
        <v>108</v>
      </c>
      <c r="AB9" s="273" t="s">
        <v>109</v>
      </c>
      <c r="AC9" s="273" t="s">
        <v>110</v>
      </c>
      <c r="AD9" s="273" t="s">
        <v>111</v>
      </c>
      <c r="AE9" s="273" t="s">
        <v>112</v>
      </c>
      <c r="AF9" s="273" t="s">
        <v>113</v>
      </c>
      <c r="AG9" s="274" t="s">
        <v>138</v>
      </c>
      <c r="AH9" s="1023"/>
    </row>
    <row r="10" spans="1:34" ht="19.5" customHeight="1" thickTop="1">
      <c r="A10" s="240">
        <v>1</v>
      </c>
      <c r="C10" s="275" t="str">
        <f>IF(A10&lt;=【様式６別添１】!$A$3,【様式８別添１】!A10,"－")</f>
        <v>－</v>
      </c>
      <c r="D10" s="276" t="str">
        <f>IFERROR(VLOOKUP($C10,【様式６別添１】!$A$9:$P$98,4,FALSE),"")</f>
        <v/>
      </c>
      <c r="E10" s="277" t="str">
        <f>IFERROR(VLOOKUP($C10,【様式６別添１】!$A$9:$P$98,8,FALSE),"")</f>
        <v/>
      </c>
      <c r="F10" s="513"/>
      <c r="G10" s="278" t="str">
        <f>IFERROR(VLOOKUP($C10,【様式６別添１】!$A$9:$P$98,9,FALSE),"")</f>
        <v/>
      </c>
      <c r="H10" s="279" t="s">
        <v>124</v>
      </c>
      <c r="I10" s="280" t="str">
        <f>IFERROR(VLOOKUP($C10,【様式６別添１】!$A$9:$P$98,11,FALSE),"")</f>
        <v/>
      </c>
      <c r="J10" s="281" t="s">
        <v>20</v>
      </c>
      <c r="K10" s="515"/>
      <c r="L10" s="516"/>
      <c r="M10" s="516"/>
      <c r="N10" s="516"/>
      <c r="O10" s="516"/>
      <c r="P10" s="516"/>
      <c r="Q10" s="516"/>
      <c r="R10" s="517"/>
      <c r="S10" s="513"/>
      <c r="T10" s="282" t="str">
        <f>IFERROR(VLOOKUP($C10,【様式６別添１】!$A$9:$P$98,16,FALSE),"")</f>
        <v/>
      </c>
      <c r="U10" s="521"/>
      <c r="V10" s="521"/>
      <c r="W10" s="521"/>
      <c r="X10" s="521"/>
      <c r="Y10" s="521"/>
      <c r="Z10" s="521"/>
      <c r="AA10" s="521"/>
      <c r="AB10" s="521"/>
      <c r="AC10" s="521"/>
      <c r="AD10" s="521"/>
      <c r="AE10" s="521"/>
      <c r="AF10" s="521"/>
      <c r="AG10" s="283">
        <f>SUM(U10:AF10)</f>
        <v>0</v>
      </c>
      <c r="AH10" s="523"/>
    </row>
    <row r="11" spans="1:34" ht="19.5" customHeight="1">
      <c r="A11" s="240">
        <f>A10+1</f>
        <v>2</v>
      </c>
      <c r="C11" s="284" t="str">
        <f>IF(A11&lt;=【様式６別添１】!$A$3,【様式８別添１】!A11,"－")</f>
        <v>－</v>
      </c>
      <c r="D11" s="285" t="str">
        <f>IFERROR(VLOOKUP($C11,【様式６別添１】!$A$9:$P$98,4,FALSE),"")</f>
        <v/>
      </c>
      <c r="E11" s="428" t="str">
        <f>IFERROR(VLOOKUP($C11,【様式６別添１】!$A$9:$P$98,8,FALSE),"")</f>
        <v/>
      </c>
      <c r="F11" s="514"/>
      <c r="G11" s="286" t="str">
        <f>IFERROR(VLOOKUP($C11,【様式６別添１】!$A$9:$P$98,9,FALSE),"")</f>
        <v/>
      </c>
      <c r="H11" s="287" t="s">
        <v>124</v>
      </c>
      <c r="I11" s="288" t="str">
        <f>IFERROR(VLOOKUP($C11,【様式６別添１】!$A$9:$P$98,11,FALSE),"")</f>
        <v/>
      </c>
      <c r="J11" s="289" t="s">
        <v>20</v>
      </c>
      <c r="K11" s="518"/>
      <c r="L11" s="519"/>
      <c r="M11" s="519"/>
      <c r="N11" s="519"/>
      <c r="O11" s="519"/>
      <c r="P11" s="519"/>
      <c r="Q11" s="519"/>
      <c r="R11" s="520"/>
      <c r="S11" s="514"/>
      <c r="T11" s="290" t="str">
        <f>IFERROR(VLOOKUP($C11,【様式６別添１】!$A$9:$P$98,16,FALSE),"")</f>
        <v/>
      </c>
      <c r="U11" s="522"/>
      <c r="V11" s="522"/>
      <c r="W11" s="522"/>
      <c r="X11" s="522"/>
      <c r="Y11" s="522"/>
      <c r="Z11" s="522"/>
      <c r="AA11" s="522"/>
      <c r="AB11" s="522"/>
      <c r="AC11" s="522"/>
      <c r="AD11" s="522"/>
      <c r="AE11" s="522"/>
      <c r="AF11" s="522"/>
      <c r="AG11" s="291">
        <f t="shared" ref="AG11" si="1">SUM(U11:AF11)</f>
        <v>0</v>
      </c>
      <c r="AH11" s="524"/>
    </row>
    <row r="12" spans="1:34" ht="19.5" customHeight="1">
      <c r="A12" s="240">
        <f t="shared" ref="A12:A59" si="2">A11+1</f>
        <v>3</v>
      </c>
      <c r="C12" s="284" t="str">
        <f>IF(A12&lt;=【様式６別添１】!$A$3,【様式８別添１】!A12,"－")</f>
        <v>－</v>
      </c>
      <c r="D12" s="285" t="str">
        <f>IFERROR(VLOOKUP($C12,【様式６別添１】!$A$9:$P$98,4,FALSE),"")</f>
        <v/>
      </c>
      <c r="E12" s="428" t="str">
        <f>IFERROR(VLOOKUP($C12,【様式６別添１】!$A$9:$P$98,8,FALSE),"")</f>
        <v/>
      </c>
      <c r="F12" s="514"/>
      <c r="G12" s="286" t="str">
        <f>IFERROR(VLOOKUP($C12,【様式６別添１】!$A$9:$P$98,9,FALSE),"")</f>
        <v/>
      </c>
      <c r="H12" s="287" t="s">
        <v>117</v>
      </c>
      <c r="I12" s="288" t="str">
        <f>IFERROR(VLOOKUP($C12,【様式６別添１】!$A$9:$P$98,11,FALSE),"")</f>
        <v/>
      </c>
      <c r="J12" s="289" t="s">
        <v>20</v>
      </c>
      <c r="K12" s="518"/>
      <c r="L12" s="519"/>
      <c r="M12" s="519"/>
      <c r="N12" s="519"/>
      <c r="O12" s="519"/>
      <c r="P12" s="519"/>
      <c r="Q12" s="519"/>
      <c r="R12" s="520"/>
      <c r="S12" s="514"/>
      <c r="T12" s="290" t="str">
        <f>IFERROR(VLOOKUP($C12,【様式６別添１】!$A$9:$P$98,16,FALSE),"")</f>
        <v/>
      </c>
      <c r="U12" s="522"/>
      <c r="V12" s="522"/>
      <c r="W12" s="522"/>
      <c r="X12" s="522"/>
      <c r="Y12" s="522"/>
      <c r="Z12" s="522"/>
      <c r="AA12" s="522"/>
      <c r="AB12" s="522"/>
      <c r="AC12" s="522"/>
      <c r="AD12" s="522"/>
      <c r="AE12" s="522"/>
      <c r="AF12" s="522"/>
      <c r="AG12" s="291">
        <f t="shared" ref="AG12:AG58" si="3">SUM(U12:AF12)</f>
        <v>0</v>
      </c>
      <c r="AH12" s="524"/>
    </row>
    <row r="13" spans="1:34" ht="19.5" customHeight="1">
      <c r="A13" s="240">
        <f t="shared" si="2"/>
        <v>4</v>
      </c>
      <c r="C13" s="284" t="str">
        <f>IF(A13&lt;=【様式６別添１】!$A$3,【様式８別添１】!A13,"－")</f>
        <v>－</v>
      </c>
      <c r="D13" s="285" t="str">
        <f>IFERROR(VLOOKUP($C13,【様式６別添１】!$A$9:$P$98,4,FALSE),"")</f>
        <v/>
      </c>
      <c r="E13" s="428" t="str">
        <f>IFERROR(VLOOKUP($C13,【様式６別添１】!$A$9:$P$98,8,FALSE),"")</f>
        <v/>
      </c>
      <c r="F13" s="514"/>
      <c r="G13" s="286" t="str">
        <f>IFERROR(VLOOKUP($C13,【様式６別添１】!$A$9:$P$98,9,FALSE),"")</f>
        <v/>
      </c>
      <c r="H13" s="287" t="s">
        <v>117</v>
      </c>
      <c r="I13" s="288" t="str">
        <f>IFERROR(VLOOKUP($C13,【様式６別添１】!$A$9:$P$98,11,FALSE),"")</f>
        <v/>
      </c>
      <c r="J13" s="289" t="s">
        <v>20</v>
      </c>
      <c r="K13" s="518"/>
      <c r="L13" s="519"/>
      <c r="M13" s="519"/>
      <c r="N13" s="519"/>
      <c r="O13" s="519"/>
      <c r="P13" s="519"/>
      <c r="Q13" s="519"/>
      <c r="R13" s="520"/>
      <c r="S13" s="514"/>
      <c r="T13" s="290" t="str">
        <f>IFERROR(VLOOKUP($C13,【様式６別添１】!$A$9:$P$98,16,FALSE),"")</f>
        <v/>
      </c>
      <c r="U13" s="522"/>
      <c r="V13" s="522"/>
      <c r="W13" s="522"/>
      <c r="X13" s="522"/>
      <c r="Y13" s="522"/>
      <c r="Z13" s="522"/>
      <c r="AA13" s="522"/>
      <c r="AB13" s="522"/>
      <c r="AC13" s="522"/>
      <c r="AD13" s="522"/>
      <c r="AE13" s="522"/>
      <c r="AF13" s="522"/>
      <c r="AG13" s="291">
        <f t="shared" si="3"/>
        <v>0</v>
      </c>
      <c r="AH13" s="524"/>
    </row>
    <row r="14" spans="1:34" ht="19.5" customHeight="1">
      <c r="A14" s="240">
        <f t="shared" si="2"/>
        <v>5</v>
      </c>
      <c r="C14" s="284" t="str">
        <f>IF(A14&lt;=【様式６別添１】!$A$3,【様式８別添１】!A14,"－")</f>
        <v>－</v>
      </c>
      <c r="D14" s="285" t="str">
        <f>IFERROR(VLOOKUP($C14,【様式６別添１】!$A$9:$P$98,4,FALSE),"")</f>
        <v/>
      </c>
      <c r="E14" s="428" t="str">
        <f>IFERROR(VLOOKUP($C14,【様式６別添１】!$A$9:$P$98,8,FALSE),"")</f>
        <v/>
      </c>
      <c r="F14" s="514"/>
      <c r="G14" s="286" t="str">
        <f>IFERROR(VLOOKUP($C14,【様式６別添１】!$A$9:$P$98,9,FALSE),"")</f>
        <v/>
      </c>
      <c r="H14" s="287" t="s">
        <v>117</v>
      </c>
      <c r="I14" s="288" t="str">
        <f>IFERROR(VLOOKUP($C14,【様式６別添１】!$A$9:$P$98,11,FALSE),"")</f>
        <v/>
      </c>
      <c r="J14" s="289" t="s">
        <v>20</v>
      </c>
      <c r="K14" s="518"/>
      <c r="L14" s="519"/>
      <c r="M14" s="519"/>
      <c r="N14" s="519"/>
      <c r="O14" s="519"/>
      <c r="P14" s="519"/>
      <c r="Q14" s="519"/>
      <c r="R14" s="520"/>
      <c r="S14" s="514"/>
      <c r="T14" s="290" t="str">
        <f>IFERROR(VLOOKUP($C14,【様式６別添１】!$A$9:$P$98,16,FALSE),"")</f>
        <v/>
      </c>
      <c r="U14" s="522"/>
      <c r="V14" s="522"/>
      <c r="W14" s="522"/>
      <c r="X14" s="522"/>
      <c r="Y14" s="522"/>
      <c r="Z14" s="522"/>
      <c r="AA14" s="522"/>
      <c r="AB14" s="522"/>
      <c r="AC14" s="522"/>
      <c r="AD14" s="522"/>
      <c r="AE14" s="522"/>
      <c r="AF14" s="522"/>
      <c r="AG14" s="291">
        <f t="shared" si="3"/>
        <v>0</v>
      </c>
      <c r="AH14" s="524"/>
    </row>
    <row r="15" spans="1:34" ht="19.5" customHeight="1">
      <c r="A15" s="240">
        <f t="shared" si="2"/>
        <v>6</v>
      </c>
      <c r="C15" s="284" t="str">
        <f>IF(A15&lt;=【様式６別添１】!$A$3,【様式８別添１】!A15,"－")</f>
        <v>－</v>
      </c>
      <c r="D15" s="285" t="str">
        <f>IFERROR(VLOOKUP($C15,【様式６別添１】!$A$9:$P$98,4,FALSE),"")</f>
        <v/>
      </c>
      <c r="E15" s="428" t="str">
        <f>IFERROR(VLOOKUP($C15,【様式６別添１】!$A$9:$P$98,8,FALSE),"")</f>
        <v/>
      </c>
      <c r="F15" s="514"/>
      <c r="G15" s="286" t="str">
        <f>IFERROR(VLOOKUP($C15,【様式６別添１】!$A$9:$P$98,9,FALSE),"")</f>
        <v/>
      </c>
      <c r="H15" s="287" t="s">
        <v>117</v>
      </c>
      <c r="I15" s="288" t="str">
        <f>IFERROR(VLOOKUP($C15,【様式６別添１】!$A$9:$P$98,11,FALSE),"")</f>
        <v/>
      </c>
      <c r="J15" s="289" t="s">
        <v>20</v>
      </c>
      <c r="K15" s="518"/>
      <c r="L15" s="519"/>
      <c r="M15" s="519"/>
      <c r="N15" s="519"/>
      <c r="O15" s="519"/>
      <c r="P15" s="519"/>
      <c r="Q15" s="519"/>
      <c r="R15" s="520"/>
      <c r="S15" s="514"/>
      <c r="T15" s="290" t="str">
        <f>IFERROR(VLOOKUP($C15,【様式６別添１】!$A$9:$P$98,16,FALSE),"")</f>
        <v/>
      </c>
      <c r="U15" s="522"/>
      <c r="V15" s="522"/>
      <c r="W15" s="522"/>
      <c r="X15" s="522"/>
      <c r="Y15" s="522"/>
      <c r="Z15" s="522"/>
      <c r="AA15" s="522"/>
      <c r="AB15" s="522"/>
      <c r="AC15" s="522"/>
      <c r="AD15" s="522"/>
      <c r="AE15" s="522"/>
      <c r="AF15" s="522"/>
      <c r="AG15" s="291">
        <f t="shared" si="3"/>
        <v>0</v>
      </c>
      <c r="AH15" s="524"/>
    </row>
    <row r="16" spans="1:34" ht="19.5" customHeight="1">
      <c r="A16" s="240">
        <f t="shared" si="2"/>
        <v>7</v>
      </c>
      <c r="C16" s="284" t="str">
        <f>IF(A16&lt;=【様式６別添１】!$A$3,【様式８別添１】!A16,"－")</f>
        <v>－</v>
      </c>
      <c r="D16" s="285" t="str">
        <f>IFERROR(VLOOKUP($C16,【様式６別添１】!$A$9:$P$98,4,FALSE),"")</f>
        <v/>
      </c>
      <c r="E16" s="428" t="str">
        <f>IFERROR(VLOOKUP($C16,【様式６別添１】!$A$9:$P$98,8,FALSE),"")</f>
        <v/>
      </c>
      <c r="F16" s="514"/>
      <c r="G16" s="286" t="str">
        <f>IFERROR(VLOOKUP($C16,【様式６別添１】!$A$9:$P$98,9,FALSE),"")</f>
        <v/>
      </c>
      <c r="H16" s="287" t="s">
        <v>117</v>
      </c>
      <c r="I16" s="288" t="str">
        <f>IFERROR(VLOOKUP($C16,【様式６別添１】!$A$9:$P$98,11,FALSE),"")</f>
        <v/>
      </c>
      <c r="J16" s="289" t="s">
        <v>20</v>
      </c>
      <c r="K16" s="518"/>
      <c r="L16" s="519"/>
      <c r="M16" s="519"/>
      <c r="N16" s="519"/>
      <c r="O16" s="519"/>
      <c r="P16" s="519"/>
      <c r="Q16" s="519"/>
      <c r="R16" s="520"/>
      <c r="S16" s="514"/>
      <c r="T16" s="290" t="str">
        <f>IFERROR(VLOOKUP($C16,【様式６別添１】!$A$9:$P$98,16,FALSE),"")</f>
        <v/>
      </c>
      <c r="U16" s="522"/>
      <c r="V16" s="522"/>
      <c r="W16" s="522"/>
      <c r="X16" s="522"/>
      <c r="Y16" s="522"/>
      <c r="Z16" s="522"/>
      <c r="AA16" s="522"/>
      <c r="AB16" s="522"/>
      <c r="AC16" s="522"/>
      <c r="AD16" s="522"/>
      <c r="AE16" s="522"/>
      <c r="AF16" s="522"/>
      <c r="AG16" s="291">
        <f t="shared" si="3"/>
        <v>0</v>
      </c>
      <c r="AH16" s="524"/>
    </row>
    <row r="17" spans="1:34" ht="19.5" customHeight="1">
      <c r="A17" s="240">
        <f t="shared" si="2"/>
        <v>8</v>
      </c>
      <c r="C17" s="284" t="str">
        <f>IF(A17&lt;=【様式６別添１】!$A$3,【様式８別添１】!A17,"－")</f>
        <v>－</v>
      </c>
      <c r="D17" s="285" t="str">
        <f>IFERROR(VLOOKUP($C17,【様式６別添１】!$A$9:$P$98,4,FALSE),"")</f>
        <v/>
      </c>
      <c r="E17" s="428" t="str">
        <f>IFERROR(VLOOKUP($C17,【様式６別添１】!$A$9:$P$98,8,FALSE),"")</f>
        <v/>
      </c>
      <c r="F17" s="514"/>
      <c r="G17" s="286" t="str">
        <f>IFERROR(VLOOKUP($C17,【様式６別添１】!$A$9:$P$98,9,FALSE),"")</f>
        <v/>
      </c>
      <c r="H17" s="287" t="s">
        <v>117</v>
      </c>
      <c r="I17" s="288" t="str">
        <f>IFERROR(VLOOKUP($C17,【様式６別添１】!$A$9:$P$98,11,FALSE),"")</f>
        <v/>
      </c>
      <c r="J17" s="289" t="s">
        <v>20</v>
      </c>
      <c r="K17" s="518"/>
      <c r="L17" s="519"/>
      <c r="M17" s="519"/>
      <c r="N17" s="519"/>
      <c r="O17" s="519"/>
      <c r="P17" s="519"/>
      <c r="Q17" s="519"/>
      <c r="R17" s="520"/>
      <c r="S17" s="514"/>
      <c r="T17" s="290" t="str">
        <f>IFERROR(VLOOKUP($C17,【様式６別添１】!$A$9:$P$98,16,FALSE),"")</f>
        <v/>
      </c>
      <c r="U17" s="522"/>
      <c r="V17" s="522"/>
      <c r="W17" s="522"/>
      <c r="X17" s="522"/>
      <c r="Y17" s="522"/>
      <c r="Z17" s="522"/>
      <c r="AA17" s="522"/>
      <c r="AB17" s="522"/>
      <c r="AC17" s="522"/>
      <c r="AD17" s="522"/>
      <c r="AE17" s="522"/>
      <c r="AF17" s="522"/>
      <c r="AG17" s="291">
        <f t="shared" si="3"/>
        <v>0</v>
      </c>
      <c r="AH17" s="524"/>
    </row>
    <row r="18" spans="1:34" ht="19.5" customHeight="1">
      <c r="A18" s="240">
        <f t="shared" si="2"/>
        <v>9</v>
      </c>
      <c r="C18" s="284" t="str">
        <f>IF(A18&lt;=【様式６別添１】!$A$3,【様式８別添１】!A18,"－")</f>
        <v>－</v>
      </c>
      <c r="D18" s="285" t="str">
        <f>IFERROR(VLOOKUP($C18,【様式６別添１】!$A$9:$P$98,4,FALSE),"")</f>
        <v/>
      </c>
      <c r="E18" s="428" t="str">
        <f>IFERROR(VLOOKUP($C18,【様式６別添１】!$A$9:$P$98,8,FALSE),"")</f>
        <v/>
      </c>
      <c r="F18" s="514"/>
      <c r="G18" s="286" t="str">
        <f>IFERROR(VLOOKUP($C18,【様式６別添１】!$A$9:$P$98,9,FALSE),"")</f>
        <v/>
      </c>
      <c r="H18" s="287" t="s">
        <v>117</v>
      </c>
      <c r="I18" s="288" t="str">
        <f>IFERROR(VLOOKUP($C18,【様式６別添１】!$A$9:$P$98,11,FALSE),"")</f>
        <v/>
      </c>
      <c r="J18" s="289" t="s">
        <v>20</v>
      </c>
      <c r="K18" s="518"/>
      <c r="L18" s="519"/>
      <c r="M18" s="519"/>
      <c r="N18" s="519"/>
      <c r="O18" s="519"/>
      <c r="P18" s="519"/>
      <c r="Q18" s="519"/>
      <c r="R18" s="520"/>
      <c r="S18" s="514"/>
      <c r="T18" s="290" t="str">
        <f>IFERROR(VLOOKUP($C18,【様式６別添１】!$A$9:$P$98,16,FALSE),"")</f>
        <v/>
      </c>
      <c r="U18" s="522"/>
      <c r="V18" s="522"/>
      <c r="W18" s="522"/>
      <c r="X18" s="522"/>
      <c r="Y18" s="522"/>
      <c r="Z18" s="522"/>
      <c r="AA18" s="522"/>
      <c r="AB18" s="522"/>
      <c r="AC18" s="522"/>
      <c r="AD18" s="522"/>
      <c r="AE18" s="522"/>
      <c r="AF18" s="522"/>
      <c r="AG18" s="291">
        <f t="shared" si="3"/>
        <v>0</v>
      </c>
      <c r="AH18" s="524"/>
    </row>
    <row r="19" spans="1:34" ht="19.5" customHeight="1">
      <c r="A19" s="240">
        <f t="shared" si="2"/>
        <v>10</v>
      </c>
      <c r="C19" s="284" t="str">
        <f>IF(A19&lt;=【様式６別添１】!$A$3,【様式８別添１】!A19,"－")</f>
        <v>－</v>
      </c>
      <c r="D19" s="285" t="str">
        <f>IFERROR(VLOOKUP($C19,【様式６別添１】!$A$9:$P$98,4,FALSE),"")</f>
        <v/>
      </c>
      <c r="E19" s="428" t="str">
        <f>IFERROR(VLOOKUP($C19,【様式６別添１】!$A$9:$P$98,8,FALSE),"")</f>
        <v/>
      </c>
      <c r="F19" s="514"/>
      <c r="G19" s="286" t="str">
        <f>IFERROR(VLOOKUP($C19,【様式６別添１】!$A$9:$P$98,9,FALSE),"")</f>
        <v/>
      </c>
      <c r="H19" s="287" t="s">
        <v>117</v>
      </c>
      <c r="I19" s="288" t="str">
        <f>IFERROR(VLOOKUP($C19,【様式６別添１】!$A$9:$P$98,11,FALSE),"")</f>
        <v/>
      </c>
      <c r="J19" s="289" t="s">
        <v>20</v>
      </c>
      <c r="K19" s="518"/>
      <c r="L19" s="519"/>
      <c r="M19" s="519"/>
      <c r="N19" s="519"/>
      <c r="O19" s="519"/>
      <c r="P19" s="519"/>
      <c r="Q19" s="519"/>
      <c r="R19" s="520"/>
      <c r="S19" s="514"/>
      <c r="T19" s="290" t="str">
        <f>IFERROR(VLOOKUP($C19,【様式６別添１】!$A$9:$P$98,16,FALSE),"")</f>
        <v/>
      </c>
      <c r="U19" s="522"/>
      <c r="V19" s="522"/>
      <c r="W19" s="522"/>
      <c r="X19" s="522"/>
      <c r="Y19" s="522"/>
      <c r="Z19" s="522"/>
      <c r="AA19" s="522"/>
      <c r="AB19" s="522"/>
      <c r="AC19" s="522"/>
      <c r="AD19" s="522"/>
      <c r="AE19" s="522"/>
      <c r="AF19" s="522"/>
      <c r="AG19" s="291">
        <f t="shared" si="3"/>
        <v>0</v>
      </c>
      <c r="AH19" s="524"/>
    </row>
    <row r="20" spans="1:34" ht="19.5" customHeight="1">
      <c r="A20" s="240">
        <f t="shared" si="2"/>
        <v>11</v>
      </c>
      <c r="C20" s="284" t="str">
        <f>IF(A20&lt;=【様式６別添１】!$A$3,【様式８別添１】!A20,"－")</f>
        <v>－</v>
      </c>
      <c r="D20" s="285" t="str">
        <f>IFERROR(VLOOKUP($C20,【様式６別添１】!$A$9:$P$98,4,FALSE),"")</f>
        <v/>
      </c>
      <c r="E20" s="428" t="str">
        <f>IFERROR(VLOOKUP($C20,【様式６別添１】!$A$9:$P$98,8,FALSE),"")</f>
        <v/>
      </c>
      <c r="F20" s="514"/>
      <c r="G20" s="286" t="str">
        <f>IFERROR(VLOOKUP($C20,【様式６別添１】!$A$9:$P$98,9,FALSE),"")</f>
        <v/>
      </c>
      <c r="H20" s="287" t="s">
        <v>117</v>
      </c>
      <c r="I20" s="288" t="str">
        <f>IFERROR(VLOOKUP($C20,【様式６別添１】!$A$9:$P$98,11,FALSE),"")</f>
        <v/>
      </c>
      <c r="J20" s="289" t="s">
        <v>20</v>
      </c>
      <c r="K20" s="518"/>
      <c r="L20" s="519"/>
      <c r="M20" s="519"/>
      <c r="N20" s="519"/>
      <c r="O20" s="519"/>
      <c r="P20" s="519"/>
      <c r="Q20" s="519"/>
      <c r="R20" s="520"/>
      <c r="S20" s="514"/>
      <c r="T20" s="290" t="str">
        <f>IFERROR(VLOOKUP($C20,【様式６別添１】!$A$9:$P$98,16,FALSE),"")</f>
        <v/>
      </c>
      <c r="U20" s="522"/>
      <c r="V20" s="522"/>
      <c r="W20" s="522"/>
      <c r="X20" s="522"/>
      <c r="Y20" s="522"/>
      <c r="Z20" s="522"/>
      <c r="AA20" s="522"/>
      <c r="AB20" s="522"/>
      <c r="AC20" s="522"/>
      <c r="AD20" s="522"/>
      <c r="AE20" s="522"/>
      <c r="AF20" s="522"/>
      <c r="AG20" s="291">
        <f t="shared" si="3"/>
        <v>0</v>
      </c>
      <c r="AH20" s="524"/>
    </row>
    <row r="21" spans="1:34" ht="19.5" customHeight="1">
      <c r="A21" s="240">
        <f t="shared" si="2"/>
        <v>12</v>
      </c>
      <c r="C21" s="284" t="str">
        <f>IF(A21&lt;=【様式６別添１】!$A$3,【様式８別添１】!A21,"－")</f>
        <v>－</v>
      </c>
      <c r="D21" s="285" t="str">
        <f>IFERROR(VLOOKUP($C21,【様式６別添１】!$A$9:$P$98,4,FALSE),"")</f>
        <v/>
      </c>
      <c r="E21" s="428" t="str">
        <f>IFERROR(VLOOKUP($C21,【様式６別添１】!$A$9:$P$98,8,FALSE),"")</f>
        <v/>
      </c>
      <c r="F21" s="514"/>
      <c r="G21" s="286" t="str">
        <f>IFERROR(VLOOKUP($C21,【様式６別添１】!$A$9:$P$98,9,FALSE),"")</f>
        <v/>
      </c>
      <c r="H21" s="287" t="s">
        <v>117</v>
      </c>
      <c r="I21" s="288" t="str">
        <f>IFERROR(VLOOKUP($C21,【様式６別添１】!$A$9:$P$98,11,FALSE),"")</f>
        <v/>
      </c>
      <c r="J21" s="289" t="s">
        <v>20</v>
      </c>
      <c r="K21" s="518"/>
      <c r="L21" s="519"/>
      <c r="M21" s="519"/>
      <c r="N21" s="519"/>
      <c r="O21" s="519"/>
      <c r="P21" s="519"/>
      <c r="Q21" s="519"/>
      <c r="R21" s="520"/>
      <c r="S21" s="514"/>
      <c r="T21" s="290" t="str">
        <f>IFERROR(VLOOKUP($C21,【様式６別添１】!$A$9:$P$98,16,FALSE),"")</f>
        <v/>
      </c>
      <c r="U21" s="522"/>
      <c r="V21" s="522"/>
      <c r="W21" s="522"/>
      <c r="X21" s="522"/>
      <c r="Y21" s="522"/>
      <c r="Z21" s="522"/>
      <c r="AA21" s="522"/>
      <c r="AB21" s="522"/>
      <c r="AC21" s="522"/>
      <c r="AD21" s="522"/>
      <c r="AE21" s="522"/>
      <c r="AF21" s="522"/>
      <c r="AG21" s="291">
        <f t="shared" si="3"/>
        <v>0</v>
      </c>
      <c r="AH21" s="524"/>
    </row>
    <row r="22" spans="1:34" ht="19.5" customHeight="1">
      <c r="A22" s="240">
        <f t="shared" si="2"/>
        <v>13</v>
      </c>
      <c r="C22" s="284" t="str">
        <f>IF(A22&lt;=【様式６別添１】!$A$3,【様式８別添１】!A22,"－")</f>
        <v>－</v>
      </c>
      <c r="D22" s="285" t="str">
        <f>IFERROR(VLOOKUP($C22,【様式６別添１】!$A$9:$P$98,4,FALSE),"")</f>
        <v/>
      </c>
      <c r="E22" s="428" t="str">
        <f>IFERROR(VLOOKUP($C22,【様式６別添１】!$A$9:$P$98,8,FALSE),"")</f>
        <v/>
      </c>
      <c r="F22" s="514"/>
      <c r="G22" s="286" t="str">
        <f>IFERROR(VLOOKUP($C22,【様式６別添１】!$A$9:$P$98,9,FALSE),"")</f>
        <v/>
      </c>
      <c r="H22" s="287" t="s">
        <v>117</v>
      </c>
      <c r="I22" s="288" t="str">
        <f>IFERROR(VLOOKUP($C22,【様式６別添１】!$A$9:$P$98,11,FALSE),"")</f>
        <v/>
      </c>
      <c r="J22" s="289" t="s">
        <v>20</v>
      </c>
      <c r="K22" s="518"/>
      <c r="L22" s="519"/>
      <c r="M22" s="519"/>
      <c r="N22" s="519"/>
      <c r="O22" s="519"/>
      <c r="P22" s="519"/>
      <c r="Q22" s="519"/>
      <c r="R22" s="520"/>
      <c r="S22" s="514"/>
      <c r="T22" s="290" t="str">
        <f>IFERROR(VLOOKUP($C22,【様式６別添１】!$A$9:$P$98,16,FALSE),"")</f>
        <v/>
      </c>
      <c r="U22" s="522"/>
      <c r="V22" s="522"/>
      <c r="W22" s="522"/>
      <c r="X22" s="522"/>
      <c r="Y22" s="522"/>
      <c r="Z22" s="522"/>
      <c r="AA22" s="522"/>
      <c r="AB22" s="522"/>
      <c r="AC22" s="522"/>
      <c r="AD22" s="522"/>
      <c r="AE22" s="522"/>
      <c r="AF22" s="522"/>
      <c r="AG22" s="291">
        <f t="shared" si="3"/>
        <v>0</v>
      </c>
      <c r="AH22" s="524"/>
    </row>
    <row r="23" spans="1:34" ht="19.5" customHeight="1">
      <c r="A23" s="240">
        <f t="shared" si="2"/>
        <v>14</v>
      </c>
      <c r="C23" s="284" t="str">
        <f>IF(A23&lt;=【様式６別添１】!$A$3,【様式８別添１】!A23,"－")</f>
        <v>－</v>
      </c>
      <c r="D23" s="285" t="str">
        <f>IFERROR(VLOOKUP($C23,【様式６別添１】!$A$9:$P$98,4,FALSE),"")</f>
        <v/>
      </c>
      <c r="E23" s="428" t="str">
        <f>IFERROR(VLOOKUP($C23,【様式６別添１】!$A$9:$P$98,8,FALSE),"")</f>
        <v/>
      </c>
      <c r="F23" s="514"/>
      <c r="G23" s="286" t="str">
        <f>IFERROR(VLOOKUP($C23,【様式６別添１】!$A$9:$P$98,9,FALSE),"")</f>
        <v/>
      </c>
      <c r="H23" s="287" t="s">
        <v>117</v>
      </c>
      <c r="I23" s="288" t="str">
        <f>IFERROR(VLOOKUP($C23,【様式６別添１】!$A$9:$P$98,11,FALSE),"")</f>
        <v/>
      </c>
      <c r="J23" s="289" t="s">
        <v>20</v>
      </c>
      <c r="K23" s="518"/>
      <c r="L23" s="519"/>
      <c r="M23" s="519"/>
      <c r="N23" s="519"/>
      <c r="O23" s="519"/>
      <c r="P23" s="519"/>
      <c r="Q23" s="519"/>
      <c r="R23" s="520"/>
      <c r="S23" s="514"/>
      <c r="T23" s="290" t="str">
        <f>IFERROR(VLOOKUP($C23,【様式６別添１】!$A$9:$P$98,16,FALSE),"")</f>
        <v/>
      </c>
      <c r="U23" s="522"/>
      <c r="V23" s="522"/>
      <c r="W23" s="522"/>
      <c r="X23" s="522"/>
      <c r="Y23" s="522"/>
      <c r="Z23" s="522"/>
      <c r="AA23" s="522"/>
      <c r="AB23" s="522"/>
      <c r="AC23" s="522"/>
      <c r="AD23" s="522"/>
      <c r="AE23" s="522"/>
      <c r="AF23" s="522"/>
      <c r="AG23" s="291">
        <f t="shared" si="3"/>
        <v>0</v>
      </c>
      <c r="AH23" s="524"/>
    </row>
    <row r="24" spans="1:34" ht="19.5" customHeight="1">
      <c r="A24" s="240">
        <f t="shared" si="2"/>
        <v>15</v>
      </c>
      <c r="C24" s="284" t="str">
        <f>IF(A24&lt;=【様式６別添１】!$A$3,【様式８別添１】!A24,"－")</f>
        <v>－</v>
      </c>
      <c r="D24" s="285" t="str">
        <f>IFERROR(VLOOKUP($C24,【様式６別添１】!$A$9:$P$98,4,FALSE),"")</f>
        <v/>
      </c>
      <c r="E24" s="428" t="str">
        <f>IFERROR(VLOOKUP($C24,【様式６別添１】!$A$9:$P$98,8,FALSE),"")</f>
        <v/>
      </c>
      <c r="F24" s="514"/>
      <c r="G24" s="286" t="str">
        <f>IFERROR(VLOOKUP($C24,【様式６別添１】!$A$9:$P$98,9,FALSE),"")</f>
        <v/>
      </c>
      <c r="H24" s="287" t="s">
        <v>117</v>
      </c>
      <c r="I24" s="288" t="str">
        <f>IFERROR(VLOOKUP($C24,【様式６別添１】!$A$9:$P$98,11,FALSE),"")</f>
        <v/>
      </c>
      <c r="J24" s="289" t="s">
        <v>20</v>
      </c>
      <c r="K24" s="518"/>
      <c r="L24" s="519"/>
      <c r="M24" s="519"/>
      <c r="N24" s="519"/>
      <c r="O24" s="519"/>
      <c r="P24" s="519"/>
      <c r="Q24" s="519"/>
      <c r="R24" s="520"/>
      <c r="S24" s="514"/>
      <c r="T24" s="290" t="str">
        <f>IFERROR(VLOOKUP($C24,【様式６別添１】!$A$9:$P$98,16,FALSE),"")</f>
        <v/>
      </c>
      <c r="U24" s="522"/>
      <c r="V24" s="522"/>
      <c r="W24" s="522"/>
      <c r="X24" s="522"/>
      <c r="Y24" s="522"/>
      <c r="Z24" s="522"/>
      <c r="AA24" s="522"/>
      <c r="AB24" s="522"/>
      <c r="AC24" s="522"/>
      <c r="AD24" s="522"/>
      <c r="AE24" s="522"/>
      <c r="AF24" s="522"/>
      <c r="AG24" s="291">
        <f t="shared" si="3"/>
        <v>0</v>
      </c>
      <c r="AH24" s="524"/>
    </row>
    <row r="25" spans="1:34" ht="19.5" customHeight="1">
      <c r="A25" s="240">
        <f t="shared" si="2"/>
        <v>16</v>
      </c>
      <c r="C25" s="284" t="str">
        <f>IF(A25&lt;=【様式６別添１】!$A$3,【様式８別添１】!A25,"－")</f>
        <v>－</v>
      </c>
      <c r="D25" s="285" t="str">
        <f>IFERROR(VLOOKUP($C25,【様式６別添１】!$A$9:$P$98,4,FALSE),"")</f>
        <v/>
      </c>
      <c r="E25" s="428" t="str">
        <f>IFERROR(VLOOKUP($C25,【様式６別添１】!$A$9:$P$98,8,FALSE),"")</f>
        <v/>
      </c>
      <c r="F25" s="514"/>
      <c r="G25" s="286" t="str">
        <f>IFERROR(VLOOKUP($C25,【様式６別添１】!$A$9:$P$98,9,FALSE),"")</f>
        <v/>
      </c>
      <c r="H25" s="287" t="s">
        <v>117</v>
      </c>
      <c r="I25" s="288" t="str">
        <f>IFERROR(VLOOKUP($C25,【様式６別添１】!$A$9:$P$98,11,FALSE),"")</f>
        <v/>
      </c>
      <c r="J25" s="289" t="s">
        <v>20</v>
      </c>
      <c r="K25" s="518"/>
      <c r="L25" s="519"/>
      <c r="M25" s="519"/>
      <c r="N25" s="519"/>
      <c r="O25" s="519"/>
      <c r="P25" s="519"/>
      <c r="Q25" s="519"/>
      <c r="R25" s="520"/>
      <c r="S25" s="514"/>
      <c r="T25" s="290" t="str">
        <f>IFERROR(VLOOKUP($C25,【様式６別添１】!$A$9:$P$98,16,FALSE),"")</f>
        <v/>
      </c>
      <c r="U25" s="522"/>
      <c r="V25" s="522"/>
      <c r="W25" s="522"/>
      <c r="X25" s="522"/>
      <c r="Y25" s="522"/>
      <c r="Z25" s="522"/>
      <c r="AA25" s="522"/>
      <c r="AB25" s="522"/>
      <c r="AC25" s="522"/>
      <c r="AD25" s="522"/>
      <c r="AE25" s="522"/>
      <c r="AF25" s="522"/>
      <c r="AG25" s="291">
        <f t="shared" si="3"/>
        <v>0</v>
      </c>
      <c r="AH25" s="524"/>
    </row>
    <row r="26" spans="1:34" ht="19.5" customHeight="1">
      <c r="A26" s="240">
        <f t="shared" si="2"/>
        <v>17</v>
      </c>
      <c r="C26" s="284" t="str">
        <f>IF(A26&lt;=【様式６別添１】!$A$3,【様式８別添１】!A26,"－")</f>
        <v>－</v>
      </c>
      <c r="D26" s="285" t="str">
        <f>IFERROR(VLOOKUP($C26,【様式６別添１】!$A$9:$P$98,4,FALSE),"")</f>
        <v/>
      </c>
      <c r="E26" s="428" t="str">
        <f>IFERROR(VLOOKUP($C26,【様式６別添１】!$A$9:$P$98,8,FALSE),"")</f>
        <v/>
      </c>
      <c r="F26" s="514"/>
      <c r="G26" s="286" t="str">
        <f>IFERROR(VLOOKUP($C26,【様式６別添１】!$A$9:$P$98,9,FALSE),"")</f>
        <v/>
      </c>
      <c r="H26" s="287" t="s">
        <v>117</v>
      </c>
      <c r="I26" s="288" t="str">
        <f>IFERROR(VLOOKUP($C26,【様式６別添１】!$A$9:$P$98,11,FALSE),"")</f>
        <v/>
      </c>
      <c r="J26" s="289" t="s">
        <v>20</v>
      </c>
      <c r="K26" s="518"/>
      <c r="L26" s="519"/>
      <c r="M26" s="519"/>
      <c r="N26" s="519"/>
      <c r="O26" s="519"/>
      <c r="P26" s="519"/>
      <c r="Q26" s="519"/>
      <c r="R26" s="520"/>
      <c r="S26" s="514"/>
      <c r="T26" s="290" t="str">
        <f>IFERROR(VLOOKUP($C26,【様式６別添１】!$A$9:$P$98,16,FALSE),"")</f>
        <v/>
      </c>
      <c r="U26" s="522"/>
      <c r="V26" s="522"/>
      <c r="W26" s="522"/>
      <c r="X26" s="522"/>
      <c r="Y26" s="522"/>
      <c r="Z26" s="522"/>
      <c r="AA26" s="522"/>
      <c r="AB26" s="522"/>
      <c r="AC26" s="522"/>
      <c r="AD26" s="522"/>
      <c r="AE26" s="522"/>
      <c r="AF26" s="522"/>
      <c r="AG26" s="291">
        <f t="shared" si="3"/>
        <v>0</v>
      </c>
      <c r="AH26" s="524"/>
    </row>
    <row r="27" spans="1:34" ht="19.5" customHeight="1">
      <c r="A27" s="240">
        <f t="shared" si="2"/>
        <v>18</v>
      </c>
      <c r="C27" s="284" t="str">
        <f>IF(A27&lt;=【様式６別添１】!$A$3,【様式８別添１】!A27,"－")</f>
        <v>－</v>
      </c>
      <c r="D27" s="285" t="str">
        <f>IFERROR(VLOOKUP($C27,【様式６別添１】!$A$9:$P$98,4,FALSE),"")</f>
        <v/>
      </c>
      <c r="E27" s="428" t="str">
        <f>IFERROR(VLOOKUP($C27,【様式６別添１】!$A$9:$P$98,8,FALSE),"")</f>
        <v/>
      </c>
      <c r="F27" s="514"/>
      <c r="G27" s="286" t="str">
        <f>IFERROR(VLOOKUP($C27,【様式６別添１】!$A$9:$P$98,9,FALSE),"")</f>
        <v/>
      </c>
      <c r="H27" s="287" t="s">
        <v>117</v>
      </c>
      <c r="I27" s="288" t="str">
        <f>IFERROR(VLOOKUP($C27,【様式６別添１】!$A$9:$P$98,11,FALSE),"")</f>
        <v/>
      </c>
      <c r="J27" s="289" t="s">
        <v>20</v>
      </c>
      <c r="K27" s="518"/>
      <c r="L27" s="519"/>
      <c r="M27" s="519"/>
      <c r="N27" s="519"/>
      <c r="O27" s="519"/>
      <c r="P27" s="519"/>
      <c r="Q27" s="519"/>
      <c r="R27" s="520"/>
      <c r="S27" s="514"/>
      <c r="T27" s="290" t="str">
        <f>IFERROR(VLOOKUP($C27,【様式６別添１】!$A$9:$P$98,16,FALSE),"")</f>
        <v/>
      </c>
      <c r="U27" s="522"/>
      <c r="V27" s="522"/>
      <c r="W27" s="522"/>
      <c r="X27" s="522"/>
      <c r="Y27" s="522"/>
      <c r="Z27" s="522"/>
      <c r="AA27" s="522"/>
      <c r="AB27" s="522"/>
      <c r="AC27" s="522"/>
      <c r="AD27" s="522"/>
      <c r="AE27" s="522"/>
      <c r="AF27" s="522"/>
      <c r="AG27" s="291">
        <f t="shared" si="3"/>
        <v>0</v>
      </c>
      <c r="AH27" s="524"/>
    </row>
    <row r="28" spans="1:34" ht="19.5" customHeight="1">
      <c r="A28" s="240">
        <f t="shared" si="2"/>
        <v>19</v>
      </c>
      <c r="C28" s="284" t="str">
        <f>IF(A28&lt;=【様式６別添１】!$A$3,【様式８別添１】!A28,"－")</f>
        <v>－</v>
      </c>
      <c r="D28" s="285" t="str">
        <f>IFERROR(VLOOKUP($C28,【様式６別添１】!$A$9:$P$98,4,FALSE),"")</f>
        <v/>
      </c>
      <c r="E28" s="428" t="str">
        <f>IFERROR(VLOOKUP($C28,【様式６別添１】!$A$9:$P$98,8,FALSE),"")</f>
        <v/>
      </c>
      <c r="F28" s="514"/>
      <c r="G28" s="286" t="str">
        <f>IFERROR(VLOOKUP($C28,【様式６別添１】!$A$9:$P$98,9,FALSE),"")</f>
        <v/>
      </c>
      <c r="H28" s="287" t="s">
        <v>117</v>
      </c>
      <c r="I28" s="288" t="str">
        <f>IFERROR(VLOOKUP($C28,【様式６別添１】!$A$9:$P$98,11,FALSE),"")</f>
        <v/>
      </c>
      <c r="J28" s="289" t="s">
        <v>20</v>
      </c>
      <c r="K28" s="518"/>
      <c r="L28" s="519"/>
      <c r="M28" s="519"/>
      <c r="N28" s="519"/>
      <c r="O28" s="519"/>
      <c r="P28" s="519"/>
      <c r="Q28" s="519"/>
      <c r="R28" s="520"/>
      <c r="S28" s="514"/>
      <c r="T28" s="290" t="str">
        <f>IFERROR(VLOOKUP($C28,【様式６別添１】!$A$9:$P$98,16,FALSE),"")</f>
        <v/>
      </c>
      <c r="U28" s="522"/>
      <c r="V28" s="522"/>
      <c r="W28" s="522"/>
      <c r="X28" s="522"/>
      <c r="Y28" s="522"/>
      <c r="Z28" s="522"/>
      <c r="AA28" s="522"/>
      <c r="AB28" s="522"/>
      <c r="AC28" s="522"/>
      <c r="AD28" s="522"/>
      <c r="AE28" s="522"/>
      <c r="AF28" s="522"/>
      <c r="AG28" s="291">
        <f t="shared" si="3"/>
        <v>0</v>
      </c>
      <c r="AH28" s="524"/>
    </row>
    <row r="29" spans="1:34" ht="19.5" customHeight="1">
      <c r="A29" s="240">
        <f t="shared" si="2"/>
        <v>20</v>
      </c>
      <c r="C29" s="284" t="str">
        <f>IF(A29&lt;=【様式６別添１】!$A$3,【様式８別添１】!A29,"－")</f>
        <v>－</v>
      </c>
      <c r="D29" s="285" t="str">
        <f>IFERROR(VLOOKUP($C29,【様式６別添１】!$A$9:$P$98,4,FALSE),"")</f>
        <v/>
      </c>
      <c r="E29" s="428" t="str">
        <f>IFERROR(VLOOKUP($C29,【様式６別添１】!$A$9:$P$98,8,FALSE),"")</f>
        <v/>
      </c>
      <c r="F29" s="514"/>
      <c r="G29" s="286" t="str">
        <f>IFERROR(VLOOKUP($C29,【様式６別添１】!$A$9:$P$98,9,FALSE),"")</f>
        <v/>
      </c>
      <c r="H29" s="287" t="s">
        <v>117</v>
      </c>
      <c r="I29" s="288" t="str">
        <f>IFERROR(VLOOKUP($C29,【様式６別添１】!$A$9:$P$98,11,FALSE),"")</f>
        <v/>
      </c>
      <c r="J29" s="289" t="s">
        <v>20</v>
      </c>
      <c r="K29" s="518"/>
      <c r="L29" s="519"/>
      <c r="M29" s="519"/>
      <c r="N29" s="519"/>
      <c r="O29" s="519"/>
      <c r="P29" s="519"/>
      <c r="Q29" s="519"/>
      <c r="R29" s="520"/>
      <c r="S29" s="514"/>
      <c r="T29" s="290" t="str">
        <f>IFERROR(VLOOKUP($C29,【様式６別添１】!$A$9:$P$98,16,FALSE),"")</f>
        <v/>
      </c>
      <c r="U29" s="522"/>
      <c r="V29" s="522"/>
      <c r="W29" s="522"/>
      <c r="X29" s="522"/>
      <c r="Y29" s="522"/>
      <c r="Z29" s="522"/>
      <c r="AA29" s="522"/>
      <c r="AB29" s="522"/>
      <c r="AC29" s="522"/>
      <c r="AD29" s="522"/>
      <c r="AE29" s="522"/>
      <c r="AF29" s="522"/>
      <c r="AG29" s="291">
        <f t="shared" si="3"/>
        <v>0</v>
      </c>
      <c r="AH29" s="524"/>
    </row>
    <row r="30" spans="1:34" ht="19.5" customHeight="1">
      <c r="A30" s="240">
        <f t="shared" si="2"/>
        <v>21</v>
      </c>
      <c r="C30" s="284" t="str">
        <f>IF(A30&lt;=【様式６別添１】!$A$3,【様式８別添１】!A30,"－")</f>
        <v>－</v>
      </c>
      <c r="D30" s="285" t="str">
        <f>IFERROR(VLOOKUP($C30,【様式６別添１】!$A$9:$P$98,4,FALSE),"")</f>
        <v/>
      </c>
      <c r="E30" s="428" t="str">
        <f>IFERROR(VLOOKUP($C30,【様式６別添１】!$A$9:$P$98,8,FALSE),"")</f>
        <v/>
      </c>
      <c r="F30" s="514"/>
      <c r="G30" s="286" t="str">
        <f>IFERROR(VLOOKUP($C30,【様式６別添１】!$A$9:$P$98,9,FALSE),"")</f>
        <v/>
      </c>
      <c r="H30" s="287" t="s">
        <v>117</v>
      </c>
      <c r="I30" s="288" t="str">
        <f>IFERROR(VLOOKUP($C30,【様式６別添１】!$A$9:$P$98,11,FALSE),"")</f>
        <v/>
      </c>
      <c r="J30" s="289" t="s">
        <v>20</v>
      </c>
      <c r="K30" s="518"/>
      <c r="L30" s="519"/>
      <c r="M30" s="519"/>
      <c r="N30" s="519"/>
      <c r="O30" s="519"/>
      <c r="P30" s="519"/>
      <c r="Q30" s="519"/>
      <c r="R30" s="520"/>
      <c r="S30" s="514"/>
      <c r="T30" s="290" t="str">
        <f>IFERROR(VLOOKUP($C30,【様式６別添１】!$A$9:$P$98,16,FALSE),"")</f>
        <v/>
      </c>
      <c r="U30" s="522"/>
      <c r="V30" s="522"/>
      <c r="W30" s="522"/>
      <c r="X30" s="522"/>
      <c r="Y30" s="522"/>
      <c r="Z30" s="522"/>
      <c r="AA30" s="522"/>
      <c r="AB30" s="522"/>
      <c r="AC30" s="522"/>
      <c r="AD30" s="522"/>
      <c r="AE30" s="522"/>
      <c r="AF30" s="522"/>
      <c r="AG30" s="291">
        <f t="shared" si="3"/>
        <v>0</v>
      </c>
      <c r="AH30" s="524"/>
    </row>
    <row r="31" spans="1:34" ht="19.5" customHeight="1">
      <c r="A31" s="240">
        <f t="shared" si="2"/>
        <v>22</v>
      </c>
      <c r="C31" s="284" t="str">
        <f>IF(A31&lt;=【様式６別添１】!$A$3,【様式８別添１】!A31,"－")</f>
        <v>－</v>
      </c>
      <c r="D31" s="285" t="str">
        <f>IFERROR(VLOOKUP($C31,【様式６別添１】!$A$9:$P$98,4,FALSE),"")</f>
        <v/>
      </c>
      <c r="E31" s="428" t="str">
        <f>IFERROR(VLOOKUP($C31,【様式６別添１】!$A$9:$P$98,8,FALSE),"")</f>
        <v/>
      </c>
      <c r="F31" s="514"/>
      <c r="G31" s="286" t="str">
        <f>IFERROR(VLOOKUP($C31,【様式６別添１】!$A$9:$P$98,9,FALSE),"")</f>
        <v/>
      </c>
      <c r="H31" s="287" t="s">
        <v>117</v>
      </c>
      <c r="I31" s="288" t="str">
        <f>IFERROR(VLOOKUP($C31,【様式６別添１】!$A$9:$P$98,11,FALSE),"")</f>
        <v/>
      </c>
      <c r="J31" s="289" t="s">
        <v>20</v>
      </c>
      <c r="K31" s="518"/>
      <c r="L31" s="519"/>
      <c r="M31" s="519"/>
      <c r="N31" s="519"/>
      <c r="O31" s="519"/>
      <c r="P31" s="519"/>
      <c r="Q31" s="519"/>
      <c r="R31" s="520"/>
      <c r="S31" s="514"/>
      <c r="T31" s="290" t="str">
        <f>IFERROR(VLOOKUP($C31,【様式６別添１】!$A$9:$P$98,16,FALSE),"")</f>
        <v/>
      </c>
      <c r="U31" s="522"/>
      <c r="V31" s="522"/>
      <c r="W31" s="522"/>
      <c r="X31" s="522"/>
      <c r="Y31" s="522"/>
      <c r="Z31" s="522"/>
      <c r="AA31" s="522"/>
      <c r="AB31" s="522"/>
      <c r="AC31" s="522"/>
      <c r="AD31" s="522"/>
      <c r="AE31" s="522"/>
      <c r="AF31" s="522"/>
      <c r="AG31" s="291">
        <f t="shared" si="3"/>
        <v>0</v>
      </c>
      <c r="AH31" s="524"/>
    </row>
    <row r="32" spans="1:34" ht="19.5" customHeight="1">
      <c r="A32" s="240">
        <f t="shared" si="2"/>
        <v>23</v>
      </c>
      <c r="C32" s="284" t="str">
        <f>IF(A32&lt;=【様式６別添１】!$A$3,【様式８別添１】!A32,"－")</f>
        <v>－</v>
      </c>
      <c r="D32" s="285" t="str">
        <f>IFERROR(VLOOKUP($C32,【様式６別添１】!$A$9:$P$98,4,FALSE),"")</f>
        <v/>
      </c>
      <c r="E32" s="428" t="str">
        <f>IFERROR(VLOOKUP($C32,【様式６別添１】!$A$9:$P$98,8,FALSE),"")</f>
        <v/>
      </c>
      <c r="F32" s="514"/>
      <c r="G32" s="286" t="str">
        <f>IFERROR(VLOOKUP($C32,【様式６別添１】!$A$9:$P$98,9,FALSE),"")</f>
        <v/>
      </c>
      <c r="H32" s="287" t="s">
        <v>117</v>
      </c>
      <c r="I32" s="288" t="str">
        <f>IFERROR(VLOOKUP($C32,【様式６別添１】!$A$9:$P$98,11,FALSE),"")</f>
        <v/>
      </c>
      <c r="J32" s="289" t="s">
        <v>20</v>
      </c>
      <c r="K32" s="518"/>
      <c r="L32" s="519"/>
      <c r="M32" s="519"/>
      <c r="N32" s="519"/>
      <c r="O32" s="519"/>
      <c r="P32" s="519"/>
      <c r="Q32" s="519"/>
      <c r="R32" s="520"/>
      <c r="S32" s="514"/>
      <c r="T32" s="290" t="str">
        <f>IFERROR(VLOOKUP($C32,【様式６別添１】!$A$9:$P$98,16,FALSE),"")</f>
        <v/>
      </c>
      <c r="U32" s="522"/>
      <c r="V32" s="522"/>
      <c r="W32" s="522"/>
      <c r="X32" s="522"/>
      <c r="Y32" s="522"/>
      <c r="Z32" s="522"/>
      <c r="AA32" s="522"/>
      <c r="AB32" s="522"/>
      <c r="AC32" s="522"/>
      <c r="AD32" s="522"/>
      <c r="AE32" s="522"/>
      <c r="AF32" s="522"/>
      <c r="AG32" s="291">
        <f t="shared" si="3"/>
        <v>0</v>
      </c>
      <c r="AH32" s="524"/>
    </row>
    <row r="33" spans="1:34" ht="19.5" customHeight="1">
      <c r="A33" s="240">
        <f t="shared" si="2"/>
        <v>24</v>
      </c>
      <c r="C33" s="284" t="str">
        <f>IF(A33&lt;=【様式６別添１】!$A$3,【様式８別添１】!A33,"－")</f>
        <v>－</v>
      </c>
      <c r="D33" s="285" t="str">
        <f>IFERROR(VLOOKUP($C33,【様式６別添１】!$A$9:$P$98,4,FALSE),"")</f>
        <v/>
      </c>
      <c r="E33" s="428" t="str">
        <f>IFERROR(VLOOKUP($C33,【様式６別添１】!$A$9:$P$98,8,FALSE),"")</f>
        <v/>
      </c>
      <c r="F33" s="514"/>
      <c r="G33" s="286" t="str">
        <f>IFERROR(VLOOKUP($C33,【様式６別添１】!$A$9:$P$98,9,FALSE),"")</f>
        <v/>
      </c>
      <c r="H33" s="287" t="s">
        <v>117</v>
      </c>
      <c r="I33" s="288" t="str">
        <f>IFERROR(VLOOKUP($C33,【様式６別添１】!$A$9:$P$98,11,FALSE),"")</f>
        <v/>
      </c>
      <c r="J33" s="289" t="s">
        <v>20</v>
      </c>
      <c r="K33" s="518"/>
      <c r="L33" s="519"/>
      <c r="M33" s="519"/>
      <c r="N33" s="519"/>
      <c r="O33" s="519"/>
      <c r="P33" s="519"/>
      <c r="Q33" s="519"/>
      <c r="R33" s="520"/>
      <c r="S33" s="514"/>
      <c r="T33" s="290" t="str">
        <f>IFERROR(VLOOKUP($C33,【様式６別添１】!$A$9:$P$98,16,FALSE),"")</f>
        <v/>
      </c>
      <c r="U33" s="522"/>
      <c r="V33" s="522"/>
      <c r="W33" s="522"/>
      <c r="X33" s="522"/>
      <c r="Y33" s="522"/>
      <c r="Z33" s="522"/>
      <c r="AA33" s="522"/>
      <c r="AB33" s="522"/>
      <c r="AC33" s="522"/>
      <c r="AD33" s="522"/>
      <c r="AE33" s="522"/>
      <c r="AF33" s="522"/>
      <c r="AG33" s="291">
        <f t="shared" si="3"/>
        <v>0</v>
      </c>
      <c r="AH33" s="524"/>
    </row>
    <row r="34" spans="1:34" ht="19.5" customHeight="1">
      <c r="A34" s="240">
        <f t="shared" si="2"/>
        <v>25</v>
      </c>
      <c r="C34" s="284" t="str">
        <f>IF(A34&lt;=【様式６別添１】!$A$3,【様式８別添１】!A34,"－")</f>
        <v>－</v>
      </c>
      <c r="D34" s="285" t="str">
        <f>IFERROR(VLOOKUP($C34,【様式６別添１】!$A$9:$P$98,4,FALSE),"")</f>
        <v/>
      </c>
      <c r="E34" s="428" t="str">
        <f>IFERROR(VLOOKUP($C34,【様式６別添１】!$A$9:$P$98,8,FALSE),"")</f>
        <v/>
      </c>
      <c r="F34" s="514"/>
      <c r="G34" s="286" t="str">
        <f>IFERROR(VLOOKUP($C34,【様式６別添１】!$A$9:$P$98,9,FALSE),"")</f>
        <v/>
      </c>
      <c r="H34" s="287" t="s">
        <v>117</v>
      </c>
      <c r="I34" s="288" t="str">
        <f>IFERROR(VLOOKUP($C34,【様式６別添１】!$A$9:$P$98,11,FALSE),"")</f>
        <v/>
      </c>
      <c r="J34" s="289" t="s">
        <v>20</v>
      </c>
      <c r="K34" s="518"/>
      <c r="L34" s="519"/>
      <c r="M34" s="519"/>
      <c r="N34" s="519"/>
      <c r="O34" s="519"/>
      <c r="P34" s="519"/>
      <c r="Q34" s="519"/>
      <c r="R34" s="520"/>
      <c r="S34" s="514"/>
      <c r="T34" s="290" t="str">
        <f>IFERROR(VLOOKUP($C34,【様式６別添１】!$A$9:$P$98,16,FALSE),"")</f>
        <v/>
      </c>
      <c r="U34" s="522"/>
      <c r="V34" s="522"/>
      <c r="W34" s="522"/>
      <c r="X34" s="522"/>
      <c r="Y34" s="522"/>
      <c r="Z34" s="522"/>
      <c r="AA34" s="522"/>
      <c r="AB34" s="522"/>
      <c r="AC34" s="522"/>
      <c r="AD34" s="522"/>
      <c r="AE34" s="522"/>
      <c r="AF34" s="522"/>
      <c r="AG34" s="291">
        <f t="shared" si="3"/>
        <v>0</v>
      </c>
      <c r="AH34" s="524"/>
    </row>
    <row r="35" spans="1:34" ht="19.5" customHeight="1">
      <c r="A35" s="240">
        <f t="shared" si="2"/>
        <v>26</v>
      </c>
      <c r="C35" s="284" t="str">
        <f>IF(A35&lt;=【様式６別添１】!$A$3,【様式８別添１】!A35,"－")</f>
        <v>－</v>
      </c>
      <c r="D35" s="285" t="str">
        <f>IFERROR(VLOOKUP($C35,【様式６別添１】!$A$9:$P$98,4,FALSE),"")</f>
        <v/>
      </c>
      <c r="E35" s="428" t="str">
        <f>IFERROR(VLOOKUP($C35,【様式６別添１】!$A$9:$P$98,8,FALSE),"")</f>
        <v/>
      </c>
      <c r="F35" s="514"/>
      <c r="G35" s="286" t="str">
        <f>IFERROR(VLOOKUP($C35,【様式６別添１】!$A$9:$P$98,9,FALSE),"")</f>
        <v/>
      </c>
      <c r="H35" s="287" t="s">
        <v>117</v>
      </c>
      <c r="I35" s="288" t="str">
        <f>IFERROR(VLOOKUP($C35,【様式６別添１】!$A$9:$P$98,11,FALSE),"")</f>
        <v/>
      </c>
      <c r="J35" s="289" t="s">
        <v>20</v>
      </c>
      <c r="K35" s="518"/>
      <c r="L35" s="519"/>
      <c r="M35" s="519"/>
      <c r="N35" s="519"/>
      <c r="O35" s="519"/>
      <c r="P35" s="519"/>
      <c r="Q35" s="519"/>
      <c r="R35" s="520"/>
      <c r="S35" s="514"/>
      <c r="T35" s="290" t="str">
        <f>IFERROR(VLOOKUP($C35,【様式６別添１】!$A$9:$P$98,16,FALSE),"")</f>
        <v/>
      </c>
      <c r="U35" s="522"/>
      <c r="V35" s="522"/>
      <c r="W35" s="522"/>
      <c r="X35" s="522"/>
      <c r="Y35" s="522"/>
      <c r="Z35" s="522"/>
      <c r="AA35" s="522"/>
      <c r="AB35" s="522"/>
      <c r="AC35" s="522"/>
      <c r="AD35" s="522"/>
      <c r="AE35" s="522"/>
      <c r="AF35" s="522"/>
      <c r="AG35" s="291">
        <f t="shared" si="3"/>
        <v>0</v>
      </c>
      <c r="AH35" s="524"/>
    </row>
    <row r="36" spans="1:34" ht="19.5" customHeight="1">
      <c r="A36" s="240">
        <f t="shared" si="2"/>
        <v>27</v>
      </c>
      <c r="C36" s="284" t="str">
        <f>IF(A36&lt;=【様式６別添１】!$A$3,【様式８別添１】!A36,"－")</f>
        <v>－</v>
      </c>
      <c r="D36" s="285" t="str">
        <f>IFERROR(VLOOKUP($C36,【様式６別添１】!$A$9:$P$98,4,FALSE),"")</f>
        <v/>
      </c>
      <c r="E36" s="428" t="str">
        <f>IFERROR(VLOOKUP($C36,【様式６別添１】!$A$9:$P$98,8,FALSE),"")</f>
        <v/>
      </c>
      <c r="F36" s="514"/>
      <c r="G36" s="286" t="str">
        <f>IFERROR(VLOOKUP($C36,【様式６別添１】!$A$9:$P$98,9,FALSE),"")</f>
        <v/>
      </c>
      <c r="H36" s="287" t="s">
        <v>117</v>
      </c>
      <c r="I36" s="288" t="str">
        <f>IFERROR(VLOOKUP($C36,【様式６別添１】!$A$9:$P$98,11,FALSE),"")</f>
        <v/>
      </c>
      <c r="J36" s="289" t="s">
        <v>20</v>
      </c>
      <c r="K36" s="518"/>
      <c r="L36" s="519"/>
      <c r="M36" s="519"/>
      <c r="N36" s="519"/>
      <c r="O36" s="519"/>
      <c r="P36" s="519"/>
      <c r="Q36" s="519"/>
      <c r="R36" s="520"/>
      <c r="S36" s="514"/>
      <c r="T36" s="290" t="str">
        <f>IFERROR(VLOOKUP($C36,【様式６別添１】!$A$9:$P$98,16,FALSE),"")</f>
        <v/>
      </c>
      <c r="U36" s="522"/>
      <c r="V36" s="522"/>
      <c r="W36" s="522"/>
      <c r="X36" s="522"/>
      <c r="Y36" s="522"/>
      <c r="Z36" s="522"/>
      <c r="AA36" s="522"/>
      <c r="AB36" s="522"/>
      <c r="AC36" s="522"/>
      <c r="AD36" s="522"/>
      <c r="AE36" s="522"/>
      <c r="AF36" s="522"/>
      <c r="AG36" s="291">
        <f t="shared" si="3"/>
        <v>0</v>
      </c>
      <c r="AH36" s="524"/>
    </row>
    <row r="37" spans="1:34" ht="19.5" customHeight="1">
      <c r="A37" s="240">
        <f t="shared" si="2"/>
        <v>28</v>
      </c>
      <c r="C37" s="284" t="str">
        <f>IF(A37&lt;=【様式６別添１】!$A$3,【様式８別添１】!A37,"－")</f>
        <v>－</v>
      </c>
      <c r="D37" s="285" t="str">
        <f>IFERROR(VLOOKUP($C37,【様式６別添１】!$A$9:$P$98,4,FALSE),"")</f>
        <v/>
      </c>
      <c r="E37" s="428" t="str">
        <f>IFERROR(VLOOKUP($C37,【様式６別添１】!$A$9:$P$98,8,FALSE),"")</f>
        <v/>
      </c>
      <c r="F37" s="514"/>
      <c r="G37" s="286" t="str">
        <f>IFERROR(VLOOKUP($C37,【様式６別添１】!$A$9:$P$98,9,FALSE),"")</f>
        <v/>
      </c>
      <c r="H37" s="287" t="s">
        <v>117</v>
      </c>
      <c r="I37" s="288" t="str">
        <f>IFERROR(VLOOKUP($C37,【様式６別添１】!$A$9:$P$98,11,FALSE),"")</f>
        <v/>
      </c>
      <c r="J37" s="289" t="s">
        <v>20</v>
      </c>
      <c r="K37" s="518"/>
      <c r="L37" s="519"/>
      <c r="M37" s="519"/>
      <c r="N37" s="519"/>
      <c r="O37" s="519"/>
      <c r="P37" s="519"/>
      <c r="Q37" s="519"/>
      <c r="R37" s="520"/>
      <c r="S37" s="514"/>
      <c r="T37" s="290" t="str">
        <f>IFERROR(VLOOKUP($C37,【様式６別添１】!$A$9:$P$98,16,FALSE),"")</f>
        <v/>
      </c>
      <c r="U37" s="522"/>
      <c r="V37" s="522"/>
      <c r="W37" s="522"/>
      <c r="X37" s="522"/>
      <c r="Y37" s="522"/>
      <c r="Z37" s="522"/>
      <c r="AA37" s="522"/>
      <c r="AB37" s="522"/>
      <c r="AC37" s="522"/>
      <c r="AD37" s="522"/>
      <c r="AE37" s="522"/>
      <c r="AF37" s="522"/>
      <c r="AG37" s="291">
        <f t="shared" si="3"/>
        <v>0</v>
      </c>
      <c r="AH37" s="524"/>
    </row>
    <row r="38" spans="1:34" ht="19.5" customHeight="1">
      <c r="A38" s="240">
        <f t="shared" si="2"/>
        <v>29</v>
      </c>
      <c r="C38" s="284" t="str">
        <f>IF(A38&lt;=【様式６別添１】!$A$3,【様式８別添１】!A38,"－")</f>
        <v>－</v>
      </c>
      <c r="D38" s="285" t="str">
        <f>IFERROR(VLOOKUP($C38,【様式６別添１】!$A$9:$P$98,4,FALSE),"")</f>
        <v/>
      </c>
      <c r="E38" s="428" t="str">
        <f>IFERROR(VLOOKUP($C38,【様式６別添１】!$A$9:$P$98,8,FALSE),"")</f>
        <v/>
      </c>
      <c r="F38" s="514"/>
      <c r="G38" s="286" t="str">
        <f>IFERROR(VLOOKUP($C38,【様式６別添１】!$A$9:$P$98,9,FALSE),"")</f>
        <v/>
      </c>
      <c r="H38" s="287" t="s">
        <v>117</v>
      </c>
      <c r="I38" s="288" t="str">
        <f>IFERROR(VLOOKUP($C38,【様式６別添１】!$A$9:$P$98,11,FALSE),"")</f>
        <v/>
      </c>
      <c r="J38" s="289" t="s">
        <v>20</v>
      </c>
      <c r="K38" s="518"/>
      <c r="L38" s="519"/>
      <c r="M38" s="519"/>
      <c r="N38" s="519"/>
      <c r="O38" s="519"/>
      <c r="P38" s="519"/>
      <c r="Q38" s="519"/>
      <c r="R38" s="520"/>
      <c r="S38" s="514"/>
      <c r="T38" s="290" t="str">
        <f>IFERROR(VLOOKUP($C38,【様式６別添１】!$A$9:$P$98,16,FALSE),"")</f>
        <v/>
      </c>
      <c r="U38" s="522"/>
      <c r="V38" s="522"/>
      <c r="W38" s="522"/>
      <c r="X38" s="522"/>
      <c r="Y38" s="522"/>
      <c r="Z38" s="522"/>
      <c r="AA38" s="522"/>
      <c r="AB38" s="522"/>
      <c r="AC38" s="522"/>
      <c r="AD38" s="522"/>
      <c r="AE38" s="522"/>
      <c r="AF38" s="522"/>
      <c r="AG38" s="291">
        <f t="shared" si="3"/>
        <v>0</v>
      </c>
      <c r="AH38" s="524"/>
    </row>
    <row r="39" spans="1:34" ht="19.5" customHeight="1">
      <c r="A39" s="240">
        <f t="shared" si="2"/>
        <v>30</v>
      </c>
      <c r="C39" s="284" t="str">
        <f>IF(A39&lt;=【様式６別添１】!$A$3,【様式８別添１】!A39,"－")</f>
        <v>－</v>
      </c>
      <c r="D39" s="285" t="str">
        <f>IFERROR(VLOOKUP($C39,【様式６別添１】!$A$9:$P$98,4,FALSE),"")</f>
        <v/>
      </c>
      <c r="E39" s="428" t="str">
        <f>IFERROR(VLOOKUP($C39,【様式６別添１】!$A$9:$P$98,8,FALSE),"")</f>
        <v/>
      </c>
      <c r="F39" s="514"/>
      <c r="G39" s="286" t="str">
        <f>IFERROR(VLOOKUP($C39,【様式６別添１】!$A$9:$P$98,9,FALSE),"")</f>
        <v/>
      </c>
      <c r="H39" s="287" t="s">
        <v>117</v>
      </c>
      <c r="I39" s="288" t="str">
        <f>IFERROR(VLOOKUP($C39,【様式６別添１】!$A$9:$P$98,11,FALSE),"")</f>
        <v/>
      </c>
      <c r="J39" s="289" t="s">
        <v>20</v>
      </c>
      <c r="K39" s="518"/>
      <c r="L39" s="519"/>
      <c r="M39" s="519"/>
      <c r="N39" s="519"/>
      <c r="O39" s="519"/>
      <c r="P39" s="519"/>
      <c r="Q39" s="519"/>
      <c r="R39" s="520"/>
      <c r="S39" s="514"/>
      <c r="T39" s="290" t="str">
        <f>IFERROR(VLOOKUP($C39,【様式６別添１】!$A$9:$P$98,16,FALSE),"")</f>
        <v/>
      </c>
      <c r="U39" s="522"/>
      <c r="V39" s="522"/>
      <c r="W39" s="522"/>
      <c r="X39" s="522"/>
      <c r="Y39" s="522"/>
      <c r="Z39" s="522"/>
      <c r="AA39" s="522"/>
      <c r="AB39" s="522"/>
      <c r="AC39" s="522"/>
      <c r="AD39" s="522"/>
      <c r="AE39" s="522"/>
      <c r="AF39" s="522"/>
      <c r="AG39" s="291">
        <f t="shared" si="3"/>
        <v>0</v>
      </c>
      <c r="AH39" s="524"/>
    </row>
    <row r="40" spans="1:34" ht="19.5" customHeight="1">
      <c r="A40" s="240">
        <f t="shared" si="2"/>
        <v>31</v>
      </c>
      <c r="C40" s="284" t="str">
        <f>IF(A40&lt;=【様式６別添１】!$A$3,【様式８別添１】!A40,"－")</f>
        <v>－</v>
      </c>
      <c r="D40" s="285" t="str">
        <f>IFERROR(VLOOKUP($C40,【様式６別添１】!$A$9:$P$98,4,FALSE),"")</f>
        <v/>
      </c>
      <c r="E40" s="428" t="str">
        <f>IFERROR(VLOOKUP($C40,【様式６別添１】!$A$9:$P$98,8,FALSE),"")</f>
        <v/>
      </c>
      <c r="F40" s="514"/>
      <c r="G40" s="286" t="str">
        <f>IFERROR(VLOOKUP($C40,【様式６別添１】!$A$9:$P$98,9,FALSE),"")</f>
        <v/>
      </c>
      <c r="H40" s="287" t="s">
        <v>117</v>
      </c>
      <c r="I40" s="288" t="str">
        <f>IFERROR(VLOOKUP($C40,【様式６別添１】!$A$9:$P$98,11,FALSE),"")</f>
        <v/>
      </c>
      <c r="J40" s="289" t="s">
        <v>20</v>
      </c>
      <c r="K40" s="518"/>
      <c r="L40" s="519"/>
      <c r="M40" s="519"/>
      <c r="N40" s="519"/>
      <c r="O40" s="519"/>
      <c r="P40" s="519"/>
      <c r="Q40" s="519"/>
      <c r="R40" s="520"/>
      <c r="S40" s="514"/>
      <c r="T40" s="290" t="str">
        <f>IFERROR(VLOOKUP($C40,【様式６別添１】!$A$9:$P$98,16,FALSE),"")</f>
        <v/>
      </c>
      <c r="U40" s="522"/>
      <c r="V40" s="522"/>
      <c r="W40" s="522"/>
      <c r="X40" s="522"/>
      <c r="Y40" s="522"/>
      <c r="Z40" s="522"/>
      <c r="AA40" s="522"/>
      <c r="AB40" s="522"/>
      <c r="AC40" s="522"/>
      <c r="AD40" s="522"/>
      <c r="AE40" s="522"/>
      <c r="AF40" s="522"/>
      <c r="AG40" s="291">
        <f t="shared" si="3"/>
        <v>0</v>
      </c>
      <c r="AH40" s="524"/>
    </row>
    <row r="41" spans="1:34" ht="19.5" customHeight="1">
      <c r="A41" s="240">
        <f t="shared" si="2"/>
        <v>32</v>
      </c>
      <c r="C41" s="284" t="str">
        <f>IF(A41&lt;=【様式６別添１】!$A$3,【様式８別添１】!A41,"－")</f>
        <v>－</v>
      </c>
      <c r="D41" s="285" t="str">
        <f>IFERROR(VLOOKUP($C41,【様式６別添１】!$A$9:$P$98,4,FALSE),"")</f>
        <v/>
      </c>
      <c r="E41" s="428" t="str">
        <f>IFERROR(VLOOKUP($C41,【様式６別添１】!$A$9:$P$98,8,FALSE),"")</f>
        <v/>
      </c>
      <c r="F41" s="514"/>
      <c r="G41" s="286" t="str">
        <f>IFERROR(VLOOKUP($C41,【様式６別添１】!$A$9:$P$98,9,FALSE),"")</f>
        <v/>
      </c>
      <c r="H41" s="287" t="s">
        <v>117</v>
      </c>
      <c r="I41" s="288" t="str">
        <f>IFERROR(VLOOKUP($C41,【様式６別添１】!$A$9:$P$98,11,FALSE),"")</f>
        <v/>
      </c>
      <c r="J41" s="289" t="s">
        <v>20</v>
      </c>
      <c r="K41" s="518"/>
      <c r="L41" s="519"/>
      <c r="M41" s="519"/>
      <c r="N41" s="519"/>
      <c r="O41" s="519"/>
      <c r="P41" s="519"/>
      <c r="Q41" s="519"/>
      <c r="R41" s="520"/>
      <c r="S41" s="514"/>
      <c r="T41" s="290" t="str">
        <f>IFERROR(VLOOKUP($C41,【様式６別添１】!$A$9:$P$98,16,FALSE),"")</f>
        <v/>
      </c>
      <c r="U41" s="522"/>
      <c r="V41" s="522"/>
      <c r="W41" s="522"/>
      <c r="X41" s="522"/>
      <c r="Y41" s="522"/>
      <c r="Z41" s="522"/>
      <c r="AA41" s="522"/>
      <c r="AB41" s="522"/>
      <c r="AC41" s="522"/>
      <c r="AD41" s="522"/>
      <c r="AE41" s="522"/>
      <c r="AF41" s="522"/>
      <c r="AG41" s="291">
        <f t="shared" si="3"/>
        <v>0</v>
      </c>
      <c r="AH41" s="524"/>
    </row>
    <row r="42" spans="1:34" ht="19.5" customHeight="1">
      <c r="A42" s="240">
        <f t="shared" si="2"/>
        <v>33</v>
      </c>
      <c r="C42" s="284" t="str">
        <f>IF(A42&lt;=【様式６別添１】!$A$3,【様式８別添１】!A42,"－")</f>
        <v>－</v>
      </c>
      <c r="D42" s="285" t="str">
        <f>IFERROR(VLOOKUP($C42,【様式６別添１】!$A$9:$P$98,4,FALSE),"")</f>
        <v/>
      </c>
      <c r="E42" s="428" t="str">
        <f>IFERROR(VLOOKUP($C42,【様式６別添１】!$A$9:$P$98,8,FALSE),"")</f>
        <v/>
      </c>
      <c r="F42" s="514"/>
      <c r="G42" s="286" t="str">
        <f>IFERROR(VLOOKUP($C42,【様式６別添１】!$A$9:$P$98,9,FALSE),"")</f>
        <v/>
      </c>
      <c r="H42" s="287" t="s">
        <v>117</v>
      </c>
      <c r="I42" s="288" t="str">
        <f>IFERROR(VLOOKUP($C42,【様式６別添１】!$A$9:$P$98,11,FALSE),"")</f>
        <v/>
      </c>
      <c r="J42" s="289" t="s">
        <v>20</v>
      </c>
      <c r="K42" s="518"/>
      <c r="L42" s="519"/>
      <c r="M42" s="519"/>
      <c r="N42" s="519"/>
      <c r="O42" s="519"/>
      <c r="P42" s="519"/>
      <c r="Q42" s="519"/>
      <c r="R42" s="520"/>
      <c r="S42" s="514"/>
      <c r="T42" s="290" t="str">
        <f>IFERROR(VLOOKUP($C42,【様式６別添１】!$A$9:$P$98,16,FALSE),"")</f>
        <v/>
      </c>
      <c r="U42" s="522"/>
      <c r="V42" s="522"/>
      <c r="W42" s="522"/>
      <c r="X42" s="522"/>
      <c r="Y42" s="522"/>
      <c r="Z42" s="522"/>
      <c r="AA42" s="522"/>
      <c r="AB42" s="522"/>
      <c r="AC42" s="522"/>
      <c r="AD42" s="522"/>
      <c r="AE42" s="522"/>
      <c r="AF42" s="522"/>
      <c r="AG42" s="291">
        <f t="shared" si="3"/>
        <v>0</v>
      </c>
      <c r="AH42" s="524"/>
    </row>
    <row r="43" spans="1:34" ht="19.5" customHeight="1">
      <c r="A43" s="240">
        <f t="shared" si="2"/>
        <v>34</v>
      </c>
      <c r="C43" s="284" t="str">
        <f>IF(A43&lt;=【様式６別添１】!$A$3,【様式８別添１】!A43,"－")</f>
        <v>－</v>
      </c>
      <c r="D43" s="285" t="str">
        <f>IFERROR(VLOOKUP($C43,【様式６別添１】!$A$9:$P$98,4,FALSE),"")</f>
        <v/>
      </c>
      <c r="E43" s="428" t="str">
        <f>IFERROR(VLOOKUP($C43,【様式６別添１】!$A$9:$P$98,8,FALSE),"")</f>
        <v/>
      </c>
      <c r="F43" s="514"/>
      <c r="G43" s="286" t="str">
        <f>IFERROR(VLOOKUP($C43,【様式６別添１】!$A$9:$P$98,9,FALSE),"")</f>
        <v/>
      </c>
      <c r="H43" s="287" t="s">
        <v>117</v>
      </c>
      <c r="I43" s="288" t="str">
        <f>IFERROR(VLOOKUP($C43,【様式６別添１】!$A$9:$P$98,11,FALSE),"")</f>
        <v/>
      </c>
      <c r="J43" s="289" t="s">
        <v>20</v>
      </c>
      <c r="K43" s="518"/>
      <c r="L43" s="519"/>
      <c r="M43" s="519"/>
      <c r="N43" s="519"/>
      <c r="O43" s="519"/>
      <c r="P43" s="519"/>
      <c r="Q43" s="519"/>
      <c r="R43" s="520"/>
      <c r="S43" s="514"/>
      <c r="T43" s="290" t="str">
        <f>IFERROR(VLOOKUP($C43,【様式６別添１】!$A$9:$P$98,16,FALSE),"")</f>
        <v/>
      </c>
      <c r="U43" s="522"/>
      <c r="V43" s="522"/>
      <c r="W43" s="522"/>
      <c r="X43" s="522"/>
      <c r="Y43" s="522"/>
      <c r="Z43" s="522"/>
      <c r="AA43" s="522"/>
      <c r="AB43" s="522"/>
      <c r="AC43" s="522"/>
      <c r="AD43" s="522"/>
      <c r="AE43" s="522"/>
      <c r="AF43" s="522"/>
      <c r="AG43" s="291">
        <f t="shared" si="3"/>
        <v>0</v>
      </c>
      <c r="AH43" s="524"/>
    </row>
    <row r="44" spans="1:34" ht="19.5" customHeight="1">
      <c r="A44" s="240">
        <f t="shared" si="2"/>
        <v>35</v>
      </c>
      <c r="C44" s="284" t="str">
        <f>IF(A44&lt;=【様式６別添１】!$A$3,【様式８別添１】!A44,"－")</f>
        <v>－</v>
      </c>
      <c r="D44" s="285" t="str">
        <f>IFERROR(VLOOKUP($C44,【様式６別添１】!$A$9:$P$98,4,FALSE),"")</f>
        <v/>
      </c>
      <c r="E44" s="428" t="str">
        <f>IFERROR(VLOOKUP($C44,【様式６別添１】!$A$9:$P$98,8,FALSE),"")</f>
        <v/>
      </c>
      <c r="F44" s="514"/>
      <c r="G44" s="286" t="str">
        <f>IFERROR(VLOOKUP($C44,【様式６別添１】!$A$9:$P$98,9,FALSE),"")</f>
        <v/>
      </c>
      <c r="H44" s="287" t="s">
        <v>117</v>
      </c>
      <c r="I44" s="288" t="str">
        <f>IFERROR(VLOOKUP($C44,【様式６別添１】!$A$9:$P$98,11,FALSE),"")</f>
        <v/>
      </c>
      <c r="J44" s="289" t="s">
        <v>20</v>
      </c>
      <c r="K44" s="518"/>
      <c r="L44" s="519"/>
      <c r="M44" s="519"/>
      <c r="N44" s="519"/>
      <c r="O44" s="519"/>
      <c r="P44" s="519"/>
      <c r="Q44" s="519"/>
      <c r="R44" s="520"/>
      <c r="S44" s="514"/>
      <c r="T44" s="290" t="str">
        <f>IFERROR(VLOOKUP($C44,【様式６別添１】!$A$9:$P$98,16,FALSE),"")</f>
        <v/>
      </c>
      <c r="U44" s="522"/>
      <c r="V44" s="522"/>
      <c r="W44" s="522"/>
      <c r="X44" s="522"/>
      <c r="Y44" s="522"/>
      <c r="Z44" s="522"/>
      <c r="AA44" s="522"/>
      <c r="AB44" s="522"/>
      <c r="AC44" s="522"/>
      <c r="AD44" s="522"/>
      <c r="AE44" s="522"/>
      <c r="AF44" s="522"/>
      <c r="AG44" s="291">
        <f t="shared" si="3"/>
        <v>0</v>
      </c>
      <c r="AH44" s="524"/>
    </row>
    <row r="45" spans="1:34" ht="19.5" customHeight="1">
      <c r="A45" s="240">
        <f t="shared" si="2"/>
        <v>36</v>
      </c>
      <c r="C45" s="284" t="str">
        <f>IF(A45&lt;=【様式６別添１】!$A$3,【様式８別添１】!A45,"－")</f>
        <v>－</v>
      </c>
      <c r="D45" s="285" t="str">
        <f>IFERROR(VLOOKUP($C45,【様式６別添１】!$A$9:$P$98,4,FALSE),"")</f>
        <v/>
      </c>
      <c r="E45" s="428" t="str">
        <f>IFERROR(VLOOKUP($C45,【様式６別添１】!$A$9:$P$98,8,FALSE),"")</f>
        <v/>
      </c>
      <c r="F45" s="514"/>
      <c r="G45" s="286" t="str">
        <f>IFERROR(VLOOKUP($C45,【様式６別添１】!$A$9:$P$98,9,FALSE),"")</f>
        <v/>
      </c>
      <c r="H45" s="287" t="s">
        <v>117</v>
      </c>
      <c r="I45" s="288" t="str">
        <f>IFERROR(VLOOKUP($C45,【様式６別添１】!$A$9:$P$98,11,FALSE),"")</f>
        <v/>
      </c>
      <c r="J45" s="289" t="s">
        <v>20</v>
      </c>
      <c r="K45" s="518"/>
      <c r="L45" s="519"/>
      <c r="M45" s="519"/>
      <c r="N45" s="519"/>
      <c r="O45" s="519"/>
      <c r="P45" s="519"/>
      <c r="Q45" s="519"/>
      <c r="R45" s="520"/>
      <c r="S45" s="514"/>
      <c r="T45" s="290" t="str">
        <f>IFERROR(VLOOKUP($C45,【様式６別添１】!$A$9:$P$98,16,FALSE),"")</f>
        <v/>
      </c>
      <c r="U45" s="522"/>
      <c r="V45" s="522"/>
      <c r="W45" s="522"/>
      <c r="X45" s="522"/>
      <c r="Y45" s="522"/>
      <c r="Z45" s="522"/>
      <c r="AA45" s="522"/>
      <c r="AB45" s="522"/>
      <c r="AC45" s="522"/>
      <c r="AD45" s="522"/>
      <c r="AE45" s="522"/>
      <c r="AF45" s="522"/>
      <c r="AG45" s="291">
        <f t="shared" si="3"/>
        <v>0</v>
      </c>
      <c r="AH45" s="524"/>
    </row>
    <row r="46" spans="1:34" ht="19.5" customHeight="1">
      <c r="A46" s="240">
        <f t="shared" si="2"/>
        <v>37</v>
      </c>
      <c r="C46" s="284" t="str">
        <f>IF(A46&lt;=【様式６別添１】!$A$3,【様式８別添１】!A46,"－")</f>
        <v>－</v>
      </c>
      <c r="D46" s="285" t="str">
        <f>IFERROR(VLOOKUP($C46,【様式６別添１】!$A$9:$P$98,4,FALSE),"")</f>
        <v/>
      </c>
      <c r="E46" s="428" t="str">
        <f>IFERROR(VLOOKUP($C46,【様式６別添１】!$A$9:$P$98,8,FALSE),"")</f>
        <v/>
      </c>
      <c r="F46" s="514"/>
      <c r="G46" s="286" t="str">
        <f>IFERROR(VLOOKUP($C46,【様式６別添１】!$A$9:$P$98,9,FALSE),"")</f>
        <v/>
      </c>
      <c r="H46" s="287" t="s">
        <v>117</v>
      </c>
      <c r="I46" s="288" t="str">
        <f>IFERROR(VLOOKUP($C46,【様式６別添１】!$A$9:$P$98,11,FALSE),"")</f>
        <v/>
      </c>
      <c r="J46" s="289" t="s">
        <v>20</v>
      </c>
      <c r="K46" s="518"/>
      <c r="L46" s="519"/>
      <c r="M46" s="519"/>
      <c r="N46" s="519"/>
      <c r="O46" s="519"/>
      <c r="P46" s="519"/>
      <c r="Q46" s="519"/>
      <c r="R46" s="520"/>
      <c r="S46" s="514"/>
      <c r="T46" s="290" t="str">
        <f>IFERROR(VLOOKUP($C46,【様式６別添１】!$A$9:$P$98,16,FALSE),"")</f>
        <v/>
      </c>
      <c r="U46" s="522"/>
      <c r="V46" s="522"/>
      <c r="W46" s="522"/>
      <c r="X46" s="522"/>
      <c r="Y46" s="522"/>
      <c r="Z46" s="522"/>
      <c r="AA46" s="522"/>
      <c r="AB46" s="522"/>
      <c r="AC46" s="522"/>
      <c r="AD46" s="522"/>
      <c r="AE46" s="522"/>
      <c r="AF46" s="522"/>
      <c r="AG46" s="291">
        <f t="shared" si="3"/>
        <v>0</v>
      </c>
      <c r="AH46" s="524"/>
    </row>
    <row r="47" spans="1:34" ht="19.5" customHeight="1">
      <c r="A47" s="240">
        <f t="shared" si="2"/>
        <v>38</v>
      </c>
      <c r="C47" s="284" t="str">
        <f>IF(A47&lt;=【様式６別添１】!$A$3,【様式８別添１】!A47,"－")</f>
        <v>－</v>
      </c>
      <c r="D47" s="285" t="str">
        <f>IFERROR(VLOOKUP($C47,【様式６別添１】!$A$9:$P$98,4,FALSE),"")</f>
        <v/>
      </c>
      <c r="E47" s="428" t="str">
        <f>IFERROR(VLOOKUP($C47,【様式６別添１】!$A$9:$P$98,8,FALSE),"")</f>
        <v/>
      </c>
      <c r="F47" s="514"/>
      <c r="G47" s="286" t="str">
        <f>IFERROR(VLOOKUP($C47,【様式６別添１】!$A$9:$P$98,9,FALSE),"")</f>
        <v/>
      </c>
      <c r="H47" s="287" t="s">
        <v>117</v>
      </c>
      <c r="I47" s="288" t="str">
        <f>IFERROR(VLOOKUP($C47,【様式６別添１】!$A$9:$P$98,11,FALSE),"")</f>
        <v/>
      </c>
      <c r="J47" s="289" t="s">
        <v>20</v>
      </c>
      <c r="K47" s="518"/>
      <c r="L47" s="519"/>
      <c r="M47" s="519"/>
      <c r="N47" s="519"/>
      <c r="O47" s="519"/>
      <c r="P47" s="519"/>
      <c r="Q47" s="519"/>
      <c r="R47" s="520"/>
      <c r="S47" s="514"/>
      <c r="T47" s="290" t="str">
        <f>IFERROR(VLOOKUP($C47,【様式６別添１】!$A$9:$P$98,16,FALSE),"")</f>
        <v/>
      </c>
      <c r="U47" s="522"/>
      <c r="V47" s="522"/>
      <c r="W47" s="522"/>
      <c r="X47" s="522"/>
      <c r="Y47" s="522"/>
      <c r="Z47" s="522"/>
      <c r="AA47" s="522"/>
      <c r="AB47" s="522"/>
      <c r="AC47" s="522"/>
      <c r="AD47" s="522"/>
      <c r="AE47" s="522"/>
      <c r="AF47" s="522"/>
      <c r="AG47" s="291">
        <f t="shared" si="3"/>
        <v>0</v>
      </c>
      <c r="AH47" s="524"/>
    </row>
    <row r="48" spans="1:34" ht="19.5" customHeight="1">
      <c r="A48" s="240">
        <f t="shared" si="2"/>
        <v>39</v>
      </c>
      <c r="C48" s="284" t="str">
        <f>IF(A48&lt;=【様式６別添１】!$A$3,【様式８別添１】!A48,"－")</f>
        <v>－</v>
      </c>
      <c r="D48" s="285" t="str">
        <f>IFERROR(VLOOKUP($C48,【様式６別添１】!$A$9:$P$98,4,FALSE),"")</f>
        <v/>
      </c>
      <c r="E48" s="428" t="str">
        <f>IFERROR(VLOOKUP($C48,【様式６別添１】!$A$9:$P$98,8,FALSE),"")</f>
        <v/>
      </c>
      <c r="F48" s="514"/>
      <c r="G48" s="286" t="str">
        <f>IFERROR(VLOOKUP($C48,【様式６別添１】!$A$9:$P$98,9,FALSE),"")</f>
        <v/>
      </c>
      <c r="H48" s="287" t="s">
        <v>117</v>
      </c>
      <c r="I48" s="288" t="str">
        <f>IFERROR(VLOOKUP($C48,【様式６別添１】!$A$9:$P$98,11,FALSE),"")</f>
        <v/>
      </c>
      <c r="J48" s="289" t="s">
        <v>20</v>
      </c>
      <c r="K48" s="518"/>
      <c r="L48" s="519"/>
      <c r="M48" s="519"/>
      <c r="N48" s="519"/>
      <c r="O48" s="519"/>
      <c r="P48" s="519"/>
      <c r="Q48" s="519"/>
      <c r="R48" s="520"/>
      <c r="S48" s="514"/>
      <c r="T48" s="290" t="str">
        <f>IFERROR(VLOOKUP($C48,【様式６別添１】!$A$9:$P$98,16,FALSE),"")</f>
        <v/>
      </c>
      <c r="U48" s="522"/>
      <c r="V48" s="522"/>
      <c r="W48" s="522"/>
      <c r="X48" s="522"/>
      <c r="Y48" s="522"/>
      <c r="Z48" s="522"/>
      <c r="AA48" s="522"/>
      <c r="AB48" s="522"/>
      <c r="AC48" s="522"/>
      <c r="AD48" s="522"/>
      <c r="AE48" s="522"/>
      <c r="AF48" s="522"/>
      <c r="AG48" s="291">
        <f t="shared" si="3"/>
        <v>0</v>
      </c>
      <c r="AH48" s="524"/>
    </row>
    <row r="49" spans="1:34" ht="19.5" customHeight="1">
      <c r="A49" s="240">
        <f t="shared" si="2"/>
        <v>40</v>
      </c>
      <c r="C49" s="284" t="str">
        <f>IF(A49&lt;=【様式６別添１】!$A$3,【様式８別添１】!A49,"－")</f>
        <v>－</v>
      </c>
      <c r="D49" s="285" t="str">
        <f>IFERROR(VLOOKUP($C49,【様式６別添１】!$A$9:$P$98,4,FALSE),"")</f>
        <v/>
      </c>
      <c r="E49" s="428" t="str">
        <f>IFERROR(VLOOKUP($C49,【様式６別添１】!$A$9:$P$98,8,FALSE),"")</f>
        <v/>
      </c>
      <c r="F49" s="514"/>
      <c r="G49" s="286" t="str">
        <f>IFERROR(VLOOKUP($C49,【様式６別添１】!$A$9:$P$98,9,FALSE),"")</f>
        <v/>
      </c>
      <c r="H49" s="287" t="s">
        <v>117</v>
      </c>
      <c r="I49" s="288" t="str">
        <f>IFERROR(VLOOKUP($C49,【様式６別添１】!$A$9:$P$98,11,FALSE),"")</f>
        <v/>
      </c>
      <c r="J49" s="289" t="s">
        <v>20</v>
      </c>
      <c r="K49" s="518"/>
      <c r="L49" s="519"/>
      <c r="M49" s="519"/>
      <c r="N49" s="519"/>
      <c r="O49" s="519"/>
      <c r="P49" s="519"/>
      <c r="Q49" s="519"/>
      <c r="R49" s="520"/>
      <c r="S49" s="514"/>
      <c r="T49" s="290" t="str">
        <f>IFERROR(VLOOKUP($C49,【様式６別添１】!$A$9:$P$98,16,FALSE),"")</f>
        <v/>
      </c>
      <c r="U49" s="522"/>
      <c r="V49" s="522"/>
      <c r="W49" s="522"/>
      <c r="X49" s="522"/>
      <c r="Y49" s="522"/>
      <c r="Z49" s="522"/>
      <c r="AA49" s="522"/>
      <c r="AB49" s="522"/>
      <c r="AC49" s="522"/>
      <c r="AD49" s="522"/>
      <c r="AE49" s="522"/>
      <c r="AF49" s="522"/>
      <c r="AG49" s="291">
        <f t="shared" si="3"/>
        <v>0</v>
      </c>
      <c r="AH49" s="524"/>
    </row>
    <row r="50" spans="1:34" ht="19.5" customHeight="1">
      <c r="A50" s="240">
        <f t="shared" si="2"/>
        <v>41</v>
      </c>
      <c r="C50" s="284" t="str">
        <f>IF(A50&lt;=【様式６別添１】!$A$3,【様式８別添１】!A50,"－")</f>
        <v>－</v>
      </c>
      <c r="D50" s="285" t="str">
        <f>IFERROR(VLOOKUP($C50,【様式６別添１】!$A$9:$P$98,4,FALSE),"")</f>
        <v/>
      </c>
      <c r="E50" s="428" t="str">
        <f>IFERROR(VLOOKUP($C50,【様式６別添１】!$A$9:$P$98,8,FALSE),"")</f>
        <v/>
      </c>
      <c r="F50" s="514"/>
      <c r="G50" s="286" t="str">
        <f>IFERROR(VLOOKUP($C50,【様式６別添１】!$A$9:$P$98,9,FALSE),"")</f>
        <v/>
      </c>
      <c r="H50" s="287" t="s">
        <v>117</v>
      </c>
      <c r="I50" s="288" t="str">
        <f>IFERROR(VLOOKUP($C50,【様式６別添１】!$A$9:$P$98,11,FALSE),"")</f>
        <v/>
      </c>
      <c r="J50" s="289" t="s">
        <v>20</v>
      </c>
      <c r="K50" s="518"/>
      <c r="L50" s="519"/>
      <c r="M50" s="519"/>
      <c r="N50" s="519"/>
      <c r="O50" s="519"/>
      <c r="P50" s="519"/>
      <c r="Q50" s="519"/>
      <c r="R50" s="520"/>
      <c r="S50" s="514"/>
      <c r="T50" s="290" t="str">
        <f>IFERROR(VLOOKUP($C50,【様式６別添１】!$A$9:$P$98,16,FALSE),"")</f>
        <v/>
      </c>
      <c r="U50" s="522"/>
      <c r="V50" s="522"/>
      <c r="W50" s="522"/>
      <c r="X50" s="522"/>
      <c r="Y50" s="522"/>
      <c r="Z50" s="522"/>
      <c r="AA50" s="522"/>
      <c r="AB50" s="522"/>
      <c r="AC50" s="522"/>
      <c r="AD50" s="522"/>
      <c r="AE50" s="522"/>
      <c r="AF50" s="522"/>
      <c r="AG50" s="291">
        <f t="shared" si="3"/>
        <v>0</v>
      </c>
      <c r="AH50" s="524"/>
    </row>
    <row r="51" spans="1:34" ht="19.5" customHeight="1">
      <c r="A51" s="240">
        <f t="shared" si="2"/>
        <v>42</v>
      </c>
      <c r="C51" s="284" t="str">
        <f>IF(A51&lt;=【様式６別添１】!$A$3,【様式８別添１】!A51,"－")</f>
        <v>－</v>
      </c>
      <c r="D51" s="285" t="str">
        <f>IFERROR(VLOOKUP($C51,【様式６別添１】!$A$9:$P$98,4,FALSE),"")</f>
        <v/>
      </c>
      <c r="E51" s="428" t="str">
        <f>IFERROR(VLOOKUP($C51,【様式６別添１】!$A$9:$P$98,8,FALSE),"")</f>
        <v/>
      </c>
      <c r="F51" s="514"/>
      <c r="G51" s="286" t="str">
        <f>IFERROR(VLOOKUP($C51,【様式６別添１】!$A$9:$P$98,9,FALSE),"")</f>
        <v/>
      </c>
      <c r="H51" s="287" t="s">
        <v>117</v>
      </c>
      <c r="I51" s="288" t="str">
        <f>IFERROR(VLOOKUP($C51,【様式６別添１】!$A$9:$P$98,11,FALSE),"")</f>
        <v/>
      </c>
      <c r="J51" s="289" t="s">
        <v>20</v>
      </c>
      <c r="K51" s="518"/>
      <c r="L51" s="519"/>
      <c r="M51" s="519"/>
      <c r="N51" s="519"/>
      <c r="O51" s="519"/>
      <c r="P51" s="519"/>
      <c r="Q51" s="519"/>
      <c r="R51" s="520"/>
      <c r="S51" s="514"/>
      <c r="T51" s="290" t="str">
        <f>IFERROR(VLOOKUP($C51,【様式６別添１】!$A$9:$P$98,16,FALSE),"")</f>
        <v/>
      </c>
      <c r="U51" s="522"/>
      <c r="V51" s="522"/>
      <c r="W51" s="522"/>
      <c r="X51" s="522"/>
      <c r="Y51" s="522"/>
      <c r="Z51" s="522"/>
      <c r="AA51" s="522"/>
      <c r="AB51" s="522"/>
      <c r="AC51" s="522"/>
      <c r="AD51" s="522"/>
      <c r="AE51" s="522"/>
      <c r="AF51" s="522"/>
      <c r="AG51" s="291">
        <f t="shared" si="3"/>
        <v>0</v>
      </c>
      <c r="AH51" s="524"/>
    </row>
    <row r="52" spans="1:34" ht="19.5" customHeight="1">
      <c r="A52" s="240">
        <f t="shared" si="2"/>
        <v>43</v>
      </c>
      <c r="C52" s="284" t="str">
        <f>IF(A52&lt;=【様式６別添１】!$A$3,【様式８別添１】!A52,"－")</f>
        <v>－</v>
      </c>
      <c r="D52" s="285" t="str">
        <f>IFERROR(VLOOKUP($C52,【様式６別添１】!$A$9:$P$98,4,FALSE),"")</f>
        <v/>
      </c>
      <c r="E52" s="428" t="str">
        <f>IFERROR(VLOOKUP($C52,【様式６別添１】!$A$9:$P$98,8,FALSE),"")</f>
        <v/>
      </c>
      <c r="F52" s="514"/>
      <c r="G52" s="286" t="str">
        <f>IFERROR(VLOOKUP($C52,【様式６別添１】!$A$9:$P$98,9,FALSE),"")</f>
        <v/>
      </c>
      <c r="H52" s="287" t="s">
        <v>117</v>
      </c>
      <c r="I52" s="288" t="str">
        <f>IFERROR(VLOOKUP($C52,【様式６別添１】!$A$9:$P$98,11,FALSE),"")</f>
        <v/>
      </c>
      <c r="J52" s="289" t="s">
        <v>20</v>
      </c>
      <c r="K52" s="518"/>
      <c r="L52" s="519"/>
      <c r="M52" s="519"/>
      <c r="N52" s="519"/>
      <c r="O52" s="519"/>
      <c r="P52" s="519"/>
      <c r="Q52" s="519"/>
      <c r="R52" s="520"/>
      <c r="S52" s="514"/>
      <c r="T52" s="290" t="str">
        <f>IFERROR(VLOOKUP($C52,【様式６別添１】!$A$9:$P$98,16,FALSE),"")</f>
        <v/>
      </c>
      <c r="U52" s="522"/>
      <c r="V52" s="522"/>
      <c r="W52" s="522"/>
      <c r="X52" s="522"/>
      <c r="Y52" s="522"/>
      <c r="Z52" s="522"/>
      <c r="AA52" s="522"/>
      <c r="AB52" s="522"/>
      <c r="AC52" s="522"/>
      <c r="AD52" s="522"/>
      <c r="AE52" s="522"/>
      <c r="AF52" s="522"/>
      <c r="AG52" s="291">
        <f t="shared" si="3"/>
        <v>0</v>
      </c>
      <c r="AH52" s="524"/>
    </row>
    <row r="53" spans="1:34" ht="19.5" customHeight="1">
      <c r="A53" s="240">
        <f t="shared" si="2"/>
        <v>44</v>
      </c>
      <c r="C53" s="284" t="str">
        <f>IF(A53&lt;=【様式６別添１】!$A$3,【様式８別添１】!A53,"－")</f>
        <v>－</v>
      </c>
      <c r="D53" s="285" t="str">
        <f>IFERROR(VLOOKUP($C53,【様式６別添１】!$A$9:$P$98,4,FALSE),"")</f>
        <v/>
      </c>
      <c r="E53" s="428" t="str">
        <f>IFERROR(VLOOKUP($C53,【様式６別添１】!$A$9:$P$98,8,FALSE),"")</f>
        <v/>
      </c>
      <c r="F53" s="514"/>
      <c r="G53" s="286" t="str">
        <f>IFERROR(VLOOKUP($C53,【様式６別添１】!$A$9:$P$98,9,FALSE),"")</f>
        <v/>
      </c>
      <c r="H53" s="287" t="s">
        <v>117</v>
      </c>
      <c r="I53" s="288" t="str">
        <f>IFERROR(VLOOKUP($C53,【様式６別添１】!$A$9:$P$98,11,FALSE),"")</f>
        <v/>
      </c>
      <c r="J53" s="289" t="s">
        <v>20</v>
      </c>
      <c r="K53" s="518"/>
      <c r="L53" s="519"/>
      <c r="M53" s="519"/>
      <c r="N53" s="519"/>
      <c r="O53" s="519"/>
      <c r="P53" s="519"/>
      <c r="Q53" s="519"/>
      <c r="R53" s="520"/>
      <c r="S53" s="514"/>
      <c r="T53" s="290" t="str">
        <f>IFERROR(VLOOKUP($C53,【様式６別添１】!$A$9:$P$98,16,FALSE),"")</f>
        <v/>
      </c>
      <c r="U53" s="522"/>
      <c r="V53" s="522"/>
      <c r="W53" s="522"/>
      <c r="X53" s="522"/>
      <c r="Y53" s="522"/>
      <c r="Z53" s="522"/>
      <c r="AA53" s="522"/>
      <c r="AB53" s="522"/>
      <c r="AC53" s="522"/>
      <c r="AD53" s="522"/>
      <c r="AE53" s="522"/>
      <c r="AF53" s="522"/>
      <c r="AG53" s="291">
        <f>SUM(U53:AF53)</f>
        <v>0</v>
      </c>
      <c r="AH53" s="524"/>
    </row>
    <row r="54" spans="1:34" ht="19.5" customHeight="1">
      <c r="A54" s="240">
        <f t="shared" si="2"/>
        <v>45</v>
      </c>
      <c r="C54" s="284" t="str">
        <f>IF(A54&lt;=【様式６別添１】!$A$3,【様式８別添１】!A54,"－")</f>
        <v>－</v>
      </c>
      <c r="D54" s="285" t="str">
        <f>IFERROR(VLOOKUP($C54,【様式６別添１】!$A$9:$P$98,4,FALSE),"")</f>
        <v/>
      </c>
      <c r="E54" s="428" t="str">
        <f>IFERROR(VLOOKUP($C54,【様式６別添１】!$A$9:$P$98,8,FALSE),"")</f>
        <v/>
      </c>
      <c r="F54" s="514"/>
      <c r="G54" s="286" t="str">
        <f>IFERROR(VLOOKUP($C54,【様式６別添１】!$A$9:$P$98,9,FALSE),"")</f>
        <v/>
      </c>
      <c r="H54" s="287" t="s">
        <v>117</v>
      </c>
      <c r="I54" s="288" t="str">
        <f>IFERROR(VLOOKUP($C54,【様式６別添１】!$A$9:$P$98,11,FALSE),"")</f>
        <v/>
      </c>
      <c r="J54" s="289" t="s">
        <v>20</v>
      </c>
      <c r="K54" s="518"/>
      <c r="L54" s="519"/>
      <c r="M54" s="519"/>
      <c r="N54" s="519"/>
      <c r="O54" s="519"/>
      <c r="P54" s="519"/>
      <c r="Q54" s="519"/>
      <c r="R54" s="520"/>
      <c r="S54" s="514"/>
      <c r="T54" s="290" t="str">
        <f>IFERROR(VLOOKUP($C54,【様式６別添１】!$A$9:$P$98,16,FALSE),"")</f>
        <v/>
      </c>
      <c r="U54" s="522"/>
      <c r="V54" s="522"/>
      <c r="W54" s="522"/>
      <c r="X54" s="522"/>
      <c r="Y54" s="522"/>
      <c r="Z54" s="522"/>
      <c r="AA54" s="522"/>
      <c r="AB54" s="522"/>
      <c r="AC54" s="522"/>
      <c r="AD54" s="522"/>
      <c r="AE54" s="522"/>
      <c r="AF54" s="522"/>
      <c r="AG54" s="291">
        <f t="shared" si="3"/>
        <v>0</v>
      </c>
      <c r="AH54" s="524"/>
    </row>
    <row r="55" spans="1:34" ht="19.5" customHeight="1">
      <c r="A55" s="240">
        <f t="shared" si="2"/>
        <v>46</v>
      </c>
      <c r="C55" s="284" t="str">
        <f>IF(A55&lt;=【様式６別添１】!$A$3,【様式８別添１】!A55,"－")</f>
        <v>－</v>
      </c>
      <c r="D55" s="285" t="str">
        <f>IFERROR(VLOOKUP($C55,【様式６別添１】!$A$9:$P$98,4,FALSE),"")</f>
        <v/>
      </c>
      <c r="E55" s="428" t="str">
        <f>IFERROR(VLOOKUP($C55,【様式６別添１】!$A$9:$P$98,8,FALSE),"")</f>
        <v/>
      </c>
      <c r="F55" s="514"/>
      <c r="G55" s="286" t="str">
        <f>IFERROR(VLOOKUP($C55,【様式６別添１】!$A$9:$P$98,9,FALSE),"")</f>
        <v/>
      </c>
      <c r="H55" s="287" t="s">
        <v>117</v>
      </c>
      <c r="I55" s="288" t="str">
        <f>IFERROR(VLOOKUP($C55,【様式６別添１】!$A$9:$P$98,11,FALSE),"")</f>
        <v/>
      </c>
      <c r="J55" s="289" t="s">
        <v>20</v>
      </c>
      <c r="K55" s="518"/>
      <c r="L55" s="519"/>
      <c r="M55" s="519"/>
      <c r="N55" s="519"/>
      <c r="O55" s="519"/>
      <c r="P55" s="519"/>
      <c r="Q55" s="519"/>
      <c r="R55" s="520"/>
      <c r="S55" s="514"/>
      <c r="T55" s="290" t="str">
        <f>IFERROR(VLOOKUP($C55,【様式６別添１】!$A$9:$P$98,16,FALSE),"")</f>
        <v/>
      </c>
      <c r="U55" s="522"/>
      <c r="V55" s="522"/>
      <c r="W55" s="522"/>
      <c r="X55" s="522"/>
      <c r="Y55" s="522"/>
      <c r="Z55" s="522"/>
      <c r="AA55" s="522"/>
      <c r="AB55" s="522"/>
      <c r="AC55" s="522"/>
      <c r="AD55" s="522"/>
      <c r="AE55" s="522"/>
      <c r="AF55" s="522"/>
      <c r="AG55" s="291">
        <f t="shared" si="3"/>
        <v>0</v>
      </c>
      <c r="AH55" s="524"/>
    </row>
    <row r="56" spans="1:34" ht="19.5" customHeight="1">
      <c r="A56" s="240">
        <f t="shared" si="2"/>
        <v>47</v>
      </c>
      <c r="C56" s="284" t="str">
        <f>IF(A56&lt;=【様式６別添１】!$A$3,【様式８別添１】!A56,"－")</f>
        <v>－</v>
      </c>
      <c r="D56" s="285" t="str">
        <f>IFERROR(VLOOKUP($C56,【様式６別添１】!$A$9:$P$98,4,FALSE),"")</f>
        <v/>
      </c>
      <c r="E56" s="428" t="str">
        <f>IFERROR(VLOOKUP($C56,【様式６別添１】!$A$9:$P$98,8,FALSE),"")</f>
        <v/>
      </c>
      <c r="F56" s="514"/>
      <c r="G56" s="286" t="str">
        <f>IFERROR(VLOOKUP($C56,【様式６別添１】!$A$9:$P$98,9,FALSE),"")</f>
        <v/>
      </c>
      <c r="H56" s="287" t="s">
        <v>117</v>
      </c>
      <c r="I56" s="288" t="str">
        <f>IFERROR(VLOOKUP($C56,【様式６別添１】!$A$9:$P$98,11,FALSE),"")</f>
        <v/>
      </c>
      <c r="J56" s="289" t="s">
        <v>20</v>
      </c>
      <c r="K56" s="518"/>
      <c r="L56" s="519"/>
      <c r="M56" s="519"/>
      <c r="N56" s="519"/>
      <c r="O56" s="519"/>
      <c r="P56" s="519"/>
      <c r="Q56" s="519"/>
      <c r="R56" s="520"/>
      <c r="S56" s="514"/>
      <c r="T56" s="290" t="str">
        <f>IFERROR(VLOOKUP($C56,【様式６別添１】!$A$9:$P$98,16,FALSE),"")</f>
        <v/>
      </c>
      <c r="U56" s="522"/>
      <c r="V56" s="522"/>
      <c r="W56" s="522"/>
      <c r="X56" s="522"/>
      <c r="Y56" s="522"/>
      <c r="Z56" s="522"/>
      <c r="AA56" s="522"/>
      <c r="AB56" s="522"/>
      <c r="AC56" s="522"/>
      <c r="AD56" s="522"/>
      <c r="AE56" s="522"/>
      <c r="AF56" s="522"/>
      <c r="AG56" s="291">
        <f t="shared" si="3"/>
        <v>0</v>
      </c>
      <c r="AH56" s="524"/>
    </row>
    <row r="57" spans="1:34" ht="19.5" customHeight="1">
      <c r="A57" s="240">
        <f t="shared" si="2"/>
        <v>48</v>
      </c>
      <c r="C57" s="284" t="str">
        <f>IF(A57&lt;=【様式６別添１】!$A$3,【様式８別添１】!A57,"－")</f>
        <v>－</v>
      </c>
      <c r="D57" s="285" t="str">
        <f>IFERROR(VLOOKUP($C57,【様式６別添１】!$A$9:$P$98,4,FALSE),"")</f>
        <v/>
      </c>
      <c r="E57" s="428" t="str">
        <f>IFERROR(VLOOKUP($C57,【様式６別添１】!$A$9:$P$98,8,FALSE),"")</f>
        <v/>
      </c>
      <c r="F57" s="514"/>
      <c r="G57" s="286" t="str">
        <f>IFERROR(VLOOKUP($C57,【様式６別添１】!$A$9:$P$98,9,FALSE),"")</f>
        <v/>
      </c>
      <c r="H57" s="287" t="s">
        <v>117</v>
      </c>
      <c r="I57" s="288" t="str">
        <f>IFERROR(VLOOKUP($C57,【様式６別添１】!$A$9:$P$98,11,FALSE),"")</f>
        <v/>
      </c>
      <c r="J57" s="289" t="s">
        <v>20</v>
      </c>
      <c r="K57" s="518"/>
      <c r="L57" s="519"/>
      <c r="M57" s="519"/>
      <c r="N57" s="519"/>
      <c r="O57" s="519"/>
      <c r="P57" s="519"/>
      <c r="Q57" s="519"/>
      <c r="R57" s="520"/>
      <c r="S57" s="514"/>
      <c r="T57" s="290" t="str">
        <f>IFERROR(VLOOKUP($C57,【様式６別添１】!$A$9:$P$98,16,FALSE),"")</f>
        <v/>
      </c>
      <c r="U57" s="522"/>
      <c r="V57" s="522"/>
      <c r="W57" s="522"/>
      <c r="X57" s="522"/>
      <c r="Y57" s="522"/>
      <c r="Z57" s="522"/>
      <c r="AA57" s="522"/>
      <c r="AB57" s="522"/>
      <c r="AC57" s="522"/>
      <c r="AD57" s="522"/>
      <c r="AE57" s="522"/>
      <c r="AF57" s="522"/>
      <c r="AG57" s="291">
        <f t="shared" si="3"/>
        <v>0</v>
      </c>
      <c r="AH57" s="524"/>
    </row>
    <row r="58" spans="1:34" ht="19.5" customHeight="1">
      <c r="A58" s="240">
        <f t="shared" si="2"/>
        <v>49</v>
      </c>
      <c r="C58" s="284" t="str">
        <f>IF(A58&lt;=【様式６別添１】!$A$3,【様式８別添１】!A58,"－")</f>
        <v>－</v>
      </c>
      <c r="D58" s="285" t="str">
        <f>IFERROR(VLOOKUP($C58,【様式６別添１】!$A$9:$P$98,4,FALSE),"")</f>
        <v/>
      </c>
      <c r="E58" s="428" t="str">
        <f>IFERROR(VLOOKUP($C58,【様式６別添１】!$A$9:$P$98,8,FALSE),"")</f>
        <v/>
      </c>
      <c r="F58" s="514"/>
      <c r="G58" s="286" t="str">
        <f>IFERROR(VLOOKUP($C58,【様式６別添１】!$A$9:$P$98,9,FALSE),"")</f>
        <v/>
      </c>
      <c r="H58" s="287" t="s">
        <v>117</v>
      </c>
      <c r="I58" s="288" t="str">
        <f>IFERROR(VLOOKUP($C58,【様式６別添１】!$A$9:$P$98,11,FALSE),"")</f>
        <v/>
      </c>
      <c r="J58" s="289" t="s">
        <v>20</v>
      </c>
      <c r="K58" s="518"/>
      <c r="L58" s="519"/>
      <c r="M58" s="519"/>
      <c r="N58" s="519"/>
      <c r="O58" s="519"/>
      <c r="P58" s="519"/>
      <c r="Q58" s="519"/>
      <c r="R58" s="520"/>
      <c r="S58" s="514"/>
      <c r="T58" s="290" t="str">
        <f>IFERROR(VLOOKUP($C58,【様式６別添１】!$A$9:$P$98,16,FALSE),"")</f>
        <v/>
      </c>
      <c r="U58" s="522"/>
      <c r="V58" s="522"/>
      <c r="W58" s="522"/>
      <c r="X58" s="522"/>
      <c r="Y58" s="522"/>
      <c r="Z58" s="522"/>
      <c r="AA58" s="522"/>
      <c r="AB58" s="522"/>
      <c r="AC58" s="522"/>
      <c r="AD58" s="522"/>
      <c r="AE58" s="522"/>
      <c r="AF58" s="522"/>
      <c r="AG58" s="291">
        <f t="shared" si="3"/>
        <v>0</v>
      </c>
      <c r="AH58" s="524"/>
    </row>
    <row r="59" spans="1:34" ht="19.5" customHeight="1">
      <c r="A59" s="240">
        <f t="shared" si="2"/>
        <v>50</v>
      </c>
      <c r="C59" s="284" t="str">
        <f>IF(A59&lt;=【様式６別添１】!$A$3,【様式８別添１】!A59,"－")</f>
        <v>－</v>
      </c>
      <c r="D59" s="285" t="str">
        <f>IFERROR(VLOOKUP($C59,【様式６別添１】!$A$9:$P$98,4,FALSE),"")</f>
        <v/>
      </c>
      <c r="E59" s="428" t="str">
        <f>IFERROR(VLOOKUP($C59,【様式６別添１】!$A$9:$P$98,8,FALSE),"")</f>
        <v/>
      </c>
      <c r="F59" s="514"/>
      <c r="G59" s="286" t="str">
        <f>IFERROR(VLOOKUP($C59,【様式６別添１】!$A$9:$P$98,9,FALSE),"")</f>
        <v/>
      </c>
      <c r="H59" s="287" t="s">
        <v>117</v>
      </c>
      <c r="I59" s="288" t="str">
        <f>IFERROR(VLOOKUP($C59,【様式６別添１】!$A$9:$P$98,11,FALSE),"")</f>
        <v/>
      </c>
      <c r="J59" s="289" t="s">
        <v>20</v>
      </c>
      <c r="K59" s="518"/>
      <c r="L59" s="519"/>
      <c r="M59" s="519"/>
      <c r="N59" s="519"/>
      <c r="O59" s="519"/>
      <c r="P59" s="519"/>
      <c r="Q59" s="519"/>
      <c r="R59" s="520"/>
      <c r="S59" s="514"/>
      <c r="T59" s="290" t="str">
        <f>IFERROR(VLOOKUP($C59,【様式６別添１】!$A$9:$P$98,16,FALSE),"")</f>
        <v/>
      </c>
      <c r="U59" s="522"/>
      <c r="V59" s="522"/>
      <c r="W59" s="522"/>
      <c r="X59" s="522"/>
      <c r="Y59" s="522"/>
      <c r="Z59" s="522"/>
      <c r="AA59" s="522"/>
      <c r="AB59" s="522"/>
      <c r="AC59" s="522"/>
      <c r="AD59" s="522"/>
      <c r="AE59" s="522"/>
      <c r="AF59" s="522"/>
      <c r="AG59" s="291">
        <f>SUM(U59:AF59)</f>
        <v>0</v>
      </c>
      <c r="AH59" s="524"/>
    </row>
    <row r="60" spans="1:34" ht="19.5" customHeight="1">
      <c r="U60" s="292">
        <f>SUM(U10:U59)</f>
        <v>0</v>
      </c>
      <c r="V60" s="292">
        <f t="shared" ref="V60:AF60" si="4">SUM(V10:V59)</f>
        <v>0</v>
      </c>
      <c r="W60" s="292">
        <f t="shared" si="4"/>
        <v>0</v>
      </c>
      <c r="X60" s="292">
        <f t="shared" si="4"/>
        <v>0</v>
      </c>
      <c r="Y60" s="292">
        <f t="shared" si="4"/>
        <v>0</v>
      </c>
      <c r="Z60" s="292">
        <f t="shared" si="4"/>
        <v>0</v>
      </c>
      <c r="AA60" s="292">
        <f t="shared" si="4"/>
        <v>0</v>
      </c>
      <c r="AB60" s="292">
        <f t="shared" si="4"/>
        <v>0</v>
      </c>
      <c r="AC60" s="292">
        <f t="shared" si="4"/>
        <v>0</v>
      </c>
      <c r="AD60" s="292">
        <f t="shared" si="4"/>
        <v>0</v>
      </c>
      <c r="AE60" s="292">
        <f t="shared" si="4"/>
        <v>0</v>
      </c>
      <c r="AF60" s="292">
        <f t="shared" si="4"/>
        <v>0</v>
      </c>
      <c r="AG60" s="292">
        <f>SUM(AG10:AG59)</f>
        <v>0</v>
      </c>
    </row>
    <row r="61" spans="1:34" ht="15" customHeight="1"/>
    <row r="62" spans="1:34" ht="15" customHeight="1"/>
    <row r="63" spans="1:34" ht="15" customHeight="1"/>
    <row r="64" spans="1:3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sheetProtection algorithmName="SHA-512" hashValue="QN46JyvbuVKcglFYVrk4rpsJ2XkTZdYEkbTbg3DxqAYnqW31rLUbixwUwpISjIVNIFVhM/8/K36GH6RMAIJ9IQ==" saltValue="rHopBMs8HjiW/lGyqooSaw==" spinCount="100000" sheet="1" objects="1" scenarios="1"/>
  <mergeCells count="33">
    <mergeCell ref="U6:V6"/>
    <mergeCell ref="W6:X6"/>
    <mergeCell ref="Y6:Z6"/>
    <mergeCell ref="AA6:AB6"/>
    <mergeCell ref="AA2:AB3"/>
    <mergeCell ref="Y4:Z5"/>
    <mergeCell ref="AA4:AB5"/>
    <mergeCell ref="W4:X5"/>
    <mergeCell ref="W2:X3"/>
    <mergeCell ref="Y2:Z3"/>
    <mergeCell ref="N5:O5"/>
    <mergeCell ref="P5:Q5"/>
    <mergeCell ref="S5:T5"/>
    <mergeCell ref="U5:V5"/>
    <mergeCell ref="N2:R3"/>
    <mergeCell ref="S2:T3"/>
    <mergeCell ref="U2:V3"/>
    <mergeCell ref="E8:E9"/>
    <mergeCell ref="D8:D9"/>
    <mergeCell ref="C8:C9"/>
    <mergeCell ref="AH8:AH9"/>
    <mergeCell ref="C4:D4"/>
    <mergeCell ref="E4:J4"/>
    <mergeCell ref="K8:R8"/>
    <mergeCell ref="U8:AG8"/>
    <mergeCell ref="T8:T9"/>
    <mergeCell ref="S8:S9"/>
    <mergeCell ref="G8:J9"/>
    <mergeCell ref="F8:F9"/>
    <mergeCell ref="N4:O4"/>
    <mergeCell ref="P4:Q4"/>
    <mergeCell ref="S4:T4"/>
    <mergeCell ref="U4:V4"/>
  </mergeCells>
  <phoneticPr fontId="4"/>
  <dataValidations count="3">
    <dataValidation type="list" allowBlank="1" showInputMessage="1" showErrorMessage="1" sqref="K10:R59" xr:uid="{616B2763-467A-42FB-89D7-9BB4CA072549}">
      <formula1>"○"</formula1>
    </dataValidation>
    <dataValidation type="list" allowBlank="1" showInputMessage="1" showErrorMessage="1" sqref="S10:S59" xr:uid="{AE2A48FE-AC97-42E2-B8E5-5FDFAC986F00}">
      <formula1>"手当,基本給"</formula1>
    </dataValidation>
    <dataValidation type="whole" allowBlank="1" showInputMessage="1" showErrorMessage="1" sqref="U10:AF59" xr:uid="{6EAFF466-81D2-4D1D-A1A7-52EA642BC232}">
      <formula1>5000</formula1>
      <formula2>100000</formula2>
    </dataValidation>
  </dataValidations>
  <pageMargins left="0.7" right="0.7" top="0.75" bottom="0.75" header="0.3" footer="0.3"/>
  <pageSetup paperSize="9" scale="57"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O24"/>
  <sheetViews>
    <sheetView showGridLines="0" view="pageBreakPreview" zoomScale="80" zoomScaleNormal="100" zoomScaleSheetLayoutView="80" workbookViewId="0">
      <selection activeCell="F2" sqref="F2"/>
    </sheetView>
  </sheetViews>
  <sheetFormatPr defaultColWidth="9" defaultRowHeight="18" customHeight="1"/>
  <cols>
    <col min="1" max="1" width="5" style="1" customWidth="1"/>
    <col min="2" max="2" width="15.625" style="1" customWidth="1"/>
    <col min="3" max="3" width="14.625" style="1" customWidth="1"/>
    <col min="4" max="4" width="22" style="1" customWidth="1"/>
    <col min="5" max="6" width="27.5" style="1" customWidth="1"/>
    <col min="7" max="7" width="2.5" style="1" customWidth="1"/>
    <col min="8" max="19" width="3" style="1" customWidth="1"/>
    <col min="20" max="16384" width="9" style="1"/>
  </cols>
  <sheetData>
    <row r="1" spans="1:6" ht="18" customHeight="1" thickBot="1">
      <c r="A1" s="15" t="s">
        <v>299</v>
      </c>
    </row>
    <row r="2" spans="1:6" ht="18" customHeight="1" thickBot="1">
      <c r="E2" s="117" t="s">
        <v>77</v>
      </c>
      <c r="F2" s="195" t="str">
        <f>基礎情報!E37&amp;""</f>
        <v/>
      </c>
    </row>
    <row r="4" spans="1:6" ht="18" customHeight="1">
      <c r="A4" s="935" t="s">
        <v>100</v>
      </c>
      <c r="B4" s="935"/>
      <c r="C4" s="935"/>
      <c r="D4" s="935"/>
      <c r="E4" s="935"/>
      <c r="F4" s="935"/>
    </row>
    <row r="5" spans="1:6" ht="18" customHeight="1" thickBot="1">
      <c r="A5" s="2"/>
      <c r="B5" s="2"/>
      <c r="C5" s="2"/>
      <c r="D5" s="2"/>
      <c r="E5" s="2"/>
      <c r="F5" s="2"/>
    </row>
    <row r="6" spans="1:6" ht="39.950000000000003" customHeight="1">
      <c r="A6" s="937" t="s">
        <v>9</v>
      </c>
      <c r="B6" s="939" t="s">
        <v>7</v>
      </c>
      <c r="C6" s="939" t="s">
        <v>8</v>
      </c>
      <c r="D6" s="939" t="s">
        <v>89</v>
      </c>
      <c r="E6" s="413" t="s">
        <v>72</v>
      </c>
      <c r="F6" s="431" t="s">
        <v>73</v>
      </c>
    </row>
    <row r="7" spans="1:6" ht="56.1" customHeight="1" thickBot="1">
      <c r="A7" s="938"/>
      <c r="B7" s="940"/>
      <c r="C7" s="940"/>
      <c r="D7" s="940"/>
      <c r="E7" s="508" t="str">
        <f>IF(E15&gt;0,"NG－要コメント確認","")</f>
        <v/>
      </c>
      <c r="F7" s="509" t="str">
        <f>IF(F15&lt;0,"NG","")</f>
        <v/>
      </c>
    </row>
    <row r="8" spans="1:6" ht="18" customHeight="1">
      <c r="A8" s="293" t="s">
        <v>37</v>
      </c>
      <c r="B8" s="294" t="s">
        <v>22</v>
      </c>
      <c r="C8" s="294" t="s">
        <v>23</v>
      </c>
      <c r="D8" s="294" t="s">
        <v>24</v>
      </c>
      <c r="E8" s="329">
        <v>-200000</v>
      </c>
      <c r="F8" s="133"/>
    </row>
    <row r="9" spans="1:6" ht="18" customHeight="1">
      <c r="A9" s="296" t="s">
        <v>97</v>
      </c>
      <c r="B9" s="294" t="s">
        <v>165</v>
      </c>
      <c r="C9" s="294" t="s">
        <v>166</v>
      </c>
      <c r="D9" s="294" t="s">
        <v>164</v>
      </c>
      <c r="E9" s="71"/>
      <c r="F9" s="133">
        <v>200000</v>
      </c>
    </row>
    <row r="10" spans="1:6" ht="18" customHeight="1">
      <c r="A10" s="295">
        <v>1</v>
      </c>
      <c r="B10" s="505"/>
      <c r="C10" s="505"/>
      <c r="D10" s="505"/>
      <c r="E10" s="506"/>
      <c r="F10" s="525"/>
    </row>
    <row r="11" spans="1:6" ht="18" customHeight="1">
      <c r="A11" s="295">
        <v>2</v>
      </c>
      <c r="B11" s="505"/>
      <c r="C11" s="505"/>
      <c r="D11" s="505"/>
      <c r="E11" s="506"/>
      <c r="F11" s="525"/>
    </row>
    <row r="12" spans="1:6" ht="18" customHeight="1">
      <c r="A12" s="295">
        <v>3</v>
      </c>
      <c r="B12" s="505"/>
      <c r="C12" s="505"/>
      <c r="D12" s="505"/>
      <c r="E12" s="506"/>
      <c r="F12" s="525"/>
    </row>
    <row r="13" spans="1:6" ht="18" customHeight="1">
      <c r="A13" s="295">
        <v>4</v>
      </c>
      <c r="B13" s="505"/>
      <c r="C13" s="505"/>
      <c r="D13" s="505"/>
      <c r="E13" s="506"/>
      <c r="F13" s="525"/>
    </row>
    <row r="14" spans="1:6" ht="18" customHeight="1">
      <c r="A14" s="295">
        <v>5</v>
      </c>
      <c r="B14" s="507"/>
      <c r="C14" s="507"/>
      <c r="D14" s="507"/>
      <c r="E14" s="526"/>
      <c r="F14" s="527"/>
    </row>
    <row r="15" spans="1:6" ht="18" customHeight="1" thickBot="1">
      <c r="A15" s="932" t="s">
        <v>21</v>
      </c>
      <c r="B15" s="933"/>
      <c r="C15" s="933"/>
      <c r="D15" s="934"/>
      <c r="E15" s="193">
        <f>SUM(E10:E14)</f>
        <v>0</v>
      </c>
      <c r="F15" s="194">
        <f>SUM(F10:F14)</f>
        <v>0</v>
      </c>
    </row>
    <row r="16" spans="1:6" ht="18.75" customHeight="1">
      <c r="A16" s="432" t="s">
        <v>59</v>
      </c>
      <c r="B16" s="944" t="s">
        <v>29</v>
      </c>
      <c r="C16" s="944"/>
      <c r="D16" s="944"/>
      <c r="E16" s="944"/>
      <c r="F16" s="944"/>
    </row>
    <row r="17" spans="1:15" ht="18.75" customHeight="1">
      <c r="A17" s="433"/>
      <c r="B17" s="945" t="s">
        <v>98</v>
      </c>
      <c r="C17" s="945"/>
      <c r="D17" s="945"/>
      <c r="E17" s="945"/>
      <c r="F17" s="945"/>
    </row>
    <row r="21" spans="1:15" ht="18" customHeight="1">
      <c r="J21" s="8"/>
      <c r="K21" s="8"/>
      <c r="L21" s="8"/>
      <c r="M21" s="8"/>
      <c r="N21" s="8"/>
      <c r="O21" s="8"/>
    </row>
    <row r="22" spans="1:15" ht="18" customHeight="1">
      <c r="J22" s="8"/>
      <c r="K22" s="8"/>
      <c r="L22" s="8"/>
      <c r="M22" s="8"/>
      <c r="N22" s="8"/>
      <c r="O22" s="8"/>
    </row>
    <row r="23" spans="1:15" ht="18" customHeight="1">
      <c r="J23" s="8"/>
      <c r="K23" s="8"/>
      <c r="L23" s="8"/>
      <c r="M23" s="8"/>
      <c r="N23" s="8"/>
      <c r="O23" s="8"/>
    </row>
    <row r="24" spans="1:15" ht="18" customHeight="1">
      <c r="J24" s="8"/>
      <c r="K24" s="8"/>
      <c r="L24" s="8"/>
      <c r="M24" s="8"/>
      <c r="N24" s="8"/>
      <c r="O24" s="8"/>
    </row>
  </sheetData>
  <sheetProtection algorithmName="SHA-512" hashValue="nlUZ7CKZQvsdXdfUF0wUTgc0XoAkYDqSoThG5ryiqW6CCGS0e/WgbFRkLTgssDrwf7e2i0K7MjDrSF4GhAj/OQ==" saltValue="6ZH9zspz9UZg6sForGztsg==" spinCount="100000" sheet="1" objects="1" scenarios="1"/>
  <mergeCells count="8">
    <mergeCell ref="B16:F16"/>
    <mergeCell ref="B17:F17"/>
    <mergeCell ref="A4:F4"/>
    <mergeCell ref="A15:D15"/>
    <mergeCell ref="A6:A7"/>
    <mergeCell ref="B6:B7"/>
    <mergeCell ref="C6:C7"/>
    <mergeCell ref="D6:D7"/>
  </mergeCells>
  <phoneticPr fontId="4"/>
  <conditionalFormatting sqref="E7">
    <cfRule type="cellIs" dxfId="10" priority="6" operator="equal">
      <formula>"NG－要コメント確認"</formula>
    </cfRule>
  </conditionalFormatting>
  <conditionalFormatting sqref="F7">
    <cfRule type="cellIs" dxfId="9" priority="5" operator="equal">
      <formula>"NG"</formula>
    </cfRule>
  </conditionalFormatting>
  <conditionalFormatting sqref="E15">
    <cfRule type="cellIs" dxfId="8" priority="2" operator="greaterThan">
      <formula>0</formula>
    </cfRule>
  </conditionalFormatting>
  <conditionalFormatting sqref="F15">
    <cfRule type="cellIs" dxfId="7" priority="1" operator="lessThan">
      <formula>0</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69FE5-91E4-4EBC-AD40-C5030FC451E6}">
  <sheetPr>
    <tabColor rgb="FFFFFF00"/>
  </sheetPr>
  <dimension ref="A1:AV48"/>
  <sheetViews>
    <sheetView showGridLines="0" view="pageBreakPreview" zoomScale="80" zoomScaleNormal="100" zoomScaleSheetLayoutView="80" workbookViewId="0">
      <selection activeCell="AT11" sqref="AT11:AU12"/>
    </sheetView>
  </sheetViews>
  <sheetFormatPr defaultColWidth="9" defaultRowHeight="18" customHeight="1"/>
  <cols>
    <col min="1" max="2" width="1.625" style="305" customWidth="1"/>
    <col min="3" max="3" width="3" style="305" customWidth="1"/>
    <col min="4" max="16" width="3.125" style="305" customWidth="1"/>
    <col min="17" max="34" width="3" style="305" customWidth="1"/>
    <col min="35" max="35" width="2.5" style="305" customWidth="1"/>
    <col min="36" max="42" width="3" style="305" customWidth="1"/>
    <col min="43" max="43" width="41.625" style="305" customWidth="1"/>
    <col min="44" max="47" width="6.75" style="305" customWidth="1"/>
    <col min="48" max="16384" width="9" style="305"/>
  </cols>
  <sheetData>
    <row r="1" spans="1:47" ht="18" customHeight="1">
      <c r="A1" s="528"/>
      <c r="B1" s="529" t="s">
        <v>265</v>
      </c>
      <c r="C1" s="530"/>
      <c r="D1" s="530"/>
      <c r="E1" s="530"/>
      <c r="F1" s="530"/>
      <c r="G1" s="530"/>
      <c r="H1" s="530"/>
      <c r="I1" s="530"/>
      <c r="J1" s="530"/>
      <c r="K1" s="530"/>
      <c r="L1" s="530"/>
      <c r="M1" s="530"/>
      <c r="N1" s="530"/>
      <c r="O1" s="530"/>
      <c r="P1" s="530"/>
      <c r="Q1" s="530"/>
      <c r="R1" s="530"/>
      <c r="S1" s="530"/>
      <c r="T1" s="530"/>
      <c r="U1" s="530"/>
      <c r="V1" s="530"/>
      <c r="W1" s="530"/>
      <c r="X1" s="530"/>
      <c r="Y1" s="530"/>
      <c r="Z1" s="530"/>
      <c r="AA1" s="530"/>
      <c r="AB1" s="530"/>
      <c r="AC1" s="530"/>
      <c r="AD1" s="530"/>
      <c r="AE1" s="530"/>
      <c r="AF1" s="530"/>
      <c r="AG1" s="530"/>
      <c r="AH1" s="530"/>
      <c r="AI1" s="530"/>
      <c r="AJ1" s="530"/>
      <c r="AK1" s="530"/>
      <c r="AL1" s="530"/>
      <c r="AM1" s="530"/>
      <c r="AN1" s="528"/>
      <c r="AO1" s="528"/>
      <c r="AP1" s="528"/>
      <c r="AQ1" s="528"/>
      <c r="AR1" s="528"/>
      <c r="AS1" s="528" t="s">
        <v>32</v>
      </c>
      <c r="AT1" s="528"/>
      <c r="AU1" s="528"/>
    </row>
    <row r="2" spans="1:47" ht="18" customHeight="1">
      <c r="A2" s="528"/>
      <c r="B2" s="530"/>
      <c r="C2" s="1130" t="s">
        <v>351</v>
      </c>
      <c r="D2" s="1130"/>
      <c r="E2" s="1130"/>
      <c r="F2" s="1130"/>
      <c r="G2" s="1130"/>
      <c r="H2" s="1130"/>
      <c r="I2" s="1130"/>
      <c r="J2" s="1130"/>
      <c r="K2" s="1130"/>
      <c r="L2" s="1130"/>
      <c r="M2" s="1130"/>
      <c r="N2" s="1130"/>
      <c r="O2" s="1130"/>
      <c r="P2" s="1130"/>
      <c r="Q2" s="1130"/>
      <c r="R2" s="1130"/>
      <c r="S2" s="1130"/>
      <c r="T2" s="1130"/>
      <c r="U2" s="1130"/>
      <c r="V2" s="1130"/>
      <c r="W2" s="1130"/>
      <c r="X2" s="1130"/>
      <c r="Y2" s="1130"/>
      <c r="Z2" s="1130"/>
      <c r="AA2" s="1130"/>
      <c r="AB2" s="1130"/>
      <c r="AC2" s="1130"/>
      <c r="AD2" s="1130"/>
      <c r="AE2" s="1130"/>
      <c r="AF2" s="1130"/>
      <c r="AG2" s="1130"/>
      <c r="AH2" s="1130"/>
      <c r="AI2" s="1130"/>
      <c r="AJ2" s="1130"/>
      <c r="AK2" s="1130"/>
      <c r="AL2" s="1130"/>
      <c r="AM2" s="1130"/>
      <c r="AN2" s="528"/>
      <c r="AO2" s="528"/>
      <c r="AP2" s="528"/>
      <c r="AQ2" s="528"/>
      <c r="AR2" s="528"/>
      <c r="AS2" s="528"/>
      <c r="AT2" s="528"/>
      <c r="AU2" s="528"/>
    </row>
    <row r="3" spans="1:47" ht="9" customHeight="1">
      <c r="A3" s="528"/>
      <c r="B3" s="530"/>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c r="AL3" s="532"/>
      <c r="AM3" s="530"/>
      <c r="AN3" s="528"/>
      <c r="AO3" s="528"/>
      <c r="AP3" s="528"/>
      <c r="AQ3" s="528"/>
      <c r="AR3" s="528"/>
      <c r="AS3" s="528"/>
      <c r="AT3" s="528"/>
      <c r="AU3" s="528"/>
    </row>
    <row r="4" spans="1:47" ht="9" customHeight="1" thickBot="1">
      <c r="A4" s="528"/>
      <c r="B4" s="530"/>
      <c r="C4" s="533"/>
      <c r="D4" s="533"/>
      <c r="E4" s="533"/>
      <c r="F4" s="533"/>
      <c r="G4" s="533"/>
      <c r="H4" s="533"/>
      <c r="I4" s="533"/>
      <c r="J4" s="533"/>
      <c r="K4" s="533"/>
      <c r="L4" s="533"/>
      <c r="M4" s="533"/>
      <c r="N4" s="533"/>
      <c r="O4" s="533"/>
      <c r="P4" s="533"/>
      <c r="Q4" s="533"/>
      <c r="R4" s="533"/>
      <c r="S4" s="533"/>
      <c r="T4" s="533"/>
      <c r="U4" s="533"/>
      <c r="V4" s="533"/>
      <c r="W4" s="533"/>
      <c r="X4" s="533"/>
      <c r="Y4" s="533"/>
      <c r="Z4" s="533"/>
      <c r="AA4" s="533"/>
      <c r="AB4" s="533"/>
      <c r="AC4" s="533"/>
      <c r="AD4" s="533"/>
      <c r="AE4" s="533"/>
      <c r="AF4" s="533"/>
      <c r="AG4" s="533"/>
      <c r="AH4" s="534"/>
      <c r="AI4" s="535"/>
      <c r="AJ4" s="530"/>
      <c r="AK4" s="1131"/>
      <c r="AL4" s="1131"/>
      <c r="AM4" s="530"/>
      <c r="AN4" s="528"/>
      <c r="AO4" s="528"/>
      <c r="AP4" s="528"/>
      <c r="AQ4" s="528"/>
      <c r="AR4" s="528"/>
      <c r="AS4" s="528"/>
      <c r="AT4" s="528"/>
      <c r="AU4" s="528"/>
    </row>
    <row r="5" spans="1:47" ht="18" customHeight="1">
      <c r="A5" s="528"/>
      <c r="B5" s="530"/>
      <c r="C5" s="530"/>
      <c r="D5" s="534"/>
      <c r="E5" s="534"/>
      <c r="F5" s="534"/>
      <c r="G5" s="534"/>
      <c r="H5" s="534"/>
      <c r="I5" s="534"/>
      <c r="J5" s="534"/>
      <c r="K5" s="534"/>
      <c r="L5" s="534"/>
      <c r="M5" s="530"/>
      <c r="N5" s="530"/>
      <c r="O5" s="530"/>
      <c r="P5" s="530"/>
      <c r="Q5" s="530"/>
      <c r="R5" s="530"/>
      <c r="S5" s="530"/>
      <c r="T5" s="1132" t="s">
        <v>362</v>
      </c>
      <c r="U5" s="1133"/>
      <c r="V5" s="1133"/>
      <c r="W5" s="1133"/>
      <c r="X5" s="1133"/>
      <c r="Y5" s="1133"/>
      <c r="Z5" s="1134"/>
      <c r="AA5" s="1135" t="str">
        <f>基礎情報!E37&amp;""</f>
        <v/>
      </c>
      <c r="AB5" s="1136"/>
      <c r="AC5" s="1136"/>
      <c r="AD5" s="1136"/>
      <c r="AE5" s="1136"/>
      <c r="AF5" s="1136"/>
      <c r="AG5" s="1136"/>
      <c r="AH5" s="1136"/>
      <c r="AI5" s="1136"/>
      <c r="AJ5" s="1136"/>
      <c r="AK5" s="1136"/>
      <c r="AL5" s="1136"/>
      <c r="AM5" s="1137"/>
      <c r="AN5" s="528"/>
      <c r="AO5" s="528"/>
      <c r="AP5" s="528"/>
      <c r="AQ5" s="528"/>
      <c r="AR5" s="528"/>
      <c r="AS5" s="528"/>
      <c r="AT5" s="528"/>
      <c r="AU5" s="528"/>
    </row>
    <row r="6" spans="1:47" ht="18" customHeight="1">
      <c r="A6" s="528"/>
      <c r="B6" s="530"/>
      <c r="C6" s="530"/>
      <c r="D6" s="534"/>
      <c r="E6" s="534"/>
      <c r="F6" s="534"/>
      <c r="G6" s="534"/>
      <c r="H6" s="534"/>
      <c r="I6" s="534"/>
      <c r="J6" s="530"/>
      <c r="K6" s="530"/>
      <c r="L6" s="530"/>
      <c r="M6" s="530"/>
      <c r="N6" s="530"/>
      <c r="O6" s="530"/>
      <c r="P6" s="530"/>
      <c r="Q6" s="530"/>
      <c r="R6" s="530"/>
      <c r="S6" s="530"/>
      <c r="T6" s="1138" t="s">
        <v>363</v>
      </c>
      <c r="U6" s="1139"/>
      <c r="V6" s="1139"/>
      <c r="W6" s="1139"/>
      <c r="X6" s="1139"/>
      <c r="Y6" s="1139"/>
      <c r="Z6" s="1140"/>
      <c r="AA6" s="1141" t="str">
        <f>基礎情報!E38&amp;""</f>
        <v/>
      </c>
      <c r="AB6" s="1142"/>
      <c r="AC6" s="1142"/>
      <c r="AD6" s="1142"/>
      <c r="AE6" s="1142"/>
      <c r="AF6" s="1142"/>
      <c r="AG6" s="1142"/>
      <c r="AH6" s="1142"/>
      <c r="AI6" s="1142"/>
      <c r="AJ6" s="1142"/>
      <c r="AK6" s="1142"/>
      <c r="AL6" s="1142"/>
      <c r="AM6" s="1143"/>
      <c r="AN6" s="528"/>
      <c r="AO6" s="528"/>
      <c r="AP6" s="528"/>
      <c r="AQ6" s="528"/>
      <c r="AR6" s="528"/>
      <c r="AS6" s="528"/>
      <c r="AT6" s="528"/>
      <c r="AU6" s="528"/>
    </row>
    <row r="7" spans="1:47" ht="18" customHeight="1" thickBot="1">
      <c r="A7" s="528"/>
      <c r="B7" s="530"/>
      <c r="C7" s="530"/>
      <c r="D7" s="534"/>
      <c r="E7" s="534"/>
      <c r="F7" s="534"/>
      <c r="G7" s="534"/>
      <c r="H7" s="534"/>
      <c r="I7" s="534"/>
      <c r="J7" s="530"/>
      <c r="K7" s="530"/>
      <c r="L7" s="530"/>
      <c r="M7" s="530"/>
      <c r="N7" s="530"/>
      <c r="O7" s="530"/>
      <c r="P7" s="530"/>
      <c r="Q7" s="530"/>
      <c r="R7" s="530"/>
      <c r="S7" s="530"/>
      <c r="T7" s="1118" t="s">
        <v>364</v>
      </c>
      <c r="U7" s="1119"/>
      <c r="V7" s="1119"/>
      <c r="W7" s="1119"/>
      <c r="X7" s="1119"/>
      <c r="Y7" s="1119"/>
      <c r="Z7" s="1120"/>
      <c r="AA7" s="1121" t="str">
        <f>基礎情報!E39&amp;""</f>
        <v/>
      </c>
      <c r="AB7" s="1122"/>
      <c r="AC7" s="1122"/>
      <c r="AD7" s="1122"/>
      <c r="AE7" s="1122"/>
      <c r="AF7" s="1122"/>
      <c r="AG7" s="1122"/>
      <c r="AH7" s="1122"/>
      <c r="AI7" s="1122"/>
      <c r="AJ7" s="1122"/>
      <c r="AK7" s="1122"/>
      <c r="AL7" s="1122"/>
      <c r="AM7" s="1123"/>
      <c r="AN7" s="528"/>
      <c r="AO7" s="528"/>
      <c r="AP7" s="528"/>
      <c r="AQ7" s="528"/>
      <c r="AR7" s="528"/>
      <c r="AS7" s="528"/>
      <c r="AT7" s="528"/>
      <c r="AU7" s="528"/>
    </row>
    <row r="8" spans="1:47" ht="18" customHeight="1">
      <c r="A8" s="528"/>
      <c r="B8" s="530"/>
      <c r="C8" s="530"/>
      <c r="D8" s="534"/>
      <c r="E8" s="534"/>
      <c r="F8" s="534"/>
      <c r="G8" s="534"/>
      <c r="H8" s="534"/>
      <c r="I8" s="534"/>
      <c r="J8" s="536"/>
      <c r="K8" s="536"/>
      <c r="L8" s="536"/>
      <c r="M8" s="536"/>
      <c r="N8" s="536"/>
      <c r="O8" s="536"/>
      <c r="P8" s="534"/>
      <c r="Q8" s="534"/>
      <c r="R8" s="534"/>
      <c r="S8" s="534"/>
      <c r="T8" s="1124"/>
      <c r="U8" s="1124"/>
      <c r="V8" s="1124"/>
      <c r="W8" s="1124"/>
      <c r="X8" s="1124"/>
      <c r="Y8" s="1124"/>
      <c r="Z8" s="1124"/>
      <c r="AA8" s="1117"/>
      <c r="AB8" s="1117"/>
      <c r="AC8" s="1117"/>
      <c r="AD8" s="1117"/>
      <c r="AE8" s="1117"/>
      <c r="AF8" s="1117"/>
      <c r="AG8" s="1117"/>
      <c r="AH8" s="1117"/>
      <c r="AI8" s="1117"/>
      <c r="AJ8" s="1117"/>
      <c r="AK8" s="1117"/>
      <c r="AL8" s="1117"/>
      <c r="AM8" s="1117"/>
      <c r="AN8" s="528"/>
      <c r="AO8" s="528"/>
      <c r="AP8" s="528"/>
      <c r="AQ8" s="528"/>
      <c r="AR8" s="528"/>
      <c r="AS8" s="528"/>
      <c r="AT8" s="528"/>
      <c r="AU8" s="528"/>
    </row>
    <row r="9" spans="1:47" ht="13.15" customHeight="1">
      <c r="A9" s="528"/>
      <c r="B9" s="530"/>
      <c r="C9" s="530"/>
      <c r="D9" s="534"/>
      <c r="E9" s="534"/>
      <c r="F9" s="534"/>
      <c r="G9" s="534"/>
      <c r="H9" s="534"/>
      <c r="I9" s="534"/>
      <c r="J9" s="536"/>
      <c r="K9" s="536"/>
      <c r="L9" s="536"/>
      <c r="M9" s="536"/>
      <c r="N9" s="536"/>
      <c r="O9" s="536"/>
      <c r="P9" s="534"/>
      <c r="Q9" s="534"/>
      <c r="R9" s="534"/>
      <c r="S9" s="534"/>
      <c r="T9" s="534"/>
      <c r="U9" s="536"/>
      <c r="V9" s="536"/>
      <c r="W9" s="536"/>
      <c r="X9" s="536"/>
      <c r="Y9" s="536"/>
      <c r="Z9" s="536"/>
      <c r="AA9" s="537"/>
      <c r="AB9" s="537"/>
      <c r="AC9" s="537"/>
      <c r="AD9" s="537"/>
      <c r="AE9" s="537"/>
      <c r="AF9" s="537"/>
      <c r="AG9" s="537"/>
      <c r="AH9" s="537"/>
      <c r="AI9" s="537"/>
      <c r="AJ9" s="537"/>
      <c r="AK9" s="537"/>
      <c r="AL9" s="530"/>
      <c r="AM9" s="530"/>
      <c r="AN9" s="528"/>
      <c r="AO9" s="528"/>
      <c r="AP9" s="528"/>
      <c r="AQ9" s="528"/>
      <c r="AR9" s="528"/>
      <c r="AS9" s="528"/>
      <c r="AT9" s="528"/>
      <c r="AU9" s="528"/>
    </row>
    <row r="10" spans="1:47" ht="18" customHeight="1" thickBot="1">
      <c r="A10" s="528"/>
      <c r="B10" s="528" t="s">
        <v>266</v>
      </c>
      <c r="C10" s="538"/>
      <c r="D10" s="539"/>
      <c r="E10" s="540"/>
      <c r="F10" s="540"/>
      <c r="G10" s="540"/>
      <c r="H10" s="540"/>
      <c r="I10" s="540"/>
      <c r="J10" s="540"/>
      <c r="K10" s="540"/>
      <c r="L10" s="540"/>
      <c r="M10" s="540"/>
      <c r="N10" s="540"/>
      <c r="O10" s="540"/>
      <c r="P10" s="540"/>
      <c r="Q10" s="540"/>
      <c r="R10" s="540"/>
      <c r="S10" s="541"/>
      <c r="T10" s="541"/>
      <c r="U10" s="541"/>
      <c r="V10" s="541"/>
      <c r="W10" s="541"/>
      <c r="X10" s="538"/>
      <c r="Y10" s="538"/>
      <c r="Z10" s="538"/>
      <c r="AA10" s="538"/>
      <c r="AB10" s="538"/>
      <c r="AC10" s="538"/>
      <c r="AD10" s="538"/>
      <c r="AE10" s="538"/>
      <c r="AF10" s="538"/>
      <c r="AG10" s="538"/>
      <c r="AH10" s="538"/>
      <c r="AI10" s="538"/>
      <c r="AJ10" s="538"/>
      <c r="AK10" s="538"/>
      <c r="AL10" s="538"/>
      <c r="AM10" s="538"/>
      <c r="AN10" s="528"/>
      <c r="AO10" s="528"/>
      <c r="AP10" s="528"/>
      <c r="AQ10" s="173" t="s">
        <v>326</v>
      </c>
      <c r="AR10" s="173"/>
      <c r="AS10" s="173"/>
      <c r="AT10" s="173"/>
      <c r="AU10" s="173"/>
    </row>
    <row r="11" spans="1:47" ht="18" customHeight="1">
      <c r="A11" s="528"/>
      <c r="B11" s="542"/>
      <c r="C11" s="543" t="s">
        <v>2</v>
      </c>
      <c r="D11" s="1125" t="s">
        <v>46</v>
      </c>
      <c r="E11" s="1126"/>
      <c r="F11" s="1126"/>
      <c r="G11" s="1126"/>
      <c r="H11" s="1126"/>
      <c r="I11" s="1126"/>
      <c r="J11" s="1126"/>
      <c r="K11" s="1126"/>
      <c r="L11" s="1126"/>
      <c r="M11" s="1126"/>
      <c r="N11" s="1126"/>
      <c r="O11" s="1126"/>
      <c r="P11" s="1126"/>
      <c r="Q11" s="1126"/>
      <c r="R11" s="1126"/>
      <c r="S11" s="1126"/>
      <c r="T11" s="1126"/>
      <c r="U11" s="1127"/>
      <c r="V11" s="1128">
        <f>【様式６別添１】!AU4</f>
        <v>0</v>
      </c>
      <c r="W11" s="1129"/>
      <c r="X11" s="1129"/>
      <c r="Y11" s="1129"/>
      <c r="Z11" s="1129"/>
      <c r="AA11" s="1129"/>
      <c r="AB11" s="1129"/>
      <c r="AC11" s="1129"/>
      <c r="AD11" s="1129"/>
      <c r="AE11" s="1129"/>
      <c r="AF11" s="1129"/>
      <c r="AG11" s="1129"/>
      <c r="AH11" s="1129"/>
      <c r="AI11" s="1129"/>
      <c r="AJ11" s="1129"/>
      <c r="AK11" s="1129"/>
      <c r="AL11" s="1129"/>
      <c r="AM11" s="544" t="s">
        <v>6</v>
      </c>
      <c r="AN11" s="528"/>
      <c r="AO11" s="528"/>
      <c r="AP11" s="528"/>
      <c r="AQ11" s="992" t="s">
        <v>310</v>
      </c>
      <c r="AR11" s="992"/>
      <c r="AS11" s="992"/>
      <c r="AT11" s="784"/>
      <c r="AU11" s="784"/>
    </row>
    <row r="12" spans="1:47" ht="32.25" customHeight="1">
      <c r="A12" s="528"/>
      <c r="B12" s="542"/>
      <c r="C12" s="1144" t="s">
        <v>3</v>
      </c>
      <c r="D12" s="1149" t="s">
        <v>157</v>
      </c>
      <c r="E12" s="993"/>
      <c r="F12" s="993"/>
      <c r="G12" s="993"/>
      <c r="H12" s="993"/>
      <c r="I12" s="993"/>
      <c r="J12" s="993"/>
      <c r="K12" s="993"/>
      <c r="L12" s="993"/>
      <c r="M12" s="993"/>
      <c r="N12" s="993"/>
      <c r="O12" s="993"/>
      <c r="P12" s="993"/>
      <c r="Q12" s="993"/>
      <c r="R12" s="993"/>
      <c r="S12" s="993"/>
      <c r="T12" s="993"/>
      <c r="U12" s="994"/>
      <c r="V12" s="1150">
        <f>SUM(V13,V14)</f>
        <v>0</v>
      </c>
      <c r="W12" s="1151"/>
      <c r="X12" s="1151"/>
      <c r="Y12" s="1151"/>
      <c r="Z12" s="1151"/>
      <c r="AA12" s="1151"/>
      <c r="AB12" s="1151"/>
      <c r="AC12" s="1151"/>
      <c r="AD12" s="1151"/>
      <c r="AE12" s="1151"/>
      <c r="AF12" s="1151"/>
      <c r="AG12" s="1151"/>
      <c r="AH12" s="1151"/>
      <c r="AI12" s="1151"/>
      <c r="AJ12" s="1151"/>
      <c r="AK12" s="1151"/>
      <c r="AL12" s="1151"/>
      <c r="AM12" s="7" t="s">
        <v>6</v>
      </c>
      <c r="AN12" s="528"/>
      <c r="AO12" s="528"/>
      <c r="AP12" s="528"/>
      <c r="AQ12" s="629" t="s">
        <v>311</v>
      </c>
      <c r="AR12" s="629"/>
      <c r="AS12" s="629"/>
      <c r="AT12" s="784"/>
      <c r="AU12" s="784"/>
    </row>
    <row r="13" spans="1:47" ht="18" customHeight="1" thickBot="1">
      <c r="A13" s="528"/>
      <c r="B13" s="542"/>
      <c r="C13" s="1145"/>
      <c r="D13" s="151"/>
      <c r="E13" s="1152" t="s">
        <v>158</v>
      </c>
      <c r="F13" s="1148"/>
      <c r="G13" s="1148"/>
      <c r="H13" s="1148"/>
      <c r="I13" s="1148"/>
      <c r="J13" s="1148"/>
      <c r="K13" s="1148"/>
      <c r="L13" s="1148"/>
      <c r="M13" s="1148"/>
      <c r="N13" s="1148"/>
      <c r="O13" s="1148"/>
      <c r="P13" s="1148"/>
      <c r="Q13" s="1148"/>
      <c r="R13" s="1148"/>
      <c r="S13" s="1148"/>
      <c r="T13" s="1148"/>
      <c r="U13" s="1153"/>
      <c r="V13" s="967">
        <f>【様式６別添１】!AX99</f>
        <v>0</v>
      </c>
      <c r="W13" s="968"/>
      <c r="X13" s="968"/>
      <c r="Y13" s="968"/>
      <c r="Z13" s="968"/>
      <c r="AA13" s="968"/>
      <c r="AB13" s="968"/>
      <c r="AC13" s="968"/>
      <c r="AD13" s="968"/>
      <c r="AE13" s="968"/>
      <c r="AF13" s="968"/>
      <c r="AG13" s="968"/>
      <c r="AH13" s="968"/>
      <c r="AI13" s="968"/>
      <c r="AJ13" s="968"/>
      <c r="AK13" s="968"/>
      <c r="AL13" s="968"/>
      <c r="AM13" s="7" t="s">
        <v>6</v>
      </c>
      <c r="AN13" s="528"/>
      <c r="AO13" s="528"/>
      <c r="AP13" s="528"/>
      <c r="AQ13" s="629" t="s">
        <v>312</v>
      </c>
      <c r="AR13" s="629"/>
      <c r="AS13" s="629"/>
      <c r="AT13" s="630">
        <f>V13</f>
        <v>0</v>
      </c>
      <c r="AU13" s="630"/>
    </row>
    <row r="14" spans="1:47" ht="18" customHeight="1" thickBot="1">
      <c r="A14" s="528"/>
      <c r="B14" s="542"/>
      <c r="C14" s="1146"/>
      <c r="D14" s="152"/>
      <c r="E14" s="1152" t="s">
        <v>156</v>
      </c>
      <c r="F14" s="1148"/>
      <c r="G14" s="1148"/>
      <c r="H14" s="1148"/>
      <c r="I14" s="1148"/>
      <c r="J14" s="1148"/>
      <c r="K14" s="1148"/>
      <c r="L14" s="1148"/>
      <c r="M14" s="1148"/>
      <c r="N14" s="1148"/>
      <c r="O14" s="1148"/>
      <c r="P14" s="1148"/>
      <c r="Q14" s="1148"/>
      <c r="R14" s="1148"/>
      <c r="S14" s="1148"/>
      <c r="T14" s="1148"/>
      <c r="U14" s="1153"/>
      <c r="V14" s="984"/>
      <c r="W14" s="985"/>
      <c r="X14" s="985"/>
      <c r="Y14" s="985"/>
      <c r="Z14" s="985"/>
      <c r="AA14" s="985"/>
      <c r="AB14" s="985"/>
      <c r="AC14" s="985"/>
      <c r="AD14" s="985"/>
      <c r="AE14" s="985"/>
      <c r="AF14" s="985"/>
      <c r="AG14" s="985"/>
      <c r="AH14" s="985"/>
      <c r="AI14" s="985"/>
      <c r="AJ14" s="985"/>
      <c r="AK14" s="985"/>
      <c r="AL14" s="985"/>
      <c r="AM14" s="7" t="s">
        <v>6</v>
      </c>
      <c r="AN14" s="528"/>
      <c r="AO14" s="528"/>
      <c r="AP14" s="528"/>
      <c r="AQ14" s="626" t="s">
        <v>144</v>
      </c>
      <c r="AR14" s="626"/>
      <c r="AS14" s="627"/>
      <c r="AT14" s="624" t="e">
        <f>ROUND(AT11/AT12*AT13,0)</f>
        <v>#DIV/0!</v>
      </c>
      <c r="AU14" s="625" t="e">
        <f>ROUND(AU11/AU12*AU13,0)</f>
        <v>#DIV/0!</v>
      </c>
    </row>
    <row r="15" spans="1:47" ht="30" customHeight="1">
      <c r="A15" s="528"/>
      <c r="B15" s="542"/>
      <c r="C15" s="150" t="s">
        <v>4</v>
      </c>
      <c r="D15" s="1147" t="s">
        <v>160</v>
      </c>
      <c r="E15" s="1148"/>
      <c r="F15" s="1148"/>
      <c r="G15" s="1148"/>
      <c r="H15" s="1148"/>
      <c r="I15" s="1148"/>
      <c r="J15" s="1148"/>
      <c r="K15" s="1148"/>
      <c r="L15" s="1148"/>
      <c r="M15" s="1148"/>
      <c r="N15" s="1148"/>
      <c r="O15" s="1148"/>
      <c r="P15" s="1148"/>
      <c r="Q15" s="1148"/>
      <c r="R15" s="1148"/>
      <c r="S15" s="1148"/>
      <c r="T15" s="1148"/>
      <c r="U15" s="1148"/>
      <c r="V15" s="967">
        <f>IF((V11-V12)&lt;0,0,V11-V12)</f>
        <v>0</v>
      </c>
      <c r="W15" s="968"/>
      <c r="X15" s="968"/>
      <c r="Y15" s="968"/>
      <c r="Z15" s="968"/>
      <c r="AA15" s="968"/>
      <c r="AB15" s="968"/>
      <c r="AC15" s="968"/>
      <c r="AD15" s="968"/>
      <c r="AE15" s="968"/>
      <c r="AF15" s="968"/>
      <c r="AG15" s="968"/>
      <c r="AH15" s="968"/>
      <c r="AI15" s="968"/>
      <c r="AJ15" s="968"/>
      <c r="AK15" s="968"/>
      <c r="AL15" s="968"/>
      <c r="AM15" s="7" t="s">
        <v>6</v>
      </c>
      <c r="AN15" s="528"/>
      <c r="AO15" s="528"/>
      <c r="AP15" s="528"/>
      <c r="AQ15" s="528"/>
      <c r="AR15" s="528"/>
      <c r="AS15" s="528"/>
      <c r="AT15" s="528"/>
      <c r="AU15" s="528"/>
    </row>
    <row r="16" spans="1:47" ht="18" customHeight="1">
      <c r="A16" s="528"/>
      <c r="B16" s="542"/>
      <c r="C16" s="545" t="s">
        <v>10</v>
      </c>
      <c r="D16" s="1105" t="s">
        <v>13</v>
      </c>
      <c r="E16" s="1106"/>
      <c r="F16" s="1106"/>
      <c r="G16" s="1107"/>
      <c r="H16" s="1107"/>
      <c r="I16" s="1107"/>
      <c r="J16" s="1107"/>
      <c r="K16" s="1108"/>
      <c r="L16" s="546"/>
      <c r="M16" s="546"/>
      <c r="N16" s="546"/>
      <c r="O16" s="546"/>
      <c r="P16" s="546"/>
      <c r="Q16" s="546"/>
      <c r="R16" s="547"/>
      <c r="S16" s="547"/>
      <c r="T16" s="547"/>
      <c r="U16" s="548"/>
      <c r="V16" s="306"/>
      <c r="W16" s="715" t="s">
        <v>18</v>
      </c>
      <c r="X16" s="715"/>
      <c r="Y16" s="715"/>
      <c r="Z16" s="715"/>
      <c r="AA16" s="715"/>
      <c r="AB16" s="715"/>
      <c r="AC16" s="715"/>
      <c r="AD16" s="715"/>
      <c r="AE16" s="715"/>
      <c r="AF16" s="715"/>
      <c r="AG16" s="715"/>
      <c r="AH16" s="715"/>
      <c r="AI16" s="715"/>
      <c r="AJ16" s="715"/>
      <c r="AK16" s="715"/>
      <c r="AL16" s="715"/>
      <c r="AM16" s="716"/>
      <c r="AN16" s="528"/>
      <c r="AO16" s="528"/>
      <c r="AP16" s="528"/>
      <c r="AQ16" s="528"/>
      <c r="AR16" s="528"/>
      <c r="AS16" s="528"/>
      <c r="AT16" s="528"/>
      <c r="AU16" s="528"/>
    </row>
    <row r="17" spans="1:48" ht="18" customHeight="1">
      <c r="A17" s="528"/>
      <c r="B17" s="542"/>
      <c r="C17" s="549"/>
      <c r="D17" s="1109" t="s">
        <v>44</v>
      </c>
      <c r="E17" s="1110"/>
      <c r="F17" s="1110"/>
      <c r="G17" s="1111"/>
      <c r="H17" s="1111"/>
      <c r="I17" s="1111"/>
      <c r="J17" s="1111"/>
      <c r="K17" s="1111"/>
      <c r="L17" s="1111"/>
      <c r="M17" s="1111"/>
      <c r="N17" s="1111"/>
      <c r="O17" s="1111"/>
      <c r="P17" s="1111"/>
      <c r="Q17" s="1111"/>
      <c r="R17" s="132"/>
      <c r="S17" s="132"/>
      <c r="T17" s="132"/>
      <c r="U17" s="550"/>
      <c r="V17" s="306"/>
      <c r="W17" s="1115" t="s">
        <v>33</v>
      </c>
      <c r="X17" s="1115"/>
      <c r="Y17" s="1115"/>
      <c r="Z17" s="1115"/>
      <c r="AA17" s="1115"/>
      <c r="AB17" s="1115"/>
      <c r="AC17" s="1115"/>
      <c r="AD17" s="1115"/>
      <c r="AE17" s="1115"/>
      <c r="AF17" s="1115"/>
      <c r="AG17" s="1115"/>
      <c r="AH17" s="1115"/>
      <c r="AI17" s="1115"/>
      <c r="AJ17" s="1115"/>
      <c r="AK17" s="1115"/>
      <c r="AL17" s="1115"/>
      <c r="AM17" s="732"/>
      <c r="AN17" s="528"/>
      <c r="AO17" s="528"/>
      <c r="AP17" s="528"/>
      <c r="AQ17" s="528"/>
      <c r="AR17" s="528"/>
      <c r="AS17" s="528"/>
      <c r="AT17" s="528"/>
      <c r="AU17" s="528"/>
    </row>
    <row r="18" spans="1:48" ht="18" customHeight="1">
      <c r="A18" s="528"/>
      <c r="B18" s="542"/>
      <c r="C18" s="549"/>
      <c r="D18" s="1112"/>
      <c r="E18" s="1111"/>
      <c r="F18" s="1111"/>
      <c r="G18" s="1111"/>
      <c r="H18" s="1111"/>
      <c r="I18" s="1111"/>
      <c r="J18" s="1111"/>
      <c r="K18" s="1111"/>
      <c r="L18" s="1111"/>
      <c r="M18" s="1111"/>
      <c r="N18" s="1111"/>
      <c r="O18" s="1111"/>
      <c r="P18" s="1111"/>
      <c r="Q18" s="1111"/>
      <c r="R18" s="132"/>
      <c r="S18" s="132"/>
      <c r="T18" s="132"/>
      <c r="U18" s="550"/>
      <c r="V18" s="306"/>
      <c r="W18" s="1116" t="s">
        <v>34</v>
      </c>
      <c r="X18" s="1116"/>
      <c r="Y18" s="1116"/>
      <c r="Z18" s="1116"/>
      <c r="AA18" s="1116"/>
      <c r="AB18" s="1116"/>
      <c r="AC18" s="1116"/>
      <c r="AD18" s="1116"/>
      <c r="AE18" s="1116"/>
      <c r="AF18" s="1116"/>
      <c r="AG18" s="1116"/>
      <c r="AH18" s="1116"/>
      <c r="AI18" s="1116"/>
      <c r="AJ18" s="1116"/>
      <c r="AK18" s="1116"/>
      <c r="AL18" s="1116"/>
      <c r="AM18" s="677"/>
      <c r="AN18" s="528"/>
      <c r="AO18" s="528"/>
      <c r="AP18" s="528"/>
      <c r="AQ18" s="528"/>
      <c r="AR18" s="528"/>
      <c r="AS18" s="528"/>
      <c r="AT18" s="528"/>
      <c r="AU18" s="528"/>
    </row>
    <row r="19" spans="1:48" ht="18" customHeight="1">
      <c r="A19" s="528"/>
      <c r="B19" s="542"/>
      <c r="C19" s="549"/>
      <c r="D19" s="1113"/>
      <c r="E19" s="1114"/>
      <c r="F19" s="1114"/>
      <c r="G19" s="1114"/>
      <c r="H19" s="1114"/>
      <c r="I19" s="1114"/>
      <c r="J19" s="1114"/>
      <c r="K19" s="1114"/>
      <c r="L19" s="1114"/>
      <c r="M19" s="1114"/>
      <c r="N19" s="1114"/>
      <c r="O19" s="1114"/>
      <c r="P19" s="1114"/>
      <c r="Q19" s="1114"/>
      <c r="R19" s="551"/>
      <c r="S19" s="551"/>
      <c r="T19" s="551"/>
      <c r="U19" s="552"/>
      <c r="V19" s="306"/>
      <c r="W19" s="744" t="s">
        <v>35</v>
      </c>
      <c r="X19" s="744"/>
      <c r="Y19" s="744"/>
      <c r="Z19" s="744"/>
      <c r="AA19" s="744"/>
      <c r="AB19" s="744"/>
      <c r="AC19" s="744"/>
      <c r="AD19" s="744"/>
      <c r="AE19" s="744"/>
      <c r="AF19" s="744"/>
      <c r="AG19" s="744"/>
      <c r="AH19" s="744"/>
      <c r="AI19" s="744"/>
      <c r="AJ19" s="744"/>
      <c r="AK19" s="744"/>
      <c r="AL19" s="744"/>
      <c r="AM19" s="745"/>
      <c r="AN19" s="528"/>
      <c r="AO19" s="528"/>
      <c r="AP19" s="528"/>
      <c r="AQ19" s="528"/>
      <c r="AR19" s="528"/>
      <c r="AS19" s="528"/>
      <c r="AT19" s="528"/>
      <c r="AU19" s="528"/>
    </row>
    <row r="20" spans="1:48" ht="18" customHeight="1" thickBot="1">
      <c r="A20" s="528"/>
      <c r="B20" s="542"/>
      <c r="C20" s="19"/>
      <c r="D20" s="1080" t="s">
        <v>11</v>
      </c>
      <c r="E20" s="1081"/>
      <c r="F20" s="1081"/>
      <c r="G20" s="1082"/>
      <c r="H20" s="1082"/>
      <c r="I20" s="1082"/>
      <c r="J20" s="1082"/>
      <c r="K20" s="1082"/>
      <c r="L20" s="1082"/>
      <c r="M20" s="1082"/>
      <c r="N20" s="1082"/>
      <c r="O20" s="1082"/>
      <c r="P20" s="1082"/>
      <c r="Q20" s="1082"/>
      <c r="R20" s="553"/>
      <c r="S20" s="553"/>
      <c r="T20" s="553"/>
      <c r="U20" s="554"/>
      <c r="V20" s="1083"/>
      <c r="W20" s="1084"/>
      <c r="X20" s="1084"/>
      <c r="Y20" s="1084"/>
      <c r="Z20" s="1084"/>
      <c r="AA20" s="1084"/>
      <c r="AB20" s="1084"/>
      <c r="AC20" s="1084"/>
      <c r="AD20" s="1084"/>
      <c r="AE20" s="1084"/>
      <c r="AF20" s="1084"/>
      <c r="AG20" s="1084"/>
      <c r="AH20" s="1084"/>
      <c r="AI20" s="1084"/>
      <c r="AJ20" s="1084"/>
      <c r="AK20" s="1084"/>
      <c r="AL20" s="1084"/>
      <c r="AM20" s="1085"/>
      <c r="AN20" s="528"/>
      <c r="AO20" s="528"/>
      <c r="AP20" s="528"/>
      <c r="AQ20" s="528"/>
      <c r="AR20" s="528"/>
      <c r="AS20" s="528"/>
      <c r="AT20" s="528"/>
      <c r="AU20" s="528"/>
    </row>
    <row r="21" spans="1:48" ht="18" customHeight="1">
      <c r="A21" s="528"/>
      <c r="B21" s="528"/>
      <c r="C21" s="538"/>
      <c r="D21" s="539"/>
      <c r="E21" s="540"/>
      <c r="F21" s="540"/>
      <c r="G21" s="540"/>
      <c r="H21" s="540"/>
      <c r="I21" s="540"/>
      <c r="J21" s="540"/>
      <c r="K21" s="540"/>
      <c r="L21" s="540"/>
      <c r="M21" s="540"/>
      <c r="N21" s="540"/>
      <c r="O21" s="540"/>
      <c r="P21" s="540"/>
      <c r="Q21" s="540"/>
      <c r="R21" s="540"/>
      <c r="S21" s="541"/>
      <c r="T21" s="541"/>
      <c r="U21" s="541"/>
      <c r="V21" s="541"/>
      <c r="W21" s="541"/>
      <c r="X21" s="538"/>
      <c r="Y21" s="538"/>
      <c r="Z21" s="538"/>
      <c r="AA21" s="538"/>
      <c r="AB21" s="538"/>
      <c r="AC21" s="538"/>
      <c r="AD21" s="538"/>
      <c r="AE21" s="538"/>
      <c r="AF21" s="538"/>
      <c r="AG21" s="538"/>
      <c r="AH21" s="538"/>
      <c r="AI21" s="538"/>
      <c r="AJ21" s="538"/>
      <c r="AK21" s="538"/>
      <c r="AL21" s="538"/>
      <c r="AM21" s="538"/>
      <c r="AN21" s="528"/>
      <c r="AO21" s="528"/>
      <c r="AP21" s="528"/>
      <c r="AQ21" s="528"/>
      <c r="AR21" s="528"/>
      <c r="AS21" s="528"/>
      <c r="AT21" s="528"/>
      <c r="AU21" s="528"/>
    </row>
    <row r="22" spans="1:48" ht="18" customHeight="1" thickBot="1">
      <c r="A22" s="528"/>
      <c r="B22" s="530" t="s">
        <v>267</v>
      </c>
      <c r="C22" s="538"/>
      <c r="D22" s="538"/>
      <c r="E22" s="538"/>
      <c r="F22" s="538"/>
      <c r="G22" s="538"/>
      <c r="H22" s="538"/>
      <c r="I22" s="538"/>
      <c r="J22" s="538"/>
      <c r="K22" s="538"/>
      <c r="L22" s="538"/>
      <c r="M22" s="538"/>
      <c r="N22" s="538"/>
      <c r="O22" s="538"/>
      <c r="P22" s="538"/>
      <c r="Q22" s="538"/>
      <c r="R22" s="538"/>
      <c r="S22" s="538"/>
      <c r="T22" s="538"/>
      <c r="U22" s="538"/>
      <c r="V22" s="538"/>
      <c r="W22" s="538"/>
      <c r="X22" s="538"/>
      <c r="Y22" s="538"/>
      <c r="Z22" s="538"/>
      <c r="AA22" s="538"/>
      <c r="AB22" s="538"/>
      <c r="AC22" s="538"/>
      <c r="AD22" s="538"/>
      <c r="AE22" s="538"/>
      <c r="AF22" s="538"/>
      <c r="AG22" s="538"/>
      <c r="AH22" s="538"/>
      <c r="AI22" s="538"/>
      <c r="AJ22" s="538"/>
      <c r="AK22" s="538"/>
      <c r="AL22" s="538"/>
      <c r="AM22" s="538"/>
      <c r="AN22" s="528"/>
      <c r="AO22" s="528"/>
      <c r="AP22" s="528"/>
      <c r="AQ22" s="528"/>
      <c r="AR22" s="528"/>
      <c r="AS22" s="528"/>
      <c r="AT22" s="528"/>
      <c r="AU22" s="528"/>
      <c r="AV22" s="305" t="s">
        <v>268</v>
      </c>
    </row>
    <row r="23" spans="1:48" s="307" customFormat="1" ht="33.75" customHeight="1">
      <c r="A23" s="1"/>
      <c r="B23" s="1"/>
      <c r="C23" s="555" t="s">
        <v>2</v>
      </c>
      <c r="D23" s="1086" t="s">
        <v>331</v>
      </c>
      <c r="E23" s="1087"/>
      <c r="F23" s="1087"/>
      <c r="G23" s="1087"/>
      <c r="H23" s="1087"/>
      <c r="I23" s="1087"/>
      <c r="J23" s="1087"/>
      <c r="K23" s="1087"/>
      <c r="L23" s="1087"/>
      <c r="M23" s="1087"/>
      <c r="N23" s="1087"/>
      <c r="O23" s="1087"/>
      <c r="P23" s="1087"/>
      <c r="Q23" s="1088"/>
      <c r="R23" s="1088"/>
      <c r="S23" s="1088"/>
      <c r="T23" s="1088"/>
      <c r="U23" s="1089"/>
      <c r="V23" s="1090">
        <f>ROUNDDOWN(V24+V25+V26,-3)</f>
        <v>0</v>
      </c>
      <c r="W23" s="1091"/>
      <c r="X23" s="1091"/>
      <c r="Y23" s="1091"/>
      <c r="Z23" s="1091"/>
      <c r="AA23" s="1091"/>
      <c r="AB23" s="1091"/>
      <c r="AC23" s="1091"/>
      <c r="AD23" s="1091"/>
      <c r="AE23" s="1091"/>
      <c r="AF23" s="1091"/>
      <c r="AG23" s="1091"/>
      <c r="AH23" s="1091"/>
      <c r="AI23" s="1091"/>
      <c r="AJ23" s="1091"/>
      <c r="AK23" s="1091"/>
      <c r="AL23" s="1091"/>
      <c r="AM23" s="119" t="s">
        <v>6</v>
      </c>
      <c r="AN23" s="1"/>
      <c r="AO23" s="1"/>
      <c r="AP23" s="1"/>
      <c r="AQ23" s="1"/>
      <c r="AR23" s="1"/>
      <c r="AS23" s="1"/>
      <c r="AT23" s="1"/>
      <c r="AU23" s="1"/>
    </row>
    <row r="24" spans="1:48" s="307" customFormat="1" ht="20.25" customHeight="1">
      <c r="A24" s="1"/>
      <c r="B24" s="1"/>
      <c r="C24" s="556"/>
      <c r="D24" s="549"/>
      <c r="E24" s="557"/>
      <c r="F24" s="1092" t="s">
        <v>355</v>
      </c>
      <c r="G24" s="1092"/>
      <c r="H24" s="1092"/>
      <c r="I24" s="1092"/>
      <c r="J24" s="1092"/>
      <c r="K24" s="1092"/>
      <c r="L24" s="1092"/>
      <c r="M24" s="1092"/>
      <c r="N24" s="1092"/>
      <c r="O24" s="1092"/>
      <c r="P24" s="1092"/>
      <c r="Q24" s="1093"/>
      <c r="R24" s="1093"/>
      <c r="S24" s="1093"/>
      <c r="T24" s="1093"/>
      <c r="U24" s="1093"/>
      <c r="V24" s="655"/>
      <c r="W24" s="656"/>
      <c r="X24" s="656"/>
      <c r="Y24" s="656"/>
      <c r="Z24" s="656"/>
      <c r="AA24" s="656"/>
      <c r="AB24" s="656"/>
      <c r="AC24" s="656"/>
      <c r="AD24" s="656"/>
      <c r="AE24" s="656"/>
      <c r="AF24" s="656"/>
      <c r="AG24" s="656"/>
      <c r="AH24" s="656"/>
      <c r="AI24" s="656"/>
      <c r="AJ24" s="656"/>
      <c r="AK24" s="656"/>
      <c r="AL24" s="656"/>
      <c r="AM24" s="7" t="s">
        <v>6</v>
      </c>
      <c r="AN24" s="1"/>
      <c r="AO24" s="1"/>
      <c r="AP24" s="1"/>
      <c r="AQ24" s="1"/>
      <c r="AR24" s="1"/>
      <c r="AS24" s="1"/>
      <c r="AT24" s="1"/>
      <c r="AU24" s="1"/>
    </row>
    <row r="25" spans="1:48" s="309" customFormat="1" ht="20.25" customHeight="1">
      <c r="A25" s="1"/>
      <c r="B25" s="1"/>
      <c r="C25" s="556"/>
      <c r="D25" s="549"/>
      <c r="E25" s="557"/>
      <c r="F25" s="1094" t="s">
        <v>352</v>
      </c>
      <c r="G25" s="1094"/>
      <c r="H25" s="1094"/>
      <c r="I25" s="1094"/>
      <c r="J25" s="1094"/>
      <c r="K25" s="1094"/>
      <c r="L25" s="1094"/>
      <c r="M25" s="1094"/>
      <c r="N25" s="1094"/>
      <c r="O25" s="1094"/>
      <c r="P25" s="1094"/>
      <c r="Q25" s="1094"/>
      <c r="R25" s="1094"/>
      <c r="S25" s="1094"/>
      <c r="T25" s="1094"/>
      <c r="U25" s="1094"/>
      <c r="V25" s="1163">
        <f>【様式10別添２】!E15</f>
        <v>0</v>
      </c>
      <c r="W25" s="1164"/>
      <c r="X25" s="1164"/>
      <c r="Y25" s="1164"/>
      <c r="Z25" s="1164"/>
      <c r="AA25" s="1164"/>
      <c r="AB25" s="1164"/>
      <c r="AC25" s="1164"/>
      <c r="AD25" s="1164"/>
      <c r="AE25" s="1164"/>
      <c r="AF25" s="1164"/>
      <c r="AG25" s="1164"/>
      <c r="AH25" s="1164"/>
      <c r="AI25" s="1164"/>
      <c r="AJ25" s="1164"/>
      <c r="AK25" s="1164"/>
      <c r="AL25" s="1164"/>
      <c r="AM25" s="7" t="s">
        <v>6</v>
      </c>
      <c r="AN25" s="1"/>
      <c r="AO25" s="1"/>
      <c r="AP25" s="1"/>
      <c r="AQ25" s="1"/>
      <c r="AR25" s="1"/>
      <c r="AS25" s="1"/>
      <c r="AT25" s="1"/>
      <c r="AU25" s="1"/>
    </row>
    <row r="26" spans="1:48" s="309" customFormat="1" ht="20.25" customHeight="1">
      <c r="A26" s="1"/>
      <c r="B26" s="1"/>
      <c r="C26" s="556"/>
      <c r="D26" s="549"/>
      <c r="E26" s="557"/>
      <c r="F26" s="1094" t="s">
        <v>353</v>
      </c>
      <c r="G26" s="1094"/>
      <c r="H26" s="1094"/>
      <c r="I26" s="1094"/>
      <c r="J26" s="1094"/>
      <c r="K26" s="1094"/>
      <c r="L26" s="1094"/>
      <c r="M26" s="1094"/>
      <c r="N26" s="1094"/>
      <c r="O26" s="1094"/>
      <c r="P26" s="1094"/>
      <c r="Q26" s="1094"/>
      <c r="R26" s="1094"/>
      <c r="S26" s="1094"/>
      <c r="T26" s="1094"/>
      <c r="U26" s="1094"/>
      <c r="V26" s="1163">
        <f>【様式10別添２】!F15</f>
        <v>0</v>
      </c>
      <c r="W26" s="1164"/>
      <c r="X26" s="1164"/>
      <c r="Y26" s="1164"/>
      <c r="Z26" s="1164"/>
      <c r="AA26" s="1164"/>
      <c r="AB26" s="1164"/>
      <c r="AC26" s="1164"/>
      <c r="AD26" s="1164"/>
      <c r="AE26" s="1164"/>
      <c r="AF26" s="1164"/>
      <c r="AG26" s="1164"/>
      <c r="AH26" s="1164"/>
      <c r="AI26" s="1164"/>
      <c r="AJ26" s="1164"/>
      <c r="AK26" s="1164"/>
      <c r="AL26" s="1164"/>
      <c r="AM26" s="7" t="s">
        <v>6</v>
      </c>
      <c r="AN26" s="1"/>
      <c r="AO26" s="1"/>
      <c r="AP26" s="1"/>
      <c r="AQ26" s="1"/>
      <c r="AR26" s="1"/>
      <c r="AS26" s="1"/>
      <c r="AT26" s="1"/>
      <c r="AU26" s="1"/>
    </row>
    <row r="27" spans="1:48" s="307" customFormat="1" ht="19.5" customHeight="1" thickBot="1">
      <c r="A27" s="1"/>
      <c r="B27" s="1"/>
      <c r="C27" s="558" t="s">
        <v>167</v>
      </c>
      <c r="D27" s="1095" t="s">
        <v>5</v>
      </c>
      <c r="E27" s="1096"/>
      <c r="F27" s="1097"/>
      <c r="G27" s="1097"/>
      <c r="H27" s="1097"/>
      <c r="I27" s="1097"/>
      <c r="J27" s="1097"/>
      <c r="K27" s="1097"/>
      <c r="L27" s="1097"/>
      <c r="M27" s="1097"/>
      <c r="N27" s="1097"/>
      <c r="O27" s="1097"/>
      <c r="P27" s="1098"/>
      <c r="Q27" s="3"/>
      <c r="R27" s="3"/>
      <c r="S27" s="3"/>
      <c r="T27" s="3"/>
      <c r="U27" s="559"/>
      <c r="V27" s="668" t="s">
        <v>316</v>
      </c>
      <c r="W27" s="668"/>
      <c r="X27" s="668"/>
      <c r="Y27" s="668"/>
      <c r="Z27" s="668"/>
      <c r="AA27" s="668"/>
      <c r="AB27" s="668"/>
      <c r="AC27" s="668"/>
      <c r="AD27" s="668"/>
      <c r="AE27" s="668"/>
      <c r="AF27" s="668"/>
      <c r="AG27" s="668"/>
      <c r="AH27" s="668"/>
      <c r="AI27" s="668"/>
      <c r="AJ27" s="668"/>
      <c r="AK27" s="668"/>
      <c r="AL27" s="668"/>
      <c r="AM27" s="669"/>
      <c r="AN27" s="1"/>
      <c r="AO27" s="1"/>
      <c r="AP27" s="1"/>
      <c r="AQ27" s="1"/>
      <c r="AR27" s="1"/>
      <c r="AS27" s="1"/>
      <c r="AT27" s="1"/>
      <c r="AU27" s="1"/>
    </row>
    <row r="28" spans="1:48" ht="18" customHeight="1">
      <c r="A28" s="528"/>
      <c r="B28" s="530"/>
      <c r="C28" s="560"/>
      <c r="D28" s="538"/>
      <c r="E28" s="560"/>
      <c r="F28" s="560"/>
      <c r="G28" s="560"/>
      <c r="H28" s="560"/>
      <c r="I28" s="560"/>
      <c r="J28" s="560"/>
      <c r="K28" s="560"/>
      <c r="L28" s="560"/>
      <c r="M28" s="560"/>
      <c r="N28" s="560"/>
      <c r="O28" s="560"/>
      <c r="P28" s="560"/>
      <c r="Q28" s="560"/>
      <c r="R28" s="560"/>
      <c r="S28" s="560"/>
      <c r="T28" s="560"/>
      <c r="U28" s="560"/>
      <c r="V28" s="560"/>
      <c r="W28" s="560"/>
      <c r="X28" s="560"/>
      <c r="Y28" s="560"/>
      <c r="Z28" s="560"/>
      <c r="AA28" s="560"/>
      <c r="AB28" s="560"/>
      <c r="AC28" s="560"/>
      <c r="AD28" s="560"/>
      <c r="AE28" s="560"/>
      <c r="AF28" s="560"/>
      <c r="AG28" s="560"/>
      <c r="AH28" s="560"/>
      <c r="AI28" s="560"/>
      <c r="AJ28" s="560"/>
      <c r="AK28" s="560"/>
      <c r="AL28" s="560"/>
      <c r="AM28" s="560"/>
      <c r="AN28" s="528"/>
      <c r="AO28" s="528"/>
      <c r="AP28" s="528"/>
      <c r="AQ28" s="173" t="s">
        <v>326</v>
      </c>
      <c r="AR28" s="173"/>
      <c r="AS28" s="173"/>
      <c r="AT28" s="173"/>
      <c r="AU28" s="173"/>
    </row>
    <row r="29" spans="1:48" ht="18" customHeight="1" thickBot="1">
      <c r="A29" s="528"/>
      <c r="B29" s="528" t="s">
        <v>83</v>
      </c>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32"/>
      <c r="AJ29" s="132"/>
      <c r="AK29" s="132"/>
      <c r="AL29" s="132"/>
      <c r="AM29" s="132"/>
      <c r="AN29" s="528"/>
      <c r="AO29" s="528"/>
      <c r="AP29" s="528"/>
      <c r="AQ29" s="1165" t="s">
        <v>310</v>
      </c>
      <c r="AR29" s="1165"/>
      <c r="AS29" s="1165"/>
      <c r="AT29" s="784"/>
      <c r="AU29" s="784"/>
    </row>
    <row r="30" spans="1:48" ht="34.5" customHeight="1">
      <c r="A30" s="528"/>
      <c r="B30" s="561"/>
      <c r="C30" s="562" t="s">
        <v>269</v>
      </c>
      <c r="D30" s="1099" t="s">
        <v>356</v>
      </c>
      <c r="E30" s="1100"/>
      <c r="F30" s="1100"/>
      <c r="G30" s="1100"/>
      <c r="H30" s="1100"/>
      <c r="I30" s="1100"/>
      <c r="J30" s="1100"/>
      <c r="K30" s="1100"/>
      <c r="L30" s="1100"/>
      <c r="M30" s="1100"/>
      <c r="N30" s="1100"/>
      <c r="O30" s="1100"/>
      <c r="P30" s="1100"/>
      <c r="Q30" s="1101"/>
      <c r="R30" s="1101"/>
      <c r="S30" s="1101"/>
      <c r="T30" s="1101"/>
      <c r="U30" s="1102"/>
      <c r="V30" s="1103">
        <f>ROUNDDOWN(V31+V32,-3)</f>
        <v>0</v>
      </c>
      <c r="W30" s="1104"/>
      <c r="X30" s="1104"/>
      <c r="Y30" s="1104"/>
      <c r="Z30" s="1104"/>
      <c r="AA30" s="1104"/>
      <c r="AB30" s="1104"/>
      <c r="AC30" s="1104"/>
      <c r="AD30" s="1104"/>
      <c r="AE30" s="1104"/>
      <c r="AF30" s="1104"/>
      <c r="AG30" s="1104"/>
      <c r="AH30" s="1104"/>
      <c r="AI30" s="1104"/>
      <c r="AJ30" s="1104"/>
      <c r="AK30" s="1104"/>
      <c r="AL30" s="1104"/>
      <c r="AM30" s="119" t="s">
        <v>6</v>
      </c>
      <c r="AN30" s="528"/>
      <c r="AO30" s="528"/>
      <c r="AP30" s="528"/>
      <c r="AQ30" s="629" t="s">
        <v>311</v>
      </c>
      <c r="AR30" s="629"/>
      <c r="AS30" s="629"/>
      <c r="AT30" s="784"/>
      <c r="AU30" s="784"/>
    </row>
    <row r="31" spans="1:48" ht="18" customHeight="1" thickBot="1">
      <c r="A31" s="528"/>
      <c r="B31" s="561"/>
      <c r="C31" s="556"/>
      <c r="D31" s="549"/>
      <c r="E31" s="1075" t="s">
        <v>139</v>
      </c>
      <c r="F31" s="1046"/>
      <c r="G31" s="1046"/>
      <c r="H31" s="1046"/>
      <c r="I31" s="1046"/>
      <c r="J31" s="1046"/>
      <c r="K31" s="1046"/>
      <c r="L31" s="1046"/>
      <c r="M31" s="1046"/>
      <c r="N31" s="1046"/>
      <c r="O31" s="1046"/>
      <c r="P31" s="1046"/>
      <c r="Q31" s="1076"/>
      <c r="R31" s="1076"/>
      <c r="S31" s="1076"/>
      <c r="T31" s="1076"/>
      <c r="U31" s="1077"/>
      <c r="V31" s="1078">
        <f>SUM(【様式６別添１】!AY99:AY99)</f>
        <v>0</v>
      </c>
      <c r="W31" s="1079"/>
      <c r="X31" s="1079"/>
      <c r="Y31" s="1079"/>
      <c r="Z31" s="1079"/>
      <c r="AA31" s="1079"/>
      <c r="AB31" s="1079"/>
      <c r="AC31" s="1079"/>
      <c r="AD31" s="1079"/>
      <c r="AE31" s="1079"/>
      <c r="AF31" s="1079"/>
      <c r="AG31" s="1079"/>
      <c r="AH31" s="1079"/>
      <c r="AI31" s="1079"/>
      <c r="AJ31" s="1079"/>
      <c r="AK31" s="1079"/>
      <c r="AL31" s="1079"/>
      <c r="AM31" s="6" t="s">
        <v>6</v>
      </c>
      <c r="AN31" s="528"/>
      <c r="AO31" s="528"/>
      <c r="AP31" s="528"/>
      <c r="AQ31" s="629" t="s">
        <v>312</v>
      </c>
      <c r="AR31" s="629"/>
      <c r="AS31" s="629"/>
      <c r="AT31" s="630">
        <f>V31</f>
        <v>0</v>
      </c>
      <c r="AU31" s="630"/>
    </row>
    <row r="32" spans="1:48" ht="18" customHeight="1" thickBot="1">
      <c r="A32" s="528"/>
      <c r="B32" s="561"/>
      <c r="C32" s="563"/>
      <c r="D32" s="19"/>
      <c r="E32" s="1059" t="s">
        <v>357</v>
      </c>
      <c r="F32" s="1060"/>
      <c r="G32" s="1060"/>
      <c r="H32" s="1060"/>
      <c r="I32" s="1060"/>
      <c r="J32" s="1060"/>
      <c r="K32" s="1060"/>
      <c r="L32" s="1060"/>
      <c r="M32" s="1060"/>
      <c r="N32" s="1060"/>
      <c r="O32" s="1060"/>
      <c r="P32" s="1060"/>
      <c r="Q32" s="1060"/>
      <c r="R32" s="1060"/>
      <c r="S32" s="1060"/>
      <c r="T32" s="1060"/>
      <c r="U32" s="1061"/>
      <c r="V32" s="950"/>
      <c r="W32" s="951"/>
      <c r="X32" s="951"/>
      <c r="Y32" s="951"/>
      <c r="Z32" s="951"/>
      <c r="AA32" s="951"/>
      <c r="AB32" s="951"/>
      <c r="AC32" s="951"/>
      <c r="AD32" s="951"/>
      <c r="AE32" s="951"/>
      <c r="AF32" s="951"/>
      <c r="AG32" s="951"/>
      <c r="AH32" s="951"/>
      <c r="AI32" s="951"/>
      <c r="AJ32" s="951"/>
      <c r="AK32" s="951"/>
      <c r="AL32" s="951"/>
      <c r="AM32" s="18" t="s">
        <v>6</v>
      </c>
      <c r="AN32" s="528"/>
      <c r="AO32" s="528"/>
      <c r="AP32" s="528"/>
      <c r="AQ32" s="626" t="s">
        <v>144</v>
      </c>
      <c r="AR32" s="626"/>
      <c r="AS32" s="627"/>
      <c r="AT32" s="624" t="e">
        <f>ROUND(AT29/AT30*AT31,0)</f>
        <v>#DIV/0!</v>
      </c>
      <c r="AU32" s="625" t="e">
        <f>ROUND(AU29/AU30*AU31,0)</f>
        <v>#DIV/0!</v>
      </c>
    </row>
    <row r="33" spans="1:48" ht="18" customHeight="1">
      <c r="A33" s="528"/>
      <c r="B33" s="530"/>
      <c r="C33" s="538"/>
      <c r="D33" s="564"/>
      <c r="E33" s="564"/>
      <c r="F33" s="564"/>
      <c r="G33" s="564"/>
      <c r="H33" s="564"/>
      <c r="I33" s="564"/>
      <c r="J33" s="564"/>
      <c r="K33" s="564"/>
      <c r="L33" s="564"/>
      <c r="M33" s="564"/>
      <c r="N33" s="564"/>
      <c r="O33" s="564"/>
      <c r="P33" s="564"/>
      <c r="Q33" s="564"/>
      <c r="R33" s="564"/>
      <c r="S33" s="564"/>
      <c r="T33" s="564"/>
      <c r="U33" s="564"/>
      <c r="V33" s="1"/>
      <c r="W33" s="1"/>
      <c r="X33" s="1"/>
      <c r="Y33" s="1"/>
      <c r="Z33" s="1"/>
      <c r="AA33" s="1"/>
      <c r="AB33" s="1"/>
      <c r="AC33" s="1"/>
      <c r="AD33" s="1"/>
      <c r="AE33" s="1"/>
      <c r="AF33" s="1"/>
      <c r="AG33" s="1"/>
      <c r="AH33" s="1"/>
      <c r="AI33" s="1"/>
      <c r="AJ33" s="1"/>
      <c r="AK33" s="1"/>
      <c r="AL33" s="1"/>
      <c r="AM33" s="1"/>
      <c r="AN33" s="528"/>
      <c r="AO33" s="528"/>
      <c r="AP33" s="528"/>
      <c r="AQ33" s="528"/>
      <c r="AR33" s="528"/>
      <c r="AS33" s="528"/>
      <c r="AT33" s="528"/>
      <c r="AU33" s="528"/>
    </row>
    <row r="34" spans="1:48" ht="18" customHeight="1" thickBot="1">
      <c r="A34" s="528"/>
      <c r="B34" s="528" t="s">
        <v>354</v>
      </c>
      <c r="C34" s="538"/>
      <c r="D34" s="539"/>
      <c r="E34" s="540"/>
      <c r="F34" s="540"/>
      <c r="G34" s="540"/>
      <c r="H34" s="540"/>
      <c r="I34" s="540"/>
      <c r="J34" s="540"/>
      <c r="K34" s="540"/>
      <c r="L34" s="540"/>
      <c r="M34" s="540"/>
      <c r="N34" s="540"/>
      <c r="O34" s="540"/>
      <c r="P34" s="540"/>
      <c r="Q34" s="540"/>
      <c r="R34" s="540"/>
      <c r="S34" s="541"/>
      <c r="T34" s="541"/>
      <c r="U34" s="541"/>
      <c r="V34" s="541"/>
      <c r="W34" s="541"/>
      <c r="X34" s="538"/>
      <c r="Y34" s="538"/>
      <c r="Z34" s="538"/>
      <c r="AA34" s="538"/>
      <c r="AB34" s="538"/>
      <c r="AC34" s="538"/>
      <c r="AD34" s="538"/>
      <c r="AE34" s="538"/>
      <c r="AF34" s="538"/>
      <c r="AG34" s="538"/>
      <c r="AH34" s="538"/>
      <c r="AI34" s="538"/>
      <c r="AJ34" s="538"/>
      <c r="AK34" s="538"/>
      <c r="AL34" s="538"/>
      <c r="AM34" s="538"/>
      <c r="AN34" s="528"/>
      <c r="AO34" s="528"/>
      <c r="AP34" s="528"/>
      <c r="AQ34" s="528"/>
      <c r="AR34" s="528"/>
      <c r="AS34" s="528"/>
      <c r="AT34" s="528"/>
      <c r="AU34" s="528"/>
    </row>
    <row r="35" spans="1:48" ht="69" customHeight="1" thickBot="1">
      <c r="A35" s="528"/>
      <c r="B35" s="528"/>
      <c r="C35" s="565" t="s">
        <v>2</v>
      </c>
      <c r="D35" s="1062" t="s">
        <v>358</v>
      </c>
      <c r="E35" s="956"/>
      <c r="F35" s="956"/>
      <c r="G35" s="956"/>
      <c r="H35" s="956"/>
      <c r="I35" s="956"/>
      <c r="J35" s="956"/>
      <c r="K35" s="956"/>
      <c r="L35" s="956"/>
      <c r="M35" s="956"/>
      <c r="N35" s="956"/>
      <c r="O35" s="956"/>
      <c r="P35" s="956"/>
      <c r="Q35" s="956"/>
      <c r="R35" s="956"/>
      <c r="S35" s="956"/>
      <c r="T35" s="956"/>
      <c r="U35" s="1063"/>
      <c r="V35" s="1166">
        <f>IF(ROUNDDOWN(V23+V15-V30,-3)&lt;0,0,ROUNDDOWN(V23+V15-V30,-3))</f>
        <v>0</v>
      </c>
      <c r="W35" s="1167"/>
      <c r="X35" s="1167"/>
      <c r="Y35" s="1167"/>
      <c r="Z35" s="1167"/>
      <c r="AA35" s="1167"/>
      <c r="AB35" s="1167"/>
      <c r="AC35" s="1167"/>
      <c r="AD35" s="1167"/>
      <c r="AE35" s="1167"/>
      <c r="AF35" s="1167"/>
      <c r="AG35" s="1167"/>
      <c r="AH35" s="1167"/>
      <c r="AI35" s="1167"/>
      <c r="AJ35" s="1167"/>
      <c r="AK35" s="1167"/>
      <c r="AL35" s="1167"/>
      <c r="AM35" s="566" t="s">
        <v>6</v>
      </c>
      <c r="AN35" s="528"/>
      <c r="AO35" s="528"/>
      <c r="AP35" s="528"/>
      <c r="AQ35" s="325"/>
      <c r="AR35" s="325"/>
      <c r="AS35" s="327"/>
      <c r="AT35" s="327"/>
      <c r="AU35" s="327"/>
      <c r="AV35" s="407"/>
    </row>
    <row r="36" spans="1:48" ht="18" customHeight="1">
      <c r="A36" s="528"/>
      <c r="B36" s="530"/>
      <c r="C36" s="567" t="s">
        <v>45</v>
      </c>
      <c r="D36" s="568"/>
      <c r="E36" s="568"/>
      <c r="F36" s="568"/>
      <c r="G36" s="568"/>
      <c r="H36" s="568"/>
      <c r="I36" s="568"/>
      <c r="J36" s="568"/>
      <c r="K36" s="568"/>
      <c r="L36" s="568"/>
      <c r="M36" s="568"/>
      <c r="N36" s="568"/>
      <c r="O36" s="568"/>
      <c r="P36" s="569"/>
      <c r="Q36" s="568"/>
      <c r="R36" s="568"/>
      <c r="S36" s="570"/>
      <c r="T36" s="570"/>
      <c r="U36" s="570"/>
      <c r="V36" s="570"/>
      <c r="W36" s="570"/>
      <c r="X36" s="570"/>
      <c r="Y36" s="570"/>
      <c r="Z36" s="570"/>
      <c r="AA36" s="570"/>
      <c r="AB36" s="570"/>
      <c r="AC36" s="570"/>
      <c r="AD36" s="570"/>
      <c r="AE36" s="570"/>
      <c r="AF36" s="570"/>
      <c r="AG36" s="570"/>
      <c r="AH36" s="570"/>
      <c r="AI36" s="571"/>
      <c r="AJ36" s="571"/>
      <c r="AK36" s="571"/>
      <c r="AL36" s="572"/>
      <c r="AM36" s="573"/>
      <c r="AN36" s="528"/>
      <c r="AO36" s="528"/>
      <c r="AP36" s="528"/>
      <c r="AQ36" s="406"/>
      <c r="AR36" s="406"/>
      <c r="AS36" s="406"/>
      <c r="AT36" s="462"/>
      <c r="AU36" s="462"/>
      <c r="AV36" s="407"/>
    </row>
    <row r="37" spans="1:48" ht="18" customHeight="1">
      <c r="A37" s="528"/>
      <c r="B37" s="530"/>
      <c r="C37" s="989" t="s">
        <v>3</v>
      </c>
      <c r="D37" s="1065" t="s">
        <v>42</v>
      </c>
      <c r="E37" s="1047"/>
      <c r="F37" s="1047"/>
      <c r="G37" s="1047"/>
      <c r="H37" s="1047"/>
      <c r="I37" s="1047"/>
      <c r="J37" s="1047"/>
      <c r="K37" s="1047"/>
      <c r="L37" s="1047"/>
      <c r="M37" s="1047"/>
      <c r="N37" s="1047"/>
      <c r="O37" s="1047"/>
      <c r="P37" s="1047"/>
      <c r="Q37" s="1047"/>
      <c r="R37" s="1047"/>
      <c r="S37" s="1047"/>
      <c r="T37" s="1047"/>
      <c r="U37" s="1066"/>
      <c r="V37" s="1168" t="s">
        <v>154</v>
      </c>
      <c r="W37" s="1169"/>
      <c r="X37" s="1169"/>
      <c r="Y37" s="1169"/>
      <c r="Z37" s="1169"/>
      <c r="AA37" s="1169"/>
      <c r="AB37" s="1169"/>
      <c r="AC37" s="1169"/>
      <c r="AD37" s="1170"/>
      <c r="AE37" s="1069" t="s">
        <v>151</v>
      </c>
      <c r="AF37" s="1070"/>
      <c r="AG37" s="1070"/>
      <c r="AH37" s="1070"/>
      <c r="AI37" s="1070"/>
      <c r="AJ37" s="1070"/>
      <c r="AK37" s="1070"/>
      <c r="AL37" s="1070"/>
      <c r="AM37" s="1071"/>
      <c r="AN37" s="528"/>
      <c r="AO37" s="528"/>
      <c r="AP37" s="528"/>
      <c r="AQ37" s="327"/>
      <c r="AR37" s="327"/>
      <c r="AS37" s="327"/>
      <c r="AT37" s="462"/>
      <c r="AU37" s="462"/>
      <c r="AV37" s="407"/>
    </row>
    <row r="38" spans="1:48" ht="30" customHeight="1">
      <c r="A38" s="528"/>
      <c r="B38" s="530"/>
      <c r="C38" s="1064"/>
      <c r="D38" s="1067"/>
      <c r="E38" s="1053"/>
      <c r="F38" s="1053"/>
      <c r="G38" s="1053"/>
      <c r="H38" s="1053"/>
      <c r="I38" s="1053"/>
      <c r="J38" s="1053"/>
      <c r="K38" s="1053"/>
      <c r="L38" s="1053"/>
      <c r="M38" s="1053"/>
      <c r="N38" s="1053"/>
      <c r="O38" s="1053"/>
      <c r="P38" s="1053"/>
      <c r="Q38" s="1053"/>
      <c r="R38" s="1053"/>
      <c r="S38" s="1053"/>
      <c r="T38" s="1053"/>
      <c r="U38" s="1068"/>
      <c r="V38" s="757"/>
      <c r="W38" s="757"/>
      <c r="X38" s="757"/>
      <c r="Y38" s="757"/>
      <c r="Z38" s="757"/>
      <c r="AA38" s="757"/>
      <c r="AB38" s="757"/>
      <c r="AC38" s="757"/>
      <c r="AD38" s="758"/>
      <c r="AE38" s="1072"/>
      <c r="AF38" s="1073"/>
      <c r="AG38" s="1073"/>
      <c r="AH38" s="1073"/>
      <c r="AI38" s="1073"/>
      <c r="AJ38" s="1073"/>
      <c r="AK38" s="1073"/>
      <c r="AL38" s="1073"/>
      <c r="AM38" s="1074"/>
      <c r="AN38" s="528"/>
      <c r="AO38" s="528"/>
      <c r="AP38" s="528"/>
      <c r="AQ38" s="327"/>
      <c r="AR38" s="327"/>
      <c r="AS38" s="327"/>
      <c r="AT38" s="328"/>
      <c r="AU38" s="328"/>
      <c r="AV38" s="407"/>
    </row>
    <row r="39" spans="1:48" ht="18" customHeight="1">
      <c r="A39" s="528"/>
      <c r="B39" s="530"/>
      <c r="C39" s="989" t="s">
        <v>4</v>
      </c>
      <c r="D39" s="1045" t="s">
        <v>12</v>
      </c>
      <c r="E39" s="1046"/>
      <c r="F39" s="1046"/>
      <c r="G39" s="1046"/>
      <c r="H39" s="1046"/>
      <c r="I39" s="1046"/>
      <c r="J39" s="1046"/>
      <c r="K39" s="1046"/>
      <c r="L39" s="1046"/>
      <c r="M39" s="1046"/>
      <c r="N39" s="1046"/>
      <c r="O39" s="1046"/>
      <c r="P39" s="1046"/>
      <c r="Q39" s="1046"/>
      <c r="R39" s="1046"/>
      <c r="S39" s="1047"/>
      <c r="T39" s="1047"/>
      <c r="U39" s="1047"/>
      <c r="V39" s="308"/>
      <c r="W39" s="421" t="s">
        <v>18</v>
      </c>
      <c r="X39" s="421"/>
      <c r="Y39" s="576"/>
      <c r="Z39" s="576"/>
      <c r="AA39" s="576"/>
      <c r="AB39" s="421"/>
      <c r="AC39" s="421"/>
      <c r="AD39" s="421"/>
      <c r="AE39" s="421"/>
      <c r="AF39" s="421"/>
      <c r="AG39" s="421"/>
      <c r="AH39" s="421"/>
      <c r="AI39" s="421"/>
      <c r="AJ39" s="421"/>
      <c r="AK39" s="421"/>
      <c r="AL39" s="421"/>
      <c r="AM39" s="422"/>
      <c r="AN39" s="528"/>
      <c r="AO39" s="528"/>
      <c r="AP39" s="528"/>
      <c r="AQ39" s="327"/>
      <c r="AR39" s="327"/>
      <c r="AS39" s="327"/>
      <c r="AT39" s="328"/>
      <c r="AU39" s="328"/>
      <c r="AV39" s="407"/>
    </row>
    <row r="40" spans="1:48" ht="18" customHeight="1">
      <c r="A40" s="528"/>
      <c r="B40" s="530"/>
      <c r="C40" s="955"/>
      <c r="D40" s="1048"/>
      <c r="E40" s="1049"/>
      <c r="F40" s="1049"/>
      <c r="G40" s="1049"/>
      <c r="H40" s="1049"/>
      <c r="I40" s="1049"/>
      <c r="J40" s="1049"/>
      <c r="K40" s="1049"/>
      <c r="L40" s="1049"/>
      <c r="M40" s="1049"/>
      <c r="N40" s="1049"/>
      <c r="O40" s="1049"/>
      <c r="P40" s="1049"/>
      <c r="Q40" s="1049"/>
      <c r="R40" s="1049"/>
      <c r="S40" s="1050"/>
      <c r="T40" s="1050"/>
      <c r="U40" s="1050"/>
      <c r="V40" s="308"/>
      <c r="W40" s="446" t="s">
        <v>33</v>
      </c>
      <c r="X40" s="445"/>
      <c r="Y40" s="576"/>
      <c r="Z40" s="576"/>
      <c r="AA40" s="576"/>
      <c r="AB40" s="445"/>
      <c r="AC40" s="445"/>
      <c r="AD40" s="445"/>
      <c r="AE40" s="445"/>
      <c r="AF40" s="445"/>
      <c r="AG40" s="445"/>
      <c r="AH40" s="445"/>
      <c r="AI40" s="445"/>
      <c r="AJ40" s="445"/>
      <c r="AK40" s="445"/>
      <c r="AL40" s="445"/>
      <c r="AM40" s="423"/>
      <c r="AN40" s="528"/>
      <c r="AO40" s="528"/>
      <c r="AP40" s="528"/>
      <c r="AQ40" s="528"/>
      <c r="AR40" s="528"/>
      <c r="AS40" s="528"/>
      <c r="AT40" s="528"/>
      <c r="AU40" s="528"/>
    </row>
    <row r="41" spans="1:48" ht="18" customHeight="1">
      <c r="A41" s="528"/>
      <c r="B41" s="530"/>
      <c r="C41" s="955"/>
      <c r="D41" s="1048"/>
      <c r="E41" s="1049"/>
      <c r="F41" s="1049"/>
      <c r="G41" s="1049"/>
      <c r="H41" s="1049"/>
      <c r="I41" s="1049"/>
      <c r="J41" s="1049"/>
      <c r="K41" s="1049"/>
      <c r="L41" s="1049"/>
      <c r="M41" s="1049"/>
      <c r="N41" s="1049"/>
      <c r="O41" s="1049"/>
      <c r="P41" s="1049"/>
      <c r="Q41" s="1049"/>
      <c r="R41" s="1049"/>
      <c r="S41" s="1050"/>
      <c r="T41" s="1050"/>
      <c r="U41" s="1050"/>
      <c r="V41" s="308"/>
      <c r="W41" s="446" t="s">
        <v>34</v>
      </c>
      <c r="X41" s="446"/>
      <c r="Y41" s="576"/>
      <c r="Z41" s="576"/>
      <c r="AA41" s="576"/>
      <c r="AB41" s="446"/>
      <c r="AC41" s="446"/>
      <c r="AD41" s="446"/>
      <c r="AE41" s="446"/>
      <c r="AF41" s="446"/>
      <c r="AG41" s="446"/>
      <c r="AH41" s="446"/>
      <c r="AI41" s="446"/>
      <c r="AJ41" s="446"/>
      <c r="AK41" s="446"/>
      <c r="AL41" s="446"/>
      <c r="AM41" s="420"/>
      <c r="AN41" s="528"/>
      <c r="AO41" s="528"/>
      <c r="AP41" s="528"/>
      <c r="AQ41" s="528"/>
      <c r="AR41" s="528"/>
      <c r="AS41" s="528"/>
      <c r="AT41" s="528"/>
      <c r="AU41" s="528"/>
    </row>
    <row r="42" spans="1:48" ht="18" customHeight="1">
      <c r="A42" s="528"/>
      <c r="B42" s="530"/>
      <c r="C42" s="990"/>
      <c r="D42" s="1051"/>
      <c r="E42" s="1052"/>
      <c r="F42" s="1052"/>
      <c r="G42" s="1052"/>
      <c r="H42" s="1052"/>
      <c r="I42" s="1052"/>
      <c r="J42" s="1052"/>
      <c r="K42" s="1052"/>
      <c r="L42" s="1052"/>
      <c r="M42" s="1052"/>
      <c r="N42" s="1052"/>
      <c r="O42" s="1052"/>
      <c r="P42" s="1052"/>
      <c r="Q42" s="1052"/>
      <c r="R42" s="1052"/>
      <c r="S42" s="1053"/>
      <c r="T42" s="1053"/>
      <c r="U42" s="1053"/>
      <c r="V42" s="308"/>
      <c r="W42" s="405" t="s">
        <v>35</v>
      </c>
      <c r="X42" s="424"/>
      <c r="Y42" s="577"/>
      <c r="Z42" s="577"/>
      <c r="AA42" s="577"/>
      <c r="AB42" s="424"/>
      <c r="AC42" s="424"/>
      <c r="AD42" s="424"/>
      <c r="AE42" s="424"/>
      <c r="AF42" s="424"/>
      <c r="AG42" s="424"/>
      <c r="AH42" s="424"/>
      <c r="AI42" s="424"/>
      <c r="AJ42" s="424"/>
      <c r="AK42" s="424"/>
      <c r="AL42" s="424"/>
      <c r="AM42" s="425"/>
      <c r="AN42" s="528"/>
      <c r="AO42" s="528"/>
      <c r="AP42" s="528"/>
      <c r="AQ42" s="528"/>
      <c r="AR42" s="528"/>
      <c r="AS42" s="528"/>
      <c r="AT42" s="528"/>
      <c r="AU42" s="528"/>
    </row>
    <row r="43" spans="1:48" ht="18" customHeight="1">
      <c r="A43" s="528"/>
      <c r="B43" s="530"/>
      <c r="C43" s="989" t="s">
        <v>10</v>
      </c>
      <c r="D43" s="797" t="s">
        <v>270</v>
      </c>
      <c r="E43" s="1054"/>
      <c r="F43" s="1054"/>
      <c r="G43" s="1054"/>
      <c r="H43" s="1054"/>
      <c r="I43" s="1054"/>
      <c r="J43" s="1054"/>
      <c r="K43" s="1054"/>
      <c r="L43" s="1054"/>
      <c r="M43" s="1054"/>
      <c r="N43" s="1054"/>
      <c r="O43" s="1054"/>
      <c r="P43" s="1054"/>
      <c r="Q43" s="1054"/>
      <c r="R43" s="1054"/>
      <c r="S43" s="1047"/>
      <c r="T43" s="1047"/>
      <c r="U43" s="1047"/>
      <c r="V43" s="1154"/>
      <c r="W43" s="1155"/>
      <c r="X43" s="1155"/>
      <c r="Y43" s="1155"/>
      <c r="Z43" s="1155"/>
      <c r="AA43" s="1155"/>
      <c r="AB43" s="1155"/>
      <c r="AC43" s="1155"/>
      <c r="AD43" s="1155"/>
      <c r="AE43" s="1155"/>
      <c r="AF43" s="1155"/>
      <c r="AG43" s="1155"/>
      <c r="AH43" s="1155"/>
      <c r="AI43" s="1155"/>
      <c r="AJ43" s="1155"/>
      <c r="AK43" s="1155"/>
      <c r="AL43" s="1155"/>
      <c r="AM43" s="1156"/>
      <c r="AN43" s="528"/>
      <c r="AO43" s="528"/>
      <c r="AP43" s="528"/>
      <c r="AQ43" s="528"/>
      <c r="AR43" s="528"/>
      <c r="AS43" s="528"/>
      <c r="AT43" s="528"/>
      <c r="AU43" s="528"/>
    </row>
    <row r="44" spans="1:48" ht="18" customHeight="1">
      <c r="A44" s="528"/>
      <c r="B44" s="530"/>
      <c r="C44" s="955"/>
      <c r="D44" s="958"/>
      <c r="E44" s="1055"/>
      <c r="F44" s="1055"/>
      <c r="G44" s="1055"/>
      <c r="H44" s="1055"/>
      <c r="I44" s="1055"/>
      <c r="J44" s="1055"/>
      <c r="K44" s="1055"/>
      <c r="L44" s="1055"/>
      <c r="M44" s="1055"/>
      <c r="N44" s="1055"/>
      <c r="O44" s="1055"/>
      <c r="P44" s="1055"/>
      <c r="Q44" s="1055"/>
      <c r="R44" s="1055"/>
      <c r="S44" s="1050"/>
      <c r="T44" s="1050"/>
      <c r="U44" s="1050"/>
      <c r="V44" s="1157"/>
      <c r="W44" s="1158"/>
      <c r="X44" s="1158"/>
      <c r="Y44" s="1158"/>
      <c r="Z44" s="1158"/>
      <c r="AA44" s="1158"/>
      <c r="AB44" s="1158"/>
      <c r="AC44" s="1158"/>
      <c r="AD44" s="1158"/>
      <c r="AE44" s="1158"/>
      <c r="AF44" s="1158"/>
      <c r="AG44" s="1158"/>
      <c r="AH44" s="1158"/>
      <c r="AI44" s="1158"/>
      <c r="AJ44" s="1158"/>
      <c r="AK44" s="1158"/>
      <c r="AL44" s="1158"/>
      <c r="AM44" s="1159"/>
      <c r="AN44" s="528"/>
      <c r="AO44" s="528"/>
      <c r="AP44" s="528"/>
      <c r="AQ44" s="528"/>
      <c r="AR44" s="528"/>
      <c r="AS44" s="528"/>
      <c r="AT44" s="528"/>
      <c r="AU44" s="528"/>
    </row>
    <row r="45" spans="1:48" ht="18" customHeight="1" thickBot="1">
      <c r="A45" s="528"/>
      <c r="B45" s="530"/>
      <c r="C45" s="991"/>
      <c r="D45" s="1056"/>
      <c r="E45" s="1057"/>
      <c r="F45" s="1057"/>
      <c r="G45" s="1057"/>
      <c r="H45" s="1057"/>
      <c r="I45" s="1057"/>
      <c r="J45" s="1057"/>
      <c r="K45" s="1057"/>
      <c r="L45" s="1057"/>
      <c r="M45" s="1057"/>
      <c r="N45" s="1057"/>
      <c r="O45" s="1057"/>
      <c r="P45" s="1057"/>
      <c r="Q45" s="1057"/>
      <c r="R45" s="1057"/>
      <c r="S45" s="1058"/>
      <c r="T45" s="1058"/>
      <c r="U45" s="1058"/>
      <c r="V45" s="1160"/>
      <c r="W45" s="1161"/>
      <c r="X45" s="1161"/>
      <c r="Y45" s="1161"/>
      <c r="Z45" s="1161"/>
      <c r="AA45" s="1161"/>
      <c r="AB45" s="1161"/>
      <c r="AC45" s="1161"/>
      <c r="AD45" s="1161"/>
      <c r="AE45" s="1161"/>
      <c r="AF45" s="1161"/>
      <c r="AG45" s="1161"/>
      <c r="AH45" s="1161"/>
      <c r="AI45" s="1161"/>
      <c r="AJ45" s="1161"/>
      <c r="AK45" s="1161"/>
      <c r="AL45" s="1161"/>
      <c r="AM45" s="1162"/>
      <c r="AN45" s="528"/>
      <c r="AO45" s="528"/>
      <c r="AP45" s="528"/>
      <c r="AQ45" s="528"/>
      <c r="AR45" s="528"/>
      <c r="AS45" s="528"/>
      <c r="AT45" s="528"/>
      <c r="AU45" s="528"/>
    </row>
    <row r="46" spans="1:48" ht="18" customHeight="1">
      <c r="A46" s="528"/>
      <c r="B46" s="530"/>
      <c r="C46" s="530"/>
      <c r="D46" s="574"/>
      <c r="E46" s="574"/>
      <c r="F46" s="574"/>
      <c r="G46" s="574"/>
      <c r="H46" s="574"/>
      <c r="I46" s="574"/>
      <c r="J46" s="574"/>
      <c r="K46" s="574"/>
      <c r="L46" s="574"/>
      <c r="M46" s="574"/>
      <c r="N46" s="574"/>
      <c r="O46" s="574"/>
      <c r="P46" s="574"/>
      <c r="Q46" s="574"/>
      <c r="R46" s="574"/>
      <c r="S46" s="574"/>
      <c r="T46" s="574"/>
      <c r="U46" s="574"/>
      <c r="V46" s="575"/>
      <c r="W46" s="575"/>
      <c r="X46" s="575"/>
      <c r="Y46" s="575"/>
      <c r="Z46" s="575"/>
      <c r="AA46" s="575"/>
      <c r="AB46" s="575"/>
      <c r="AC46" s="575"/>
      <c r="AD46" s="575"/>
      <c r="AE46" s="575"/>
      <c r="AF46" s="575"/>
      <c r="AG46" s="575"/>
      <c r="AH46" s="575"/>
      <c r="AI46" s="575"/>
      <c r="AJ46" s="575"/>
      <c r="AK46" s="575"/>
      <c r="AL46" s="575"/>
      <c r="AM46" s="575"/>
      <c r="AN46" s="528"/>
      <c r="AO46" s="528"/>
      <c r="AP46" s="528"/>
      <c r="AQ46" s="528"/>
      <c r="AR46" s="528"/>
      <c r="AS46" s="528"/>
      <c r="AT46" s="528"/>
      <c r="AU46" s="528"/>
    </row>
    <row r="47" spans="1:48" ht="18" customHeight="1">
      <c r="A47" s="528"/>
      <c r="B47" s="530"/>
      <c r="C47" s="530" t="s">
        <v>271</v>
      </c>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0"/>
      <c r="AI47" s="530"/>
      <c r="AJ47" s="530"/>
      <c r="AK47" s="530"/>
      <c r="AL47" s="530"/>
      <c r="AM47" s="530"/>
      <c r="AN47" s="528"/>
      <c r="AO47" s="528"/>
      <c r="AP47" s="528"/>
      <c r="AQ47" s="528"/>
      <c r="AR47" s="528"/>
      <c r="AS47" s="528"/>
      <c r="AT47" s="528"/>
      <c r="AU47" s="528"/>
    </row>
    <row r="48" spans="1:48" ht="18" customHeight="1">
      <c r="A48" s="528"/>
      <c r="B48" s="530"/>
      <c r="C48" s="530"/>
      <c r="D48" s="530"/>
      <c r="E48" s="530"/>
      <c r="F48" s="530"/>
      <c r="G48" s="530"/>
      <c r="H48" s="530"/>
      <c r="I48" s="530"/>
      <c r="J48" s="530"/>
      <c r="K48" s="530"/>
      <c r="L48" s="530"/>
      <c r="M48" s="530"/>
      <c r="N48" s="530"/>
      <c r="O48" s="530"/>
      <c r="P48" s="530"/>
      <c r="Q48" s="530"/>
      <c r="R48" s="530"/>
      <c r="S48" s="530"/>
      <c r="T48" s="530"/>
      <c r="U48" s="530"/>
      <c r="V48" s="530"/>
      <c r="W48" s="530"/>
      <c r="X48" s="530"/>
      <c r="Y48" s="530"/>
      <c r="Z48" s="530"/>
      <c r="AA48" s="530"/>
      <c r="AB48" s="530"/>
      <c r="AC48" s="530"/>
      <c r="AD48" s="530"/>
      <c r="AE48" s="530"/>
      <c r="AF48" s="530"/>
      <c r="AG48" s="530"/>
      <c r="AH48" s="530"/>
      <c r="AI48" s="530"/>
      <c r="AJ48" s="530"/>
      <c r="AK48" s="530"/>
      <c r="AL48" s="530"/>
      <c r="AM48" s="530"/>
      <c r="AN48" s="528"/>
      <c r="AO48" s="528"/>
      <c r="AP48" s="528"/>
      <c r="AQ48" s="528"/>
      <c r="AR48" s="528"/>
      <c r="AS48" s="528"/>
      <c r="AT48" s="528"/>
      <c r="AU48" s="528"/>
    </row>
  </sheetData>
  <sheetProtection algorithmName="SHA-512" hashValue="n3tw0EtVksSSn1PfPguQRJx6916Ki/G1RVMuggqosU0zYBsPsN67PH04hGbXqZnc10ppsu6J1wYLkCM01O0YeA==" saltValue="jo3jckFyTB1XCbeEd/khKw==" spinCount="100000" sheet="1" insertRows="0"/>
  <mergeCells count="74">
    <mergeCell ref="AQ32:AS32"/>
    <mergeCell ref="AT32:AU32"/>
    <mergeCell ref="AQ14:AS14"/>
    <mergeCell ref="AT14:AU14"/>
    <mergeCell ref="V43:AM45"/>
    <mergeCell ref="V25:AL25"/>
    <mergeCell ref="V26:AL26"/>
    <mergeCell ref="AQ30:AS30"/>
    <mergeCell ref="AQ29:AS29"/>
    <mergeCell ref="AT29:AU29"/>
    <mergeCell ref="AT30:AU30"/>
    <mergeCell ref="AQ31:AS31"/>
    <mergeCell ref="AT31:AU31"/>
    <mergeCell ref="V32:AL32"/>
    <mergeCell ref="V35:AL35"/>
    <mergeCell ref="V37:AD37"/>
    <mergeCell ref="AQ11:AS11"/>
    <mergeCell ref="AT11:AU11"/>
    <mergeCell ref="AQ12:AS12"/>
    <mergeCell ref="AT12:AU12"/>
    <mergeCell ref="AQ13:AS13"/>
    <mergeCell ref="AT13:AU13"/>
    <mergeCell ref="C12:C14"/>
    <mergeCell ref="D15:U15"/>
    <mergeCell ref="V15:AL15"/>
    <mergeCell ref="V13:AL13"/>
    <mergeCell ref="V14:AL14"/>
    <mergeCell ref="D12:U12"/>
    <mergeCell ref="V12:AL12"/>
    <mergeCell ref="E13:U13"/>
    <mergeCell ref="E14:U14"/>
    <mergeCell ref="C2:AM2"/>
    <mergeCell ref="AK4:AL4"/>
    <mergeCell ref="T5:Z5"/>
    <mergeCell ref="AA5:AM5"/>
    <mergeCell ref="T6:Z6"/>
    <mergeCell ref="AA6:AM6"/>
    <mergeCell ref="AA8:AM8"/>
    <mergeCell ref="T7:Z7"/>
    <mergeCell ref="AA7:AM7"/>
    <mergeCell ref="T8:Z8"/>
    <mergeCell ref="D11:U11"/>
    <mergeCell ref="V11:AL11"/>
    <mergeCell ref="D16:K16"/>
    <mergeCell ref="W16:AM16"/>
    <mergeCell ref="D17:Q19"/>
    <mergeCell ref="W17:AM17"/>
    <mergeCell ref="W18:AM18"/>
    <mergeCell ref="W19:AM19"/>
    <mergeCell ref="F25:U25"/>
    <mergeCell ref="F26:U26"/>
    <mergeCell ref="D27:P27"/>
    <mergeCell ref="V27:AM27"/>
    <mergeCell ref="D30:U30"/>
    <mergeCell ref="V30:AL30"/>
    <mergeCell ref="D20:Q20"/>
    <mergeCell ref="V20:AM20"/>
    <mergeCell ref="D23:U23"/>
    <mergeCell ref="V23:AL23"/>
    <mergeCell ref="F24:U24"/>
    <mergeCell ref="V24:AL24"/>
    <mergeCell ref="AE37:AM37"/>
    <mergeCell ref="V38:AD38"/>
    <mergeCell ref="AE38:AM38"/>
    <mergeCell ref="E31:U31"/>
    <mergeCell ref="V31:AL31"/>
    <mergeCell ref="C39:C42"/>
    <mergeCell ref="D39:U42"/>
    <mergeCell ref="C43:C45"/>
    <mergeCell ref="D43:U45"/>
    <mergeCell ref="E32:U32"/>
    <mergeCell ref="D35:U35"/>
    <mergeCell ref="C37:C38"/>
    <mergeCell ref="D37:U38"/>
  </mergeCells>
  <phoneticPr fontId="4"/>
  <conditionalFormatting sqref="AA23:AA24 AA27">
    <cfRule type="containsBlanks" dxfId="6" priority="1">
      <formula>LEN(TRIM(AA23))=0</formula>
    </cfRule>
  </conditionalFormatting>
  <dataValidations count="3">
    <dataValidation type="list" allowBlank="1" showInputMessage="1" showErrorMessage="1" sqref="V39:V42 V16:V19" xr:uid="{FA86C0C6-BC09-4105-BE64-D678C4B713A5}">
      <formula1>$AS$1:$AS$2</formula1>
    </dataValidation>
    <dataValidation type="whole" operator="greaterThanOrEqual" allowBlank="1" showInputMessage="1" showErrorMessage="1" sqref="V14:AL14 AT11:AU12 AT36:AU37 AT29:AU30 V24:AL24" xr:uid="{EB3E06FF-DD92-4B8F-A792-76DEE01CD98D}">
      <formula1>0</formula1>
    </dataValidation>
    <dataValidation type="list" allowBlank="1" showInputMessage="1" showErrorMessage="1" sqref="V38:AD38" xr:uid="{8377AA71-C11C-4900-B382-F1815D9817DF}">
      <formula1>"済,未"</formula1>
    </dataValidation>
  </dataValidations>
  <printOptions horizontalCentered="1"/>
  <pageMargins left="0.78740157480314965" right="0.78740157480314965" top="0.59055118110236227" bottom="0.59055118110236227" header="0.51181102362204722" footer="0.51181102362204722"/>
  <pageSetup paperSize="9" scale="58"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3.xml><?xml version="1.0" encoding="utf-8"?>
<ds:datastoreItem xmlns:ds="http://schemas.openxmlformats.org/officeDocument/2006/customXml" ds:itemID="{FD54DE32-81A9-49C3-BAB5-8C005D91F9D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基礎情報</vt:lpstr>
      <vt:lpstr>【様式６】実績Ⅰ</vt:lpstr>
      <vt:lpstr>【様式６別添１】</vt:lpstr>
      <vt:lpstr>基準年度賃金算定</vt:lpstr>
      <vt:lpstr>【様式６別添２】</vt:lpstr>
      <vt:lpstr>【様式８】実績Ⅱ</vt:lpstr>
      <vt:lpstr>【様式８別添１】</vt:lpstr>
      <vt:lpstr>【様式８別添２】</vt:lpstr>
      <vt:lpstr>【様式10】実績Ⅲ</vt:lpstr>
      <vt:lpstr>【様式10別添１】</vt:lpstr>
      <vt:lpstr>【様式10別添２】</vt:lpstr>
      <vt:lpstr>【市集約】</vt:lpstr>
      <vt:lpstr>【様式10】実績Ⅲ!Print_Area</vt:lpstr>
      <vt:lpstr>【様式10別添１】!Print_Area</vt:lpstr>
      <vt:lpstr>【様式10別添２】!Print_Area</vt:lpstr>
      <vt:lpstr>【様式６】実績Ⅰ!Print_Area</vt:lpstr>
      <vt:lpstr>【様式６別添１】!Print_Area</vt:lpstr>
      <vt:lpstr>【様式６別添２】!Print_Area</vt:lpstr>
      <vt:lpstr>【様式８】実績Ⅱ!Print_Area</vt:lpstr>
      <vt:lpstr>【様式８別添１】!Print_Area</vt:lpstr>
      <vt:lpstr>【様式８別添２】!Print_Area</vt:lpstr>
      <vt:lpstr>基準年度賃金算定!Print_Area</vt:lpstr>
      <vt:lpstr>基礎情報!Print_Area</vt:lpstr>
      <vt:lpstr>【様式10別添１】!Print_Titles</vt:lpstr>
      <vt:lpstr>【様式６別添１】!Print_Titles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taqbc452</dc:creator>
  <cp:lastModifiedBy>ヤスイ</cp:lastModifiedBy>
  <cp:lastPrinted>2022-06-22T00:48:23Z</cp:lastPrinted>
  <dcterms:created xsi:type="dcterms:W3CDTF">2021-06-15T08:52:57Z</dcterms:created>
  <dcterms:modified xsi:type="dcterms:W3CDTF">2023-07-14T01:36:23Z</dcterms:modified>
</cp:coreProperties>
</file>