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aqbe253\Desktop\"/>
    </mc:Choice>
  </mc:AlternateContent>
  <xr:revisionPtr revIDLastSave="0" documentId="13_ncr:1_{36E41258-77A8-4936-93EC-1D7784BFE575}" xr6:coauthVersionLast="47" xr6:coauthVersionMax="47" xr10:uidLastSave="{00000000-0000-0000-0000-000000000000}"/>
  <bookViews>
    <workbookView xWindow="-28920" yWindow="-4650" windowWidth="29040" windowHeight="15840" xr2:uid="{A93755B8-7322-4077-BF98-4D46D573ECF2}"/>
  </bookViews>
  <sheets>
    <sheet name="保育所" sheetId="2" r:id="rId1"/>
    <sheet name="認定こども園" sheetId="3" r:id="rId2"/>
    <sheet name="幼稚園" sheetId="4" r:id="rId3"/>
    <sheet name="小規模A型・事業所内（小規模A型）" sheetId="5" r:id="rId4"/>
    <sheet name="小規模B型・事業所内（小規模B型）" sheetId="6" r:id="rId5"/>
    <sheet name="事業所内（定員20人以上）" sheetId="7" r:id="rId6"/>
    <sheet name="家庭的保育事業" sheetId="8" r:id="rId7"/>
  </sheets>
  <definedNames>
    <definedName name="aaaa" localSheetId="6">#REF!</definedName>
    <definedName name="aaaa" localSheetId="5">#REF!</definedName>
    <definedName name="aaaa" localSheetId="3">#REF!</definedName>
    <definedName name="aaaa" localSheetId="4">#REF!</definedName>
    <definedName name="aaaa" localSheetId="1">#REF!</definedName>
    <definedName name="aaaa" localSheetId="0">#REF!</definedName>
    <definedName name="aaaa" localSheetId="2">#REF!</definedName>
    <definedName name="aaaa">#REF!</definedName>
    <definedName name="_xlnm.Print_Area" localSheetId="6">家庭的保育事業!$A$1:$K$31</definedName>
    <definedName name="_xlnm.Print_Area" localSheetId="5">'事業所内（定員20人以上）'!$A$1:$K$42</definedName>
    <definedName name="_xlnm.Print_Area" localSheetId="3">'小規模A型・事業所内（小規模A型）'!$A$1:$K$42</definedName>
    <definedName name="_xlnm.Print_Area" localSheetId="4">'小規模B型・事業所内（小規模B型）'!$A$1:$K$43</definedName>
    <definedName name="_xlnm.Print_Area" localSheetId="1">認定こども園!$A$1:$L$76</definedName>
    <definedName name="_xlnm.Print_Area" localSheetId="0">保育所!$A$1:$L$54</definedName>
    <definedName name="_xlnm.Print_Area" localSheetId="2">幼稚園!$A$1:$K$41</definedName>
    <definedName name="あ">#REF!</definedName>
    <definedName name="保育所別民改費担当者一覧" localSheetId="6">#REF!</definedName>
    <definedName name="保育所別民改費担当者一覧" localSheetId="5">#REF!</definedName>
    <definedName name="保育所別民改費担当者一覧" localSheetId="3">#REF!</definedName>
    <definedName name="保育所別民改費担当者一覧" localSheetId="4">#REF!</definedName>
    <definedName name="保育所別民改費担当者一覧" localSheetId="1">#REF!</definedName>
    <definedName name="保育所別民改費担当者一覧" localSheetId="0">#REF!</definedName>
    <definedName name="保育所別民改費担当者一覧" localSheetId="2">#REF!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9" i="3" l="1"/>
  <c r="T49" i="3"/>
  <c r="S49" i="3"/>
  <c r="R49" i="3"/>
  <c r="M21" i="5"/>
  <c r="N53" i="3"/>
  <c r="I58" i="3"/>
  <c r="P27" i="7"/>
  <c r="O27" i="7"/>
  <c r="N27" i="7"/>
  <c r="M27" i="7"/>
  <c r="M24" i="7"/>
  <c r="M25" i="7"/>
  <c r="N23" i="7"/>
  <c r="M23" i="7"/>
  <c r="N22" i="7"/>
  <c r="M22" i="7"/>
  <c r="N21" i="7"/>
  <c r="M21" i="7"/>
  <c r="P28" i="6"/>
  <c r="O28" i="6"/>
  <c r="N28" i="6"/>
  <c r="M28" i="6"/>
  <c r="M25" i="6"/>
  <c r="N24" i="6"/>
  <c r="M24" i="6"/>
  <c r="N23" i="6"/>
  <c r="M23" i="6"/>
  <c r="N22" i="6"/>
  <c r="M22" i="6"/>
  <c r="N21" i="6"/>
  <c r="M21" i="6"/>
  <c r="N27" i="5"/>
  <c r="O27" i="5"/>
  <c r="P27" i="5"/>
  <c r="M27" i="5"/>
  <c r="M24" i="5"/>
  <c r="N23" i="5"/>
  <c r="M23" i="5"/>
  <c r="N22" i="5"/>
  <c r="M22" i="5"/>
  <c r="N21" i="5"/>
  <c r="M28" i="4" l="1"/>
  <c r="M27" i="4"/>
  <c r="M26" i="4"/>
  <c r="M25" i="4"/>
  <c r="M24" i="4"/>
  <c r="M23" i="4"/>
  <c r="M21" i="4"/>
  <c r="M20" i="4"/>
  <c r="N19" i="4"/>
  <c r="M19" i="4"/>
  <c r="O60" i="3"/>
  <c r="P60" i="3"/>
  <c r="Q60" i="3"/>
  <c r="N60" i="3"/>
  <c r="I70" i="3"/>
  <c r="I69" i="3"/>
  <c r="I68" i="3"/>
  <c r="I67" i="3"/>
  <c r="I66" i="3"/>
  <c r="I65" i="3"/>
  <c r="I64" i="3"/>
  <c r="I63" i="3"/>
  <c r="I62" i="3"/>
  <c r="I61" i="3"/>
  <c r="I60" i="3"/>
  <c r="I59" i="3"/>
  <c r="N57" i="3"/>
  <c r="N56" i="3"/>
  <c r="N55" i="3"/>
  <c r="N54" i="3"/>
  <c r="N52" i="3"/>
  <c r="N51" i="3"/>
  <c r="N50" i="3"/>
  <c r="Q49" i="3"/>
  <c r="P49" i="3"/>
  <c r="O49" i="3"/>
  <c r="N49" i="3"/>
  <c r="S48" i="3"/>
  <c r="T48" i="3"/>
  <c r="U48" i="3"/>
  <c r="R48" i="3"/>
  <c r="Q48" i="3"/>
  <c r="P48" i="3"/>
  <c r="O48" i="3"/>
  <c r="N48" i="3"/>
  <c r="N42" i="3"/>
  <c r="N40" i="3"/>
  <c r="N41" i="3"/>
  <c r="N39" i="3"/>
  <c r="N38" i="3"/>
  <c r="N37" i="3"/>
  <c r="N36" i="3"/>
  <c r="N34" i="3"/>
  <c r="N33" i="3"/>
  <c r="N32" i="3"/>
  <c r="N31" i="3"/>
  <c r="O31" i="3"/>
  <c r="N32" i="2"/>
  <c r="R31" i="2"/>
  <c r="N31" i="2"/>
  <c r="U26" i="2"/>
  <c r="T26" i="2"/>
  <c r="S26" i="2"/>
  <c r="R26" i="2"/>
  <c r="Q26" i="2"/>
  <c r="P26" i="2"/>
  <c r="O26" i="2"/>
  <c r="N26" i="2"/>
  <c r="U25" i="2"/>
  <c r="T25" i="2"/>
  <c r="S25" i="2"/>
  <c r="R25" i="2"/>
  <c r="Q25" i="2"/>
  <c r="P25" i="2"/>
  <c r="O25" i="2"/>
  <c r="N25" i="2"/>
  <c r="D53" i="3" l="1"/>
  <c r="D52" i="3"/>
  <c r="D38" i="3"/>
  <c r="D37" i="3"/>
  <c r="M26" i="8" l="1"/>
  <c r="H26" i="8"/>
  <c r="M25" i="8"/>
  <c r="M24" i="8"/>
  <c r="H24" i="8"/>
  <c r="M23" i="8"/>
  <c r="M22" i="8"/>
  <c r="H22" i="8" s="1"/>
  <c r="M21" i="8"/>
  <c r="F15" i="8"/>
  <c r="H25" i="8" s="1"/>
  <c r="E15" i="8"/>
  <c r="H23" i="8" s="1"/>
  <c r="D15" i="8"/>
  <c r="C15" i="8"/>
  <c r="H21" i="8" s="1"/>
  <c r="E14" i="8"/>
  <c r="E13" i="8"/>
  <c r="E12" i="8"/>
  <c r="H27" i="8" l="1"/>
  <c r="D30" i="8" s="1"/>
  <c r="H37" i="7" l="1"/>
  <c r="H36" i="7"/>
  <c r="H35" i="7"/>
  <c r="H34" i="7"/>
  <c r="H33" i="7"/>
  <c r="H32" i="7"/>
  <c r="H31" i="7"/>
  <c r="H30" i="7"/>
  <c r="H29" i="7"/>
  <c r="H28" i="7"/>
  <c r="H27" i="7"/>
  <c r="H26" i="7"/>
  <c r="H25" i="7"/>
  <c r="H23" i="7"/>
  <c r="H21" i="7"/>
  <c r="F15" i="7"/>
  <c r="D15" i="7"/>
  <c r="C15" i="7"/>
  <c r="E14" i="7"/>
  <c r="E13" i="7"/>
  <c r="E12" i="7"/>
  <c r="E15" i="7" s="1"/>
  <c r="H24" i="7" s="1"/>
  <c r="H22" i="7" l="1"/>
  <c r="H38" i="7" s="1"/>
  <c r="D41" i="7" s="1"/>
  <c r="H38" i="6"/>
  <c r="H37" i="6"/>
  <c r="H36" i="6"/>
  <c r="H35" i="6"/>
  <c r="H34" i="6"/>
  <c r="H33" i="6"/>
  <c r="H32" i="6"/>
  <c r="H31" i="6"/>
  <c r="H30" i="6"/>
  <c r="H29" i="6"/>
  <c r="H28" i="6"/>
  <c r="H27" i="6"/>
  <c r="M26" i="6"/>
  <c r="H26" i="6"/>
  <c r="F15" i="6"/>
  <c r="D15" i="6"/>
  <c r="C15" i="6"/>
  <c r="E14" i="6"/>
  <c r="E13" i="6"/>
  <c r="E12" i="6"/>
  <c r="E15" i="6" s="1"/>
  <c r="H23" i="6" l="1"/>
  <c r="H24" i="6"/>
  <c r="H21" i="6"/>
  <c r="H22" i="6"/>
  <c r="H25" i="6"/>
  <c r="H39" i="6" l="1"/>
  <c r="D42" i="6" s="1"/>
  <c r="H37" i="5"/>
  <c r="H36" i="5"/>
  <c r="H35" i="5"/>
  <c r="H34" i="5"/>
  <c r="H33" i="5"/>
  <c r="H32" i="5"/>
  <c r="H31" i="5"/>
  <c r="H30" i="5"/>
  <c r="H29" i="5"/>
  <c r="H28" i="5"/>
  <c r="H27" i="5"/>
  <c r="H26" i="5"/>
  <c r="M25" i="5"/>
  <c r="H25" i="5" s="1"/>
  <c r="H23" i="5"/>
  <c r="H22" i="5"/>
  <c r="F15" i="5"/>
  <c r="D15" i="5"/>
  <c r="C15" i="5"/>
  <c r="E14" i="5"/>
  <c r="E13" i="5"/>
  <c r="E12" i="5"/>
  <c r="E15" i="5" l="1"/>
  <c r="H24" i="5" s="1"/>
  <c r="H21" i="5"/>
  <c r="H38" i="5" l="1"/>
  <c r="D41" i="5" s="1"/>
  <c r="M35" i="4"/>
  <c r="H35" i="4" s="1"/>
  <c r="M34" i="4"/>
  <c r="H34" i="4"/>
  <c r="M33" i="4"/>
  <c r="H33" i="4"/>
  <c r="M32" i="4"/>
  <c r="H32" i="4" s="1"/>
  <c r="M31" i="4"/>
  <c r="H31" i="4" s="1"/>
  <c r="M30" i="4"/>
  <c r="H30" i="4"/>
  <c r="M29" i="4"/>
  <c r="H29" i="4"/>
  <c r="J25" i="4"/>
  <c r="H24" i="4"/>
  <c r="H22" i="4"/>
  <c r="H21" i="4"/>
  <c r="C13" i="4"/>
  <c r="H20" i="4" s="1"/>
  <c r="H28" i="4" l="1"/>
  <c r="H27" i="4"/>
  <c r="H25" i="4"/>
  <c r="H19" i="4"/>
  <c r="H23" i="4"/>
  <c r="H26" i="4"/>
  <c r="H36" i="4" l="1"/>
  <c r="D40" i="4" s="1"/>
  <c r="I57" i="3"/>
  <c r="I56" i="3"/>
  <c r="I55" i="3"/>
  <c r="K53" i="3"/>
  <c r="N46" i="3"/>
  <c r="I46" i="3" s="1"/>
  <c r="N45" i="3"/>
  <c r="I45" i="3" s="1"/>
  <c r="N44" i="3"/>
  <c r="I44" i="3" s="1"/>
  <c r="N43" i="3"/>
  <c r="I43" i="3"/>
  <c r="K38" i="3"/>
  <c r="I37" i="3"/>
  <c r="I35" i="3"/>
  <c r="I34" i="3"/>
  <c r="I24" i="3"/>
  <c r="H24" i="3"/>
  <c r="E24" i="3"/>
  <c r="C24" i="3"/>
  <c r="J23" i="3"/>
  <c r="F23" i="3"/>
  <c r="J22" i="3"/>
  <c r="F22" i="3"/>
  <c r="J21" i="3"/>
  <c r="F21" i="3"/>
  <c r="J20" i="3"/>
  <c r="F20" i="3"/>
  <c r="J19" i="3"/>
  <c r="F19" i="3"/>
  <c r="J18" i="3"/>
  <c r="F18" i="3"/>
  <c r="C14" i="3"/>
  <c r="K6" i="3"/>
  <c r="I39" i="3" l="1"/>
  <c r="I36" i="3"/>
  <c r="I31" i="3"/>
  <c r="I32" i="3"/>
  <c r="I38" i="3"/>
  <c r="I40" i="3"/>
  <c r="I33" i="3"/>
  <c r="I48" i="3"/>
  <c r="I52" i="3"/>
  <c r="I42" i="3"/>
  <c r="I49" i="3"/>
  <c r="F24" i="3"/>
  <c r="J24" i="3"/>
  <c r="I41" i="3"/>
  <c r="I51" i="3"/>
  <c r="I50" i="3"/>
  <c r="I54" i="3" l="1"/>
  <c r="I53" i="3"/>
  <c r="I49" i="2"/>
  <c r="I48" i="2"/>
  <c r="I47" i="2"/>
  <c r="I46" i="2"/>
  <c r="I45" i="2"/>
  <c r="I44" i="2"/>
  <c r="I43" i="2"/>
  <c r="I42" i="2"/>
  <c r="I41" i="2"/>
  <c r="I40" i="2"/>
  <c r="I39" i="2"/>
  <c r="N36" i="2"/>
  <c r="I36" i="2"/>
  <c r="N35" i="2"/>
  <c r="I35" i="2" s="1"/>
  <c r="N34" i="2"/>
  <c r="I34" i="2"/>
  <c r="N33" i="2"/>
  <c r="I33" i="2" s="1"/>
  <c r="I32" i="2"/>
  <c r="D30" i="2"/>
  <c r="D29" i="2"/>
  <c r="I17" i="2"/>
  <c r="H17" i="2"/>
  <c r="E17" i="2"/>
  <c r="C17" i="2"/>
  <c r="J16" i="2"/>
  <c r="F16" i="2"/>
  <c r="J15" i="2"/>
  <c r="F15" i="2"/>
  <c r="J14" i="2"/>
  <c r="F14" i="2"/>
  <c r="J13" i="2"/>
  <c r="F13" i="2"/>
  <c r="J12" i="2"/>
  <c r="F12" i="2"/>
  <c r="J11" i="2"/>
  <c r="J17" i="2" s="1"/>
  <c r="F11" i="2"/>
  <c r="K6" i="2"/>
  <c r="AH5" i="2"/>
  <c r="AG5" i="2"/>
  <c r="AF5" i="2"/>
  <c r="AA5" i="2"/>
  <c r="Z5" i="2"/>
  <c r="Y5" i="2"/>
  <c r="X5" i="2"/>
  <c r="W5" i="2"/>
  <c r="V5" i="2"/>
  <c r="U5" i="2"/>
  <c r="T5" i="2"/>
  <c r="S5" i="2"/>
  <c r="R5" i="2"/>
  <c r="Q5" i="2"/>
  <c r="P5" i="2"/>
  <c r="O5" i="2"/>
  <c r="P39" i="2" l="1"/>
  <c r="N28" i="2"/>
  <c r="O39" i="2"/>
  <c r="N27" i="2"/>
  <c r="N39" i="2"/>
  <c r="N30" i="2"/>
  <c r="I30" i="2" s="1"/>
  <c r="N29" i="2"/>
  <c r="I29" i="2" s="1"/>
  <c r="Q39" i="2"/>
  <c r="I72" i="3"/>
  <c r="E75" i="3" s="1"/>
  <c r="I37" i="2"/>
  <c r="K30" i="2"/>
  <c r="I26" i="2"/>
  <c r="F17" i="2"/>
  <c r="I31" i="2" s="1"/>
  <c r="I25" i="2"/>
  <c r="I27" i="2"/>
  <c r="I28" i="2" l="1"/>
  <c r="I38" i="2" s="1"/>
  <c r="I50" i="2" s="1"/>
  <c r="E5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E30" authorId="0" shapeId="0" xr:uid="{14499696-B1C0-4F39-A55F-EFFBFB60AB11}">
      <text>
        <r>
          <rPr>
            <sz val="9"/>
            <color indexed="81"/>
            <rFont val="MS P ゴシック"/>
            <family val="3"/>
            <charset val="128"/>
          </rPr>
          <t>経験年数１２年以上、職員配置＋１以上であり加算算定が見込まれれば「１or２」を選択
※令和５年度から、利用定員121名以上の施設については、「２」人まで申請可能</t>
        </r>
      </text>
    </comment>
    <comment ref="G34" authorId="1" shapeId="0" xr:uid="{5FEDCFD9-BBB0-44B7-97B5-6E890DCC70A3}">
      <text>
        <r>
          <rPr>
            <sz val="9"/>
            <color indexed="81"/>
            <rFont val="MS P ゴシック"/>
            <family val="3"/>
            <charset val="128"/>
          </rPr>
          <t>Ａ：特別児童扶養手当支給対象児童受入施設
Ｂ：それ以外の障害児受入施設</t>
        </r>
      </text>
    </comment>
    <comment ref="G36" authorId="1" shapeId="0" xr:uid="{2F16400A-4164-463A-AA4D-95F78EF4E6B2}">
      <text>
        <r>
          <rPr>
            <sz val="9"/>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I36" authorId="1" shapeId="0" xr:uid="{A0897425-4E5D-4781-895E-80FC1A30C519}">
      <text>
        <r>
          <rPr>
            <sz val="9"/>
            <color indexed="81"/>
            <rFont val="MS P ゴシック"/>
            <family val="3"/>
            <charset val="128"/>
          </rPr>
          <t>区分Ｃの場合は処遇改善等加算単価ゼロ</t>
        </r>
      </text>
    </comment>
    <comment ref="G38" authorId="1" shapeId="0" xr:uid="{3FBE4A57-E6B8-454D-B2DD-AFA938884701}">
      <text>
        <r>
          <rPr>
            <sz val="9"/>
            <color indexed="81"/>
            <rFont val="MS P ゴシック"/>
            <family val="3"/>
            <charset val="128"/>
          </rPr>
          <t>月当たりの土曜日の閉所日数区分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G43" authorId="0" shapeId="0" xr:uid="{5277F74D-0C7A-41E0-8CCC-905A53EC5E47}">
      <text>
        <r>
          <rPr>
            <sz val="20"/>
            <color indexed="81"/>
            <rFont val="MS P ゴシック"/>
            <family val="3"/>
            <charset val="128"/>
          </rPr>
          <t>Ａ：特別児童扶養手当支給対象児童受入施設
Ｂ：それ以外の障害児受入施設</t>
        </r>
      </text>
    </comment>
    <comment ref="G56" authorId="0" shapeId="0" xr:uid="{A57B06D5-A543-4A91-9C38-EE1DE5FDA8D1}">
      <text>
        <r>
          <rPr>
            <sz val="20"/>
            <color indexed="81"/>
            <rFont val="MS P ゴシック"/>
            <family val="3"/>
            <charset val="128"/>
          </rPr>
          <t>Ａ：特別児童扶養手当支給対象児童受入施設
Ｂ：それ以外の障害児受入施設</t>
        </r>
      </text>
    </comment>
    <comment ref="G57" authorId="0" shapeId="0" xr:uid="{CB0E5060-3463-4E4F-8677-916D7C279450}">
      <text>
        <r>
          <rPr>
            <sz val="16"/>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I57" authorId="0" shapeId="0" xr:uid="{8F170841-7B8B-4C3C-BF03-2A117AE14D08}">
      <text>
        <r>
          <rPr>
            <sz val="20"/>
            <color indexed="81"/>
            <rFont val="MS P ゴシック"/>
            <family val="3"/>
            <charset val="128"/>
          </rPr>
          <t>区分Ｃの場合は処遇改善等加算単価ゼロ</t>
        </r>
      </text>
    </comment>
    <comment ref="G59" authorId="0" shapeId="0" xr:uid="{51662846-11C0-4822-AC8B-6AD73092DCC3}">
      <text>
        <r>
          <rPr>
            <sz val="20"/>
            <color indexed="81"/>
            <rFont val="MS P ゴシック"/>
            <family val="3"/>
            <charset val="128"/>
          </rPr>
          <t>月当たりの土曜日の閉所日数区分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31" authorId="0" shapeId="0" xr:uid="{344AECC1-B844-47EC-B048-0F65572D9264}">
      <text>
        <r>
          <rPr>
            <sz val="20"/>
            <color indexed="81"/>
            <rFont val="MS P ゴシック"/>
            <family val="3"/>
            <charset val="128"/>
          </rPr>
          <t>Ａ：特別児童扶養手当支給対象児童受入施設
Ｂ：それ以外の障害児受入施設</t>
        </r>
      </text>
    </comment>
    <comment ref="F35" authorId="0" shapeId="0" xr:uid="{68175865-82AA-40F4-AEDB-083DE1447BB9}">
      <text>
        <r>
          <rPr>
            <sz val="18"/>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35" authorId="0" shapeId="0" xr:uid="{C5977BE8-889F-40C3-9132-BDCF1F7EC183}">
      <text>
        <r>
          <rPr>
            <sz val="20"/>
            <color indexed="81"/>
            <rFont val="MS P ゴシック"/>
            <family val="3"/>
            <charset val="128"/>
          </rPr>
          <t>区分Ｃの場合は処遇改善等加算単価ゼロ</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25" authorId="0" shapeId="0" xr:uid="{2ACBF03C-FE54-48B0-B740-CFFD7B59C484}">
      <text>
        <r>
          <rPr>
            <sz val="18"/>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25" authorId="0" shapeId="0" xr:uid="{BEE16493-0098-4B37-97B3-FFB5D024ADCF}">
      <text>
        <r>
          <rPr>
            <sz val="20"/>
            <color indexed="81"/>
            <rFont val="MS P ゴシック"/>
            <family val="3"/>
            <charset val="128"/>
          </rPr>
          <t>区分Ｃの場合は処遇改善等加算単価ゼロ</t>
        </r>
      </text>
    </comment>
    <comment ref="F26" authorId="0" shapeId="0" xr:uid="{6CA7CD96-8007-4238-BAD7-AB23328788AC}">
      <text>
        <r>
          <rPr>
            <sz val="20"/>
            <color indexed="81"/>
            <rFont val="MS P ゴシック"/>
            <family val="3"/>
            <charset val="128"/>
          </rPr>
          <t>月当たりの土曜日の閉所日数区分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26" authorId="0" shapeId="0" xr:uid="{6D45A922-17A3-4112-8AE5-0AC5CE675DF6}">
      <text>
        <r>
          <rPr>
            <sz val="18"/>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26" authorId="0" shapeId="0" xr:uid="{40CE051D-A29D-44B0-87CD-49504BE650D3}">
      <text>
        <r>
          <rPr>
            <sz val="20"/>
            <color indexed="81"/>
            <rFont val="MS P ゴシック"/>
            <family val="3"/>
            <charset val="128"/>
          </rPr>
          <t>区分Ｃの場合は処遇改善等加算単価ゼロ</t>
        </r>
      </text>
    </comment>
    <comment ref="F27" authorId="0" shapeId="0" xr:uid="{18655831-FCAF-4B86-8C1B-4BD33E929D5E}">
      <text>
        <r>
          <rPr>
            <sz val="20"/>
            <color indexed="81"/>
            <rFont val="MS P ゴシック"/>
            <family val="3"/>
            <charset val="128"/>
          </rPr>
          <t>月当たりの土曜日の閉所日数区分</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25" authorId="0" shapeId="0" xr:uid="{2952D0B9-2A8B-436C-9830-712C1C165C0E}">
      <text>
        <r>
          <rPr>
            <sz val="18"/>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25" authorId="0" shapeId="0" xr:uid="{E4CD80F2-F365-4B0B-8684-8135472A2D37}">
      <text>
        <r>
          <rPr>
            <sz val="20"/>
            <color indexed="81"/>
            <rFont val="MS P ゴシック"/>
            <family val="3"/>
            <charset val="128"/>
          </rPr>
          <t>区分Ｃの場合は処遇改善等加算単価ゼロ</t>
        </r>
      </text>
    </comment>
    <comment ref="F26" authorId="0" shapeId="0" xr:uid="{92D2B54C-D7F6-46C0-AD57-576874B6E1ED}">
      <text>
        <r>
          <rPr>
            <sz val="20"/>
            <color indexed="81"/>
            <rFont val="MS P ゴシック"/>
            <family val="3"/>
            <charset val="128"/>
          </rPr>
          <t>月当たりの土曜日の閉所日数区分</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26" authorId="0" shapeId="0" xr:uid="{7DD6CA96-DB50-42B1-B6F0-C8480E590FE4}">
      <text>
        <r>
          <rPr>
            <sz val="18"/>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26" authorId="0" shapeId="0" xr:uid="{01D80970-6513-48E2-800E-E7E8D83E8AF2}">
      <text>
        <r>
          <rPr>
            <sz val="20"/>
            <color indexed="81"/>
            <rFont val="MS P ゴシック"/>
            <family val="3"/>
            <charset val="128"/>
          </rPr>
          <t>区分Ｃの場合は処遇改善等加算単価ゼロ</t>
        </r>
      </text>
    </comment>
  </commentList>
</comments>
</file>

<file path=xl/sharedStrings.xml><?xml version="1.0" encoding="utf-8"?>
<sst xmlns="http://schemas.openxmlformats.org/spreadsheetml/2006/main" count="615" uniqueCount="168">
  <si>
    <t>賃金改善加算見込額試算シート（保育所）</t>
    <rPh sb="0" eb="2">
      <t>チンギン</t>
    </rPh>
    <rPh sb="2" eb="4">
      <t>カイゼン</t>
    </rPh>
    <rPh sb="4" eb="6">
      <t>カサン</t>
    </rPh>
    <rPh sb="6" eb="8">
      <t>ミコ</t>
    </rPh>
    <rPh sb="8" eb="9">
      <t>ガク</t>
    </rPh>
    <rPh sb="9" eb="11">
      <t>シサン</t>
    </rPh>
    <rPh sb="15" eb="17">
      <t>ホイク</t>
    </rPh>
    <rPh sb="17" eb="18">
      <t>ショ</t>
    </rPh>
    <phoneticPr fontId="4"/>
  </si>
  <si>
    <r>
      <t>処遇改善等加算Ⅰ単価（</t>
    </r>
    <r>
      <rPr>
        <sz val="11"/>
        <color rgb="FFFF0000"/>
        <rFont val="游ゴシック"/>
        <family val="3"/>
        <charset val="128"/>
        <scheme val="minor"/>
      </rPr>
      <t>令和６年度</t>
    </r>
    <r>
      <rPr>
        <sz val="11"/>
        <rFont val="游ゴシック"/>
        <family val="3"/>
        <charset val="128"/>
        <scheme val="minor"/>
      </rPr>
      <t>当初単価）</t>
    </r>
    <rPh sb="0" eb="2">
      <t>ショグウ</t>
    </rPh>
    <rPh sb="2" eb="4">
      <t>カイゼン</t>
    </rPh>
    <rPh sb="4" eb="5">
      <t>トウ</t>
    </rPh>
    <rPh sb="5" eb="7">
      <t>カサン</t>
    </rPh>
    <rPh sb="8" eb="10">
      <t>タンカ</t>
    </rPh>
    <rPh sb="11" eb="13">
      <t>レイワ</t>
    </rPh>
    <rPh sb="14" eb="16">
      <t>ネンド</t>
    </rPh>
    <rPh sb="16" eb="18">
      <t>トウショ</t>
    </rPh>
    <rPh sb="18" eb="20">
      <t>タンカ</t>
    </rPh>
    <phoneticPr fontId="4"/>
  </si>
  <si>
    <t>保育所</t>
    <rPh sb="0" eb="2">
      <t>ホイク</t>
    </rPh>
    <rPh sb="2" eb="3">
      <t>ショ</t>
    </rPh>
    <phoneticPr fontId="4"/>
  </si>
  <si>
    <t>定員
区分</t>
    <rPh sb="0" eb="2">
      <t>テイイン</t>
    </rPh>
    <rPh sb="3" eb="5">
      <t>クブン</t>
    </rPh>
    <phoneticPr fontId="4"/>
  </si>
  <si>
    <t>保育標準時間</t>
    <rPh sb="0" eb="2">
      <t>ホイク</t>
    </rPh>
    <rPh sb="2" eb="4">
      <t>ヒョウジュン</t>
    </rPh>
    <rPh sb="4" eb="6">
      <t>ジカン</t>
    </rPh>
    <phoneticPr fontId="4"/>
  </si>
  <si>
    <t>保育短時間</t>
    <rPh sb="0" eb="2">
      <t>ホイク</t>
    </rPh>
    <rPh sb="2" eb="5">
      <t>タンジカン</t>
    </rPh>
    <phoneticPr fontId="4"/>
  </si>
  <si>
    <t>３歳児配置改善</t>
    <rPh sb="1" eb="3">
      <t>サイジ</t>
    </rPh>
    <rPh sb="3" eb="5">
      <t>ハイチ</t>
    </rPh>
    <rPh sb="5" eb="7">
      <t>カイゼン</t>
    </rPh>
    <phoneticPr fontId="4"/>
  </si>
  <si>
    <t>４歳以上児配置改善</t>
    <rPh sb="1" eb="4">
      <t>サイイジョウ</t>
    </rPh>
    <rPh sb="4" eb="5">
      <t>ジ</t>
    </rPh>
    <rPh sb="5" eb="7">
      <t>ハイチ</t>
    </rPh>
    <rPh sb="7" eb="9">
      <t>カイゼン</t>
    </rPh>
    <phoneticPr fontId="4"/>
  </si>
  <si>
    <t>夜間保育</t>
    <rPh sb="0" eb="2">
      <t>ヤカン</t>
    </rPh>
    <rPh sb="2" eb="4">
      <t>ホイク</t>
    </rPh>
    <phoneticPr fontId="4"/>
  </si>
  <si>
    <t>チーム保育</t>
    <rPh sb="3" eb="5">
      <t>ホイク</t>
    </rPh>
    <phoneticPr fontId="4"/>
  </si>
  <si>
    <t>施設長未配置</t>
    <rPh sb="0" eb="2">
      <t>シセツ</t>
    </rPh>
    <rPh sb="2" eb="3">
      <t>チョウ</t>
    </rPh>
    <rPh sb="3" eb="4">
      <t>ミ</t>
    </rPh>
    <rPh sb="4" eb="6">
      <t>ハイチ</t>
    </rPh>
    <phoneticPr fontId="4"/>
  </si>
  <si>
    <t>休日保育</t>
    <rPh sb="0" eb="2">
      <t>キュウジツ</t>
    </rPh>
    <rPh sb="2" eb="4">
      <t>ホイク</t>
    </rPh>
    <phoneticPr fontId="4"/>
  </si>
  <si>
    <t>土曜閉所</t>
    <rPh sb="0" eb="2">
      <t>ドヨウ</t>
    </rPh>
    <rPh sb="2" eb="4">
      <t>ヘイショ</t>
    </rPh>
    <phoneticPr fontId="4"/>
  </si>
  <si>
    <t>主任</t>
    <rPh sb="0" eb="2">
      <t>シュニン</t>
    </rPh>
    <phoneticPr fontId="4"/>
  </si>
  <si>
    <t>療育支援</t>
    <rPh sb="0" eb="2">
      <t>リョウイク</t>
    </rPh>
    <rPh sb="2" eb="4">
      <t>シエン</t>
    </rPh>
    <phoneticPr fontId="4"/>
  </si>
  <si>
    <t>事務職員</t>
    <rPh sb="0" eb="2">
      <t>ジム</t>
    </rPh>
    <rPh sb="2" eb="4">
      <t>ショクイン</t>
    </rPh>
    <phoneticPr fontId="4"/>
  </si>
  <si>
    <t>栄養管理</t>
  </si>
  <si>
    <t>市加配</t>
  </si>
  <si>
    <t>○賃金改善加算率</t>
    <rPh sb="1" eb="3">
      <t>チンギン</t>
    </rPh>
    <rPh sb="3" eb="5">
      <t>カイゼン</t>
    </rPh>
    <rPh sb="5" eb="7">
      <t>カサン</t>
    </rPh>
    <rPh sb="7" eb="8">
      <t>リツ</t>
    </rPh>
    <phoneticPr fontId="4"/>
  </si>
  <si>
    <t>％</t>
    <phoneticPr fontId="4"/>
  </si>
  <si>
    <t>0歳児</t>
    <rPh sb="1" eb="3">
      <t>サイジ</t>
    </rPh>
    <phoneticPr fontId="4"/>
  </si>
  <si>
    <t>1,2歳児</t>
    <rPh sb="3" eb="5">
      <t>サイジ</t>
    </rPh>
    <phoneticPr fontId="4"/>
  </si>
  <si>
    <t>3歳児</t>
    <rPh sb="1" eb="3">
      <t>サイジ</t>
    </rPh>
    <phoneticPr fontId="4"/>
  </si>
  <si>
    <t>4,5歳児</t>
    <rPh sb="3" eb="5">
      <t>サイジ</t>
    </rPh>
    <phoneticPr fontId="4"/>
  </si>
  <si>
    <t>年間延べ利用子ども数</t>
    <rPh sb="0" eb="2">
      <t>ネンカン</t>
    </rPh>
    <rPh sb="2" eb="3">
      <t>ノ</t>
    </rPh>
    <rPh sb="4" eb="6">
      <t>リヨウ</t>
    </rPh>
    <rPh sb="6" eb="7">
      <t>コ</t>
    </rPh>
    <rPh sb="9" eb="10">
      <t>スウ</t>
    </rPh>
    <phoneticPr fontId="4"/>
  </si>
  <si>
    <t>単価</t>
    <rPh sb="0" eb="2">
      <t>タンカ</t>
    </rPh>
    <phoneticPr fontId="4"/>
  </si>
  <si>
    <t>１日</t>
    <rPh sb="1" eb="2">
      <t>ニチ</t>
    </rPh>
    <phoneticPr fontId="4"/>
  </si>
  <si>
    <t>２日</t>
    <rPh sb="1" eb="2">
      <t>ニチ</t>
    </rPh>
    <phoneticPr fontId="4"/>
  </si>
  <si>
    <t>３日以上</t>
    <rPh sb="1" eb="2">
      <t>ニチ</t>
    </rPh>
    <rPh sb="2" eb="4">
      <t>イジョウ</t>
    </rPh>
    <phoneticPr fontId="4"/>
  </si>
  <si>
    <t>全て</t>
    <rPh sb="0" eb="1">
      <t>スベ</t>
    </rPh>
    <phoneticPr fontId="4"/>
  </si>
  <si>
    <t>Ａ</t>
    <phoneticPr fontId="4"/>
  </si>
  <si>
    <t>Ｂ</t>
    <phoneticPr fontId="4"/>
  </si>
  <si>
    <t>Ｃ</t>
    <phoneticPr fontId="4"/>
  </si>
  <si>
    <t>1歳児</t>
    <rPh sb="1" eb="3">
      <t>サイジ</t>
    </rPh>
    <phoneticPr fontId="4"/>
  </si>
  <si>
    <t>4歳児（加算無）</t>
    <rPh sb="1" eb="2">
      <t>サイ</t>
    </rPh>
    <rPh sb="2" eb="3">
      <t>ジ</t>
    </rPh>
    <rPh sb="4" eb="6">
      <t>カサン</t>
    </rPh>
    <rPh sb="6" eb="7">
      <t>ナシ</t>
    </rPh>
    <phoneticPr fontId="4"/>
  </si>
  <si>
    <t>4歳児（加算有）</t>
    <rPh sb="1" eb="2">
      <t>サイ</t>
    </rPh>
    <rPh sb="2" eb="3">
      <t>ジ</t>
    </rPh>
    <rPh sb="4" eb="6">
      <t>カサン</t>
    </rPh>
    <rPh sb="6" eb="7">
      <t>アリ</t>
    </rPh>
    <phoneticPr fontId="4"/>
  </si>
  <si>
    <t>5歳児</t>
    <rPh sb="1" eb="3">
      <t>サイジ</t>
    </rPh>
    <phoneticPr fontId="4"/>
  </si>
  <si>
    <t>○定員</t>
    <rPh sb="1" eb="3">
      <t>テイイン</t>
    </rPh>
    <phoneticPr fontId="4"/>
  </si>
  <si>
    <t>本園</t>
    <rPh sb="0" eb="1">
      <t>ホン</t>
    </rPh>
    <rPh sb="1" eb="2">
      <t>エン</t>
    </rPh>
    <phoneticPr fontId="4"/>
  </si>
  <si>
    <t>人</t>
    <rPh sb="0" eb="1">
      <t>ニン</t>
    </rPh>
    <phoneticPr fontId="4"/>
  </si>
  <si>
    <t>分園</t>
    <rPh sb="0" eb="2">
      <t>ブンエン</t>
    </rPh>
    <phoneticPr fontId="4"/>
  </si>
  <si>
    <t>計</t>
    <rPh sb="0" eb="1">
      <t>ケイ</t>
    </rPh>
    <phoneticPr fontId="4"/>
  </si>
  <si>
    <t>○見込平均利用子ども数</t>
    <rPh sb="1" eb="3">
      <t>ミコミ</t>
    </rPh>
    <rPh sb="3" eb="5">
      <t>ヘイキン</t>
    </rPh>
    <rPh sb="5" eb="7">
      <t>リヨウ</t>
    </rPh>
    <rPh sb="7" eb="8">
      <t>コ</t>
    </rPh>
    <rPh sb="10" eb="11">
      <t>スウ</t>
    </rPh>
    <phoneticPr fontId="4"/>
  </si>
  <si>
    <t>【本園】</t>
    <rPh sb="1" eb="2">
      <t>ホン</t>
    </rPh>
    <rPh sb="2" eb="3">
      <t>エン</t>
    </rPh>
    <phoneticPr fontId="4"/>
  </si>
  <si>
    <t>【分園】</t>
    <rPh sb="1" eb="3">
      <t>ブンエン</t>
    </rPh>
    <phoneticPr fontId="4"/>
  </si>
  <si>
    <t>※分園を設置していない場合は入力不要</t>
    <rPh sb="1" eb="3">
      <t>ブンエン</t>
    </rPh>
    <rPh sb="4" eb="6">
      <t>セッチ</t>
    </rPh>
    <rPh sb="11" eb="13">
      <t>バアイ</t>
    </rPh>
    <rPh sb="14" eb="16">
      <t>ニュウリョク</t>
    </rPh>
    <rPh sb="16" eb="18">
      <t>フヨウ</t>
    </rPh>
    <phoneticPr fontId="4"/>
  </si>
  <si>
    <t>標準時間</t>
    <rPh sb="0" eb="2">
      <t>ヒョウジュン</t>
    </rPh>
    <rPh sb="2" eb="4">
      <t>ジカン</t>
    </rPh>
    <phoneticPr fontId="4"/>
  </si>
  <si>
    <t>短時間</t>
    <rPh sb="0" eb="3">
      <t>タンジカン</t>
    </rPh>
    <phoneticPr fontId="4"/>
  </si>
  <si>
    <t>０歳児</t>
    <rPh sb="1" eb="3">
      <t>サイジ</t>
    </rPh>
    <phoneticPr fontId="4"/>
  </si>
  <si>
    <t>１歳児</t>
    <rPh sb="1" eb="3">
      <t>サイジ</t>
    </rPh>
    <phoneticPr fontId="4"/>
  </si>
  <si>
    <t>２歳児</t>
    <rPh sb="1" eb="3">
      <t>サイジ</t>
    </rPh>
    <phoneticPr fontId="4"/>
  </si>
  <si>
    <t>３歳児</t>
    <rPh sb="1" eb="3">
      <t>サイジ</t>
    </rPh>
    <phoneticPr fontId="4"/>
  </si>
  <si>
    <t>４歳児</t>
    <rPh sb="1" eb="3">
      <t>サイジ</t>
    </rPh>
    <phoneticPr fontId="4"/>
  </si>
  <si>
    <t>５歳児</t>
    <rPh sb="1" eb="3">
      <t>サイジ</t>
    </rPh>
    <phoneticPr fontId="4"/>
  </si>
  <si>
    <t>○休日保育の年間延べ利用子ども数（休日保育実施園のみ）</t>
    <rPh sb="1" eb="3">
      <t>キュウジツ</t>
    </rPh>
    <rPh sb="3" eb="5">
      <t>ホイク</t>
    </rPh>
    <rPh sb="6" eb="8">
      <t>ネンカン</t>
    </rPh>
    <rPh sb="8" eb="9">
      <t>ノ</t>
    </rPh>
    <rPh sb="10" eb="12">
      <t>リヨウ</t>
    </rPh>
    <rPh sb="12" eb="13">
      <t>コ</t>
    </rPh>
    <rPh sb="15" eb="16">
      <t>スウ</t>
    </rPh>
    <rPh sb="17" eb="19">
      <t>キュウジツ</t>
    </rPh>
    <rPh sb="19" eb="21">
      <t>ホイク</t>
    </rPh>
    <rPh sb="21" eb="23">
      <t>ジッシ</t>
    </rPh>
    <rPh sb="23" eb="24">
      <t>エン</t>
    </rPh>
    <phoneticPr fontId="4"/>
  </si>
  <si>
    <t>○処遇改善等加算単価</t>
    <rPh sb="1" eb="3">
      <t>ショグウ</t>
    </rPh>
    <rPh sb="3" eb="6">
      <t>カイゼントウ</t>
    </rPh>
    <rPh sb="6" eb="8">
      <t>カサン</t>
    </rPh>
    <rPh sb="8" eb="10">
      <t>タンカ</t>
    </rPh>
    <phoneticPr fontId="4"/>
  </si>
  <si>
    <t>加算項目</t>
    <rPh sb="0" eb="2">
      <t>カサン</t>
    </rPh>
    <rPh sb="2" eb="4">
      <t>コウモク</t>
    </rPh>
    <phoneticPr fontId="4"/>
  </si>
  <si>
    <t>併給不可判定</t>
    <rPh sb="0" eb="2">
      <t>ヘイキュウ</t>
    </rPh>
    <rPh sb="2" eb="4">
      <t>フカ</t>
    </rPh>
    <rPh sb="4" eb="6">
      <t>ハンテイ</t>
    </rPh>
    <phoneticPr fontId="4"/>
  </si>
  <si>
    <t>適否</t>
    <rPh sb="0" eb="2">
      <t>テキヒ</t>
    </rPh>
    <phoneticPr fontId="4"/>
  </si>
  <si>
    <t>区分</t>
    <rPh sb="0" eb="1">
      <t>ク</t>
    </rPh>
    <rPh sb="1" eb="2">
      <t>ブン</t>
    </rPh>
    <phoneticPr fontId="4"/>
  </si>
  <si>
    <t>年額</t>
    <rPh sb="0" eb="2">
      <t>ネンガク</t>
    </rPh>
    <phoneticPr fontId="4"/>
  </si>
  <si>
    <t>フラグ欄</t>
    <rPh sb="3" eb="4">
      <t>ラン</t>
    </rPh>
    <phoneticPr fontId="4"/>
  </si>
  <si>
    <t>本園0</t>
    <rPh sb="0" eb="1">
      <t>ホン</t>
    </rPh>
    <rPh sb="1" eb="2">
      <t>エン</t>
    </rPh>
    <phoneticPr fontId="4"/>
  </si>
  <si>
    <t>本園1・2</t>
    <rPh sb="0" eb="1">
      <t>ホン</t>
    </rPh>
    <rPh sb="1" eb="2">
      <t>エン</t>
    </rPh>
    <phoneticPr fontId="4"/>
  </si>
  <si>
    <t>本園3</t>
    <rPh sb="0" eb="1">
      <t>ホン</t>
    </rPh>
    <rPh sb="1" eb="2">
      <t>エン</t>
    </rPh>
    <phoneticPr fontId="4"/>
  </si>
  <si>
    <t>本園4・5</t>
    <rPh sb="0" eb="1">
      <t>ホン</t>
    </rPh>
    <rPh sb="1" eb="2">
      <t>エン</t>
    </rPh>
    <phoneticPr fontId="4"/>
  </si>
  <si>
    <t>分園0</t>
    <rPh sb="1" eb="2">
      <t>エン</t>
    </rPh>
    <phoneticPr fontId="4"/>
  </si>
  <si>
    <t>分園1・2</t>
    <rPh sb="1" eb="2">
      <t>エン</t>
    </rPh>
    <phoneticPr fontId="4"/>
  </si>
  <si>
    <t>分園3</t>
    <rPh sb="1" eb="2">
      <t>エン</t>
    </rPh>
    <phoneticPr fontId="4"/>
  </si>
  <si>
    <t>分園4・5</t>
    <rPh sb="1" eb="2">
      <t>エン</t>
    </rPh>
    <phoneticPr fontId="4"/>
  </si>
  <si>
    <t>３歳児配置改善加算</t>
    <rPh sb="1" eb="3">
      <t>サイジ</t>
    </rPh>
    <rPh sb="3" eb="5">
      <t>ハイチ</t>
    </rPh>
    <rPh sb="5" eb="7">
      <t>カイゼン</t>
    </rPh>
    <rPh sb="7" eb="9">
      <t>カサン</t>
    </rPh>
    <phoneticPr fontId="4"/>
  </si>
  <si>
    <t>夜間保育加算</t>
    <rPh sb="0" eb="2">
      <t>ヤカン</t>
    </rPh>
    <rPh sb="2" eb="4">
      <t>ホイク</t>
    </rPh>
    <rPh sb="4" eb="6">
      <t>カサン</t>
    </rPh>
    <phoneticPr fontId="4"/>
  </si>
  <si>
    <t>４歳以上児配置改善加算</t>
    <rPh sb="1" eb="4">
      <t>サイイジョウ</t>
    </rPh>
    <rPh sb="4" eb="5">
      <t>ジ</t>
    </rPh>
    <rPh sb="5" eb="7">
      <t>ハイチ</t>
    </rPh>
    <rPh sb="7" eb="9">
      <t>カイゼン</t>
    </rPh>
    <rPh sb="9" eb="11">
      <t>カサン</t>
    </rPh>
    <phoneticPr fontId="4"/>
  </si>
  <si>
    <t>チーム保育推進加算</t>
    <rPh sb="3" eb="5">
      <t>ホイク</t>
    </rPh>
    <rPh sb="5" eb="7">
      <t>スイシン</t>
    </rPh>
    <rPh sb="7" eb="9">
      <t>カサン</t>
    </rPh>
    <phoneticPr fontId="4"/>
  </si>
  <si>
    <t>施設長未配置減算</t>
    <rPh sb="0" eb="2">
      <t>シセツ</t>
    </rPh>
    <rPh sb="2" eb="3">
      <t>チョウ</t>
    </rPh>
    <rPh sb="3" eb="4">
      <t>ミ</t>
    </rPh>
    <rPh sb="4" eb="6">
      <t>ハイチ</t>
    </rPh>
    <rPh sb="6" eb="8">
      <t>ゲンサン</t>
    </rPh>
    <phoneticPr fontId="4"/>
  </si>
  <si>
    <t>休日保育加算</t>
    <rPh sb="0" eb="2">
      <t>キュウジツ</t>
    </rPh>
    <rPh sb="2" eb="4">
      <t>ホイク</t>
    </rPh>
    <rPh sb="4" eb="6">
      <t>カサン</t>
    </rPh>
    <phoneticPr fontId="4"/>
  </si>
  <si>
    <t>主任保育士専任加算</t>
    <rPh sb="0" eb="2">
      <t>シュニン</t>
    </rPh>
    <rPh sb="2" eb="5">
      <t>ホイクシ</t>
    </rPh>
    <rPh sb="5" eb="7">
      <t>センニン</t>
    </rPh>
    <rPh sb="7" eb="9">
      <t>カサン</t>
    </rPh>
    <phoneticPr fontId="4"/>
  </si>
  <si>
    <t>療育支援加算</t>
    <rPh sb="0" eb="2">
      <t>リョウイク</t>
    </rPh>
    <rPh sb="2" eb="4">
      <t>シエン</t>
    </rPh>
    <rPh sb="4" eb="6">
      <t>カサン</t>
    </rPh>
    <phoneticPr fontId="4"/>
  </si>
  <si>
    <t>事務職員雇上費加算</t>
    <rPh sb="0" eb="2">
      <t>ジム</t>
    </rPh>
    <rPh sb="2" eb="4">
      <t>ショクイン</t>
    </rPh>
    <rPh sb="4" eb="5">
      <t>ヤトイ</t>
    </rPh>
    <rPh sb="5" eb="6">
      <t>ア</t>
    </rPh>
    <rPh sb="6" eb="7">
      <t>ヒ</t>
    </rPh>
    <rPh sb="7" eb="9">
      <t>カサン</t>
    </rPh>
    <phoneticPr fontId="4"/>
  </si>
  <si>
    <t>栄養管理加算</t>
    <rPh sb="0" eb="2">
      <t>エイヨウ</t>
    </rPh>
    <rPh sb="2" eb="4">
      <t>カンリ</t>
    </rPh>
    <rPh sb="4" eb="6">
      <t>カサン</t>
    </rPh>
    <phoneticPr fontId="4"/>
  </si>
  <si>
    <t>市加配部分</t>
    <rPh sb="0" eb="1">
      <t>シ</t>
    </rPh>
    <rPh sb="1" eb="3">
      <t>カハイ</t>
    </rPh>
    <rPh sb="3" eb="5">
      <t>ブブン</t>
    </rPh>
    <phoneticPr fontId="4"/>
  </si>
  <si>
    <t>土曜閉所減算（4月）</t>
    <rPh sb="0" eb="2">
      <t>ドヨウ</t>
    </rPh>
    <rPh sb="2" eb="4">
      <t>ヘイショ</t>
    </rPh>
    <rPh sb="4" eb="6">
      <t>ゲンサン</t>
    </rPh>
    <rPh sb="8" eb="9">
      <t>ガツ</t>
    </rPh>
    <phoneticPr fontId="4"/>
  </si>
  <si>
    <t>土曜閉所減算（5月）</t>
    <rPh sb="0" eb="2">
      <t>ドヨウ</t>
    </rPh>
    <rPh sb="2" eb="4">
      <t>ヘイショ</t>
    </rPh>
    <rPh sb="4" eb="6">
      <t>ゲンサン</t>
    </rPh>
    <rPh sb="8" eb="9">
      <t>ガツ</t>
    </rPh>
    <phoneticPr fontId="4"/>
  </si>
  <si>
    <t>土曜閉所減算（6月）</t>
    <rPh sb="0" eb="2">
      <t>ドヨウ</t>
    </rPh>
    <rPh sb="2" eb="4">
      <t>ヘイショ</t>
    </rPh>
    <rPh sb="4" eb="6">
      <t>ゲンサン</t>
    </rPh>
    <rPh sb="8" eb="9">
      <t>ガツ</t>
    </rPh>
    <phoneticPr fontId="4"/>
  </si>
  <si>
    <t>土曜閉所減算（7月）</t>
    <rPh sb="0" eb="2">
      <t>ドヨウ</t>
    </rPh>
    <rPh sb="2" eb="4">
      <t>ヘイショ</t>
    </rPh>
    <rPh sb="4" eb="6">
      <t>ゲンサン</t>
    </rPh>
    <rPh sb="8" eb="9">
      <t>ガツ</t>
    </rPh>
    <phoneticPr fontId="4"/>
  </si>
  <si>
    <t>土曜閉所減算（8月）</t>
    <rPh sb="0" eb="2">
      <t>ドヨウ</t>
    </rPh>
    <rPh sb="2" eb="4">
      <t>ヘイショ</t>
    </rPh>
    <rPh sb="4" eb="6">
      <t>ゲンサン</t>
    </rPh>
    <rPh sb="8" eb="9">
      <t>ガツ</t>
    </rPh>
    <phoneticPr fontId="4"/>
  </si>
  <si>
    <t>土曜閉所減算（9月）</t>
    <rPh sb="0" eb="2">
      <t>ドヨウ</t>
    </rPh>
    <rPh sb="2" eb="4">
      <t>ヘイショ</t>
    </rPh>
    <rPh sb="4" eb="6">
      <t>ゲンサン</t>
    </rPh>
    <rPh sb="8" eb="9">
      <t>ガツ</t>
    </rPh>
    <phoneticPr fontId="4"/>
  </si>
  <si>
    <t>土曜閉所減算（10月）</t>
    <rPh sb="0" eb="2">
      <t>ドヨウ</t>
    </rPh>
    <rPh sb="2" eb="4">
      <t>ヘイショ</t>
    </rPh>
    <rPh sb="4" eb="6">
      <t>ゲンサン</t>
    </rPh>
    <rPh sb="9" eb="10">
      <t>ガツ</t>
    </rPh>
    <phoneticPr fontId="4"/>
  </si>
  <si>
    <t>土曜閉所減算（11月）</t>
    <rPh sb="0" eb="2">
      <t>ドヨウ</t>
    </rPh>
    <rPh sb="2" eb="4">
      <t>ヘイショ</t>
    </rPh>
    <rPh sb="4" eb="6">
      <t>ゲンサン</t>
    </rPh>
    <rPh sb="9" eb="10">
      <t>ガツ</t>
    </rPh>
    <phoneticPr fontId="4"/>
  </si>
  <si>
    <t>土曜閉所減算（12月）</t>
    <rPh sb="0" eb="2">
      <t>ドヨウ</t>
    </rPh>
    <rPh sb="2" eb="4">
      <t>ヘイショ</t>
    </rPh>
    <rPh sb="4" eb="6">
      <t>ゲンサン</t>
    </rPh>
    <rPh sb="9" eb="10">
      <t>ガツ</t>
    </rPh>
    <phoneticPr fontId="4"/>
  </si>
  <si>
    <t>土曜閉所減算（1月）</t>
    <rPh sb="0" eb="2">
      <t>ドヨウ</t>
    </rPh>
    <rPh sb="2" eb="4">
      <t>ヘイショ</t>
    </rPh>
    <rPh sb="4" eb="6">
      <t>ゲンサン</t>
    </rPh>
    <rPh sb="8" eb="9">
      <t>ガツ</t>
    </rPh>
    <phoneticPr fontId="4"/>
  </si>
  <si>
    <t>土曜閉所減算（2月）</t>
    <rPh sb="0" eb="2">
      <t>ドヨウ</t>
    </rPh>
    <rPh sb="2" eb="4">
      <t>ヘイショ</t>
    </rPh>
    <rPh sb="4" eb="6">
      <t>ゲンサン</t>
    </rPh>
    <rPh sb="8" eb="9">
      <t>ガツ</t>
    </rPh>
    <phoneticPr fontId="4"/>
  </si>
  <si>
    <t>土曜閉所減算（3月）</t>
    <rPh sb="0" eb="2">
      <t>ドヨウ</t>
    </rPh>
    <rPh sb="2" eb="4">
      <t>ヘイショ</t>
    </rPh>
    <rPh sb="4" eb="6">
      <t>ゲンサン</t>
    </rPh>
    <rPh sb="8" eb="9">
      <t>ガツ</t>
    </rPh>
    <phoneticPr fontId="4"/>
  </si>
  <si>
    <t>加算見込額</t>
    <rPh sb="0" eb="2">
      <t>カサン</t>
    </rPh>
    <rPh sb="2" eb="4">
      <t>ミコ</t>
    </rPh>
    <rPh sb="4" eb="5">
      <t>ガク</t>
    </rPh>
    <phoneticPr fontId="4"/>
  </si>
  <si>
    <t>円</t>
    <rPh sb="0" eb="1">
      <t>エン</t>
    </rPh>
    <phoneticPr fontId="4"/>
  </si>
  <si>
    <t>賃金改善加算見込額試算シート（認定こども園）</t>
    <rPh sb="0" eb="2">
      <t>チンギン</t>
    </rPh>
    <rPh sb="2" eb="4">
      <t>カイゼン</t>
    </rPh>
    <rPh sb="4" eb="6">
      <t>カサン</t>
    </rPh>
    <rPh sb="6" eb="8">
      <t>ミコ</t>
    </rPh>
    <rPh sb="8" eb="9">
      <t>ガク</t>
    </rPh>
    <rPh sb="9" eb="11">
      <t>シサン</t>
    </rPh>
    <rPh sb="15" eb="17">
      <t>ニンテイ</t>
    </rPh>
    <rPh sb="20" eb="21">
      <t>エン</t>
    </rPh>
    <phoneticPr fontId="4"/>
  </si>
  <si>
    <t>認定こども園（１号）</t>
    <rPh sb="0" eb="2">
      <t>ニンテイ</t>
    </rPh>
    <rPh sb="5" eb="6">
      <t>エン</t>
    </rPh>
    <rPh sb="8" eb="9">
      <t>ゴウ</t>
    </rPh>
    <phoneticPr fontId="4"/>
  </si>
  <si>
    <t>教育標準時間</t>
    <rPh sb="0" eb="2">
      <t>キョウイク</t>
    </rPh>
    <rPh sb="2" eb="4">
      <t>ヒョウジュン</t>
    </rPh>
    <rPh sb="4" eb="6">
      <t>ジカン</t>
    </rPh>
    <phoneticPr fontId="4"/>
  </si>
  <si>
    <t>副園長</t>
    <rPh sb="0" eb="3">
      <t>フクエンチョウ</t>
    </rPh>
    <phoneticPr fontId="4"/>
  </si>
  <si>
    <t>学級編制</t>
    <rPh sb="0" eb="2">
      <t>ガッキュウ</t>
    </rPh>
    <rPh sb="2" eb="4">
      <t>ヘンセイ</t>
    </rPh>
    <phoneticPr fontId="4"/>
  </si>
  <si>
    <t>講師</t>
    <rPh sb="0" eb="2">
      <t>コウシ</t>
    </rPh>
    <phoneticPr fontId="4"/>
  </si>
  <si>
    <t>通園送迎</t>
    <rPh sb="0" eb="2">
      <t>ツウエン</t>
    </rPh>
    <rPh sb="2" eb="4">
      <t>ソウゲイ</t>
    </rPh>
    <phoneticPr fontId="4"/>
  </si>
  <si>
    <t>給食（施設内）</t>
    <rPh sb="0" eb="2">
      <t>キュウショク</t>
    </rPh>
    <rPh sb="3" eb="5">
      <t>シセツ</t>
    </rPh>
    <rPh sb="5" eb="6">
      <t>ナイ</t>
    </rPh>
    <phoneticPr fontId="4"/>
  </si>
  <si>
    <t>給食（外部搬入）</t>
    <rPh sb="0" eb="2">
      <t>キュウショク</t>
    </rPh>
    <rPh sb="3" eb="5">
      <t>ガイブ</t>
    </rPh>
    <rPh sb="5" eb="7">
      <t>ハンニュウ</t>
    </rPh>
    <phoneticPr fontId="4"/>
  </si>
  <si>
    <t>主幹専任未実施</t>
    <rPh sb="0" eb="2">
      <t>シュカン</t>
    </rPh>
    <rPh sb="2" eb="4">
      <t>センニン</t>
    </rPh>
    <rPh sb="4" eb="7">
      <t>ミジッシ</t>
    </rPh>
    <phoneticPr fontId="4"/>
  </si>
  <si>
    <t>４歳以上</t>
    <rPh sb="1" eb="4">
      <t>サイイジョウ</t>
    </rPh>
    <phoneticPr fontId="4"/>
  </si>
  <si>
    <t>チーム保育加配</t>
    <rPh sb="3" eb="5">
      <t>ホイク</t>
    </rPh>
    <rPh sb="5" eb="7">
      <t>カハイ</t>
    </rPh>
    <phoneticPr fontId="4"/>
  </si>
  <si>
    <t>指導充実</t>
    <rPh sb="0" eb="2">
      <t>シドウ</t>
    </rPh>
    <rPh sb="2" eb="4">
      <t>ジュウジツ</t>
    </rPh>
    <phoneticPr fontId="4"/>
  </si>
  <si>
    <t>事務負担対応</t>
    <rPh sb="0" eb="2">
      <t>ジム</t>
    </rPh>
    <rPh sb="2" eb="4">
      <t>フタン</t>
    </rPh>
    <rPh sb="4" eb="6">
      <t>タイオウ</t>
    </rPh>
    <phoneticPr fontId="4"/>
  </si>
  <si>
    <t>1・2号定員</t>
    <rPh sb="3" eb="4">
      <t>ゴウ</t>
    </rPh>
    <rPh sb="4" eb="6">
      <t>テイイン</t>
    </rPh>
    <phoneticPr fontId="4"/>
  </si>
  <si>
    <t>１号</t>
    <rPh sb="1" eb="2">
      <t>ゴウ</t>
    </rPh>
    <phoneticPr fontId="4"/>
  </si>
  <si>
    <t>２・３号　本園</t>
    <rPh sb="3" eb="4">
      <t>ゴウ</t>
    </rPh>
    <rPh sb="5" eb="6">
      <t>ホン</t>
    </rPh>
    <rPh sb="6" eb="7">
      <t>エン</t>
    </rPh>
    <phoneticPr fontId="4"/>
  </si>
  <si>
    <t>２・３号計</t>
    <rPh sb="3" eb="4">
      <t>ゴウ</t>
    </rPh>
    <rPh sb="4" eb="5">
      <t>ケイ</t>
    </rPh>
    <phoneticPr fontId="4"/>
  </si>
  <si>
    <t>２号定員</t>
    <rPh sb="1" eb="2">
      <t>ゴウ</t>
    </rPh>
    <rPh sb="2" eb="4">
      <t>テイイン</t>
    </rPh>
    <phoneticPr fontId="4"/>
  </si>
  <si>
    <t>チーム保育加配人数</t>
    <rPh sb="3" eb="7">
      <t>ホイクカハイ</t>
    </rPh>
    <rPh sb="7" eb="9">
      <t>ニンズウ</t>
    </rPh>
    <phoneticPr fontId="4"/>
  </si>
  <si>
    <t>給食実施日数</t>
    <rPh sb="0" eb="2">
      <t>キュウショク</t>
    </rPh>
    <rPh sb="2" eb="4">
      <t>ジッシ</t>
    </rPh>
    <rPh sb="4" eb="6">
      <t>ニッスウ</t>
    </rPh>
    <phoneticPr fontId="4"/>
  </si>
  <si>
    <t>日／週</t>
    <rPh sb="0" eb="1">
      <t>ニチ</t>
    </rPh>
    <rPh sb="2" eb="3">
      <t>シュウ</t>
    </rPh>
    <phoneticPr fontId="4"/>
  </si>
  <si>
    <t>２・３号</t>
    <rPh sb="3" eb="4">
      <t>ゴウ</t>
    </rPh>
    <phoneticPr fontId="4"/>
  </si>
  <si>
    <t>認定こども園（２・３号）</t>
    <rPh sb="0" eb="2">
      <t>ニンテイ</t>
    </rPh>
    <rPh sb="5" eb="6">
      <t>エン</t>
    </rPh>
    <rPh sb="10" eb="11">
      <t>ゴウ</t>
    </rPh>
    <phoneticPr fontId="4"/>
  </si>
  <si>
    <t>栄養管理</t>
    <rPh sb="0" eb="2">
      <t>エイヨウ</t>
    </rPh>
    <rPh sb="2" eb="4">
      <t>カンリ</t>
    </rPh>
    <phoneticPr fontId="4"/>
  </si>
  <si>
    <t>市加配</t>
    <rPh sb="0" eb="1">
      <t>シ</t>
    </rPh>
    <rPh sb="1" eb="3">
      <t>カハイ</t>
    </rPh>
    <phoneticPr fontId="4"/>
  </si>
  <si>
    <t>4・5歳児</t>
    <rPh sb="3" eb="5">
      <t>サイジ</t>
    </rPh>
    <phoneticPr fontId="4"/>
  </si>
  <si>
    <t>副園長・教頭配置加算</t>
    <rPh sb="0" eb="3">
      <t>フクエンチョウ</t>
    </rPh>
    <rPh sb="4" eb="6">
      <t>キョウトウ</t>
    </rPh>
    <rPh sb="6" eb="8">
      <t>ハイチ</t>
    </rPh>
    <rPh sb="8" eb="10">
      <t>カサン</t>
    </rPh>
    <phoneticPr fontId="4"/>
  </si>
  <si>
    <t>学級編制調整加配加算</t>
    <rPh sb="0" eb="2">
      <t>ガッキュウ</t>
    </rPh>
    <rPh sb="2" eb="4">
      <t>ヘンセイ</t>
    </rPh>
    <rPh sb="4" eb="6">
      <t>チョウセイ</t>
    </rPh>
    <rPh sb="6" eb="8">
      <t>カハイ</t>
    </rPh>
    <rPh sb="8" eb="10">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</si>
  <si>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</si>
  <si>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</si>
  <si>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</si>
  <si>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</si>
  <si>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t>
    <rPh sb="0" eb="2">
      <t>キュウショク</t>
    </rPh>
    <rPh sb="2" eb="4">
      <t>ジッシ</t>
    </rPh>
    <rPh sb="4" eb="6">
      <t>カサン</t>
    </rPh>
    <rPh sb="7" eb="9">
      <t>シセツ</t>
    </rPh>
    <rPh sb="9" eb="10">
      <t>ナイ</t>
    </rPh>
    <phoneticPr fontId="4"/>
  </si>
  <si>
    <t>給食実施加算（外部搬入）</t>
    <rPh sb="0" eb="2">
      <t>キュウショク</t>
    </rPh>
    <rPh sb="2" eb="4">
      <t>ジッシ</t>
    </rPh>
    <rPh sb="4" eb="6">
      <t>カサン</t>
    </rPh>
    <rPh sb="7" eb="9">
      <t>ガイブ</t>
    </rPh>
    <rPh sb="9" eb="11">
      <t>ハンニュウ</t>
    </rPh>
    <phoneticPr fontId="4"/>
  </si>
  <si>
    <t>主幹教諭等専任化未実施減算</t>
    <rPh sb="0" eb="2">
      <t>シュカン</t>
    </rPh>
    <rPh sb="2" eb="4">
      <t>キョウユ</t>
    </rPh>
    <rPh sb="4" eb="5">
      <t>トウ</t>
    </rPh>
    <rPh sb="5" eb="7">
      <t>センニン</t>
    </rPh>
    <rPh sb="7" eb="8">
      <t>カ</t>
    </rPh>
    <rPh sb="8" eb="11">
      <t>ミジッシ</t>
    </rPh>
    <rPh sb="11" eb="13">
      <t>ゲンサン</t>
    </rPh>
    <phoneticPr fontId="4"/>
  </si>
  <si>
    <t>事務職員配置加算</t>
    <rPh sb="0" eb="2">
      <t>ジム</t>
    </rPh>
    <rPh sb="2" eb="4">
      <t>ショクイン</t>
    </rPh>
    <rPh sb="4" eb="6">
      <t>ハイチ</t>
    </rPh>
    <rPh sb="6" eb="8">
      <t>カサン</t>
    </rPh>
    <phoneticPr fontId="4"/>
  </si>
  <si>
    <t>指導充実加算</t>
    <rPh sb="0" eb="2">
      <t>シドウ</t>
    </rPh>
    <rPh sb="2" eb="4">
      <t>ジュウジツ</t>
    </rPh>
    <rPh sb="4" eb="6">
      <t>カサン</t>
    </rPh>
    <phoneticPr fontId="4"/>
  </si>
  <si>
    <t>事務負担対応加配加算</t>
    <rPh sb="0" eb="2">
      <t>ジム</t>
    </rPh>
    <rPh sb="2" eb="4">
      <t>フタン</t>
    </rPh>
    <rPh sb="4" eb="6">
      <t>タイオウ</t>
    </rPh>
    <rPh sb="6" eb="8">
      <t>カハイ</t>
    </rPh>
    <rPh sb="8" eb="10">
      <t>カサン</t>
    </rPh>
    <phoneticPr fontId="4"/>
  </si>
  <si>
    <t>チーム保育加配加算</t>
    <rPh sb="3" eb="7">
      <t>ホイクカハイ</t>
    </rPh>
    <rPh sb="7" eb="9">
      <t>カサン</t>
    </rPh>
    <phoneticPr fontId="4"/>
  </si>
  <si>
    <t>賃金改善加算見込額試算シート（幼稚園）</t>
    <rPh sb="0" eb="2">
      <t>チンギン</t>
    </rPh>
    <rPh sb="2" eb="4">
      <t>カイゼン</t>
    </rPh>
    <rPh sb="4" eb="6">
      <t>カサン</t>
    </rPh>
    <rPh sb="6" eb="8">
      <t>ミコ</t>
    </rPh>
    <rPh sb="8" eb="9">
      <t>ガク</t>
    </rPh>
    <rPh sb="9" eb="11">
      <t>シサン</t>
    </rPh>
    <rPh sb="15" eb="18">
      <t>ヨウチエン</t>
    </rPh>
    <phoneticPr fontId="4"/>
  </si>
  <si>
    <t>幼稚園</t>
    <rPh sb="0" eb="3">
      <t>ヨウチエン</t>
    </rPh>
    <phoneticPr fontId="4"/>
  </si>
  <si>
    <t>４歳以上児</t>
    <rPh sb="1" eb="4">
      <t>サイイジョウ</t>
    </rPh>
    <rPh sb="4" eb="5">
      <t>ジ</t>
    </rPh>
    <phoneticPr fontId="4"/>
  </si>
  <si>
    <t>主幹教諭専任</t>
    <rPh sb="0" eb="2">
      <t>シュカン</t>
    </rPh>
    <rPh sb="2" eb="4">
      <t>キョウユ</t>
    </rPh>
    <rPh sb="4" eb="6">
      <t>センニン</t>
    </rPh>
    <phoneticPr fontId="4"/>
  </si>
  <si>
    <t>子育て支援活動費</t>
    <rPh sb="0" eb="2">
      <t>コソダ</t>
    </rPh>
    <rPh sb="3" eb="5">
      <t>シエン</t>
    </rPh>
    <rPh sb="5" eb="7">
      <t>カツドウ</t>
    </rPh>
    <rPh sb="7" eb="8">
      <t>ヒ</t>
    </rPh>
    <phoneticPr fontId="4"/>
  </si>
  <si>
    <t>主幹教諭等専任加算</t>
    <rPh sb="0" eb="2">
      <t>シュカン</t>
    </rPh>
    <rPh sb="2" eb="4">
      <t>キョウユ</t>
    </rPh>
    <rPh sb="4" eb="5">
      <t>トウ</t>
    </rPh>
    <rPh sb="5" eb="7">
      <t>センニン</t>
    </rPh>
    <rPh sb="7" eb="9">
      <t>カサン</t>
    </rPh>
    <phoneticPr fontId="4"/>
  </si>
  <si>
    <t>子育て支援活動費加算</t>
    <rPh sb="0" eb="2">
      <t>コソダ</t>
    </rPh>
    <rPh sb="3" eb="5">
      <t>シエン</t>
    </rPh>
    <rPh sb="5" eb="7">
      <t>カツドウ</t>
    </rPh>
    <rPh sb="7" eb="8">
      <t>ヒ</t>
    </rPh>
    <rPh sb="8" eb="10">
      <t>カサン</t>
    </rPh>
    <phoneticPr fontId="4"/>
  </si>
  <si>
    <t>賃金改善加算見込額試算シート（小規模Ａ型／事業所内（小規模Ａ型））</t>
    <rPh sb="0" eb="2">
      <t>チンギン</t>
    </rPh>
    <rPh sb="2" eb="4">
      <t>カイゼン</t>
    </rPh>
    <rPh sb="4" eb="6">
      <t>カサン</t>
    </rPh>
    <rPh sb="6" eb="8">
      <t>ミコ</t>
    </rPh>
    <rPh sb="8" eb="9">
      <t>ガク</t>
    </rPh>
    <rPh sb="9" eb="11">
      <t>シサン</t>
    </rPh>
    <phoneticPr fontId="4"/>
  </si>
  <si>
    <t>小規模Ａ型／事業所内（小規模Ａ型）</t>
    <phoneticPr fontId="4"/>
  </si>
  <si>
    <t>障害児保育</t>
    <rPh sb="0" eb="2">
      <t>ショウガイ</t>
    </rPh>
    <rPh sb="2" eb="3">
      <t>ジ</t>
    </rPh>
    <rPh sb="3" eb="5">
      <t>ホイク</t>
    </rPh>
    <phoneticPr fontId="4"/>
  </si>
  <si>
    <t>管理者未設置</t>
    <rPh sb="0" eb="3">
      <t>カンリシャ</t>
    </rPh>
    <rPh sb="3" eb="6">
      <t>ミセッチ</t>
    </rPh>
    <phoneticPr fontId="4"/>
  </si>
  <si>
    <t>土曜閉所</t>
  </si>
  <si>
    <t>うち障害児保育加算
対象児</t>
    <rPh sb="2" eb="4">
      <t>ショウガイ</t>
    </rPh>
    <rPh sb="4" eb="5">
      <t>ジ</t>
    </rPh>
    <rPh sb="5" eb="7">
      <t>ホイク</t>
    </rPh>
    <rPh sb="7" eb="9">
      <t>カサン</t>
    </rPh>
    <rPh sb="10" eb="12">
      <t>タイショウ</t>
    </rPh>
    <rPh sb="12" eb="13">
      <t>ジ</t>
    </rPh>
    <phoneticPr fontId="4"/>
  </si>
  <si>
    <t>0歳児</t>
    <rPh sb="1" eb="2">
      <t>サイ</t>
    </rPh>
    <rPh sb="2" eb="3">
      <t>ジ</t>
    </rPh>
    <phoneticPr fontId="4"/>
  </si>
  <si>
    <t>1・2歳児</t>
    <rPh sb="3" eb="5">
      <t>サイジ</t>
    </rPh>
    <phoneticPr fontId="4"/>
  </si>
  <si>
    <t>障害児保育加算</t>
    <rPh sb="0" eb="2">
      <t>ショウガイ</t>
    </rPh>
    <rPh sb="2" eb="3">
      <t>ジ</t>
    </rPh>
    <rPh sb="3" eb="5">
      <t>ホイク</t>
    </rPh>
    <rPh sb="5" eb="7">
      <t>カサン</t>
    </rPh>
    <phoneticPr fontId="4"/>
  </si>
  <si>
    <t>管理者未設置減算</t>
    <rPh sb="0" eb="3">
      <t>カンリシャ</t>
    </rPh>
    <rPh sb="3" eb="6">
      <t>ミセッチ</t>
    </rPh>
    <rPh sb="6" eb="8">
      <t>ゲンサン</t>
    </rPh>
    <phoneticPr fontId="4"/>
  </si>
  <si>
    <t>賃金改善加算見込額試算シート（小規模Ｂ型／事業所内（小規模Ｂ型））</t>
    <rPh sb="0" eb="2">
      <t>チンギン</t>
    </rPh>
    <rPh sb="2" eb="4">
      <t>カイゼン</t>
    </rPh>
    <rPh sb="4" eb="6">
      <t>カサン</t>
    </rPh>
    <rPh sb="6" eb="8">
      <t>ミコ</t>
    </rPh>
    <rPh sb="8" eb="9">
      <t>ガク</t>
    </rPh>
    <rPh sb="9" eb="11">
      <t>シサン</t>
    </rPh>
    <phoneticPr fontId="4"/>
  </si>
  <si>
    <t>小規模Ｂ型／事業所内（小規模Ｂ型）</t>
    <phoneticPr fontId="4"/>
  </si>
  <si>
    <t>保育士比率向上</t>
    <rPh sb="0" eb="3">
      <t>ホイクシ</t>
    </rPh>
    <rPh sb="3" eb="5">
      <t>ヒリツ</t>
    </rPh>
    <rPh sb="5" eb="7">
      <t>コウジョウ</t>
    </rPh>
    <phoneticPr fontId="4"/>
  </si>
  <si>
    <t>保育士比率向上加算</t>
    <rPh sb="0" eb="3">
      <t>ホイクシ</t>
    </rPh>
    <rPh sb="3" eb="5">
      <t>ヒリツ</t>
    </rPh>
    <rPh sb="5" eb="7">
      <t>コウジョウ</t>
    </rPh>
    <rPh sb="7" eb="9">
      <t>カサン</t>
    </rPh>
    <phoneticPr fontId="4"/>
  </si>
  <si>
    <t>賃金改善加算見込額試算シート（事業所内（定員20人以上））</t>
    <rPh sb="0" eb="2">
      <t>チンギン</t>
    </rPh>
    <rPh sb="2" eb="4">
      <t>カイゼン</t>
    </rPh>
    <rPh sb="4" eb="6">
      <t>カサン</t>
    </rPh>
    <rPh sb="6" eb="8">
      <t>ミコ</t>
    </rPh>
    <rPh sb="8" eb="9">
      <t>ガク</t>
    </rPh>
    <rPh sb="9" eb="11">
      <t>シサン</t>
    </rPh>
    <rPh sb="20" eb="22">
      <t>テイイン</t>
    </rPh>
    <rPh sb="24" eb="25">
      <t>ニン</t>
    </rPh>
    <rPh sb="25" eb="27">
      <t>イジョウ</t>
    </rPh>
    <phoneticPr fontId="4"/>
  </si>
  <si>
    <t>事業所内（定員20人以上）</t>
    <rPh sb="5" eb="7">
      <t>テイイン</t>
    </rPh>
    <rPh sb="9" eb="10">
      <t>ニン</t>
    </rPh>
    <rPh sb="10" eb="12">
      <t>イジョウ</t>
    </rPh>
    <phoneticPr fontId="4"/>
  </si>
  <si>
    <t>賃金改善加算見込額試算シート（家庭的保育事業）</t>
    <rPh sb="0" eb="2">
      <t>チンギン</t>
    </rPh>
    <rPh sb="2" eb="4">
      <t>カイゼン</t>
    </rPh>
    <rPh sb="4" eb="6">
      <t>カサン</t>
    </rPh>
    <rPh sb="6" eb="8">
      <t>ミコ</t>
    </rPh>
    <rPh sb="8" eb="9">
      <t>ガク</t>
    </rPh>
    <rPh sb="9" eb="11">
      <t>シサン</t>
    </rPh>
    <rPh sb="15" eb="18">
      <t>カテイテキ</t>
    </rPh>
    <rPh sb="18" eb="20">
      <t>ホイク</t>
    </rPh>
    <rPh sb="20" eb="22">
      <t>ジギョウ</t>
    </rPh>
    <phoneticPr fontId="4"/>
  </si>
  <si>
    <t>家庭的保育事業</t>
    <rPh sb="0" eb="3">
      <t>カテイテキ</t>
    </rPh>
    <rPh sb="3" eb="5">
      <t>ホイク</t>
    </rPh>
    <rPh sb="5" eb="7">
      <t>ジギョウ</t>
    </rPh>
    <phoneticPr fontId="4"/>
  </si>
  <si>
    <t>資格保有者</t>
    <rPh sb="0" eb="2">
      <t>シカク</t>
    </rPh>
    <rPh sb="2" eb="4">
      <t>ホユウ</t>
    </rPh>
    <rPh sb="4" eb="5">
      <t>シャ</t>
    </rPh>
    <phoneticPr fontId="4"/>
  </si>
  <si>
    <t>家庭的保育補助者</t>
    <rPh sb="0" eb="3">
      <t>カテイテキ</t>
    </rPh>
    <rPh sb="3" eb="5">
      <t>ホイク</t>
    </rPh>
    <rPh sb="5" eb="7">
      <t>ホジョ</t>
    </rPh>
    <rPh sb="7" eb="8">
      <t>シャ</t>
    </rPh>
    <phoneticPr fontId="4"/>
  </si>
  <si>
    <t>利用子ども4人以上</t>
    <rPh sb="0" eb="2">
      <t>リヨウ</t>
    </rPh>
    <rPh sb="2" eb="3">
      <t>コ</t>
    </rPh>
    <rPh sb="6" eb="7">
      <t>ニン</t>
    </rPh>
    <rPh sb="7" eb="9">
      <t>イジョウ</t>
    </rPh>
    <phoneticPr fontId="4"/>
  </si>
  <si>
    <t>利用子ども3人以下</t>
    <rPh sb="0" eb="3">
      <t>リヨウコ</t>
    </rPh>
    <rPh sb="6" eb="7">
      <t>ニン</t>
    </rPh>
    <rPh sb="7" eb="9">
      <t>イカ</t>
    </rPh>
    <phoneticPr fontId="4"/>
  </si>
  <si>
    <t>資格保有者加算</t>
    <rPh sb="0" eb="2">
      <t>シカク</t>
    </rPh>
    <rPh sb="2" eb="5">
      <t>ホユウシャ</t>
    </rPh>
    <rPh sb="5" eb="7">
      <t>カサン</t>
    </rPh>
    <phoneticPr fontId="4"/>
  </si>
  <si>
    <t>家庭的保育補助者加算</t>
    <rPh sb="0" eb="3">
      <t>カテイテキ</t>
    </rPh>
    <rPh sb="3" eb="5">
      <t>ホイク</t>
    </rPh>
    <rPh sb="5" eb="7">
      <t>ホジョ</t>
    </rPh>
    <rPh sb="7" eb="8">
      <t>シャ</t>
    </rPh>
    <rPh sb="8" eb="10">
      <t>カサン</t>
    </rPh>
    <phoneticPr fontId="4"/>
  </si>
  <si>
    <t>○加算率</t>
    <rPh sb="1" eb="3">
      <t>カサン</t>
    </rPh>
    <rPh sb="3" eb="4">
      <t>リツ</t>
    </rPh>
    <phoneticPr fontId="4"/>
  </si>
  <si>
    <t>併給不可判定フラグ欄</t>
    <rPh sb="0" eb="2">
      <t>ヘイキュウ</t>
    </rPh>
    <rPh sb="2" eb="4">
      <t>フカ</t>
    </rPh>
    <rPh sb="4" eb="6">
      <t>ハンテイ</t>
    </rPh>
    <rPh sb="9" eb="10">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</si>
</sst>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100"/>
    <numFmt numFmtId="177" formatCode="#,##0;&quot;▲ &quot;#,##0"/>
  </numFmts>
  <fonts count="23">
    <font>
      <sz val="11"/>
      <color theme="1"/>
      <name val="ＭＳ Ｐゴシック"/>
      <family val="2"/>
      <charset val="128"/>
    </font>
    <font>
      <sz val="11"/>
      <color theme="1"/>
      <name val="游ゴシック"/>
      <family val="3"/>
      <charset val="128"/>
      <scheme val="minor"/>
    </font>
    <font>
      <sz val="16"/>
      <color theme="1"/>
      <name val="游ゴシック"/>
      <family val="3"/>
      <charset val="128"/>
      <scheme val="minor"/>
    </font>
    <font>
      <sz val="6"/>
      <name val="ＭＳ Ｐゴシック"/>
      <family val="2"/>
      <charset val="128"/>
    </font>
    <font>
      <sz val="6"/>
      <name val="ＭＳ Ｐゴシック"/>
      <family val="3"/>
      <charset val="128"/>
    </font>
    <font>
      <sz val="11"/>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ＭＳ Ｐゴシック"/>
      <family val="3"/>
      <charset val="128"/>
    </font>
    <font>
      <sz val="9"/>
      <color rgb="FFC00000"/>
      <name val="游ゴシック"/>
      <family val="3"/>
      <charset val="128"/>
      <scheme val="minor"/>
    </font>
    <font>
      <sz val="9"/>
      <color theme="1"/>
      <name val="游ゴシック"/>
      <family val="3"/>
      <charset val="128"/>
      <scheme val="minor"/>
    </font>
    <font>
      <b/>
      <i/>
      <sz val="16"/>
      <color theme="1"/>
      <name val="游ゴシック"/>
      <family val="3"/>
      <charset val="128"/>
      <scheme val="minor"/>
    </font>
    <font>
      <b/>
      <i/>
      <sz val="16"/>
      <name val="游ゴシック"/>
      <family val="3"/>
      <charset val="128"/>
      <scheme val="minor"/>
    </font>
    <font>
      <sz val="9"/>
      <color indexed="81"/>
      <name val="MS P ゴシック"/>
      <family val="3"/>
      <charset val="128"/>
    </font>
    <font>
      <sz val="9"/>
      <color rgb="FFFF0000"/>
      <name val="游ゴシック"/>
      <family val="3"/>
      <charset val="128"/>
      <scheme val="minor"/>
    </font>
    <font>
      <b/>
      <sz val="11"/>
      <color theme="1"/>
      <name val="游ゴシック"/>
      <family val="3"/>
      <charset val="128"/>
      <scheme val="minor"/>
    </font>
    <font>
      <sz val="8"/>
      <name val="游ゴシック"/>
      <family val="3"/>
      <charset val="128"/>
      <scheme val="minor"/>
    </font>
    <font>
      <sz val="20"/>
      <color indexed="81"/>
      <name val="MS P ゴシック"/>
      <family val="3"/>
      <charset val="128"/>
    </font>
    <font>
      <sz val="16"/>
      <color indexed="81"/>
      <name val="MS P ゴシック"/>
      <family val="3"/>
      <charset val="128"/>
    </font>
    <font>
      <sz val="18"/>
      <color indexed="81"/>
      <name val="MS P ゴシック"/>
      <family val="3"/>
      <charset val="128"/>
    </font>
    <font>
      <sz val="14"/>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diagonal/>
    </border>
  </borders>
  <cellStyleXfs count="3">
    <xf numFmtId="0" fontId="0" fillId="0" borderId="0">
      <alignment vertical="center"/>
    </xf>
    <xf numFmtId="0" fontId="1" fillId="0" borderId="0">
      <alignment vertical="center"/>
    </xf>
    <xf numFmtId="38" fontId="8" fillId="0" borderId="0" applyFont="0" applyFill="0" applyBorder="0" applyAlignment="0" applyProtection="0">
      <alignment vertical="center"/>
    </xf>
  </cellStyleXfs>
  <cellXfs count="173">
    <xf numFmtId="0" fontId="0" fillId="0" borderId="0" xfId="0">
      <alignment vertical="center"/>
    </xf>
    <xf numFmtId="0" fontId="1" fillId="0" borderId="0" xfId="1">
      <alignment vertical="center"/>
    </xf>
    <xf numFmtId="0" fontId="5" fillId="0" borderId="0" xfId="1" applyFont="1">
      <alignment vertical="center"/>
    </xf>
    <xf numFmtId="0" fontId="5" fillId="0" borderId="0" xfId="1" applyFont="1" applyAlignment="1">
      <alignment horizontal="center" vertical="center" shrinkToFit="1"/>
    </xf>
    <xf numFmtId="0" fontId="7" fillId="0" borderId="0" xfId="1" applyFont="1">
      <alignment vertical="center"/>
    </xf>
    <xf numFmtId="0" fontId="1" fillId="0" borderId="0" xfId="1" applyAlignment="1">
      <alignment horizontal="left" vertical="center"/>
    </xf>
    <xf numFmtId="0" fontId="7" fillId="0" borderId="2" xfId="1" applyFont="1" applyBorder="1">
      <alignment vertical="center"/>
    </xf>
    <xf numFmtId="0" fontId="7" fillId="0" borderId="3" xfId="1" applyFont="1" applyBorder="1">
      <alignment vertical="center"/>
    </xf>
    <xf numFmtId="0" fontId="7" fillId="0" borderId="4" xfId="1" applyFont="1" applyBorder="1">
      <alignment vertical="center"/>
    </xf>
    <xf numFmtId="0" fontId="7" fillId="0" borderId="4" xfId="1" applyFont="1" applyBorder="1" applyAlignment="1">
      <alignment vertical="center" shrinkToFit="1"/>
    </xf>
    <xf numFmtId="0" fontId="7" fillId="0" borderId="2" xfId="1" applyFont="1" applyBorder="1" applyAlignment="1">
      <alignment vertical="center" shrinkToFit="1"/>
    </xf>
    <xf numFmtId="0" fontId="7" fillId="0" borderId="3" xfId="1" applyFont="1" applyBorder="1" applyAlignment="1">
      <alignment vertical="center" shrinkToFit="1"/>
    </xf>
    <xf numFmtId="0" fontId="1" fillId="0" borderId="0" xfId="1" applyAlignment="1">
      <alignment vertical="center" shrinkToFit="1"/>
    </xf>
    <xf numFmtId="0" fontId="1" fillId="2" borderId="5" xfId="1" applyFill="1" applyBorder="1" applyProtection="1">
      <alignment vertical="center"/>
      <protection locked="0"/>
    </xf>
    <xf numFmtId="0" fontId="7" fillId="0" borderId="1" xfId="1" applyFont="1" applyBorder="1" applyAlignment="1">
      <alignment horizontal="center" vertical="center" shrinkToFit="1"/>
    </xf>
    <xf numFmtId="0" fontId="7" fillId="0" borderId="7" xfId="1" applyFont="1" applyBorder="1">
      <alignment vertical="center"/>
    </xf>
    <xf numFmtId="38" fontId="9" fillId="0" borderId="7" xfId="2" applyFont="1" applyFill="1" applyBorder="1" applyAlignment="1" applyProtection="1">
      <alignment vertical="center" shrinkToFit="1"/>
    </xf>
    <xf numFmtId="176" fontId="9" fillId="0" borderId="7" xfId="1" applyNumberFormat="1" applyFont="1" applyBorder="1" applyAlignment="1">
      <alignment vertical="center" shrinkToFit="1"/>
    </xf>
    <xf numFmtId="176" fontId="7" fillId="0" borderId="5" xfId="1" applyNumberFormat="1" applyFont="1" applyBorder="1" applyAlignment="1">
      <alignment vertical="center" shrinkToFit="1"/>
    </xf>
    <xf numFmtId="0" fontId="7" fillId="0" borderId="7" xfId="1" applyFont="1" applyBorder="1" applyAlignment="1">
      <alignment vertical="center" shrinkToFit="1"/>
    </xf>
    <xf numFmtId="0" fontId="1" fillId="0" borderId="0" xfId="1" applyAlignment="1">
      <alignment horizontal="right" vertical="center"/>
    </xf>
    <xf numFmtId="0" fontId="1" fillId="0" borderId="5" xfId="1" applyBorder="1">
      <alignment vertical="center"/>
    </xf>
    <xf numFmtId="0" fontId="7" fillId="0" borderId="5" xfId="1" applyFont="1" applyBorder="1">
      <alignment vertical="center"/>
    </xf>
    <xf numFmtId="38" fontId="7" fillId="0" borderId="5" xfId="2" applyFont="1" applyFill="1" applyBorder="1" applyAlignment="1" applyProtection="1">
      <alignment vertical="center" shrinkToFit="1"/>
    </xf>
    <xf numFmtId="0" fontId="7" fillId="0" borderId="0" xfId="1" applyFont="1" applyAlignment="1">
      <alignment vertical="center" shrinkToFit="1"/>
    </xf>
    <xf numFmtId="0" fontId="1" fillId="0" borderId="0" xfId="1" applyAlignment="1">
      <alignment horizontal="left"/>
    </xf>
    <xf numFmtId="0" fontId="1" fillId="0" borderId="0" xfId="1" applyAlignment="1">
      <alignment horizontal="center" vertical="center"/>
    </xf>
    <xf numFmtId="0" fontId="1" fillId="0" borderId="0" xfId="1" applyAlignment="1"/>
    <xf numFmtId="0" fontId="10" fillId="0" borderId="0" xfId="1" applyFont="1" applyAlignment="1"/>
    <xf numFmtId="0" fontId="1" fillId="0" borderId="0" xfId="1" applyAlignment="1">
      <alignment horizontal="center" wrapText="1"/>
    </xf>
    <xf numFmtId="0" fontId="1" fillId="0" borderId="5" xfId="1" applyBorder="1" applyAlignment="1">
      <alignment horizontal="center" vertical="center"/>
    </xf>
    <xf numFmtId="0" fontId="10" fillId="0" borderId="0" xfId="1" applyFont="1" applyAlignment="1">
      <alignment horizontal="right" vertical="center"/>
    </xf>
    <xf numFmtId="0" fontId="7" fillId="0" borderId="1" xfId="1" applyFont="1" applyBorder="1">
      <alignment vertical="center"/>
    </xf>
    <xf numFmtId="0" fontId="7" fillId="0" borderId="9" xfId="1" applyFont="1" applyBorder="1">
      <alignment vertical="center"/>
    </xf>
    <xf numFmtId="0" fontId="1" fillId="3" borderId="1" xfId="1" applyFill="1" applyBorder="1" applyAlignment="1">
      <alignment horizontal="center" vertical="center"/>
    </xf>
    <xf numFmtId="0" fontId="1" fillId="0" borderId="10" xfId="1" applyBorder="1" applyAlignment="1">
      <alignment horizontal="left" vertical="center"/>
    </xf>
    <xf numFmtId="38" fontId="7" fillId="0" borderId="0" xfId="2" applyFont="1" applyFill="1" applyBorder="1" applyAlignment="1" applyProtection="1">
      <alignment vertical="center" shrinkToFit="1"/>
    </xf>
    <xf numFmtId="0" fontId="1" fillId="3" borderId="11" xfId="1" applyFill="1" applyBorder="1" applyAlignment="1">
      <alignment horizontal="center" vertical="center"/>
    </xf>
    <xf numFmtId="0" fontId="5" fillId="0" borderId="0" xfId="1" applyFont="1" applyAlignment="1">
      <alignment vertical="center" shrinkToFit="1"/>
    </xf>
    <xf numFmtId="0" fontId="1" fillId="0" borderId="5" xfId="1" applyBorder="1" applyAlignment="1">
      <alignment vertical="center" shrinkToFit="1"/>
    </xf>
    <xf numFmtId="38" fontId="9" fillId="0" borderId="0" xfId="2" applyFont="1" applyFill="1" applyAlignment="1" applyProtection="1">
      <alignment vertical="center" shrinkToFit="1"/>
    </xf>
    <xf numFmtId="38" fontId="7" fillId="0" borderId="0" xfId="2" applyFont="1" applyFill="1" applyAlignment="1" applyProtection="1">
      <alignment vertical="center" shrinkToFit="1"/>
    </xf>
    <xf numFmtId="0" fontId="1" fillId="0" borderId="5" xfId="1" applyBorder="1" applyAlignment="1">
      <alignment horizontal="center" vertical="center" shrinkToFit="1"/>
    </xf>
    <xf numFmtId="38" fontId="1" fillId="0" borderId="10" xfId="2" applyFont="1" applyBorder="1" applyAlignment="1" applyProtection="1">
      <alignment vertical="center"/>
    </xf>
    <xf numFmtId="38" fontId="1" fillId="0" borderId="0" xfId="2" applyFont="1" applyBorder="1" applyAlignment="1" applyProtection="1">
      <alignment vertical="center"/>
    </xf>
    <xf numFmtId="38" fontId="5" fillId="0" borderId="0" xfId="2" applyFont="1" applyFill="1" applyAlignment="1" applyProtection="1">
      <alignment vertical="center" shrinkToFit="1"/>
    </xf>
    <xf numFmtId="38" fontId="5" fillId="0" borderId="0" xfId="2" applyFont="1" applyFill="1" applyProtection="1">
      <alignment vertical="center"/>
    </xf>
    <xf numFmtId="176" fontId="9" fillId="0" borderId="0" xfId="2" applyNumberFormat="1" applyFont="1" applyFill="1" applyAlignment="1" applyProtection="1">
      <alignment vertical="center" shrinkToFit="1"/>
    </xf>
    <xf numFmtId="0" fontId="1" fillId="0" borderId="9" xfId="1" applyBorder="1" applyAlignment="1">
      <alignment vertical="center" shrinkToFit="1"/>
    </xf>
    <xf numFmtId="0" fontId="11" fillId="0" borderId="0" xfId="1" applyFont="1" applyAlignment="1">
      <alignment horizontal="right" vertical="center"/>
    </xf>
    <xf numFmtId="0" fontId="11" fillId="0" borderId="0" xfId="1" applyFont="1" applyAlignment="1">
      <alignment horizontal="left" vertical="center"/>
    </xf>
    <xf numFmtId="0" fontId="10" fillId="0" borderId="0" xfId="1" applyFont="1">
      <alignment vertical="center"/>
    </xf>
    <xf numFmtId="0" fontId="1" fillId="4" borderId="5" xfId="1" applyFill="1" applyBorder="1" applyProtection="1">
      <alignment vertical="center"/>
      <protection locked="0"/>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1" fillId="5" borderId="5" xfId="1" applyFill="1" applyBorder="1" applyProtection="1">
      <alignment vertical="center"/>
      <protection locked="0"/>
    </xf>
    <xf numFmtId="0" fontId="7" fillId="0" borderId="5" xfId="1" applyFont="1" applyBorder="1" applyAlignment="1">
      <alignment vertical="center" shrinkToFit="1"/>
    </xf>
    <xf numFmtId="0" fontId="14" fillId="0" borderId="5" xfId="1" applyFont="1" applyBorder="1" applyAlignment="1">
      <alignment vertical="center" shrinkToFit="1"/>
    </xf>
    <xf numFmtId="0" fontId="15" fillId="2" borderId="0" xfId="1" applyFont="1" applyFill="1" applyAlignment="1">
      <alignment horizontal="left"/>
    </xf>
    <xf numFmtId="0" fontId="1" fillId="0" borderId="10" xfId="1" applyBorder="1" applyAlignment="1">
      <alignment horizontal="center" vertical="center"/>
    </xf>
    <xf numFmtId="0" fontId="1" fillId="0" borderId="10" xfId="1" applyBorder="1">
      <alignment vertical="center"/>
    </xf>
    <xf numFmtId="0" fontId="1" fillId="2" borderId="5" xfId="1" applyFill="1" applyBorder="1" applyAlignment="1" applyProtection="1">
      <alignment vertical="center" shrinkToFit="1"/>
      <protection locked="0"/>
    </xf>
    <xf numFmtId="0" fontId="15" fillId="5" borderId="0" xfId="1" applyFont="1" applyFill="1" applyAlignment="1">
      <alignment horizontal="left"/>
    </xf>
    <xf numFmtId="38" fontId="7" fillId="0" borderId="7" xfId="2" applyFont="1" applyFill="1" applyBorder="1" applyAlignment="1" applyProtection="1">
      <alignment vertical="center" shrinkToFit="1"/>
    </xf>
    <xf numFmtId="176" fontId="7" fillId="0" borderId="7" xfId="1" applyNumberFormat="1" applyFont="1" applyBorder="1" applyAlignment="1">
      <alignment vertical="center" shrinkToFit="1"/>
    </xf>
    <xf numFmtId="0" fontId="10" fillId="0" borderId="0" xfId="1" applyFont="1" applyAlignment="1">
      <alignment vertical="center" shrinkToFit="1"/>
    </xf>
    <xf numFmtId="0" fontId="7" fillId="2" borderId="5" xfId="1" applyFont="1" applyFill="1" applyBorder="1">
      <alignment vertical="center"/>
    </xf>
    <xf numFmtId="0" fontId="9" fillId="0" borderId="0" xfId="1" applyFont="1" applyAlignment="1">
      <alignment vertical="center" shrinkToFit="1"/>
    </xf>
    <xf numFmtId="176" fontId="7" fillId="0" borderId="0" xfId="1" applyNumberFormat="1" applyFont="1" applyAlignment="1">
      <alignment vertical="center" shrinkToFit="1"/>
    </xf>
    <xf numFmtId="0" fontId="9" fillId="0" borderId="0" xfId="1" applyFont="1">
      <alignment vertical="center"/>
    </xf>
    <xf numFmtId="176" fontId="9" fillId="0" borderId="0" xfId="2" applyNumberFormat="1" applyFont="1" applyFill="1" applyBorder="1" applyAlignment="1" applyProtection="1">
      <alignment vertical="center" shrinkToFit="1"/>
    </xf>
    <xf numFmtId="38" fontId="5" fillId="0" borderId="0" xfId="2" applyFont="1" applyFill="1" applyBorder="1" applyProtection="1">
      <alignment vertical="center"/>
    </xf>
    <xf numFmtId="177" fontId="1" fillId="0" borderId="0" xfId="2" applyNumberFormat="1" applyFont="1" applyFill="1" applyBorder="1" applyAlignment="1" applyProtection="1">
      <alignment vertical="center"/>
    </xf>
    <xf numFmtId="38" fontId="1" fillId="0" borderId="0" xfId="2" applyFont="1" applyFill="1" applyBorder="1" applyAlignment="1" applyProtection="1">
      <alignment vertical="center"/>
    </xf>
    <xf numFmtId="0" fontId="7" fillId="0" borderId="11" xfId="1" applyFont="1" applyBorder="1">
      <alignment vertical="center"/>
    </xf>
    <xf numFmtId="0" fontId="15" fillId="0" borderId="0" xfId="1" applyFont="1" applyAlignment="1">
      <alignment horizontal="left"/>
    </xf>
    <xf numFmtId="176" fontId="9" fillId="0" borderId="0" xfId="1" applyNumberFormat="1" applyFont="1" applyAlignment="1">
      <alignment vertical="center" shrinkToFit="1"/>
    </xf>
    <xf numFmtId="0" fontId="7" fillId="0" borderId="13" xfId="1" applyFont="1" applyBorder="1" applyAlignment="1">
      <alignment horizontal="center" vertical="center" shrinkToFit="1"/>
    </xf>
    <xf numFmtId="38" fontId="7" fillId="0" borderId="14" xfId="2" applyFont="1" applyFill="1" applyBorder="1" applyAlignment="1" applyProtection="1">
      <alignment vertical="center" shrinkToFit="1"/>
    </xf>
    <xf numFmtId="38" fontId="7" fillId="0" borderId="15" xfId="2" applyFont="1" applyFill="1" applyBorder="1" applyAlignment="1" applyProtection="1">
      <alignment vertical="center" shrinkToFit="1"/>
    </xf>
    <xf numFmtId="38" fontId="7" fillId="0" borderId="2" xfId="2" applyFont="1" applyFill="1" applyBorder="1" applyAlignment="1" applyProtection="1">
      <alignment vertical="center" shrinkToFit="1"/>
    </xf>
    <xf numFmtId="0" fontId="1" fillId="0" borderId="3" xfId="1" applyBorder="1" applyAlignment="1">
      <alignment horizontal="right" vertical="center"/>
    </xf>
    <xf numFmtId="0" fontId="1" fillId="0" borderId="4" xfId="1" applyBorder="1" applyAlignment="1">
      <alignment horizontal="center" vertical="center"/>
    </xf>
    <xf numFmtId="0" fontId="1" fillId="0" borderId="2" xfId="1" applyBorder="1">
      <alignment vertical="center"/>
    </xf>
    <xf numFmtId="0" fontId="7" fillId="0" borderId="6" xfId="1" applyFont="1" applyBorder="1" applyAlignment="1">
      <alignment horizontal="center" vertical="center" wrapText="1" shrinkToFit="1"/>
    </xf>
    <xf numFmtId="0" fontId="7" fillId="0" borderId="15" xfId="1" applyFont="1" applyBorder="1">
      <alignment vertical="center"/>
    </xf>
    <xf numFmtId="0" fontId="7" fillId="0" borderId="15" xfId="1" applyFont="1" applyBorder="1" applyAlignment="1">
      <alignment vertical="center" shrinkToFit="1"/>
    </xf>
    <xf numFmtId="38" fontId="7" fillId="0" borderId="9" xfId="2" applyFont="1" applyFill="1" applyBorder="1" applyAlignment="1" applyProtection="1">
      <alignment vertical="center" shrinkToFit="1"/>
    </xf>
    <xf numFmtId="0" fontId="7" fillId="0" borderId="9" xfId="1" applyFont="1" applyBorder="1" applyAlignment="1">
      <alignment vertical="center" shrinkToFit="1"/>
    </xf>
    <xf numFmtId="0" fontId="11" fillId="0" borderId="0" xfId="1" applyFont="1" applyAlignment="1">
      <alignment horizontal="right" vertical="center"/>
    </xf>
    <xf numFmtId="0" fontId="1" fillId="0" borderId="5" xfId="1" applyBorder="1" applyAlignment="1">
      <alignment vertical="center" shrinkToFit="1"/>
    </xf>
    <xf numFmtId="0" fontId="1" fillId="0" borderId="5" xfId="1" applyBorder="1" applyAlignment="1">
      <alignment horizontal="center" vertical="center"/>
    </xf>
    <xf numFmtId="0" fontId="1" fillId="0" borderId="0" xfId="1" applyAlignment="1">
      <alignment vertical="center" shrinkToFit="1"/>
    </xf>
    <xf numFmtId="0" fontId="5" fillId="0" borderId="5" xfId="1" applyFont="1" applyBorder="1" applyAlignment="1">
      <alignment vertical="center" shrinkToFit="1"/>
    </xf>
    <xf numFmtId="0" fontId="1" fillId="0" borderId="3" xfId="1" applyBorder="1" applyAlignment="1">
      <alignment vertical="center" shrinkToFit="1"/>
    </xf>
    <xf numFmtId="0" fontId="7" fillId="0" borderId="0" xfId="1" applyFont="1" applyBorder="1">
      <alignment vertical="center"/>
    </xf>
    <xf numFmtId="0" fontId="1" fillId="0" borderId="0" xfId="1" applyBorder="1" applyAlignment="1">
      <alignment vertical="center" shrinkToFit="1"/>
    </xf>
    <xf numFmtId="0" fontId="7" fillId="0" borderId="0" xfId="1" applyFont="1" applyAlignment="1">
      <alignment horizontal="right" vertical="center"/>
    </xf>
    <xf numFmtId="0" fontId="7" fillId="0" borderId="0" xfId="1" applyFont="1" applyAlignment="1">
      <alignment horizontal="right" vertical="center" shrinkToFit="1"/>
    </xf>
    <xf numFmtId="0" fontId="2" fillId="0" borderId="0" xfId="1" applyFont="1" applyAlignment="1">
      <alignment horizontal="center" vertical="center"/>
    </xf>
    <xf numFmtId="0" fontId="7" fillId="0" borderId="1"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1" fillId="0" borderId="0" xfId="1" applyAlignment="1">
      <alignment vertical="center" shrinkToFit="1"/>
    </xf>
    <xf numFmtId="0" fontId="1" fillId="0" borderId="5" xfId="1" applyBorder="1" applyAlignment="1">
      <alignment horizontal="center" vertical="center"/>
    </xf>
    <xf numFmtId="0" fontId="1" fillId="0" borderId="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0" fontId="7" fillId="0" borderId="1"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1" xfId="1" applyFont="1" applyBorder="1" applyAlignment="1">
      <alignment horizontal="center" vertical="center" wrapText="1"/>
    </xf>
    <xf numFmtId="0" fontId="7" fillId="0" borderId="8" xfId="1" applyFont="1" applyBorder="1" applyAlignment="1">
      <alignment horizontal="center" vertical="center" wrapText="1"/>
    </xf>
    <xf numFmtId="0" fontId="7" fillId="0" borderId="6" xfId="1" applyFont="1" applyBorder="1" applyAlignment="1">
      <alignment horizontal="center" vertical="center" wrapText="1"/>
    </xf>
    <xf numFmtId="0" fontId="7" fillId="0" borderId="1" xfId="1" applyFont="1" applyBorder="1" applyAlignment="1">
      <alignment horizontal="center" vertical="center"/>
    </xf>
    <xf numFmtId="0" fontId="7" fillId="0" borderId="8" xfId="1" applyFont="1" applyBorder="1" applyAlignment="1">
      <alignment horizontal="center" vertical="center"/>
    </xf>
    <xf numFmtId="0" fontId="7" fillId="0" borderId="6" xfId="1" applyFont="1" applyBorder="1" applyAlignment="1">
      <alignment horizontal="center" vertical="center"/>
    </xf>
    <xf numFmtId="0" fontId="1" fillId="0" borderId="5" xfId="1" applyBorder="1" applyAlignment="1">
      <alignment vertical="center" shrinkToFit="1"/>
    </xf>
    <xf numFmtId="38" fontId="1" fillId="0" borderId="5" xfId="2" applyFont="1" applyFill="1" applyBorder="1" applyAlignment="1" applyProtection="1">
      <alignment vertical="center"/>
    </xf>
    <xf numFmtId="38" fontId="1" fillId="0" borderId="2" xfId="2" applyFont="1" applyFill="1" applyBorder="1" applyAlignment="1" applyProtection="1">
      <alignment vertical="center"/>
    </xf>
    <xf numFmtId="38" fontId="1" fillId="0" borderId="10" xfId="2" applyFont="1" applyBorder="1" applyAlignment="1" applyProtection="1">
      <alignment vertical="center"/>
    </xf>
    <xf numFmtId="38" fontId="1" fillId="0" borderId="0" xfId="2" applyFont="1" applyBorder="1" applyAlignment="1" applyProtection="1">
      <alignment vertical="center"/>
    </xf>
    <xf numFmtId="0" fontId="1" fillId="2" borderId="5" xfId="1" applyFill="1" applyBorder="1" applyAlignment="1" applyProtection="1">
      <alignment horizontal="center" vertical="center"/>
      <protection locked="0"/>
    </xf>
    <xf numFmtId="38" fontId="1" fillId="0" borderId="10" xfId="2" applyFont="1" applyBorder="1" applyAlignment="1" applyProtection="1">
      <alignment horizontal="center" vertical="center"/>
    </xf>
    <xf numFmtId="38" fontId="1" fillId="0" borderId="0" xfId="2" applyFont="1" applyBorder="1" applyAlignment="1" applyProtection="1">
      <alignment horizontal="center" vertical="center"/>
    </xf>
    <xf numFmtId="38" fontId="1" fillId="0" borderId="10" xfId="2" applyFont="1" applyBorder="1" applyAlignment="1" applyProtection="1">
      <alignment vertical="center" wrapText="1"/>
    </xf>
    <xf numFmtId="38" fontId="1" fillId="0" borderId="0" xfId="2" applyFont="1" applyBorder="1" applyAlignment="1" applyProtection="1">
      <alignment vertical="center" wrapText="1"/>
    </xf>
    <xf numFmtId="177" fontId="1" fillId="0" borderId="5" xfId="2" applyNumberFormat="1" applyFont="1" applyFill="1" applyBorder="1" applyAlignment="1" applyProtection="1">
      <alignment vertical="center"/>
    </xf>
    <xf numFmtId="177" fontId="1" fillId="0" borderId="2" xfId="2" applyNumberFormat="1" applyFont="1" applyFill="1" applyBorder="1" applyAlignment="1" applyProtection="1">
      <alignment vertical="center"/>
    </xf>
    <xf numFmtId="0" fontId="11" fillId="0" borderId="0" xfId="1" applyFont="1" applyAlignment="1">
      <alignment horizontal="right" vertical="center"/>
    </xf>
    <xf numFmtId="38" fontId="12" fillId="0" borderId="5" xfId="2" applyFont="1" applyFill="1" applyBorder="1" applyAlignment="1" applyProtection="1">
      <alignment vertical="center"/>
    </xf>
    <xf numFmtId="38" fontId="1" fillId="0" borderId="11" xfId="2" applyFont="1" applyFill="1" applyBorder="1" applyAlignment="1" applyProtection="1">
      <alignment vertical="center"/>
    </xf>
    <xf numFmtId="38" fontId="1" fillId="0" borderId="12" xfId="2" applyFont="1" applyFill="1" applyBorder="1" applyAlignment="1" applyProtection="1">
      <alignment vertical="center"/>
    </xf>
    <xf numFmtId="0" fontId="7" fillId="0" borderId="8" xfId="1" applyFont="1" applyBorder="1" applyAlignment="1">
      <alignment horizontal="center" vertical="center" wrapText="1" shrinkToFit="1"/>
    </xf>
    <xf numFmtId="0" fontId="7" fillId="0" borderId="5" xfId="1" applyFont="1" applyBorder="1" applyAlignment="1">
      <alignment horizontal="center" vertical="center" wrapText="1"/>
    </xf>
    <xf numFmtId="0" fontId="7" fillId="0" borderId="2" xfId="1" applyFont="1" applyBorder="1" applyAlignment="1">
      <alignment horizontal="center" vertical="center" shrinkToFit="1"/>
    </xf>
    <xf numFmtId="0" fontId="7" fillId="0" borderId="4" xfId="1" applyFont="1" applyBorder="1" applyAlignment="1">
      <alignment horizontal="center" vertical="center" shrinkToFit="1"/>
    </xf>
    <xf numFmtId="0" fontId="10" fillId="0" borderId="1" xfId="1" applyFont="1" applyBorder="1" applyAlignment="1">
      <alignment horizontal="center" vertical="center" wrapText="1" shrinkToFit="1"/>
    </xf>
    <xf numFmtId="0" fontId="10" fillId="0" borderId="8" xfId="1" applyFont="1" applyBorder="1" applyAlignment="1">
      <alignment horizontal="center" vertical="center" wrapText="1" shrinkToFit="1"/>
    </xf>
    <xf numFmtId="0" fontId="1" fillId="0" borderId="3" xfId="1" applyBorder="1" applyAlignment="1">
      <alignment horizontal="center" vertical="center"/>
    </xf>
    <xf numFmtId="0" fontId="1" fillId="0" borderId="4" xfId="1" applyBorder="1" applyAlignment="1">
      <alignment horizontal="center" vertical="center"/>
    </xf>
    <xf numFmtId="0" fontId="1" fillId="2" borderId="2" xfId="1" applyFill="1" applyBorder="1" applyProtection="1">
      <alignment vertical="center"/>
      <protection locked="0"/>
    </xf>
    <xf numFmtId="0" fontId="1" fillId="2" borderId="3" xfId="1" applyFill="1" applyBorder="1" applyProtection="1">
      <alignment vertical="center"/>
      <protection locked="0"/>
    </xf>
    <xf numFmtId="0" fontId="1" fillId="2" borderId="4" xfId="1" applyFill="1" applyBorder="1" applyProtection="1">
      <alignment vertical="center"/>
      <protection locked="0"/>
    </xf>
    <xf numFmtId="0" fontId="10" fillId="0" borderId="5" xfId="1" applyFont="1" applyBorder="1" applyAlignment="1">
      <alignment vertical="center" wrapText="1" shrinkToFit="1"/>
    </xf>
    <xf numFmtId="0" fontId="10" fillId="0" borderId="1" xfId="1" applyFont="1" applyBorder="1" applyAlignment="1">
      <alignment vertical="center" wrapText="1" shrinkToFit="1"/>
    </xf>
    <xf numFmtId="0" fontId="16" fillId="0" borderId="1" xfId="1" applyFont="1" applyBorder="1" applyAlignment="1">
      <alignment horizontal="center" vertical="center" wrapText="1" shrinkToFit="1"/>
    </xf>
    <xf numFmtId="0" fontId="16" fillId="0" borderId="6" xfId="1" applyFont="1" applyBorder="1" applyAlignment="1">
      <alignment horizontal="center" vertical="center" wrapText="1" shrinkToFit="1"/>
    </xf>
    <xf numFmtId="0" fontId="1" fillId="0" borderId="2" xfId="1" applyBorder="1">
      <alignment vertical="center"/>
    </xf>
    <xf numFmtId="0" fontId="1" fillId="0" borderId="3" xfId="1" applyBorder="1">
      <alignment vertical="center"/>
    </xf>
    <xf numFmtId="0" fontId="1" fillId="0" borderId="4" xfId="1" applyBorder="1">
      <alignment vertical="center"/>
    </xf>
    <xf numFmtId="0" fontId="22" fillId="0" borderId="1" xfId="1" applyFont="1" applyBorder="1" applyAlignment="1">
      <alignment horizontal="center" vertical="center"/>
    </xf>
    <xf numFmtId="0" fontId="1" fillId="0" borderId="11" xfId="1" applyBorder="1" applyAlignment="1">
      <alignment horizontal="center" vertical="center"/>
    </xf>
    <xf numFmtId="0" fontId="1" fillId="0" borderId="10" xfId="1" applyBorder="1" applyAlignment="1">
      <alignment horizontal="center" vertical="center" wrapText="1"/>
    </xf>
    <xf numFmtId="0" fontId="1" fillId="0" borderId="0" xfId="1" applyAlignment="1">
      <alignment horizontal="center" vertical="center" wrapText="1"/>
    </xf>
    <xf numFmtId="0" fontId="1" fillId="0" borderId="3" xfId="1" applyBorder="1" applyAlignment="1">
      <alignment vertical="center" shrinkToFit="1"/>
    </xf>
    <xf numFmtId="38" fontId="1" fillId="0" borderId="3" xfId="2" applyFont="1" applyFill="1" applyBorder="1" applyAlignment="1" applyProtection="1">
      <alignment vertical="center"/>
    </xf>
    <xf numFmtId="0" fontId="5" fillId="0" borderId="5" xfId="1" applyFont="1" applyBorder="1" applyAlignment="1">
      <alignment vertical="center" shrinkToFit="1"/>
    </xf>
    <xf numFmtId="0" fontId="1" fillId="5" borderId="5" xfId="1" applyFill="1" applyBorder="1" applyAlignment="1" applyProtection="1">
      <alignment horizontal="center" vertical="center"/>
      <protection locked="0"/>
    </xf>
    <xf numFmtId="0" fontId="1" fillId="0" borderId="10" xfId="2" applyNumberFormat="1" applyFont="1" applyBorder="1" applyAlignment="1" applyProtection="1">
      <alignment horizontal="center" vertical="center" wrapText="1"/>
    </xf>
    <xf numFmtId="0" fontId="1" fillId="0" borderId="0" xfId="2" applyNumberFormat="1" applyFont="1" applyBorder="1" applyAlignment="1" applyProtection="1">
      <alignment horizontal="center" vertical="center" wrapText="1"/>
    </xf>
    <xf numFmtId="0" fontId="7" fillId="0" borderId="5" xfId="1" applyFont="1" applyBorder="1" applyAlignment="1">
      <alignment horizontal="center" vertical="center"/>
    </xf>
    <xf numFmtId="0" fontId="7" fillId="0" borderId="3" xfId="1" applyFont="1" applyBorder="1" applyAlignment="1">
      <alignment horizontal="center" vertical="center" shrinkToFit="1"/>
    </xf>
    <xf numFmtId="0" fontId="5" fillId="0" borderId="2" xfId="1" applyFont="1" applyBorder="1" applyAlignment="1">
      <alignment vertical="center" shrinkToFit="1"/>
    </xf>
    <xf numFmtId="0" fontId="5" fillId="0" borderId="4" xfId="1" applyFont="1" applyBorder="1" applyAlignment="1">
      <alignment vertical="center" shrinkToFit="1"/>
    </xf>
    <xf numFmtId="0" fontId="1" fillId="2" borderId="2" xfId="1" applyFill="1" applyBorder="1" applyAlignment="1" applyProtection="1">
      <alignment horizontal="center" vertical="center"/>
      <protection locked="0"/>
    </xf>
    <xf numFmtId="0" fontId="1" fillId="2" borderId="4" xfId="1" applyFill="1" applyBorder="1" applyAlignment="1" applyProtection="1">
      <alignment horizontal="center" vertical="center"/>
      <protection locked="0"/>
    </xf>
    <xf numFmtId="177" fontId="1" fillId="0" borderId="4" xfId="2" applyNumberFormat="1" applyFont="1" applyFill="1" applyBorder="1" applyAlignment="1" applyProtection="1">
      <alignment vertical="center"/>
    </xf>
    <xf numFmtId="0" fontId="20" fillId="0" borderId="0" xfId="1" applyFont="1" applyAlignment="1">
      <alignment horizontal="center" vertical="center" shrinkToFit="1"/>
    </xf>
    <xf numFmtId="0" fontId="1" fillId="0" borderId="1" xfId="1" applyBorder="1" applyAlignment="1">
      <alignment horizontal="center" vertical="center"/>
    </xf>
    <xf numFmtId="0" fontId="1" fillId="0" borderId="13" xfId="1" applyBorder="1" applyAlignment="1">
      <alignment horizontal="center" vertical="center"/>
    </xf>
    <xf numFmtId="0" fontId="10" fillId="0" borderId="5" xfId="1" applyFont="1" applyBorder="1" applyAlignment="1">
      <alignment horizontal="center" vertical="center" wrapText="1"/>
    </xf>
    <xf numFmtId="0" fontId="7" fillId="0" borderId="13" xfId="1" applyFont="1" applyBorder="1" applyAlignment="1">
      <alignment vertical="center" wrapText="1" shrinkToFit="1"/>
    </xf>
    <xf numFmtId="0" fontId="7" fillId="0" borderId="16" xfId="1" applyFont="1" applyBorder="1" applyAlignment="1">
      <alignment vertical="center" wrapText="1" shrinkToFit="1"/>
    </xf>
    <xf numFmtId="0" fontId="21" fillId="2" borderId="5" xfId="1" applyFont="1" applyFill="1" applyBorder="1" applyAlignment="1" applyProtection="1">
      <alignment horizontal="center" vertical="center" shrinkToFit="1"/>
      <protection locked="0"/>
    </xf>
  </cellXfs>
  <cellStyles count="3">
    <cellStyle name="桁区切り 2" xfId="2" xr:uid="{550B0459-2CA8-4E43-B85D-5661ABBF118B}"/>
    <cellStyle name="標準" xfId="0" builtinId="0"/>
    <cellStyle name="標準 4" xfId="1" xr:uid="{1C2FDF09-448A-4C72-A65A-A8725B528BD5}"/>
  </cellStyles>
  <dxfs count="4">
    <dxf>
      <font>
        <color rgb="FFC00000"/>
      </font>
      <fill>
        <patternFill>
          <bgColor theme="9" tint="0.59996337778862885"/>
        </patternFill>
      </fill>
    </dxf>
    <dxf>
      <font>
        <color rgb="FFC00000"/>
      </font>
      <fill>
        <patternFill>
          <bgColor theme="9" tint="0.59996337778862885"/>
        </patternFill>
      </fill>
    </dxf>
    <dxf>
      <font>
        <color rgb="FFC00000"/>
      </font>
      <fill>
        <patternFill>
          <bgColor theme="9" tint="0.59996337778862885"/>
        </patternFill>
      </fill>
    </dxf>
    <dxf>
      <font>
        <color rgb="FFC00000"/>
      </font>
      <fill>
        <patternFill patternType="solid">
          <fgColor auto="1"/>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19050</xdr:colOff>
      <xdr:row>0</xdr:row>
      <xdr:rowOff>276226</xdr:rowOff>
    </xdr:from>
    <xdr:to>
      <xdr:col>11</xdr:col>
      <xdr:colOff>819150</xdr:colOff>
      <xdr:row>4</xdr:row>
      <xdr:rowOff>190500</xdr:rowOff>
    </xdr:to>
    <xdr:sp macro="" textlink="">
      <xdr:nvSpPr>
        <xdr:cNvPr id="2" name="角丸四角形吹き出し 7">
          <a:extLst>
            <a:ext uri="{FF2B5EF4-FFF2-40B4-BE49-F238E27FC236}">
              <a16:creationId xmlns:a16="http://schemas.microsoft.com/office/drawing/2014/main" id="{9CF01F37-86CD-4A96-A68D-5571CD32B8EE}"/>
            </a:ext>
          </a:extLst>
        </xdr:cNvPr>
        <xdr:cNvSpPr/>
      </xdr:nvSpPr>
      <xdr:spPr>
        <a:xfrm>
          <a:off x="2676525" y="276226"/>
          <a:ext cx="3943350" cy="1000124"/>
        </a:xfrm>
        <a:prstGeom prst="wedgeRoundRectCallout">
          <a:avLst>
            <a:gd name="adj1" fmla="val -59741"/>
            <a:gd name="adj2" fmla="val 21837"/>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１１年以上→　７％（キャリアパス要件適用）５％（キャリアパス要件非適用）</a:t>
          </a:r>
          <a:r>
            <a:rPr kumimoji="1" lang="en-US" altLang="ja-JP" sz="800" baseline="0">
              <a:solidFill>
                <a:sysClr val="windowText" lastClr="000000"/>
              </a:solidFill>
            </a:rPr>
            <a:t> </a:t>
          </a:r>
          <a:r>
            <a:rPr kumimoji="1" lang="ja-JP" altLang="en-US" sz="800">
              <a:solidFill>
                <a:sysClr val="windowText" lastClr="000000"/>
              </a:solidFill>
            </a:rPr>
            <a:t>１１年未満→　６％（キャリアパス要件適用）</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en-US" altLang="ja-JP" sz="800">
            <a:solidFill>
              <a:schemeClr val="tx1"/>
            </a:solidFill>
            <a:effectLst/>
            <a:latin typeface="+mn-lt"/>
            <a:ea typeface="+mn-ea"/>
            <a:cs typeface="+mn-cs"/>
          </a:endParaRPr>
        </a:p>
        <a:p>
          <a:pPr algn="l">
            <a:lnSpc>
              <a:spcPts val="1200"/>
            </a:lnSpc>
          </a:pPr>
          <a:endParaRPr kumimoji="1" lang="en-US" altLang="ja-JP" sz="800">
            <a:solidFill>
              <a:schemeClr val="tx1"/>
            </a:solidFill>
            <a:effectLst/>
            <a:latin typeface="+mn-lt"/>
            <a:ea typeface="+mn-ea"/>
            <a:cs typeface="+mn-cs"/>
          </a:endParaRPr>
        </a:p>
        <a:p>
          <a:pPr algn="l">
            <a:lnSpc>
              <a:spcPts val="1200"/>
            </a:lnSpc>
          </a:pPr>
          <a:r>
            <a:rPr kumimoji="1" lang="ja-JP" altLang="en-US" sz="1000" b="1">
              <a:solidFill>
                <a:schemeClr val="tx1"/>
              </a:solidFill>
              <a:effectLst/>
              <a:latin typeface="+mn-lt"/>
              <a:ea typeface="+mn-ea"/>
              <a:cs typeface="+mn-cs"/>
            </a:rPr>
            <a:t>処遇改善等加算</a:t>
          </a:r>
          <a:r>
            <a:rPr kumimoji="1" lang="en-US" altLang="ja-JP" sz="1000" b="1">
              <a:solidFill>
                <a:schemeClr val="tx1"/>
              </a:solidFill>
              <a:effectLst/>
              <a:latin typeface="+mn-lt"/>
              <a:ea typeface="+mn-ea"/>
              <a:cs typeface="+mn-cs"/>
            </a:rPr>
            <a:t>Ⅰ</a:t>
          </a:r>
          <a:r>
            <a:rPr kumimoji="1" lang="ja-JP" altLang="en-US" sz="1000" b="1">
              <a:solidFill>
                <a:schemeClr val="tx1"/>
              </a:solidFill>
              <a:effectLst/>
              <a:latin typeface="+mn-lt"/>
              <a:ea typeface="+mn-ea"/>
              <a:cs typeface="+mn-cs"/>
            </a:rPr>
            <a:t>申請書　</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様１</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シート</a:t>
          </a:r>
          <a:r>
            <a:rPr kumimoji="1" lang="en-US" altLang="ja-JP" sz="1000" b="1">
              <a:solidFill>
                <a:schemeClr val="tx1"/>
              </a:solidFill>
              <a:effectLst/>
              <a:latin typeface="+mn-lt"/>
              <a:ea typeface="+mn-ea"/>
              <a:cs typeface="+mn-cs"/>
            </a:rPr>
            <a:t>P</a:t>
          </a:r>
          <a:r>
            <a:rPr kumimoji="1" lang="ja-JP" altLang="en-US" sz="1000" b="1">
              <a:solidFill>
                <a:schemeClr val="tx1"/>
              </a:solidFill>
              <a:effectLst/>
              <a:latin typeface="+mn-lt"/>
              <a:ea typeface="+mn-ea"/>
              <a:cs typeface="+mn-cs"/>
            </a:rPr>
            <a:t>列</a:t>
          </a:r>
          <a:r>
            <a:rPr kumimoji="1" lang="en-US" altLang="ja-JP" sz="1000" b="1">
              <a:solidFill>
                <a:schemeClr val="tx1"/>
              </a:solidFill>
              <a:effectLst/>
              <a:latin typeface="+mn-lt"/>
              <a:ea typeface="+mn-ea"/>
              <a:cs typeface="+mn-cs"/>
            </a:rPr>
            <a:t>16</a:t>
          </a:r>
          <a:r>
            <a:rPr kumimoji="1" lang="ja-JP" altLang="en-US" sz="1000" b="1">
              <a:solidFill>
                <a:schemeClr val="tx1"/>
              </a:solidFill>
              <a:effectLst/>
              <a:latin typeface="+mn-lt"/>
              <a:ea typeface="+mn-ea"/>
              <a:cs typeface="+mn-cs"/>
            </a:rPr>
            <a:t>行目に転記</a:t>
          </a:r>
          <a:endParaRPr kumimoji="1" lang="ja-JP" altLang="en-US" sz="1000" b="1">
            <a:solidFill>
              <a:schemeClr val="tx1"/>
            </a:solidFill>
          </a:endParaRPr>
        </a:p>
      </xdr:txBody>
    </xdr:sp>
    <xdr:clientData/>
  </xdr:twoCellAnchor>
  <xdr:twoCellAnchor>
    <xdr:from>
      <xdr:col>6</xdr:col>
      <xdr:colOff>169069</xdr:colOff>
      <xdr:row>6</xdr:row>
      <xdr:rowOff>173832</xdr:rowOff>
    </xdr:from>
    <xdr:to>
      <xdr:col>11</xdr:col>
      <xdr:colOff>340518</xdr:colOff>
      <xdr:row>8</xdr:row>
      <xdr:rowOff>321469</xdr:rowOff>
    </xdr:to>
    <xdr:sp macro="" textlink="">
      <xdr:nvSpPr>
        <xdr:cNvPr id="3" name="角丸四角形吹き出し 7">
          <a:extLst>
            <a:ext uri="{FF2B5EF4-FFF2-40B4-BE49-F238E27FC236}">
              <a16:creationId xmlns:a16="http://schemas.microsoft.com/office/drawing/2014/main" id="{3CB33BE6-ABDF-41BD-9DBE-B47BC1619745}"/>
            </a:ext>
          </a:extLst>
        </xdr:cNvPr>
        <xdr:cNvSpPr/>
      </xdr:nvSpPr>
      <xdr:spPr>
        <a:xfrm>
          <a:off x="2826544" y="1621632"/>
          <a:ext cx="3314699" cy="500062"/>
        </a:xfrm>
        <a:prstGeom prst="wedgeRoundRectCallout">
          <a:avLst>
            <a:gd name="adj1" fmla="val -80907"/>
            <a:gd name="adj2" fmla="val -2641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9</xdr:col>
      <xdr:colOff>419100</xdr:colOff>
      <xdr:row>19</xdr:row>
      <xdr:rowOff>19050</xdr:rowOff>
    </xdr:from>
    <xdr:to>
      <xdr:col>11</xdr:col>
      <xdr:colOff>561975</xdr:colOff>
      <xdr:row>21</xdr:row>
      <xdr:rowOff>142875</xdr:rowOff>
    </xdr:to>
    <xdr:sp macro="" textlink="">
      <xdr:nvSpPr>
        <xdr:cNvPr id="4" name="角丸四角形吹き出し 7">
          <a:extLst>
            <a:ext uri="{FF2B5EF4-FFF2-40B4-BE49-F238E27FC236}">
              <a16:creationId xmlns:a16="http://schemas.microsoft.com/office/drawing/2014/main" id="{C3DD395F-B457-45AF-8D7E-2E02A4148AC1}"/>
            </a:ext>
          </a:extLst>
        </xdr:cNvPr>
        <xdr:cNvSpPr/>
      </xdr:nvSpPr>
      <xdr:spPr>
        <a:xfrm>
          <a:off x="4962525" y="4133850"/>
          <a:ext cx="1400175" cy="466725"/>
        </a:xfrm>
        <a:prstGeom prst="wedgeRoundRectCallout">
          <a:avLst>
            <a:gd name="adj1" fmla="val -241175"/>
            <a:gd name="adj2" fmla="val 460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twoCellAnchor>
    <xdr:from>
      <xdr:col>8</xdr:col>
      <xdr:colOff>142875</xdr:colOff>
      <xdr:row>51</xdr:row>
      <xdr:rowOff>166690</xdr:rowOff>
    </xdr:from>
    <xdr:to>
      <xdr:col>14</xdr:col>
      <xdr:colOff>40480</xdr:colOff>
      <xdr:row>55</xdr:row>
      <xdr:rowOff>228600</xdr:rowOff>
    </xdr:to>
    <xdr:sp macro="" textlink="">
      <xdr:nvSpPr>
        <xdr:cNvPr id="5" name="角丸四角形吹き出し 7">
          <a:extLst>
            <a:ext uri="{FF2B5EF4-FFF2-40B4-BE49-F238E27FC236}">
              <a16:creationId xmlns:a16="http://schemas.microsoft.com/office/drawing/2014/main" id="{E575C389-F532-4ECB-9B67-B974AA7237EE}"/>
            </a:ext>
          </a:extLst>
        </xdr:cNvPr>
        <xdr:cNvSpPr/>
      </xdr:nvSpPr>
      <xdr:spPr>
        <a:xfrm>
          <a:off x="4057650" y="13330240"/>
          <a:ext cx="3317080" cy="1100135"/>
        </a:xfrm>
        <a:prstGeom prst="wedgeRoundRectCallout">
          <a:avLst>
            <a:gd name="adj1" fmla="val -80907"/>
            <a:gd name="adj2" fmla="val -26415"/>
            <a:gd name="adj3" fmla="val 16667"/>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新規申請園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処遇改善等加算</a:t>
          </a:r>
          <a:r>
            <a:rPr kumimoji="1" lang="en-US" altLang="ja-JP" sz="1400" b="1">
              <a:solidFill>
                <a:schemeClr val="tx1"/>
              </a:solidFill>
            </a:rPr>
            <a:t>Ⅰ</a:t>
          </a:r>
          <a:r>
            <a:rPr kumimoji="1" lang="ja-JP" altLang="en-US" sz="1400" b="1">
              <a:solidFill>
                <a:schemeClr val="tx1"/>
              </a:solidFill>
            </a:rPr>
            <a:t>計画書</a:t>
          </a:r>
          <a:endParaRPr kumimoji="1" lang="en-US" altLang="ja-JP" sz="1400" b="1">
            <a:solidFill>
              <a:schemeClr val="tx1"/>
            </a:solidFill>
          </a:endParaRPr>
        </a:p>
        <a:p>
          <a:pPr algn="l">
            <a:lnSpc>
              <a:spcPts val="1200"/>
            </a:lnSpc>
          </a:pPr>
          <a:endParaRPr kumimoji="1" lang="en-US" altLang="ja-JP" sz="1400" b="1">
            <a:solidFill>
              <a:schemeClr val="tx1"/>
            </a:solidFill>
          </a:endParaRPr>
        </a:p>
        <a:p>
          <a:pPr algn="l">
            <a:lnSpc>
              <a:spcPts val="1200"/>
            </a:lnSpc>
          </a:pPr>
          <a:r>
            <a:rPr kumimoji="1" lang="en-US" altLang="ja-JP" sz="1400" b="1">
              <a:solidFill>
                <a:schemeClr val="tx1"/>
              </a:solidFill>
            </a:rPr>
            <a:t>【</a:t>
          </a:r>
          <a:r>
            <a:rPr kumimoji="1" lang="ja-JP" altLang="en-US" sz="1400" b="1">
              <a:solidFill>
                <a:schemeClr val="tx1"/>
              </a:solidFill>
            </a:rPr>
            <a:t>様４</a:t>
          </a:r>
          <a:r>
            <a:rPr kumimoji="1" lang="en-US" altLang="ja-JP" sz="1400" b="1">
              <a:solidFill>
                <a:schemeClr val="tx1"/>
              </a:solidFill>
            </a:rPr>
            <a:t>】</a:t>
          </a:r>
          <a:r>
            <a:rPr kumimoji="1" lang="ja-JP" altLang="en-US" sz="1400" b="1">
              <a:solidFill>
                <a:schemeClr val="tx1"/>
              </a:solidFill>
            </a:rPr>
            <a:t>シート</a:t>
          </a:r>
          <a:r>
            <a:rPr kumimoji="1" lang="en-US" altLang="ja-JP" sz="1400" b="1">
              <a:solidFill>
                <a:schemeClr val="tx1"/>
              </a:solidFill>
            </a:rPr>
            <a:t>AD</a:t>
          </a:r>
          <a:r>
            <a:rPr kumimoji="1" lang="ja-JP" altLang="en-US" sz="1400" b="1">
              <a:solidFill>
                <a:schemeClr val="tx1"/>
              </a:solidFill>
            </a:rPr>
            <a:t>列</a:t>
          </a:r>
          <a:r>
            <a:rPr kumimoji="1" lang="en-US" altLang="ja-JP" sz="1400" b="1">
              <a:solidFill>
                <a:schemeClr val="tx1"/>
              </a:solidFill>
            </a:rPr>
            <a:t>16</a:t>
          </a:r>
          <a:r>
            <a:rPr kumimoji="1" lang="ja-JP" altLang="en-US" sz="1400" b="1">
              <a:solidFill>
                <a:schemeClr val="tx1"/>
              </a:solidFill>
            </a:rPr>
            <a:t>行目に転記</a:t>
          </a:r>
          <a:endParaRPr kumimoji="1" lang="en-US" altLang="ja-JP" sz="1400" b="1">
            <a:solidFill>
              <a:schemeClr val="tx1"/>
            </a:solidFill>
          </a:endParaRPr>
        </a:p>
      </xdr:txBody>
    </xdr:sp>
    <xdr:clientData/>
  </xdr:twoCellAnchor>
  <xdr:twoCellAnchor>
    <xdr:from>
      <xdr:col>2</xdr:col>
      <xdr:colOff>571500</xdr:colOff>
      <xdr:row>56</xdr:row>
      <xdr:rowOff>104775</xdr:rowOff>
    </xdr:from>
    <xdr:to>
      <xdr:col>6</xdr:col>
      <xdr:colOff>209550</xdr:colOff>
      <xdr:row>61</xdr:row>
      <xdr:rowOff>14285</xdr:rowOff>
    </xdr:to>
    <xdr:sp macro="" textlink="">
      <xdr:nvSpPr>
        <xdr:cNvPr id="6" name="角丸四角形吹き出し 7">
          <a:extLst>
            <a:ext uri="{FF2B5EF4-FFF2-40B4-BE49-F238E27FC236}">
              <a16:creationId xmlns:a16="http://schemas.microsoft.com/office/drawing/2014/main" id="{6C242F86-B5F1-452B-BEE6-A867BC6E9B6E}"/>
            </a:ext>
          </a:extLst>
        </xdr:cNvPr>
        <xdr:cNvSpPr/>
      </xdr:nvSpPr>
      <xdr:spPr>
        <a:xfrm>
          <a:off x="1343025" y="14544675"/>
          <a:ext cx="1524000" cy="1100135"/>
        </a:xfrm>
        <a:prstGeom prst="wedgeRoundRectCallout">
          <a:avLst>
            <a:gd name="adj1" fmla="val -8545"/>
            <a:gd name="adj2" fmla="val -115592"/>
            <a:gd name="adj3" fmla="val 16667"/>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既申請園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誓約書に転記</a:t>
          </a:r>
          <a:endParaRPr kumimoji="1" lang="en-US" altLang="ja-JP"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295275</xdr:colOff>
      <xdr:row>7</xdr:row>
      <xdr:rowOff>47625</xdr:rowOff>
    </xdr:from>
    <xdr:to>
      <xdr:col>11</xdr:col>
      <xdr:colOff>466724</xdr:colOff>
      <xdr:row>9</xdr:row>
      <xdr:rowOff>57150</xdr:rowOff>
    </xdr:to>
    <xdr:sp macro="" textlink="">
      <xdr:nvSpPr>
        <xdr:cNvPr id="3" name="角丸四角形吹き出し 7">
          <a:extLst>
            <a:ext uri="{FF2B5EF4-FFF2-40B4-BE49-F238E27FC236}">
              <a16:creationId xmlns:a16="http://schemas.microsoft.com/office/drawing/2014/main" id="{D7EBF3DB-FD7D-47D4-A623-182141E934F8}"/>
            </a:ext>
          </a:extLst>
        </xdr:cNvPr>
        <xdr:cNvSpPr/>
      </xdr:nvSpPr>
      <xdr:spPr>
        <a:xfrm>
          <a:off x="2952750" y="1714500"/>
          <a:ext cx="3314699" cy="438150"/>
        </a:xfrm>
        <a:prstGeom prst="wedgeRoundRectCallout">
          <a:avLst>
            <a:gd name="adj1" fmla="val -78044"/>
            <a:gd name="adj2" fmla="val -48154"/>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9</xdr:col>
      <xdr:colOff>390525</xdr:colOff>
      <xdr:row>25</xdr:row>
      <xdr:rowOff>19050</xdr:rowOff>
    </xdr:from>
    <xdr:to>
      <xdr:col>11</xdr:col>
      <xdr:colOff>533400</xdr:colOff>
      <xdr:row>27</xdr:row>
      <xdr:rowOff>123825</xdr:rowOff>
    </xdr:to>
    <xdr:sp macro="" textlink="">
      <xdr:nvSpPr>
        <xdr:cNvPr id="4" name="角丸四角形吹き出し 7">
          <a:extLst>
            <a:ext uri="{FF2B5EF4-FFF2-40B4-BE49-F238E27FC236}">
              <a16:creationId xmlns:a16="http://schemas.microsoft.com/office/drawing/2014/main" id="{BEF40C55-C914-4307-82EF-98D7CF954971}"/>
            </a:ext>
          </a:extLst>
        </xdr:cNvPr>
        <xdr:cNvSpPr/>
      </xdr:nvSpPr>
      <xdr:spPr>
        <a:xfrm>
          <a:off x="4933950" y="4895850"/>
          <a:ext cx="1400175" cy="466725"/>
        </a:xfrm>
        <a:prstGeom prst="wedgeRoundRectCallout">
          <a:avLst>
            <a:gd name="adj1" fmla="val -241175"/>
            <a:gd name="adj2" fmla="val 460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twoCellAnchor>
    <xdr:from>
      <xdr:col>8</xdr:col>
      <xdr:colOff>583406</xdr:colOff>
      <xdr:row>73</xdr:row>
      <xdr:rowOff>107157</xdr:rowOff>
    </xdr:from>
    <xdr:to>
      <xdr:col>15</xdr:col>
      <xdr:colOff>64293</xdr:colOff>
      <xdr:row>78</xdr:row>
      <xdr:rowOff>85725</xdr:rowOff>
    </xdr:to>
    <xdr:sp macro="" textlink="">
      <xdr:nvSpPr>
        <xdr:cNvPr id="5" name="角丸四角形吹き出し 7">
          <a:extLst>
            <a:ext uri="{FF2B5EF4-FFF2-40B4-BE49-F238E27FC236}">
              <a16:creationId xmlns:a16="http://schemas.microsoft.com/office/drawing/2014/main" id="{E1CDC37F-6548-4C41-8325-6E5BD4D5E16D}"/>
            </a:ext>
          </a:extLst>
        </xdr:cNvPr>
        <xdr:cNvSpPr/>
      </xdr:nvSpPr>
      <xdr:spPr>
        <a:xfrm>
          <a:off x="4498181" y="17995107"/>
          <a:ext cx="3319462" cy="1254918"/>
        </a:xfrm>
        <a:prstGeom prst="wedgeRoundRectCallout">
          <a:avLst>
            <a:gd name="adj1" fmla="val -80907"/>
            <a:gd name="adj2" fmla="val -26415"/>
            <a:gd name="adj3" fmla="val 16667"/>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新規申請園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処遇改善等加算</a:t>
          </a:r>
          <a:r>
            <a:rPr kumimoji="1" lang="en-US" altLang="ja-JP" sz="1400" b="1">
              <a:solidFill>
                <a:schemeClr val="tx1"/>
              </a:solidFill>
            </a:rPr>
            <a:t>Ⅰ</a:t>
          </a:r>
          <a:r>
            <a:rPr kumimoji="1" lang="ja-JP" altLang="en-US" sz="1400" b="1">
              <a:solidFill>
                <a:schemeClr val="tx1"/>
              </a:solidFill>
            </a:rPr>
            <a:t>計画書</a:t>
          </a:r>
          <a:endParaRPr kumimoji="1" lang="en-US" altLang="ja-JP" sz="1400" b="1">
            <a:solidFill>
              <a:schemeClr val="tx1"/>
            </a:solidFill>
          </a:endParaRPr>
        </a:p>
        <a:p>
          <a:pPr algn="l">
            <a:lnSpc>
              <a:spcPts val="1200"/>
            </a:lnSpc>
          </a:pPr>
          <a:endParaRPr kumimoji="1" lang="en-US" altLang="ja-JP" sz="1400" b="1">
            <a:solidFill>
              <a:schemeClr val="tx1"/>
            </a:solidFill>
          </a:endParaRPr>
        </a:p>
        <a:p>
          <a:pPr algn="l">
            <a:lnSpc>
              <a:spcPts val="1200"/>
            </a:lnSpc>
          </a:pPr>
          <a:r>
            <a:rPr kumimoji="1" lang="en-US" altLang="ja-JP" sz="1400" b="1">
              <a:solidFill>
                <a:schemeClr val="tx1"/>
              </a:solidFill>
            </a:rPr>
            <a:t>【</a:t>
          </a:r>
          <a:r>
            <a:rPr kumimoji="1" lang="ja-JP" altLang="en-US" sz="1400" b="1">
              <a:solidFill>
                <a:schemeClr val="tx1"/>
              </a:solidFill>
            </a:rPr>
            <a:t>様４</a:t>
          </a:r>
          <a:r>
            <a:rPr kumimoji="1" lang="en-US" altLang="ja-JP" sz="1400" b="1">
              <a:solidFill>
                <a:schemeClr val="tx1"/>
              </a:solidFill>
            </a:rPr>
            <a:t>】</a:t>
          </a:r>
          <a:r>
            <a:rPr kumimoji="1" lang="ja-JP" altLang="en-US" sz="1400" b="1">
              <a:solidFill>
                <a:schemeClr val="tx1"/>
              </a:solidFill>
            </a:rPr>
            <a:t>シート</a:t>
          </a:r>
          <a:r>
            <a:rPr kumimoji="1" lang="en-US" altLang="ja-JP" sz="1400" b="1">
              <a:solidFill>
                <a:schemeClr val="tx1"/>
              </a:solidFill>
            </a:rPr>
            <a:t>AD</a:t>
          </a:r>
          <a:r>
            <a:rPr kumimoji="1" lang="ja-JP" altLang="en-US" sz="1400" b="1">
              <a:solidFill>
                <a:schemeClr val="tx1"/>
              </a:solidFill>
            </a:rPr>
            <a:t>列</a:t>
          </a:r>
          <a:r>
            <a:rPr kumimoji="1" lang="en-US" altLang="ja-JP" sz="1400" b="1">
              <a:solidFill>
                <a:schemeClr val="tx1"/>
              </a:solidFill>
            </a:rPr>
            <a:t>16</a:t>
          </a:r>
          <a:r>
            <a:rPr kumimoji="1" lang="ja-JP" altLang="en-US" sz="1400" b="1">
              <a:solidFill>
                <a:schemeClr val="tx1"/>
              </a:solidFill>
            </a:rPr>
            <a:t>行目に転記</a:t>
          </a:r>
        </a:p>
      </xdr:txBody>
    </xdr:sp>
    <xdr:clientData/>
  </xdr:twoCellAnchor>
  <xdr:twoCellAnchor>
    <xdr:from>
      <xdr:col>6</xdr:col>
      <xdr:colOff>180975</xdr:colOff>
      <xdr:row>1</xdr:row>
      <xdr:rowOff>19050</xdr:rowOff>
    </xdr:from>
    <xdr:to>
      <xdr:col>12</xdr:col>
      <xdr:colOff>28575</xdr:colOff>
      <xdr:row>4</xdr:row>
      <xdr:rowOff>133352</xdr:rowOff>
    </xdr:to>
    <xdr:sp macro="" textlink="">
      <xdr:nvSpPr>
        <xdr:cNvPr id="6" name="角丸四角形吹き出し 7">
          <a:extLst>
            <a:ext uri="{FF2B5EF4-FFF2-40B4-BE49-F238E27FC236}">
              <a16:creationId xmlns:a16="http://schemas.microsoft.com/office/drawing/2014/main" id="{13AADC8A-CF6C-4D97-9425-43E34733DA6E}"/>
            </a:ext>
          </a:extLst>
        </xdr:cNvPr>
        <xdr:cNvSpPr/>
      </xdr:nvSpPr>
      <xdr:spPr>
        <a:xfrm>
          <a:off x="2838450" y="304800"/>
          <a:ext cx="3943350" cy="971552"/>
        </a:xfrm>
        <a:prstGeom prst="wedgeRoundRectCallout">
          <a:avLst>
            <a:gd name="adj1" fmla="val -63848"/>
            <a:gd name="adj2" fmla="val 72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１１年以上→　７％（キャリアパス要件適用）５％（キャリアパス要件非適用）</a:t>
          </a:r>
          <a:r>
            <a:rPr kumimoji="1" lang="en-US" altLang="ja-JP" sz="800" baseline="0">
              <a:solidFill>
                <a:sysClr val="windowText" lastClr="000000"/>
              </a:solidFill>
            </a:rPr>
            <a:t> </a:t>
          </a:r>
          <a:r>
            <a:rPr kumimoji="1" lang="ja-JP" altLang="en-US" sz="800">
              <a:solidFill>
                <a:sysClr val="windowText" lastClr="000000"/>
              </a:solidFill>
            </a:rPr>
            <a:t>１１年未満→　６％（キャリアパス要件適用）</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en-US" altLang="ja-JP" sz="800">
            <a:solidFill>
              <a:schemeClr val="tx1"/>
            </a:solidFill>
            <a:effectLst/>
            <a:latin typeface="+mn-lt"/>
            <a:ea typeface="+mn-ea"/>
            <a:cs typeface="+mn-cs"/>
          </a:endParaRPr>
        </a:p>
        <a:p>
          <a:pPr algn="l">
            <a:lnSpc>
              <a:spcPts val="1200"/>
            </a:lnSpc>
          </a:pPr>
          <a:endParaRPr kumimoji="1" lang="en-US" altLang="ja-JP" sz="800">
            <a:solidFill>
              <a:schemeClr val="tx1"/>
            </a:solidFill>
            <a:effectLst/>
            <a:latin typeface="+mn-lt"/>
            <a:ea typeface="+mn-ea"/>
            <a:cs typeface="+mn-cs"/>
          </a:endParaRPr>
        </a:p>
        <a:p>
          <a:pPr algn="l">
            <a:lnSpc>
              <a:spcPts val="1200"/>
            </a:lnSpc>
          </a:pPr>
          <a:r>
            <a:rPr kumimoji="1" lang="ja-JP" altLang="en-US" sz="1000" b="1">
              <a:solidFill>
                <a:schemeClr val="tx1"/>
              </a:solidFill>
              <a:effectLst/>
              <a:latin typeface="+mn-lt"/>
              <a:ea typeface="+mn-ea"/>
              <a:cs typeface="+mn-cs"/>
            </a:rPr>
            <a:t>処遇改善等加算</a:t>
          </a:r>
          <a:r>
            <a:rPr kumimoji="1" lang="en-US" altLang="ja-JP" sz="1000" b="1">
              <a:solidFill>
                <a:schemeClr val="tx1"/>
              </a:solidFill>
              <a:effectLst/>
              <a:latin typeface="+mn-lt"/>
              <a:ea typeface="+mn-ea"/>
              <a:cs typeface="+mn-cs"/>
            </a:rPr>
            <a:t>Ⅰ</a:t>
          </a:r>
          <a:r>
            <a:rPr kumimoji="1" lang="ja-JP" altLang="en-US" sz="1000" b="1">
              <a:solidFill>
                <a:schemeClr val="tx1"/>
              </a:solidFill>
              <a:effectLst/>
              <a:latin typeface="+mn-lt"/>
              <a:ea typeface="+mn-ea"/>
              <a:cs typeface="+mn-cs"/>
            </a:rPr>
            <a:t>申請書　</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様１</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シート</a:t>
          </a:r>
          <a:r>
            <a:rPr kumimoji="1" lang="en-US" altLang="ja-JP" sz="1000" b="1">
              <a:solidFill>
                <a:schemeClr val="tx1"/>
              </a:solidFill>
              <a:effectLst/>
              <a:latin typeface="+mn-lt"/>
              <a:ea typeface="+mn-ea"/>
              <a:cs typeface="+mn-cs"/>
            </a:rPr>
            <a:t>P</a:t>
          </a:r>
          <a:r>
            <a:rPr kumimoji="1" lang="ja-JP" altLang="en-US" sz="1000" b="1">
              <a:solidFill>
                <a:schemeClr val="tx1"/>
              </a:solidFill>
              <a:effectLst/>
              <a:latin typeface="+mn-lt"/>
              <a:ea typeface="+mn-ea"/>
              <a:cs typeface="+mn-cs"/>
            </a:rPr>
            <a:t>列</a:t>
          </a:r>
          <a:r>
            <a:rPr kumimoji="1" lang="en-US" altLang="ja-JP" sz="1000" b="1">
              <a:solidFill>
                <a:schemeClr val="tx1"/>
              </a:solidFill>
              <a:effectLst/>
              <a:latin typeface="+mn-lt"/>
              <a:ea typeface="+mn-ea"/>
              <a:cs typeface="+mn-cs"/>
            </a:rPr>
            <a:t>16</a:t>
          </a:r>
          <a:r>
            <a:rPr kumimoji="1" lang="ja-JP" altLang="en-US" sz="1000" b="1">
              <a:solidFill>
                <a:schemeClr val="tx1"/>
              </a:solidFill>
              <a:effectLst/>
              <a:latin typeface="+mn-lt"/>
              <a:ea typeface="+mn-ea"/>
              <a:cs typeface="+mn-cs"/>
            </a:rPr>
            <a:t>行目に転記</a:t>
          </a:r>
          <a:endParaRPr kumimoji="1" lang="ja-JP" altLang="en-US" sz="1000" b="1">
            <a:solidFill>
              <a:schemeClr val="tx1"/>
            </a:solidFill>
          </a:endParaRPr>
        </a:p>
      </xdr:txBody>
    </xdr:sp>
    <xdr:clientData/>
  </xdr:twoCellAnchor>
  <xdr:twoCellAnchor>
    <xdr:from>
      <xdr:col>2</xdr:col>
      <xdr:colOff>561975</xdr:colOff>
      <xdr:row>78</xdr:row>
      <xdr:rowOff>114300</xdr:rowOff>
    </xdr:from>
    <xdr:to>
      <xdr:col>6</xdr:col>
      <xdr:colOff>200025</xdr:colOff>
      <xdr:row>83</xdr:row>
      <xdr:rowOff>23810</xdr:rowOff>
    </xdr:to>
    <xdr:sp macro="" textlink="">
      <xdr:nvSpPr>
        <xdr:cNvPr id="2" name="角丸四角形吹き出し 7">
          <a:extLst>
            <a:ext uri="{FF2B5EF4-FFF2-40B4-BE49-F238E27FC236}">
              <a16:creationId xmlns:a16="http://schemas.microsoft.com/office/drawing/2014/main" id="{DB331E27-DAEC-4074-AA10-5358D4D79433}"/>
            </a:ext>
          </a:extLst>
        </xdr:cNvPr>
        <xdr:cNvSpPr/>
      </xdr:nvSpPr>
      <xdr:spPr>
        <a:xfrm>
          <a:off x="1333500" y="19278600"/>
          <a:ext cx="1524000" cy="1100135"/>
        </a:xfrm>
        <a:prstGeom prst="wedgeRoundRectCallout">
          <a:avLst>
            <a:gd name="adj1" fmla="val -8545"/>
            <a:gd name="adj2" fmla="val -115592"/>
            <a:gd name="adj3" fmla="val 16667"/>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既申請園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誓約書に転記</a:t>
          </a:r>
          <a:endParaRPr kumimoji="1" lang="en-US" altLang="ja-JP" sz="14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295275</xdr:colOff>
      <xdr:row>6</xdr:row>
      <xdr:rowOff>47625</xdr:rowOff>
    </xdr:from>
    <xdr:to>
      <xdr:col>10</xdr:col>
      <xdr:colOff>466724</xdr:colOff>
      <xdr:row>8</xdr:row>
      <xdr:rowOff>0</xdr:rowOff>
    </xdr:to>
    <xdr:sp macro="" textlink="">
      <xdr:nvSpPr>
        <xdr:cNvPr id="3" name="角丸四角形吹き出し 7">
          <a:extLst>
            <a:ext uri="{FF2B5EF4-FFF2-40B4-BE49-F238E27FC236}">
              <a16:creationId xmlns:a16="http://schemas.microsoft.com/office/drawing/2014/main" id="{485D6ADA-1F04-46A6-AEF2-30E6E8BD374D}"/>
            </a:ext>
          </a:extLst>
        </xdr:cNvPr>
        <xdr:cNvSpPr/>
      </xdr:nvSpPr>
      <xdr:spPr>
        <a:xfrm>
          <a:off x="2952750" y="1438275"/>
          <a:ext cx="3314699" cy="381000"/>
        </a:xfrm>
        <a:prstGeom prst="wedgeRoundRectCallout">
          <a:avLst>
            <a:gd name="adj1" fmla="val -84078"/>
            <a:gd name="adj2" fmla="val -30654"/>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8</xdr:col>
      <xdr:colOff>276225</xdr:colOff>
      <xdr:row>12</xdr:row>
      <xdr:rowOff>76199</xdr:rowOff>
    </xdr:from>
    <xdr:to>
      <xdr:col>10</xdr:col>
      <xdr:colOff>485775</xdr:colOff>
      <xdr:row>15</xdr:row>
      <xdr:rowOff>104775</xdr:rowOff>
    </xdr:to>
    <xdr:sp macro="" textlink="">
      <xdr:nvSpPr>
        <xdr:cNvPr id="4" name="角丸四角形吹き出し 7">
          <a:extLst>
            <a:ext uri="{FF2B5EF4-FFF2-40B4-BE49-F238E27FC236}">
              <a16:creationId xmlns:a16="http://schemas.microsoft.com/office/drawing/2014/main" id="{AF65234B-5A8F-4362-AAE3-C882A8F8D6DE}"/>
            </a:ext>
          </a:extLst>
        </xdr:cNvPr>
        <xdr:cNvSpPr/>
      </xdr:nvSpPr>
      <xdr:spPr>
        <a:xfrm>
          <a:off x="4819650" y="2581274"/>
          <a:ext cx="1466850" cy="552451"/>
        </a:xfrm>
        <a:prstGeom prst="wedgeRoundRectCallout">
          <a:avLst>
            <a:gd name="adj1" fmla="val -241175"/>
            <a:gd name="adj2" fmla="val 460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twoCellAnchor>
    <xdr:from>
      <xdr:col>7</xdr:col>
      <xdr:colOff>321469</xdr:colOff>
      <xdr:row>37</xdr:row>
      <xdr:rowOff>214313</xdr:rowOff>
    </xdr:from>
    <xdr:to>
      <xdr:col>13</xdr:col>
      <xdr:colOff>338137</xdr:colOff>
      <xdr:row>42</xdr:row>
      <xdr:rowOff>114300</xdr:rowOff>
    </xdr:to>
    <xdr:sp macro="" textlink="">
      <xdr:nvSpPr>
        <xdr:cNvPr id="5" name="角丸四角形吹き出し 7">
          <a:extLst>
            <a:ext uri="{FF2B5EF4-FFF2-40B4-BE49-F238E27FC236}">
              <a16:creationId xmlns:a16="http://schemas.microsoft.com/office/drawing/2014/main" id="{D9C9C21C-475C-4C03-ADA9-EDC23C7788EA}"/>
            </a:ext>
          </a:extLst>
        </xdr:cNvPr>
        <xdr:cNvSpPr/>
      </xdr:nvSpPr>
      <xdr:spPr>
        <a:xfrm>
          <a:off x="4236244" y="9101138"/>
          <a:ext cx="3321843" cy="1176337"/>
        </a:xfrm>
        <a:prstGeom prst="wedgeRoundRectCallout">
          <a:avLst>
            <a:gd name="adj1" fmla="val -80907"/>
            <a:gd name="adj2" fmla="val -26415"/>
            <a:gd name="adj3" fmla="val 16667"/>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新規申請園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処遇改善等加算</a:t>
          </a:r>
          <a:r>
            <a:rPr kumimoji="1" lang="en-US" altLang="ja-JP" sz="1400" b="1">
              <a:solidFill>
                <a:schemeClr val="tx1"/>
              </a:solidFill>
            </a:rPr>
            <a:t>Ⅰ</a:t>
          </a:r>
          <a:r>
            <a:rPr kumimoji="1" lang="ja-JP" altLang="en-US" sz="1400" b="1">
              <a:solidFill>
                <a:schemeClr val="tx1"/>
              </a:solidFill>
            </a:rPr>
            <a:t>計画書</a:t>
          </a:r>
          <a:endParaRPr kumimoji="1" lang="en-US" altLang="ja-JP" sz="1400" b="1">
            <a:solidFill>
              <a:schemeClr val="tx1"/>
            </a:solidFill>
          </a:endParaRPr>
        </a:p>
        <a:p>
          <a:pPr algn="l">
            <a:lnSpc>
              <a:spcPts val="1200"/>
            </a:lnSpc>
          </a:pPr>
          <a:endParaRPr kumimoji="1" lang="en-US" altLang="ja-JP" sz="1400" b="1">
            <a:solidFill>
              <a:schemeClr val="tx1"/>
            </a:solidFill>
          </a:endParaRPr>
        </a:p>
        <a:p>
          <a:pPr algn="l">
            <a:lnSpc>
              <a:spcPts val="1200"/>
            </a:lnSpc>
          </a:pPr>
          <a:r>
            <a:rPr kumimoji="1" lang="en-US" altLang="ja-JP" sz="1400" b="1">
              <a:solidFill>
                <a:schemeClr val="tx1"/>
              </a:solidFill>
            </a:rPr>
            <a:t>【</a:t>
          </a:r>
          <a:r>
            <a:rPr kumimoji="1" lang="ja-JP" altLang="en-US" sz="1400" b="1">
              <a:solidFill>
                <a:schemeClr val="tx1"/>
              </a:solidFill>
            </a:rPr>
            <a:t>様４</a:t>
          </a:r>
          <a:r>
            <a:rPr kumimoji="1" lang="en-US" altLang="ja-JP" sz="1400" b="1">
              <a:solidFill>
                <a:schemeClr val="tx1"/>
              </a:solidFill>
            </a:rPr>
            <a:t>】</a:t>
          </a:r>
          <a:r>
            <a:rPr kumimoji="1" lang="ja-JP" altLang="en-US" sz="1400" b="1">
              <a:solidFill>
                <a:schemeClr val="tx1"/>
              </a:solidFill>
            </a:rPr>
            <a:t>シート</a:t>
          </a:r>
          <a:r>
            <a:rPr kumimoji="1" lang="en-US" altLang="ja-JP" sz="1400" b="1">
              <a:solidFill>
                <a:schemeClr val="tx1"/>
              </a:solidFill>
            </a:rPr>
            <a:t>AD</a:t>
          </a:r>
          <a:r>
            <a:rPr kumimoji="1" lang="ja-JP" altLang="en-US" sz="1400" b="1">
              <a:solidFill>
                <a:schemeClr val="tx1"/>
              </a:solidFill>
            </a:rPr>
            <a:t>列</a:t>
          </a:r>
          <a:r>
            <a:rPr kumimoji="1" lang="en-US" altLang="ja-JP" sz="1400" b="1">
              <a:solidFill>
                <a:schemeClr val="tx1"/>
              </a:solidFill>
            </a:rPr>
            <a:t>16</a:t>
          </a:r>
          <a:r>
            <a:rPr kumimoji="1" lang="ja-JP" altLang="en-US" sz="1400" b="1">
              <a:solidFill>
                <a:schemeClr val="tx1"/>
              </a:solidFill>
            </a:rPr>
            <a:t>行目に転記</a:t>
          </a:r>
        </a:p>
      </xdr:txBody>
    </xdr:sp>
    <xdr:clientData/>
  </xdr:twoCellAnchor>
  <xdr:twoCellAnchor>
    <xdr:from>
      <xdr:col>5</xdr:col>
      <xdr:colOff>66675</xdr:colOff>
      <xdr:row>1</xdr:row>
      <xdr:rowOff>38100</xdr:rowOff>
    </xdr:from>
    <xdr:to>
      <xdr:col>11</xdr:col>
      <xdr:colOff>66675</xdr:colOff>
      <xdr:row>5</xdr:row>
      <xdr:rowOff>66677</xdr:rowOff>
    </xdr:to>
    <xdr:sp macro="" textlink="">
      <xdr:nvSpPr>
        <xdr:cNvPr id="6" name="角丸四角形吹き出し 7">
          <a:extLst>
            <a:ext uri="{FF2B5EF4-FFF2-40B4-BE49-F238E27FC236}">
              <a16:creationId xmlns:a16="http://schemas.microsoft.com/office/drawing/2014/main" id="{EF46C8F0-F5AD-414F-A748-2EF7BCF45C56}"/>
            </a:ext>
          </a:extLst>
        </xdr:cNvPr>
        <xdr:cNvSpPr/>
      </xdr:nvSpPr>
      <xdr:spPr>
        <a:xfrm>
          <a:off x="2724150" y="323850"/>
          <a:ext cx="3943350" cy="1028702"/>
        </a:xfrm>
        <a:prstGeom prst="wedgeRoundRectCallout">
          <a:avLst>
            <a:gd name="adj1" fmla="val -63848"/>
            <a:gd name="adj2" fmla="val 72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１１年以上→　７％（キャリアパス要件適用）５％（キャリアパス要件非適用）</a:t>
          </a:r>
          <a:r>
            <a:rPr kumimoji="1" lang="en-US" altLang="ja-JP" sz="800" baseline="0">
              <a:solidFill>
                <a:sysClr val="windowText" lastClr="000000"/>
              </a:solidFill>
            </a:rPr>
            <a:t> </a:t>
          </a:r>
          <a:r>
            <a:rPr kumimoji="1" lang="ja-JP" altLang="en-US" sz="800">
              <a:solidFill>
                <a:sysClr val="windowText" lastClr="000000"/>
              </a:solidFill>
            </a:rPr>
            <a:t>１１年未満→　６％（キャリアパス要件適用）</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en-US" altLang="ja-JP" sz="800">
            <a:solidFill>
              <a:schemeClr val="tx1"/>
            </a:solidFill>
            <a:effectLst/>
            <a:latin typeface="+mn-lt"/>
            <a:ea typeface="+mn-ea"/>
            <a:cs typeface="+mn-cs"/>
          </a:endParaRPr>
        </a:p>
        <a:p>
          <a:pPr algn="l">
            <a:lnSpc>
              <a:spcPts val="1200"/>
            </a:lnSpc>
          </a:pPr>
          <a:endParaRPr kumimoji="1" lang="en-US" altLang="ja-JP" sz="800">
            <a:solidFill>
              <a:schemeClr val="tx1"/>
            </a:solidFill>
            <a:effectLst/>
            <a:latin typeface="+mn-lt"/>
            <a:ea typeface="+mn-ea"/>
            <a:cs typeface="+mn-cs"/>
          </a:endParaRPr>
        </a:p>
        <a:p>
          <a:pPr algn="l">
            <a:lnSpc>
              <a:spcPts val="1200"/>
            </a:lnSpc>
          </a:pPr>
          <a:r>
            <a:rPr kumimoji="1" lang="ja-JP" altLang="en-US" sz="1000" b="1">
              <a:solidFill>
                <a:schemeClr val="tx1"/>
              </a:solidFill>
              <a:effectLst/>
              <a:latin typeface="+mn-lt"/>
              <a:ea typeface="+mn-ea"/>
              <a:cs typeface="+mn-cs"/>
            </a:rPr>
            <a:t>処遇改善等加算</a:t>
          </a:r>
          <a:r>
            <a:rPr kumimoji="1" lang="en-US" altLang="ja-JP" sz="1000" b="1">
              <a:solidFill>
                <a:schemeClr val="tx1"/>
              </a:solidFill>
              <a:effectLst/>
              <a:latin typeface="+mn-lt"/>
              <a:ea typeface="+mn-ea"/>
              <a:cs typeface="+mn-cs"/>
            </a:rPr>
            <a:t>Ⅰ</a:t>
          </a:r>
          <a:r>
            <a:rPr kumimoji="1" lang="ja-JP" altLang="en-US" sz="1000" b="1">
              <a:solidFill>
                <a:schemeClr val="tx1"/>
              </a:solidFill>
              <a:effectLst/>
              <a:latin typeface="+mn-lt"/>
              <a:ea typeface="+mn-ea"/>
              <a:cs typeface="+mn-cs"/>
            </a:rPr>
            <a:t>申請書　</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様１</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シート</a:t>
          </a:r>
          <a:r>
            <a:rPr kumimoji="1" lang="en-US" altLang="ja-JP" sz="1000" b="1">
              <a:solidFill>
                <a:schemeClr val="tx1"/>
              </a:solidFill>
              <a:effectLst/>
              <a:latin typeface="+mn-lt"/>
              <a:ea typeface="+mn-ea"/>
              <a:cs typeface="+mn-cs"/>
            </a:rPr>
            <a:t>P</a:t>
          </a:r>
          <a:r>
            <a:rPr kumimoji="1" lang="ja-JP" altLang="en-US" sz="1000" b="1">
              <a:solidFill>
                <a:schemeClr val="tx1"/>
              </a:solidFill>
              <a:effectLst/>
              <a:latin typeface="+mn-lt"/>
              <a:ea typeface="+mn-ea"/>
              <a:cs typeface="+mn-cs"/>
            </a:rPr>
            <a:t>列</a:t>
          </a:r>
          <a:r>
            <a:rPr kumimoji="1" lang="en-US" altLang="ja-JP" sz="1000" b="1">
              <a:solidFill>
                <a:schemeClr val="tx1"/>
              </a:solidFill>
              <a:effectLst/>
              <a:latin typeface="+mn-lt"/>
              <a:ea typeface="+mn-ea"/>
              <a:cs typeface="+mn-cs"/>
            </a:rPr>
            <a:t>16</a:t>
          </a:r>
          <a:r>
            <a:rPr kumimoji="1" lang="ja-JP" altLang="en-US" sz="1000" b="1">
              <a:solidFill>
                <a:schemeClr val="tx1"/>
              </a:solidFill>
              <a:effectLst/>
              <a:latin typeface="+mn-lt"/>
              <a:ea typeface="+mn-ea"/>
              <a:cs typeface="+mn-cs"/>
            </a:rPr>
            <a:t>行目に転記</a:t>
          </a:r>
          <a:endParaRPr kumimoji="1" lang="ja-JP" altLang="en-US" sz="1000" b="1">
            <a:solidFill>
              <a:schemeClr val="tx1"/>
            </a:solidFill>
          </a:endParaRPr>
        </a:p>
      </xdr:txBody>
    </xdr:sp>
    <xdr:clientData/>
  </xdr:twoCellAnchor>
  <xdr:twoCellAnchor>
    <xdr:from>
      <xdr:col>2</xdr:col>
      <xdr:colOff>485775</xdr:colOff>
      <xdr:row>43</xdr:row>
      <xdr:rowOff>152400</xdr:rowOff>
    </xdr:from>
    <xdr:to>
      <xdr:col>5</xdr:col>
      <xdr:colOff>123825</xdr:colOff>
      <xdr:row>48</xdr:row>
      <xdr:rowOff>61910</xdr:rowOff>
    </xdr:to>
    <xdr:sp macro="" textlink="">
      <xdr:nvSpPr>
        <xdr:cNvPr id="2" name="角丸四角形吹き出し 7">
          <a:extLst>
            <a:ext uri="{FF2B5EF4-FFF2-40B4-BE49-F238E27FC236}">
              <a16:creationId xmlns:a16="http://schemas.microsoft.com/office/drawing/2014/main" id="{17352E77-2CC6-4518-99D9-3906547F6E5A}"/>
            </a:ext>
          </a:extLst>
        </xdr:cNvPr>
        <xdr:cNvSpPr/>
      </xdr:nvSpPr>
      <xdr:spPr>
        <a:xfrm>
          <a:off x="1257300" y="10553700"/>
          <a:ext cx="1524000" cy="1100135"/>
        </a:xfrm>
        <a:prstGeom prst="wedgeRoundRectCallout">
          <a:avLst>
            <a:gd name="adj1" fmla="val -8545"/>
            <a:gd name="adj2" fmla="val -115592"/>
            <a:gd name="adj3" fmla="val 16667"/>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既申請園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誓約書に転記</a:t>
          </a:r>
          <a:endParaRPr kumimoji="1" lang="en-US" altLang="ja-JP" sz="14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133350</xdr:colOff>
      <xdr:row>6</xdr:row>
      <xdr:rowOff>123826</xdr:rowOff>
    </xdr:from>
    <xdr:to>
      <xdr:col>10</xdr:col>
      <xdr:colOff>304799</xdr:colOff>
      <xdr:row>8</xdr:row>
      <xdr:rowOff>104775</xdr:rowOff>
    </xdr:to>
    <xdr:sp macro="" textlink="">
      <xdr:nvSpPr>
        <xdr:cNvPr id="3" name="角丸四角形吹き出し 7">
          <a:extLst>
            <a:ext uri="{FF2B5EF4-FFF2-40B4-BE49-F238E27FC236}">
              <a16:creationId xmlns:a16="http://schemas.microsoft.com/office/drawing/2014/main" id="{F5DDF435-4C8C-4581-977A-B8FC8A8A0DA3}"/>
            </a:ext>
          </a:extLst>
        </xdr:cNvPr>
        <xdr:cNvSpPr/>
      </xdr:nvSpPr>
      <xdr:spPr>
        <a:xfrm>
          <a:off x="2790825" y="1514476"/>
          <a:ext cx="3314699" cy="323849"/>
        </a:xfrm>
        <a:prstGeom prst="wedgeRoundRectCallout">
          <a:avLst>
            <a:gd name="adj1" fmla="val -78331"/>
            <a:gd name="adj2" fmla="val 13611"/>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7</xdr:col>
      <xdr:colOff>590550</xdr:colOff>
      <xdr:row>13</xdr:row>
      <xdr:rowOff>66675</xdr:rowOff>
    </xdr:from>
    <xdr:to>
      <xdr:col>10</xdr:col>
      <xdr:colOff>247650</xdr:colOff>
      <xdr:row>17</xdr:row>
      <xdr:rowOff>28575</xdr:rowOff>
    </xdr:to>
    <xdr:sp macro="" textlink="">
      <xdr:nvSpPr>
        <xdr:cNvPr id="4" name="角丸四角形吹き出し 7">
          <a:extLst>
            <a:ext uri="{FF2B5EF4-FFF2-40B4-BE49-F238E27FC236}">
              <a16:creationId xmlns:a16="http://schemas.microsoft.com/office/drawing/2014/main" id="{B1013718-6C7F-4301-913B-9F8E12A8B238}"/>
            </a:ext>
          </a:extLst>
        </xdr:cNvPr>
        <xdr:cNvSpPr/>
      </xdr:nvSpPr>
      <xdr:spPr>
        <a:xfrm>
          <a:off x="4505325" y="2847975"/>
          <a:ext cx="1543050" cy="647700"/>
        </a:xfrm>
        <a:prstGeom prst="wedgeRoundRectCallout">
          <a:avLst>
            <a:gd name="adj1" fmla="val -218336"/>
            <a:gd name="adj2" fmla="val 6365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twoCellAnchor>
    <xdr:from>
      <xdr:col>7</xdr:col>
      <xdr:colOff>617882</xdr:colOff>
      <xdr:row>39</xdr:row>
      <xdr:rowOff>40170</xdr:rowOff>
    </xdr:from>
    <xdr:to>
      <xdr:col>14</xdr:col>
      <xdr:colOff>321674</xdr:colOff>
      <xdr:row>43</xdr:row>
      <xdr:rowOff>152400</xdr:rowOff>
    </xdr:to>
    <xdr:sp macro="" textlink="">
      <xdr:nvSpPr>
        <xdr:cNvPr id="5" name="角丸四角形吹き出し 7">
          <a:extLst>
            <a:ext uri="{FF2B5EF4-FFF2-40B4-BE49-F238E27FC236}">
              <a16:creationId xmlns:a16="http://schemas.microsoft.com/office/drawing/2014/main" id="{5A3B786A-FA0C-4635-9384-702FE898DDDC}"/>
            </a:ext>
          </a:extLst>
        </xdr:cNvPr>
        <xdr:cNvSpPr/>
      </xdr:nvSpPr>
      <xdr:spPr>
        <a:xfrm>
          <a:off x="4532657" y="9241320"/>
          <a:ext cx="3313767" cy="1150455"/>
        </a:xfrm>
        <a:prstGeom prst="wedgeRoundRectCallout">
          <a:avLst>
            <a:gd name="adj1" fmla="val -80907"/>
            <a:gd name="adj2" fmla="val -26415"/>
            <a:gd name="adj3" fmla="val 16667"/>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新規申請園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処遇改善等加算</a:t>
          </a:r>
          <a:r>
            <a:rPr kumimoji="1" lang="en-US" altLang="ja-JP" sz="1400" b="1">
              <a:solidFill>
                <a:schemeClr val="tx1"/>
              </a:solidFill>
            </a:rPr>
            <a:t>Ⅰ</a:t>
          </a:r>
          <a:r>
            <a:rPr kumimoji="1" lang="ja-JP" altLang="en-US" sz="1400" b="1">
              <a:solidFill>
                <a:schemeClr val="tx1"/>
              </a:solidFill>
            </a:rPr>
            <a:t>計画書</a:t>
          </a:r>
          <a:endParaRPr kumimoji="1" lang="en-US" altLang="ja-JP" sz="1400" b="1">
            <a:solidFill>
              <a:schemeClr val="tx1"/>
            </a:solidFill>
          </a:endParaRPr>
        </a:p>
        <a:p>
          <a:pPr algn="l">
            <a:lnSpc>
              <a:spcPts val="1200"/>
            </a:lnSpc>
          </a:pPr>
          <a:endParaRPr kumimoji="1" lang="en-US" altLang="ja-JP" sz="1400" b="1">
            <a:solidFill>
              <a:schemeClr val="tx1"/>
            </a:solidFill>
          </a:endParaRPr>
        </a:p>
        <a:p>
          <a:pPr algn="l">
            <a:lnSpc>
              <a:spcPts val="1200"/>
            </a:lnSpc>
          </a:pPr>
          <a:r>
            <a:rPr kumimoji="1" lang="en-US" altLang="ja-JP" sz="1400" b="1">
              <a:solidFill>
                <a:schemeClr val="tx1"/>
              </a:solidFill>
            </a:rPr>
            <a:t>【</a:t>
          </a:r>
          <a:r>
            <a:rPr kumimoji="1" lang="ja-JP" altLang="en-US" sz="1400" b="1">
              <a:solidFill>
                <a:schemeClr val="tx1"/>
              </a:solidFill>
            </a:rPr>
            <a:t>様４</a:t>
          </a:r>
          <a:r>
            <a:rPr kumimoji="1" lang="en-US" altLang="ja-JP" sz="1400" b="1">
              <a:solidFill>
                <a:schemeClr val="tx1"/>
              </a:solidFill>
            </a:rPr>
            <a:t>】</a:t>
          </a:r>
          <a:r>
            <a:rPr kumimoji="1" lang="ja-JP" altLang="en-US" sz="1400" b="1">
              <a:solidFill>
                <a:schemeClr val="tx1"/>
              </a:solidFill>
            </a:rPr>
            <a:t>シート</a:t>
          </a:r>
          <a:r>
            <a:rPr kumimoji="1" lang="en-US" altLang="ja-JP" sz="1400" b="1">
              <a:solidFill>
                <a:schemeClr val="tx1"/>
              </a:solidFill>
            </a:rPr>
            <a:t>AD</a:t>
          </a:r>
          <a:r>
            <a:rPr kumimoji="1" lang="ja-JP" altLang="en-US" sz="1400" b="1">
              <a:solidFill>
                <a:schemeClr val="tx1"/>
              </a:solidFill>
            </a:rPr>
            <a:t>列</a:t>
          </a:r>
          <a:r>
            <a:rPr kumimoji="1" lang="en-US" altLang="ja-JP" sz="1400" b="1">
              <a:solidFill>
                <a:schemeClr val="tx1"/>
              </a:solidFill>
            </a:rPr>
            <a:t>16</a:t>
          </a:r>
          <a:r>
            <a:rPr kumimoji="1" lang="ja-JP" altLang="en-US" sz="1400" b="1">
              <a:solidFill>
                <a:schemeClr val="tx1"/>
              </a:solidFill>
            </a:rPr>
            <a:t>行目に転記</a:t>
          </a:r>
        </a:p>
      </xdr:txBody>
    </xdr:sp>
    <xdr:clientData/>
  </xdr:twoCellAnchor>
  <xdr:twoCellAnchor>
    <xdr:from>
      <xdr:col>4</xdr:col>
      <xdr:colOff>590550</xdr:colOff>
      <xdr:row>1</xdr:row>
      <xdr:rowOff>209550</xdr:rowOff>
    </xdr:from>
    <xdr:to>
      <xdr:col>11</xdr:col>
      <xdr:colOff>133350</xdr:colOff>
      <xdr:row>6</xdr:row>
      <xdr:rowOff>2</xdr:rowOff>
    </xdr:to>
    <xdr:sp macro="" textlink="">
      <xdr:nvSpPr>
        <xdr:cNvPr id="6" name="角丸四角形吹き出し 7">
          <a:extLst>
            <a:ext uri="{FF2B5EF4-FFF2-40B4-BE49-F238E27FC236}">
              <a16:creationId xmlns:a16="http://schemas.microsoft.com/office/drawing/2014/main" id="{C4E66754-16DE-4226-8FBA-3552EE92D545}"/>
            </a:ext>
          </a:extLst>
        </xdr:cNvPr>
        <xdr:cNvSpPr/>
      </xdr:nvSpPr>
      <xdr:spPr>
        <a:xfrm>
          <a:off x="2619375" y="495300"/>
          <a:ext cx="3943350" cy="1028702"/>
        </a:xfrm>
        <a:prstGeom prst="wedgeRoundRectCallout">
          <a:avLst>
            <a:gd name="adj1" fmla="val -63848"/>
            <a:gd name="adj2" fmla="val 72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１１年以上→　７％（キャリアパス要件適用）５％（キャリアパス要件非適用）</a:t>
          </a:r>
          <a:r>
            <a:rPr kumimoji="1" lang="en-US" altLang="ja-JP" sz="800" baseline="0">
              <a:solidFill>
                <a:sysClr val="windowText" lastClr="000000"/>
              </a:solidFill>
            </a:rPr>
            <a:t> </a:t>
          </a:r>
          <a:r>
            <a:rPr kumimoji="1" lang="ja-JP" altLang="en-US" sz="800">
              <a:solidFill>
                <a:sysClr val="windowText" lastClr="000000"/>
              </a:solidFill>
            </a:rPr>
            <a:t>１１年未満→　６％（キャリアパス要件適用）</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en-US" altLang="ja-JP" sz="800">
            <a:solidFill>
              <a:schemeClr val="tx1"/>
            </a:solidFill>
            <a:effectLst/>
            <a:latin typeface="+mn-lt"/>
            <a:ea typeface="+mn-ea"/>
            <a:cs typeface="+mn-cs"/>
          </a:endParaRPr>
        </a:p>
        <a:p>
          <a:pPr algn="l">
            <a:lnSpc>
              <a:spcPts val="1200"/>
            </a:lnSpc>
          </a:pPr>
          <a:endParaRPr kumimoji="1" lang="en-US" altLang="ja-JP" sz="800">
            <a:solidFill>
              <a:schemeClr val="tx1"/>
            </a:solidFill>
            <a:effectLst/>
            <a:latin typeface="+mn-lt"/>
            <a:ea typeface="+mn-ea"/>
            <a:cs typeface="+mn-cs"/>
          </a:endParaRPr>
        </a:p>
        <a:p>
          <a:pPr algn="l">
            <a:lnSpc>
              <a:spcPts val="1200"/>
            </a:lnSpc>
          </a:pPr>
          <a:r>
            <a:rPr kumimoji="1" lang="ja-JP" altLang="en-US" sz="1000" b="1">
              <a:solidFill>
                <a:schemeClr val="tx1"/>
              </a:solidFill>
              <a:effectLst/>
              <a:latin typeface="+mn-lt"/>
              <a:ea typeface="+mn-ea"/>
              <a:cs typeface="+mn-cs"/>
            </a:rPr>
            <a:t>処遇改善等加算</a:t>
          </a:r>
          <a:r>
            <a:rPr kumimoji="1" lang="en-US" altLang="ja-JP" sz="1000" b="1">
              <a:solidFill>
                <a:schemeClr val="tx1"/>
              </a:solidFill>
              <a:effectLst/>
              <a:latin typeface="+mn-lt"/>
              <a:ea typeface="+mn-ea"/>
              <a:cs typeface="+mn-cs"/>
            </a:rPr>
            <a:t>Ⅰ</a:t>
          </a:r>
          <a:r>
            <a:rPr kumimoji="1" lang="ja-JP" altLang="en-US" sz="1000" b="1">
              <a:solidFill>
                <a:schemeClr val="tx1"/>
              </a:solidFill>
              <a:effectLst/>
              <a:latin typeface="+mn-lt"/>
              <a:ea typeface="+mn-ea"/>
              <a:cs typeface="+mn-cs"/>
            </a:rPr>
            <a:t>申請書　</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様１</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シート</a:t>
          </a:r>
          <a:r>
            <a:rPr kumimoji="1" lang="en-US" altLang="ja-JP" sz="1000" b="1">
              <a:solidFill>
                <a:schemeClr val="tx1"/>
              </a:solidFill>
              <a:effectLst/>
              <a:latin typeface="+mn-lt"/>
              <a:ea typeface="+mn-ea"/>
              <a:cs typeface="+mn-cs"/>
            </a:rPr>
            <a:t>P</a:t>
          </a:r>
          <a:r>
            <a:rPr kumimoji="1" lang="ja-JP" altLang="en-US" sz="1000" b="1">
              <a:solidFill>
                <a:schemeClr val="tx1"/>
              </a:solidFill>
              <a:effectLst/>
              <a:latin typeface="+mn-lt"/>
              <a:ea typeface="+mn-ea"/>
              <a:cs typeface="+mn-cs"/>
            </a:rPr>
            <a:t>列</a:t>
          </a:r>
          <a:r>
            <a:rPr kumimoji="1" lang="en-US" altLang="ja-JP" sz="1000" b="1">
              <a:solidFill>
                <a:schemeClr val="tx1"/>
              </a:solidFill>
              <a:effectLst/>
              <a:latin typeface="+mn-lt"/>
              <a:ea typeface="+mn-ea"/>
              <a:cs typeface="+mn-cs"/>
            </a:rPr>
            <a:t>16</a:t>
          </a:r>
          <a:r>
            <a:rPr kumimoji="1" lang="ja-JP" altLang="en-US" sz="1000" b="1">
              <a:solidFill>
                <a:schemeClr val="tx1"/>
              </a:solidFill>
              <a:effectLst/>
              <a:latin typeface="+mn-lt"/>
              <a:ea typeface="+mn-ea"/>
              <a:cs typeface="+mn-cs"/>
            </a:rPr>
            <a:t>行目に転記</a:t>
          </a:r>
          <a:endParaRPr kumimoji="1" lang="ja-JP" altLang="en-US" sz="1000" b="1">
            <a:solidFill>
              <a:schemeClr val="tx1"/>
            </a:solidFill>
          </a:endParaRPr>
        </a:p>
      </xdr:txBody>
    </xdr:sp>
    <xdr:clientData/>
  </xdr:twoCellAnchor>
  <xdr:twoCellAnchor>
    <xdr:from>
      <xdr:col>2</xdr:col>
      <xdr:colOff>495300</xdr:colOff>
      <xdr:row>44</xdr:row>
      <xdr:rowOff>133350</xdr:rowOff>
    </xdr:from>
    <xdr:to>
      <xdr:col>5</xdr:col>
      <xdr:colOff>133350</xdr:colOff>
      <xdr:row>49</xdr:row>
      <xdr:rowOff>42860</xdr:rowOff>
    </xdr:to>
    <xdr:sp macro="" textlink="">
      <xdr:nvSpPr>
        <xdr:cNvPr id="2" name="角丸四角形吹き出し 7">
          <a:extLst>
            <a:ext uri="{FF2B5EF4-FFF2-40B4-BE49-F238E27FC236}">
              <a16:creationId xmlns:a16="http://schemas.microsoft.com/office/drawing/2014/main" id="{2FADE094-BCE6-4829-B0DC-C1F96C8ADDDE}"/>
            </a:ext>
          </a:extLst>
        </xdr:cNvPr>
        <xdr:cNvSpPr/>
      </xdr:nvSpPr>
      <xdr:spPr>
        <a:xfrm>
          <a:off x="1266825" y="10610850"/>
          <a:ext cx="1524000" cy="1100135"/>
        </a:xfrm>
        <a:prstGeom prst="wedgeRoundRectCallout">
          <a:avLst>
            <a:gd name="adj1" fmla="val -8545"/>
            <a:gd name="adj2" fmla="val -115592"/>
            <a:gd name="adj3" fmla="val 16667"/>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既申請園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誓約書に転記</a:t>
          </a:r>
          <a:endParaRPr kumimoji="1" lang="en-US" altLang="ja-JP" sz="14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133350</xdr:colOff>
      <xdr:row>6</xdr:row>
      <xdr:rowOff>123826</xdr:rowOff>
    </xdr:from>
    <xdr:to>
      <xdr:col>10</xdr:col>
      <xdr:colOff>304799</xdr:colOff>
      <xdr:row>8</xdr:row>
      <xdr:rowOff>104775</xdr:rowOff>
    </xdr:to>
    <xdr:sp macro="" textlink="">
      <xdr:nvSpPr>
        <xdr:cNvPr id="3" name="角丸四角形吹き出し 7">
          <a:extLst>
            <a:ext uri="{FF2B5EF4-FFF2-40B4-BE49-F238E27FC236}">
              <a16:creationId xmlns:a16="http://schemas.microsoft.com/office/drawing/2014/main" id="{3A8E7222-7049-4B82-A739-4B61E469B957}"/>
            </a:ext>
          </a:extLst>
        </xdr:cNvPr>
        <xdr:cNvSpPr/>
      </xdr:nvSpPr>
      <xdr:spPr>
        <a:xfrm>
          <a:off x="2790825" y="1514476"/>
          <a:ext cx="3314699" cy="323849"/>
        </a:xfrm>
        <a:prstGeom prst="wedgeRoundRectCallout">
          <a:avLst>
            <a:gd name="adj1" fmla="val -78331"/>
            <a:gd name="adj2" fmla="val 13611"/>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7</xdr:col>
      <xdr:colOff>590550</xdr:colOff>
      <xdr:row>13</xdr:row>
      <xdr:rowOff>66675</xdr:rowOff>
    </xdr:from>
    <xdr:to>
      <xdr:col>10</xdr:col>
      <xdr:colOff>247650</xdr:colOff>
      <xdr:row>17</xdr:row>
      <xdr:rowOff>28575</xdr:rowOff>
    </xdr:to>
    <xdr:sp macro="" textlink="">
      <xdr:nvSpPr>
        <xdr:cNvPr id="4" name="角丸四角形吹き出し 7">
          <a:extLst>
            <a:ext uri="{FF2B5EF4-FFF2-40B4-BE49-F238E27FC236}">
              <a16:creationId xmlns:a16="http://schemas.microsoft.com/office/drawing/2014/main" id="{7088BEF1-EFD7-4F6D-9960-EEC3FBDCDA83}"/>
            </a:ext>
          </a:extLst>
        </xdr:cNvPr>
        <xdr:cNvSpPr/>
      </xdr:nvSpPr>
      <xdr:spPr>
        <a:xfrm>
          <a:off x="4505325" y="2847975"/>
          <a:ext cx="1543050" cy="647700"/>
        </a:xfrm>
        <a:prstGeom prst="wedgeRoundRectCallout">
          <a:avLst>
            <a:gd name="adj1" fmla="val -218336"/>
            <a:gd name="adj2" fmla="val 6365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twoCellAnchor>
    <xdr:from>
      <xdr:col>7</xdr:col>
      <xdr:colOff>390525</xdr:colOff>
      <xdr:row>40</xdr:row>
      <xdr:rowOff>126206</xdr:rowOff>
    </xdr:from>
    <xdr:to>
      <xdr:col>14</xdr:col>
      <xdr:colOff>100011</xdr:colOff>
      <xdr:row>44</xdr:row>
      <xdr:rowOff>104775</xdr:rowOff>
    </xdr:to>
    <xdr:sp macro="" textlink="">
      <xdr:nvSpPr>
        <xdr:cNvPr id="5" name="角丸四角形吹き出し 7">
          <a:extLst>
            <a:ext uri="{FF2B5EF4-FFF2-40B4-BE49-F238E27FC236}">
              <a16:creationId xmlns:a16="http://schemas.microsoft.com/office/drawing/2014/main" id="{E5951949-1938-4EEB-8173-A16D29BCF96A}"/>
            </a:ext>
          </a:extLst>
        </xdr:cNvPr>
        <xdr:cNvSpPr/>
      </xdr:nvSpPr>
      <xdr:spPr>
        <a:xfrm>
          <a:off x="4305300" y="9565481"/>
          <a:ext cx="3319461" cy="1016794"/>
        </a:xfrm>
        <a:prstGeom prst="wedgeRoundRectCallout">
          <a:avLst>
            <a:gd name="adj1" fmla="val -80907"/>
            <a:gd name="adj2" fmla="val -26415"/>
            <a:gd name="adj3" fmla="val 16667"/>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新規申請園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処遇改善等加算</a:t>
          </a:r>
          <a:r>
            <a:rPr kumimoji="1" lang="en-US" altLang="ja-JP" sz="1400" b="1">
              <a:solidFill>
                <a:schemeClr val="tx1"/>
              </a:solidFill>
            </a:rPr>
            <a:t>Ⅰ</a:t>
          </a:r>
          <a:r>
            <a:rPr kumimoji="1" lang="ja-JP" altLang="en-US" sz="1400" b="1">
              <a:solidFill>
                <a:schemeClr val="tx1"/>
              </a:solidFill>
            </a:rPr>
            <a:t>計画書</a:t>
          </a:r>
          <a:endParaRPr kumimoji="1" lang="en-US" altLang="ja-JP" sz="1400" b="1">
            <a:solidFill>
              <a:schemeClr val="tx1"/>
            </a:solidFill>
          </a:endParaRPr>
        </a:p>
        <a:p>
          <a:pPr algn="l">
            <a:lnSpc>
              <a:spcPts val="1200"/>
            </a:lnSpc>
          </a:pPr>
          <a:endParaRPr kumimoji="1" lang="en-US" altLang="ja-JP" sz="1400" b="1">
            <a:solidFill>
              <a:schemeClr val="tx1"/>
            </a:solidFill>
          </a:endParaRPr>
        </a:p>
        <a:p>
          <a:pPr algn="l">
            <a:lnSpc>
              <a:spcPts val="1200"/>
            </a:lnSpc>
          </a:pPr>
          <a:r>
            <a:rPr kumimoji="1" lang="en-US" altLang="ja-JP" sz="1400" b="1">
              <a:solidFill>
                <a:schemeClr val="tx1"/>
              </a:solidFill>
            </a:rPr>
            <a:t>【</a:t>
          </a:r>
          <a:r>
            <a:rPr kumimoji="1" lang="ja-JP" altLang="en-US" sz="1400" b="1">
              <a:solidFill>
                <a:schemeClr val="tx1"/>
              </a:solidFill>
            </a:rPr>
            <a:t>様４</a:t>
          </a:r>
          <a:r>
            <a:rPr kumimoji="1" lang="en-US" altLang="ja-JP" sz="1400" b="1">
              <a:solidFill>
                <a:schemeClr val="tx1"/>
              </a:solidFill>
            </a:rPr>
            <a:t>】</a:t>
          </a:r>
          <a:r>
            <a:rPr kumimoji="1" lang="ja-JP" altLang="en-US" sz="1400" b="1">
              <a:solidFill>
                <a:schemeClr val="tx1"/>
              </a:solidFill>
            </a:rPr>
            <a:t>シート</a:t>
          </a:r>
          <a:r>
            <a:rPr kumimoji="1" lang="en-US" altLang="ja-JP" sz="1400" b="1">
              <a:solidFill>
                <a:schemeClr val="tx1"/>
              </a:solidFill>
            </a:rPr>
            <a:t>AD</a:t>
          </a:r>
          <a:r>
            <a:rPr kumimoji="1" lang="ja-JP" altLang="en-US" sz="1400" b="1">
              <a:solidFill>
                <a:schemeClr val="tx1"/>
              </a:solidFill>
            </a:rPr>
            <a:t>列</a:t>
          </a:r>
          <a:r>
            <a:rPr kumimoji="1" lang="en-US" altLang="ja-JP" sz="1400" b="1">
              <a:solidFill>
                <a:schemeClr val="tx1"/>
              </a:solidFill>
            </a:rPr>
            <a:t>16</a:t>
          </a:r>
          <a:r>
            <a:rPr kumimoji="1" lang="ja-JP" altLang="en-US" sz="1400" b="1">
              <a:solidFill>
                <a:schemeClr val="tx1"/>
              </a:solidFill>
            </a:rPr>
            <a:t>行目に転記</a:t>
          </a:r>
        </a:p>
      </xdr:txBody>
    </xdr:sp>
    <xdr:clientData/>
  </xdr:twoCellAnchor>
  <xdr:twoCellAnchor>
    <xdr:from>
      <xdr:col>4</xdr:col>
      <xdr:colOff>619125</xdr:colOff>
      <xdr:row>1</xdr:row>
      <xdr:rowOff>200025</xdr:rowOff>
    </xdr:from>
    <xdr:to>
      <xdr:col>11</xdr:col>
      <xdr:colOff>161925</xdr:colOff>
      <xdr:row>5</xdr:row>
      <xdr:rowOff>228602</xdr:rowOff>
    </xdr:to>
    <xdr:sp macro="" textlink="">
      <xdr:nvSpPr>
        <xdr:cNvPr id="6" name="角丸四角形吹き出し 7">
          <a:extLst>
            <a:ext uri="{FF2B5EF4-FFF2-40B4-BE49-F238E27FC236}">
              <a16:creationId xmlns:a16="http://schemas.microsoft.com/office/drawing/2014/main" id="{4393D1F7-811C-4E9D-985D-9FE4D740A566}"/>
            </a:ext>
          </a:extLst>
        </xdr:cNvPr>
        <xdr:cNvSpPr/>
      </xdr:nvSpPr>
      <xdr:spPr>
        <a:xfrm>
          <a:off x="2647950" y="485775"/>
          <a:ext cx="3943350" cy="1028702"/>
        </a:xfrm>
        <a:prstGeom prst="wedgeRoundRectCallout">
          <a:avLst>
            <a:gd name="adj1" fmla="val -63848"/>
            <a:gd name="adj2" fmla="val 72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１１年以上→　７％（キャリアパス要件適用）５％（キャリアパス要件非適用）</a:t>
          </a:r>
          <a:r>
            <a:rPr kumimoji="1" lang="en-US" altLang="ja-JP" sz="800" baseline="0">
              <a:solidFill>
                <a:sysClr val="windowText" lastClr="000000"/>
              </a:solidFill>
            </a:rPr>
            <a:t> </a:t>
          </a:r>
          <a:r>
            <a:rPr kumimoji="1" lang="ja-JP" altLang="en-US" sz="800">
              <a:solidFill>
                <a:sysClr val="windowText" lastClr="000000"/>
              </a:solidFill>
            </a:rPr>
            <a:t>１１年未満→　６％（キャリアパス要件適用）</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en-US" altLang="ja-JP" sz="800">
            <a:solidFill>
              <a:schemeClr val="tx1"/>
            </a:solidFill>
            <a:effectLst/>
            <a:latin typeface="+mn-lt"/>
            <a:ea typeface="+mn-ea"/>
            <a:cs typeface="+mn-cs"/>
          </a:endParaRPr>
        </a:p>
        <a:p>
          <a:pPr algn="l">
            <a:lnSpc>
              <a:spcPts val="1200"/>
            </a:lnSpc>
          </a:pPr>
          <a:endParaRPr kumimoji="1" lang="en-US" altLang="ja-JP" sz="800">
            <a:solidFill>
              <a:schemeClr val="tx1"/>
            </a:solidFill>
            <a:effectLst/>
            <a:latin typeface="+mn-lt"/>
            <a:ea typeface="+mn-ea"/>
            <a:cs typeface="+mn-cs"/>
          </a:endParaRPr>
        </a:p>
        <a:p>
          <a:pPr algn="l">
            <a:lnSpc>
              <a:spcPts val="1200"/>
            </a:lnSpc>
          </a:pPr>
          <a:r>
            <a:rPr kumimoji="1" lang="ja-JP" altLang="en-US" sz="1000" b="1">
              <a:solidFill>
                <a:schemeClr val="tx1"/>
              </a:solidFill>
              <a:effectLst/>
              <a:latin typeface="+mn-lt"/>
              <a:ea typeface="+mn-ea"/>
              <a:cs typeface="+mn-cs"/>
            </a:rPr>
            <a:t>処遇改善等加算</a:t>
          </a:r>
          <a:r>
            <a:rPr kumimoji="1" lang="en-US" altLang="ja-JP" sz="1000" b="1">
              <a:solidFill>
                <a:schemeClr val="tx1"/>
              </a:solidFill>
              <a:effectLst/>
              <a:latin typeface="+mn-lt"/>
              <a:ea typeface="+mn-ea"/>
              <a:cs typeface="+mn-cs"/>
            </a:rPr>
            <a:t>Ⅰ</a:t>
          </a:r>
          <a:r>
            <a:rPr kumimoji="1" lang="ja-JP" altLang="en-US" sz="1000" b="1">
              <a:solidFill>
                <a:schemeClr val="tx1"/>
              </a:solidFill>
              <a:effectLst/>
              <a:latin typeface="+mn-lt"/>
              <a:ea typeface="+mn-ea"/>
              <a:cs typeface="+mn-cs"/>
            </a:rPr>
            <a:t>申請書　</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様１</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シート</a:t>
          </a:r>
          <a:r>
            <a:rPr kumimoji="1" lang="en-US" altLang="ja-JP" sz="1000" b="1">
              <a:solidFill>
                <a:schemeClr val="tx1"/>
              </a:solidFill>
              <a:effectLst/>
              <a:latin typeface="+mn-lt"/>
              <a:ea typeface="+mn-ea"/>
              <a:cs typeface="+mn-cs"/>
            </a:rPr>
            <a:t>P</a:t>
          </a:r>
          <a:r>
            <a:rPr kumimoji="1" lang="ja-JP" altLang="en-US" sz="1000" b="1">
              <a:solidFill>
                <a:schemeClr val="tx1"/>
              </a:solidFill>
              <a:effectLst/>
              <a:latin typeface="+mn-lt"/>
              <a:ea typeface="+mn-ea"/>
              <a:cs typeface="+mn-cs"/>
            </a:rPr>
            <a:t>列</a:t>
          </a:r>
          <a:r>
            <a:rPr kumimoji="1" lang="en-US" altLang="ja-JP" sz="1000" b="1">
              <a:solidFill>
                <a:schemeClr val="tx1"/>
              </a:solidFill>
              <a:effectLst/>
              <a:latin typeface="+mn-lt"/>
              <a:ea typeface="+mn-ea"/>
              <a:cs typeface="+mn-cs"/>
            </a:rPr>
            <a:t>16</a:t>
          </a:r>
          <a:r>
            <a:rPr kumimoji="1" lang="ja-JP" altLang="en-US" sz="1000" b="1">
              <a:solidFill>
                <a:schemeClr val="tx1"/>
              </a:solidFill>
              <a:effectLst/>
              <a:latin typeface="+mn-lt"/>
              <a:ea typeface="+mn-ea"/>
              <a:cs typeface="+mn-cs"/>
            </a:rPr>
            <a:t>行目に転記</a:t>
          </a:r>
          <a:endParaRPr kumimoji="1" lang="ja-JP" altLang="en-US" sz="1000" b="1">
            <a:solidFill>
              <a:schemeClr val="tx1"/>
            </a:solidFill>
          </a:endParaRPr>
        </a:p>
      </xdr:txBody>
    </xdr:sp>
    <xdr:clientData/>
  </xdr:twoCellAnchor>
  <xdr:twoCellAnchor>
    <xdr:from>
      <xdr:col>2</xdr:col>
      <xdr:colOff>447675</xdr:colOff>
      <xdr:row>45</xdr:row>
      <xdr:rowOff>95250</xdr:rowOff>
    </xdr:from>
    <xdr:to>
      <xdr:col>5</xdr:col>
      <xdr:colOff>85725</xdr:colOff>
      <xdr:row>50</xdr:row>
      <xdr:rowOff>4760</xdr:rowOff>
    </xdr:to>
    <xdr:sp macro="" textlink="">
      <xdr:nvSpPr>
        <xdr:cNvPr id="2" name="角丸四角形吹き出し 7">
          <a:extLst>
            <a:ext uri="{FF2B5EF4-FFF2-40B4-BE49-F238E27FC236}">
              <a16:creationId xmlns:a16="http://schemas.microsoft.com/office/drawing/2014/main" id="{3EE9C5CE-9BE4-40EE-AF6E-3E8FEF681556}"/>
            </a:ext>
          </a:extLst>
        </xdr:cNvPr>
        <xdr:cNvSpPr/>
      </xdr:nvSpPr>
      <xdr:spPr>
        <a:xfrm>
          <a:off x="1219200" y="10810875"/>
          <a:ext cx="1524000" cy="1100135"/>
        </a:xfrm>
        <a:prstGeom prst="wedgeRoundRectCallout">
          <a:avLst>
            <a:gd name="adj1" fmla="val -8545"/>
            <a:gd name="adj2" fmla="val -115592"/>
            <a:gd name="adj3" fmla="val 16667"/>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既申請園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誓約書に転記</a:t>
          </a:r>
          <a:endParaRPr kumimoji="1" lang="en-US" altLang="ja-JP" sz="14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6</xdr:row>
      <xdr:rowOff>123826</xdr:rowOff>
    </xdr:from>
    <xdr:to>
      <xdr:col>10</xdr:col>
      <xdr:colOff>304799</xdr:colOff>
      <xdr:row>8</xdr:row>
      <xdr:rowOff>104775</xdr:rowOff>
    </xdr:to>
    <xdr:sp macro="" textlink="">
      <xdr:nvSpPr>
        <xdr:cNvPr id="3" name="角丸四角形吹き出し 7">
          <a:extLst>
            <a:ext uri="{FF2B5EF4-FFF2-40B4-BE49-F238E27FC236}">
              <a16:creationId xmlns:a16="http://schemas.microsoft.com/office/drawing/2014/main" id="{1BD3810A-3AC8-4168-B0E4-1BE2980980DF}"/>
            </a:ext>
          </a:extLst>
        </xdr:cNvPr>
        <xdr:cNvSpPr/>
      </xdr:nvSpPr>
      <xdr:spPr>
        <a:xfrm>
          <a:off x="2790825" y="1514476"/>
          <a:ext cx="3314699" cy="323849"/>
        </a:xfrm>
        <a:prstGeom prst="wedgeRoundRectCallout">
          <a:avLst>
            <a:gd name="adj1" fmla="val -78331"/>
            <a:gd name="adj2" fmla="val 13611"/>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7</xdr:col>
      <xdr:colOff>590550</xdr:colOff>
      <xdr:row>13</xdr:row>
      <xdr:rowOff>66675</xdr:rowOff>
    </xdr:from>
    <xdr:to>
      <xdr:col>10</xdr:col>
      <xdr:colOff>247650</xdr:colOff>
      <xdr:row>17</xdr:row>
      <xdr:rowOff>28575</xdr:rowOff>
    </xdr:to>
    <xdr:sp macro="" textlink="">
      <xdr:nvSpPr>
        <xdr:cNvPr id="4" name="角丸四角形吹き出し 7">
          <a:extLst>
            <a:ext uri="{FF2B5EF4-FFF2-40B4-BE49-F238E27FC236}">
              <a16:creationId xmlns:a16="http://schemas.microsoft.com/office/drawing/2014/main" id="{939A5DC0-B692-439F-A1DB-B32B237F8A0C}"/>
            </a:ext>
          </a:extLst>
        </xdr:cNvPr>
        <xdr:cNvSpPr/>
      </xdr:nvSpPr>
      <xdr:spPr>
        <a:xfrm>
          <a:off x="4505325" y="2847975"/>
          <a:ext cx="1543050" cy="647700"/>
        </a:xfrm>
        <a:prstGeom prst="wedgeRoundRectCallout">
          <a:avLst>
            <a:gd name="adj1" fmla="val -218336"/>
            <a:gd name="adj2" fmla="val 6365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twoCellAnchor>
    <xdr:from>
      <xdr:col>7</xdr:col>
      <xdr:colOff>488155</xdr:colOff>
      <xdr:row>39</xdr:row>
      <xdr:rowOff>138113</xdr:rowOff>
    </xdr:from>
    <xdr:to>
      <xdr:col>14</xdr:col>
      <xdr:colOff>197641</xdr:colOff>
      <xdr:row>43</xdr:row>
      <xdr:rowOff>161925</xdr:rowOff>
    </xdr:to>
    <xdr:sp macro="" textlink="">
      <xdr:nvSpPr>
        <xdr:cNvPr id="5" name="角丸四角形吹き出し 7">
          <a:extLst>
            <a:ext uri="{FF2B5EF4-FFF2-40B4-BE49-F238E27FC236}">
              <a16:creationId xmlns:a16="http://schemas.microsoft.com/office/drawing/2014/main" id="{1F49BB26-2CBD-454B-9C7E-3C5FE8B92E19}"/>
            </a:ext>
          </a:extLst>
        </xdr:cNvPr>
        <xdr:cNvSpPr/>
      </xdr:nvSpPr>
      <xdr:spPr>
        <a:xfrm>
          <a:off x="4402930" y="9339263"/>
          <a:ext cx="3319461" cy="1062037"/>
        </a:xfrm>
        <a:prstGeom prst="wedgeRoundRectCallout">
          <a:avLst>
            <a:gd name="adj1" fmla="val -80907"/>
            <a:gd name="adj2" fmla="val -26415"/>
            <a:gd name="adj3" fmla="val 16667"/>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新規申請園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処遇改善等加算</a:t>
          </a:r>
          <a:r>
            <a:rPr kumimoji="1" lang="en-US" altLang="ja-JP" sz="1400" b="1">
              <a:solidFill>
                <a:schemeClr val="tx1"/>
              </a:solidFill>
            </a:rPr>
            <a:t>Ⅰ</a:t>
          </a:r>
          <a:r>
            <a:rPr kumimoji="1" lang="ja-JP" altLang="en-US" sz="1400" b="1">
              <a:solidFill>
                <a:schemeClr val="tx1"/>
              </a:solidFill>
            </a:rPr>
            <a:t>計画書</a:t>
          </a:r>
          <a:endParaRPr kumimoji="1" lang="en-US" altLang="ja-JP" sz="1400" b="1">
            <a:solidFill>
              <a:schemeClr val="tx1"/>
            </a:solidFill>
          </a:endParaRPr>
        </a:p>
        <a:p>
          <a:pPr algn="l">
            <a:lnSpc>
              <a:spcPts val="1200"/>
            </a:lnSpc>
          </a:pPr>
          <a:endParaRPr kumimoji="1" lang="en-US" altLang="ja-JP" sz="1400" b="1">
            <a:solidFill>
              <a:schemeClr val="tx1"/>
            </a:solidFill>
          </a:endParaRPr>
        </a:p>
        <a:p>
          <a:pPr algn="l">
            <a:lnSpc>
              <a:spcPts val="1200"/>
            </a:lnSpc>
          </a:pPr>
          <a:r>
            <a:rPr kumimoji="1" lang="en-US" altLang="ja-JP" sz="1400" b="1">
              <a:solidFill>
                <a:schemeClr val="tx1"/>
              </a:solidFill>
            </a:rPr>
            <a:t>【</a:t>
          </a:r>
          <a:r>
            <a:rPr kumimoji="1" lang="ja-JP" altLang="en-US" sz="1400" b="1">
              <a:solidFill>
                <a:schemeClr val="tx1"/>
              </a:solidFill>
            </a:rPr>
            <a:t>様４</a:t>
          </a:r>
          <a:r>
            <a:rPr kumimoji="1" lang="en-US" altLang="ja-JP" sz="1400" b="1">
              <a:solidFill>
                <a:schemeClr val="tx1"/>
              </a:solidFill>
            </a:rPr>
            <a:t>】</a:t>
          </a:r>
          <a:r>
            <a:rPr kumimoji="1" lang="ja-JP" altLang="en-US" sz="1400" b="1">
              <a:solidFill>
                <a:schemeClr val="tx1"/>
              </a:solidFill>
            </a:rPr>
            <a:t>シート</a:t>
          </a:r>
          <a:r>
            <a:rPr kumimoji="1" lang="en-US" altLang="ja-JP" sz="1400" b="1">
              <a:solidFill>
                <a:schemeClr val="tx1"/>
              </a:solidFill>
            </a:rPr>
            <a:t>AD</a:t>
          </a:r>
          <a:r>
            <a:rPr kumimoji="1" lang="ja-JP" altLang="en-US" sz="1400" b="1">
              <a:solidFill>
                <a:schemeClr val="tx1"/>
              </a:solidFill>
            </a:rPr>
            <a:t>列</a:t>
          </a:r>
          <a:r>
            <a:rPr kumimoji="1" lang="en-US" altLang="ja-JP" sz="1400" b="1">
              <a:solidFill>
                <a:schemeClr val="tx1"/>
              </a:solidFill>
            </a:rPr>
            <a:t>16</a:t>
          </a:r>
          <a:r>
            <a:rPr kumimoji="1" lang="ja-JP" altLang="en-US" sz="1400" b="1">
              <a:solidFill>
                <a:schemeClr val="tx1"/>
              </a:solidFill>
            </a:rPr>
            <a:t>行目に転記</a:t>
          </a:r>
        </a:p>
      </xdr:txBody>
    </xdr:sp>
    <xdr:clientData/>
  </xdr:twoCellAnchor>
  <xdr:twoCellAnchor>
    <xdr:from>
      <xdr:col>4</xdr:col>
      <xdr:colOff>561975</xdr:colOff>
      <xdr:row>1</xdr:row>
      <xdr:rowOff>219075</xdr:rowOff>
    </xdr:from>
    <xdr:to>
      <xdr:col>11</xdr:col>
      <xdr:colOff>104775</xdr:colOff>
      <xdr:row>6</xdr:row>
      <xdr:rowOff>9527</xdr:rowOff>
    </xdr:to>
    <xdr:sp macro="" textlink="">
      <xdr:nvSpPr>
        <xdr:cNvPr id="6" name="角丸四角形吹き出し 7">
          <a:extLst>
            <a:ext uri="{FF2B5EF4-FFF2-40B4-BE49-F238E27FC236}">
              <a16:creationId xmlns:a16="http://schemas.microsoft.com/office/drawing/2014/main" id="{1416B82F-DB6A-4406-82B6-9F589B76653F}"/>
            </a:ext>
          </a:extLst>
        </xdr:cNvPr>
        <xdr:cNvSpPr/>
      </xdr:nvSpPr>
      <xdr:spPr>
        <a:xfrm>
          <a:off x="2590800" y="504825"/>
          <a:ext cx="3943350" cy="1028702"/>
        </a:xfrm>
        <a:prstGeom prst="wedgeRoundRectCallout">
          <a:avLst>
            <a:gd name="adj1" fmla="val -63848"/>
            <a:gd name="adj2" fmla="val 72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１１年以上→　７％（キャリアパス要件適用）５％（キャリアパス要件非適用）</a:t>
          </a:r>
          <a:r>
            <a:rPr kumimoji="1" lang="en-US" altLang="ja-JP" sz="800" baseline="0">
              <a:solidFill>
                <a:sysClr val="windowText" lastClr="000000"/>
              </a:solidFill>
            </a:rPr>
            <a:t> </a:t>
          </a:r>
          <a:r>
            <a:rPr kumimoji="1" lang="ja-JP" altLang="en-US" sz="800">
              <a:solidFill>
                <a:sysClr val="windowText" lastClr="000000"/>
              </a:solidFill>
            </a:rPr>
            <a:t>１１年未満→　６％（キャリアパス要件適用）</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en-US" altLang="ja-JP" sz="800">
            <a:solidFill>
              <a:schemeClr val="tx1"/>
            </a:solidFill>
            <a:effectLst/>
            <a:latin typeface="+mn-lt"/>
            <a:ea typeface="+mn-ea"/>
            <a:cs typeface="+mn-cs"/>
          </a:endParaRPr>
        </a:p>
        <a:p>
          <a:pPr algn="l">
            <a:lnSpc>
              <a:spcPts val="1200"/>
            </a:lnSpc>
          </a:pPr>
          <a:endParaRPr kumimoji="1" lang="en-US" altLang="ja-JP" sz="800">
            <a:solidFill>
              <a:schemeClr val="tx1"/>
            </a:solidFill>
            <a:effectLst/>
            <a:latin typeface="+mn-lt"/>
            <a:ea typeface="+mn-ea"/>
            <a:cs typeface="+mn-cs"/>
          </a:endParaRPr>
        </a:p>
        <a:p>
          <a:pPr algn="l">
            <a:lnSpc>
              <a:spcPts val="1200"/>
            </a:lnSpc>
          </a:pPr>
          <a:r>
            <a:rPr kumimoji="1" lang="ja-JP" altLang="en-US" sz="1000" b="1">
              <a:solidFill>
                <a:schemeClr val="tx1"/>
              </a:solidFill>
              <a:effectLst/>
              <a:latin typeface="+mn-lt"/>
              <a:ea typeface="+mn-ea"/>
              <a:cs typeface="+mn-cs"/>
            </a:rPr>
            <a:t>処遇改善等加算</a:t>
          </a:r>
          <a:r>
            <a:rPr kumimoji="1" lang="en-US" altLang="ja-JP" sz="1000" b="1">
              <a:solidFill>
                <a:schemeClr val="tx1"/>
              </a:solidFill>
              <a:effectLst/>
              <a:latin typeface="+mn-lt"/>
              <a:ea typeface="+mn-ea"/>
              <a:cs typeface="+mn-cs"/>
            </a:rPr>
            <a:t>Ⅰ</a:t>
          </a:r>
          <a:r>
            <a:rPr kumimoji="1" lang="ja-JP" altLang="en-US" sz="1000" b="1">
              <a:solidFill>
                <a:schemeClr val="tx1"/>
              </a:solidFill>
              <a:effectLst/>
              <a:latin typeface="+mn-lt"/>
              <a:ea typeface="+mn-ea"/>
              <a:cs typeface="+mn-cs"/>
            </a:rPr>
            <a:t>申請書　</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様１</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シート</a:t>
          </a:r>
          <a:r>
            <a:rPr kumimoji="1" lang="en-US" altLang="ja-JP" sz="1000" b="1">
              <a:solidFill>
                <a:schemeClr val="tx1"/>
              </a:solidFill>
              <a:effectLst/>
              <a:latin typeface="+mn-lt"/>
              <a:ea typeface="+mn-ea"/>
              <a:cs typeface="+mn-cs"/>
            </a:rPr>
            <a:t>P</a:t>
          </a:r>
          <a:r>
            <a:rPr kumimoji="1" lang="ja-JP" altLang="en-US" sz="1000" b="1">
              <a:solidFill>
                <a:schemeClr val="tx1"/>
              </a:solidFill>
              <a:effectLst/>
              <a:latin typeface="+mn-lt"/>
              <a:ea typeface="+mn-ea"/>
              <a:cs typeface="+mn-cs"/>
            </a:rPr>
            <a:t>列</a:t>
          </a:r>
          <a:r>
            <a:rPr kumimoji="1" lang="en-US" altLang="ja-JP" sz="1000" b="1">
              <a:solidFill>
                <a:schemeClr val="tx1"/>
              </a:solidFill>
              <a:effectLst/>
              <a:latin typeface="+mn-lt"/>
              <a:ea typeface="+mn-ea"/>
              <a:cs typeface="+mn-cs"/>
            </a:rPr>
            <a:t>16</a:t>
          </a:r>
          <a:r>
            <a:rPr kumimoji="1" lang="ja-JP" altLang="en-US" sz="1000" b="1">
              <a:solidFill>
                <a:schemeClr val="tx1"/>
              </a:solidFill>
              <a:effectLst/>
              <a:latin typeface="+mn-lt"/>
              <a:ea typeface="+mn-ea"/>
              <a:cs typeface="+mn-cs"/>
            </a:rPr>
            <a:t>行目に転記</a:t>
          </a:r>
          <a:endParaRPr kumimoji="1" lang="ja-JP" altLang="en-US" sz="1000" b="1">
            <a:solidFill>
              <a:schemeClr val="tx1"/>
            </a:solidFill>
          </a:endParaRPr>
        </a:p>
      </xdr:txBody>
    </xdr:sp>
    <xdr:clientData/>
  </xdr:twoCellAnchor>
  <xdr:twoCellAnchor>
    <xdr:from>
      <xdr:col>2</xdr:col>
      <xdr:colOff>457200</xdr:colOff>
      <xdr:row>44</xdr:row>
      <xdr:rowOff>161925</xdr:rowOff>
    </xdr:from>
    <xdr:to>
      <xdr:col>5</xdr:col>
      <xdr:colOff>95250</xdr:colOff>
      <xdr:row>49</xdr:row>
      <xdr:rowOff>71435</xdr:rowOff>
    </xdr:to>
    <xdr:sp macro="" textlink="">
      <xdr:nvSpPr>
        <xdr:cNvPr id="2" name="角丸四角形吹き出し 7">
          <a:extLst>
            <a:ext uri="{FF2B5EF4-FFF2-40B4-BE49-F238E27FC236}">
              <a16:creationId xmlns:a16="http://schemas.microsoft.com/office/drawing/2014/main" id="{7B8B55DE-DA73-4033-B929-AB0F1759868A}"/>
            </a:ext>
          </a:extLst>
        </xdr:cNvPr>
        <xdr:cNvSpPr/>
      </xdr:nvSpPr>
      <xdr:spPr>
        <a:xfrm>
          <a:off x="1228725" y="10639425"/>
          <a:ext cx="1524000" cy="1100135"/>
        </a:xfrm>
        <a:prstGeom prst="wedgeRoundRectCallout">
          <a:avLst>
            <a:gd name="adj1" fmla="val -8545"/>
            <a:gd name="adj2" fmla="val -115592"/>
            <a:gd name="adj3" fmla="val 16667"/>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既申請園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誓約書に転記</a:t>
          </a:r>
          <a:endParaRPr kumimoji="1" lang="en-US" altLang="ja-JP" sz="14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133350</xdr:colOff>
      <xdr:row>6</xdr:row>
      <xdr:rowOff>123826</xdr:rowOff>
    </xdr:from>
    <xdr:to>
      <xdr:col>10</xdr:col>
      <xdr:colOff>304799</xdr:colOff>
      <xdr:row>8</xdr:row>
      <xdr:rowOff>104775</xdr:rowOff>
    </xdr:to>
    <xdr:sp macro="" textlink="">
      <xdr:nvSpPr>
        <xdr:cNvPr id="3" name="角丸四角形吹き出し 7">
          <a:extLst>
            <a:ext uri="{FF2B5EF4-FFF2-40B4-BE49-F238E27FC236}">
              <a16:creationId xmlns:a16="http://schemas.microsoft.com/office/drawing/2014/main" id="{A8A3B12A-A0DD-4FD7-9273-824132373B59}"/>
            </a:ext>
          </a:extLst>
        </xdr:cNvPr>
        <xdr:cNvSpPr/>
      </xdr:nvSpPr>
      <xdr:spPr>
        <a:xfrm>
          <a:off x="2790825" y="1514476"/>
          <a:ext cx="3314699" cy="323849"/>
        </a:xfrm>
        <a:prstGeom prst="wedgeRoundRectCallout">
          <a:avLst>
            <a:gd name="adj1" fmla="val -78331"/>
            <a:gd name="adj2" fmla="val 13611"/>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7</xdr:col>
      <xdr:colOff>590550</xdr:colOff>
      <xdr:row>13</xdr:row>
      <xdr:rowOff>66675</xdr:rowOff>
    </xdr:from>
    <xdr:to>
      <xdr:col>10</xdr:col>
      <xdr:colOff>247650</xdr:colOff>
      <xdr:row>17</xdr:row>
      <xdr:rowOff>28575</xdr:rowOff>
    </xdr:to>
    <xdr:sp macro="" textlink="">
      <xdr:nvSpPr>
        <xdr:cNvPr id="4" name="角丸四角形吹き出し 7">
          <a:extLst>
            <a:ext uri="{FF2B5EF4-FFF2-40B4-BE49-F238E27FC236}">
              <a16:creationId xmlns:a16="http://schemas.microsoft.com/office/drawing/2014/main" id="{C5D1A862-2753-46D6-9CA7-8F21ADC51C61}"/>
            </a:ext>
          </a:extLst>
        </xdr:cNvPr>
        <xdr:cNvSpPr/>
      </xdr:nvSpPr>
      <xdr:spPr>
        <a:xfrm>
          <a:off x="4505325" y="2847975"/>
          <a:ext cx="1543050" cy="647700"/>
        </a:xfrm>
        <a:prstGeom prst="wedgeRoundRectCallout">
          <a:avLst>
            <a:gd name="adj1" fmla="val -218336"/>
            <a:gd name="adj2" fmla="val 6365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twoCellAnchor>
    <xdr:from>
      <xdr:col>7</xdr:col>
      <xdr:colOff>428625</xdr:colOff>
      <xdr:row>28</xdr:row>
      <xdr:rowOff>71437</xdr:rowOff>
    </xdr:from>
    <xdr:to>
      <xdr:col>14</xdr:col>
      <xdr:colOff>135730</xdr:colOff>
      <xdr:row>32</xdr:row>
      <xdr:rowOff>76200</xdr:rowOff>
    </xdr:to>
    <xdr:sp macro="" textlink="">
      <xdr:nvSpPr>
        <xdr:cNvPr id="5" name="角丸四角形吹き出し 7">
          <a:extLst>
            <a:ext uri="{FF2B5EF4-FFF2-40B4-BE49-F238E27FC236}">
              <a16:creationId xmlns:a16="http://schemas.microsoft.com/office/drawing/2014/main" id="{E879373D-5F62-4449-9E3A-18C270531E65}"/>
            </a:ext>
          </a:extLst>
        </xdr:cNvPr>
        <xdr:cNvSpPr/>
      </xdr:nvSpPr>
      <xdr:spPr>
        <a:xfrm>
          <a:off x="4343400" y="6653212"/>
          <a:ext cx="3317080" cy="1042988"/>
        </a:xfrm>
        <a:prstGeom prst="wedgeRoundRectCallout">
          <a:avLst>
            <a:gd name="adj1" fmla="val -80907"/>
            <a:gd name="adj2" fmla="val -26415"/>
            <a:gd name="adj3" fmla="val 16667"/>
          </a:avLst>
        </a:prstGeom>
        <a:solidFill>
          <a:schemeClr val="accent6">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新規申請園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処遇改善等加算</a:t>
          </a:r>
          <a:r>
            <a:rPr kumimoji="1" lang="en-US" altLang="ja-JP" sz="1400" b="1">
              <a:solidFill>
                <a:schemeClr val="tx1"/>
              </a:solidFill>
            </a:rPr>
            <a:t>Ⅰ</a:t>
          </a:r>
          <a:r>
            <a:rPr kumimoji="1" lang="ja-JP" altLang="en-US" sz="1400" b="1">
              <a:solidFill>
                <a:schemeClr val="tx1"/>
              </a:solidFill>
            </a:rPr>
            <a:t>計画書</a:t>
          </a:r>
          <a:endParaRPr kumimoji="1" lang="en-US" altLang="ja-JP" sz="1400" b="1">
            <a:solidFill>
              <a:schemeClr val="tx1"/>
            </a:solidFill>
          </a:endParaRPr>
        </a:p>
        <a:p>
          <a:pPr algn="l">
            <a:lnSpc>
              <a:spcPts val="1200"/>
            </a:lnSpc>
          </a:pPr>
          <a:endParaRPr kumimoji="1" lang="en-US" altLang="ja-JP" sz="1400" b="1">
            <a:solidFill>
              <a:schemeClr val="tx1"/>
            </a:solidFill>
          </a:endParaRPr>
        </a:p>
        <a:p>
          <a:pPr algn="l">
            <a:lnSpc>
              <a:spcPts val="1200"/>
            </a:lnSpc>
          </a:pPr>
          <a:r>
            <a:rPr kumimoji="1" lang="en-US" altLang="ja-JP" sz="1400" b="1">
              <a:solidFill>
                <a:schemeClr val="tx1"/>
              </a:solidFill>
            </a:rPr>
            <a:t>【</a:t>
          </a:r>
          <a:r>
            <a:rPr kumimoji="1" lang="ja-JP" altLang="en-US" sz="1400" b="1">
              <a:solidFill>
                <a:schemeClr val="tx1"/>
              </a:solidFill>
            </a:rPr>
            <a:t>様４</a:t>
          </a:r>
          <a:r>
            <a:rPr kumimoji="1" lang="en-US" altLang="ja-JP" sz="1400" b="1">
              <a:solidFill>
                <a:schemeClr val="tx1"/>
              </a:solidFill>
            </a:rPr>
            <a:t>】</a:t>
          </a:r>
          <a:r>
            <a:rPr kumimoji="1" lang="ja-JP" altLang="en-US" sz="1400" b="1">
              <a:solidFill>
                <a:schemeClr val="tx1"/>
              </a:solidFill>
            </a:rPr>
            <a:t>シート</a:t>
          </a:r>
          <a:r>
            <a:rPr kumimoji="1" lang="en-US" altLang="ja-JP" sz="1400" b="1">
              <a:solidFill>
                <a:schemeClr val="tx1"/>
              </a:solidFill>
            </a:rPr>
            <a:t>AD</a:t>
          </a:r>
          <a:r>
            <a:rPr kumimoji="1" lang="ja-JP" altLang="en-US" sz="1400" b="1">
              <a:solidFill>
                <a:schemeClr val="tx1"/>
              </a:solidFill>
            </a:rPr>
            <a:t>列</a:t>
          </a:r>
          <a:r>
            <a:rPr kumimoji="1" lang="en-US" altLang="ja-JP" sz="1400" b="1">
              <a:solidFill>
                <a:schemeClr val="tx1"/>
              </a:solidFill>
            </a:rPr>
            <a:t>16</a:t>
          </a:r>
          <a:r>
            <a:rPr kumimoji="1" lang="ja-JP" altLang="en-US" sz="1400" b="1">
              <a:solidFill>
                <a:schemeClr val="tx1"/>
              </a:solidFill>
            </a:rPr>
            <a:t>行目に転記</a:t>
          </a:r>
        </a:p>
      </xdr:txBody>
    </xdr:sp>
    <xdr:clientData/>
  </xdr:twoCellAnchor>
  <xdr:twoCellAnchor>
    <xdr:from>
      <xdr:col>5</xdr:col>
      <xdr:colOff>9525</xdr:colOff>
      <xdr:row>1</xdr:row>
      <xdr:rowOff>200025</xdr:rowOff>
    </xdr:from>
    <xdr:to>
      <xdr:col>11</xdr:col>
      <xdr:colOff>180975</xdr:colOff>
      <xdr:row>5</xdr:row>
      <xdr:rowOff>228602</xdr:rowOff>
    </xdr:to>
    <xdr:sp macro="" textlink="">
      <xdr:nvSpPr>
        <xdr:cNvPr id="6" name="角丸四角形吹き出し 7">
          <a:extLst>
            <a:ext uri="{FF2B5EF4-FFF2-40B4-BE49-F238E27FC236}">
              <a16:creationId xmlns:a16="http://schemas.microsoft.com/office/drawing/2014/main" id="{69B43E2F-7EF2-484F-8185-8E1C8ED1B047}"/>
            </a:ext>
          </a:extLst>
        </xdr:cNvPr>
        <xdr:cNvSpPr/>
      </xdr:nvSpPr>
      <xdr:spPr>
        <a:xfrm>
          <a:off x="2667000" y="485775"/>
          <a:ext cx="3943350" cy="1028702"/>
        </a:xfrm>
        <a:prstGeom prst="wedgeRoundRectCallout">
          <a:avLst>
            <a:gd name="adj1" fmla="val -63848"/>
            <a:gd name="adj2" fmla="val 72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１１年以上→　７％（キャリアパス要件適用）５％（キャリアパス要件非適用）</a:t>
          </a:r>
          <a:r>
            <a:rPr kumimoji="1" lang="en-US" altLang="ja-JP" sz="800" baseline="0">
              <a:solidFill>
                <a:sysClr val="windowText" lastClr="000000"/>
              </a:solidFill>
            </a:rPr>
            <a:t> </a:t>
          </a:r>
          <a:r>
            <a:rPr kumimoji="1" lang="ja-JP" altLang="en-US" sz="800">
              <a:solidFill>
                <a:sysClr val="windowText" lastClr="000000"/>
              </a:solidFill>
            </a:rPr>
            <a:t>１１年未満→　６％（キャリアパス要件適用）</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en-US" altLang="ja-JP" sz="800">
            <a:solidFill>
              <a:schemeClr val="tx1"/>
            </a:solidFill>
            <a:effectLst/>
            <a:latin typeface="+mn-lt"/>
            <a:ea typeface="+mn-ea"/>
            <a:cs typeface="+mn-cs"/>
          </a:endParaRPr>
        </a:p>
        <a:p>
          <a:pPr algn="l">
            <a:lnSpc>
              <a:spcPts val="1200"/>
            </a:lnSpc>
          </a:pPr>
          <a:endParaRPr kumimoji="1" lang="en-US" altLang="ja-JP" sz="800">
            <a:solidFill>
              <a:schemeClr val="tx1"/>
            </a:solidFill>
            <a:effectLst/>
            <a:latin typeface="+mn-lt"/>
            <a:ea typeface="+mn-ea"/>
            <a:cs typeface="+mn-cs"/>
          </a:endParaRPr>
        </a:p>
        <a:p>
          <a:pPr algn="l">
            <a:lnSpc>
              <a:spcPts val="1200"/>
            </a:lnSpc>
          </a:pPr>
          <a:r>
            <a:rPr kumimoji="1" lang="ja-JP" altLang="en-US" sz="1000" b="1">
              <a:solidFill>
                <a:schemeClr val="tx1"/>
              </a:solidFill>
              <a:effectLst/>
              <a:latin typeface="+mn-lt"/>
              <a:ea typeface="+mn-ea"/>
              <a:cs typeface="+mn-cs"/>
            </a:rPr>
            <a:t>処遇改善等加算</a:t>
          </a:r>
          <a:r>
            <a:rPr kumimoji="1" lang="en-US" altLang="ja-JP" sz="1000" b="1">
              <a:solidFill>
                <a:schemeClr val="tx1"/>
              </a:solidFill>
              <a:effectLst/>
              <a:latin typeface="+mn-lt"/>
              <a:ea typeface="+mn-ea"/>
              <a:cs typeface="+mn-cs"/>
            </a:rPr>
            <a:t>Ⅰ</a:t>
          </a:r>
          <a:r>
            <a:rPr kumimoji="1" lang="ja-JP" altLang="en-US" sz="1000" b="1">
              <a:solidFill>
                <a:schemeClr val="tx1"/>
              </a:solidFill>
              <a:effectLst/>
              <a:latin typeface="+mn-lt"/>
              <a:ea typeface="+mn-ea"/>
              <a:cs typeface="+mn-cs"/>
            </a:rPr>
            <a:t>申請書　</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様１</a:t>
          </a:r>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シート</a:t>
          </a:r>
          <a:r>
            <a:rPr kumimoji="1" lang="en-US" altLang="ja-JP" sz="1000" b="1">
              <a:solidFill>
                <a:schemeClr val="tx1"/>
              </a:solidFill>
              <a:effectLst/>
              <a:latin typeface="+mn-lt"/>
              <a:ea typeface="+mn-ea"/>
              <a:cs typeface="+mn-cs"/>
            </a:rPr>
            <a:t>P</a:t>
          </a:r>
          <a:r>
            <a:rPr kumimoji="1" lang="ja-JP" altLang="en-US" sz="1000" b="1">
              <a:solidFill>
                <a:schemeClr val="tx1"/>
              </a:solidFill>
              <a:effectLst/>
              <a:latin typeface="+mn-lt"/>
              <a:ea typeface="+mn-ea"/>
              <a:cs typeface="+mn-cs"/>
            </a:rPr>
            <a:t>列</a:t>
          </a:r>
          <a:r>
            <a:rPr kumimoji="1" lang="en-US" altLang="ja-JP" sz="1000" b="1">
              <a:solidFill>
                <a:schemeClr val="tx1"/>
              </a:solidFill>
              <a:effectLst/>
              <a:latin typeface="+mn-lt"/>
              <a:ea typeface="+mn-ea"/>
              <a:cs typeface="+mn-cs"/>
            </a:rPr>
            <a:t>16</a:t>
          </a:r>
          <a:r>
            <a:rPr kumimoji="1" lang="ja-JP" altLang="en-US" sz="1000" b="1">
              <a:solidFill>
                <a:schemeClr val="tx1"/>
              </a:solidFill>
              <a:effectLst/>
              <a:latin typeface="+mn-lt"/>
              <a:ea typeface="+mn-ea"/>
              <a:cs typeface="+mn-cs"/>
            </a:rPr>
            <a:t>行目に転記</a:t>
          </a:r>
          <a:endParaRPr kumimoji="1" lang="ja-JP" altLang="en-US" sz="1000" b="1">
            <a:solidFill>
              <a:schemeClr val="tx1"/>
            </a:solidFill>
          </a:endParaRPr>
        </a:p>
      </xdr:txBody>
    </xdr:sp>
    <xdr:clientData/>
  </xdr:twoCellAnchor>
  <xdr:twoCellAnchor>
    <xdr:from>
      <xdr:col>2</xdr:col>
      <xdr:colOff>542925</xdr:colOff>
      <xdr:row>33</xdr:row>
      <xdr:rowOff>114300</xdr:rowOff>
    </xdr:from>
    <xdr:to>
      <xdr:col>5</xdr:col>
      <xdr:colOff>180975</xdr:colOff>
      <xdr:row>38</xdr:row>
      <xdr:rowOff>23810</xdr:rowOff>
    </xdr:to>
    <xdr:sp macro="" textlink="">
      <xdr:nvSpPr>
        <xdr:cNvPr id="2" name="角丸四角形吹き出し 7">
          <a:extLst>
            <a:ext uri="{FF2B5EF4-FFF2-40B4-BE49-F238E27FC236}">
              <a16:creationId xmlns:a16="http://schemas.microsoft.com/office/drawing/2014/main" id="{26ACAA3F-B470-438F-A0FE-F76071A4C7C5}"/>
            </a:ext>
          </a:extLst>
        </xdr:cNvPr>
        <xdr:cNvSpPr/>
      </xdr:nvSpPr>
      <xdr:spPr>
        <a:xfrm>
          <a:off x="1314450" y="7972425"/>
          <a:ext cx="1524000" cy="1100135"/>
        </a:xfrm>
        <a:prstGeom prst="wedgeRoundRectCallout">
          <a:avLst>
            <a:gd name="adj1" fmla="val -8545"/>
            <a:gd name="adj2" fmla="val -115592"/>
            <a:gd name="adj3" fmla="val 16667"/>
          </a:avLst>
        </a:prstGeom>
        <a:solidFill>
          <a:schemeClr val="accent5">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1400" b="1">
              <a:solidFill>
                <a:schemeClr val="tx1"/>
              </a:solidFill>
            </a:rPr>
            <a:t>【</a:t>
          </a:r>
          <a:r>
            <a:rPr kumimoji="1" lang="ja-JP" altLang="en-US" sz="1400" b="1">
              <a:solidFill>
                <a:schemeClr val="tx1"/>
              </a:solidFill>
            </a:rPr>
            <a:t>既申請園</a:t>
          </a:r>
          <a:r>
            <a:rPr kumimoji="1" lang="en-US" altLang="ja-JP" sz="1400" b="1">
              <a:solidFill>
                <a:schemeClr val="tx1"/>
              </a:solidFill>
            </a:rPr>
            <a:t>】</a:t>
          </a:r>
        </a:p>
        <a:p>
          <a:pPr algn="l">
            <a:lnSpc>
              <a:spcPts val="1200"/>
            </a:lnSpc>
          </a:pPr>
          <a:endParaRPr kumimoji="1" lang="en-US" altLang="ja-JP" sz="1400" b="1">
            <a:solidFill>
              <a:schemeClr val="tx1"/>
            </a:solidFill>
          </a:endParaRPr>
        </a:p>
        <a:p>
          <a:pPr algn="l">
            <a:lnSpc>
              <a:spcPts val="1200"/>
            </a:lnSpc>
          </a:pPr>
          <a:r>
            <a:rPr kumimoji="1" lang="ja-JP" altLang="en-US" sz="1400" b="1">
              <a:solidFill>
                <a:schemeClr val="tx1"/>
              </a:solidFill>
            </a:rPr>
            <a:t>誓約書に転記</a:t>
          </a:r>
          <a:endParaRPr kumimoji="1" lang="en-US" altLang="ja-JP" sz="14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FBD66-0282-45A0-91B6-660765269F9F}">
  <dimension ref="A1:CB53"/>
  <sheetViews>
    <sheetView tabSelected="1" view="pageBreakPreview" zoomScaleNormal="90" zoomScaleSheetLayoutView="100" workbookViewId="0">
      <selection sqref="A1:L1"/>
    </sheetView>
  </sheetViews>
  <sheetFormatPr defaultRowHeight="18.75"/>
  <cols>
    <col min="1" max="1" width="1.875" style="1" customWidth="1"/>
    <col min="2" max="3" width="8.25" style="5" customWidth="1"/>
    <col min="4" max="4" width="12.75" style="5" hidden="1" customWidth="1"/>
    <col min="5" max="11" width="8.25" style="5" customWidth="1"/>
    <col min="12" max="12" width="12" style="5" customWidth="1"/>
    <col min="13" max="13" width="3.125" style="1" customWidth="1"/>
    <col min="14" max="14" width="5" style="2" customWidth="1"/>
    <col min="15" max="16" width="6.25" style="2" customWidth="1"/>
    <col min="17" max="17" width="6.125" style="2" customWidth="1"/>
    <col min="18" max="27" width="6.25" style="2" customWidth="1"/>
    <col min="28" max="28" width="2.5" style="4" customWidth="1"/>
    <col min="29" max="30" width="6.25" style="4" customWidth="1"/>
    <col min="31" max="31" width="2.5" style="4" customWidth="1"/>
    <col min="32" max="35" width="5.25" style="4" customWidth="1"/>
    <col min="36" max="36" width="2.5" style="4" customWidth="1"/>
    <col min="37" max="43" width="6.25" style="4" customWidth="1"/>
    <col min="44" max="44" width="2.375" style="4" customWidth="1"/>
    <col min="45" max="48" width="7.25" style="4" customWidth="1"/>
    <col min="49" max="54" width="6.25" style="4" customWidth="1"/>
    <col min="55" max="61" width="6.25" style="51" customWidth="1"/>
    <col min="62" max="80" width="9" style="51"/>
    <col min="81" max="265" width="9" style="1"/>
    <col min="266" max="275" width="8.25" style="1" customWidth="1"/>
    <col min="276" max="276" width="3.125" style="1" customWidth="1"/>
    <col min="277" max="277" width="5" style="1" customWidth="1"/>
    <col min="278" max="289" width="6.25" style="1" customWidth="1"/>
    <col min="290" max="290" width="2.5" style="1" customWidth="1"/>
    <col min="291" max="292" width="6.25" style="1" customWidth="1"/>
    <col min="293" max="293" width="2.5" style="1" customWidth="1"/>
    <col min="294" max="300" width="6.25" style="1" customWidth="1"/>
    <col min="301" max="301" width="2.375" style="1" customWidth="1"/>
    <col min="302" max="317" width="6.25" style="1" customWidth="1"/>
    <col min="318" max="521" width="9" style="1"/>
    <col min="522" max="531" width="8.25" style="1" customWidth="1"/>
    <col min="532" max="532" width="3.125" style="1" customWidth="1"/>
    <col min="533" max="533" width="5" style="1" customWidth="1"/>
    <col min="534" max="545" width="6.25" style="1" customWidth="1"/>
    <col min="546" max="546" width="2.5" style="1" customWidth="1"/>
    <col min="547" max="548" width="6.25" style="1" customWidth="1"/>
    <col min="549" max="549" width="2.5" style="1" customWidth="1"/>
    <col min="550" max="556" width="6.25" style="1" customWidth="1"/>
    <col min="557" max="557" width="2.375" style="1" customWidth="1"/>
    <col min="558" max="573" width="6.25" style="1" customWidth="1"/>
    <col min="574" max="777" width="9" style="1"/>
    <col min="778" max="787" width="8.25" style="1" customWidth="1"/>
    <col min="788" max="788" width="3.125" style="1" customWidth="1"/>
    <col min="789" max="789" width="5" style="1" customWidth="1"/>
    <col min="790" max="801" width="6.25" style="1" customWidth="1"/>
    <col min="802" max="802" width="2.5" style="1" customWidth="1"/>
    <col min="803" max="804" width="6.25" style="1" customWidth="1"/>
    <col min="805" max="805" width="2.5" style="1" customWidth="1"/>
    <col min="806" max="812" width="6.25" style="1" customWidth="1"/>
    <col min="813" max="813" width="2.375" style="1" customWidth="1"/>
    <col min="814" max="829" width="6.25" style="1" customWidth="1"/>
    <col min="830" max="1033" width="9" style="1"/>
    <col min="1034" max="1043" width="8.25" style="1" customWidth="1"/>
    <col min="1044" max="1044" width="3.125" style="1" customWidth="1"/>
    <col min="1045" max="1045" width="5" style="1" customWidth="1"/>
    <col min="1046" max="1057" width="6.25" style="1" customWidth="1"/>
    <col min="1058" max="1058" width="2.5" style="1" customWidth="1"/>
    <col min="1059" max="1060" width="6.25" style="1" customWidth="1"/>
    <col min="1061" max="1061" width="2.5" style="1" customWidth="1"/>
    <col min="1062" max="1068" width="6.25" style="1" customWidth="1"/>
    <col min="1069" max="1069" width="2.375" style="1" customWidth="1"/>
    <col min="1070" max="1085" width="6.25" style="1" customWidth="1"/>
    <col min="1086" max="1289" width="9" style="1"/>
    <col min="1290" max="1299" width="8.25" style="1" customWidth="1"/>
    <col min="1300" max="1300" width="3.125" style="1" customWidth="1"/>
    <col min="1301" max="1301" width="5" style="1" customWidth="1"/>
    <col min="1302" max="1313" width="6.25" style="1" customWidth="1"/>
    <col min="1314" max="1314" width="2.5" style="1" customWidth="1"/>
    <col min="1315" max="1316" width="6.25" style="1" customWidth="1"/>
    <col min="1317" max="1317" width="2.5" style="1" customWidth="1"/>
    <col min="1318" max="1324" width="6.25" style="1" customWidth="1"/>
    <col min="1325" max="1325" width="2.375" style="1" customWidth="1"/>
    <col min="1326" max="1341" width="6.25" style="1" customWidth="1"/>
    <col min="1342" max="1545" width="9" style="1"/>
    <col min="1546" max="1555" width="8.25" style="1" customWidth="1"/>
    <col min="1556" max="1556" width="3.125" style="1" customWidth="1"/>
    <col min="1557" max="1557" width="5" style="1" customWidth="1"/>
    <col min="1558" max="1569" width="6.25" style="1" customWidth="1"/>
    <col min="1570" max="1570" width="2.5" style="1" customWidth="1"/>
    <col min="1571" max="1572" width="6.25" style="1" customWidth="1"/>
    <col min="1573" max="1573" width="2.5" style="1" customWidth="1"/>
    <col min="1574" max="1580" width="6.25" style="1" customWidth="1"/>
    <col min="1581" max="1581" width="2.375" style="1" customWidth="1"/>
    <col min="1582" max="1597" width="6.25" style="1" customWidth="1"/>
    <col min="1598" max="1801" width="9" style="1"/>
    <col min="1802" max="1811" width="8.25" style="1" customWidth="1"/>
    <col min="1812" max="1812" width="3.125" style="1" customWidth="1"/>
    <col min="1813" max="1813" width="5" style="1" customWidth="1"/>
    <col min="1814" max="1825" width="6.25" style="1" customWidth="1"/>
    <col min="1826" max="1826" width="2.5" style="1" customWidth="1"/>
    <col min="1827" max="1828" width="6.25" style="1" customWidth="1"/>
    <col min="1829" max="1829" width="2.5" style="1" customWidth="1"/>
    <col min="1830" max="1836" width="6.25" style="1" customWidth="1"/>
    <col min="1837" max="1837" width="2.375" style="1" customWidth="1"/>
    <col min="1838" max="1853" width="6.25" style="1" customWidth="1"/>
    <col min="1854" max="2057" width="9" style="1"/>
    <col min="2058" max="2067" width="8.25" style="1" customWidth="1"/>
    <col min="2068" max="2068" width="3.125" style="1" customWidth="1"/>
    <col min="2069" max="2069" width="5" style="1" customWidth="1"/>
    <col min="2070" max="2081" width="6.25" style="1" customWidth="1"/>
    <col min="2082" max="2082" width="2.5" style="1" customWidth="1"/>
    <col min="2083" max="2084" width="6.25" style="1" customWidth="1"/>
    <col min="2085" max="2085" width="2.5" style="1" customWidth="1"/>
    <col min="2086" max="2092" width="6.25" style="1" customWidth="1"/>
    <col min="2093" max="2093" width="2.375" style="1" customWidth="1"/>
    <col min="2094" max="2109" width="6.25" style="1" customWidth="1"/>
    <col min="2110" max="2313" width="9" style="1"/>
    <col min="2314" max="2323" width="8.25" style="1" customWidth="1"/>
    <col min="2324" max="2324" width="3.125" style="1" customWidth="1"/>
    <col min="2325" max="2325" width="5" style="1" customWidth="1"/>
    <col min="2326" max="2337" width="6.25" style="1" customWidth="1"/>
    <col min="2338" max="2338" width="2.5" style="1" customWidth="1"/>
    <col min="2339" max="2340" width="6.25" style="1" customWidth="1"/>
    <col min="2341" max="2341" width="2.5" style="1" customWidth="1"/>
    <col min="2342" max="2348" width="6.25" style="1" customWidth="1"/>
    <col min="2349" max="2349" width="2.375" style="1" customWidth="1"/>
    <col min="2350" max="2365" width="6.25" style="1" customWidth="1"/>
    <col min="2366" max="2569" width="9" style="1"/>
    <col min="2570" max="2579" width="8.25" style="1" customWidth="1"/>
    <col min="2580" max="2580" width="3.125" style="1" customWidth="1"/>
    <col min="2581" max="2581" width="5" style="1" customWidth="1"/>
    <col min="2582" max="2593" width="6.25" style="1" customWidth="1"/>
    <col min="2594" max="2594" width="2.5" style="1" customWidth="1"/>
    <col min="2595" max="2596" width="6.25" style="1" customWidth="1"/>
    <col min="2597" max="2597" width="2.5" style="1" customWidth="1"/>
    <col min="2598" max="2604" width="6.25" style="1" customWidth="1"/>
    <col min="2605" max="2605" width="2.375" style="1" customWidth="1"/>
    <col min="2606" max="2621" width="6.25" style="1" customWidth="1"/>
    <col min="2622" max="2825" width="9" style="1"/>
    <col min="2826" max="2835" width="8.25" style="1" customWidth="1"/>
    <col min="2836" max="2836" width="3.125" style="1" customWidth="1"/>
    <col min="2837" max="2837" width="5" style="1" customWidth="1"/>
    <col min="2838" max="2849" width="6.25" style="1" customWidth="1"/>
    <col min="2850" max="2850" width="2.5" style="1" customWidth="1"/>
    <col min="2851" max="2852" width="6.25" style="1" customWidth="1"/>
    <col min="2853" max="2853" width="2.5" style="1" customWidth="1"/>
    <col min="2854" max="2860" width="6.25" style="1" customWidth="1"/>
    <col min="2861" max="2861" width="2.375" style="1" customWidth="1"/>
    <col min="2862" max="2877" width="6.25" style="1" customWidth="1"/>
    <col min="2878" max="3081" width="9" style="1"/>
    <col min="3082" max="3091" width="8.25" style="1" customWidth="1"/>
    <col min="3092" max="3092" width="3.125" style="1" customWidth="1"/>
    <col min="3093" max="3093" width="5" style="1" customWidth="1"/>
    <col min="3094" max="3105" width="6.25" style="1" customWidth="1"/>
    <col min="3106" max="3106" width="2.5" style="1" customWidth="1"/>
    <col min="3107" max="3108" width="6.25" style="1" customWidth="1"/>
    <col min="3109" max="3109" width="2.5" style="1" customWidth="1"/>
    <col min="3110" max="3116" width="6.25" style="1" customWidth="1"/>
    <col min="3117" max="3117" width="2.375" style="1" customWidth="1"/>
    <col min="3118" max="3133" width="6.25" style="1" customWidth="1"/>
    <col min="3134" max="3337" width="9" style="1"/>
    <col min="3338" max="3347" width="8.25" style="1" customWidth="1"/>
    <col min="3348" max="3348" width="3.125" style="1" customWidth="1"/>
    <col min="3349" max="3349" width="5" style="1" customWidth="1"/>
    <col min="3350" max="3361" width="6.25" style="1" customWidth="1"/>
    <col min="3362" max="3362" width="2.5" style="1" customWidth="1"/>
    <col min="3363" max="3364" width="6.25" style="1" customWidth="1"/>
    <col min="3365" max="3365" width="2.5" style="1" customWidth="1"/>
    <col min="3366" max="3372" width="6.25" style="1" customWidth="1"/>
    <col min="3373" max="3373" width="2.375" style="1" customWidth="1"/>
    <col min="3374" max="3389" width="6.25" style="1" customWidth="1"/>
    <col min="3390" max="3593" width="9" style="1"/>
    <col min="3594" max="3603" width="8.25" style="1" customWidth="1"/>
    <col min="3604" max="3604" width="3.125" style="1" customWidth="1"/>
    <col min="3605" max="3605" width="5" style="1" customWidth="1"/>
    <col min="3606" max="3617" width="6.25" style="1" customWidth="1"/>
    <col min="3618" max="3618" width="2.5" style="1" customWidth="1"/>
    <col min="3619" max="3620" width="6.25" style="1" customWidth="1"/>
    <col min="3621" max="3621" width="2.5" style="1" customWidth="1"/>
    <col min="3622" max="3628" width="6.25" style="1" customWidth="1"/>
    <col min="3629" max="3629" width="2.375" style="1" customWidth="1"/>
    <col min="3630" max="3645" width="6.25" style="1" customWidth="1"/>
    <col min="3646" max="3849" width="9" style="1"/>
    <col min="3850" max="3859" width="8.25" style="1" customWidth="1"/>
    <col min="3860" max="3860" width="3.125" style="1" customWidth="1"/>
    <col min="3861" max="3861" width="5" style="1" customWidth="1"/>
    <col min="3862" max="3873" width="6.25" style="1" customWidth="1"/>
    <col min="3874" max="3874" width="2.5" style="1" customWidth="1"/>
    <col min="3875" max="3876" width="6.25" style="1" customWidth="1"/>
    <col min="3877" max="3877" width="2.5" style="1" customWidth="1"/>
    <col min="3878" max="3884" width="6.25" style="1" customWidth="1"/>
    <col min="3885" max="3885" width="2.375" style="1" customWidth="1"/>
    <col min="3886" max="3901" width="6.25" style="1" customWidth="1"/>
    <col min="3902" max="4105" width="9" style="1"/>
    <col min="4106" max="4115" width="8.25" style="1" customWidth="1"/>
    <col min="4116" max="4116" width="3.125" style="1" customWidth="1"/>
    <col min="4117" max="4117" width="5" style="1" customWidth="1"/>
    <col min="4118" max="4129" width="6.25" style="1" customWidth="1"/>
    <col min="4130" max="4130" width="2.5" style="1" customWidth="1"/>
    <col min="4131" max="4132" width="6.25" style="1" customWidth="1"/>
    <col min="4133" max="4133" width="2.5" style="1" customWidth="1"/>
    <col min="4134" max="4140" width="6.25" style="1" customWidth="1"/>
    <col min="4141" max="4141" width="2.375" style="1" customWidth="1"/>
    <col min="4142" max="4157" width="6.25" style="1" customWidth="1"/>
    <col min="4158" max="4361" width="9" style="1"/>
    <col min="4362" max="4371" width="8.25" style="1" customWidth="1"/>
    <col min="4372" max="4372" width="3.125" style="1" customWidth="1"/>
    <col min="4373" max="4373" width="5" style="1" customWidth="1"/>
    <col min="4374" max="4385" width="6.25" style="1" customWidth="1"/>
    <col min="4386" max="4386" width="2.5" style="1" customWidth="1"/>
    <col min="4387" max="4388" width="6.25" style="1" customWidth="1"/>
    <col min="4389" max="4389" width="2.5" style="1" customWidth="1"/>
    <col min="4390" max="4396" width="6.25" style="1" customWidth="1"/>
    <col min="4397" max="4397" width="2.375" style="1" customWidth="1"/>
    <col min="4398" max="4413" width="6.25" style="1" customWidth="1"/>
    <col min="4414" max="4617" width="9" style="1"/>
    <col min="4618" max="4627" width="8.25" style="1" customWidth="1"/>
    <col min="4628" max="4628" width="3.125" style="1" customWidth="1"/>
    <col min="4629" max="4629" width="5" style="1" customWidth="1"/>
    <col min="4630" max="4641" width="6.25" style="1" customWidth="1"/>
    <col min="4642" max="4642" width="2.5" style="1" customWidth="1"/>
    <col min="4643" max="4644" width="6.25" style="1" customWidth="1"/>
    <col min="4645" max="4645" width="2.5" style="1" customWidth="1"/>
    <col min="4646" max="4652" width="6.25" style="1" customWidth="1"/>
    <col min="4653" max="4653" width="2.375" style="1" customWidth="1"/>
    <col min="4654" max="4669" width="6.25" style="1" customWidth="1"/>
    <col min="4670" max="4873" width="9" style="1"/>
    <col min="4874" max="4883" width="8.25" style="1" customWidth="1"/>
    <col min="4884" max="4884" width="3.125" style="1" customWidth="1"/>
    <col min="4885" max="4885" width="5" style="1" customWidth="1"/>
    <col min="4886" max="4897" width="6.25" style="1" customWidth="1"/>
    <col min="4898" max="4898" width="2.5" style="1" customWidth="1"/>
    <col min="4899" max="4900" width="6.25" style="1" customWidth="1"/>
    <col min="4901" max="4901" width="2.5" style="1" customWidth="1"/>
    <col min="4902" max="4908" width="6.25" style="1" customWidth="1"/>
    <col min="4909" max="4909" width="2.375" style="1" customWidth="1"/>
    <col min="4910" max="4925" width="6.25" style="1" customWidth="1"/>
    <col min="4926" max="5129" width="9" style="1"/>
    <col min="5130" max="5139" width="8.25" style="1" customWidth="1"/>
    <col min="5140" max="5140" width="3.125" style="1" customWidth="1"/>
    <col min="5141" max="5141" width="5" style="1" customWidth="1"/>
    <col min="5142" max="5153" width="6.25" style="1" customWidth="1"/>
    <col min="5154" max="5154" width="2.5" style="1" customWidth="1"/>
    <col min="5155" max="5156" width="6.25" style="1" customWidth="1"/>
    <col min="5157" max="5157" width="2.5" style="1" customWidth="1"/>
    <col min="5158" max="5164" width="6.25" style="1" customWidth="1"/>
    <col min="5165" max="5165" width="2.375" style="1" customWidth="1"/>
    <col min="5166" max="5181" width="6.25" style="1" customWidth="1"/>
    <col min="5182" max="5385" width="9" style="1"/>
    <col min="5386" max="5395" width="8.25" style="1" customWidth="1"/>
    <col min="5396" max="5396" width="3.125" style="1" customWidth="1"/>
    <col min="5397" max="5397" width="5" style="1" customWidth="1"/>
    <col min="5398" max="5409" width="6.25" style="1" customWidth="1"/>
    <col min="5410" max="5410" width="2.5" style="1" customWidth="1"/>
    <col min="5411" max="5412" width="6.25" style="1" customWidth="1"/>
    <col min="5413" max="5413" width="2.5" style="1" customWidth="1"/>
    <col min="5414" max="5420" width="6.25" style="1" customWidth="1"/>
    <col min="5421" max="5421" width="2.375" style="1" customWidth="1"/>
    <col min="5422" max="5437" width="6.25" style="1" customWidth="1"/>
    <col min="5438" max="5641" width="9" style="1"/>
    <col min="5642" max="5651" width="8.25" style="1" customWidth="1"/>
    <col min="5652" max="5652" width="3.125" style="1" customWidth="1"/>
    <col min="5653" max="5653" width="5" style="1" customWidth="1"/>
    <col min="5654" max="5665" width="6.25" style="1" customWidth="1"/>
    <col min="5666" max="5666" width="2.5" style="1" customWidth="1"/>
    <col min="5667" max="5668" width="6.25" style="1" customWidth="1"/>
    <col min="5669" max="5669" width="2.5" style="1" customWidth="1"/>
    <col min="5670" max="5676" width="6.25" style="1" customWidth="1"/>
    <col min="5677" max="5677" width="2.375" style="1" customWidth="1"/>
    <col min="5678" max="5693" width="6.25" style="1" customWidth="1"/>
    <col min="5694" max="5897" width="9" style="1"/>
    <col min="5898" max="5907" width="8.25" style="1" customWidth="1"/>
    <col min="5908" max="5908" width="3.125" style="1" customWidth="1"/>
    <col min="5909" max="5909" width="5" style="1" customWidth="1"/>
    <col min="5910" max="5921" width="6.25" style="1" customWidth="1"/>
    <col min="5922" max="5922" width="2.5" style="1" customWidth="1"/>
    <col min="5923" max="5924" width="6.25" style="1" customWidth="1"/>
    <col min="5925" max="5925" width="2.5" style="1" customWidth="1"/>
    <col min="5926" max="5932" width="6.25" style="1" customWidth="1"/>
    <col min="5933" max="5933" width="2.375" style="1" customWidth="1"/>
    <col min="5934" max="5949" width="6.25" style="1" customWidth="1"/>
    <col min="5950" max="6153" width="9" style="1"/>
    <col min="6154" max="6163" width="8.25" style="1" customWidth="1"/>
    <col min="6164" max="6164" width="3.125" style="1" customWidth="1"/>
    <col min="6165" max="6165" width="5" style="1" customWidth="1"/>
    <col min="6166" max="6177" width="6.25" style="1" customWidth="1"/>
    <col min="6178" max="6178" width="2.5" style="1" customWidth="1"/>
    <col min="6179" max="6180" width="6.25" style="1" customWidth="1"/>
    <col min="6181" max="6181" width="2.5" style="1" customWidth="1"/>
    <col min="6182" max="6188" width="6.25" style="1" customWidth="1"/>
    <col min="6189" max="6189" width="2.375" style="1" customWidth="1"/>
    <col min="6190" max="6205" width="6.25" style="1" customWidth="1"/>
    <col min="6206" max="6409" width="9" style="1"/>
    <col min="6410" max="6419" width="8.25" style="1" customWidth="1"/>
    <col min="6420" max="6420" width="3.125" style="1" customWidth="1"/>
    <col min="6421" max="6421" width="5" style="1" customWidth="1"/>
    <col min="6422" max="6433" width="6.25" style="1" customWidth="1"/>
    <col min="6434" max="6434" width="2.5" style="1" customWidth="1"/>
    <col min="6435" max="6436" width="6.25" style="1" customWidth="1"/>
    <col min="6437" max="6437" width="2.5" style="1" customWidth="1"/>
    <col min="6438" max="6444" width="6.25" style="1" customWidth="1"/>
    <col min="6445" max="6445" width="2.375" style="1" customWidth="1"/>
    <col min="6446" max="6461" width="6.25" style="1" customWidth="1"/>
    <col min="6462" max="6665" width="9" style="1"/>
    <col min="6666" max="6675" width="8.25" style="1" customWidth="1"/>
    <col min="6676" max="6676" width="3.125" style="1" customWidth="1"/>
    <col min="6677" max="6677" width="5" style="1" customWidth="1"/>
    <col min="6678" max="6689" width="6.25" style="1" customWidth="1"/>
    <col min="6690" max="6690" width="2.5" style="1" customWidth="1"/>
    <col min="6691" max="6692" width="6.25" style="1" customWidth="1"/>
    <col min="6693" max="6693" width="2.5" style="1" customWidth="1"/>
    <col min="6694" max="6700" width="6.25" style="1" customWidth="1"/>
    <col min="6701" max="6701" width="2.375" style="1" customWidth="1"/>
    <col min="6702" max="6717" width="6.25" style="1" customWidth="1"/>
    <col min="6718" max="6921" width="9" style="1"/>
    <col min="6922" max="6931" width="8.25" style="1" customWidth="1"/>
    <col min="6932" max="6932" width="3.125" style="1" customWidth="1"/>
    <col min="6933" max="6933" width="5" style="1" customWidth="1"/>
    <col min="6934" max="6945" width="6.25" style="1" customWidth="1"/>
    <col min="6946" max="6946" width="2.5" style="1" customWidth="1"/>
    <col min="6947" max="6948" width="6.25" style="1" customWidth="1"/>
    <col min="6949" max="6949" width="2.5" style="1" customWidth="1"/>
    <col min="6950" max="6956" width="6.25" style="1" customWidth="1"/>
    <col min="6957" max="6957" width="2.375" style="1" customWidth="1"/>
    <col min="6958" max="6973" width="6.25" style="1" customWidth="1"/>
    <col min="6974" max="7177" width="9" style="1"/>
    <col min="7178" max="7187" width="8.25" style="1" customWidth="1"/>
    <col min="7188" max="7188" width="3.125" style="1" customWidth="1"/>
    <col min="7189" max="7189" width="5" style="1" customWidth="1"/>
    <col min="7190" max="7201" width="6.25" style="1" customWidth="1"/>
    <col min="7202" max="7202" width="2.5" style="1" customWidth="1"/>
    <col min="7203" max="7204" width="6.25" style="1" customWidth="1"/>
    <col min="7205" max="7205" width="2.5" style="1" customWidth="1"/>
    <col min="7206" max="7212" width="6.25" style="1" customWidth="1"/>
    <col min="7213" max="7213" width="2.375" style="1" customWidth="1"/>
    <col min="7214" max="7229" width="6.25" style="1" customWidth="1"/>
    <col min="7230" max="7433" width="9" style="1"/>
    <col min="7434" max="7443" width="8.25" style="1" customWidth="1"/>
    <col min="7444" max="7444" width="3.125" style="1" customWidth="1"/>
    <col min="7445" max="7445" width="5" style="1" customWidth="1"/>
    <col min="7446" max="7457" width="6.25" style="1" customWidth="1"/>
    <col min="7458" max="7458" width="2.5" style="1" customWidth="1"/>
    <col min="7459" max="7460" width="6.25" style="1" customWidth="1"/>
    <col min="7461" max="7461" width="2.5" style="1" customWidth="1"/>
    <col min="7462" max="7468" width="6.25" style="1" customWidth="1"/>
    <col min="7469" max="7469" width="2.375" style="1" customWidth="1"/>
    <col min="7470" max="7485" width="6.25" style="1" customWidth="1"/>
    <col min="7486" max="7689" width="9" style="1"/>
    <col min="7690" max="7699" width="8.25" style="1" customWidth="1"/>
    <col min="7700" max="7700" width="3.125" style="1" customWidth="1"/>
    <col min="7701" max="7701" width="5" style="1" customWidth="1"/>
    <col min="7702" max="7713" width="6.25" style="1" customWidth="1"/>
    <col min="7714" max="7714" width="2.5" style="1" customWidth="1"/>
    <col min="7715" max="7716" width="6.25" style="1" customWidth="1"/>
    <col min="7717" max="7717" width="2.5" style="1" customWidth="1"/>
    <col min="7718" max="7724" width="6.25" style="1" customWidth="1"/>
    <col min="7725" max="7725" width="2.375" style="1" customWidth="1"/>
    <col min="7726" max="7741" width="6.25" style="1" customWidth="1"/>
    <col min="7742" max="7945" width="9" style="1"/>
    <col min="7946" max="7955" width="8.25" style="1" customWidth="1"/>
    <col min="7956" max="7956" width="3.125" style="1" customWidth="1"/>
    <col min="7957" max="7957" width="5" style="1" customWidth="1"/>
    <col min="7958" max="7969" width="6.25" style="1" customWidth="1"/>
    <col min="7970" max="7970" width="2.5" style="1" customWidth="1"/>
    <col min="7971" max="7972" width="6.25" style="1" customWidth="1"/>
    <col min="7973" max="7973" width="2.5" style="1" customWidth="1"/>
    <col min="7974" max="7980" width="6.25" style="1" customWidth="1"/>
    <col min="7981" max="7981" width="2.375" style="1" customWidth="1"/>
    <col min="7982" max="7997" width="6.25" style="1" customWidth="1"/>
    <col min="7998" max="8201" width="9" style="1"/>
    <col min="8202" max="8211" width="8.25" style="1" customWidth="1"/>
    <col min="8212" max="8212" width="3.125" style="1" customWidth="1"/>
    <col min="8213" max="8213" width="5" style="1" customWidth="1"/>
    <col min="8214" max="8225" width="6.25" style="1" customWidth="1"/>
    <col min="8226" max="8226" width="2.5" style="1" customWidth="1"/>
    <col min="8227" max="8228" width="6.25" style="1" customWidth="1"/>
    <col min="8229" max="8229" width="2.5" style="1" customWidth="1"/>
    <col min="8230" max="8236" width="6.25" style="1" customWidth="1"/>
    <col min="8237" max="8237" width="2.375" style="1" customWidth="1"/>
    <col min="8238" max="8253" width="6.25" style="1" customWidth="1"/>
    <col min="8254" max="8457" width="9" style="1"/>
    <col min="8458" max="8467" width="8.25" style="1" customWidth="1"/>
    <col min="8468" max="8468" width="3.125" style="1" customWidth="1"/>
    <col min="8469" max="8469" width="5" style="1" customWidth="1"/>
    <col min="8470" max="8481" width="6.25" style="1" customWidth="1"/>
    <col min="8482" max="8482" width="2.5" style="1" customWidth="1"/>
    <col min="8483" max="8484" width="6.25" style="1" customWidth="1"/>
    <col min="8485" max="8485" width="2.5" style="1" customWidth="1"/>
    <col min="8486" max="8492" width="6.25" style="1" customWidth="1"/>
    <col min="8493" max="8493" width="2.375" style="1" customWidth="1"/>
    <col min="8494" max="8509" width="6.25" style="1" customWidth="1"/>
    <col min="8510" max="8713" width="9" style="1"/>
    <col min="8714" max="8723" width="8.25" style="1" customWidth="1"/>
    <col min="8724" max="8724" width="3.125" style="1" customWidth="1"/>
    <col min="8725" max="8725" width="5" style="1" customWidth="1"/>
    <col min="8726" max="8737" width="6.25" style="1" customWidth="1"/>
    <col min="8738" max="8738" width="2.5" style="1" customWidth="1"/>
    <col min="8739" max="8740" width="6.25" style="1" customWidth="1"/>
    <col min="8741" max="8741" width="2.5" style="1" customWidth="1"/>
    <col min="8742" max="8748" width="6.25" style="1" customWidth="1"/>
    <col min="8749" max="8749" width="2.375" style="1" customWidth="1"/>
    <col min="8750" max="8765" width="6.25" style="1" customWidth="1"/>
    <col min="8766" max="8969" width="9" style="1"/>
    <col min="8970" max="8979" width="8.25" style="1" customWidth="1"/>
    <col min="8980" max="8980" width="3.125" style="1" customWidth="1"/>
    <col min="8981" max="8981" width="5" style="1" customWidth="1"/>
    <col min="8982" max="8993" width="6.25" style="1" customWidth="1"/>
    <col min="8994" max="8994" width="2.5" style="1" customWidth="1"/>
    <col min="8995" max="8996" width="6.25" style="1" customWidth="1"/>
    <col min="8997" max="8997" width="2.5" style="1" customWidth="1"/>
    <col min="8998" max="9004" width="6.25" style="1" customWidth="1"/>
    <col min="9005" max="9005" width="2.375" style="1" customWidth="1"/>
    <col min="9006" max="9021" width="6.25" style="1" customWidth="1"/>
    <col min="9022" max="9225" width="9" style="1"/>
    <col min="9226" max="9235" width="8.25" style="1" customWidth="1"/>
    <col min="9236" max="9236" width="3.125" style="1" customWidth="1"/>
    <col min="9237" max="9237" width="5" style="1" customWidth="1"/>
    <col min="9238" max="9249" width="6.25" style="1" customWidth="1"/>
    <col min="9250" max="9250" width="2.5" style="1" customWidth="1"/>
    <col min="9251" max="9252" width="6.25" style="1" customWidth="1"/>
    <col min="9253" max="9253" width="2.5" style="1" customWidth="1"/>
    <col min="9254" max="9260" width="6.25" style="1" customWidth="1"/>
    <col min="9261" max="9261" width="2.375" style="1" customWidth="1"/>
    <col min="9262" max="9277" width="6.25" style="1" customWidth="1"/>
    <col min="9278" max="9481" width="9" style="1"/>
    <col min="9482" max="9491" width="8.25" style="1" customWidth="1"/>
    <col min="9492" max="9492" width="3.125" style="1" customWidth="1"/>
    <col min="9493" max="9493" width="5" style="1" customWidth="1"/>
    <col min="9494" max="9505" width="6.25" style="1" customWidth="1"/>
    <col min="9506" max="9506" width="2.5" style="1" customWidth="1"/>
    <col min="9507" max="9508" width="6.25" style="1" customWidth="1"/>
    <col min="9509" max="9509" width="2.5" style="1" customWidth="1"/>
    <col min="9510" max="9516" width="6.25" style="1" customWidth="1"/>
    <col min="9517" max="9517" width="2.375" style="1" customWidth="1"/>
    <col min="9518" max="9533" width="6.25" style="1" customWidth="1"/>
    <col min="9534" max="9737" width="9" style="1"/>
    <col min="9738" max="9747" width="8.25" style="1" customWidth="1"/>
    <col min="9748" max="9748" width="3.125" style="1" customWidth="1"/>
    <col min="9749" max="9749" width="5" style="1" customWidth="1"/>
    <col min="9750" max="9761" width="6.25" style="1" customWidth="1"/>
    <col min="9762" max="9762" width="2.5" style="1" customWidth="1"/>
    <col min="9763" max="9764" width="6.25" style="1" customWidth="1"/>
    <col min="9765" max="9765" width="2.5" style="1" customWidth="1"/>
    <col min="9766" max="9772" width="6.25" style="1" customWidth="1"/>
    <col min="9773" max="9773" width="2.375" style="1" customWidth="1"/>
    <col min="9774" max="9789" width="6.25" style="1" customWidth="1"/>
    <col min="9790" max="9993" width="9" style="1"/>
    <col min="9994" max="10003" width="8.25" style="1" customWidth="1"/>
    <col min="10004" max="10004" width="3.125" style="1" customWidth="1"/>
    <col min="10005" max="10005" width="5" style="1" customWidth="1"/>
    <col min="10006" max="10017" width="6.25" style="1" customWidth="1"/>
    <col min="10018" max="10018" width="2.5" style="1" customWidth="1"/>
    <col min="10019" max="10020" width="6.25" style="1" customWidth="1"/>
    <col min="10021" max="10021" width="2.5" style="1" customWidth="1"/>
    <col min="10022" max="10028" width="6.25" style="1" customWidth="1"/>
    <col min="10029" max="10029" width="2.375" style="1" customWidth="1"/>
    <col min="10030" max="10045" width="6.25" style="1" customWidth="1"/>
    <col min="10046" max="10249" width="9" style="1"/>
    <col min="10250" max="10259" width="8.25" style="1" customWidth="1"/>
    <col min="10260" max="10260" width="3.125" style="1" customWidth="1"/>
    <col min="10261" max="10261" width="5" style="1" customWidth="1"/>
    <col min="10262" max="10273" width="6.25" style="1" customWidth="1"/>
    <col min="10274" max="10274" width="2.5" style="1" customWidth="1"/>
    <col min="10275" max="10276" width="6.25" style="1" customWidth="1"/>
    <col min="10277" max="10277" width="2.5" style="1" customWidth="1"/>
    <col min="10278" max="10284" width="6.25" style="1" customWidth="1"/>
    <col min="10285" max="10285" width="2.375" style="1" customWidth="1"/>
    <col min="10286" max="10301" width="6.25" style="1" customWidth="1"/>
    <col min="10302" max="10505" width="9" style="1"/>
    <col min="10506" max="10515" width="8.25" style="1" customWidth="1"/>
    <col min="10516" max="10516" width="3.125" style="1" customWidth="1"/>
    <col min="10517" max="10517" width="5" style="1" customWidth="1"/>
    <col min="10518" max="10529" width="6.25" style="1" customWidth="1"/>
    <col min="10530" max="10530" width="2.5" style="1" customWidth="1"/>
    <col min="10531" max="10532" width="6.25" style="1" customWidth="1"/>
    <col min="10533" max="10533" width="2.5" style="1" customWidth="1"/>
    <col min="10534" max="10540" width="6.25" style="1" customWidth="1"/>
    <col min="10541" max="10541" width="2.375" style="1" customWidth="1"/>
    <col min="10542" max="10557" width="6.25" style="1" customWidth="1"/>
    <col min="10558" max="10761" width="9" style="1"/>
    <col min="10762" max="10771" width="8.25" style="1" customWidth="1"/>
    <col min="10772" max="10772" width="3.125" style="1" customWidth="1"/>
    <col min="10773" max="10773" width="5" style="1" customWidth="1"/>
    <col min="10774" max="10785" width="6.25" style="1" customWidth="1"/>
    <col min="10786" max="10786" width="2.5" style="1" customWidth="1"/>
    <col min="10787" max="10788" width="6.25" style="1" customWidth="1"/>
    <col min="10789" max="10789" width="2.5" style="1" customWidth="1"/>
    <col min="10790" max="10796" width="6.25" style="1" customWidth="1"/>
    <col min="10797" max="10797" width="2.375" style="1" customWidth="1"/>
    <col min="10798" max="10813" width="6.25" style="1" customWidth="1"/>
    <col min="10814" max="11017" width="9" style="1"/>
    <col min="11018" max="11027" width="8.25" style="1" customWidth="1"/>
    <col min="11028" max="11028" width="3.125" style="1" customWidth="1"/>
    <col min="11029" max="11029" width="5" style="1" customWidth="1"/>
    <col min="11030" max="11041" width="6.25" style="1" customWidth="1"/>
    <col min="11042" max="11042" width="2.5" style="1" customWidth="1"/>
    <col min="11043" max="11044" width="6.25" style="1" customWidth="1"/>
    <col min="11045" max="11045" width="2.5" style="1" customWidth="1"/>
    <col min="11046" max="11052" width="6.25" style="1" customWidth="1"/>
    <col min="11053" max="11053" width="2.375" style="1" customWidth="1"/>
    <col min="11054" max="11069" width="6.25" style="1" customWidth="1"/>
    <col min="11070" max="11273" width="9" style="1"/>
    <col min="11274" max="11283" width="8.25" style="1" customWidth="1"/>
    <col min="11284" max="11284" width="3.125" style="1" customWidth="1"/>
    <col min="11285" max="11285" width="5" style="1" customWidth="1"/>
    <col min="11286" max="11297" width="6.25" style="1" customWidth="1"/>
    <col min="11298" max="11298" width="2.5" style="1" customWidth="1"/>
    <col min="11299" max="11300" width="6.25" style="1" customWidth="1"/>
    <col min="11301" max="11301" width="2.5" style="1" customWidth="1"/>
    <col min="11302" max="11308" width="6.25" style="1" customWidth="1"/>
    <col min="11309" max="11309" width="2.375" style="1" customWidth="1"/>
    <col min="11310" max="11325" width="6.25" style="1" customWidth="1"/>
    <col min="11326" max="11529" width="9" style="1"/>
    <col min="11530" max="11539" width="8.25" style="1" customWidth="1"/>
    <col min="11540" max="11540" width="3.125" style="1" customWidth="1"/>
    <col min="11541" max="11541" width="5" style="1" customWidth="1"/>
    <col min="11542" max="11553" width="6.25" style="1" customWidth="1"/>
    <col min="11554" max="11554" width="2.5" style="1" customWidth="1"/>
    <col min="11555" max="11556" width="6.25" style="1" customWidth="1"/>
    <col min="11557" max="11557" width="2.5" style="1" customWidth="1"/>
    <col min="11558" max="11564" width="6.25" style="1" customWidth="1"/>
    <col min="11565" max="11565" width="2.375" style="1" customWidth="1"/>
    <col min="11566" max="11581" width="6.25" style="1" customWidth="1"/>
    <col min="11582" max="11785" width="9" style="1"/>
    <col min="11786" max="11795" width="8.25" style="1" customWidth="1"/>
    <col min="11796" max="11796" width="3.125" style="1" customWidth="1"/>
    <col min="11797" max="11797" width="5" style="1" customWidth="1"/>
    <col min="11798" max="11809" width="6.25" style="1" customWidth="1"/>
    <col min="11810" max="11810" width="2.5" style="1" customWidth="1"/>
    <col min="11811" max="11812" width="6.25" style="1" customWidth="1"/>
    <col min="11813" max="11813" width="2.5" style="1" customWidth="1"/>
    <col min="11814" max="11820" width="6.25" style="1" customWidth="1"/>
    <col min="11821" max="11821" width="2.375" style="1" customWidth="1"/>
    <col min="11822" max="11837" width="6.25" style="1" customWidth="1"/>
    <col min="11838" max="12041" width="9" style="1"/>
    <col min="12042" max="12051" width="8.25" style="1" customWidth="1"/>
    <col min="12052" max="12052" width="3.125" style="1" customWidth="1"/>
    <col min="12053" max="12053" width="5" style="1" customWidth="1"/>
    <col min="12054" max="12065" width="6.25" style="1" customWidth="1"/>
    <col min="12066" max="12066" width="2.5" style="1" customWidth="1"/>
    <col min="12067" max="12068" width="6.25" style="1" customWidth="1"/>
    <col min="12069" max="12069" width="2.5" style="1" customWidth="1"/>
    <col min="12070" max="12076" width="6.25" style="1" customWidth="1"/>
    <col min="12077" max="12077" width="2.375" style="1" customWidth="1"/>
    <col min="12078" max="12093" width="6.25" style="1" customWidth="1"/>
    <col min="12094" max="12297" width="9" style="1"/>
    <col min="12298" max="12307" width="8.25" style="1" customWidth="1"/>
    <col min="12308" max="12308" width="3.125" style="1" customWidth="1"/>
    <col min="12309" max="12309" width="5" style="1" customWidth="1"/>
    <col min="12310" max="12321" width="6.25" style="1" customWidth="1"/>
    <col min="12322" max="12322" width="2.5" style="1" customWidth="1"/>
    <col min="12323" max="12324" width="6.25" style="1" customWidth="1"/>
    <col min="12325" max="12325" width="2.5" style="1" customWidth="1"/>
    <col min="12326" max="12332" width="6.25" style="1" customWidth="1"/>
    <col min="12333" max="12333" width="2.375" style="1" customWidth="1"/>
    <col min="12334" max="12349" width="6.25" style="1" customWidth="1"/>
    <col min="12350" max="12553" width="9" style="1"/>
    <col min="12554" max="12563" width="8.25" style="1" customWidth="1"/>
    <col min="12564" max="12564" width="3.125" style="1" customWidth="1"/>
    <col min="12565" max="12565" width="5" style="1" customWidth="1"/>
    <col min="12566" max="12577" width="6.25" style="1" customWidth="1"/>
    <col min="12578" max="12578" width="2.5" style="1" customWidth="1"/>
    <col min="12579" max="12580" width="6.25" style="1" customWidth="1"/>
    <col min="12581" max="12581" width="2.5" style="1" customWidth="1"/>
    <col min="12582" max="12588" width="6.25" style="1" customWidth="1"/>
    <col min="12589" max="12589" width="2.375" style="1" customWidth="1"/>
    <col min="12590" max="12605" width="6.25" style="1" customWidth="1"/>
    <col min="12606" max="12809" width="9" style="1"/>
    <col min="12810" max="12819" width="8.25" style="1" customWidth="1"/>
    <col min="12820" max="12820" width="3.125" style="1" customWidth="1"/>
    <col min="12821" max="12821" width="5" style="1" customWidth="1"/>
    <col min="12822" max="12833" width="6.25" style="1" customWidth="1"/>
    <col min="12834" max="12834" width="2.5" style="1" customWidth="1"/>
    <col min="12835" max="12836" width="6.25" style="1" customWidth="1"/>
    <col min="12837" max="12837" width="2.5" style="1" customWidth="1"/>
    <col min="12838" max="12844" width="6.25" style="1" customWidth="1"/>
    <col min="12845" max="12845" width="2.375" style="1" customWidth="1"/>
    <col min="12846" max="12861" width="6.25" style="1" customWidth="1"/>
    <col min="12862" max="13065" width="9" style="1"/>
    <col min="13066" max="13075" width="8.25" style="1" customWidth="1"/>
    <col min="13076" max="13076" width="3.125" style="1" customWidth="1"/>
    <col min="13077" max="13077" width="5" style="1" customWidth="1"/>
    <col min="13078" max="13089" width="6.25" style="1" customWidth="1"/>
    <col min="13090" max="13090" width="2.5" style="1" customWidth="1"/>
    <col min="13091" max="13092" width="6.25" style="1" customWidth="1"/>
    <col min="13093" max="13093" width="2.5" style="1" customWidth="1"/>
    <col min="13094" max="13100" width="6.25" style="1" customWidth="1"/>
    <col min="13101" max="13101" width="2.375" style="1" customWidth="1"/>
    <col min="13102" max="13117" width="6.25" style="1" customWidth="1"/>
    <col min="13118" max="13321" width="9" style="1"/>
    <col min="13322" max="13331" width="8.25" style="1" customWidth="1"/>
    <col min="13332" max="13332" width="3.125" style="1" customWidth="1"/>
    <col min="13333" max="13333" width="5" style="1" customWidth="1"/>
    <col min="13334" max="13345" width="6.25" style="1" customWidth="1"/>
    <col min="13346" max="13346" width="2.5" style="1" customWidth="1"/>
    <col min="13347" max="13348" width="6.25" style="1" customWidth="1"/>
    <col min="13349" max="13349" width="2.5" style="1" customWidth="1"/>
    <col min="13350" max="13356" width="6.25" style="1" customWidth="1"/>
    <col min="13357" max="13357" width="2.375" style="1" customWidth="1"/>
    <col min="13358" max="13373" width="6.25" style="1" customWidth="1"/>
    <col min="13374" max="13577" width="9" style="1"/>
    <col min="13578" max="13587" width="8.25" style="1" customWidth="1"/>
    <col min="13588" max="13588" width="3.125" style="1" customWidth="1"/>
    <col min="13589" max="13589" width="5" style="1" customWidth="1"/>
    <col min="13590" max="13601" width="6.25" style="1" customWidth="1"/>
    <col min="13602" max="13602" width="2.5" style="1" customWidth="1"/>
    <col min="13603" max="13604" width="6.25" style="1" customWidth="1"/>
    <col min="13605" max="13605" width="2.5" style="1" customWidth="1"/>
    <col min="13606" max="13612" width="6.25" style="1" customWidth="1"/>
    <col min="13613" max="13613" width="2.375" style="1" customWidth="1"/>
    <col min="13614" max="13629" width="6.25" style="1" customWidth="1"/>
    <col min="13630" max="13833" width="9" style="1"/>
    <col min="13834" max="13843" width="8.25" style="1" customWidth="1"/>
    <col min="13844" max="13844" width="3.125" style="1" customWidth="1"/>
    <col min="13845" max="13845" width="5" style="1" customWidth="1"/>
    <col min="13846" max="13857" width="6.25" style="1" customWidth="1"/>
    <col min="13858" max="13858" width="2.5" style="1" customWidth="1"/>
    <col min="13859" max="13860" width="6.25" style="1" customWidth="1"/>
    <col min="13861" max="13861" width="2.5" style="1" customWidth="1"/>
    <col min="13862" max="13868" width="6.25" style="1" customWidth="1"/>
    <col min="13869" max="13869" width="2.375" style="1" customWidth="1"/>
    <col min="13870" max="13885" width="6.25" style="1" customWidth="1"/>
    <col min="13886" max="14089" width="9" style="1"/>
    <col min="14090" max="14099" width="8.25" style="1" customWidth="1"/>
    <col min="14100" max="14100" width="3.125" style="1" customWidth="1"/>
    <col min="14101" max="14101" width="5" style="1" customWidth="1"/>
    <col min="14102" max="14113" width="6.25" style="1" customWidth="1"/>
    <col min="14114" max="14114" width="2.5" style="1" customWidth="1"/>
    <col min="14115" max="14116" width="6.25" style="1" customWidth="1"/>
    <col min="14117" max="14117" width="2.5" style="1" customWidth="1"/>
    <col min="14118" max="14124" width="6.25" style="1" customWidth="1"/>
    <col min="14125" max="14125" width="2.375" style="1" customWidth="1"/>
    <col min="14126" max="14141" width="6.25" style="1" customWidth="1"/>
    <col min="14142" max="14345" width="9" style="1"/>
    <col min="14346" max="14355" width="8.25" style="1" customWidth="1"/>
    <col min="14356" max="14356" width="3.125" style="1" customWidth="1"/>
    <col min="14357" max="14357" width="5" style="1" customWidth="1"/>
    <col min="14358" max="14369" width="6.25" style="1" customWidth="1"/>
    <col min="14370" max="14370" width="2.5" style="1" customWidth="1"/>
    <col min="14371" max="14372" width="6.25" style="1" customWidth="1"/>
    <col min="14373" max="14373" width="2.5" style="1" customWidth="1"/>
    <col min="14374" max="14380" width="6.25" style="1" customWidth="1"/>
    <col min="14381" max="14381" width="2.375" style="1" customWidth="1"/>
    <col min="14382" max="14397" width="6.25" style="1" customWidth="1"/>
    <col min="14398" max="14601" width="9" style="1"/>
    <col min="14602" max="14611" width="8.25" style="1" customWidth="1"/>
    <col min="14612" max="14612" width="3.125" style="1" customWidth="1"/>
    <col min="14613" max="14613" width="5" style="1" customWidth="1"/>
    <col min="14614" max="14625" width="6.25" style="1" customWidth="1"/>
    <col min="14626" max="14626" width="2.5" style="1" customWidth="1"/>
    <col min="14627" max="14628" width="6.25" style="1" customWidth="1"/>
    <col min="14629" max="14629" width="2.5" style="1" customWidth="1"/>
    <col min="14630" max="14636" width="6.25" style="1" customWidth="1"/>
    <col min="14637" max="14637" width="2.375" style="1" customWidth="1"/>
    <col min="14638" max="14653" width="6.25" style="1" customWidth="1"/>
    <col min="14654" max="14857" width="9" style="1"/>
    <col min="14858" max="14867" width="8.25" style="1" customWidth="1"/>
    <col min="14868" max="14868" width="3.125" style="1" customWidth="1"/>
    <col min="14869" max="14869" width="5" style="1" customWidth="1"/>
    <col min="14870" max="14881" width="6.25" style="1" customWidth="1"/>
    <col min="14882" max="14882" width="2.5" style="1" customWidth="1"/>
    <col min="14883" max="14884" width="6.25" style="1" customWidth="1"/>
    <col min="14885" max="14885" width="2.5" style="1" customWidth="1"/>
    <col min="14886" max="14892" width="6.25" style="1" customWidth="1"/>
    <col min="14893" max="14893" width="2.375" style="1" customWidth="1"/>
    <col min="14894" max="14909" width="6.25" style="1" customWidth="1"/>
    <col min="14910" max="15113" width="9" style="1"/>
    <col min="15114" max="15123" width="8.25" style="1" customWidth="1"/>
    <col min="15124" max="15124" width="3.125" style="1" customWidth="1"/>
    <col min="15125" max="15125" width="5" style="1" customWidth="1"/>
    <col min="15126" max="15137" width="6.25" style="1" customWidth="1"/>
    <col min="15138" max="15138" width="2.5" style="1" customWidth="1"/>
    <col min="15139" max="15140" width="6.25" style="1" customWidth="1"/>
    <col min="15141" max="15141" width="2.5" style="1" customWidth="1"/>
    <col min="15142" max="15148" width="6.25" style="1" customWidth="1"/>
    <col min="15149" max="15149" width="2.375" style="1" customWidth="1"/>
    <col min="15150" max="15165" width="6.25" style="1" customWidth="1"/>
    <col min="15166" max="15369" width="9" style="1"/>
    <col min="15370" max="15379" width="8.25" style="1" customWidth="1"/>
    <col min="15380" max="15380" width="3.125" style="1" customWidth="1"/>
    <col min="15381" max="15381" width="5" style="1" customWidth="1"/>
    <col min="15382" max="15393" width="6.25" style="1" customWidth="1"/>
    <col min="15394" max="15394" width="2.5" style="1" customWidth="1"/>
    <col min="15395" max="15396" width="6.25" style="1" customWidth="1"/>
    <col min="15397" max="15397" width="2.5" style="1" customWidth="1"/>
    <col min="15398" max="15404" width="6.25" style="1" customWidth="1"/>
    <col min="15405" max="15405" width="2.375" style="1" customWidth="1"/>
    <col min="15406" max="15421" width="6.25" style="1" customWidth="1"/>
    <col min="15422" max="15625" width="9" style="1"/>
    <col min="15626" max="15635" width="8.25" style="1" customWidth="1"/>
    <col min="15636" max="15636" width="3.125" style="1" customWidth="1"/>
    <col min="15637" max="15637" width="5" style="1" customWidth="1"/>
    <col min="15638" max="15649" width="6.25" style="1" customWidth="1"/>
    <col min="15650" max="15650" width="2.5" style="1" customWidth="1"/>
    <col min="15651" max="15652" width="6.25" style="1" customWidth="1"/>
    <col min="15653" max="15653" width="2.5" style="1" customWidth="1"/>
    <col min="15654" max="15660" width="6.25" style="1" customWidth="1"/>
    <col min="15661" max="15661" width="2.375" style="1" customWidth="1"/>
    <col min="15662" max="15677" width="6.25" style="1" customWidth="1"/>
    <col min="15678" max="15881" width="9" style="1"/>
    <col min="15882" max="15891" width="8.25" style="1" customWidth="1"/>
    <col min="15892" max="15892" width="3.125" style="1" customWidth="1"/>
    <col min="15893" max="15893" width="5" style="1" customWidth="1"/>
    <col min="15894" max="15905" width="6.25" style="1" customWidth="1"/>
    <col min="15906" max="15906" width="2.5" style="1" customWidth="1"/>
    <col min="15907" max="15908" width="6.25" style="1" customWidth="1"/>
    <col min="15909" max="15909" width="2.5" style="1" customWidth="1"/>
    <col min="15910" max="15916" width="6.25" style="1" customWidth="1"/>
    <col min="15917" max="15917" width="2.375" style="1" customWidth="1"/>
    <col min="15918" max="15933" width="6.25" style="1" customWidth="1"/>
    <col min="15934" max="16137" width="9" style="1"/>
    <col min="16138" max="16147" width="8.25" style="1" customWidth="1"/>
    <col min="16148" max="16148" width="3.125" style="1" customWidth="1"/>
    <col min="16149" max="16149" width="5" style="1" customWidth="1"/>
    <col min="16150" max="16161" width="6.25" style="1" customWidth="1"/>
    <col min="16162" max="16162" width="2.5" style="1" customWidth="1"/>
    <col min="16163" max="16164" width="6.25" style="1" customWidth="1"/>
    <col min="16165" max="16165" width="2.5" style="1" customWidth="1"/>
    <col min="16166" max="16172" width="6.25" style="1" customWidth="1"/>
    <col min="16173" max="16173" width="2.375" style="1" customWidth="1"/>
    <col min="16174" max="16189" width="6.25" style="1" customWidth="1"/>
    <col min="16190" max="16384" width="9" style="1"/>
  </cols>
  <sheetData>
    <row r="1" spans="1:48" ht="22.5" customHeight="1">
      <c r="A1" s="99" t="s">
        <v>0</v>
      </c>
      <c r="B1" s="99"/>
      <c r="C1" s="99"/>
      <c r="D1" s="99"/>
      <c r="E1" s="99"/>
      <c r="F1" s="99"/>
      <c r="G1" s="99"/>
      <c r="H1" s="99"/>
      <c r="I1" s="99"/>
      <c r="J1" s="99"/>
      <c r="K1" s="99"/>
      <c r="L1" s="99"/>
      <c r="N1" s="2" t="s">
        <v>1</v>
      </c>
      <c r="O1" s="3"/>
      <c r="P1" s="3"/>
      <c r="Q1" s="3"/>
      <c r="R1" s="3"/>
      <c r="S1" s="3"/>
      <c r="T1" s="3"/>
      <c r="U1" s="3"/>
      <c r="V1" s="3"/>
      <c r="W1" s="3"/>
      <c r="X1" s="3"/>
      <c r="Y1" s="3"/>
      <c r="Z1" s="3"/>
      <c r="AA1" s="3"/>
    </row>
    <row r="2" spans="1:48" ht="26.25" customHeight="1">
      <c r="A2" s="5"/>
      <c r="N2" s="2" t="s">
        <v>2</v>
      </c>
      <c r="O2" s="3"/>
      <c r="P2" s="3"/>
      <c r="Q2" s="3"/>
      <c r="R2" s="3"/>
      <c r="S2" s="3"/>
      <c r="T2" s="3"/>
      <c r="U2" s="3"/>
      <c r="V2" s="3"/>
      <c r="W2" s="3"/>
      <c r="X2" s="3"/>
      <c r="Y2" s="3"/>
      <c r="Z2" s="3"/>
      <c r="AA2" s="3"/>
    </row>
    <row r="3" spans="1:48" ht="22.5" customHeight="1">
      <c r="E3" s="1"/>
      <c r="N3" s="100" t="s">
        <v>3</v>
      </c>
      <c r="O3" s="6" t="s">
        <v>4</v>
      </c>
      <c r="P3" s="7"/>
      <c r="Q3" s="7"/>
      <c r="R3" s="8"/>
      <c r="S3" s="6" t="s">
        <v>5</v>
      </c>
      <c r="T3" s="7"/>
      <c r="U3" s="7"/>
      <c r="V3" s="8"/>
      <c r="W3" s="100" t="s">
        <v>6</v>
      </c>
      <c r="X3" s="100" t="s">
        <v>7</v>
      </c>
      <c r="Y3" s="100" t="s">
        <v>8</v>
      </c>
      <c r="Z3" s="100" t="s">
        <v>9</v>
      </c>
      <c r="AA3" s="100" t="s">
        <v>10</v>
      </c>
      <c r="AC3" s="6" t="s">
        <v>11</v>
      </c>
      <c r="AD3" s="8"/>
      <c r="AF3" s="6"/>
      <c r="AG3" s="7" t="s">
        <v>12</v>
      </c>
      <c r="AH3" s="7"/>
      <c r="AI3" s="8"/>
      <c r="AK3" s="107" t="s">
        <v>13</v>
      </c>
      <c r="AL3" s="6" t="s">
        <v>14</v>
      </c>
      <c r="AM3" s="9"/>
      <c r="AN3" s="107" t="s">
        <v>15</v>
      </c>
      <c r="AO3" s="6"/>
      <c r="AP3" s="7" t="s">
        <v>16</v>
      </c>
      <c r="AQ3" s="9"/>
      <c r="AS3" s="10"/>
      <c r="AT3" s="11"/>
      <c r="AU3" s="7" t="s">
        <v>17</v>
      </c>
      <c r="AV3" s="9"/>
    </row>
    <row r="4" spans="1:48" ht="14.25" customHeight="1" thickBot="1">
      <c r="B4" s="102" t="s">
        <v>166</v>
      </c>
      <c r="C4" s="102"/>
      <c r="D4" s="12"/>
      <c r="E4" s="13"/>
      <c r="F4" s="5" t="s">
        <v>19</v>
      </c>
      <c r="N4" s="101"/>
      <c r="O4" s="14" t="s">
        <v>20</v>
      </c>
      <c r="P4" s="14" t="s">
        <v>21</v>
      </c>
      <c r="Q4" s="14" t="s">
        <v>22</v>
      </c>
      <c r="R4" s="14" t="s">
        <v>23</v>
      </c>
      <c r="S4" s="14" t="s">
        <v>20</v>
      </c>
      <c r="T4" s="14" t="s">
        <v>21</v>
      </c>
      <c r="U4" s="14" t="s">
        <v>22</v>
      </c>
      <c r="V4" s="14" t="s">
        <v>23</v>
      </c>
      <c r="W4" s="101"/>
      <c r="X4" s="101"/>
      <c r="Y4" s="101"/>
      <c r="Z4" s="101"/>
      <c r="AA4" s="101"/>
      <c r="AC4" s="109" t="s">
        <v>24</v>
      </c>
      <c r="AD4" s="112" t="s">
        <v>25</v>
      </c>
      <c r="AF4" s="14" t="s">
        <v>26</v>
      </c>
      <c r="AG4" s="14" t="s">
        <v>27</v>
      </c>
      <c r="AH4" s="14" t="s">
        <v>28</v>
      </c>
      <c r="AI4" s="14" t="s">
        <v>29</v>
      </c>
      <c r="AK4" s="108"/>
      <c r="AL4" s="14" t="s">
        <v>30</v>
      </c>
      <c r="AM4" s="14" t="s">
        <v>31</v>
      </c>
      <c r="AN4" s="108"/>
      <c r="AO4" s="14" t="s">
        <v>30</v>
      </c>
      <c r="AP4" s="14" t="s">
        <v>31</v>
      </c>
      <c r="AQ4" s="14" t="s">
        <v>32</v>
      </c>
      <c r="AS4" s="14" t="s">
        <v>33</v>
      </c>
      <c r="AT4" s="14" t="s">
        <v>34</v>
      </c>
      <c r="AU4" s="14" t="s">
        <v>35</v>
      </c>
      <c r="AV4" s="14" t="s">
        <v>36</v>
      </c>
    </row>
    <row r="5" spans="1:48" ht="19.5" thickTop="1">
      <c r="F5" s="5">
        <v>0</v>
      </c>
      <c r="N5" s="15">
        <v>1</v>
      </c>
      <c r="O5" s="16">
        <f>O6</f>
        <v>2580</v>
      </c>
      <c r="P5" s="16">
        <f>P6</f>
        <v>1810</v>
      </c>
      <c r="Q5" s="16">
        <f t="shared" ref="Q5:AA5" si="0">Q6</f>
        <v>1280</v>
      </c>
      <c r="R5" s="16">
        <f t="shared" si="0"/>
        <v>1210</v>
      </c>
      <c r="S5" s="16">
        <f t="shared" si="0"/>
        <v>2320</v>
      </c>
      <c r="T5" s="16">
        <f t="shared" si="0"/>
        <v>1550</v>
      </c>
      <c r="U5" s="16">
        <f t="shared" si="0"/>
        <v>1020</v>
      </c>
      <c r="V5" s="16">
        <f t="shared" si="0"/>
        <v>950</v>
      </c>
      <c r="W5" s="16">
        <f t="shared" si="0"/>
        <v>70</v>
      </c>
      <c r="X5" s="16">
        <f>X6</f>
        <v>30</v>
      </c>
      <c r="Y5" s="16">
        <f t="shared" si="0"/>
        <v>230</v>
      </c>
      <c r="Z5" s="16">
        <f t="shared" si="0"/>
        <v>230</v>
      </c>
      <c r="AA5" s="16">
        <f t="shared" si="0"/>
        <v>250</v>
      </c>
      <c r="AC5" s="110"/>
      <c r="AD5" s="113"/>
      <c r="AF5" s="17">
        <f>AF6</f>
        <v>0.01</v>
      </c>
      <c r="AG5" s="17">
        <f t="shared" ref="AG5:AH5" si="1">AG6</f>
        <v>0.03</v>
      </c>
      <c r="AH5" s="17">
        <f t="shared" si="1"/>
        <v>0.04</v>
      </c>
      <c r="AI5" s="18">
        <v>0.05</v>
      </c>
      <c r="AK5" s="19">
        <v>2670</v>
      </c>
      <c r="AL5" s="19">
        <v>520</v>
      </c>
      <c r="AM5" s="19">
        <v>340</v>
      </c>
      <c r="AN5" s="19">
        <v>480</v>
      </c>
      <c r="AO5" s="19">
        <v>790</v>
      </c>
      <c r="AP5" s="19">
        <v>500</v>
      </c>
      <c r="AQ5" s="19">
        <v>0</v>
      </c>
      <c r="AS5" s="19">
        <v>150</v>
      </c>
      <c r="AT5" s="19">
        <v>70</v>
      </c>
      <c r="AU5" s="19">
        <v>40</v>
      </c>
      <c r="AV5" s="19">
        <v>30</v>
      </c>
    </row>
    <row r="6" spans="1:48" ht="19.5" thickBot="1">
      <c r="B6" s="5" t="s">
        <v>37</v>
      </c>
      <c r="C6" s="20" t="s">
        <v>38</v>
      </c>
      <c r="D6" s="20"/>
      <c r="E6" s="13"/>
      <c r="F6" s="5" t="s">
        <v>39</v>
      </c>
      <c r="G6" s="20" t="s">
        <v>40</v>
      </c>
      <c r="H6" s="13"/>
      <c r="I6" s="5" t="s">
        <v>39</v>
      </c>
      <c r="J6" s="20" t="s">
        <v>41</v>
      </c>
      <c r="K6" s="21">
        <f>E6+H6</f>
        <v>0</v>
      </c>
      <c r="L6" s="5" t="s">
        <v>39</v>
      </c>
      <c r="N6" s="22">
        <v>20</v>
      </c>
      <c r="O6" s="23">
        <v>2580</v>
      </c>
      <c r="P6" s="23">
        <v>1810</v>
      </c>
      <c r="Q6" s="23">
        <v>1280</v>
      </c>
      <c r="R6" s="23">
        <v>1210</v>
      </c>
      <c r="S6" s="23">
        <v>2320</v>
      </c>
      <c r="T6" s="23">
        <v>1550</v>
      </c>
      <c r="U6" s="23">
        <v>1020</v>
      </c>
      <c r="V6" s="23">
        <v>950</v>
      </c>
      <c r="W6" s="23">
        <v>70</v>
      </c>
      <c r="X6" s="23">
        <v>30</v>
      </c>
      <c r="Y6" s="23">
        <v>230</v>
      </c>
      <c r="Z6" s="23">
        <v>230</v>
      </c>
      <c r="AA6" s="23">
        <v>250</v>
      </c>
      <c r="AC6" s="111"/>
      <c r="AD6" s="114"/>
      <c r="AF6" s="18">
        <v>0.01</v>
      </c>
      <c r="AG6" s="18">
        <v>0.03</v>
      </c>
      <c r="AH6" s="18">
        <v>0.04</v>
      </c>
      <c r="AI6" s="18">
        <v>0.06</v>
      </c>
      <c r="AK6" s="24"/>
      <c r="AL6" s="24"/>
      <c r="AM6" s="24"/>
      <c r="AN6" s="24"/>
      <c r="AO6" s="24"/>
      <c r="AP6" s="24"/>
      <c r="AQ6" s="24"/>
    </row>
    <row r="7" spans="1:48" ht="19.5" thickTop="1">
      <c r="N7" s="22">
        <v>21</v>
      </c>
      <c r="O7" s="23">
        <v>2240</v>
      </c>
      <c r="P7" s="23">
        <v>1470</v>
      </c>
      <c r="Q7" s="23">
        <v>930</v>
      </c>
      <c r="R7" s="23">
        <v>860</v>
      </c>
      <c r="S7" s="23">
        <v>2060</v>
      </c>
      <c r="T7" s="23">
        <v>1290</v>
      </c>
      <c r="U7" s="23">
        <v>760</v>
      </c>
      <c r="V7" s="23">
        <v>690</v>
      </c>
      <c r="W7" s="23">
        <v>70</v>
      </c>
      <c r="X7" s="23">
        <v>30</v>
      </c>
      <c r="Y7" s="23">
        <v>150</v>
      </c>
      <c r="Z7" s="23">
        <v>150</v>
      </c>
      <c r="AA7" s="23">
        <v>170</v>
      </c>
      <c r="AC7" s="15">
        <v>210</v>
      </c>
      <c r="AD7" s="15">
        <v>2620</v>
      </c>
      <c r="AF7" s="18">
        <v>0.01</v>
      </c>
      <c r="AG7" s="18">
        <v>0.03</v>
      </c>
      <c r="AH7" s="18">
        <v>0.04</v>
      </c>
      <c r="AI7" s="18">
        <v>0.05</v>
      </c>
      <c r="AK7" s="24"/>
      <c r="AL7" s="24"/>
      <c r="AM7" s="24"/>
      <c r="AN7" s="24"/>
      <c r="AO7" s="24"/>
      <c r="AP7" s="24"/>
      <c r="AQ7" s="24"/>
    </row>
    <row r="8" spans="1:48">
      <c r="B8" s="5" t="s">
        <v>42</v>
      </c>
      <c r="N8" s="22">
        <v>31</v>
      </c>
      <c r="O8" s="23">
        <v>2070</v>
      </c>
      <c r="P8" s="23">
        <v>1300</v>
      </c>
      <c r="Q8" s="23">
        <v>760</v>
      </c>
      <c r="R8" s="23">
        <v>690</v>
      </c>
      <c r="S8" s="23">
        <v>1940</v>
      </c>
      <c r="T8" s="23">
        <v>1170</v>
      </c>
      <c r="U8" s="23">
        <v>630</v>
      </c>
      <c r="V8" s="23">
        <v>560</v>
      </c>
      <c r="W8" s="23">
        <v>70</v>
      </c>
      <c r="X8" s="23">
        <v>30</v>
      </c>
      <c r="Y8" s="23">
        <v>110</v>
      </c>
      <c r="Z8" s="23">
        <v>110</v>
      </c>
      <c r="AA8" s="23">
        <v>120</v>
      </c>
      <c r="AC8" s="22">
        <v>279</v>
      </c>
      <c r="AD8" s="22">
        <v>2810</v>
      </c>
      <c r="AF8" s="18">
        <v>0.01</v>
      </c>
      <c r="AG8" s="18">
        <v>0.03</v>
      </c>
      <c r="AH8" s="18">
        <v>0.04</v>
      </c>
      <c r="AI8" s="18">
        <v>0.06</v>
      </c>
      <c r="AK8" s="24"/>
      <c r="AL8" s="24"/>
      <c r="AM8" s="24"/>
      <c r="AN8" s="24"/>
      <c r="AO8" s="24"/>
      <c r="AP8" s="24"/>
      <c r="AQ8" s="24"/>
    </row>
    <row r="9" spans="1:48" ht="47.25" customHeight="1">
      <c r="C9" s="25" t="s">
        <v>43</v>
      </c>
      <c r="D9" s="25"/>
      <c r="G9" s="26"/>
      <c r="H9" s="27" t="s">
        <v>44</v>
      </c>
      <c r="I9" s="28" t="s">
        <v>45</v>
      </c>
      <c r="J9" s="26"/>
      <c r="K9" s="26"/>
      <c r="L9" s="29"/>
      <c r="N9" s="22">
        <v>41</v>
      </c>
      <c r="O9" s="23">
        <v>2020</v>
      </c>
      <c r="P9" s="23">
        <v>1250</v>
      </c>
      <c r="Q9" s="23">
        <v>720</v>
      </c>
      <c r="R9" s="23">
        <v>650</v>
      </c>
      <c r="S9" s="23">
        <v>1920</v>
      </c>
      <c r="T9" s="23">
        <v>1150</v>
      </c>
      <c r="U9" s="23">
        <v>620</v>
      </c>
      <c r="V9" s="23">
        <v>550</v>
      </c>
      <c r="W9" s="23">
        <v>70</v>
      </c>
      <c r="X9" s="23">
        <v>30</v>
      </c>
      <c r="Y9" s="23">
        <v>90</v>
      </c>
      <c r="Z9" s="23">
        <v>90</v>
      </c>
      <c r="AA9" s="23">
        <v>100</v>
      </c>
      <c r="AC9" s="22">
        <v>349</v>
      </c>
      <c r="AD9" s="22">
        <v>3180</v>
      </c>
      <c r="AF9" s="18">
        <v>0.02</v>
      </c>
      <c r="AG9" s="18">
        <v>0.03</v>
      </c>
      <c r="AH9" s="18">
        <v>0.05</v>
      </c>
      <c r="AI9" s="18">
        <v>0.06</v>
      </c>
      <c r="AK9" s="24"/>
      <c r="AL9" s="24"/>
      <c r="AM9" s="24"/>
      <c r="AN9" s="24"/>
      <c r="AO9" s="24"/>
      <c r="AP9" s="24"/>
      <c r="AQ9" s="24"/>
    </row>
    <row r="10" spans="1:48">
      <c r="B10" s="26"/>
      <c r="C10" s="30" t="s">
        <v>46</v>
      </c>
      <c r="D10" s="25"/>
      <c r="E10" s="30" t="s">
        <v>47</v>
      </c>
      <c r="F10" s="30" t="s">
        <v>41</v>
      </c>
      <c r="G10" s="20"/>
      <c r="H10" s="30" t="s">
        <v>46</v>
      </c>
      <c r="I10" s="30" t="s">
        <v>47</v>
      </c>
      <c r="J10" s="30" t="s">
        <v>41</v>
      </c>
      <c r="K10" s="20"/>
      <c r="L10" s="20"/>
      <c r="N10" s="22">
        <v>51</v>
      </c>
      <c r="O10" s="23">
        <v>1940</v>
      </c>
      <c r="P10" s="23">
        <v>1170</v>
      </c>
      <c r="Q10" s="23">
        <v>640</v>
      </c>
      <c r="R10" s="23">
        <v>570</v>
      </c>
      <c r="S10" s="23">
        <v>1850</v>
      </c>
      <c r="T10" s="23">
        <v>1080</v>
      </c>
      <c r="U10" s="23">
        <v>550</v>
      </c>
      <c r="V10" s="23">
        <v>480</v>
      </c>
      <c r="W10" s="23">
        <v>70</v>
      </c>
      <c r="X10" s="23">
        <v>30</v>
      </c>
      <c r="Y10" s="23">
        <v>70</v>
      </c>
      <c r="Z10" s="23">
        <v>70</v>
      </c>
      <c r="AA10" s="23">
        <v>80</v>
      </c>
      <c r="AC10" s="22">
        <v>419</v>
      </c>
      <c r="AD10" s="22">
        <v>3550</v>
      </c>
      <c r="AF10" s="18">
        <v>0.02</v>
      </c>
      <c r="AG10" s="18">
        <v>0.03</v>
      </c>
      <c r="AH10" s="18">
        <v>0.05</v>
      </c>
      <c r="AI10" s="18">
        <v>0.06</v>
      </c>
      <c r="AK10" s="24"/>
      <c r="AL10" s="24"/>
      <c r="AM10" s="24"/>
      <c r="AN10" s="24"/>
      <c r="AO10" s="24"/>
      <c r="AP10" s="24"/>
      <c r="AQ10" s="24"/>
    </row>
    <row r="11" spans="1:48">
      <c r="B11" s="31" t="s">
        <v>48</v>
      </c>
      <c r="C11" s="13"/>
      <c r="D11" s="25"/>
      <c r="E11" s="13"/>
      <c r="F11" s="21">
        <f>SUM(C11:E11)</f>
        <v>0</v>
      </c>
      <c r="G11" s="31" t="s">
        <v>48</v>
      </c>
      <c r="H11" s="13"/>
      <c r="I11" s="13"/>
      <c r="J11" s="21">
        <f>SUM(H11:I11)</f>
        <v>0</v>
      </c>
      <c r="K11" s="20"/>
      <c r="L11" s="20"/>
      <c r="N11" s="22">
        <v>61</v>
      </c>
      <c r="O11" s="23">
        <v>1880</v>
      </c>
      <c r="P11" s="23">
        <v>1110</v>
      </c>
      <c r="Q11" s="23">
        <v>580</v>
      </c>
      <c r="R11" s="23">
        <v>510</v>
      </c>
      <c r="S11" s="23">
        <v>1810</v>
      </c>
      <c r="T11" s="23">
        <v>1040</v>
      </c>
      <c r="U11" s="23">
        <v>500</v>
      </c>
      <c r="V11" s="23">
        <v>430</v>
      </c>
      <c r="W11" s="23">
        <v>70</v>
      </c>
      <c r="X11" s="23">
        <v>30</v>
      </c>
      <c r="Y11" s="23">
        <v>60</v>
      </c>
      <c r="Z11" s="23">
        <v>60</v>
      </c>
      <c r="AA11" s="23">
        <v>70</v>
      </c>
      <c r="AC11" s="22">
        <v>489</v>
      </c>
      <c r="AD11" s="22">
        <v>3930</v>
      </c>
      <c r="AF11" s="18">
        <v>0.02</v>
      </c>
      <c r="AG11" s="18">
        <v>0.03</v>
      </c>
      <c r="AH11" s="18">
        <v>0.05</v>
      </c>
      <c r="AI11" s="18">
        <v>0.06</v>
      </c>
      <c r="AK11" s="24"/>
      <c r="AL11" s="24"/>
      <c r="AM11" s="24"/>
      <c r="AN11" s="24"/>
      <c r="AO11" s="24"/>
      <c r="AP11" s="24"/>
      <c r="AQ11" s="24"/>
    </row>
    <row r="12" spans="1:48">
      <c r="B12" s="31" t="s">
        <v>49</v>
      </c>
      <c r="C12" s="13"/>
      <c r="D12" s="25"/>
      <c r="E12" s="13"/>
      <c r="F12" s="21">
        <f t="shared" ref="F12:F16" si="2">SUM(C12:E12)</f>
        <v>0</v>
      </c>
      <c r="G12" s="31" t="s">
        <v>49</v>
      </c>
      <c r="H12" s="13"/>
      <c r="I12" s="13"/>
      <c r="J12" s="21">
        <f t="shared" ref="J12:J16" si="3">SUM(H12:I12)</f>
        <v>0</v>
      </c>
      <c r="K12" s="20"/>
      <c r="L12" s="20"/>
      <c r="N12" s="22">
        <v>71</v>
      </c>
      <c r="O12" s="23">
        <v>1840</v>
      </c>
      <c r="P12" s="23">
        <v>1070</v>
      </c>
      <c r="Q12" s="23">
        <v>530</v>
      </c>
      <c r="R12" s="23">
        <v>460</v>
      </c>
      <c r="S12" s="23">
        <v>1770</v>
      </c>
      <c r="T12" s="23">
        <v>1000</v>
      </c>
      <c r="U12" s="23">
        <v>470</v>
      </c>
      <c r="V12" s="23">
        <v>400</v>
      </c>
      <c r="W12" s="23">
        <v>70</v>
      </c>
      <c r="X12" s="23">
        <v>30</v>
      </c>
      <c r="Y12" s="23">
        <v>50</v>
      </c>
      <c r="Z12" s="23">
        <v>50</v>
      </c>
      <c r="AA12" s="23">
        <v>60</v>
      </c>
      <c r="AC12" s="22">
        <v>559</v>
      </c>
      <c r="AD12" s="22">
        <v>4300</v>
      </c>
      <c r="AF12" s="18">
        <v>0.02</v>
      </c>
      <c r="AG12" s="18">
        <v>0.03</v>
      </c>
      <c r="AH12" s="18">
        <v>0.05</v>
      </c>
      <c r="AI12" s="18">
        <v>0.06</v>
      </c>
      <c r="AK12" s="24"/>
      <c r="AL12" s="24"/>
      <c r="AM12" s="24"/>
      <c r="AN12" s="24"/>
      <c r="AO12" s="24"/>
      <c r="AP12" s="24"/>
      <c r="AQ12" s="24"/>
    </row>
    <row r="13" spans="1:48">
      <c r="B13" s="31" t="s">
        <v>50</v>
      </c>
      <c r="C13" s="13"/>
      <c r="D13" s="25"/>
      <c r="E13" s="13"/>
      <c r="F13" s="21">
        <f t="shared" si="2"/>
        <v>0</v>
      </c>
      <c r="G13" s="31" t="s">
        <v>50</v>
      </c>
      <c r="H13" s="13"/>
      <c r="I13" s="13"/>
      <c r="J13" s="21">
        <f t="shared" si="3"/>
        <v>0</v>
      </c>
      <c r="K13" s="20"/>
      <c r="L13" s="20"/>
      <c r="N13" s="22">
        <v>81</v>
      </c>
      <c r="O13" s="23">
        <v>1800</v>
      </c>
      <c r="P13" s="23">
        <v>1030</v>
      </c>
      <c r="Q13" s="23">
        <v>500</v>
      </c>
      <c r="R13" s="23">
        <v>430</v>
      </c>
      <c r="S13" s="23">
        <v>1750</v>
      </c>
      <c r="T13" s="23">
        <v>980</v>
      </c>
      <c r="U13" s="23">
        <v>440</v>
      </c>
      <c r="V13" s="23">
        <v>370</v>
      </c>
      <c r="W13" s="23">
        <v>70</v>
      </c>
      <c r="X13" s="23">
        <v>30</v>
      </c>
      <c r="Y13" s="23">
        <v>50</v>
      </c>
      <c r="Z13" s="23">
        <v>50</v>
      </c>
      <c r="AA13" s="23">
        <v>50</v>
      </c>
      <c r="AC13" s="22">
        <v>629</v>
      </c>
      <c r="AD13" s="22">
        <v>4670</v>
      </c>
      <c r="AF13" s="18">
        <v>0.02</v>
      </c>
      <c r="AG13" s="18">
        <v>0.03</v>
      </c>
      <c r="AH13" s="18">
        <v>0.05</v>
      </c>
      <c r="AI13" s="18">
        <v>0.06</v>
      </c>
      <c r="AK13" s="24"/>
      <c r="AL13" s="24"/>
      <c r="AM13" s="24"/>
      <c r="AN13" s="24"/>
      <c r="AO13" s="24"/>
      <c r="AP13" s="24"/>
      <c r="AQ13" s="24"/>
    </row>
    <row r="14" spans="1:48">
      <c r="B14" s="31" t="s">
        <v>51</v>
      </c>
      <c r="C14" s="13"/>
      <c r="D14" s="25"/>
      <c r="E14" s="13"/>
      <c r="F14" s="21">
        <f t="shared" si="2"/>
        <v>0</v>
      </c>
      <c r="G14" s="31" t="s">
        <v>51</v>
      </c>
      <c r="H14" s="13"/>
      <c r="I14" s="13"/>
      <c r="J14" s="21">
        <f t="shared" si="3"/>
        <v>0</v>
      </c>
      <c r="K14" s="20"/>
      <c r="L14" s="20"/>
      <c r="N14" s="22">
        <v>91</v>
      </c>
      <c r="O14" s="23">
        <v>1740</v>
      </c>
      <c r="P14" s="23">
        <v>970</v>
      </c>
      <c r="Q14" s="23">
        <v>440</v>
      </c>
      <c r="R14" s="23">
        <v>370</v>
      </c>
      <c r="S14" s="23">
        <v>1690</v>
      </c>
      <c r="T14" s="23">
        <v>920</v>
      </c>
      <c r="U14" s="23">
        <v>390</v>
      </c>
      <c r="V14" s="23">
        <v>320</v>
      </c>
      <c r="W14" s="23">
        <v>70</v>
      </c>
      <c r="X14" s="23">
        <v>30</v>
      </c>
      <c r="Y14" s="23"/>
      <c r="Z14" s="23">
        <v>40</v>
      </c>
      <c r="AA14" s="23">
        <v>50</v>
      </c>
      <c r="AC14" s="22">
        <v>699</v>
      </c>
      <c r="AD14" s="22">
        <v>5050</v>
      </c>
      <c r="AF14" s="18">
        <v>0.02</v>
      </c>
      <c r="AG14" s="18">
        <v>0.03</v>
      </c>
      <c r="AH14" s="18">
        <v>0.05</v>
      </c>
      <c r="AI14" s="18">
        <v>0.06</v>
      </c>
      <c r="AK14" s="24"/>
      <c r="AL14" s="24"/>
      <c r="AM14" s="24"/>
      <c r="AN14" s="24"/>
      <c r="AO14" s="24"/>
      <c r="AP14" s="24"/>
      <c r="AQ14" s="24"/>
    </row>
    <row r="15" spans="1:48">
      <c r="B15" s="31" t="s">
        <v>52</v>
      </c>
      <c r="C15" s="13"/>
      <c r="D15" s="25"/>
      <c r="E15" s="13"/>
      <c r="F15" s="21">
        <f t="shared" si="2"/>
        <v>0</v>
      </c>
      <c r="G15" s="31" t="s">
        <v>52</v>
      </c>
      <c r="H15" s="13"/>
      <c r="I15" s="13"/>
      <c r="J15" s="21">
        <f t="shared" si="3"/>
        <v>0</v>
      </c>
      <c r="K15" s="20"/>
      <c r="L15" s="20"/>
      <c r="N15" s="22">
        <v>101</v>
      </c>
      <c r="O15" s="23">
        <v>1720</v>
      </c>
      <c r="P15" s="23">
        <v>950</v>
      </c>
      <c r="Q15" s="23">
        <v>420</v>
      </c>
      <c r="R15" s="23">
        <v>350</v>
      </c>
      <c r="S15" s="23">
        <v>1680</v>
      </c>
      <c r="T15" s="23">
        <v>910</v>
      </c>
      <c r="U15" s="23">
        <v>370</v>
      </c>
      <c r="V15" s="23">
        <v>300</v>
      </c>
      <c r="W15" s="23">
        <v>70</v>
      </c>
      <c r="X15" s="23">
        <v>30</v>
      </c>
      <c r="Y15" s="23"/>
      <c r="Z15" s="23">
        <v>40</v>
      </c>
      <c r="AA15" s="23">
        <v>40</v>
      </c>
      <c r="AC15" s="22">
        <v>769</v>
      </c>
      <c r="AD15" s="22">
        <v>5420</v>
      </c>
      <c r="AF15" s="18">
        <v>0.02</v>
      </c>
      <c r="AG15" s="18">
        <v>0.03</v>
      </c>
      <c r="AH15" s="18">
        <v>0.05</v>
      </c>
      <c r="AI15" s="18">
        <v>0.06</v>
      </c>
      <c r="AK15" s="24"/>
      <c r="AL15" s="24"/>
      <c r="AM15" s="24"/>
      <c r="AN15" s="24"/>
      <c r="AO15" s="24"/>
      <c r="AP15" s="24"/>
      <c r="AQ15" s="24"/>
    </row>
    <row r="16" spans="1:48">
      <c r="B16" s="31" t="s">
        <v>53</v>
      </c>
      <c r="C16" s="13"/>
      <c r="D16" s="25"/>
      <c r="E16" s="13"/>
      <c r="F16" s="21">
        <f t="shared" si="2"/>
        <v>0</v>
      </c>
      <c r="G16" s="31" t="s">
        <v>53</v>
      </c>
      <c r="H16" s="13"/>
      <c r="I16" s="13"/>
      <c r="J16" s="21">
        <f t="shared" si="3"/>
        <v>0</v>
      </c>
      <c r="K16" s="20"/>
      <c r="L16" s="20"/>
      <c r="N16" s="22">
        <v>111</v>
      </c>
      <c r="O16" s="23">
        <v>1710</v>
      </c>
      <c r="P16" s="23">
        <v>940</v>
      </c>
      <c r="Q16" s="23">
        <v>400</v>
      </c>
      <c r="R16" s="23">
        <v>330</v>
      </c>
      <c r="S16" s="23">
        <v>1660</v>
      </c>
      <c r="T16" s="23">
        <v>890</v>
      </c>
      <c r="U16" s="23">
        <v>360</v>
      </c>
      <c r="V16" s="23">
        <v>290</v>
      </c>
      <c r="W16" s="23">
        <v>70</v>
      </c>
      <c r="X16" s="23">
        <v>30</v>
      </c>
      <c r="Y16" s="23"/>
      <c r="Z16" s="23">
        <v>30</v>
      </c>
      <c r="AA16" s="23">
        <v>40</v>
      </c>
      <c r="AC16" s="22">
        <v>839</v>
      </c>
      <c r="AD16" s="22">
        <v>5790</v>
      </c>
      <c r="AF16" s="18">
        <v>0.02</v>
      </c>
      <c r="AG16" s="18">
        <v>0.03</v>
      </c>
      <c r="AH16" s="18">
        <v>0.05</v>
      </c>
      <c r="AI16" s="18">
        <v>0.06</v>
      </c>
      <c r="AK16" s="24"/>
      <c r="AL16" s="24"/>
      <c r="AM16" s="24"/>
      <c r="AN16" s="24"/>
      <c r="AO16" s="24"/>
      <c r="AP16" s="24"/>
      <c r="AQ16" s="24"/>
    </row>
    <row r="17" spans="2:48">
      <c r="B17" s="31" t="s">
        <v>41</v>
      </c>
      <c r="C17" s="21">
        <f>SUM(C11:C16)</f>
        <v>0</v>
      </c>
      <c r="D17" s="25"/>
      <c r="E17" s="21">
        <f t="shared" ref="E17:F17" si="4">SUM(E11:E16)</f>
        <v>0</v>
      </c>
      <c r="F17" s="21">
        <f t="shared" si="4"/>
        <v>0</v>
      </c>
      <c r="G17" s="31" t="s">
        <v>41</v>
      </c>
      <c r="H17" s="21">
        <f t="shared" ref="H17:J17" si="5">SUM(H11:H16)</f>
        <v>0</v>
      </c>
      <c r="I17" s="21">
        <f t="shared" si="5"/>
        <v>0</v>
      </c>
      <c r="J17" s="21">
        <f t="shared" si="5"/>
        <v>0</v>
      </c>
      <c r="K17" s="20"/>
      <c r="L17" s="20"/>
      <c r="N17" s="22">
        <v>121</v>
      </c>
      <c r="O17" s="23">
        <v>1690</v>
      </c>
      <c r="P17" s="23">
        <v>920</v>
      </c>
      <c r="Q17" s="23">
        <v>390</v>
      </c>
      <c r="R17" s="23">
        <v>320</v>
      </c>
      <c r="S17" s="23">
        <v>1650</v>
      </c>
      <c r="T17" s="23">
        <v>880</v>
      </c>
      <c r="U17" s="23">
        <v>350</v>
      </c>
      <c r="V17" s="23">
        <v>280</v>
      </c>
      <c r="W17" s="23">
        <v>70</v>
      </c>
      <c r="X17" s="23">
        <v>30</v>
      </c>
      <c r="Y17" s="23"/>
      <c r="Z17" s="23">
        <v>30</v>
      </c>
      <c r="AA17" s="23">
        <v>30</v>
      </c>
      <c r="AC17" s="22">
        <v>909</v>
      </c>
      <c r="AD17" s="22">
        <v>6170</v>
      </c>
      <c r="AF17" s="18">
        <v>0.02</v>
      </c>
      <c r="AG17" s="18">
        <v>0.03</v>
      </c>
      <c r="AH17" s="18">
        <v>0.05</v>
      </c>
      <c r="AI17" s="18">
        <v>0.06</v>
      </c>
      <c r="AK17" s="24"/>
      <c r="AL17" s="24"/>
      <c r="AM17" s="24"/>
      <c r="AN17" s="24"/>
      <c r="AO17" s="24"/>
      <c r="AP17" s="24"/>
      <c r="AQ17" s="24"/>
    </row>
    <row r="18" spans="2:48">
      <c r="B18" s="31"/>
      <c r="C18" s="20"/>
      <c r="D18" s="25"/>
      <c r="E18" s="20"/>
      <c r="F18" s="20"/>
      <c r="G18" s="31"/>
      <c r="H18" s="20"/>
      <c r="I18" s="20"/>
      <c r="J18" s="20"/>
      <c r="K18" s="20"/>
      <c r="L18" s="20"/>
      <c r="N18" s="22">
        <v>131</v>
      </c>
      <c r="O18" s="23">
        <v>1680</v>
      </c>
      <c r="P18" s="23">
        <v>910</v>
      </c>
      <c r="Q18" s="23">
        <v>380</v>
      </c>
      <c r="R18" s="23">
        <v>310</v>
      </c>
      <c r="S18" s="23">
        <v>1640</v>
      </c>
      <c r="T18" s="23">
        <v>870</v>
      </c>
      <c r="U18" s="23">
        <v>340</v>
      </c>
      <c r="V18" s="23">
        <v>270</v>
      </c>
      <c r="W18" s="23">
        <v>70</v>
      </c>
      <c r="X18" s="23">
        <v>30</v>
      </c>
      <c r="Y18" s="23"/>
      <c r="Z18" s="23">
        <v>30</v>
      </c>
      <c r="AA18" s="23">
        <v>30</v>
      </c>
      <c r="AC18" s="22">
        <v>979</v>
      </c>
      <c r="AD18" s="22">
        <v>6540</v>
      </c>
      <c r="AF18" s="18">
        <v>0.02</v>
      </c>
      <c r="AG18" s="18">
        <v>0.03</v>
      </c>
      <c r="AH18" s="18">
        <v>0.05</v>
      </c>
      <c r="AI18" s="18">
        <v>0.06</v>
      </c>
      <c r="AK18" s="24"/>
      <c r="AL18" s="24"/>
      <c r="AM18" s="24"/>
      <c r="AN18" s="24"/>
      <c r="AO18" s="24"/>
      <c r="AP18" s="24"/>
      <c r="AQ18" s="24"/>
    </row>
    <row r="19" spans="2:48">
      <c r="D19" s="25"/>
      <c r="N19" s="22">
        <v>141</v>
      </c>
      <c r="O19" s="23">
        <v>1670</v>
      </c>
      <c r="P19" s="23">
        <v>900</v>
      </c>
      <c r="Q19" s="23">
        <v>370</v>
      </c>
      <c r="R19" s="23">
        <v>300</v>
      </c>
      <c r="S19" s="23">
        <v>1640</v>
      </c>
      <c r="T19" s="23">
        <v>870</v>
      </c>
      <c r="U19" s="23">
        <v>330</v>
      </c>
      <c r="V19" s="23">
        <v>260</v>
      </c>
      <c r="W19" s="23">
        <v>70</v>
      </c>
      <c r="X19" s="23">
        <v>30</v>
      </c>
      <c r="Y19" s="23"/>
      <c r="Z19" s="23">
        <v>30</v>
      </c>
      <c r="AA19" s="23">
        <v>30</v>
      </c>
      <c r="AC19" s="22">
        <v>1049</v>
      </c>
      <c r="AD19" s="22">
        <v>6910</v>
      </c>
      <c r="AF19" s="18">
        <v>0.02</v>
      </c>
      <c r="AG19" s="18">
        <v>0.03</v>
      </c>
      <c r="AH19" s="18">
        <v>0.05</v>
      </c>
      <c r="AI19" s="18">
        <v>0.06</v>
      </c>
      <c r="AK19" s="24"/>
      <c r="AL19" s="24"/>
      <c r="AM19" s="24"/>
      <c r="AN19" s="24"/>
      <c r="AO19" s="24"/>
      <c r="AP19" s="24"/>
      <c r="AQ19" s="24"/>
    </row>
    <row r="20" spans="2:48">
      <c r="B20" s="102" t="s">
        <v>54</v>
      </c>
      <c r="C20" s="102"/>
      <c r="D20" s="102"/>
      <c r="E20" s="102"/>
      <c r="F20" s="102"/>
      <c r="G20" s="102"/>
      <c r="H20" s="102"/>
      <c r="I20" s="13"/>
      <c r="J20" s="5" t="s">
        <v>39</v>
      </c>
      <c r="N20" s="22">
        <v>151</v>
      </c>
      <c r="O20" s="23">
        <v>1670</v>
      </c>
      <c r="P20" s="23">
        <v>900</v>
      </c>
      <c r="Q20" s="23">
        <v>370</v>
      </c>
      <c r="R20" s="23">
        <v>300</v>
      </c>
      <c r="S20" s="23">
        <v>1640</v>
      </c>
      <c r="T20" s="23">
        <v>870</v>
      </c>
      <c r="U20" s="23">
        <v>340</v>
      </c>
      <c r="V20" s="23">
        <v>270</v>
      </c>
      <c r="W20" s="23">
        <v>70</v>
      </c>
      <c r="X20" s="23">
        <v>30</v>
      </c>
      <c r="Y20" s="23"/>
      <c r="Z20" s="23">
        <v>20</v>
      </c>
      <c r="AA20" s="23">
        <v>30</v>
      </c>
      <c r="AC20" s="32">
        <v>10000</v>
      </c>
      <c r="AD20" s="32">
        <v>7290</v>
      </c>
      <c r="AF20" s="18">
        <v>0.02</v>
      </c>
      <c r="AG20" s="18">
        <v>0.03</v>
      </c>
      <c r="AH20" s="18">
        <v>0.05</v>
      </c>
      <c r="AI20" s="18">
        <v>0.06</v>
      </c>
      <c r="AK20" s="24"/>
      <c r="AL20" s="24"/>
      <c r="AM20" s="24"/>
      <c r="AN20" s="24"/>
      <c r="AO20" s="24"/>
      <c r="AP20" s="24"/>
      <c r="AQ20" s="24"/>
    </row>
    <row r="21" spans="2:48" ht="13.5" customHeight="1">
      <c r="N21" s="22">
        <v>161</v>
      </c>
      <c r="O21" s="23">
        <v>1660</v>
      </c>
      <c r="P21" s="23">
        <v>890</v>
      </c>
      <c r="Q21" s="23">
        <v>360</v>
      </c>
      <c r="R21" s="23">
        <v>290</v>
      </c>
      <c r="S21" s="23">
        <v>1630</v>
      </c>
      <c r="T21" s="23">
        <v>860</v>
      </c>
      <c r="U21" s="23">
        <v>330</v>
      </c>
      <c r="V21" s="23">
        <v>260</v>
      </c>
      <c r="W21" s="23">
        <v>70</v>
      </c>
      <c r="X21" s="23">
        <v>30</v>
      </c>
      <c r="Y21" s="23"/>
      <c r="Z21" s="23">
        <v>20</v>
      </c>
      <c r="AA21" s="23">
        <v>30</v>
      </c>
      <c r="AC21" s="33"/>
      <c r="AD21" s="33"/>
      <c r="AF21" s="18">
        <v>0.02</v>
      </c>
      <c r="AG21" s="18">
        <v>0.03</v>
      </c>
      <c r="AH21" s="18">
        <v>0.05</v>
      </c>
      <c r="AI21" s="18">
        <v>0.06</v>
      </c>
      <c r="AK21" s="24"/>
      <c r="AL21" s="24"/>
      <c r="AM21" s="24"/>
      <c r="AN21" s="24"/>
      <c r="AO21" s="24"/>
      <c r="AP21" s="24"/>
      <c r="AQ21" s="24"/>
    </row>
    <row r="22" spans="2:48" ht="14.25" customHeight="1">
      <c r="B22" s="5" t="s">
        <v>55</v>
      </c>
      <c r="N22" s="22">
        <v>171</v>
      </c>
      <c r="O22" s="23">
        <v>1660</v>
      </c>
      <c r="P22" s="23">
        <v>890</v>
      </c>
      <c r="Q22" s="23">
        <v>350</v>
      </c>
      <c r="R22" s="23">
        <v>280</v>
      </c>
      <c r="S22" s="23">
        <v>1630</v>
      </c>
      <c r="T22" s="23">
        <v>860</v>
      </c>
      <c r="U22" s="23">
        <v>320</v>
      </c>
      <c r="V22" s="23">
        <v>250</v>
      </c>
      <c r="W22" s="23">
        <v>70</v>
      </c>
      <c r="X22" s="23">
        <v>30</v>
      </c>
      <c r="Y22" s="23"/>
      <c r="Z22" s="23">
        <v>20</v>
      </c>
      <c r="AA22" s="23">
        <v>20</v>
      </c>
      <c r="AF22" s="18">
        <v>0.02</v>
      </c>
      <c r="AG22" s="18">
        <v>0.03</v>
      </c>
      <c r="AH22" s="18">
        <v>0.05</v>
      </c>
      <c r="AI22" s="18">
        <v>0.06</v>
      </c>
      <c r="AN22" s="24"/>
      <c r="AO22" s="24"/>
      <c r="AP22" s="24"/>
      <c r="AQ22" s="24"/>
    </row>
    <row r="23" spans="2:48" ht="14.25" customHeight="1">
      <c r="B23" s="103" t="s">
        <v>56</v>
      </c>
      <c r="C23" s="103"/>
      <c r="D23" s="34" t="s">
        <v>57</v>
      </c>
      <c r="E23" s="103" t="s">
        <v>58</v>
      </c>
      <c r="F23" s="103"/>
      <c r="G23" s="103" t="s">
        <v>59</v>
      </c>
      <c r="H23" s="103"/>
      <c r="I23" s="103" t="s">
        <v>60</v>
      </c>
      <c r="J23" s="104"/>
      <c r="K23" s="35"/>
      <c r="N23" s="4">
        <v>1</v>
      </c>
      <c r="O23" s="4">
        <v>2</v>
      </c>
      <c r="P23" s="4">
        <v>3</v>
      </c>
      <c r="Q23" s="4">
        <v>4</v>
      </c>
      <c r="R23" s="4">
        <v>5</v>
      </c>
      <c r="S23" s="4">
        <v>6</v>
      </c>
      <c r="T23" s="4">
        <v>7</v>
      </c>
      <c r="U23" s="4">
        <v>8</v>
      </c>
      <c r="V23" s="4">
        <v>9</v>
      </c>
      <c r="W23" s="4">
        <v>10</v>
      </c>
      <c r="X23" s="4">
        <v>11</v>
      </c>
      <c r="Y23" s="4">
        <v>12</v>
      </c>
      <c r="Z23" s="4">
        <v>13</v>
      </c>
      <c r="AA23" s="4">
        <v>14</v>
      </c>
      <c r="AB23" s="4">
        <v>15</v>
      </c>
      <c r="AC23" s="4">
        <v>16</v>
      </c>
      <c r="AD23" s="4">
        <v>17</v>
      </c>
      <c r="AE23" s="4">
        <v>18</v>
      </c>
      <c r="AF23" s="4">
        <v>19</v>
      </c>
      <c r="AG23" s="4">
        <v>20</v>
      </c>
      <c r="AH23" s="4">
        <v>21</v>
      </c>
      <c r="AI23" s="4">
        <v>22</v>
      </c>
      <c r="AJ23" s="4">
        <v>23</v>
      </c>
      <c r="AK23" s="4">
        <v>24</v>
      </c>
      <c r="AL23" s="4">
        <v>25</v>
      </c>
      <c r="AM23" s="4">
        <v>26</v>
      </c>
      <c r="AN23" s="4">
        <v>27</v>
      </c>
      <c r="AO23" s="4">
        <v>28</v>
      </c>
      <c r="AP23" s="4">
        <v>29</v>
      </c>
      <c r="AQ23" s="4">
        <v>30</v>
      </c>
      <c r="AR23" s="4">
        <v>31</v>
      </c>
      <c r="AS23" s="4">
        <v>32</v>
      </c>
      <c r="AT23" s="4">
        <v>33</v>
      </c>
      <c r="AU23" s="4">
        <v>34</v>
      </c>
      <c r="AV23" s="4">
        <v>35</v>
      </c>
    </row>
    <row r="24" spans="2:48" ht="14.25" customHeight="1">
      <c r="B24" s="103"/>
      <c r="C24" s="103"/>
      <c r="D24" s="37" t="s">
        <v>61</v>
      </c>
      <c r="E24" s="103"/>
      <c r="F24" s="103"/>
      <c r="G24" s="103"/>
      <c r="H24" s="103"/>
      <c r="I24" s="103"/>
      <c r="J24" s="104"/>
      <c r="K24" s="105"/>
      <c r="L24" s="106"/>
      <c r="N24" s="38" t="s">
        <v>62</v>
      </c>
      <c r="O24" s="38" t="s">
        <v>63</v>
      </c>
      <c r="P24" s="38" t="s">
        <v>64</v>
      </c>
      <c r="Q24" s="38" t="s">
        <v>65</v>
      </c>
      <c r="R24" s="38" t="s">
        <v>66</v>
      </c>
      <c r="S24" s="38" t="s">
        <v>67</v>
      </c>
      <c r="T24" s="38" t="s">
        <v>68</v>
      </c>
      <c r="U24" s="38" t="s">
        <v>69</v>
      </c>
    </row>
    <row r="25" spans="2:48">
      <c r="B25" s="115" t="s">
        <v>4</v>
      </c>
      <c r="C25" s="115"/>
      <c r="D25" s="39"/>
      <c r="E25" s="103">
        <v>1</v>
      </c>
      <c r="F25" s="103"/>
      <c r="G25" s="103"/>
      <c r="H25" s="103"/>
      <c r="I25" s="116">
        <f>((N25*C$11)+(O25*(C$12+C$13))+(P25*C$14)+(Q25*(C$15+C$16)))*$E$4*12+((R25*H$11)+(S25*(H$12+H$13))+(T25*H$14)+(U25*(H$15+H$16)))*$E$4*12</f>
        <v>0</v>
      </c>
      <c r="J25" s="117"/>
      <c r="K25" s="118"/>
      <c r="L25" s="119"/>
      <c r="N25" s="40">
        <f>IFERROR(VLOOKUP($E6,$N$5:$AA$22,O23,1),0)</f>
        <v>0</v>
      </c>
      <c r="O25" s="40">
        <f>IFERROR(VLOOKUP($E6,$N$5:$AA$22,P23,1),0)</f>
        <v>0</v>
      </c>
      <c r="P25" s="40">
        <f>IFERROR(VLOOKUP($E6,$N$5:$AA$22,Q23,1),0)</f>
        <v>0</v>
      </c>
      <c r="Q25" s="40">
        <f>IFERROR(VLOOKUP($E6,$N$5:$AA$22,R23,1),0)</f>
        <v>0</v>
      </c>
      <c r="R25" s="40">
        <f>IFERROR(VLOOKUP($H6,$N$5:$AA$22,O23,1),0)*0.9</f>
        <v>0</v>
      </c>
      <c r="S25" s="40">
        <f>IFERROR(VLOOKUP($H6,$N$5:$AA$22,P23,1),0)*0.9</f>
        <v>0</v>
      </c>
      <c r="T25" s="40">
        <f>IFERROR(VLOOKUP($H6,$N$5:$AA$22,Q23,1),0)*0.9</f>
        <v>0</v>
      </c>
      <c r="U25" s="40">
        <f>IFERROR(VLOOKUP($H6,$N$5:$AA$22,R23,1),0)*0.9</f>
        <v>0</v>
      </c>
      <c r="V25" s="4"/>
      <c r="W25" s="4"/>
      <c r="X25" s="4"/>
      <c r="Y25" s="4"/>
      <c r="Z25" s="4"/>
      <c r="AA25" s="4"/>
      <c r="AK25" s="24"/>
      <c r="AL25" s="24"/>
      <c r="AM25" s="24"/>
    </row>
    <row r="26" spans="2:48">
      <c r="B26" s="115" t="s">
        <v>5</v>
      </c>
      <c r="C26" s="115"/>
      <c r="D26" s="39"/>
      <c r="E26" s="103">
        <v>1</v>
      </c>
      <c r="F26" s="103"/>
      <c r="G26" s="103"/>
      <c r="H26" s="103"/>
      <c r="I26" s="116">
        <f>((N26*E$11)+(O26*(E$12+E$13))+(P26*E$14)+(Q26*(E$15+E$16)))*$E$4*12+((R26*I$11)+(S26*(I$12+I$13))+(T26*I$14)+(U26*(I$15+I$16)))*$E$4*12</f>
        <v>0</v>
      </c>
      <c r="J26" s="117"/>
      <c r="K26" s="118"/>
      <c r="L26" s="119"/>
      <c r="N26" s="40">
        <f>IFERROR(VLOOKUP($E6,$N$5:$AA$22,S23,1),0)</f>
        <v>0</v>
      </c>
      <c r="O26" s="40">
        <f>IFERROR(VLOOKUP($E6,$N$5:$AA$22,T23,1),0)</f>
        <v>0</v>
      </c>
      <c r="P26" s="40">
        <f>IFERROR(VLOOKUP($E6,$N$5:$AA$22,U23,1),0)</f>
        <v>0</v>
      </c>
      <c r="Q26" s="40">
        <f>IFERROR(VLOOKUP($E6,$N$5:$AA$22,V23,1),0)</f>
        <v>0</v>
      </c>
      <c r="R26" s="40">
        <f>IFERROR(VLOOKUP($H6,$N$5:$AA$22,S23,1),0)*0.9</f>
        <v>0</v>
      </c>
      <c r="S26" s="40">
        <f>IFERROR(VLOOKUP($H6,$N$5:$AA$22,T23,1),0)*0.9</f>
        <v>0</v>
      </c>
      <c r="T26" s="40">
        <f>IFERROR(VLOOKUP($H6,$N$5:$AA$22,U23,1),0)*0.9</f>
        <v>0</v>
      </c>
      <c r="U26" s="40">
        <f>IFERROR(VLOOKUP($H6,$N$5:$AA$22,V23,1),0)*0.9</f>
        <v>0</v>
      </c>
      <c r="V26" s="4"/>
      <c r="W26" s="4"/>
      <c r="X26" s="4"/>
      <c r="Y26" s="4"/>
      <c r="Z26" s="4"/>
      <c r="AA26" s="4"/>
      <c r="AK26" s="24"/>
      <c r="AL26" s="24"/>
      <c r="AM26" s="24"/>
    </row>
    <row r="27" spans="2:48">
      <c r="B27" s="115" t="s">
        <v>70</v>
      </c>
      <c r="C27" s="115"/>
      <c r="D27" s="39"/>
      <c r="E27" s="120"/>
      <c r="F27" s="120"/>
      <c r="G27" s="103"/>
      <c r="H27" s="103"/>
      <c r="I27" s="116" t="e">
        <f>N27*(F$14+J$14)*$E$4*12*E27</f>
        <v>#N/A</v>
      </c>
      <c r="J27" s="117"/>
      <c r="K27" s="118"/>
      <c r="L27" s="119"/>
      <c r="N27" s="40" t="e">
        <f>VLOOKUP($K$6,$N$5:$AA$22,W23,1)</f>
        <v>#N/A</v>
      </c>
      <c r="O27" s="41"/>
      <c r="P27" s="41"/>
      <c r="Q27" s="41"/>
      <c r="R27" s="41"/>
      <c r="S27" s="41"/>
      <c r="T27" s="41"/>
      <c r="U27" s="41"/>
      <c r="V27" s="4"/>
      <c r="W27" s="4"/>
      <c r="X27" s="4"/>
      <c r="Y27" s="4"/>
      <c r="Z27" s="4"/>
      <c r="AA27" s="4"/>
      <c r="AK27" s="24"/>
      <c r="AL27" s="24"/>
      <c r="AM27" s="24"/>
      <c r="AN27" s="24"/>
      <c r="AO27" s="24"/>
      <c r="AP27" s="24"/>
      <c r="AQ27" s="24"/>
    </row>
    <row r="28" spans="2:48">
      <c r="B28" s="115" t="s">
        <v>71</v>
      </c>
      <c r="C28" s="115"/>
      <c r="D28" s="39"/>
      <c r="E28" s="120"/>
      <c r="F28" s="120"/>
      <c r="G28" s="103"/>
      <c r="H28" s="103"/>
      <c r="I28" s="116" t="e">
        <f>N28*(F$17+J$17)*$E$4*12*E28</f>
        <v>#N/A</v>
      </c>
      <c r="J28" s="117"/>
      <c r="K28" s="118"/>
      <c r="L28" s="119"/>
      <c r="N28" s="40" t="e">
        <f>VLOOKUP($K$6,$N$5:$AA$22,Y23,1)</f>
        <v>#N/A</v>
      </c>
      <c r="O28" s="41"/>
      <c r="P28" s="41"/>
      <c r="Q28" s="41"/>
      <c r="R28" s="41"/>
      <c r="S28" s="41"/>
      <c r="T28" s="41"/>
      <c r="U28" s="41"/>
      <c r="V28" s="4"/>
      <c r="W28" s="4"/>
      <c r="X28" s="4"/>
      <c r="Y28" s="4"/>
      <c r="Z28" s="4"/>
      <c r="AA28" s="4"/>
      <c r="AK28" s="24"/>
      <c r="AL28" s="24"/>
      <c r="AM28" s="24"/>
      <c r="AN28" s="24"/>
      <c r="AO28" s="24"/>
      <c r="AP28" s="24"/>
      <c r="AQ28" s="24"/>
    </row>
    <row r="29" spans="2:48">
      <c r="B29" s="115" t="s">
        <v>72</v>
      </c>
      <c r="C29" s="115"/>
      <c r="D29" s="42">
        <f>IF(E29=1,1,0)</f>
        <v>0</v>
      </c>
      <c r="E29" s="120"/>
      <c r="F29" s="120"/>
      <c r="G29" s="103"/>
      <c r="H29" s="103"/>
      <c r="I29" s="116" t="e">
        <f>N29*(F15+F16+J15+J16)*$E$4*12*E29</f>
        <v>#N/A</v>
      </c>
      <c r="J29" s="117"/>
      <c r="K29" s="121"/>
      <c r="L29" s="122"/>
      <c r="N29" s="40" t="e">
        <f>VLOOKUP($K$6,$N$5:$AA$22,$X$23,1)</f>
        <v>#N/A</v>
      </c>
      <c r="O29" s="41"/>
      <c r="P29" s="41"/>
      <c r="Q29" s="41"/>
      <c r="R29" s="41"/>
      <c r="S29" s="41"/>
      <c r="T29" s="41"/>
      <c r="U29" s="41"/>
      <c r="V29" s="4"/>
      <c r="W29" s="4"/>
      <c r="X29" s="4"/>
      <c r="Y29" s="4"/>
      <c r="Z29" s="4"/>
      <c r="AA29" s="4"/>
      <c r="AK29" s="24"/>
      <c r="AL29" s="24"/>
      <c r="AM29" s="24"/>
      <c r="AN29" s="24"/>
      <c r="AO29" s="24"/>
      <c r="AP29" s="24"/>
      <c r="AQ29" s="24"/>
    </row>
    <row r="30" spans="2:48" ht="57.75" customHeight="1">
      <c r="B30" s="115" t="s">
        <v>73</v>
      </c>
      <c r="C30" s="115"/>
      <c r="D30" s="42">
        <f>IF(OR(E30=1,E30=2),1,0)</f>
        <v>0</v>
      </c>
      <c r="E30" s="120"/>
      <c r="F30" s="120"/>
      <c r="G30" s="103"/>
      <c r="H30" s="103"/>
      <c r="I30" s="116" t="e">
        <f>N30*(F$17+J$17)*$E$4*12*E30</f>
        <v>#N/A</v>
      </c>
      <c r="J30" s="117"/>
      <c r="K30" s="123" t="str">
        <f>IF(OR(D29+D30=1,D29+D30=0),"OK","４歳以上児配置加算とチーム保育推進加算は併給不可です")</f>
        <v>OK</v>
      </c>
      <c r="L30" s="124"/>
      <c r="N30" s="40" t="e">
        <f>VLOOKUP($K$6,$N$5:$AA$22,$Z$23,1)</f>
        <v>#N/A</v>
      </c>
      <c r="O30" s="41"/>
      <c r="P30" s="41"/>
      <c r="Q30" s="41"/>
      <c r="R30" s="41"/>
      <c r="S30" s="41"/>
      <c r="T30" s="41"/>
      <c r="U30" s="41"/>
      <c r="V30" s="4"/>
      <c r="W30" s="4"/>
      <c r="X30" s="4"/>
      <c r="Y30" s="4"/>
      <c r="Z30" s="4"/>
      <c r="AA30" s="4"/>
      <c r="AK30" s="24"/>
      <c r="AL30" s="24"/>
      <c r="AM30" s="24"/>
      <c r="AN30" s="24"/>
      <c r="AO30" s="24"/>
      <c r="AP30" s="24"/>
      <c r="AQ30" s="24"/>
    </row>
    <row r="31" spans="2:48">
      <c r="B31" s="115" t="s">
        <v>74</v>
      </c>
      <c r="C31" s="115"/>
      <c r="D31" s="39"/>
      <c r="E31" s="120"/>
      <c r="F31" s="120"/>
      <c r="G31" s="103"/>
      <c r="H31" s="103"/>
      <c r="I31" s="125">
        <f>((N31*F17*$E$4*12)+(R31*J17*$E$4*12))*E31*-1</f>
        <v>0</v>
      </c>
      <c r="J31" s="126"/>
      <c r="K31" s="118"/>
      <c r="L31" s="119"/>
      <c r="N31" s="40">
        <f>IFERROR(VLOOKUP($E6,$N$5:$AA$22,$AA$23,1),0)</f>
        <v>0</v>
      </c>
      <c r="O31" s="40"/>
      <c r="P31" s="40"/>
      <c r="Q31" s="40"/>
      <c r="R31" s="40">
        <f>IFERROR(VLOOKUP($H6,$N$5:$AA$22,$AA$23,1),0)</f>
        <v>0</v>
      </c>
      <c r="S31" s="40"/>
      <c r="T31" s="40"/>
      <c r="U31" s="40"/>
      <c r="V31" s="4"/>
      <c r="W31" s="4"/>
      <c r="X31" s="4"/>
      <c r="Y31" s="4"/>
      <c r="Z31" s="4"/>
      <c r="AA31" s="4"/>
      <c r="AK31" s="24"/>
      <c r="AL31" s="24"/>
      <c r="AM31" s="24"/>
      <c r="AN31" s="24"/>
      <c r="AO31" s="24"/>
      <c r="AP31" s="24"/>
      <c r="AQ31" s="24"/>
    </row>
    <row r="32" spans="2:48">
      <c r="B32" s="115" t="s">
        <v>75</v>
      </c>
      <c r="C32" s="115"/>
      <c r="D32" s="39"/>
      <c r="E32" s="120"/>
      <c r="F32" s="120"/>
      <c r="G32" s="103"/>
      <c r="H32" s="103"/>
      <c r="I32" s="116">
        <f>N32*$E$4*12*E32</f>
        <v>0</v>
      </c>
      <c r="J32" s="117"/>
      <c r="K32" s="118"/>
      <c r="L32" s="119"/>
      <c r="N32" s="40">
        <f>IFERROR(VLOOKUP($I20,AC7:AD20,2,1),0)</f>
        <v>0</v>
      </c>
      <c r="O32" s="41"/>
      <c r="P32" s="41"/>
      <c r="Q32" s="41"/>
      <c r="R32" s="41"/>
      <c r="S32" s="41"/>
      <c r="T32" s="41"/>
      <c r="U32" s="41"/>
      <c r="V32" s="4"/>
      <c r="W32" s="4"/>
      <c r="X32" s="4"/>
      <c r="Y32" s="4"/>
      <c r="Z32" s="4"/>
      <c r="AA32" s="4"/>
      <c r="AK32" s="24"/>
      <c r="AL32" s="24"/>
      <c r="AM32" s="24"/>
      <c r="AN32" s="24"/>
      <c r="AO32" s="24"/>
      <c r="AP32" s="24"/>
      <c r="AQ32" s="24"/>
    </row>
    <row r="33" spans="2:43">
      <c r="B33" s="115" t="s">
        <v>76</v>
      </c>
      <c r="C33" s="115"/>
      <c r="D33" s="39"/>
      <c r="E33" s="120"/>
      <c r="F33" s="120"/>
      <c r="G33" s="103"/>
      <c r="H33" s="103"/>
      <c r="I33" s="116">
        <f>N33*$E$4*12*E33</f>
        <v>0</v>
      </c>
      <c r="J33" s="117"/>
      <c r="K33" s="118"/>
      <c r="L33" s="119"/>
      <c r="N33" s="40">
        <f>AK5</f>
        <v>2670</v>
      </c>
      <c r="O33" s="41"/>
      <c r="P33" s="41"/>
      <c r="Q33" s="41"/>
      <c r="R33" s="41"/>
      <c r="S33" s="41"/>
      <c r="T33" s="41"/>
      <c r="U33" s="41"/>
      <c r="V33" s="4"/>
      <c r="W33" s="4"/>
      <c r="X33" s="4"/>
      <c r="Y33" s="4"/>
      <c r="Z33" s="4"/>
      <c r="AA33" s="4"/>
      <c r="AK33" s="24"/>
      <c r="AL33" s="24"/>
      <c r="AM33" s="24"/>
      <c r="AN33" s="24"/>
      <c r="AO33" s="24"/>
      <c r="AP33" s="24"/>
      <c r="AQ33" s="24"/>
    </row>
    <row r="34" spans="2:43">
      <c r="B34" s="115" t="s">
        <v>77</v>
      </c>
      <c r="C34" s="115"/>
      <c r="D34" s="39"/>
      <c r="E34" s="120"/>
      <c r="F34" s="120"/>
      <c r="G34" s="120"/>
      <c r="H34" s="120"/>
      <c r="I34" s="116">
        <f>IF(E34=1,N34*$E$4*12,0)</f>
        <v>0</v>
      </c>
      <c r="J34" s="117"/>
      <c r="K34" s="118"/>
      <c r="L34" s="119"/>
      <c r="N34" s="40" t="e">
        <f>HLOOKUP(G34,AL4:AM5,2,FALSE)</f>
        <v>#N/A</v>
      </c>
      <c r="O34" s="41"/>
      <c r="P34" s="41"/>
      <c r="Q34" s="41"/>
      <c r="R34" s="41"/>
      <c r="S34" s="41"/>
      <c r="T34" s="41"/>
      <c r="U34" s="41"/>
      <c r="V34" s="4"/>
      <c r="W34" s="4"/>
      <c r="X34" s="4"/>
      <c r="Y34" s="4"/>
      <c r="Z34" s="4"/>
      <c r="AA34" s="4"/>
      <c r="AK34" s="24"/>
      <c r="AL34" s="24"/>
      <c r="AM34" s="24"/>
      <c r="AN34" s="24"/>
      <c r="AO34" s="24"/>
      <c r="AP34" s="24"/>
      <c r="AQ34" s="24"/>
    </row>
    <row r="35" spans="2:43">
      <c r="B35" s="115" t="s">
        <v>78</v>
      </c>
      <c r="C35" s="115"/>
      <c r="D35" s="39"/>
      <c r="E35" s="120"/>
      <c r="F35" s="120"/>
      <c r="G35" s="103"/>
      <c r="H35" s="103"/>
      <c r="I35" s="116">
        <f t="shared" ref="I35" si="6">N35*$E$4*12*E35</f>
        <v>0</v>
      </c>
      <c r="J35" s="117"/>
      <c r="K35" s="118"/>
      <c r="L35" s="119"/>
      <c r="N35" s="41">
        <f>AN5</f>
        <v>480</v>
      </c>
      <c r="O35" s="41"/>
      <c r="P35" s="41"/>
      <c r="Q35" s="41"/>
      <c r="R35" s="41"/>
      <c r="S35" s="41"/>
      <c r="T35" s="41"/>
      <c r="U35" s="41"/>
      <c r="V35" s="4"/>
      <c r="W35" s="4"/>
      <c r="X35" s="4"/>
      <c r="Y35" s="4"/>
      <c r="Z35" s="4"/>
      <c r="AA35" s="4"/>
      <c r="AK35" s="24"/>
      <c r="AL35" s="24"/>
      <c r="AM35" s="24"/>
      <c r="AN35" s="24"/>
      <c r="AO35" s="24"/>
      <c r="AP35" s="24"/>
      <c r="AQ35" s="24"/>
    </row>
    <row r="36" spans="2:43">
      <c r="B36" s="115" t="s">
        <v>79</v>
      </c>
      <c r="C36" s="115"/>
      <c r="D36" s="39"/>
      <c r="E36" s="120"/>
      <c r="F36" s="120"/>
      <c r="G36" s="120"/>
      <c r="H36" s="120"/>
      <c r="I36" s="116">
        <f>IF(E36=1,N36*$E$4*12,0)</f>
        <v>0</v>
      </c>
      <c r="J36" s="117"/>
      <c r="K36" s="118"/>
      <c r="L36" s="119"/>
      <c r="N36" s="40" t="e">
        <f>HLOOKUP(G36,AO4:AQ5,2,FALSE)</f>
        <v>#N/A</v>
      </c>
      <c r="O36" s="41"/>
      <c r="P36" s="41"/>
      <c r="Q36" s="41"/>
      <c r="R36" s="41"/>
      <c r="S36" s="41"/>
      <c r="T36" s="41"/>
      <c r="U36" s="41"/>
      <c r="V36" s="4"/>
      <c r="W36" s="4"/>
      <c r="X36" s="4"/>
      <c r="Y36" s="4"/>
      <c r="Z36" s="4"/>
      <c r="AA36" s="4"/>
      <c r="AN36" s="24"/>
      <c r="AO36" s="24"/>
      <c r="AP36" s="24"/>
      <c r="AQ36" s="24"/>
    </row>
    <row r="37" spans="2:43">
      <c r="B37" s="115" t="s">
        <v>80</v>
      </c>
      <c r="C37" s="115"/>
      <c r="D37" s="39"/>
      <c r="E37" s="103">
        <v>1</v>
      </c>
      <c r="F37" s="103"/>
      <c r="G37" s="103"/>
      <c r="H37" s="103"/>
      <c r="I37" s="116">
        <f>IF(D30=0,(AS5*(F12+J12)+AU5*(F15+J15))*12*E4*E37,(AS5*(F12+J12)+AT5*(F15+J15)+AV5*(F16+J16))*12*E4*E37)</f>
        <v>0</v>
      </c>
      <c r="J37" s="117"/>
      <c r="K37" s="118"/>
      <c r="L37" s="119"/>
      <c r="N37" s="45"/>
      <c r="O37" s="45"/>
      <c r="P37" s="45"/>
      <c r="Q37" s="45"/>
      <c r="R37" s="46"/>
      <c r="S37" s="46"/>
      <c r="T37" s="46"/>
      <c r="U37" s="46"/>
      <c r="AN37" s="24"/>
      <c r="AO37" s="24"/>
      <c r="AP37" s="24"/>
      <c r="AQ37" s="24"/>
    </row>
    <row r="38" spans="2:43">
      <c r="B38" s="115" t="s">
        <v>81</v>
      </c>
      <c r="C38" s="115"/>
      <c r="D38" s="39"/>
      <c r="E38" s="120"/>
      <c r="F38" s="120"/>
      <c r="G38" s="120"/>
      <c r="H38" s="120"/>
      <c r="I38" s="125">
        <f t="shared" ref="I38:I49" si="7">IF(E38=1,ROUNDDOWN((SUM($I$25:$J$28)/12)*HLOOKUP(G38,$N$38:$Q$39,2,FALSE)*-1,-1),0)</f>
        <v>0</v>
      </c>
      <c r="J38" s="126"/>
      <c r="K38" s="43"/>
      <c r="L38" s="44"/>
      <c r="N38" s="45" t="s">
        <v>26</v>
      </c>
      <c r="O38" s="45" t="s">
        <v>27</v>
      </c>
      <c r="P38" s="45" t="s">
        <v>28</v>
      </c>
      <c r="Q38" s="45" t="s">
        <v>29</v>
      </c>
      <c r="R38" s="46"/>
      <c r="S38" s="46"/>
      <c r="T38" s="46"/>
      <c r="U38" s="46"/>
      <c r="AN38" s="24"/>
      <c r="AO38" s="24"/>
      <c r="AP38" s="24"/>
      <c r="AQ38" s="24"/>
    </row>
    <row r="39" spans="2:43">
      <c r="B39" s="115" t="s">
        <v>82</v>
      </c>
      <c r="C39" s="115"/>
      <c r="D39" s="39"/>
      <c r="E39" s="120"/>
      <c r="F39" s="120"/>
      <c r="G39" s="120"/>
      <c r="H39" s="120"/>
      <c r="I39" s="125">
        <f t="shared" si="7"/>
        <v>0</v>
      </c>
      <c r="J39" s="126"/>
      <c r="K39" s="43"/>
      <c r="L39" s="44"/>
      <c r="N39" s="47" t="e">
        <f>VLOOKUP($K6,$N$5:$AI$22,$AF$23,1)</f>
        <v>#N/A</v>
      </c>
      <c r="O39" s="47" t="e">
        <f>VLOOKUP($K6,$N$5:$AI$22,$AG$23,1)</f>
        <v>#N/A</v>
      </c>
      <c r="P39" s="47" t="e">
        <f>VLOOKUP($K6,$N$5:$AI$22,$AH$23,1)</f>
        <v>#N/A</v>
      </c>
      <c r="Q39" s="47" t="e">
        <f>VLOOKUP($K6,$N$5:$AI$22,$AI$23,1)</f>
        <v>#N/A</v>
      </c>
      <c r="R39" s="46"/>
      <c r="S39" s="46"/>
      <c r="T39" s="46"/>
      <c r="U39" s="46"/>
      <c r="AN39" s="24"/>
      <c r="AO39" s="24"/>
      <c r="AP39" s="24"/>
      <c r="AQ39" s="24"/>
    </row>
    <row r="40" spans="2:43">
      <c r="B40" s="115" t="s">
        <v>83</v>
      </c>
      <c r="C40" s="115"/>
      <c r="D40" s="39"/>
      <c r="E40" s="120"/>
      <c r="F40" s="120"/>
      <c r="G40" s="120"/>
      <c r="H40" s="120"/>
      <c r="I40" s="125">
        <f t="shared" si="7"/>
        <v>0</v>
      </c>
      <c r="J40" s="126"/>
      <c r="K40" s="43"/>
      <c r="L40" s="44"/>
      <c r="N40" s="47"/>
      <c r="O40" s="47"/>
      <c r="P40" s="47"/>
      <c r="Q40" s="47"/>
      <c r="R40" s="46"/>
      <c r="S40" s="46"/>
      <c r="T40" s="46"/>
      <c r="U40" s="46"/>
      <c r="AN40" s="24"/>
      <c r="AO40" s="24"/>
      <c r="AP40" s="24"/>
      <c r="AQ40" s="24"/>
    </row>
    <row r="41" spans="2:43">
      <c r="B41" s="115" t="s">
        <v>84</v>
      </c>
      <c r="C41" s="115"/>
      <c r="D41" s="39"/>
      <c r="E41" s="120"/>
      <c r="F41" s="120"/>
      <c r="G41" s="120"/>
      <c r="H41" s="120"/>
      <c r="I41" s="125">
        <f t="shared" si="7"/>
        <v>0</v>
      </c>
      <c r="J41" s="126"/>
      <c r="K41" s="43"/>
      <c r="L41" s="44"/>
      <c r="N41" s="47"/>
      <c r="O41" s="47"/>
      <c r="P41" s="47"/>
      <c r="Q41" s="47"/>
      <c r="R41" s="46"/>
      <c r="S41" s="46"/>
      <c r="T41" s="46"/>
      <c r="U41" s="46"/>
      <c r="AN41" s="24"/>
      <c r="AO41" s="24"/>
      <c r="AP41" s="24"/>
      <c r="AQ41" s="24"/>
    </row>
    <row r="42" spans="2:43">
      <c r="B42" s="115" t="s">
        <v>85</v>
      </c>
      <c r="C42" s="115"/>
      <c r="D42" s="39"/>
      <c r="E42" s="120"/>
      <c r="F42" s="120"/>
      <c r="G42" s="120"/>
      <c r="H42" s="120"/>
      <c r="I42" s="125">
        <f t="shared" si="7"/>
        <v>0</v>
      </c>
      <c r="J42" s="126"/>
      <c r="K42" s="43"/>
      <c r="L42" s="44"/>
      <c r="N42" s="47"/>
      <c r="O42" s="47"/>
      <c r="P42" s="47"/>
      <c r="Q42" s="47"/>
      <c r="R42" s="46"/>
      <c r="S42" s="46"/>
      <c r="T42" s="46"/>
      <c r="U42" s="46"/>
      <c r="AN42" s="24"/>
      <c r="AO42" s="24"/>
      <c r="AP42" s="24"/>
      <c r="AQ42" s="24"/>
    </row>
    <row r="43" spans="2:43">
      <c r="B43" s="115" t="s">
        <v>86</v>
      </c>
      <c r="C43" s="115"/>
      <c r="D43" s="39"/>
      <c r="E43" s="120"/>
      <c r="F43" s="120"/>
      <c r="G43" s="120"/>
      <c r="H43" s="120"/>
      <c r="I43" s="125">
        <f t="shared" si="7"/>
        <v>0</v>
      </c>
      <c r="J43" s="126"/>
      <c r="K43" s="43"/>
      <c r="L43" s="44"/>
      <c r="N43" s="47"/>
      <c r="O43" s="47"/>
      <c r="P43" s="47"/>
      <c r="Q43" s="47"/>
      <c r="R43" s="46"/>
      <c r="S43" s="46"/>
      <c r="T43" s="46"/>
      <c r="U43" s="46"/>
      <c r="AN43" s="24"/>
      <c r="AO43" s="24"/>
      <c r="AP43" s="24"/>
      <c r="AQ43" s="24"/>
    </row>
    <row r="44" spans="2:43">
      <c r="B44" s="115" t="s">
        <v>87</v>
      </c>
      <c r="C44" s="115"/>
      <c r="D44" s="39"/>
      <c r="E44" s="120"/>
      <c r="F44" s="120"/>
      <c r="G44" s="120"/>
      <c r="H44" s="120"/>
      <c r="I44" s="125">
        <f t="shared" si="7"/>
        <v>0</v>
      </c>
      <c r="J44" s="126"/>
      <c r="K44" s="43"/>
      <c r="L44" s="44"/>
      <c r="N44" s="47"/>
      <c r="O44" s="47"/>
      <c r="P44" s="47"/>
      <c r="Q44" s="47"/>
      <c r="R44" s="46"/>
      <c r="S44" s="46"/>
      <c r="T44" s="46"/>
      <c r="U44" s="46"/>
      <c r="AN44" s="24"/>
      <c r="AO44" s="24"/>
      <c r="AP44" s="24"/>
      <c r="AQ44" s="24"/>
    </row>
    <row r="45" spans="2:43">
      <c r="B45" s="115" t="s">
        <v>88</v>
      </c>
      <c r="C45" s="115"/>
      <c r="D45" s="39"/>
      <c r="E45" s="120"/>
      <c r="F45" s="120"/>
      <c r="G45" s="120"/>
      <c r="H45" s="120"/>
      <c r="I45" s="125">
        <f t="shared" si="7"/>
        <v>0</v>
      </c>
      <c r="J45" s="126"/>
      <c r="K45" s="43"/>
      <c r="L45" s="44"/>
      <c r="N45" s="47"/>
      <c r="O45" s="47"/>
      <c r="P45" s="47"/>
      <c r="Q45" s="47"/>
      <c r="R45" s="46"/>
      <c r="S45" s="46"/>
      <c r="T45" s="46"/>
      <c r="U45" s="46"/>
      <c r="AN45" s="24"/>
      <c r="AO45" s="24"/>
      <c r="AP45" s="24"/>
      <c r="AQ45" s="24"/>
    </row>
    <row r="46" spans="2:43">
      <c r="B46" s="115" t="s">
        <v>89</v>
      </c>
      <c r="C46" s="115"/>
      <c r="D46" s="39"/>
      <c r="E46" s="120"/>
      <c r="F46" s="120"/>
      <c r="G46" s="120"/>
      <c r="H46" s="120"/>
      <c r="I46" s="125">
        <f t="shared" si="7"/>
        <v>0</v>
      </c>
      <c r="J46" s="126"/>
      <c r="K46" s="43"/>
      <c r="L46" s="44"/>
      <c r="N46" s="47"/>
      <c r="O46" s="47"/>
      <c r="P46" s="47"/>
      <c r="Q46" s="47"/>
      <c r="R46" s="46"/>
      <c r="S46" s="46"/>
      <c r="T46" s="46"/>
      <c r="U46" s="46"/>
      <c r="AN46" s="24"/>
      <c r="AO46" s="24"/>
      <c r="AP46" s="24"/>
      <c r="AQ46" s="24"/>
    </row>
    <row r="47" spans="2:43">
      <c r="B47" s="115" t="s">
        <v>90</v>
      </c>
      <c r="C47" s="115"/>
      <c r="D47" s="39"/>
      <c r="E47" s="120"/>
      <c r="F47" s="120"/>
      <c r="G47" s="120"/>
      <c r="H47" s="120"/>
      <c r="I47" s="125">
        <f t="shared" si="7"/>
        <v>0</v>
      </c>
      <c r="J47" s="126"/>
      <c r="K47" s="43"/>
      <c r="L47" s="44"/>
      <c r="N47" s="47"/>
      <c r="O47" s="47"/>
      <c r="P47" s="47"/>
      <c r="Q47" s="47"/>
      <c r="R47" s="46"/>
      <c r="S47" s="46"/>
      <c r="T47" s="46"/>
      <c r="U47" s="46"/>
      <c r="AN47" s="24"/>
      <c r="AO47" s="24"/>
      <c r="AP47" s="24"/>
      <c r="AQ47" s="24"/>
    </row>
    <row r="48" spans="2:43">
      <c r="B48" s="115" t="s">
        <v>91</v>
      </c>
      <c r="C48" s="115"/>
      <c r="D48" s="39"/>
      <c r="E48" s="120"/>
      <c r="F48" s="120"/>
      <c r="G48" s="120"/>
      <c r="H48" s="120"/>
      <c r="I48" s="125">
        <f t="shared" si="7"/>
        <v>0</v>
      </c>
      <c r="J48" s="126"/>
      <c r="K48" s="43"/>
      <c r="L48" s="44"/>
      <c r="N48" s="47"/>
      <c r="O48" s="47"/>
      <c r="P48" s="47"/>
      <c r="Q48" s="47"/>
      <c r="R48" s="46"/>
      <c r="S48" s="46"/>
      <c r="T48" s="46"/>
      <c r="U48" s="46"/>
      <c r="AN48" s="24"/>
      <c r="AO48" s="24"/>
      <c r="AP48" s="24"/>
      <c r="AQ48" s="24"/>
    </row>
    <row r="49" spans="2:43">
      <c r="B49" s="115" t="s">
        <v>92</v>
      </c>
      <c r="C49" s="115"/>
      <c r="D49" s="39"/>
      <c r="E49" s="120"/>
      <c r="F49" s="120"/>
      <c r="G49" s="120"/>
      <c r="H49" s="120"/>
      <c r="I49" s="125">
        <f t="shared" si="7"/>
        <v>0</v>
      </c>
      <c r="J49" s="126"/>
      <c r="K49" s="43"/>
      <c r="L49" s="44"/>
      <c r="N49" s="47"/>
      <c r="O49" s="47"/>
      <c r="P49" s="47"/>
      <c r="Q49" s="47"/>
      <c r="R49" s="46"/>
      <c r="S49" s="46"/>
      <c r="T49" s="46"/>
      <c r="U49" s="46"/>
      <c r="AN49" s="24"/>
      <c r="AO49" s="24"/>
      <c r="AP49" s="24"/>
      <c r="AQ49" s="24"/>
    </row>
    <row r="50" spans="2:43">
      <c r="B50" s="48"/>
      <c r="C50" s="48"/>
      <c r="D50" s="12"/>
      <c r="H50" s="20" t="s">
        <v>41</v>
      </c>
      <c r="I50" s="129" t="e">
        <f>SUM(I25:J49)</f>
        <v>#N/A</v>
      </c>
      <c r="J50" s="130"/>
      <c r="K50" s="118"/>
      <c r="L50" s="119"/>
    </row>
    <row r="53" spans="2:43" ht="25.5">
      <c r="B53" s="127" t="s">
        <v>93</v>
      </c>
      <c r="C53" s="127"/>
      <c r="D53" s="49"/>
      <c r="E53" s="128" t="e">
        <f>I50</f>
        <v>#N/A</v>
      </c>
      <c r="F53" s="128"/>
      <c r="G53" s="50" t="s">
        <v>94</v>
      </c>
      <c r="H53" s="49"/>
      <c r="I53" s="49"/>
      <c r="J53" s="49"/>
      <c r="K53" s="49"/>
      <c r="L53" s="49"/>
    </row>
  </sheetData>
  <sheetProtection algorithmName="SHA-512" hashValue="oIuTOOCcP3FO6Gd87X4XMmYWRsTfnV0dLp3hM97zdBebchxDerPpDzhKrV7bUL84KV21JsH7HEPqYVGvVV57FQ==" saltValue="KO+o1eRzJYmpEd1DON3rkQ==" spinCount="100000" sheet="1" objects="1" scenarios="1"/>
  <mergeCells count="135">
    <mergeCell ref="B53:C53"/>
    <mergeCell ref="E53:F53"/>
    <mergeCell ref="B49:C49"/>
    <mergeCell ref="E49:F49"/>
    <mergeCell ref="G49:H49"/>
    <mergeCell ref="I49:J49"/>
    <mergeCell ref="I50:J50"/>
    <mergeCell ref="K50:L50"/>
    <mergeCell ref="B47:C47"/>
    <mergeCell ref="E47:F47"/>
    <mergeCell ref="G47:H47"/>
    <mergeCell ref="I47:J47"/>
    <mergeCell ref="B48:C48"/>
    <mergeCell ref="E48:F48"/>
    <mergeCell ref="G48:H48"/>
    <mergeCell ref="I48:J48"/>
    <mergeCell ref="B45:C45"/>
    <mergeCell ref="E45:F45"/>
    <mergeCell ref="G45:H45"/>
    <mergeCell ref="I45:J45"/>
    <mergeCell ref="B46:C46"/>
    <mergeCell ref="E46:F46"/>
    <mergeCell ref="G46:H46"/>
    <mergeCell ref="I46:J46"/>
    <mergeCell ref="B43:C43"/>
    <mergeCell ref="E43:F43"/>
    <mergeCell ref="G43:H43"/>
    <mergeCell ref="I43:J43"/>
    <mergeCell ref="B44:C44"/>
    <mergeCell ref="E44:F44"/>
    <mergeCell ref="G44:H44"/>
    <mergeCell ref="I44:J44"/>
    <mergeCell ref="B41:C41"/>
    <mergeCell ref="E41:F41"/>
    <mergeCell ref="G41:H41"/>
    <mergeCell ref="I41:J41"/>
    <mergeCell ref="B42:C42"/>
    <mergeCell ref="E42:F42"/>
    <mergeCell ref="G42:H42"/>
    <mergeCell ref="I42:J42"/>
    <mergeCell ref="B39:C39"/>
    <mergeCell ref="E39:F39"/>
    <mergeCell ref="G39:H39"/>
    <mergeCell ref="I39:J39"/>
    <mergeCell ref="B40:C40"/>
    <mergeCell ref="E40:F40"/>
    <mergeCell ref="G40:H40"/>
    <mergeCell ref="I40:J40"/>
    <mergeCell ref="B37:C37"/>
    <mergeCell ref="E37:F37"/>
    <mergeCell ref="G37:H37"/>
    <mergeCell ref="I37:J37"/>
    <mergeCell ref="K37:L37"/>
    <mergeCell ref="B38:C38"/>
    <mergeCell ref="E38:F38"/>
    <mergeCell ref="G38:H38"/>
    <mergeCell ref="I38:J38"/>
    <mergeCell ref="B35:C35"/>
    <mergeCell ref="E35:F35"/>
    <mergeCell ref="G35:H35"/>
    <mergeCell ref="I35:J35"/>
    <mergeCell ref="K35:L35"/>
    <mergeCell ref="B36:C36"/>
    <mergeCell ref="E36:F36"/>
    <mergeCell ref="G36:H36"/>
    <mergeCell ref="I36:J36"/>
    <mergeCell ref="K36:L36"/>
    <mergeCell ref="B33:C33"/>
    <mergeCell ref="E33:F33"/>
    <mergeCell ref="G33:H33"/>
    <mergeCell ref="I33:J33"/>
    <mergeCell ref="K33:L33"/>
    <mergeCell ref="B34:C34"/>
    <mergeCell ref="E34:F34"/>
    <mergeCell ref="G34:H34"/>
    <mergeCell ref="I34:J34"/>
    <mergeCell ref="K34:L34"/>
    <mergeCell ref="B30:C30"/>
    <mergeCell ref="E30:F30"/>
    <mergeCell ref="G30:H30"/>
    <mergeCell ref="I30:J30"/>
    <mergeCell ref="K30:L30"/>
    <mergeCell ref="K31:L31"/>
    <mergeCell ref="B32:C32"/>
    <mergeCell ref="E32:F32"/>
    <mergeCell ref="G32:H32"/>
    <mergeCell ref="I32:J32"/>
    <mergeCell ref="K32:L32"/>
    <mergeCell ref="B31:C31"/>
    <mergeCell ref="E31:F31"/>
    <mergeCell ref="G31:H31"/>
    <mergeCell ref="I31:J31"/>
    <mergeCell ref="B28:C28"/>
    <mergeCell ref="E28:F28"/>
    <mergeCell ref="G28:H28"/>
    <mergeCell ref="I28:J28"/>
    <mergeCell ref="K28:L28"/>
    <mergeCell ref="B29:C29"/>
    <mergeCell ref="E29:F29"/>
    <mergeCell ref="G29:H29"/>
    <mergeCell ref="I29:J29"/>
    <mergeCell ref="K29:L29"/>
    <mergeCell ref="B26:C26"/>
    <mergeCell ref="E26:F26"/>
    <mergeCell ref="G26:H26"/>
    <mergeCell ref="I26:J26"/>
    <mergeCell ref="K26:L26"/>
    <mergeCell ref="B27:C27"/>
    <mergeCell ref="E27:F27"/>
    <mergeCell ref="G27:H27"/>
    <mergeCell ref="I27:J27"/>
    <mergeCell ref="K27:L27"/>
    <mergeCell ref="AA3:AA4"/>
    <mergeCell ref="AK3:AK4"/>
    <mergeCell ref="AN3:AN4"/>
    <mergeCell ref="B4:C4"/>
    <mergeCell ref="AC4:AC6"/>
    <mergeCell ref="AD4:AD6"/>
    <mergeCell ref="B25:C25"/>
    <mergeCell ref="E25:F25"/>
    <mergeCell ref="G25:H25"/>
    <mergeCell ref="I25:J25"/>
    <mergeCell ref="K25:L25"/>
    <mergeCell ref="A1:L1"/>
    <mergeCell ref="N3:N4"/>
    <mergeCell ref="W3:W4"/>
    <mergeCell ref="X3:X4"/>
    <mergeCell ref="Y3:Y4"/>
    <mergeCell ref="Z3:Z4"/>
    <mergeCell ref="B20:H20"/>
    <mergeCell ref="B23:C24"/>
    <mergeCell ref="E23:F24"/>
    <mergeCell ref="G23:H24"/>
    <mergeCell ref="I23:J24"/>
    <mergeCell ref="K24:L24"/>
  </mergeCells>
  <phoneticPr fontId="3"/>
  <conditionalFormatting sqref="K30:L30">
    <cfRule type="cellIs" dxfId="3" priority="1" operator="equal">
      <formula>"４歳以上児配置加算とチーム保育推進加算は併給不可です"</formula>
    </cfRule>
  </conditionalFormatting>
  <dataValidations count="6">
    <dataValidation type="list" allowBlank="1" showInputMessage="1" showErrorMessage="1" sqref="E4" xr:uid="{3FFC1BF3-5DB4-4C46-AB74-52FFB046E4CE}">
      <formula1>"0,1,2,3,4,5,6,7,8,9,10,11,12,13,14,15,16,17,18,19"</formula1>
    </dataValidation>
    <dataValidation type="list" allowBlank="1" showInputMessage="1" showErrorMessage="1" sqref="E30:F30" xr:uid="{BC913048-B3CE-4C17-BF4A-7A8278DED76F}">
      <formula1>"1,2"</formula1>
    </dataValidation>
    <dataValidation type="list" allowBlank="1" showInputMessage="1" showErrorMessage="1" sqref="G34:H34" xr:uid="{5481FE9B-91F3-4BA9-BFD5-1852A4044BBA}">
      <formula1>"Ａ,Ｂ"</formula1>
    </dataValidation>
    <dataValidation type="list" allowBlank="1" showInputMessage="1" showErrorMessage="1" sqref="G36:H36" xr:uid="{EDF8BD81-F785-489B-9F50-673D22CD0730}">
      <formula1>"Ａ,Ｂ,Ｃ"</formula1>
    </dataValidation>
    <dataValidation type="list" allowBlank="1" showInputMessage="1" showErrorMessage="1" sqref="G38:H49" xr:uid="{C21C3569-1DC4-4D20-8B5B-B4355B483888}">
      <formula1>$AF$4:$AI$4</formula1>
    </dataValidation>
    <dataValidation type="list" allowBlank="1" showInputMessage="1" showErrorMessage="1" sqref="E38:F49 E31:F36 E27:F29" xr:uid="{AD246400-FF2B-490A-BF38-4D168DA0FCD1}">
      <formula1>"1"</formula1>
    </dataValidation>
  </dataValidations>
  <pageMargins left="0.70866141732283472" right="0.70866141732283472" top="0.74803149606299213" bottom="0.74803149606299213"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3444B-6EBD-450C-A5AB-459B4367EAF5}">
  <dimension ref="A1:CG79"/>
  <sheetViews>
    <sheetView view="pageBreakPreview" zoomScaleNormal="90" zoomScaleSheetLayoutView="100" workbookViewId="0">
      <selection sqref="A1:L1"/>
    </sheetView>
  </sheetViews>
  <sheetFormatPr defaultRowHeight="18.75"/>
  <cols>
    <col min="1" max="1" width="1.875" style="1" customWidth="1"/>
    <col min="2" max="3" width="8.25" style="5" customWidth="1"/>
    <col min="4" max="4" width="8.25" style="5" hidden="1" customWidth="1"/>
    <col min="5" max="9" width="8.25" style="5" customWidth="1"/>
    <col min="10" max="10" width="9.75" style="5" customWidth="1"/>
    <col min="11" max="11" width="8.25" style="5" customWidth="1"/>
    <col min="12" max="12" width="12.5" style="5" customWidth="1"/>
    <col min="13" max="13" width="3.125" style="1" customWidth="1"/>
    <col min="14" max="17" width="5" style="1" customWidth="1"/>
    <col min="18" max="18" width="5" style="2" customWidth="1"/>
    <col min="19" max="28" width="6.25" style="2" customWidth="1"/>
    <col min="29" max="29" width="7.25" style="2" customWidth="1"/>
    <col min="30" max="30" width="8.625" style="4" customWidth="1"/>
    <col min="31" max="31" width="9.125" style="4" customWidth="1"/>
    <col min="32" max="36" width="6.25" style="4" customWidth="1"/>
    <col min="37" max="40" width="5.25" style="4" customWidth="1"/>
    <col min="41" max="41" width="2.5" style="4" customWidth="1"/>
    <col min="42" max="46" width="6.25" style="4" customWidth="1"/>
    <col min="47" max="47" width="2.375" style="4" customWidth="1"/>
    <col min="48" max="57" width="6.25" style="4" customWidth="1"/>
    <col min="58" max="64" width="6.25" style="51" customWidth="1"/>
    <col min="65" max="83" width="9" style="51"/>
    <col min="84" max="268" width="9" style="1"/>
    <col min="269" max="278" width="8.25" style="1" customWidth="1"/>
    <col min="279" max="279" width="3.125" style="1" customWidth="1"/>
    <col min="280" max="280" width="5" style="1" customWidth="1"/>
    <col min="281" max="292" width="6.25" style="1" customWidth="1"/>
    <col min="293" max="293" width="2.5" style="1" customWidth="1"/>
    <col min="294" max="295" width="6.25" style="1" customWidth="1"/>
    <col min="296" max="296" width="2.5" style="1" customWidth="1"/>
    <col min="297" max="303" width="6.25" style="1" customWidth="1"/>
    <col min="304" max="304" width="2.375" style="1" customWidth="1"/>
    <col min="305" max="320" width="6.25" style="1" customWidth="1"/>
    <col min="321" max="524" width="9" style="1"/>
    <col min="525" max="534" width="8.25" style="1" customWidth="1"/>
    <col min="535" max="535" width="3.125" style="1" customWidth="1"/>
    <col min="536" max="536" width="5" style="1" customWidth="1"/>
    <col min="537" max="548" width="6.25" style="1" customWidth="1"/>
    <col min="549" max="549" width="2.5" style="1" customWidth="1"/>
    <col min="550" max="551" width="6.25" style="1" customWidth="1"/>
    <col min="552" max="552" width="2.5" style="1" customWidth="1"/>
    <col min="553" max="559" width="6.25" style="1" customWidth="1"/>
    <col min="560" max="560" width="2.375" style="1" customWidth="1"/>
    <col min="561" max="576" width="6.25" style="1" customWidth="1"/>
    <col min="577" max="780" width="9" style="1"/>
    <col min="781" max="790" width="8.25" style="1" customWidth="1"/>
    <col min="791" max="791" width="3.125" style="1" customWidth="1"/>
    <col min="792" max="792" width="5" style="1" customWidth="1"/>
    <col min="793" max="804" width="6.25" style="1" customWidth="1"/>
    <col min="805" max="805" width="2.5" style="1" customWidth="1"/>
    <col min="806" max="807" width="6.25" style="1" customWidth="1"/>
    <col min="808" max="808" width="2.5" style="1" customWidth="1"/>
    <col min="809" max="815" width="6.25" style="1" customWidth="1"/>
    <col min="816" max="816" width="2.375" style="1" customWidth="1"/>
    <col min="817" max="832" width="6.25" style="1" customWidth="1"/>
    <col min="833" max="1036" width="9" style="1"/>
    <col min="1037" max="1046" width="8.25" style="1" customWidth="1"/>
    <col min="1047" max="1047" width="3.125" style="1" customWidth="1"/>
    <col min="1048" max="1048" width="5" style="1" customWidth="1"/>
    <col min="1049" max="1060" width="6.25" style="1" customWidth="1"/>
    <col min="1061" max="1061" width="2.5" style="1" customWidth="1"/>
    <col min="1062" max="1063" width="6.25" style="1" customWidth="1"/>
    <col min="1064" max="1064" width="2.5" style="1" customWidth="1"/>
    <col min="1065" max="1071" width="6.25" style="1" customWidth="1"/>
    <col min="1072" max="1072" width="2.375" style="1" customWidth="1"/>
    <col min="1073" max="1088" width="6.25" style="1" customWidth="1"/>
    <col min="1089" max="1292" width="9" style="1"/>
    <col min="1293" max="1302" width="8.25" style="1" customWidth="1"/>
    <col min="1303" max="1303" width="3.125" style="1" customWidth="1"/>
    <col min="1304" max="1304" width="5" style="1" customWidth="1"/>
    <col min="1305" max="1316" width="6.25" style="1" customWidth="1"/>
    <col min="1317" max="1317" width="2.5" style="1" customWidth="1"/>
    <col min="1318" max="1319" width="6.25" style="1" customWidth="1"/>
    <col min="1320" max="1320" width="2.5" style="1" customWidth="1"/>
    <col min="1321" max="1327" width="6.25" style="1" customWidth="1"/>
    <col min="1328" max="1328" width="2.375" style="1" customWidth="1"/>
    <col min="1329" max="1344" width="6.25" style="1" customWidth="1"/>
    <col min="1345" max="1548" width="9" style="1"/>
    <col min="1549" max="1558" width="8.25" style="1" customWidth="1"/>
    <col min="1559" max="1559" width="3.125" style="1" customWidth="1"/>
    <col min="1560" max="1560" width="5" style="1" customWidth="1"/>
    <col min="1561" max="1572" width="6.25" style="1" customWidth="1"/>
    <col min="1573" max="1573" width="2.5" style="1" customWidth="1"/>
    <col min="1574" max="1575" width="6.25" style="1" customWidth="1"/>
    <col min="1576" max="1576" width="2.5" style="1" customWidth="1"/>
    <col min="1577" max="1583" width="6.25" style="1" customWidth="1"/>
    <col min="1584" max="1584" width="2.375" style="1" customWidth="1"/>
    <col min="1585" max="1600" width="6.25" style="1" customWidth="1"/>
    <col min="1601" max="1804" width="9" style="1"/>
    <col min="1805" max="1814" width="8.25" style="1" customWidth="1"/>
    <col min="1815" max="1815" width="3.125" style="1" customWidth="1"/>
    <col min="1816" max="1816" width="5" style="1" customWidth="1"/>
    <col min="1817" max="1828" width="6.25" style="1" customWidth="1"/>
    <col min="1829" max="1829" width="2.5" style="1" customWidth="1"/>
    <col min="1830" max="1831" width="6.25" style="1" customWidth="1"/>
    <col min="1832" max="1832" width="2.5" style="1" customWidth="1"/>
    <col min="1833" max="1839" width="6.25" style="1" customWidth="1"/>
    <col min="1840" max="1840" width="2.375" style="1" customWidth="1"/>
    <col min="1841" max="1856" width="6.25" style="1" customWidth="1"/>
    <col min="1857" max="2060" width="9" style="1"/>
    <col min="2061" max="2070" width="8.25" style="1" customWidth="1"/>
    <col min="2071" max="2071" width="3.125" style="1" customWidth="1"/>
    <col min="2072" max="2072" width="5" style="1" customWidth="1"/>
    <col min="2073" max="2084" width="6.25" style="1" customWidth="1"/>
    <col min="2085" max="2085" width="2.5" style="1" customWidth="1"/>
    <col min="2086" max="2087" width="6.25" style="1" customWidth="1"/>
    <col min="2088" max="2088" width="2.5" style="1" customWidth="1"/>
    <col min="2089" max="2095" width="6.25" style="1" customWidth="1"/>
    <col min="2096" max="2096" width="2.375" style="1" customWidth="1"/>
    <col min="2097" max="2112" width="6.25" style="1" customWidth="1"/>
    <col min="2113" max="2316" width="9" style="1"/>
    <col min="2317" max="2326" width="8.25" style="1" customWidth="1"/>
    <col min="2327" max="2327" width="3.125" style="1" customWidth="1"/>
    <col min="2328" max="2328" width="5" style="1" customWidth="1"/>
    <col min="2329" max="2340" width="6.25" style="1" customWidth="1"/>
    <col min="2341" max="2341" width="2.5" style="1" customWidth="1"/>
    <col min="2342" max="2343" width="6.25" style="1" customWidth="1"/>
    <col min="2344" max="2344" width="2.5" style="1" customWidth="1"/>
    <col min="2345" max="2351" width="6.25" style="1" customWidth="1"/>
    <col min="2352" max="2352" width="2.375" style="1" customWidth="1"/>
    <col min="2353" max="2368" width="6.25" style="1" customWidth="1"/>
    <col min="2369" max="2572" width="9" style="1"/>
    <col min="2573" max="2582" width="8.25" style="1" customWidth="1"/>
    <col min="2583" max="2583" width="3.125" style="1" customWidth="1"/>
    <col min="2584" max="2584" width="5" style="1" customWidth="1"/>
    <col min="2585" max="2596" width="6.25" style="1" customWidth="1"/>
    <col min="2597" max="2597" width="2.5" style="1" customWidth="1"/>
    <col min="2598" max="2599" width="6.25" style="1" customWidth="1"/>
    <col min="2600" max="2600" width="2.5" style="1" customWidth="1"/>
    <col min="2601" max="2607" width="6.25" style="1" customWidth="1"/>
    <col min="2608" max="2608" width="2.375" style="1" customWidth="1"/>
    <col min="2609" max="2624" width="6.25" style="1" customWidth="1"/>
    <col min="2625" max="2828" width="9" style="1"/>
    <col min="2829" max="2838" width="8.25" style="1" customWidth="1"/>
    <col min="2839" max="2839" width="3.125" style="1" customWidth="1"/>
    <col min="2840" max="2840" width="5" style="1" customWidth="1"/>
    <col min="2841" max="2852" width="6.25" style="1" customWidth="1"/>
    <col min="2853" max="2853" width="2.5" style="1" customWidth="1"/>
    <col min="2854" max="2855" width="6.25" style="1" customWidth="1"/>
    <col min="2856" max="2856" width="2.5" style="1" customWidth="1"/>
    <col min="2857" max="2863" width="6.25" style="1" customWidth="1"/>
    <col min="2864" max="2864" width="2.375" style="1" customWidth="1"/>
    <col min="2865" max="2880" width="6.25" style="1" customWidth="1"/>
    <col min="2881" max="3084" width="9" style="1"/>
    <col min="3085" max="3094" width="8.25" style="1" customWidth="1"/>
    <col min="3095" max="3095" width="3.125" style="1" customWidth="1"/>
    <col min="3096" max="3096" width="5" style="1" customWidth="1"/>
    <col min="3097" max="3108" width="6.25" style="1" customWidth="1"/>
    <col min="3109" max="3109" width="2.5" style="1" customWidth="1"/>
    <col min="3110" max="3111" width="6.25" style="1" customWidth="1"/>
    <col min="3112" max="3112" width="2.5" style="1" customWidth="1"/>
    <col min="3113" max="3119" width="6.25" style="1" customWidth="1"/>
    <col min="3120" max="3120" width="2.375" style="1" customWidth="1"/>
    <col min="3121" max="3136" width="6.25" style="1" customWidth="1"/>
    <col min="3137" max="3340" width="9" style="1"/>
    <col min="3341" max="3350" width="8.25" style="1" customWidth="1"/>
    <col min="3351" max="3351" width="3.125" style="1" customWidth="1"/>
    <col min="3352" max="3352" width="5" style="1" customWidth="1"/>
    <col min="3353" max="3364" width="6.25" style="1" customWidth="1"/>
    <col min="3365" max="3365" width="2.5" style="1" customWidth="1"/>
    <col min="3366" max="3367" width="6.25" style="1" customWidth="1"/>
    <col min="3368" max="3368" width="2.5" style="1" customWidth="1"/>
    <col min="3369" max="3375" width="6.25" style="1" customWidth="1"/>
    <col min="3376" max="3376" width="2.375" style="1" customWidth="1"/>
    <col min="3377" max="3392" width="6.25" style="1" customWidth="1"/>
    <col min="3393" max="3596" width="9" style="1"/>
    <col min="3597" max="3606" width="8.25" style="1" customWidth="1"/>
    <col min="3607" max="3607" width="3.125" style="1" customWidth="1"/>
    <col min="3608" max="3608" width="5" style="1" customWidth="1"/>
    <col min="3609" max="3620" width="6.25" style="1" customWidth="1"/>
    <col min="3621" max="3621" width="2.5" style="1" customWidth="1"/>
    <col min="3622" max="3623" width="6.25" style="1" customWidth="1"/>
    <col min="3624" max="3624" width="2.5" style="1" customWidth="1"/>
    <col min="3625" max="3631" width="6.25" style="1" customWidth="1"/>
    <col min="3632" max="3632" width="2.375" style="1" customWidth="1"/>
    <col min="3633" max="3648" width="6.25" style="1" customWidth="1"/>
    <col min="3649" max="3852" width="9" style="1"/>
    <col min="3853" max="3862" width="8.25" style="1" customWidth="1"/>
    <col min="3863" max="3863" width="3.125" style="1" customWidth="1"/>
    <col min="3864" max="3864" width="5" style="1" customWidth="1"/>
    <col min="3865" max="3876" width="6.25" style="1" customWidth="1"/>
    <col min="3877" max="3877" width="2.5" style="1" customWidth="1"/>
    <col min="3878" max="3879" width="6.25" style="1" customWidth="1"/>
    <col min="3880" max="3880" width="2.5" style="1" customWidth="1"/>
    <col min="3881" max="3887" width="6.25" style="1" customWidth="1"/>
    <col min="3888" max="3888" width="2.375" style="1" customWidth="1"/>
    <col min="3889" max="3904" width="6.25" style="1" customWidth="1"/>
    <col min="3905" max="4108" width="9" style="1"/>
    <col min="4109" max="4118" width="8.25" style="1" customWidth="1"/>
    <col min="4119" max="4119" width="3.125" style="1" customWidth="1"/>
    <col min="4120" max="4120" width="5" style="1" customWidth="1"/>
    <col min="4121" max="4132" width="6.25" style="1" customWidth="1"/>
    <col min="4133" max="4133" width="2.5" style="1" customWidth="1"/>
    <col min="4134" max="4135" width="6.25" style="1" customWidth="1"/>
    <col min="4136" max="4136" width="2.5" style="1" customWidth="1"/>
    <col min="4137" max="4143" width="6.25" style="1" customWidth="1"/>
    <col min="4144" max="4144" width="2.375" style="1" customWidth="1"/>
    <col min="4145" max="4160" width="6.25" style="1" customWidth="1"/>
    <col min="4161" max="4364" width="9" style="1"/>
    <col min="4365" max="4374" width="8.25" style="1" customWidth="1"/>
    <col min="4375" max="4375" width="3.125" style="1" customWidth="1"/>
    <col min="4376" max="4376" width="5" style="1" customWidth="1"/>
    <col min="4377" max="4388" width="6.25" style="1" customWidth="1"/>
    <col min="4389" max="4389" width="2.5" style="1" customWidth="1"/>
    <col min="4390" max="4391" width="6.25" style="1" customWidth="1"/>
    <col min="4392" max="4392" width="2.5" style="1" customWidth="1"/>
    <col min="4393" max="4399" width="6.25" style="1" customWidth="1"/>
    <col min="4400" max="4400" width="2.375" style="1" customWidth="1"/>
    <col min="4401" max="4416" width="6.25" style="1" customWidth="1"/>
    <col min="4417" max="4620" width="9" style="1"/>
    <col min="4621" max="4630" width="8.25" style="1" customWidth="1"/>
    <col min="4631" max="4631" width="3.125" style="1" customWidth="1"/>
    <col min="4632" max="4632" width="5" style="1" customWidth="1"/>
    <col min="4633" max="4644" width="6.25" style="1" customWidth="1"/>
    <col min="4645" max="4645" width="2.5" style="1" customWidth="1"/>
    <col min="4646" max="4647" width="6.25" style="1" customWidth="1"/>
    <col min="4648" max="4648" width="2.5" style="1" customWidth="1"/>
    <col min="4649" max="4655" width="6.25" style="1" customWidth="1"/>
    <col min="4656" max="4656" width="2.375" style="1" customWidth="1"/>
    <col min="4657" max="4672" width="6.25" style="1" customWidth="1"/>
    <col min="4673" max="4876" width="9" style="1"/>
    <col min="4877" max="4886" width="8.25" style="1" customWidth="1"/>
    <col min="4887" max="4887" width="3.125" style="1" customWidth="1"/>
    <col min="4888" max="4888" width="5" style="1" customWidth="1"/>
    <col min="4889" max="4900" width="6.25" style="1" customWidth="1"/>
    <col min="4901" max="4901" width="2.5" style="1" customWidth="1"/>
    <col min="4902" max="4903" width="6.25" style="1" customWidth="1"/>
    <col min="4904" max="4904" width="2.5" style="1" customWidth="1"/>
    <col min="4905" max="4911" width="6.25" style="1" customWidth="1"/>
    <col min="4912" max="4912" width="2.375" style="1" customWidth="1"/>
    <col min="4913" max="4928" width="6.25" style="1" customWidth="1"/>
    <col min="4929" max="5132" width="9" style="1"/>
    <col min="5133" max="5142" width="8.25" style="1" customWidth="1"/>
    <col min="5143" max="5143" width="3.125" style="1" customWidth="1"/>
    <col min="5144" max="5144" width="5" style="1" customWidth="1"/>
    <col min="5145" max="5156" width="6.25" style="1" customWidth="1"/>
    <col min="5157" max="5157" width="2.5" style="1" customWidth="1"/>
    <col min="5158" max="5159" width="6.25" style="1" customWidth="1"/>
    <col min="5160" max="5160" width="2.5" style="1" customWidth="1"/>
    <col min="5161" max="5167" width="6.25" style="1" customWidth="1"/>
    <col min="5168" max="5168" width="2.375" style="1" customWidth="1"/>
    <col min="5169" max="5184" width="6.25" style="1" customWidth="1"/>
    <col min="5185" max="5388" width="9" style="1"/>
    <col min="5389" max="5398" width="8.25" style="1" customWidth="1"/>
    <col min="5399" max="5399" width="3.125" style="1" customWidth="1"/>
    <col min="5400" max="5400" width="5" style="1" customWidth="1"/>
    <col min="5401" max="5412" width="6.25" style="1" customWidth="1"/>
    <col min="5413" max="5413" width="2.5" style="1" customWidth="1"/>
    <col min="5414" max="5415" width="6.25" style="1" customWidth="1"/>
    <col min="5416" max="5416" width="2.5" style="1" customWidth="1"/>
    <col min="5417" max="5423" width="6.25" style="1" customWidth="1"/>
    <col min="5424" max="5424" width="2.375" style="1" customWidth="1"/>
    <col min="5425" max="5440" width="6.25" style="1" customWidth="1"/>
    <col min="5441" max="5644" width="9" style="1"/>
    <col min="5645" max="5654" width="8.25" style="1" customWidth="1"/>
    <col min="5655" max="5655" width="3.125" style="1" customWidth="1"/>
    <col min="5656" max="5656" width="5" style="1" customWidth="1"/>
    <col min="5657" max="5668" width="6.25" style="1" customWidth="1"/>
    <col min="5669" max="5669" width="2.5" style="1" customWidth="1"/>
    <col min="5670" max="5671" width="6.25" style="1" customWidth="1"/>
    <col min="5672" max="5672" width="2.5" style="1" customWidth="1"/>
    <col min="5673" max="5679" width="6.25" style="1" customWidth="1"/>
    <col min="5680" max="5680" width="2.375" style="1" customWidth="1"/>
    <col min="5681" max="5696" width="6.25" style="1" customWidth="1"/>
    <col min="5697" max="5900" width="9" style="1"/>
    <col min="5901" max="5910" width="8.25" style="1" customWidth="1"/>
    <col min="5911" max="5911" width="3.125" style="1" customWidth="1"/>
    <col min="5912" max="5912" width="5" style="1" customWidth="1"/>
    <col min="5913" max="5924" width="6.25" style="1" customWidth="1"/>
    <col min="5925" max="5925" width="2.5" style="1" customWidth="1"/>
    <col min="5926" max="5927" width="6.25" style="1" customWidth="1"/>
    <col min="5928" max="5928" width="2.5" style="1" customWidth="1"/>
    <col min="5929" max="5935" width="6.25" style="1" customWidth="1"/>
    <col min="5936" max="5936" width="2.375" style="1" customWidth="1"/>
    <col min="5937" max="5952" width="6.25" style="1" customWidth="1"/>
    <col min="5953" max="6156" width="9" style="1"/>
    <col min="6157" max="6166" width="8.25" style="1" customWidth="1"/>
    <col min="6167" max="6167" width="3.125" style="1" customWidth="1"/>
    <col min="6168" max="6168" width="5" style="1" customWidth="1"/>
    <col min="6169" max="6180" width="6.25" style="1" customWidth="1"/>
    <col min="6181" max="6181" width="2.5" style="1" customWidth="1"/>
    <col min="6182" max="6183" width="6.25" style="1" customWidth="1"/>
    <col min="6184" max="6184" width="2.5" style="1" customWidth="1"/>
    <col min="6185" max="6191" width="6.25" style="1" customWidth="1"/>
    <col min="6192" max="6192" width="2.375" style="1" customWidth="1"/>
    <col min="6193" max="6208" width="6.25" style="1" customWidth="1"/>
    <col min="6209" max="6412" width="9" style="1"/>
    <col min="6413" max="6422" width="8.25" style="1" customWidth="1"/>
    <col min="6423" max="6423" width="3.125" style="1" customWidth="1"/>
    <col min="6424" max="6424" width="5" style="1" customWidth="1"/>
    <col min="6425" max="6436" width="6.25" style="1" customWidth="1"/>
    <col min="6437" max="6437" width="2.5" style="1" customWidth="1"/>
    <col min="6438" max="6439" width="6.25" style="1" customWidth="1"/>
    <col min="6440" max="6440" width="2.5" style="1" customWidth="1"/>
    <col min="6441" max="6447" width="6.25" style="1" customWidth="1"/>
    <col min="6448" max="6448" width="2.375" style="1" customWidth="1"/>
    <col min="6449" max="6464" width="6.25" style="1" customWidth="1"/>
    <col min="6465" max="6668" width="9" style="1"/>
    <col min="6669" max="6678" width="8.25" style="1" customWidth="1"/>
    <col min="6679" max="6679" width="3.125" style="1" customWidth="1"/>
    <col min="6680" max="6680" width="5" style="1" customWidth="1"/>
    <col min="6681" max="6692" width="6.25" style="1" customWidth="1"/>
    <col min="6693" max="6693" width="2.5" style="1" customWidth="1"/>
    <col min="6694" max="6695" width="6.25" style="1" customWidth="1"/>
    <col min="6696" max="6696" width="2.5" style="1" customWidth="1"/>
    <col min="6697" max="6703" width="6.25" style="1" customWidth="1"/>
    <col min="6704" max="6704" width="2.375" style="1" customWidth="1"/>
    <col min="6705" max="6720" width="6.25" style="1" customWidth="1"/>
    <col min="6721" max="6924" width="9" style="1"/>
    <col min="6925" max="6934" width="8.25" style="1" customWidth="1"/>
    <col min="6935" max="6935" width="3.125" style="1" customWidth="1"/>
    <col min="6936" max="6936" width="5" style="1" customWidth="1"/>
    <col min="6937" max="6948" width="6.25" style="1" customWidth="1"/>
    <col min="6949" max="6949" width="2.5" style="1" customWidth="1"/>
    <col min="6950" max="6951" width="6.25" style="1" customWidth="1"/>
    <col min="6952" max="6952" width="2.5" style="1" customWidth="1"/>
    <col min="6953" max="6959" width="6.25" style="1" customWidth="1"/>
    <col min="6960" max="6960" width="2.375" style="1" customWidth="1"/>
    <col min="6961" max="6976" width="6.25" style="1" customWidth="1"/>
    <col min="6977" max="7180" width="9" style="1"/>
    <col min="7181" max="7190" width="8.25" style="1" customWidth="1"/>
    <col min="7191" max="7191" width="3.125" style="1" customWidth="1"/>
    <col min="7192" max="7192" width="5" style="1" customWidth="1"/>
    <col min="7193" max="7204" width="6.25" style="1" customWidth="1"/>
    <col min="7205" max="7205" width="2.5" style="1" customWidth="1"/>
    <col min="7206" max="7207" width="6.25" style="1" customWidth="1"/>
    <col min="7208" max="7208" width="2.5" style="1" customWidth="1"/>
    <col min="7209" max="7215" width="6.25" style="1" customWidth="1"/>
    <col min="7216" max="7216" width="2.375" style="1" customWidth="1"/>
    <col min="7217" max="7232" width="6.25" style="1" customWidth="1"/>
    <col min="7233" max="7436" width="9" style="1"/>
    <col min="7437" max="7446" width="8.25" style="1" customWidth="1"/>
    <col min="7447" max="7447" width="3.125" style="1" customWidth="1"/>
    <col min="7448" max="7448" width="5" style="1" customWidth="1"/>
    <col min="7449" max="7460" width="6.25" style="1" customWidth="1"/>
    <col min="7461" max="7461" width="2.5" style="1" customWidth="1"/>
    <col min="7462" max="7463" width="6.25" style="1" customWidth="1"/>
    <col min="7464" max="7464" width="2.5" style="1" customWidth="1"/>
    <col min="7465" max="7471" width="6.25" style="1" customWidth="1"/>
    <col min="7472" max="7472" width="2.375" style="1" customWidth="1"/>
    <col min="7473" max="7488" width="6.25" style="1" customWidth="1"/>
    <col min="7489" max="7692" width="9" style="1"/>
    <col min="7693" max="7702" width="8.25" style="1" customWidth="1"/>
    <col min="7703" max="7703" width="3.125" style="1" customWidth="1"/>
    <col min="7704" max="7704" width="5" style="1" customWidth="1"/>
    <col min="7705" max="7716" width="6.25" style="1" customWidth="1"/>
    <col min="7717" max="7717" width="2.5" style="1" customWidth="1"/>
    <col min="7718" max="7719" width="6.25" style="1" customWidth="1"/>
    <col min="7720" max="7720" width="2.5" style="1" customWidth="1"/>
    <col min="7721" max="7727" width="6.25" style="1" customWidth="1"/>
    <col min="7728" max="7728" width="2.375" style="1" customWidth="1"/>
    <col min="7729" max="7744" width="6.25" style="1" customWidth="1"/>
    <col min="7745" max="7948" width="9" style="1"/>
    <col min="7949" max="7958" width="8.25" style="1" customWidth="1"/>
    <col min="7959" max="7959" width="3.125" style="1" customWidth="1"/>
    <col min="7960" max="7960" width="5" style="1" customWidth="1"/>
    <col min="7961" max="7972" width="6.25" style="1" customWidth="1"/>
    <col min="7973" max="7973" width="2.5" style="1" customWidth="1"/>
    <col min="7974" max="7975" width="6.25" style="1" customWidth="1"/>
    <col min="7976" max="7976" width="2.5" style="1" customWidth="1"/>
    <col min="7977" max="7983" width="6.25" style="1" customWidth="1"/>
    <col min="7984" max="7984" width="2.375" style="1" customWidth="1"/>
    <col min="7985" max="8000" width="6.25" style="1" customWidth="1"/>
    <col min="8001" max="8204" width="9" style="1"/>
    <col min="8205" max="8214" width="8.25" style="1" customWidth="1"/>
    <col min="8215" max="8215" width="3.125" style="1" customWidth="1"/>
    <col min="8216" max="8216" width="5" style="1" customWidth="1"/>
    <col min="8217" max="8228" width="6.25" style="1" customWidth="1"/>
    <col min="8229" max="8229" width="2.5" style="1" customWidth="1"/>
    <col min="8230" max="8231" width="6.25" style="1" customWidth="1"/>
    <col min="8232" max="8232" width="2.5" style="1" customWidth="1"/>
    <col min="8233" max="8239" width="6.25" style="1" customWidth="1"/>
    <col min="8240" max="8240" width="2.375" style="1" customWidth="1"/>
    <col min="8241" max="8256" width="6.25" style="1" customWidth="1"/>
    <col min="8257" max="8460" width="9" style="1"/>
    <col min="8461" max="8470" width="8.25" style="1" customWidth="1"/>
    <col min="8471" max="8471" width="3.125" style="1" customWidth="1"/>
    <col min="8472" max="8472" width="5" style="1" customWidth="1"/>
    <col min="8473" max="8484" width="6.25" style="1" customWidth="1"/>
    <col min="8485" max="8485" width="2.5" style="1" customWidth="1"/>
    <col min="8486" max="8487" width="6.25" style="1" customWidth="1"/>
    <col min="8488" max="8488" width="2.5" style="1" customWidth="1"/>
    <col min="8489" max="8495" width="6.25" style="1" customWidth="1"/>
    <col min="8496" max="8496" width="2.375" style="1" customWidth="1"/>
    <col min="8497" max="8512" width="6.25" style="1" customWidth="1"/>
    <col min="8513" max="8716" width="9" style="1"/>
    <col min="8717" max="8726" width="8.25" style="1" customWidth="1"/>
    <col min="8727" max="8727" width="3.125" style="1" customWidth="1"/>
    <col min="8728" max="8728" width="5" style="1" customWidth="1"/>
    <col min="8729" max="8740" width="6.25" style="1" customWidth="1"/>
    <col min="8741" max="8741" width="2.5" style="1" customWidth="1"/>
    <col min="8742" max="8743" width="6.25" style="1" customWidth="1"/>
    <col min="8744" max="8744" width="2.5" style="1" customWidth="1"/>
    <col min="8745" max="8751" width="6.25" style="1" customWidth="1"/>
    <col min="8752" max="8752" width="2.375" style="1" customWidth="1"/>
    <col min="8753" max="8768" width="6.25" style="1" customWidth="1"/>
    <col min="8769" max="8972" width="9" style="1"/>
    <col min="8973" max="8982" width="8.25" style="1" customWidth="1"/>
    <col min="8983" max="8983" width="3.125" style="1" customWidth="1"/>
    <col min="8984" max="8984" width="5" style="1" customWidth="1"/>
    <col min="8985" max="8996" width="6.25" style="1" customWidth="1"/>
    <col min="8997" max="8997" width="2.5" style="1" customWidth="1"/>
    <col min="8998" max="8999" width="6.25" style="1" customWidth="1"/>
    <col min="9000" max="9000" width="2.5" style="1" customWidth="1"/>
    <col min="9001" max="9007" width="6.25" style="1" customWidth="1"/>
    <col min="9008" max="9008" width="2.375" style="1" customWidth="1"/>
    <col min="9009" max="9024" width="6.25" style="1" customWidth="1"/>
    <col min="9025" max="9228" width="9" style="1"/>
    <col min="9229" max="9238" width="8.25" style="1" customWidth="1"/>
    <col min="9239" max="9239" width="3.125" style="1" customWidth="1"/>
    <col min="9240" max="9240" width="5" style="1" customWidth="1"/>
    <col min="9241" max="9252" width="6.25" style="1" customWidth="1"/>
    <col min="9253" max="9253" width="2.5" style="1" customWidth="1"/>
    <col min="9254" max="9255" width="6.25" style="1" customWidth="1"/>
    <col min="9256" max="9256" width="2.5" style="1" customWidth="1"/>
    <col min="9257" max="9263" width="6.25" style="1" customWidth="1"/>
    <col min="9264" max="9264" width="2.375" style="1" customWidth="1"/>
    <col min="9265" max="9280" width="6.25" style="1" customWidth="1"/>
    <col min="9281" max="9484" width="9" style="1"/>
    <col min="9485" max="9494" width="8.25" style="1" customWidth="1"/>
    <col min="9495" max="9495" width="3.125" style="1" customWidth="1"/>
    <col min="9496" max="9496" width="5" style="1" customWidth="1"/>
    <col min="9497" max="9508" width="6.25" style="1" customWidth="1"/>
    <col min="9509" max="9509" width="2.5" style="1" customWidth="1"/>
    <col min="9510" max="9511" width="6.25" style="1" customWidth="1"/>
    <col min="9512" max="9512" width="2.5" style="1" customWidth="1"/>
    <col min="9513" max="9519" width="6.25" style="1" customWidth="1"/>
    <col min="9520" max="9520" width="2.375" style="1" customWidth="1"/>
    <col min="9521" max="9536" width="6.25" style="1" customWidth="1"/>
    <col min="9537" max="9740" width="9" style="1"/>
    <col min="9741" max="9750" width="8.25" style="1" customWidth="1"/>
    <col min="9751" max="9751" width="3.125" style="1" customWidth="1"/>
    <col min="9752" max="9752" width="5" style="1" customWidth="1"/>
    <col min="9753" max="9764" width="6.25" style="1" customWidth="1"/>
    <col min="9765" max="9765" width="2.5" style="1" customWidth="1"/>
    <col min="9766" max="9767" width="6.25" style="1" customWidth="1"/>
    <col min="9768" max="9768" width="2.5" style="1" customWidth="1"/>
    <col min="9769" max="9775" width="6.25" style="1" customWidth="1"/>
    <col min="9776" max="9776" width="2.375" style="1" customWidth="1"/>
    <col min="9777" max="9792" width="6.25" style="1" customWidth="1"/>
    <col min="9793" max="9996" width="9" style="1"/>
    <col min="9997" max="10006" width="8.25" style="1" customWidth="1"/>
    <col min="10007" max="10007" width="3.125" style="1" customWidth="1"/>
    <col min="10008" max="10008" width="5" style="1" customWidth="1"/>
    <col min="10009" max="10020" width="6.25" style="1" customWidth="1"/>
    <col min="10021" max="10021" width="2.5" style="1" customWidth="1"/>
    <col min="10022" max="10023" width="6.25" style="1" customWidth="1"/>
    <col min="10024" max="10024" width="2.5" style="1" customWidth="1"/>
    <col min="10025" max="10031" width="6.25" style="1" customWidth="1"/>
    <col min="10032" max="10032" width="2.375" style="1" customWidth="1"/>
    <col min="10033" max="10048" width="6.25" style="1" customWidth="1"/>
    <col min="10049" max="10252" width="9" style="1"/>
    <col min="10253" max="10262" width="8.25" style="1" customWidth="1"/>
    <col min="10263" max="10263" width="3.125" style="1" customWidth="1"/>
    <col min="10264" max="10264" width="5" style="1" customWidth="1"/>
    <col min="10265" max="10276" width="6.25" style="1" customWidth="1"/>
    <col min="10277" max="10277" width="2.5" style="1" customWidth="1"/>
    <col min="10278" max="10279" width="6.25" style="1" customWidth="1"/>
    <col min="10280" max="10280" width="2.5" style="1" customWidth="1"/>
    <col min="10281" max="10287" width="6.25" style="1" customWidth="1"/>
    <col min="10288" max="10288" width="2.375" style="1" customWidth="1"/>
    <col min="10289" max="10304" width="6.25" style="1" customWidth="1"/>
    <col min="10305" max="10508" width="9" style="1"/>
    <col min="10509" max="10518" width="8.25" style="1" customWidth="1"/>
    <col min="10519" max="10519" width="3.125" style="1" customWidth="1"/>
    <col min="10520" max="10520" width="5" style="1" customWidth="1"/>
    <col min="10521" max="10532" width="6.25" style="1" customWidth="1"/>
    <col min="10533" max="10533" width="2.5" style="1" customWidth="1"/>
    <col min="10534" max="10535" width="6.25" style="1" customWidth="1"/>
    <col min="10536" max="10536" width="2.5" style="1" customWidth="1"/>
    <col min="10537" max="10543" width="6.25" style="1" customWidth="1"/>
    <col min="10544" max="10544" width="2.375" style="1" customWidth="1"/>
    <col min="10545" max="10560" width="6.25" style="1" customWidth="1"/>
    <col min="10561" max="10764" width="9" style="1"/>
    <col min="10765" max="10774" width="8.25" style="1" customWidth="1"/>
    <col min="10775" max="10775" width="3.125" style="1" customWidth="1"/>
    <col min="10776" max="10776" width="5" style="1" customWidth="1"/>
    <col min="10777" max="10788" width="6.25" style="1" customWidth="1"/>
    <col min="10789" max="10789" width="2.5" style="1" customWidth="1"/>
    <col min="10790" max="10791" width="6.25" style="1" customWidth="1"/>
    <col min="10792" max="10792" width="2.5" style="1" customWidth="1"/>
    <col min="10793" max="10799" width="6.25" style="1" customWidth="1"/>
    <col min="10800" max="10800" width="2.375" style="1" customWidth="1"/>
    <col min="10801" max="10816" width="6.25" style="1" customWidth="1"/>
    <col min="10817" max="11020" width="9" style="1"/>
    <col min="11021" max="11030" width="8.25" style="1" customWidth="1"/>
    <col min="11031" max="11031" width="3.125" style="1" customWidth="1"/>
    <col min="11032" max="11032" width="5" style="1" customWidth="1"/>
    <col min="11033" max="11044" width="6.25" style="1" customWidth="1"/>
    <col min="11045" max="11045" width="2.5" style="1" customWidth="1"/>
    <col min="11046" max="11047" width="6.25" style="1" customWidth="1"/>
    <col min="11048" max="11048" width="2.5" style="1" customWidth="1"/>
    <col min="11049" max="11055" width="6.25" style="1" customWidth="1"/>
    <col min="11056" max="11056" width="2.375" style="1" customWidth="1"/>
    <col min="11057" max="11072" width="6.25" style="1" customWidth="1"/>
    <col min="11073" max="11276" width="9" style="1"/>
    <col min="11277" max="11286" width="8.25" style="1" customWidth="1"/>
    <col min="11287" max="11287" width="3.125" style="1" customWidth="1"/>
    <col min="11288" max="11288" width="5" style="1" customWidth="1"/>
    <col min="11289" max="11300" width="6.25" style="1" customWidth="1"/>
    <col min="11301" max="11301" width="2.5" style="1" customWidth="1"/>
    <col min="11302" max="11303" width="6.25" style="1" customWidth="1"/>
    <col min="11304" max="11304" width="2.5" style="1" customWidth="1"/>
    <col min="11305" max="11311" width="6.25" style="1" customWidth="1"/>
    <col min="11312" max="11312" width="2.375" style="1" customWidth="1"/>
    <col min="11313" max="11328" width="6.25" style="1" customWidth="1"/>
    <col min="11329" max="11532" width="9" style="1"/>
    <col min="11533" max="11542" width="8.25" style="1" customWidth="1"/>
    <col min="11543" max="11543" width="3.125" style="1" customWidth="1"/>
    <col min="11544" max="11544" width="5" style="1" customWidth="1"/>
    <col min="11545" max="11556" width="6.25" style="1" customWidth="1"/>
    <col min="11557" max="11557" width="2.5" style="1" customWidth="1"/>
    <col min="11558" max="11559" width="6.25" style="1" customWidth="1"/>
    <col min="11560" max="11560" width="2.5" style="1" customWidth="1"/>
    <col min="11561" max="11567" width="6.25" style="1" customWidth="1"/>
    <col min="11568" max="11568" width="2.375" style="1" customWidth="1"/>
    <col min="11569" max="11584" width="6.25" style="1" customWidth="1"/>
    <col min="11585" max="11788" width="9" style="1"/>
    <col min="11789" max="11798" width="8.25" style="1" customWidth="1"/>
    <col min="11799" max="11799" width="3.125" style="1" customWidth="1"/>
    <col min="11800" max="11800" width="5" style="1" customWidth="1"/>
    <col min="11801" max="11812" width="6.25" style="1" customWidth="1"/>
    <col min="11813" max="11813" width="2.5" style="1" customWidth="1"/>
    <col min="11814" max="11815" width="6.25" style="1" customWidth="1"/>
    <col min="11816" max="11816" width="2.5" style="1" customWidth="1"/>
    <col min="11817" max="11823" width="6.25" style="1" customWidth="1"/>
    <col min="11824" max="11824" width="2.375" style="1" customWidth="1"/>
    <col min="11825" max="11840" width="6.25" style="1" customWidth="1"/>
    <col min="11841" max="12044" width="9" style="1"/>
    <col min="12045" max="12054" width="8.25" style="1" customWidth="1"/>
    <col min="12055" max="12055" width="3.125" style="1" customWidth="1"/>
    <col min="12056" max="12056" width="5" style="1" customWidth="1"/>
    <col min="12057" max="12068" width="6.25" style="1" customWidth="1"/>
    <col min="12069" max="12069" width="2.5" style="1" customWidth="1"/>
    <col min="12070" max="12071" width="6.25" style="1" customWidth="1"/>
    <col min="12072" max="12072" width="2.5" style="1" customWidth="1"/>
    <col min="12073" max="12079" width="6.25" style="1" customWidth="1"/>
    <col min="12080" max="12080" width="2.375" style="1" customWidth="1"/>
    <col min="12081" max="12096" width="6.25" style="1" customWidth="1"/>
    <col min="12097" max="12300" width="9" style="1"/>
    <col min="12301" max="12310" width="8.25" style="1" customWidth="1"/>
    <col min="12311" max="12311" width="3.125" style="1" customWidth="1"/>
    <col min="12312" max="12312" width="5" style="1" customWidth="1"/>
    <col min="12313" max="12324" width="6.25" style="1" customWidth="1"/>
    <col min="12325" max="12325" width="2.5" style="1" customWidth="1"/>
    <col min="12326" max="12327" width="6.25" style="1" customWidth="1"/>
    <col min="12328" max="12328" width="2.5" style="1" customWidth="1"/>
    <col min="12329" max="12335" width="6.25" style="1" customWidth="1"/>
    <col min="12336" max="12336" width="2.375" style="1" customWidth="1"/>
    <col min="12337" max="12352" width="6.25" style="1" customWidth="1"/>
    <col min="12353" max="12556" width="9" style="1"/>
    <col min="12557" max="12566" width="8.25" style="1" customWidth="1"/>
    <col min="12567" max="12567" width="3.125" style="1" customWidth="1"/>
    <col min="12568" max="12568" width="5" style="1" customWidth="1"/>
    <col min="12569" max="12580" width="6.25" style="1" customWidth="1"/>
    <col min="12581" max="12581" width="2.5" style="1" customWidth="1"/>
    <col min="12582" max="12583" width="6.25" style="1" customWidth="1"/>
    <col min="12584" max="12584" width="2.5" style="1" customWidth="1"/>
    <col min="12585" max="12591" width="6.25" style="1" customWidth="1"/>
    <col min="12592" max="12592" width="2.375" style="1" customWidth="1"/>
    <col min="12593" max="12608" width="6.25" style="1" customWidth="1"/>
    <col min="12609" max="12812" width="9" style="1"/>
    <col min="12813" max="12822" width="8.25" style="1" customWidth="1"/>
    <col min="12823" max="12823" width="3.125" style="1" customWidth="1"/>
    <col min="12824" max="12824" width="5" style="1" customWidth="1"/>
    <col min="12825" max="12836" width="6.25" style="1" customWidth="1"/>
    <col min="12837" max="12837" width="2.5" style="1" customWidth="1"/>
    <col min="12838" max="12839" width="6.25" style="1" customWidth="1"/>
    <col min="12840" max="12840" width="2.5" style="1" customWidth="1"/>
    <col min="12841" max="12847" width="6.25" style="1" customWidth="1"/>
    <col min="12848" max="12848" width="2.375" style="1" customWidth="1"/>
    <col min="12849" max="12864" width="6.25" style="1" customWidth="1"/>
    <col min="12865" max="13068" width="9" style="1"/>
    <col min="13069" max="13078" width="8.25" style="1" customWidth="1"/>
    <col min="13079" max="13079" width="3.125" style="1" customWidth="1"/>
    <col min="13080" max="13080" width="5" style="1" customWidth="1"/>
    <col min="13081" max="13092" width="6.25" style="1" customWidth="1"/>
    <col min="13093" max="13093" width="2.5" style="1" customWidth="1"/>
    <col min="13094" max="13095" width="6.25" style="1" customWidth="1"/>
    <col min="13096" max="13096" width="2.5" style="1" customWidth="1"/>
    <col min="13097" max="13103" width="6.25" style="1" customWidth="1"/>
    <col min="13104" max="13104" width="2.375" style="1" customWidth="1"/>
    <col min="13105" max="13120" width="6.25" style="1" customWidth="1"/>
    <col min="13121" max="13324" width="9" style="1"/>
    <col min="13325" max="13334" width="8.25" style="1" customWidth="1"/>
    <col min="13335" max="13335" width="3.125" style="1" customWidth="1"/>
    <col min="13336" max="13336" width="5" style="1" customWidth="1"/>
    <col min="13337" max="13348" width="6.25" style="1" customWidth="1"/>
    <col min="13349" max="13349" width="2.5" style="1" customWidth="1"/>
    <col min="13350" max="13351" width="6.25" style="1" customWidth="1"/>
    <col min="13352" max="13352" width="2.5" style="1" customWidth="1"/>
    <col min="13353" max="13359" width="6.25" style="1" customWidth="1"/>
    <col min="13360" max="13360" width="2.375" style="1" customWidth="1"/>
    <col min="13361" max="13376" width="6.25" style="1" customWidth="1"/>
    <col min="13377" max="13580" width="9" style="1"/>
    <col min="13581" max="13590" width="8.25" style="1" customWidth="1"/>
    <col min="13591" max="13591" width="3.125" style="1" customWidth="1"/>
    <col min="13592" max="13592" width="5" style="1" customWidth="1"/>
    <col min="13593" max="13604" width="6.25" style="1" customWidth="1"/>
    <col min="13605" max="13605" width="2.5" style="1" customWidth="1"/>
    <col min="13606" max="13607" width="6.25" style="1" customWidth="1"/>
    <col min="13608" max="13608" width="2.5" style="1" customWidth="1"/>
    <col min="13609" max="13615" width="6.25" style="1" customWidth="1"/>
    <col min="13616" max="13616" width="2.375" style="1" customWidth="1"/>
    <col min="13617" max="13632" width="6.25" style="1" customWidth="1"/>
    <col min="13633" max="13836" width="9" style="1"/>
    <col min="13837" max="13846" width="8.25" style="1" customWidth="1"/>
    <col min="13847" max="13847" width="3.125" style="1" customWidth="1"/>
    <col min="13848" max="13848" width="5" style="1" customWidth="1"/>
    <col min="13849" max="13860" width="6.25" style="1" customWidth="1"/>
    <col min="13861" max="13861" width="2.5" style="1" customWidth="1"/>
    <col min="13862" max="13863" width="6.25" style="1" customWidth="1"/>
    <col min="13864" max="13864" width="2.5" style="1" customWidth="1"/>
    <col min="13865" max="13871" width="6.25" style="1" customWidth="1"/>
    <col min="13872" max="13872" width="2.375" style="1" customWidth="1"/>
    <col min="13873" max="13888" width="6.25" style="1" customWidth="1"/>
    <col min="13889" max="14092" width="9" style="1"/>
    <col min="14093" max="14102" width="8.25" style="1" customWidth="1"/>
    <col min="14103" max="14103" width="3.125" style="1" customWidth="1"/>
    <col min="14104" max="14104" width="5" style="1" customWidth="1"/>
    <col min="14105" max="14116" width="6.25" style="1" customWidth="1"/>
    <col min="14117" max="14117" width="2.5" style="1" customWidth="1"/>
    <col min="14118" max="14119" width="6.25" style="1" customWidth="1"/>
    <col min="14120" max="14120" width="2.5" style="1" customWidth="1"/>
    <col min="14121" max="14127" width="6.25" style="1" customWidth="1"/>
    <col min="14128" max="14128" width="2.375" style="1" customWidth="1"/>
    <col min="14129" max="14144" width="6.25" style="1" customWidth="1"/>
    <col min="14145" max="14348" width="9" style="1"/>
    <col min="14349" max="14358" width="8.25" style="1" customWidth="1"/>
    <col min="14359" max="14359" width="3.125" style="1" customWidth="1"/>
    <col min="14360" max="14360" width="5" style="1" customWidth="1"/>
    <col min="14361" max="14372" width="6.25" style="1" customWidth="1"/>
    <col min="14373" max="14373" width="2.5" style="1" customWidth="1"/>
    <col min="14374" max="14375" width="6.25" style="1" customWidth="1"/>
    <col min="14376" max="14376" width="2.5" style="1" customWidth="1"/>
    <col min="14377" max="14383" width="6.25" style="1" customWidth="1"/>
    <col min="14384" max="14384" width="2.375" style="1" customWidth="1"/>
    <col min="14385" max="14400" width="6.25" style="1" customWidth="1"/>
    <col min="14401" max="14604" width="9" style="1"/>
    <col min="14605" max="14614" width="8.25" style="1" customWidth="1"/>
    <col min="14615" max="14615" width="3.125" style="1" customWidth="1"/>
    <col min="14616" max="14616" width="5" style="1" customWidth="1"/>
    <col min="14617" max="14628" width="6.25" style="1" customWidth="1"/>
    <col min="14629" max="14629" width="2.5" style="1" customWidth="1"/>
    <col min="14630" max="14631" width="6.25" style="1" customWidth="1"/>
    <col min="14632" max="14632" width="2.5" style="1" customWidth="1"/>
    <col min="14633" max="14639" width="6.25" style="1" customWidth="1"/>
    <col min="14640" max="14640" width="2.375" style="1" customWidth="1"/>
    <col min="14641" max="14656" width="6.25" style="1" customWidth="1"/>
    <col min="14657" max="14860" width="9" style="1"/>
    <col min="14861" max="14870" width="8.25" style="1" customWidth="1"/>
    <col min="14871" max="14871" width="3.125" style="1" customWidth="1"/>
    <col min="14872" max="14872" width="5" style="1" customWidth="1"/>
    <col min="14873" max="14884" width="6.25" style="1" customWidth="1"/>
    <col min="14885" max="14885" width="2.5" style="1" customWidth="1"/>
    <col min="14886" max="14887" width="6.25" style="1" customWidth="1"/>
    <col min="14888" max="14888" width="2.5" style="1" customWidth="1"/>
    <col min="14889" max="14895" width="6.25" style="1" customWidth="1"/>
    <col min="14896" max="14896" width="2.375" style="1" customWidth="1"/>
    <col min="14897" max="14912" width="6.25" style="1" customWidth="1"/>
    <col min="14913" max="15116" width="9" style="1"/>
    <col min="15117" max="15126" width="8.25" style="1" customWidth="1"/>
    <col min="15127" max="15127" width="3.125" style="1" customWidth="1"/>
    <col min="15128" max="15128" width="5" style="1" customWidth="1"/>
    <col min="15129" max="15140" width="6.25" style="1" customWidth="1"/>
    <col min="15141" max="15141" width="2.5" style="1" customWidth="1"/>
    <col min="15142" max="15143" width="6.25" style="1" customWidth="1"/>
    <col min="15144" max="15144" width="2.5" style="1" customWidth="1"/>
    <col min="15145" max="15151" width="6.25" style="1" customWidth="1"/>
    <col min="15152" max="15152" width="2.375" style="1" customWidth="1"/>
    <col min="15153" max="15168" width="6.25" style="1" customWidth="1"/>
    <col min="15169" max="15372" width="9" style="1"/>
    <col min="15373" max="15382" width="8.25" style="1" customWidth="1"/>
    <col min="15383" max="15383" width="3.125" style="1" customWidth="1"/>
    <col min="15384" max="15384" width="5" style="1" customWidth="1"/>
    <col min="15385" max="15396" width="6.25" style="1" customWidth="1"/>
    <col min="15397" max="15397" width="2.5" style="1" customWidth="1"/>
    <col min="15398" max="15399" width="6.25" style="1" customWidth="1"/>
    <col min="15400" max="15400" width="2.5" style="1" customWidth="1"/>
    <col min="15401" max="15407" width="6.25" style="1" customWidth="1"/>
    <col min="15408" max="15408" width="2.375" style="1" customWidth="1"/>
    <col min="15409" max="15424" width="6.25" style="1" customWidth="1"/>
    <col min="15425" max="15628" width="9" style="1"/>
    <col min="15629" max="15638" width="8.25" style="1" customWidth="1"/>
    <col min="15639" max="15639" width="3.125" style="1" customWidth="1"/>
    <col min="15640" max="15640" width="5" style="1" customWidth="1"/>
    <col min="15641" max="15652" width="6.25" style="1" customWidth="1"/>
    <col min="15653" max="15653" width="2.5" style="1" customWidth="1"/>
    <col min="15654" max="15655" width="6.25" style="1" customWidth="1"/>
    <col min="15656" max="15656" width="2.5" style="1" customWidth="1"/>
    <col min="15657" max="15663" width="6.25" style="1" customWidth="1"/>
    <col min="15664" max="15664" width="2.375" style="1" customWidth="1"/>
    <col min="15665" max="15680" width="6.25" style="1" customWidth="1"/>
    <col min="15681" max="15884" width="9" style="1"/>
    <col min="15885" max="15894" width="8.25" style="1" customWidth="1"/>
    <col min="15895" max="15895" width="3.125" style="1" customWidth="1"/>
    <col min="15896" max="15896" width="5" style="1" customWidth="1"/>
    <col min="15897" max="15908" width="6.25" style="1" customWidth="1"/>
    <col min="15909" max="15909" width="2.5" style="1" customWidth="1"/>
    <col min="15910" max="15911" width="6.25" style="1" customWidth="1"/>
    <col min="15912" max="15912" width="2.5" style="1" customWidth="1"/>
    <col min="15913" max="15919" width="6.25" style="1" customWidth="1"/>
    <col min="15920" max="15920" width="2.375" style="1" customWidth="1"/>
    <col min="15921" max="15936" width="6.25" style="1" customWidth="1"/>
    <col min="15937" max="16140" width="9" style="1"/>
    <col min="16141" max="16150" width="8.25" style="1" customWidth="1"/>
    <col min="16151" max="16151" width="3.125" style="1" customWidth="1"/>
    <col min="16152" max="16152" width="5" style="1" customWidth="1"/>
    <col min="16153" max="16164" width="6.25" style="1" customWidth="1"/>
    <col min="16165" max="16165" width="2.5" style="1" customWidth="1"/>
    <col min="16166" max="16167" width="6.25" style="1" customWidth="1"/>
    <col min="16168" max="16168" width="2.5" style="1" customWidth="1"/>
    <col min="16169" max="16175" width="6.25" style="1" customWidth="1"/>
    <col min="16176" max="16176" width="2.375" style="1" customWidth="1"/>
    <col min="16177" max="16192" width="6.25" style="1" customWidth="1"/>
    <col min="16193" max="16384" width="9" style="1"/>
  </cols>
  <sheetData>
    <row r="1" spans="1:85" ht="22.5" customHeight="1">
      <c r="A1" s="99" t="s">
        <v>95</v>
      </c>
      <c r="B1" s="99"/>
      <c r="C1" s="99"/>
      <c r="D1" s="99"/>
      <c r="E1" s="99"/>
      <c r="F1" s="99"/>
      <c r="G1" s="99"/>
      <c r="H1" s="99"/>
      <c r="I1" s="99"/>
      <c r="J1" s="99"/>
      <c r="K1" s="99"/>
      <c r="L1" s="99"/>
      <c r="R1" s="2" t="s">
        <v>1</v>
      </c>
      <c r="S1" s="3"/>
      <c r="T1" s="3"/>
      <c r="U1" s="3"/>
      <c r="V1" s="3"/>
      <c r="W1" s="3"/>
      <c r="X1" s="3"/>
      <c r="Y1" s="3"/>
      <c r="Z1" s="3"/>
      <c r="AA1" s="3"/>
      <c r="AB1" s="3"/>
      <c r="AC1" s="3"/>
    </row>
    <row r="2" spans="1:85" ht="30.75" customHeight="1">
      <c r="A2" s="5"/>
      <c r="R2" s="2" t="s">
        <v>96</v>
      </c>
      <c r="S2" s="3"/>
      <c r="T2" s="3"/>
      <c r="U2" s="3"/>
      <c r="V2" s="3"/>
      <c r="W2" s="3"/>
      <c r="X2" s="3"/>
      <c r="Y2" s="3"/>
      <c r="Z2" s="3"/>
      <c r="AA2" s="3"/>
      <c r="AB2" s="3"/>
      <c r="AC2" s="3"/>
    </row>
    <row r="3" spans="1:85" ht="22.5" customHeight="1">
      <c r="B3" s="102" t="s">
        <v>166</v>
      </c>
      <c r="C3" s="102"/>
      <c r="D3" s="92"/>
      <c r="E3" s="52">
        <v>0</v>
      </c>
      <c r="F3" s="5" t="s">
        <v>19</v>
      </c>
      <c r="R3" s="100" t="s">
        <v>3</v>
      </c>
      <c r="S3" s="22" t="s">
        <v>97</v>
      </c>
      <c r="T3" s="22"/>
      <c r="U3" s="132" t="s">
        <v>98</v>
      </c>
      <c r="V3" s="132" t="s">
        <v>99</v>
      </c>
      <c r="W3" s="132" t="s">
        <v>51</v>
      </c>
      <c r="X3" s="132" t="s">
        <v>100</v>
      </c>
      <c r="Y3" s="142" t="s">
        <v>101</v>
      </c>
      <c r="Z3" s="142" t="s">
        <v>102</v>
      </c>
      <c r="AA3" s="142" t="s">
        <v>103</v>
      </c>
      <c r="AB3" s="142" t="s">
        <v>104</v>
      </c>
      <c r="AC3" s="142" t="s">
        <v>105</v>
      </c>
      <c r="AD3" s="6" t="s">
        <v>106</v>
      </c>
      <c r="AE3" s="8"/>
      <c r="AG3" s="133" t="s">
        <v>14</v>
      </c>
      <c r="AH3" s="134"/>
      <c r="AI3" s="135" t="s">
        <v>15</v>
      </c>
      <c r="AJ3" s="135" t="s">
        <v>107</v>
      </c>
      <c r="AK3" s="135" t="s">
        <v>108</v>
      </c>
      <c r="BF3" s="4"/>
      <c r="BG3" s="4"/>
      <c r="CF3" s="51"/>
      <c r="CG3" s="51"/>
    </row>
    <row r="4" spans="1:85" ht="14.25" customHeight="1" thickBot="1">
      <c r="R4" s="131"/>
      <c r="S4" s="14" t="s">
        <v>22</v>
      </c>
      <c r="T4" s="14" t="s">
        <v>23</v>
      </c>
      <c r="U4" s="109"/>
      <c r="V4" s="109"/>
      <c r="W4" s="109"/>
      <c r="X4" s="109"/>
      <c r="Y4" s="143"/>
      <c r="Z4" s="143"/>
      <c r="AA4" s="143"/>
      <c r="AB4" s="143"/>
      <c r="AC4" s="143"/>
      <c r="AD4" s="53" t="s">
        <v>109</v>
      </c>
      <c r="AE4" s="54" t="s">
        <v>25</v>
      </c>
      <c r="AG4" s="14" t="s">
        <v>30</v>
      </c>
      <c r="AH4" s="14" t="s">
        <v>31</v>
      </c>
      <c r="AI4" s="136"/>
      <c r="AJ4" s="136"/>
      <c r="AK4" s="136"/>
      <c r="BF4" s="4"/>
      <c r="BG4" s="4"/>
      <c r="CF4" s="51"/>
      <c r="CG4" s="51"/>
    </row>
    <row r="5" spans="1:85" ht="19.5" thickTop="1">
      <c r="B5" s="5" t="s">
        <v>37</v>
      </c>
      <c r="C5" s="20" t="s">
        <v>110</v>
      </c>
      <c r="D5" s="20"/>
      <c r="E5" s="13">
        <v>1</v>
      </c>
      <c r="F5" s="5" t="s">
        <v>39</v>
      </c>
      <c r="R5" s="15">
        <v>1</v>
      </c>
      <c r="S5" s="19">
        <v>910</v>
      </c>
      <c r="T5" s="19">
        <v>830</v>
      </c>
      <c r="U5" s="19">
        <v>60</v>
      </c>
      <c r="V5" s="19">
        <v>310</v>
      </c>
      <c r="W5" s="19">
        <v>70</v>
      </c>
      <c r="X5" s="19">
        <v>60</v>
      </c>
      <c r="Y5" s="19">
        <v>30</v>
      </c>
      <c r="Z5" s="19">
        <v>20</v>
      </c>
      <c r="AA5" s="19">
        <v>5</v>
      </c>
      <c r="AB5" s="15">
        <v>70</v>
      </c>
      <c r="AC5" s="15">
        <v>30</v>
      </c>
      <c r="AD5" s="15">
        <v>15</v>
      </c>
      <c r="AE5" s="15">
        <v>310</v>
      </c>
      <c r="AG5" s="19">
        <v>190</v>
      </c>
      <c r="AH5" s="19">
        <v>120</v>
      </c>
      <c r="AI5" s="15">
        <v>810</v>
      </c>
      <c r="AJ5" s="15">
        <v>860</v>
      </c>
      <c r="AK5" s="15">
        <v>720</v>
      </c>
      <c r="BF5" s="4"/>
      <c r="CF5" s="51"/>
    </row>
    <row r="6" spans="1:85">
      <c r="C6" s="20" t="s">
        <v>111</v>
      </c>
      <c r="D6" s="20"/>
      <c r="E6" s="55"/>
      <c r="F6" s="5" t="s">
        <v>39</v>
      </c>
      <c r="G6" s="20" t="s">
        <v>40</v>
      </c>
      <c r="H6" s="55"/>
      <c r="I6" s="5" t="s">
        <v>39</v>
      </c>
      <c r="J6" s="20" t="s">
        <v>112</v>
      </c>
      <c r="K6" s="21">
        <f>E6+H6</f>
        <v>0</v>
      </c>
      <c r="L6" s="5" t="s">
        <v>39</v>
      </c>
      <c r="R6" s="22">
        <v>16</v>
      </c>
      <c r="S6" s="56">
        <v>590</v>
      </c>
      <c r="T6" s="56">
        <v>510</v>
      </c>
      <c r="U6" s="56">
        <v>30</v>
      </c>
      <c r="V6" s="56">
        <v>180</v>
      </c>
      <c r="W6" s="56">
        <v>70</v>
      </c>
      <c r="X6" s="56">
        <v>30</v>
      </c>
      <c r="Y6" s="56">
        <v>20</v>
      </c>
      <c r="Z6" s="56">
        <v>10</v>
      </c>
      <c r="AA6" s="56">
        <v>3</v>
      </c>
      <c r="AB6" s="22">
        <v>40</v>
      </c>
      <c r="AC6" s="22">
        <v>30</v>
      </c>
      <c r="AD6" s="22">
        <v>25</v>
      </c>
      <c r="AE6" s="22">
        <v>180</v>
      </c>
      <c r="BF6" s="4"/>
      <c r="CF6" s="51"/>
    </row>
    <row r="7" spans="1:85">
      <c r="R7" s="22">
        <v>26</v>
      </c>
      <c r="S7" s="56">
        <v>470</v>
      </c>
      <c r="T7" s="56">
        <v>390</v>
      </c>
      <c r="U7" s="56">
        <v>20</v>
      </c>
      <c r="V7" s="56">
        <v>130</v>
      </c>
      <c r="W7" s="56">
        <v>70</v>
      </c>
      <c r="X7" s="56">
        <v>20</v>
      </c>
      <c r="Y7" s="56">
        <v>20</v>
      </c>
      <c r="Z7" s="56">
        <v>10</v>
      </c>
      <c r="AA7" s="56">
        <v>2</v>
      </c>
      <c r="AB7" s="22">
        <v>30</v>
      </c>
      <c r="AC7" s="22">
        <v>30</v>
      </c>
      <c r="AD7" s="22">
        <v>35</v>
      </c>
      <c r="AE7" s="22">
        <v>130</v>
      </c>
      <c r="BF7" s="4"/>
      <c r="CF7" s="51"/>
    </row>
    <row r="8" spans="1:85">
      <c r="B8" s="5" t="s">
        <v>42</v>
      </c>
      <c r="R8" s="22">
        <v>36</v>
      </c>
      <c r="S8" s="56">
        <v>420</v>
      </c>
      <c r="T8" s="56">
        <v>340</v>
      </c>
      <c r="U8" s="56">
        <v>20</v>
      </c>
      <c r="V8" s="56">
        <v>100</v>
      </c>
      <c r="W8" s="56">
        <v>70</v>
      </c>
      <c r="X8" s="57">
        <v>0</v>
      </c>
      <c r="Y8" s="56">
        <v>10</v>
      </c>
      <c r="Z8" s="56">
        <v>9</v>
      </c>
      <c r="AA8" s="56">
        <v>1</v>
      </c>
      <c r="AB8" s="22">
        <v>20</v>
      </c>
      <c r="AC8" s="22">
        <v>30</v>
      </c>
      <c r="AD8" s="22">
        <v>45</v>
      </c>
      <c r="AE8" s="22">
        <v>100</v>
      </c>
      <c r="BF8" s="4"/>
      <c r="CF8" s="51"/>
    </row>
    <row r="9" spans="1:85" ht="20.25" customHeight="1">
      <c r="B9" s="58" t="s">
        <v>110</v>
      </c>
      <c r="C9" s="25"/>
      <c r="D9" s="25"/>
      <c r="R9" s="22">
        <v>46</v>
      </c>
      <c r="S9" s="56">
        <v>380</v>
      </c>
      <c r="T9" s="56">
        <v>300</v>
      </c>
      <c r="U9" s="56">
        <v>10</v>
      </c>
      <c r="V9" s="56">
        <v>70</v>
      </c>
      <c r="W9" s="56">
        <v>70</v>
      </c>
      <c r="X9" s="57">
        <v>0</v>
      </c>
      <c r="Y9" s="56">
        <v>10</v>
      </c>
      <c r="Z9" s="56">
        <v>7</v>
      </c>
      <c r="AA9" s="56">
        <v>1</v>
      </c>
      <c r="AB9" s="22">
        <v>10</v>
      </c>
      <c r="AC9" s="22">
        <v>30</v>
      </c>
      <c r="AD9" s="22">
        <v>60</v>
      </c>
      <c r="AE9" s="22">
        <v>70</v>
      </c>
      <c r="BF9" s="4"/>
      <c r="CF9" s="51"/>
    </row>
    <row r="10" spans="1:85">
      <c r="B10" s="26"/>
      <c r="C10" s="104" t="s">
        <v>97</v>
      </c>
      <c r="D10" s="137"/>
      <c r="E10" s="138"/>
      <c r="F10" s="59"/>
      <c r="R10" s="22">
        <v>61</v>
      </c>
      <c r="S10" s="56">
        <v>360</v>
      </c>
      <c r="T10" s="56">
        <v>280</v>
      </c>
      <c r="U10" s="56">
        <v>10</v>
      </c>
      <c r="V10" s="56">
        <v>60</v>
      </c>
      <c r="W10" s="56">
        <v>70</v>
      </c>
      <c r="X10" s="57">
        <v>0</v>
      </c>
      <c r="Y10" s="56">
        <v>10</v>
      </c>
      <c r="Z10" s="56">
        <v>5</v>
      </c>
      <c r="AA10" s="56">
        <v>1</v>
      </c>
      <c r="AB10" s="22">
        <v>10</v>
      </c>
      <c r="AC10" s="22">
        <v>30</v>
      </c>
      <c r="AD10" s="22">
        <v>75</v>
      </c>
      <c r="AE10" s="22">
        <v>60</v>
      </c>
      <c r="BF10" s="4"/>
      <c r="CF10" s="51"/>
    </row>
    <row r="11" spans="1:85">
      <c r="B11" s="31" t="s">
        <v>51</v>
      </c>
      <c r="C11" s="139"/>
      <c r="D11" s="140"/>
      <c r="E11" s="141"/>
      <c r="F11" s="60"/>
      <c r="G11" s="115" t="s">
        <v>113</v>
      </c>
      <c r="H11" s="115"/>
      <c r="I11" s="61"/>
      <c r="J11" s="5" t="s">
        <v>39</v>
      </c>
      <c r="R11" s="22">
        <v>76</v>
      </c>
      <c r="S11" s="56">
        <v>340</v>
      </c>
      <c r="T11" s="56">
        <v>260</v>
      </c>
      <c r="U11" s="56">
        <v>10</v>
      </c>
      <c r="V11" s="56">
        <v>50</v>
      </c>
      <c r="W11" s="56">
        <v>70</v>
      </c>
      <c r="X11" s="57">
        <v>0</v>
      </c>
      <c r="Y11" s="56">
        <v>9</v>
      </c>
      <c r="Z11" s="56">
        <v>5</v>
      </c>
      <c r="AA11" s="56">
        <v>1</v>
      </c>
      <c r="AB11" s="22">
        <v>10</v>
      </c>
      <c r="AC11" s="22">
        <v>30</v>
      </c>
      <c r="AD11" s="22">
        <v>90</v>
      </c>
      <c r="AE11" s="22">
        <v>50</v>
      </c>
      <c r="BF11" s="4"/>
      <c r="CF11" s="51"/>
    </row>
    <row r="12" spans="1:85">
      <c r="B12" s="31" t="s">
        <v>52</v>
      </c>
      <c r="C12" s="139"/>
      <c r="D12" s="140"/>
      <c r="E12" s="141"/>
      <c r="F12" s="60"/>
      <c r="G12" s="115" t="s">
        <v>114</v>
      </c>
      <c r="H12" s="115"/>
      <c r="I12" s="61"/>
      <c r="J12" s="5" t="s">
        <v>39</v>
      </c>
      <c r="R12" s="22">
        <v>91</v>
      </c>
      <c r="S12" s="56">
        <v>340</v>
      </c>
      <c r="T12" s="56">
        <v>260</v>
      </c>
      <c r="U12" s="56">
        <v>9</v>
      </c>
      <c r="V12" s="56">
        <v>40</v>
      </c>
      <c r="W12" s="56">
        <v>70</v>
      </c>
      <c r="X12" s="57">
        <v>0</v>
      </c>
      <c r="Y12" s="56">
        <v>7</v>
      </c>
      <c r="Z12" s="56">
        <v>4</v>
      </c>
      <c r="AA12" s="56">
        <v>1</v>
      </c>
      <c r="AB12" s="22">
        <v>10</v>
      </c>
      <c r="AC12" s="22">
        <v>30</v>
      </c>
      <c r="AD12" s="22">
        <v>105</v>
      </c>
      <c r="AE12" s="22">
        <v>40</v>
      </c>
      <c r="BF12" s="4"/>
      <c r="CF12" s="51"/>
    </row>
    <row r="13" spans="1:85">
      <c r="B13" s="31" t="s">
        <v>53</v>
      </c>
      <c r="C13" s="139"/>
      <c r="D13" s="140"/>
      <c r="E13" s="141"/>
      <c r="F13" s="60"/>
      <c r="G13" s="115" t="s">
        <v>115</v>
      </c>
      <c r="H13" s="115"/>
      <c r="I13" s="61"/>
      <c r="J13" s="5" t="s">
        <v>116</v>
      </c>
      <c r="R13" s="22">
        <v>106</v>
      </c>
      <c r="S13" s="56">
        <v>330</v>
      </c>
      <c r="T13" s="56">
        <v>250</v>
      </c>
      <c r="U13" s="56">
        <v>8</v>
      </c>
      <c r="V13" s="56">
        <v>30</v>
      </c>
      <c r="W13" s="56">
        <v>70</v>
      </c>
      <c r="X13" s="57">
        <v>0</v>
      </c>
      <c r="Y13" s="56">
        <v>6</v>
      </c>
      <c r="Z13" s="56">
        <v>4</v>
      </c>
      <c r="AA13" s="56">
        <v>1</v>
      </c>
      <c r="AB13" s="22">
        <v>10</v>
      </c>
      <c r="AC13" s="22">
        <v>30</v>
      </c>
      <c r="AD13" s="22">
        <v>120</v>
      </c>
      <c r="AE13" s="22">
        <v>30</v>
      </c>
      <c r="BF13" s="4"/>
      <c r="CF13" s="51"/>
    </row>
    <row r="14" spans="1:85">
      <c r="B14" s="31" t="s">
        <v>41</v>
      </c>
      <c r="C14" s="146">
        <f>SUM(C11:E13)</f>
        <v>0</v>
      </c>
      <c r="D14" s="147"/>
      <c r="E14" s="148"/>
      <c r="F14" s="60"/>
      <c r="R14" s="22">
        <v>121</v>
      </c>
      <c r="S14" s="56">
        <v>320</v>
      </c>
      <c r="T14" s="56">
        <v>240</v>
      </c>
      <c r="U14" s="56">
        <v>7</v>
      </c>
      <c r="V14" s="56">
        <v>30</v>
      </c>
      <c r="W14" s="56">
        <v>70</v>
      </c>
      <c r="X14" s="56">
        <v>6</v>
      </c>
      <c r="Y14" s="56">
        <v>6</v>
      </c>
      <c r="Z14" s="56">
        <v>3</v>
      </c>
      <c r="AA14" s="56">
        <v>1</v>
      </c>
      <c r="AB14" s="22">
        <v>9</v>
      </c>
      <c r="AC14" s="22">
        <v>30</v>
      </c>
      <c r="AD14" s="22">
        <v>135</v>
      </c>
      <c r="AE14" s="22">
        <v>30</v>
      </c>
      <c r="BF14" s="4"/>
      <c r="CF14" s="51"/>
    </row>
    <row r="15" spans="1:85">
      <c r="B15" s="31"/>
      <c r="C15" s="20"/>
      <c r="D15" s="20"/>
      <c r="E15" s="20"/>
      <c r="F15" s="20"/>
      <c r="G15" s="31"/>
      <c r="J15" s="20"/>
      <c r="K15" s="20"/>
      <c r="L15" s="20"/>
      <c r="R15" s="22">
        <v>136</v>
      </c>
      <c r="S15" s="56">
        <v>310</v>
      </c>
      <c r="T15" s="56">
        <v>230</v>
      </c>
      <c r="U15" s="56">
        <v>6</v>
      </c>
      <c r="V15" s="56">
        <v>30</v>
      </c>
      <c r="W15" s="56">
        <v>70</v>
      </c>
      <c r="X15" s="56">
        <v>6</v>
      </c>
      <c r="Y15" s="56">
        <v>5</v>
      </c>
      <c r="Z15" s="56">
        <v>3</v>
      </c>
      <c r="AA15" s="56">
        <v>1</v>
      </c>
      <c r="AB15" s="22">
        <v>8</v>
      </c>
      <c r="AC15" s="22">
        <v>30</v>
      </c>
      <c r="AD15" s="22">
        <v>150</v>
      </c>
      <c r="AE15" s="22">
        <v>30</v>
      </c>
      <c r="BF15" s="4"/>
      <c r="CF15" s="51"/>
    </row>
    <row r="16" spans="1:85">
      <c r="B16" s="62" t="s">
        <v>117</v>
      </c>
      <c r="C16" s="25" t="s">
        <v>43</v>
      </c>
      <c r="D16" s="25"/>
      <c r="G16" s="26"/>
      <c r="H16" s="27" t="s">
        <v>44</v>
      </c>
      <c r="I16" s="28" t="s">
        <v>45</v>
      </c>
      <c r="J16" s="26"/>
      <c r="K16" s="26"/>
      <c r="L16" s="29"/>
      <c r="R16" s="22">
        <v>151</v>
      </c>
      <c r="S16" s="56">
        <v>300</v>
      </c>
      <c r="T16" s="56">
        <v>220</v>
      </c>
      <c r="U16" s="56">
        <v>5</v>
      </c>
      <c r="V16" s="56">
        <v>20</v>
      </c>
      <c r="W16" s="56">
        <v>70</v>
      </c>
      <c r="X16" s="56">
        <v>5</v>
      </c>
      <c r="Y16" s="56">
        <v>5</v>
      </c>
      <c r="Z16" s="56">
        <v>3</v>
      </c>
      <c r="AA16" s="56">
        <v>1</v>
      </c>
      <c r="AB16" s="22">
        <v>6</v>
      </c>
      <c r="AC16" s="22">
        <v>30</v>
      </c>
      <c r="AD16" s="22">
        <v>180</v>
      </c>
      <c r="AE16" s="22">
        <v>20</v>
      </c>
      <c r="BF16" s="4"/>
      <c r="CF16" s="51"/>
    </row>
    <row r="17" spans="2:84">
      <c r="B17" s="26"/>
      <c r="C17" s="30" t="s">
        <v>46</v>
      </c>
      <c r="D17" s="91"/>
      <c r="E17" s="30" t="s">
        <v>47</v>
      </c>
      <c r="F17" s="30" t="s">
        <v>41</v>
      </c>
      <c r="G17" s="20"/>
      <c r="H17" s="30" t="s">
        <v>46</v>
      </c>
      <c r="I17" s="30" t="s">
        <v>47</v>
      </c>
      <c r="J17" s="30" t="s">
        <v>41</v>
      </c>
      <c r="K17" s="20"/>
      <c r="L17" s="20"/>
      <c r="R17" s="22">
        <v>181</v>
      </c>
      <c r="S17" s="56">
        <v>300</v>
      </c>
      <c r="T17" s="56">
        <v>220</v>
      </c>
      <c r="U17" s="56">
        <v>4</v>
      </c>
      <c r="V17" s="56">
        <v>20</v>
      </c>
      <c r="W17" s="56">
        <v>70</v>
      </c>
      <c r="X17" s="56">
        <v>4</v>
      </c>
      <c r="Y17" s="56">
        <v>5</v>
      </c>
      <c r="Z17" s="56">
        <v>2</v>
      </c>
      <c r="AA17" s="56">
        <v>1</v>
      </c>
      <c r="AB17" s="22">
        <v>6</v>
      </c>
      <c r="AC17" s="22">
        <v>30</v>
      </c>
      <c r="AD17" s="22">
        <v>210</v>
      </c>
      <c r="AE17" s="22">
        <v>20</v>
      </c>
      <c r="BF17" s="4"/>
      <c r="CF17" s="51"/>
    </row>
    <row r="18" spans="2:84">
      <c r="B18" s="31" t="s">
        <v>48</v>
      </c>
      <c r="C18" s="55"/>
      <c r="D18" s="55"/>
      <c r="E18" s="55"/>
      <c r="F18" s="21">
        <f t="shared" ref="F18:F23" si="0">SUM(C18:E18)</f>
        <v>0</v>
      </c>
      <c r="G18" s="31" t="s">
        <v>48</v>
      </c>
      <c r="H18" s="55"/>
      <c r="I18" s="55"/>
      <c r="J18" s="21">
        <f t="shared" ref="J18:J23" si="1">SUM(H18:I18)</f>
        <v>0</v>
      </c>
      <c r="K18" s="20"/>
      <c r="L18" s="20"/>
      <c r="R18" s="22">
        <v>211</v>
      </c>
      <c r="S18" s="56">
        <v>290</v>
      </c>
      <c r="T18" s="56">
        <v>210</v>
      </c>
      <c r="U18" s="56">
        <v>4</v>
      </c>
      <c r="V18" s="56">
        <v>10</v>
      </c>
      <c r="W18" s="56">
        <v>70</v>
      </c>
      <c r="X18" s="56">
        <v>3</v>
      </c>
      <c r="Y18" s="56">
        <v>5</v>
      </c>
      <c r="Z18" s="56">
        <v>2</v>
      </c>
      <c r="AA18" s="56">
        <v>1</v>
      </c>
      <c r="AB18" s="22">
        <v>5</v>
      </c>
      <c r="AC18" s="22">
        <v>30</v>
      </c>
      <c r="AD18" s="32">
        <v>240</v>
      </c>
      <c r="AE18" s="32">
        <v>10</v>
      </c>
      <c r="BF18" s="4"/>
      <c r="CF18" s="51"/>
    </row>
    <row r="19" spans="2:84">
      <c r="B19" s="31" t="s">
        <v>49</v>
      </c>
      <c r="C19" s="55"/>
      <c r="D19" s="55"/>
      <c r="E19" s="55"/>
      <c r="F19" s="21">
        <f t="shared" si="0"/>
        <v>0</v>
      </c>
      <c r="G19" s="31" t="s">
        <v>49</v>
      </c>
      <c r="H19" s="55"/>
      <c r="I19" s="55"/>
      <c r="J19" s="21">
        <f t="shared" si="1"/>
        <v>0</v>
      </c>
      <c r="K19" s="20"/>
      <c r="R19" s="22">
        <v>241</v>
      </c>
      <c r="S19" s="56">
        <v>290</v>
      </c>
      <c r="T19" s="56">
        <v>210</v>
      </c>
      <c r="U19" s="56">
        <v>3</v>
      </c>
      <c r="V19" s="56">
        <v>10</v>
      </c>
      <c r="W19" s="56">
        <v>70</v>
      </c>
      <c r="X19" s="56">
        <v>3</v>
      </c>
      <c r="Y19" s="56">
        <v>5</v>
      </c>
      <c r="Z19" s="56">
        <v>2</v>
      </c>
      <c r="AA19" s="56">
        <v>1</v>
      </c>
      <c r="AB19" s="22">
        <v>4</v>
      </c>
      <c r="AC19" s="22">
        <v>30</v>
      </c>
      <c r="AD19" s="22">
        <v>270</v>
      </c>
      <c r="AE19" s="22">
        <v>10</v>
      </c>
      <c r="BF19" s="4"/>
      <c r="CF19" s="51"/>
    </row>
    <row r="20" spans="2:84">
      <c r="B20" s="31" t="s">
        <v>50</v>
      </c>
      <c r="C20" s="55"/>
      <c r="D20" s="55"/>
      <c r="E20" s="55"/>
      <c r="F20" s="21">
        <f t="shared" si="0"/>
        <v>0</v>
      </c>
      <c r="G20" s="31" t="s">
        <v>50</v>
      </c>
      <c r="H20" s="55"/>
      <c r="I20" s="55"/>
      <c r="J20" s="21">
        <f t="shared" si="1"/>
        <v>0</v>
      </c>
      <c r="K20" s="20"/>
      <c r="R20" s="22">
        <v>271</v>
      </c>
      <c r="S20" s="56">
        <v>290</v>
      </c>
      <c r="T20" s="56">
        <v>210</v>
      </c>
      <c r="U20" s="56">
        <v>3</v>
      </c>
      <c r="V20" s="56">
        <v>10</v>
      </c>
      <c r="W20" s="56">
        <v>70</v>
      </c>
      <c r="X20" s="56">
        <v>3</v>
      </c>
      <c r="Y20" s="56">
        <v>5</v>
      </c>
      <c r="Z20" s="56">
        <v>2</v>
      </c>
      <c r="AA20" s="56">
        <v>1</v>
      </c>
      <c r="AB20" s="22">
        <v>4</v>
      </c>
      <c r="AC20" s="22">
        <v>30</v>
      </c>
      <c r="AD20" s="22">
        <v>300</v>
      </c>
      <c r="AE20" s="22">
        <v>10</v>
      </c>
      <c r="BF20" s="4"/>
      <c r="CF20" s="51"/>
    </row>
    <row r="21" spans="2:84" ht="13.5" customHeight="1">
      <c r="B21" s="31" t="s">
        <v>51</v>
      </c>
      <c r="C21" s="55"/>
      <c r="D21" s="55"/>
      <c r="E21" s="55"/>
      <c r="F21" s="21">
        <f t="shared" si="0"/>
        <v>0</v>
      </c>
      <c r="G21" s="31" t="s">
        <v>51</v>
      </c>
      <c r="H21" s="55"/>
      <c r="I21" s="55"/>
      <c r="J21" s="21">
        <f t="shared" si="1"/>
        <v>0</v>
      </c>
      <c r="K21" s="20"/>
      <c r="R21" s="22">
        <v>301</v>
      </c>
      <c r="S21" s="56">
        <v>280</v>
      </c>
      <c r="T21" s="56">
        <v>200</v>
      </c>
      <c r="U21" s="56">
        <v>2</v>
      </c>
      <c r="V21" s="56"/>
      <c r="W21" s="56">
        <v>70</v>
      </c>
      <c r="X21" s="56">
        <v>2</v>
      </c>
      <c r="Y21" s="56">
        <v>5</v>
      </c>
      <c r="Z21" s="56">
        <v>1</v>
      </c>
      <c r="AA21" s="56">
        <v>1</v>
      </c>
      <c r="AB21" s="22">
        <v>4</v>
      </c>
      <c r="AC21" s="22">
        <v>30</v>
      </c>
      <c r="AD21" s="22">
        <v>1000</v>
      </c>
      <c r="AE21" s="22">
        <v>10</v>
      </c>
      <c r="BF21" s="4"/>
      <c r="CF21" s="51"/>
    </row>
    <row r="22" spans="2:84" ht="14.25" customHeight="1">
      <c r="B22" s="31" t="s">
        <v>52</v>
      </c>
      <c r="C22" s="55"/>
      <c r="D22" s="55"/>
      <c r="E22" s="55"/>
      <c r="F22" s="21">
        <f t="shared" si="0"/>
        <v>0</v>
      </c>
      <c r="G22" s="31" t="s">
        <v>52</v>
      </c>
      <c r="H22" s="55"/>
      <c r="I22" s="55"/>
      <c r="J22" s="21">
        <f t="shared" si="1"/>
        <v>0</v>
      </c>
      <c r="K22" s="20"/>
      <c r="L22" s="20"/>
      <c r="R22" s="97">
        <v>1</v>
      </c>
      <c r="S22" s="98">
        <v>2</v>
      </c>
      <c r="T22" s="97">
        <v>3</v>
      </c>
      <c r="U22" s="98">
        <v>4</v>
      </c>
      <c r="V22" s="97">
        <v>5</v>
      </c>
      <c r="W22" s="98">
        <v>6</v>
      </c>
      <c r="X22" s="97">
        <v>7</v>
      </c>
      <c r="Y22" s="98">
        <v>8</v>
      </c>
      <c r="Z22" s="97">
        <v>9</v>
      </c>
      <c r="AA22" s="98">
        <v>10</v>
      </c>
      <c r="AB22" s="97">
        <v>11</v>
      </c>
      <c r="AC22" s="98">
        <v>12</v>
      </c>
      <c r="AD22" s="97">
        <v>13</v>
      </c>
      <c r="AE22" s="98">
        <v>14</v>
      </c>
    </row>
    <row r="23" spans="2:84" ht="14.25" customHeight="1">
      <c r="B23" s="31" t="s">
        <v>53</v>
      </c>
      <c r="C23" s="55"/>
      <c r="D23" s="55"/>
      <c r="E23" s="55"/>
      <c r="F23" s="21">
        <f t="shared" si="0"/>
        <v>0</v>
      </c>
      <c r="G23" s="31" t="s">
        <v>53</v>
      </c>
      <c r="H23" s="55"/>
      <c r="I23" s="55"/>
      <c r="J23" s="21">
        <f t="shared" si="1"/>
        <v>0</v>
      </c>
      <c r="K23" s="20"/>
      <c r="L23" s="20"/>
      <c r="S23" s="3"/>
      <c r="T23" s="3"/>
      <c r="U23" s="3"/>
      <c r="V23" s="3"/>
      <c r="W23" s="3"/>
      <c r="X23" s="3"/>
      <c r="Y23" s="3"/>
      <c r="Z23" s="3"/>
      <c r="AA23" s="3"/>
      <c r="AB23" s="3"/>
      <c r="AC23" s="3"/>
    </row>
    <row r="24" spans="2:84" ht="14.25" customHeight="1">
      <c r="B24" s="31" t="s">
        <v>41</v>
      </c>
      <c r="C24" s="21">
        <f>SUM(C18:C23)</f>
        <v>0</v>
      </c>
      <c r="D24" s="21"/>
      <c r="E24" s="21">
        <f>SUM(E18:E23)</f>
        <v>0</v>
      </c>
      <c r="F24" s="21">
        <f>SUM(F18:F23)</f>
        <v>0</v>
      </c>
      <c r="G24" s="31" t="s">
        <v>41</v>
      </c>
      <c r="H24" s="21">
        <f>SUM(H18:H23)</f>
        <v>0</v>
      </c>
      <c r="I24" s="21">
        <f>SUM(I18:I23)</f>
        <v>0</v>
      </c>
      <c r="J24" s="21">
        <f>SUM(J18:J23)</f>
        <v>0</v>
      </c>
      <c r="K24" s="20"/>
      <c r="L24" s="20"/>
      <c r="R24" s="2" t="s">
        <v>118</v>
      </c>
      <c r="S24" s="3"/>
      <c r="T24" s="3"/>
      <c r="U24" s="3"/>
      <c r="V24" s="3"/>
      <c r="W24" s="3"/>
      <c r="X24" s="3"/>
      <c r="Y24" s="3"/>
      <c r="Z24" s="3"/>
      <c r="AA24" s="3"/>
      <c r="AB24" s="3"/>
      <c r="AC24" s="3"/>
    </row>
    <row r="25" spans="2:84" ht="14.25" customHeight="1">
      <c r="R25" s="100" t="s">
        <v>3</v>
      </c>
      <c r="S25" s="6" t="s">
        <v>4</v>
      </c>
      <c r="T25" s="7"/>
      <c r="U25" s="7"/>
      <c r="V25" s="8"/>
      <c r="W25" s="6" t="s">
        <v>5</v>
      </c>
      <c r="X25" s="7"/>
      <c r="Y25" s="7"/>
      <c r="Z25" s="8"/>
      <c r="AA25" s="100" t="s">
        <v>6</v>
      </c>
      <c r="AB25" s="100" t="s">
        <v>8</v>
      </c>
      <c r="AC25" s="144" t="s">
        <v>104</v>
      </c>
      <c r="AD25" s="144" t="s">
        <v>105</v>
      </c>
      <c r="AE25" s="6" t="s">
        <v>106</v>
      </c>
      <c r="AF25" s="8"/>
      <c r="AH25" s="6" t="s">
        <v>11</v>
      </c>
      <c r="AI25" s="8"/>
      <c r="AK25" s="6" t="s">
        <v>12</v>
      </c>
      <c r="AL25" s="7"/>
      <c r="AM25" s="7"/>
      <c r="AN25" s="8"/>
      <c r="AP25" s="133" t="s">
        <v>14</v>
      </c>
      <c r="AQ25" s="134"/>
      <c r="AR25" s="10"/>
      <c r="AS25" s="7" t="s">
        <v>119</v>
      </c>
      <c r="AT25" s="9"/>
      <c r="AV25" s="10"/>
      <c r="AW25" s="11" t="s">
        <v>120</v>
      </c>
      <c r="AX25" s="11"/>
      <c r="AY25" s="9"/>
    </row>
    <row r="26" spans="2:84" ht="14.25" customHeight="1" thickBot="1">
      <c r="B26" s="102" t="s">
        <v>54</v>
      </c>
      <c r="C26" s="102"/>
      <c r="D26" s="102"/>
      <c r="E26" s="102"/>
      <c r="F26" s="102"/>
      <c r="G26" s="102"/>
      <c r="H26" s="102"/>
      <c r="I26" s="55"/>
      <c r="J26" s="5" t="s">
        <v>39</v>
      </c>
      <c r="R26" s="101"/>
      <c r="S26" s="14" t="s">
        <v>20</v>
      </c>
      <c r="T26" s="14" t="s">
        <v>21</v>
      </c>
      <c r="U26" s="14" t="s">
        <v>22</v>
      </c>
      <c r="V26" s="14" t="s">
        <v>23</v>
      </c>
      <c r="W26" s="14" t="s">
        <v>20</v>
      </c>
      <c r="X26" s="14" t="s">
        <v>21</v>
      </c>
      <c r="Y26" s="14" t="s">
        <v>22</v>
      </c>
      <c r="Z26" s="14" t="s">
        <v>23</v>
      </c>
      <c r="AA26" s="101"/>
      <c r="AB26" s="101"/>
      <c r="AC26" s="145"/>
      <c r="AD26" s="145"/>
      <c r="AE26" s="53" t="s">
        <v>109</v>
      </c>
      <c r="AF26" s="54" t="s">
        <v>25</v>
      </c>
      <c r="AH26" s="109" t="s">
        <v>24</v>
      </c>
      <c r="AI26" s="112" t="s">
        <v>25</v>
      </c>
      <c r="AK26" s="14" t="s">
        <v>26</v>
      </c>
      <c r="AL26" s="14" t="s">
        <v>27</v>
      </c>
      <c r="AM26" s="14" t="s">
        <v>28</v>
      </c>
      <c r="AN26" s="14" t="s">
        <v>29</v>
      </c>
      <c r="AP26" s="14" t="s">
        <v>30</v>
      </c>
      <c r="AQ26" s="14" t="s">
        <v>31</v>
      </c>
      <c r="AR26" s="14" t="s">
        <v>30</v>
      </c>
      <c r="AS26" s="14" t="s">
        <v>31</v>
      </c>
      <c r="AT26" s="14" t="s">
        <v>32</v>
      </c>
      <c r="AV26" s="14" t="s">
        <v>33</v>
      </c>
      <c r="AW26" s="14" t="s">
        <v>34</v>
      </c>
      <c r="AX26" s="14" t="s">
        <v>35</v>
      </c>
      <c r="AY26" s="14" t="s">
        <v>36</v>
      </c>
    </row>
    <row r="27" spans="2:84" ht="14.25" customHeight="1" thickTop="1">
      <c r="R27" s="15">
        <v>1</v>
      </c>
      <c r="S27" s="63">
        <v>3760</v>
      </c>
      <c r="T27" s="63">
        <v>2990</v>
      </c>
      <c r="U27" s="63">
        <v>2450</v>
      </c>
      <c r="V27" s="63">
        <v>2380</v>
      </c>
      <c r="W27" s="63">
        <v>3240</v>
      </c>
      <c r="X27" s="63">
        <v>2470</v>
      </c>
      <c r="Y27" s="63">
        <v>1930</v>
      </c>
      <c r="Z27" s="63">
        <v>1860</v>
      </c>
      <c r="AA27" s="63">
        <v>70</v>
      </c>
      <c r="AB27" s="63">
        <v>470</v>
      </c>
      <c r="AC27" s="63">
        <v>130</v>
      </c>
      <c r="AD27" s="63">
        <v>30</v>
      </c>
      <c r="AE27" s="15">
        <v>15</v>
      </c>
      <c r="AF27" s="15">
        <v>310</v>
      </c>
      <c r="AH27" s="110"/>
      <c r="AI27" s="113"/>
      <c r="AK27" s="64">
        <v>0.01</v>
      </c>
      <c r="AL27" s="64">
        <v>0.02</v>
      </c>
      <c r="AM27" s="64">
        <v>0.04</v>
      </c>
      <c r="AN27" s="64">
        <v>0.05</v>
      </c>
      <c r="AP27" s="19">
        <v>260</v>
      </c>
      <c r="AQ27" s="19">
        <v>170</v>
      </c>
      <c r="AR27" s="19">
        <v>790</v>
      </c>
      <c r="AS27" s="19">
        <v>500</v>
      </c>
      <c r="AT27" s="19">
        <v>0</v>
      </c>
      <c r="AV27" s="19">
        <v>150</v>
      </c>
      <c r="AW27" s="19">
        <v>70</v>
      </c>
      <c r="AX27" s="19">
        <v>40</v>
      </c>
      <c r="AY27" s="19">
        <v>30</v>
      </c>
    </row>
    <row r="28" spans="2:84" ht="14.25" customHeight="1" thickBot="1">
      <c r="B28" s="5" t="s">
        <v>55</v>
      </c>
      <c r="R28" s="22">
        <v>11</v>
      </c>
      <c r="S28" s="23">
        <v>2650</v>
      </c>
      <c r="T28" s="23">
        <v>1880</v>
      </c>
      <c r="U28" s="23">
        <v>1350</v>
      </c>
      <c r="V28" s="23">
        <v>1280</v>
      </c>
      <c r="W28" s="23">
        <v>2400</v>
      </c>
      <c r="X28" s="23">
        <v>1630</v>
      </c>
      <c r="Y28" s="23">
        <v>1090</v>
      </c>
      <c r="Z28" s="23">
        <v>1020</v>
      </c>
      <c r="AA28" s="23">
        <v>70</v>
      </c>
      <c r="AB28" s="23">
        <v>230</v>
      </c>
      <c r="AC28" s="23">
        <v>60</v>
      </c>
      <c r="AD28" s="23">
        <v>30</v>
      </c>
      <c r="AE28" s="22">
        <v>25</v>
      </c>
      <c r="AF28" s="22">
        <v>180</v>
      </c>
      <c r="AH28" s="111"/>
      <c r="AI28" s="114"/>
      <c r="AK28" s="18">
        <v>0.01</v>
      </c>
      <c r="AL28" s="18">
        <v>0.03</v>
      </c>
      <c r="AM28" s="18">
        <v>0.04</v>
      </c>
      <c r="AN28" s="18">
        <v>0.05</v>
      </c>
      <c r="AP28" s="24"/>
      <c r="AQ28" s="24"/>
      <c r="AR28" s="24"/>
      <c r="AS28" s="24"/>
      <c r="AT28" s="24"/>
    </row>
    <row r="29" spans="2:84" ht="14.25" customHeight="1" thickTop="1">
      <c r="B29" s="103" t="s">
        <v>56</v>
      </c>
      <c r="C29" s="103"/>
      <c r="D29" s="149" t="s">
        <v>167</v>
      </c>
      <c r="E29" s="103" t="s">
        <v>58</v>
      </c>
      <c r="F29" s="103"/>
      <c r="G29" s="103" t="s">
        <v>59</v>
      </c>
      <c r="H29" s="103"/>
      <c r="I29" s="103" t="s">
        <v>60</v>
      </c>
      <c r="J29" s="104"/>
      <c r="K29" s="35"/>
      <c r="R29" s="22">
        <v>21</v>
      </c>
      <c r="S29" s="23">
        <v>2290</v>
      </c>
      <c r="T29" s="23">
        <v>1520</v>
      </c>
      <c r="U29" s="23">
        <v>980</v>
      </c>
      <c r="V29" s="23">
        <v>910</v>
      </c>
      <c r="W29" s="23">
        <v>2110</v>
      </c>
      <c r="X29" s="23">
        <v>1340</v>
      </c>
      <c r="Y29" s="23">
        <v>810</v>
      </c>
      <c r="Z29" s="23">
        <v>740</v>
      </c>
      <c r="AA29" s="23">
        <v>70</v>
      </c>
      <c r="AB29" s="23">
        <v>150</v>
      </c>
      <c r="AC29" s="23">
        <v>40</v>
      </c>
      <c r="AD29" s="23">
        <v>30</v>
      </c>
      <c r="AE29" s="22">
        <v>35</v>
      </c>
      <c r="AF29" s="22">
        <v>130</v>
      </c>
      <c r="AH29" s="15">
        <v>210</v>
      </c>
      <c r="AI29" s="15">
        <v>2620</v>
      </c>
      <c r="AK29" s="18">
        <v>0.01</v>
      </c>
      <c r="AL29" s="18">
        <v>0.03</v>
      </c>
      <c r="AM29" s="18">
        <v>0.04</v>
      </c>
      <c r="AN29" s="18">
        <v>0.05</v>
      </c>
      <c r="AP29" s="24"/>
      <c r="AQ29" s="24"/>
      <c r="AR29" s="24"/>
      <c r="AS29" s="24"/>
      <c r="AT29" s="24"/>
    </row>
    <row r="30" spans="2:84" ht="14.25" customHeight="1">
      <c r="B30" s="103"/>
      <c r="C30" s="103"/>
      <c r="D30" s="150"/>
      <c r="E30" s="103"/>
      <c r="F30" s="103"/>
      <c r="G30" s="103"/>
      <c r="H30" s="103"/>
      <c r="I30" s="103"/>
      <c r="J30" s="104"/>
      <c r="K30" s="60"/>
      <c r="L30" s="1"/>
      <c r="N30" s="65" t="s">
        <v>22</v>
      </c>
      <c r="O30" s="65" t="s">
        <v>121</v>
      </c>
      <c r="P30" s="65"/>
      <c r="R30" s="22">
        <v>31</v>
      </c>
      <c r="S30" s="23">
        <v>2100</v>
      </c>
      <c r="T30" s="23">
        <v>1330</v>
      </c>
      <c r="U30" s="23">
        <v>800</v>
      </c>
      <c r="V30" s="23">
        <v>730</v>
      </c>
      <c r="W30" s="23">
        <v>1980</v>
      </c>
      <c r="X30" s="23">
        <v>1210</v>
      </c>
      <c r="Y30" s="23">
        <v>670</v>
      </c>
      <c r="Z30" s="23">
        <v>600</v>
      </c>
      <c r="AA30" s="23">
        <v>70</v>
      </c>
      <c r="AB30" s="23">
        <v>110</v>
      </c>
      <c r="AC30" s="23">
        <v>30</v>
      </c>
      <c r="AD30" s="23">
        <v>30</v>
      </c>
      <c r="AE30" s="22">
        <v>45</v>
      </c>
      <c r="AF30" s="22">
        <v>100</v>
      </c>
      <c r="AH30" s="22">
        <v>279</v>
      </c>
      <c r="AI30" s="22">
        <v>2810</v>
      </c>
      <c r="AK30" s="18">
        <v>0.01</v>
      </c>
      <c r="AL30" s="18">
        <v>0.03</v>
      </c>
      <c r="AM30" s="18">
        <v>0.04</v>
      </c>
      <c r="AN30" s="18">
        <v>0.05</v>
      </c>
      <c r="AP30" s="24"/>
      <c r="AQ30" s="24"/>
      <c r="AR30" s="24"/>
      <c r="AS30" s="24"/>
      <c r="AT30" s="24"/>
    </row>
    <row r="31" spans="2:84" ht="14.25" customHeight="1">
      <c r="B31" s="115" t="s">
        <v>97</v>
      </c>
      <c r="C31" s="115"/>
      <c r="D31" s="90"/>
      <c r="E31" s="120"/>
      <c r="F31" s="120"/>
      <c r="G31" s="103"/>
      <c r="H31" s="103"/>
      <c r="I31" s="116">
        <f>((N31*C11)+(O31*(C12+C13)))*$E$3*12*E31</f>
        <v>0</v>
      </c>
      <c r="J31" s="117"/>
      <c r="K31" s="59"/>
      <c r="L31" s="26"/>
      <c r="N31" s="40">
        <f>IFERROR(VLOOKUP($E$5,$R$5:$AE$21,S22,1),0)</f>
        <v>910</v>
      </c>
      <c r="O31" s="40">
        <f>IFERROR(VLOOKUP($E5,$R$5:$AE$21,T22,1),0)</f>
        <v>830</v>
      </c>
      <c r="P31" s="65"/>
      <c r="R31" s="22">
        <v>41</v>
      </c>
      <c r="S31" s="23">
        <v>2050</v>
      </c>
      <c r="T31" s="23">
        <v>1280</v>
      </c>
      <c r="U31" s="23">
        <v>750</v>
      </c>
      <c r="V31" s="23">
        <v>680</v>
      </c>
      <c r="W31" s="23">
        <v>1950</v>
      </c>
      <c r="X31" s="23">
        <v>1180</v>
      </c>
      <c r="Y31" s="23">
        <v>650</v>
      </c>
      <c r="Z31" s="23">
        <v>580</v>
      </c>
      <c r="AA31" s="23">
        <v>70</v>
      </c>
      <c r="AB31" s="23">
        <v>90</v>
      </c>
      <c r="AC31" s="23">
        <v>20</v>
      </c>
      <c r="AD31" s="23">
        <v>30</v>
      </c>
      <c r="AE31" s="22">
        <v>60</v>
      </c>
      <c r="AF31" s="22">
        <v>70</v>
      </c>
      <c r="AH31" s="22">
        <v>349</v>
      </c>
      <c r="AI31" s="22">
        <v>3180</v>
      </c>
      <c r="AK31" s="18">
        <v>0.01</v>
      </c>
      <c r="AL31" s="18">
        <v>0.03</v>
      </c>
      <c r="AM31" s="18">
        <v>0.04</v>
      </c>
      <c r="AN31" s="18">
        <v>0.06</v>
      </c>
      <c r="AP31" s="24"/>
      <c r="AQ31" s="24"/>
      <c r="AR31" s="24"/>
      <c r="AS31" s="24"/>
      <c r="AT31" s="24"/>
    </row>
    <row r="32" spans="2:84" ht="14.25" customHeight="1">
      <c r="B32" s="115" t="s">
        <v>122</v>
      </c>
      <c r="C32" s="115"/>
      <c r="D32" s="90"/>
      <c r="E32" s="120"/>
      <c r="F32" s="120"/>
      <c r="G32" s="103"/>
      <c r="H32" s="103"/>
      <c r="I32" s="116">
        <f>N32*$C$14*$E$3*12*E32</f>
        <v>0</v>
      </c>
      <c r="J32" s="117"/>
      <c r="K32" s="59"/>
      <c r="L32" s="26"/>
      <c r="N32" s="40">
        <f>IFERROR(VLOOKUP($E$5,$R$5:$AE$21,$U$22,1),0)</f>
        <v>60</v>
      </c>
      <c r="O32" s="65"/>
      <c r="P32" s="65"/>
      <c r="R32" s="22">
        <v>51</v>
      </c>
      <c r="S32" s="23">
        <v>1960</v>
      </c>
      <c r="T32" s="23">
        <v>1190</v>
      </c>
      <c r="U32" s="23">
        <v>660</v>
      </c>
      <c r="V32" s="23">
        <v>590</v>
      </c>
      <c r="W32" s="23">
        <v>1880</v>
      </c>
      <c r="X32" s="23">
        <v>1110</v>
      </c>
      <c r="Y32" s="23">
        <v>580</v>
      </c>
      <c r="Z32" s="23">
        <v>510</v>
      </c>
      <c r="AA32" s="23">
        <v>70</v>
      </c>
      <c r="AB32" s="23">
        <v>70</v>
      </c>
      <c r="AC32" s="23">
        <v>20</v>
      </c>
      <c r="AD32" s="23">
        <v>30</v>
      </c>
      <c r="AE32" s="22">
        <v>75</v>
      </c>
      <c r="AF32" s="22">
        <v>60</v>
      </c>
      <c r="AH32" s="22">
        <v>419</v>
      </c>
      <c r="AI32" s="22">
        <v>3550</v>
      </c>
      <c r="AK32" s="18">
        <v>0.01</v>
      </c>
      <c r="AL32" s="18">
        <v>0.03</v>
      </c>
      <c r="AM32" s="18">
        <v>0.04</v>
      </c>
      <c r="AN32" s="18">
        <v>0.06</v>
      </c>
      <c r="AP32" s="24"/>
      <c r="AQ32" s="24"/>
      <c r="AR32" s="24"/>
      <c r="AS32" s="24"/>
      <c r="AT32" s="24"/>
    </row>
    <row r="33" spans="2:83" ht="14.25" customHeight="1">
      <c r="B33" s="115" t="s">
        <v>123</v>
      </c>
      <c r="C33" s="115"/>
      <c r="D33" s="90"/>
      <c r="E33" s="120"/>
      <c r="F33" s="120"/>
      <c r="G33" s="103"/>
      <c r="H33" s="103"/>
      <c r="I33" s="116">
        <f>N33*$C$14*$E$3*12*E33</f>
        <v>0</v>
      </c>
      <c r="J33" s="117"/>
      <c r="K33" s="59"/>
      <c r="L33" s="26"/>
      <c r="N33" s="40">
        <f>IFERROR(VLOOKUP($E$5,$R$5:$AE$21,$V$22,1),0)</f>
        <v>310</v>
      </c>
      <c r="O33" s="65"/>
      <c r="P33" s="65"/>
      <c r="R33" s="22">
        <v>61</v>
      </c>
      <c r="S33" s="23">
        <v>1900</v>
      </c>
      <c r="T33" s="23">
        <v>1130</v>
      </c>
      <c r="U33" s="23">
        <v>600</v>
      </c>
      <c r="V33" s="23">
        <v>530</v>
      </c>
      <c r="W33" s="23">
        <v>1830</v>
      </c>
      <c r="X33" s="23">
        <v>1060</v>
      </c>
      <c r="Y33" s="23">
        <v>530</v>
      </c>
      <c r="Z33" s="23">
        <v>460</v>
      </c>
      <c r="AA33" s="23">
        <v>70</v>
      </c>
      <c r="AB33" s="23">
        <v>60</v>
      </c>
      <c r="AC33" s="23">
        <v>10</v>
      </c>
      <c r="AD33" s="23">
        <v>30</v>
      </c>
      <c r="AE33" s="22">
        <v>90</v>
      </c>
      <c r="AF33" s="22">
        <v>50</v>
      </c>
      <c r="AH33" s="22">
        <v>489</v>
      </c>
      <c r="AI33" s="22">
        <v>3930</v>
      </c>
      <c r="AK33" s="18">
        <v>0.01</v>
      </c>
      <c r="AL33" s="18">
        <v>0.03</v>
      </c>
      <c r="AM33" s="18">
        <v>0.04</v>
      </c>
      <c r="AN33" s="18">
        <v>0.06</v>
      </c>
      <c r="AP33" s="24"/>
      <c r="AQ33" s="24"/>
      <c r="AR33" s="24"/>
      <c r="AS33" s="24"/>
      <c r="AT33" s="24"/>
    </row>
    <row r="34" spans="2:83">
      <c r="B34" s="115" t="s">
        <v>70</v>
      </c>
      <c r="C34" s="115"/>
      <c r="D34" s="90"/>
      <c r="E34" s="120"/>
      <c r="F34" s="120"/>
      <c r="G34" s="103"/>
      <c r="H34" s="103"/>
      <c r="I34" s="116">
        <f>N34*$C$11*$E$3*12*E34</f>
        <v>0</v>
      </c>
      <c r="J34" s="117"/>
      <c r="K34" s="59"/>
      <c r="L34" s="26"/>
      <c r="N34" s="40">
        <f>IFERROR(VLOOKUP($E$5,$R$5:$AE$21,$W$22,1),0)</f>
        <v>70</v>
      </c>
      <c r="O34" s="65"/>
      <c r="P34" s="65"/>
      <c r="R34" s="22">
        <v>71</v>
      </c>
      <c r="S34" s="23">
        <v>1860</v>
      </c>
      <c r="T34" s="23">
        <v>1090</v>
      </c>
      <c r="U34" s="23">
        <v>550</v>
      </c>
      <c r="V34" s="23">
        <v>480</v>
      </c>
      <c r="W34" s="23">
        <v>1790</v>
      </c>
      <c r="X34" s="23">
        <v>1020</v>
      </c>
      <c r="Y34" s="23">
        <v>490</v>
      </c>
      <c r="Z34" s="23">
        <v>420</v>
      </c>
      <c r="AA34" s="23">
        <v>70</v>
      </c>
      <c r="AB34" s="23">
        <v>50</v>
      </c>
      <c r="AC34" s="23">
        <v>10</v>
      </c>
      <c r="AD34" s="23">
        <v>30</v>
      </c>
      <c r="AE34" s="22">
        <v>105</v>
      </c>
      <c r="AF34" s="22">
        <v>40</v>
      </c>
      <c r="AH34" s="22">
        <v>559</v>
      </c>
      <c r="AI34" s="22">
        <v>4300</v>
      </c>
      <c r="AK34" s="18">
        <v>0.02</v>
      </c>
      <c r="AL34" s="18">
        <v>0.03</v>
      </c>
      <c r="AM34" s="18">
        <v>0.05</v>
      </c>
      <c r="AN34" s="18">
        <v>0.06</v>
      </c>
      <c r="AP34" s="24"/>
      <c r="AQ34" s="24"/>
      <c r="AR34" s="24"/>
      <c r="AS34" s="24"/>
      <c r="AT34" s="24"/>
    </row>
    <row r="35" spans="2:83">
      <c r="B35" s="115" t="s">
        <v>124</v>
      </c>
      <c r="C35" s="115"/>
      <c r="D35" s="90"/>
      <c r="E35" s="120"/>
      <c r="F35" s="120"/>
      <c r="G35" s="103"/>
      <c r="H35" s="103"/>
      <c r="I35" s="116">
        <f>IF(E34=1,470,550)*$E$3*$C$11/2*12*E35</f>
        <v>0</v>
      </c>
      <c r="J35" s="117"/>
      <c r="K35" s="59"/>
      <c r="L35" s="26"/>
      <c r="N35" s="65"/>
      <c r="O35" s="65"/>
      <c r="P35" s="65"/>
      <c r="R35" s="22">
        <v>81</v>
      </c>
      <c r="S35" s="23">
        <v>1820</v>
      </c>
      <c r="T35" s="23">
        <v>1050</v>
      </c>
      <c r="U35" s="23">
        <v>520</v>
      </c>
      <c r="V35" s="23">
        <v>450</v>
      </c>
      <c r="W35" s="23">
        <v>1760</v>
      </c>
      <c r="X35" s="23">
        <v>990</v>
      </c>
      <c r="Y35" s="23">
        <v>460</v>
      </c>
      <c r="Z35" s="23">
        <v>390</v>
      </c>
      <c r="AA35" s="23">
        <v>70</v>
      </c>
      <c r="AB35" s="23">
        <v>50</v>
      </c>
      <c r="AC35" s="23">
        <v>10</v>
      </c>
      <c r="AD35" s="23">
        <v>30</v>
      </c>
      <c r="AE35" s="22">
        <v>120</v>
      </c>
      <c r="AF35" s="22">
        <v>30</v>
      </c>
      <c r="AH35" s="22">
        <v>629</v>
      </c>
      <c r="AI35" s="22">
        <v>4670</v>
      </c>
      <c r="AK35" s="18">
        <v>0.02</v>
      </c>
      <c r="AL35" s="18">
        <v>0.03</v>
      </c>
      <c r="AM35" s="18">
        <v>0.05</v>
      </c>
      <c r="AN35" s="18">
        <v>0.06</v>
      </c>
      <c r="AP35" s="24"/>
      <c r="AQ35" s="24"/>
      <c r="AR35" s="24"/>
      <c r="AS35" s="24"/>
      <c r="AT35" s="24"/>
    </row>
    <row r="36" spans="2:83">
      <c r="B36" s="115" t="s">
        <v>125</v>
      </c>
      <c r="C36" s="115"/>
      <c r="D36" s="90"/>
      <c r="E36" s="120"/>
      <c r="F36" s="120"/>
      <c r="G36" s="103"/>
      <c r="H36" s="103"/>
      <c r="I36" s="116">
        <f>N36*$C$14*$E$3*12*E36</f>
        <v>0</v>
      </c>
      <c r="J36" s="117"/>
      <c r="K36" s="59"/>
      <c r="L36" s="26"/>
      <c r="N36" s="40">
        <f>IFERROR(VLOOKUP($E$5,$R$5:$AE$21,$X$22,1),0)</f>
        <v>60</v>
      </c>
      <c r="O36" s="65"/>
      <c r="P36" s="65"/>
      <c r="R36" s="22">
        <v>91</v>
      </c>
      <c r="S36" s="23">
        <v>1760</v>
      </c>
      <c r="T36" s="23">
        <v>990</v>
      </c>
      <c r="U36" s="23">
        <v>450</v>
      </c>
      <c r="V36" s="23">
        <v>380</v>
      </c>
      <c r="W36" s="23">
        <v>1710</v>
      </c>
      <c r="X36" s="23">
        <v>940</v>
      </c>
      <c r="Y36" s="23">
        <v>400</v>
      </c>
      <c r="Z36" s="23">
        <v>330</v>
      </c>
      <c r="AA36" s="23">
        <v>70</v>
      </c>
      <c r="AB36" s="23"/>
      <c r="AC36" s="23">
        <v>10</v>
      </c>
      <c r="AD36" s="23">
        <v>30</v>
      </c>
      <c r="AE36" s="22">
        <v>135</v>
      </c>
      <c r="AF36" s="22">
        <v>30</v>
      </c>
      <c r="AH36" s="22">
        <v>699</v>
      </c>
      <c r="AI36" s="22">
        <v>5050</v>
      </c>
      <c r="AK36" s="18">
        <v>0.02</v>
      </c>
      <c r="AL36" s="18">
        <v>0.03</v>
      </c>
      <c r="AM36" s="18">
        <v>0.05</v>
      </c>
      <c r="AN36" s="18">
        <v>0.06</v>
      </c>
      <c r="AP36" s="24"/>
      <c r="AQ36" s="24"/>
      <c r="AR36" s="24"/>
      <c r="AS36" s="24"/>
      <c r="AT36" s="24"/>
    </row>
    <row r="37" spans="2:83">
      <c r="B37" s="115" t="s">
        <v>72</v>
      </c>
      <c r="C37" s="115"/>
      <c r="D37" s="90">
        <f>IF(E37=1,1,0)</f>
        <v>0</v>
      </c>
      <c r="E37" s="120"/>
      <c r="F37" s="120"/>
      <c r="G37" s="103"/>
      <c r="H37" s="103"/>
      <c r="I37" s="116">
        <f>N37*(C12+C13)*E3*12*E37</f>
        <v>0</v>
      </c>
      <c r="J37" s="117"/>
      <c r="K37" s="59"/>
      <c r="L37" s="26"/>
      <c r="N37" s="40">
        <f>IFERROR(VLOOKUP($E$5,$R$5:$AE$21,$AC$22,1),0)</f>
        <v>30</v>
      </c>
      <c r="O37" s="65"/>
      <c r="P37" s="65"/>
      <c r="R37" s="22">
        <v>101</v>
      </c>
      <c r="S37" s="23">
        <v>1740</v>
      </c>
      <c r="T37" s="23">
        <v>970</v>
      </c>
      <c r="U37" s="23">
        <v>430</v>
      </c>
      <c r="V37" s="23">
        <v>360</v>
      </c>
      <c r="W37" s="23">
        <v>1690</v>
      </c>
      <c r="X37" s="23">
        <v>920</v>
      </c>
      <c r="Y37" s="23">
        <v>390</v>
      </c>
      <c r="Z37" s="23">
        <v>320</v>
      </c>
      <c r="AA37" s="23">
        <v>70</v>
      </c>
      <c r="AB37" s="23"/>
      <c r="AC37" s="23">
        <v>10</v>
      </c>
      <c r="AD37" s="23">
        <v>30</v>
      </c>
      <c r="AE37" s="22">
        <v>150</v>
      </c>
      <c r="AF37" s="22">
        <v>30</v>
      </c>
      <c r="AH37" s="22">
        <v>769</v>
      </c>
      <c r="AI37" s="22">
        <v>5420</v>
      </c>
      <c r="AK37" s="18">
        <v>0.02</v>
      </c>
      <c r="AL37" s="18">
        <v>0.03</v>
      </c>
      <c r="AM37" s="18">
        <v>0.05</v>
      </c>
      <c r="AN37" s="18">
        <v>0.06</v>
      </c>
      <c r="AP37" s="24"/>
      <c r="AQ37" s="24"/>
      <c r="AR37" s="24"/>
      <c r="AS37" s="24"/>
      <c r="AT37" s="24"/>
    </row>
    <row r="38" spans="2:83" ht="43.5" customHeight="1">
      <c r="B38" s="115" t="s">
        <v>126</v>
      </c>
      <c r="C38" s="115"/>
      <c r="D38" s="90">
        <f>IF(E38=1,1,0)</f>
        <v>0</v>
      </c>
      <c r="E38" s="120"/>
      <c r="F38" s="120"/>
      <c r="G38" s="103"/>
      <c r="H38" s="103"/>
      <c r="I38" s="116">
        <f>N38*$C$14*$E$3*$I$12*12*E38</f>
        <v>0</v>
      </c>
      <c r="J38" s="117"/>
      <c r="K38" s="151" t="str">
        <f>IF(OR(E37+E38=1,E37+E38=0),"OK","４歳以上児配置加算とチーム保育加配加算は併給不可です")</f>
        <v>OK</v>
      </c>
      <c r="L38" s="152"/>
      <c r="N38" s="40">
        <f>IFERROR(VLOOKUP(($E$5+$I$11),R5:AE21,AE22,1),0)</f>
        <v>310</v>
      </c>
      <c r="O38" s="65"/>
      <c r="P38" s="65"/>
      <c r="R38" s="66">
        <v>111</v>
      </c>
      <c r="S38" s="23">
        <v>1720</v>
      </c>
      <c r="T38" s="23">
        <v>950</v>
      </c>
      <c r="U38" s="23">
        <v>420</v>
      </c>
      <c r="V38" s="23">
        <v>350</v>
      </c>
      <c r="W38" s="23">
        <v>1680</v>
      </c>
      <c r="X38" s="23">
        <v>910</v>
      </c>
      <c r="Y38" s="23">
        <v>370</v>
      </c>
      <c r="Z38" s="23">
        <v>300</v>
      </c>
      <c r="AA38" s="23">
        <v>70</v>
      </c>
      <c r="AB38" s="23"/>
      <c r="AC38" s="23">
        <v>10</v>
      </c>
      <c r="AD38" s="23">
        <v>30</v>
      </c>
      <c r="AE38" s="22">
        <v>180</v>
      </c>
      <c r="AF38" s="22">
        <v>20</v>
      </c>
      <c r="AH38" s="22">
        <v>839</v>
      </c>
      <c r="AI38" s="22">
        <v>5790</v>
      </c>
      <c r="AK38" s="18">
        <v>0.02</v>
      </c>
      <c r="AL38" s="18">
        <v>0.03</v>
      </c>
      <c r="AM38" s="18">
        <v>0.05</v>
      </c>
      <c r="AN38" s="18">
        <v>0.06</v>
      </c>
      <c r="AP38" s="24"/>
      <c r="AQ38" s="24"/>
      <c r="AR38" s="24"/>
      <c r="AS38" s="24"/>
      <c r="AT38" s="24"/>
    </row>
    <row r="39" spans="2:83">
      <c r="B39" s="115" t="s">
        <v>127</v>
      </c>
      <c r="C39" s="115"/>
      <c r="D39" s="90"/>
      <c r="E39" s="120"/>
      <c r="F39" s="120"/>
      <c r="G39" s="103"/>
      <c r="H39" s="103"/>
      <c r="I39" s="116">
        <f>N39*$C$14*$E$3*12*E39</f>
        <v>0</v>
      </c>
      <c r="J39" s="117"/>
      <c r="K39" s="59"/>
      <c r="L39" s="26"/>
      <c r="N39" s="40">
        <f>IFERROR(VLOOKUP($E5,R5:AE21,Y22,1),0)</f>
        <v>30</v>
      </c>
      <c r="O39" s="65"/>
      <c r="P39" s="65"/>
      <c r="R39" s="22">
        <v>121</v>
      </c>
      <c r="S39" s="23">
        <v>1700</v>
      </c>
      <c r="T39" s="23">
        <v>930</v>
      </c>
      <c r="U39" s="23">
        <v>400</v>
      </c>
      <c r="V39" s="23">
        <v>330</v>
      </c>
      <c r="W39" s="23">
        <v>1660</v>
      </c>
      <c r="X39" s="23">
        <v>890</v>
      </c>
      <c r="Y39" s="23">
        <v>360</v>
      </c>
      <c r="Z39" s="23">
        <v>290</v>
      </c>
      <c r="AA39" s="23">
        <v>70</v>
      </c>
      <c r="AB39" s="23"/>
      <c r="AC39" s="23">
        <v>10</v>
      </c>
      <c r="AD39" s="23">
        <v>30</v>
      </c>
      <c r="AE39" s="22">
        <v>210</v>
      </c>
      <c r="AF39" s="22">
        <v>20</v>
      </c>
      <c r="AH39" s="22">
        <v>909</v>
      </c>
      <c r="AI39" s="22">
        <v>6170</v>
      </c>
      <c r="AK39" s="18">
        <v>0.02</v>
      </c>
      <c r="AL39" s="18">
        <v>0.03</v>
      </c>
      <c r="AM39" s="18">
        <v>0.05</v>
      </c>
      <c r="AN39" s="18">
        <v>0.06</v>
      </c>
      <c r="AP39" s="24"/>
      <c r="AQ39" s="24"/>
      <c r="AR39" s="24"/>
      <c r="AS39" s="24"/>
      <c r="AT39" s="24"/>
    </row>
    <row r="40" spans="2:83">
      <c r="B40" s="115" t="s">
        <v>128</v>
      </c>
      <c r="C40" s="115"/>
      <c r="D40" s="90"/>
      <c r="E40" s="120"/>
      <c r="F40" s="120"/>
      <c r="G40" s="103"/>
      <c r="H40" s="103"/>
      <c r="I40" s="116">
        <f>N40*$I$13*$C$14*$E$3*12*E40</f>
        <v>0</v>
      </c>
      <c r="J40" s="117"/>
      <c r="K40" s="59"/>
      <c r="L40" s="26"/>
      <c r="N40" s="40">
        <f>IFERROR(VLOOKUP($E5,R5:AE21,Z22,1),0)</f>
        <v>20</v>
      </c>
      <c r="O40" s="65"/>
      <c r="P40" s="65"/>
      <c r="R40" s="22">
        <v>131</v>
      </c>
      <c r="S40" s="23">
        <v>1690</v>
      </c>
      <c r="T40" s="23">
        <v>920</v>
      </c>
      <c r="U40" s="23">
        <v>390</v>
      </c>
      <c r="V40" s="23">
        <v>320</v>
      </c>
      <c r="W40" s="23">
        <v>1660</v>
      </c>
      <c r="X40" s="23">
        <v>890</v>
      </c>
      <c r="Y40" s="23">
        <v>350</v>
      </c>
      <c r="Z40" s="23">
        <v>280</v>
      </c>
      <c r="AA40" s="23">
        <v>70</v>
      </c>
      <c r="AB40" s="23"/>
      <c r="AC40" s="23">
        <v>10</v>
      </c>
      <c r="AD40" s="23">
        <v>30</v>
      </c>
      <c r="AE40" s="32">
        <v>240</v>
      </c>
      <c r="AF40" s="32">
        <v>10</v>
      </c>
      <c r="AH40" s="22">
        <v>979</v>
      </c>
      <c r="AI40" s="22">
        <v>6540</v>
      </c>
      <c r="AK40" s="18">
        <v>0.02</v>
      </c>
      <c r="AL40" s="18">
        <v>0.03</v>
      </c>
      <c r="AM40" s="18">
        <v>0.05</v>
      </c>
      <c r="AN40" s="18">
        <v>0.06</v>
      </c>
      <c r="AP40" s="24"/>
      <c r="AQ40" s="24"/>
      <c r="AR40" s="24"/>
      <c r="AS40" s="24"/>
      <c r="AT40" s="24"/>
    </row>
    <row r="41" spans="2:83">
      <c r="B41" s="115" t="s">
        <v>129</v>
      </c>
      <c r="C41" s="115"/>
      <c r="D41" s="90"/>
      <c r="E41" s="120"/>
      <c r="F41" s="120"/>
      <c r="G41" s="103"/>
      <c r="H41" s="103"/>
      <c r="I41" s="116">
        <f>N41*$I$13*$C$14*$E$3*12*E41</f>
        <v>0</v>
      </c>
      <c r="J41" s="117"/>
      <c r="K41" s="59"/>
      <c r="L41" s="26"/>
      <c r="N41" s="40">
        <f>IFERROR(VLOOKUP($E5,R5:AE21,AA22,1),0)</f>
        <v>5</v>
      </c>
      <c r="O41" s="65"/>
      <c r="P41" s="65"/>
      <c r="R41" s="22">
        <v>141</v>
      </c>
      <c r="S41" s="23">
        <v>1680</v>
      </c>
      <c r="T41" s="23">
        <v>910</v>
      </c>
      <c r="U41" s="23">
        <v>380</v>
      </c>
      <c r="V41" s="23">
        <v>310</v>
      </c>
      <c r="W41" s="23">
        <v>1650</v>
      </c>
      <c r="X41" s="23">
        <v>880</v>
      </c>
      <c r="Y41" s="23">
        <v>340</v>
      </c>
      <c r="Z41" s="23">
        <v>270</v>
      </c>
      <c r="AA41" s="23">
        <v>70</v>
      </c>
      <c r="AB41" s="23"/>
      <c r="AC41" s="23">
        <v>9</v>
      </c>
      <c r="AD41" s="23">
        <v>30</v>
      </c>
      <c r="AE41" s="22">
        <v>270</v>
      </c>
      <c r="AF41" s="22">
        <v>10</v>
      </c>
      <c r="AH41" s="22">
        <v>1049</v>
      </c>
      <c r="AI41" s="22">
        <v>6910</v>
      </c>
      <c r="AK41" s="18">
        <v>0.02</v>
      </c>
      <c r="AL41" s="18">
        <v>0.03</v>
      </c>
      <c r="AM41" s="18">
        <v>0.05</v>
      </c>
      <c r="AN41" s="18">
        <v>0.06</v>
      </c>
      <c r="AP41" s="24"/>
      <c r="AQ41" s="24"/>
      <c r="AR41" s="24"/>
      <c r="AS41" s="24"/>
      <c r="AT41" s="24"/>
    </row>
    <row r="42" spans="2:83">
      <c r="B42" s="115" t="s">
        <v>130</v>
      </c>
      <c r="C42" s="115"/>
      <c r="D42" s="90"/>
      <c r="E42" s="120"/>
      <c r="F42" s="120"/>
      <c r="G42" s="103"/>
      <c r="H42" s="103"/>
      <c r="I42" s="125">
        <f>N42*$C$14*$E$3*12*-1*E42</f>
        <v>0</v>
      </c>
      <c r="J42" s="126"/>
      <c r="K42" s="59"/>
      <c r="L42" s="26"/>
      <c r="N42" s="40">
        <f>IFERROR(VLOOKUP($E5,R5:AE21,AB22,1),0)</f>
        <v>70</v>
      </c>
      <c r="O42" s="65"/>
      <c r="P42" s="65"/>
      <c r="R42" s="22">
        <v>151</v>
      </c>
      <c r="S42" s="23">
        <v>1680</v>
      </c>
      <c r="T42" s="23">
        <v>910</v>
      </c>
      <c r="U42" s="23">
        <v>380</v>
      </c>
      <c r="V42" s="23">
        <v>310</v>
      </c>
      <c r="W42" s="23">
        <v>1650</v>
      </c>
      <c r="X42" s="23">
        <v>880</v>
      </c>
      <c r="Y42" s="23">
        <v>350</v>
      </c>
      <c r="Z42" s="23">
        <v>280</v>
      </c>
      <c r="AA42" s="23">
        <v>70</v>
      </c>
      <c r="AB42" s="23"/>
      <c r="AC42" s="23">
        <v>8</v>
      </c>
      <c r="AD42" s="23">
        <v>30</v>
      </c>
      <c r="AE42" s="22">
        <v>300</v>
      </c>
      <c r="AF42" s="22">
        <v>10</v>
      </c>
      <c r="AH42" s="32">
        <v>2000</v>
      </c>
      <c r="AI42" s="32">
        <v>7290</v>
      </c>
      <c r="AK42" s="18">
        <v>0.02</v>
      </c>
      <c r="AL42" s="18">
        <v>0.03</v>
      </c>
      <c r="AM42" s="18">
        <v>0.05</v>
      </c>
      <c r="AN42" s="18">
        <v>0.06</v>
      </c>
      <c r="AP42" s="24"/>
      <c r="AQ42" s="24"/>
      <c r="AR42" s="24"/>
      <c r="AS42" s="24"/>
      <c r="AT42" s="24"/>
    </row>
    <row r="43" spans="2:83">
      <c r="B43" s="115" t="s">
        <v>77</v>
      </c>
      <c r="C43" s="115"/>
      <c r="D43" s="90"/>
      <c r="E43" s="120"/>
      <c r="F43" s="120"/>
      <c r="G43" s="120"/>
      <c r="H43" s="120"/>
      <c r="I43" s="116">
        <f>IF(E43=1,N43*$E$3*12,0)</f>
        <v>0</v>
      </c>
      <c r="J43" s="117"/>
      <c r="K43" s="59"/>
      <c r="L43" s="26"/>
      <c r="N43" s="40" t="e">
        <f>HLOOKUP(G43,AG4:AH5,2,FALSE)</f>
        <v>#N/A</v>
      </c>
      <c r="O43" s="65"/>
      <c r="P43" s="65"/>
      <c r="R43" s="22">
        <v>161</v>
      </c>
      <c r="S43" s="23">
        <v>1670</v>
      </c>
      <c r="T43" s="23">
        <v>900</v>
      </c>
      <c r="U43" s="23">
        <v>370</v>
      </c>
      <c r="V43" s="23">
        <v>300</v>
      </c>
      <c r="W43" s="23">
        <v>1640</v>
      </c>
      <c r="X43" s="23">
        <v>870</v>
      </c>
      <c r="Y43" s="23">
        <v>340</v>
      </c>
      <c r="Z43" s="23">
        <v>270</v>
      </c>
      <c r="AA43" s="23">
        <v>70</v>
      </c>
      <c r="AB43" s="23"/>
      <c r="AC43" s="23">
        <v>8</v>
      </c>
      <c r="AD43" s="23">
        <v>30</v>
      </c>
      <c r="AE43" s="22">
        <v>1000</v>
      </c>
      <c r="AF43" s="22">
        <v>10</v>
      </c>
      <c r="AH43" s="33"/>
      <c r="AI43" s="33"/>
      <c r="AK43" s="18">
        <v>0.02</v>
      </c>
      <c r="AL43" s="18">
        <v>0.03</v>
      </c>
      <c r="AM43" s="18">
        <v>0.05</v>
      </c>
      <c r="AN43" s="18">
        <v>0.06</v>
      </c>
      <c r="AP43" s="24"/>
      <c r="AQ43" s="24"/>
      <c r="AR43" s="24"/>
      <c r="AS43" s="24"/>
      <c r="AT43" s="24"/>
    </row>
    <row r="44" spans="2:83">
      <c r="B44" s="115" t="s">
        <v>131</v>
      </c>
      <c r="C44" s="115"/>
      <c r="D44" s="90"/>
      <c r="E44" s="120"/>
      <c r="F44" s="120"/>
      <c r="G44" s="103"/>
      <c r="H44" s="103"/>
      <c r="I44" s="116">
        <f t="shared" ref="I44" si="2">N44*$E$3*12*E44</f>
        <v>0</v>
      </c>
      <c r="J44" s="117"/>
      <c r="K44" s="59"/>
      <c r="L44" s="26"/>
      <c r="N44" s="67">
        <f>AI5</f>
        <v>810</v>
      </c>
      <c r="O44" s="65"/>
      <c r="P44" s="65"/>
      <c r="R44" s="22">
        <v>171</v>
      </c>
      <c r="S44" s="23">
        <v>1660</v>
      </c>
      <c r="T44" s="23">
        <v>890</v>
      </c>
      <c r="U44" s="23">
        <v>360</v>
      </c>
      <c r="V44" s="23">
        <v>290</v>
      </c>
      <c r="W44" s="23">
        <v>1640</v>
      </c>
      <c r="X44" s="23">
        <v>870</v>
      </c>
      <c r="Y44" s="23">
        <v>330</v>
      </c>
      <c r="Z44" s="23">
        <v>260</v>
      </c>
      <c r="AA44" s="23">
        <v>70</v>
      </c>
      <c r="AB44" s="23"/>
      <c r="AC44" s="23">
        <v>7</v>
      </c>
      <c r="AD44" s="23">
        <v>30</v>
      </c>
      <c r="AE44" s="32"/>
      <c r="AF44" s="32"/>
      <c r="AK44" s="18">
        <v>0.02</v>
      </c>
      <c r="AL44" s="18">
        <v>0.03</v>
      </c>
      <c r="AM44" s="18">
        <v>0.05</v>
      </c>
      <c r="AN44" s="18">
        <v>0.06</v>
      </c>
      <c r="AR44" s="24"/>
      <c r="AS44" s="24"/>
      <c r="AT44" s="24"/>
    </row>
    <row r="45" spans="2:83">
      <c r="B45" s="115" t="s">
        <v>132</v>
      </c>
      <c r="C45" s="115"/>
      <c r="D45" s="90"/>
      <c r="E45" s="120"/>
      <c r="F45" s="120"/>
      <c r="G45" s="103"/>
      <c r="H45" s="103"/>
      <c r="I45" s="116">
        <f>N45*$E$3*12*E45</f>
        <v>0</v>
      </c>
      <c r="J45" s="117"/>
      <c r="K45" s="59"/>
      <c r="L45" s="26"/>
      <c r="N45" s="67">
        <f>AJ5</f>
        <v>860</v>
      </c>
      <c r="O45" s="65"/>
      <c r="P45" s="65"/>
      <c r="R45" s="95">
        <v>1</v>
      </c>
      <c r="S45" s="36">
        <v>2</v>
      </c>
      <c r="T45" s="95">
        <v>3</v>
      </c>
      <c r="U45" s="36">
        <v>4</v>
      </c>
      <c r="V45" s="95">
        <v>5</v>
      </c>
      <c r="W45" s="36">
        <v>6</v>
      </c>
      <c r="X45" s="95">
        <v>7</v>
      </c>
      <c r="Y45" s="36">
        <v>8</v>
      </c>
      <c r="Z45" s="95">
        <v>9</v>
      </c>
      <c r="AA45" s="36">
        <v>10</v>
      </c>
      <c r="AB45" s="95">
        <v>11</v>
      </c>
      <c r="AC45" s="36">
        <v>12</v>
      </c>
      <c r="AD45" s="95">
        <v>13</v>
      </c>
      <c r="AE45" s="36">
        <v>14</v>
      </c>
      <c r="AF45" s="95">
        <v>15</v>
      </c>
      <c r="AG45" s="36">
        <v>16</v>
      </c>
      <c r="AH45" s="95">
        <v>17</v>
      </c>
      <c r="AI45" s="36">
        <v>18</v>
      </c>
      <c r="AJ45" s="95">
        <v>19</v>
      </c>
      <c r="AK45" s="36">
        <v>20</v>
      </c>
      <c r="AL45" s="95">
        <v>21</v>
      </c>
      <c r="AM45" s="36">
        <v>22</v>
      </c>
      <c r="AN45" s="95">
        <v>23</v>
      </c>
      <c r="AR45" s="24"/>
      <c r="AS45" s="24"/>
      <c r="AT45" s="24"/>
    </row>
    <row r="46" spans="2:83">
      <c r="B46" s="115" t="s">
        <v>133</v>
      </c>
      <c r="C46" s="115"/>
      <c r="D46" s="90"/>
      <c r="E46" s="120"/>
      <c r="F46" s="120"/>
      <c r="G46" s="103"/>
      <c r="H46" s="103"/>
      <c r="I46" s="116">
        <f>N46*$E$3*12*E46</f>
        <v>0</v>
      </c>
      <c r="J46" s="117"/>
      <c r="K46" s="59"/>
      <c r="L46" s="26"/>
      <c r="N46" s="67">
        <f>AK5</f>
        <v>720</v>
      </c>
      <c r="R46" s="4"/>
      <c r="S46" s="36"/>
      <c r="T46" s="36"/>
      <c r="U46" s="36"/>
      <c r="V46" s="36"/>
      <c r="W46" s="36"/>
      <c r="X46" s="36"/>
      <c r="Y46" s="36"/>
      <c r="Z46" s="36"/>
      <c r="AA46" s="4"/>
      <c r="AB46" s="4"/>
      <c r="AC46" s="4"/>
      <c r="AD46" s="68"/>
      <c r="AE46" s="68"/>
      <c r="AF46" s="68"/>
      <c r="AG46" s="68"/>
      <c r="AH46" s="68"/>
      <c r="AI46" s="68"/>
      <c r="AJ46" s="68"/>
      <c r="AO46" s="24"/>
      <c r="AP46" s="24"/>
      <c r="AQ46" s="24"/>
      <c r="AR46" s="24"/>
      <c r="AS46" s="24"/>
      <c r="AT46" s="24"/>
    </row>
    <row r="47" spans="2:83">
      <c r="B47" s="153"/>
      <c r="C47" s="153"/>
      <c r="D47" s="94"/>
      <c r="E47" s="137"/>
      <c r="F47" s="137"/>
      <c r="G47" s="137"/>
      <c r="H47" s="137"/>
      <c r="I47" s="154"/>
      <c r="J47" s="154"/>
      <c r="K47" s="26"/>
      <c r="L47" s="26"/>
      <c r="N47" s="38" t="s">
        <v>62</v>
      </c>
      <c r="O47" s="38" t="s">
        <v>63</v>
      </c>
      <c r="P47" s="38" t="s">
        <v>64</v>
      </c>
      <c r="Q47" s="38" t="s">
        <v>65</v>
      </c>
      <c r="R47" s="38" t="s">
        <v>66</v>
      </c>
      <c r="S47" s="38" t="s">
        <v>67</v>
      </c>
      <c r="T47" s="38" t="s">
        <v>68</v>
      </c>
      <c r="U47" s="38" t="s">
        <v>69</v>
      </c>
      <c r="V47" s="36"/>
      <c r="W47" s="36"/>
      <c r="X47" s="36"/>
      <c r="Y47" s="36"/>
      <c r="Z47" s="36"/>
      <c r="AA47" s="4"/>
      <c r="AB47" s="4"/>
      <c r="AC47" s="4"/>
      <c r="AD47" s="68"/>
      <c r="AE47" s="68"/>
      <c r="AF47" s="68"/>
      <c r="AG47" s="68"/>
      <c r="AH47" s="68"/>
      <c r="AI47" s="68"/>
      <c r="AJ47" s="68"/>
      <c r="AO47" s="24"/>
      <c r="AP47" s="24"/>
      <c r="AQ47" s="24"/>
      <c r="AR47" s="24"/>
      <c r="AS47" s="24"/>
      <c r="AT47" s="24"/>
    </row>
    <row r="48" spans="2:83">
      <c r="B48" s="115" t="s">
        <v>4</v>
      </c>
      <c r="C48" s="115"/>
      <c r="D48" s="90"/>
      <c r="E48" s="103">
        <v>1</v>
      </c>
      <c r="F48" s="103"/>
      <c r="G48" s="103"/>
      <c r="H48" s="103"/>
      <c r="I48" s="116">
        <f>((N48*C$18)+(O48*(C$19+C$20))+(P48*C$21)+(Q48*(C$22+C$23)))*$E$3*12+((R48*H$18)+(S48*(H$19+H$20))+(T48*H$21)+(U48*(H$22+H$23)))*$E$3*12</f>
        <v>0</v>
      </c>
      <c r="J48" s="117"/>
      <c r="K48" s="43"/>
      <c r="L48" s="44"/>
      <c r="N48" s="40">
        <f>IFERROR(VLOOKUP($E$6,$R$27:$AF$44,$S$45,1),0)</f>
        <v>0</v>
      </c>
      <c r="O48" s="40">
        <f>IFERROR(VLOOKUP($E$6,$R$27:$AF$44,$T$45,1),0)</f>
        <v>0</v>
      </c>
      <c r="P48" s="40">
        <f>IFERROR(VLOOKUP($E$6,$R$27:$AF$44,$U$45,1),0)</f>
        <v>0</v>
      </c>
      <c r="Q48" s="40">
        <f>IFERROR(VLOOKUP($E$6,$R$27:$AF$44,$V$45,1),0)</f>
        <v>0</v>
      </c>
      <c r="R48" s="40">
        <f>IFERROR(VLOOKUP($H$6,$R$27:$AF$44,S45,1),0)*0.9</f>
        <v>0</v>
      </c>
      <c r="S48" s="40">
        <f t="shared" ref="S48:U48" si="3">IFERROR(VLOOKUP($H$6,$R$27:$AF$44,T45,1),0)*0.9</f>
        <v>0</v>
      </c>
      <c r="T48" s="40">
        <f t="shared" si="3"/>
        <v>0</v>
      </c>
      <c r="U48" s="40">
        <f t="shared" si="3"/>
        <v>0</v>
      </c>
      <c r="V48" s="36"/>
      <c r="W48" s="36"/>
      <c r="X48" s="36"/>
      <c r="Y48" s="36"/>
      <c r="Z48" s="36"/>
      <c r="AA48" s="4"/>
      <c r="AB48" s="4"/>
      <c r="AC48" s="4"/>
      <c r="AD48" s="68"/>
      <c r="AE48" s="68"/>
      <c r="AF48" s="68"/>
      <c r="AG48" s="68"/>
      <c r="AH48" s="68"/>
      <c r="AI48" s="68"/>
      <c r="AJ48" s="68"/>
      <c r="AO48" s="24"/>
      <c r="AP48" s="24"/>
      <c r="AQ48" s="24"/>
      <c r="AR48" s="24"/>
      <c r="AT48" s="24"/>
      <c r="BD48" s="51"/>
      <c r="CD48" s="1"/>
      <c r="CE48" s="1"/>
    </row>
    <row r="49" spans="2:83">
      <c r="B49" s="115" t="s">
        <v>5</v>
      </c>
      <c r="C49" s="115"/>
      <c r="D49" s="90"/>
      <c r="E49" s="103">
        <v>1</v>
      </c>
      <c r="F49" s="103"/>
      <c r="G49" s="103"/>
      <c r="H49" s="103"/>
      <c r="I49" s="116">
        <f>((N49*E$18)+(O49*(E$19+E$20))+(P49*E$21)+(Q49*(E$22+E$23)))*$E$3*12+((R49*I$18)+(S49*(I$19+I$20))+(T49*I$21)+(U49*(I$22+I$23)))*$E$3*12</f>
        <v>0</v>
      </c>
      <c r="J49" s="117"/>
      <c r="K49" s="43"/>
      <c r="L49" s="44"/>
      <c r="N49" s="40">
        <f>IFERROR(VLOOKUP($E$6,$R$27:$AF$44,$W$45,1),0)</f>
        <v>0</v>
      </c>
      <c r="O49" s="40">
        <f>IFERROR(VLOOKUP($E$6,$R$27:$AF$44,$X$45,1),0)</f>
        <v>0</v>
      </c>
      <c r="P49" s="40">
        <f>IFERROR(VLOOKUP($E$6,$R$27:$AF$44,$Y$45,1),0)</f>
        <v>0</v>
      </c>
      <c r="Q49" s="40">
        <f>IFERROR(VLOOKUP($E$6,$R$27:$AF$44,$Z$45,1),0)</f>
        <v>0</v>
      </c>
      <c r="R49" s="40">
        <f>IFERROR(VLOOKUP($H$6,$R$27:$AF$44,$W$45,1),0)*0.9</f>
        <v>0</v>
      </c>
      <c r="S49" s="40">
        <f>IFERROR(VLOOKUP($H$6,$R$27:$AF$44,$X$45,1),0)*0.9</f>
        <v>0</v>
      </c>
      <c r="T49" s="40">
        <f>IFERROR(VLOOKUP($H$6,$R$27:$AF$44,$Y$45,1),0)*0.9</f>
        <v>0</v>
      </c>
      <c r="U49" s="40">
        <f>IFERROR(VLOOKUP($H$6,$R$27:$AF$44,$Z$45,1),0)*0.9</f>
        <v>0</v>
      </c>
      <c r="V49" s="36"/>
      <c r="W49" s="36"/>
      <c r="X49" s="36"/>
      <c r="Y49" s="36"/>
      <c r="Z49" s="36"/>
      <c r="AA49" s="4"/>
      <c r="AB49" s="4"/>
      <c r="AC49" s="4"/>
      <c r="AD49" s="68"/>
      <c r="AE49" s="68"/>
      <c r="AF49" s="68"/>
      <c r="AG49" s="68"/>
      <c r="AH49" s="68"/>
      <c r="AI49" s="68"/>
      <c r="AJ49" s="68"/>
      <c r="AO49" s="24"/>
      <c r="AP49" s="24"/>
      <c r="AQ49" s="24"/>
      <c r="BB49" s="51"/>
      <c r="BC49" s="51"/>
      <c r="BD49" s="51"/>
      <c r="BE49" s="51"/>
      <c r="CB49" s="1"/>
      <c r="CC49" s="1"/>
      <c r="CD49" s="1"/>
      <c r="CE49" s="1"/>
    </row>
    <row r="50" spans="2:83">
      <c r="B50" s="115" t="s">
        <v>70</v>
      </c>
      <c r="C50" s="115"/>
      <c r="D50" s="90"/>
      <c r="E50" s="156"/>
      <c r="F50" s="156"/>
      <c r="G50" s="103"/>
      <c r="H50" s="103"/>
      <c r="I50" s="116">
        <f>N50*(F$21+J$21)*$E$3*12*E50</f>
        <v>0</v>
      </c>
      <c r="J50" s="117"/>
      <c r="K50" s="43"/>
      <c r="L50" s="44"/>
      <c r="N50" s="40">
        <f>IFERROR(VLOOKUP($K6,$R$27:$AF$44,$AA$45,1),0)</f>
        <v>0</v>
      </c>
      <c r="O50" s="41"/>
      <c r="P50" s="41"/>
      <c r="Q50" s="41"/>
      <c r="R50" s="41"/>
      <c r="S50" s="36"/>
      <c r="T50" s="36"/>
      <c r="U50" s="36"/>
      <c r="V50" s="36"/>
      <c r="W50" s="36"/>
      <c r="X50" s="36"/>
      <c r="Y50" s="36"/>
      <c r="Z50" s="36"/>
      <c r="AA50" s="4"/>
      <c r="AB50" s="4"/>
      <c r="AC50" s="4"/>
      <c r="AD50" s="68"/>
      <c r="AE50" s="68"/>
      <c r="AF50" s="68"/>
      <c r="AG50" s="68"/>
      <c r="AH50" s="68"/>
      <c r="AI50" s="68"/>
      <c r="AJ50" s="68"/>
      <c r="AO50" s="24"/>
      <c r="AP50" s="24"/>
      <c r="AQ50" s="24"/>
      <c r="BB50" s="51"/>
      <c r="BC50" s="51"/>
      <c r="BD50" s="51"/>
      <c r="BE50" s="51"/>
      <c r="CB50" s="1"/>
      <c r="CC50" s="1"/>
      <c r="CD50" s="1"/>
      <c r="CE50" s="1"/>
    </row>
    <row r="51" spans="2:83">
      <c r="B51" s="115" t="s">
        <v>71</v>
      </c>
      <c r="C51" s="115"/>
      <c r="D51" s="90"/>
      <c r="E51" s="156"/>
      <c r="F51" s="156"/>
      <c r="G51" s="103"/>
      <c r="H51" s="103"/>
      <c r="I51" s="116">
        <f>N51*(F$24+J$24)*$E$3*12*E51</f>
        <v>0</v>
      </c>
      <c r="J51" s="117"/>
      <c r="K51" s="43"/>
      <c r="L51" s="44"/>
      <c r="N51" s="40">
        <f>IFERROR(VLOOKUP($K$6,$R$27:$AF$44,$AB$45,1),0)</f>
        <v>0</v>
      </c>
      <c r="O51" s="41"/>
      <c r="P51" s="41"/>
      <c r="Q51" s="41"/>
      <c r="R51" s="41"/>
      <c r="S51" s="36"/>
      <c r="T51" s="36"/>
      <c r="U51" s="36"/>
      <c r="V51" s="36"/>
      <c r="W51" s="36"/>
      <c r="X51" s="36"/>
      <c r="Y51" s="36"/>
      <c r="Z51" s="36"/>
      <c r="AA51" s="4"/>
      <c r="AB51" s="4"/>
      <c r="AC51" s="4"/>
      <c r="AD51" s="68"/>
      <c r="AE51" s="68"/>
      <c r="AF51" s="68"/>
      <c r="AG51" s="68"/>
      <c r="AH51" s="68"/>
      <c r="AI51" s="68"/>
      <c r="AJ51" s="68"/>
      <c r="AO51" s="24"/>
      <c r="AP51" s="24"/>
      <c r="AQ51" s="24"/>
      <c r="BB51" s="51"/>
      <c r="BC51" s="51"/>
      <c r="BD51" s="51"/>
      <c r="BE51" s="51"/>
      <c r="CB51" s="1"/>
      <c r="CC51" s="1"/>
      <c r="CD51" s="1"/>
      <c r="CE51" s="1"/>
    </row>
    <row r="52" spans="2:83">
      <c r="B52" s="155" t="s">
        <v>72</v>
      </c>
      <c r="C52" s="155"/>
      <c r="D52" s="93">
        <f>IF(E52=1,1,0)</f>
        <v>0</v>
      </c>
      <c r="E52" s="156"/>
      <c r="F52" s="156"/>
      <c r="G52" s="103"/>
      <c r="H52" s="103"/>
      <c r="I52" s="116">
        <f>N52*(F22+F23+J22+J23)*E3*12*E52</f>
        <v>0</v>
      </c>
      <c r="J52" s="117"/>
      <c r="K52" s="43"/>
      <c r="L52" s="44"/>
      <c r="N52" s="40">
        <f>IFERROR(VLOOKUP($K6,$R$27:$AF$44,$AD$45,1),0)</f>
        <v>0</v>
      </c>
      <c r="O52" s="41"/>
      <c r="P52" s="41"/>
      <c r="Q52" s="41"/>
      <c r="R52" s="41"/>
      <c r="S52" s="36"/>
      <c r="T52" s="36"/>
      <c r="U52" s="36"/>
      <c r="V52" s="36"/>
      <c r="W52" s="36"/>
      <c r="X52" s="36"/>
      <c r="Y52" s="36"/>
      <c r="Z52" s="36"/>
      <c r="AA52" s="4"/>
      <c r="AB52" s="4"/>
      <c r="AC52" s="4"/>
      <c r="AO52" s="24"/>
      <c r="AP52" s="24"/>
      <c r="AQ52" s="24"/>
      <c r="BB52" s="51"/>
      <c r="BC52" s="51"/>
      <c r="BD52" s="51"/>
      <c r="BE52" s="51"/>
      <c r="CB52" s="1"/>
      <c r="CC52" s="1"/>
      <c r="CD52" s="1"/>
      <c r="CE52" s="1"/>
    </row>
    <row r="53" spans="2:83" ht="57" customHeight="1">
      <c r="B53" s="155" t="s">
        <v>134</v>
      </c>
      <c r="C53" s="155"/>
      <c r="D53" s="93">
        <f>IF(E53=1,1,0)</f>
        <v>0</v>
      </c>
      <c r="E53" s="156"/>
      <c r="F53" s="156"/>
      <c r="G53" s="103"/>
      <c r="H53" s="103"/>
      <c r="I53" s="116">
        <f>N53*(F$24+J$24)*$E$3*$I$12*12*E53</f>
        <v>0</v>
      </c>
      <c r="J53" s="117"/>
      <c r="K53" s="157" t="str">
        <f>IF(OR(E52+E53=1,E52+E53=0),"OK","４歳以上児児配置加算とチーム保育加配加算は併給不可です")</f>
        <v>OK</v>
      </c>
      <c r="L53" s="158"/>
      <c r="M53" s="69"/>
      <c r="N53" s="40">
        <f>IFERROR(VLOOKUP($K6,$R$27:$AF$44,$AF$45,1),0)</f>
        <v>0</v>
      </c>
      <c r="O53" s="41"/>
      <c r="P53" s="41"/>
      <c r="Q53" s="41"/>
      <c r="R53" s="41"/>
      <c r="S53" s="36"/>
      <c r="T53" s="36"/>
      <c r="U53" s="36"/>
      <c r="AA53" s="4"/>
      <c r="AB53" s="4"/>
      <c r="AC53" s="4"/>
      <c r="BB53" s="51"/>
      <c r="BC53" s="51"/>
      <c r="BD53" s="51"/>
      <c r="BE53" s="51"/>
      <c r="CB53" s="1"/>
      <c r="CC53" s="1"/>
      <c r="CD53" s="1"/>
      <c r="CE53" s="1"/>
    </row>
    <row r="54" spans="2:83">
      <c r="B54" s="155" t="s">
        <v>130</v>
      </c>
      <c r="C54" s="155"/>
      <c r="D54" s="93"/>
      <c r="E54" s="156"/>
      <c r="F54" s="156"/>
      <c r="G54" s="103"/>
      <c r="H54" s="103"/>
      <c r="I54" s="125">
        <f>((N54*(F24+J24)*$E$3*12))*E54*-1</f>
        <v>0</v>
      </c>
      <c r="J54" s="126"/>
      <c r="K54" s="43"/>
      <c r="L54" s="44"/>
      <c r="N54" s="40">
        <f>IFERROR(VLOOKUP($K6,$R$27:$AF$44,$AC$45,1),0)</f>
        <v>0</v>
      </c>
      <c r="O54" s="40"/>
      <c r="P54" s="40"/>
      <c r="Q54" s="40"/>
      <c r="R54" s="40"/>
      <c r="V54" s="4"/>
      <c r="W54" s="4"/>
      <c r="X54" s="4"/>
      <c r="Y54" s="4"/>
      <c r="Z54" s="4"/>
      <c r="AA54" s="4"/>
      <c r="AB54" s="4"/>
      <c r="AC54" s="4"/>
      <c r="AL54" s="24"/>
      <c r="AM54" s="24"/>
      <c r="AN54" s="24"/>
      <c r="AO54" s="24"/>
      <c r="AP54" s="24"/>
      <c r="AQ54" s="24"/>
      <c r="BB54" s="51"/>
      <c r="BC54" s="51"/>
      <c r="BD54" s="51"/>
      <c r="BE54" s="51"/>
      <c r="CB54" s="1"/>
      <c r="CC54" s="1"/>
      <c r="CD54" s="1"/>
      <c r="CE54" s="1"/>
    </row>
    <row r="55" spans="2:83">
      <c r="B55" s="115" t="s">
        <v>75</v>
      </c>
      <c r="C55" s="115"/>
      <c r="D55" s="90"/>
      <c r="E55" s="156"/>
      <c r="F55" s="156"/>
      <c r="G55" s="103"/>
      <c r="H55" s="103"/>
      <c r="I55" s="116">
        <f>N55*$E$3*12*E55</f>
        <v>0</v>
      </c>
      <c r="J55" s="117"/>
      <c r="K55" s="43"/>
      <c r="L55" s="44"/>
      <c r="N55" s="40">
        <f>IFERROR(VLOOKUP($I26,$AH$29:$AI$42,2,1),0)</f>
        <v>0</v>
      </c>
      <c r="O55" s="41"/>
      <c r="P55" s="41"/>
      <c r="Q55" s="41"/>
      <c r="R55" s="41"/>
      <c r="S55" s="41"/>
      <c r="T55" s="41"/>
      <c r="U55" s="41"/>
      <c r="V55" s="4"/>
      <c r="W55" s="4"/>
      <c r="X55" s="4"/>
      <c r="Y55" s="4"/>
      <c r="Z55" s="4"/>
      <c r="AA55" s="4"/>
      <c r="AB55" s="4"/>
      <c r="AC55" s="4"/>
      <c r="AL55" s="24"/>
      <c r="AM55" s="24"/>
      <c r="AN55" s="24"/>
      <c r="AO55" s="24"/>
      <c r="AP55" s="24"/>
      <c r="AQ55" s="24"/>
      <c r="BB55" s="51"/>
      <c r="BC55" s="51"/>
      <c r="BD55" s="51"/>
      <c r="BE55" s="51"/>
      <c r="CB55" s="1"/>
      <c r="CC55" s="1"/>
      <c r="CD55" s="1"/>
      <c r="CE55" s="1"/>
    </row>
    <row r="56" spans="2:83">
      <c r="B56" s="115" t="s">
        <v>77</v>
      </c>
      <c r="C56" s="115"/>
      <c r="D56" s="90"/>
      <c r="E56" s="156"/>
      <c r="F56" s="156"/>
      <c r="G56" s="156"/>
      <c r="H56" s="156"/>
      <c r="I56" s="116">
        <f>IF(E56=1,N56*$E$3*12,0)</f>
        <v>0</v>
      </c>
      <c r="J56" s="117"/>
      <c r="K56" s="43"/>
      <c r="L56" s="44"/>
      <c r="N56" s="40" t="e">
        <f>HLOOKUP(G56,AP26:AQ27,2,FALSE)</f>
        <v>#N/A</v>
      </c>
      <c r="O56" s="41"/>
      <c r="P56" s="41"/>
      <c r="Q56" s="41"/>
      <c r="R56" s="41"/>
      <c r="S56" s="41"/>
      <c r="T56" s="41"/>
      <c r="U56" s="41"/>
      <c r="V56" s="4"/>
      <c r="W56" s="4"/>
      <c r="X56" s="4"/>
      <c r="Y56" s="4"/>
      <c r="Z56" s="4"/>
      <c r="AA56" s="4"/>
      <c r="AB56" s="4"/>
      <c r="AC56" s="4"/>
      <c r="AL56" s="24"/>
      <c r="AM56" s="24"/>
      <c r="AN56" s="24"/>
      <c r="AO56" s="24"/>
      <c r="AP56" s="24"/>
      <c r="AQ56" s="24"/>
      <c r="BB56" s="51"/>
      <c r="BC56" s="51"/>
      <c r="BD56" s="51"/>
      <c r="BE56" s="51"/>
      <c r="CB56" s="1"/>
      <c r="CC56" s="1"/>
      <c r="CD56" s="1"/>
      <c r="CE56" s="1"/>
    </row>
    <row r="57" spans="2:83">
      <c r="B57" s="115" t="s">
        <v>79</v>
      </c>
      <c r="C57" s="115"/>
      <c r="D57" s="90"/>
      <c r="E57" s="156"/>
      <c r="F57" s="156"/>
      <c r="G57" s="156"/>
      <c r="H57" s="156"/>
      <c r="I57" s="116">
        <f>IF(E57=1,N57*$E$3*12,0)</f>
        <v>0</v>
      </c>
      <c r="J57" s="117"/>
      <c r="K57" s="43"/>
      <c r="L57" s="44"/>
      <c r="N57" s="40" t="e">
        <f>HLOOKUP(G57,AR26:AT27,2,FALSE)</f>
        <v>#N/A</v>
      </c>
      <c r="O57" s="41"/>
      <c r="P57" s="41"/>
      <c r="Q57" s="41"/>
      <c r="S57" s="41"/>
      <c r="T57" s="41"/>
      <c r="U57" s="41"/>
      <c r="V57" s="4"/>
      <c r="W57" s="4"/>
      <c r="X57" s="4"/>
      <c r="Y57" s="4"/>
      <c r="Z57" s="4"/>
      <c r="AA57" s="4"/>
      <c r="AB57" s="4"/>
      <c r="AC57" s="4"/>
      <c r="AL57" s="24"/>
      <c r="AM57" s="24"/>
      <c r="AN57" s="24"/>
      <c r="AO57" s="24"/>
      <c r="AP57" s="24"/>
      <c r="AQ57" s="24"/>
      <c r="BB57" s="51"/>
      <c r="BC57" s="51"/>
      <c r="BD57" s="51"/>
      <c r="BE57" s="51"/>
      <c r="CB57" s="1"/>
      <c r="CC57" s="1"/>
      <c r="CD57" s="1"/>
      <c r="CE57" s="1"/>
    </row>
    <row r="58" spans="2:83">
      <c r="B58" s="115" t="s">
        <v>80</v>
      </c>
      <c r="C58" s="115"/>
      <c r="D58" s="90"/>
      <c r="E58" s="103">
        <v>1</v>
      </c>
      <c r="F58" s="103"/>
      <c r="G58" s="103"/>
      <c r="H58" s="103"/>
      <c r="I58" s="116">
        <f>IF(D53=0,(AV27*(F19+J19)+AX27*(F22+J22))*12*E3*E58,(AV27*(F19+J19)+AW27*(F22+J22)+AY27*(F23+J23))*12*E3*E58)</f>
        <v>0</v>
      </c>
      <c r="J58" s="117"/>
      <c r="K58" s="43"/>
      <c r="L58" s="44"/>
      <c r="N58" s="2"/>
      <c r="O58" s="2"/>
      <c r="P58" s="2"/>
      <c r="Q58" s="2"/>
      <c r="S58" s="40"/>
      <c r="T58" s="40"/>
      <c r="U58" s="40"/>
      <c r="V58" s="4"/>
      <c r="W58" s="4"/>
      <c r="X58" s="4"/>
      <c r="Y58" s="4"/>
      <c r="Z58" s="4"/>
      <c r="AA58" s="4"/>
      <c r="AB58" s="4"/>
      <c r="AC58" s="4"/>
      <c r="AL58" s="24"/>
      <c r="AM58" s="24"/>
      <c r="AN58" s="24"/>
      <c r="AO58" s="24"/>
      <c r="AP58" s="24"/>
      <c r="AQ58" s="24"/>
      <c r="BB58" s="51"/>
      <c r="BC58" s="51"/>
      <c r="BD58" s="51"/>
      <c r="BE58" s="51"/>
      <c r="CB58" s="1"/>
      <c r="CC58" s="1"/>
      <c r="CD58" s="1"/>
      <c r="CE58" s="1"/>
    </row>
    <row r="59" spans="2:83">
      <c r="B59" s="115" t="s">
        <v>81</v>
      </c>
      <c r="C59" s="115"/>
      <c r="D59" s="90"/>
      <c r="E59" s="156"/>
      <c r="F59" s="156"/>
      <c r="G59" s="156"/>
      <c r="H59" s="156"/>
      <c r="I59" s="125">
        <f t="shared" ref="I59:I70" si="4">IF(E59=1,ROUNDDOWN((SUM($I$48:$J$51)/12)*HLOOKUP(G59,$N$59:$Q$60,2,FALSE)*-1,-1),0)</f>
        <v>0</v>
      </c>
      <c r="J59" s="126"/>
      <c r="K59" s="43"/>
      <c r="L59" s="44"/>
      <c r="N59" s="45" t="s">
        <v>26</v>
      </c>
      <c r="O59" s="45" t="s">
        <v>27</v>
      </c>
      <c r="P59" s="45" t="s">
        <v>28</v>
      </c>
      <c r="Q59" s="45" t="s">
        <v>29</v>
      </c>
      <c r="S59" s="41"/>
      <c r="T59" s="41"/>
      <c r="U59" s="41"/>
      <c r="V59" s="4"/>
      <c r="W59" s="4"/>
      <c r="X59" s="4"/>
      <c r="Y59" s="4"/>
      <c r="Z59" s="4"/>
      <c r="AA59" s="4"/>
      <c r="AB59" s="4"/>
      <c r="AC59" s="4"/>
      <c r="AL59" s="24"/>
      <c r="AM59" s="24"/>
      <c r="AN59" s="24"/>
      <c r="AO59" s="24"/>
      <c r="AP59" s="24"/>
      <c r="AQ59" s="24"/>
      <c r="BB59" s="51"/>
      <c r="BC59" s="51"/>
      <c r="BD59" s="51"/>
      <c r="BE59" s="51"/>
      <c r="CB59" s="1"/>
      <c r="CC59" s="1"/>
      <c r="CD59" s="1"/>
      <c r="CE59" s="1"/>
    </row>
    <row r="60" spans="2:83">
      <c r="B60" s="115" t="s">
        <v>82</v>
      </c>
      <c r="C60" s="115"/>
      <c r="D60" s="90"/>
      <c r="E60" s="156"/>
      <c r="F60" s="156"/>
      <c r="G60" s="156"/>
      <c r="H60" s="156"/>
      <c r="I60" s="125">
        <f t="shared" si="4"/>
        <v>0</v>
      </c>
      <c r="J60" s="126"/>
      <c r="K60" s="43"/>
      <c r="L60" s="44"/>
      <c r="N60" s="47" t="e">
        <f>VLOOKUP($E$6,$R$27:$AN$44,AK45,1)</f>
        <v>#N/A</v>
      </c>
      <c r="O60" s="47" t="e">
        <f t="shared" ref="O60:Q60" si="5">VLOOKUP($E$6,$R$27:$AN$44,AL45,1)</f>
        <v>#N/A</v>
      </c>
      <c r="P60" s="47" t="e">
        <f t="shared" si="5"/>
        <v>#N/A</v>
      </c>
      <c r="Q60" s="47" t="e">
        <f t="shared" si="5"/>
        <v>#N/A</v>
      </c>
      <c r="S60" s="41"/>
      <c r="T60" s="41"/>
      <c r="U60" s="41"/>
      <c r="V60" s="4"/>
      <c r="W60" s="4"/>
      <c r="X60" s="4"/>
      <c r="Y60" s="4"/>
      <c r="Z60" s="4"/>
      <c r="AA60" s="4"/>
      <c r="AB60" s="4"/>
      <c r="AC60" s="4"/>
      <c r="AL60" s="24"/>
      <c r="AM60" s="24"/>
      <c r="AN60" s="24"/>
      <c r="AO60" s="24"/>
      <c r="AP60" s="24"/>
      <c r="AQ60" s="24"/>
      <c r="BB60" s="51"/>
      <c r="BC60" s="51"/>
      <c r="BD60" s="51"/>
      <c r="BE60" s="51"/>
      <c r="CB60" s="1"/>
      <c r="CC60" s="1"/>
      <c r="CD60" s="1"/>
      <c r="CE60" s="1"/>
    </row>
    <row r="61" spans="2:83">
      <c r="B61" s="115" t="s">
        <v>83</v>
      </c>
      <c r="C61" s="115"/>
      <c r="D61" s="90"/>
      <c r="E61" s="156"/>
      <c r="F61" s="156"/>
      <c r="G61" s="156"/>
      <c r="H61" s="156"/>
      <c r="I61" s="125">
        <f t="shared" si="4"/>
        <v>0</v>
      </c>
      <c r="J61" s="126"/>
      <c r="K61" s="43"/>
      <c r="L61" s="44"/>
      <c r="N61" s="2"/>
      <c r="O61" s="2"/>
      <c r="P61" s="2"/>
      <c r="Q61" s="2"/>
      <c r="S61" s="41"/>
      <c r="T61" s="41"/>
      <c r="U61" s="41"/>
      <c r="V61" s="4"/>
      <c r="W61" s="4"/>
      <c r="X61" s="4"/>
      <c r="Y61" s="4"/>
      <c r="Z61" s="4"/>
      <c r="AA61" s="4"/>
      <c r="AB61" s="4"/>
      <c r="AC61" s="4"/>
      <c r="AL61" s="24"/>
      <c r="AM61" s="24"/>
      <c r="AN61" s="24"/>
      <c r="AO61" s="24"/>
      <c r="AP61" s="24"/>
      <c r="AQ61" s="24"/>
      <c r="BB61" s="51"/>
      <c r="BC61" s="51"/>
      <c r="BD61" s="51"/>
      <c r="BE61" s="51"/>
      <c r="CB61" s="1"/>
      <c r="CC61" s="1"/>
      <c r="CD61" s="1"/>
      <c r="CE61" s="1"/>
    </row>
    <row r="62" spans="2:83">
      <c r="B62" s="115" t="s">
        <v>84</v>
      </c>
      <c r="C62" s="115"/>
      <c r="D62" s="90"/>
      <c r="E62" s="156"/>
      <c r="F62" s="156"/>
      <c r="G62" s="156"/>
      <c r="H62" s="156"/>
      <c r="I62" s="125">
        <f t="shared" si="4"/>
        <v>0</v>
      </c>
      <c r="J62" s="126"/>
      <c r="K62" s="43"/>
      <c r="L62" s="44"/>
      <c r="N62" s="2"/>
      <c r="O62" s="2"/>
      <c r="P62" s="2"/>
      <c r="Q62" s="2"/>
      <c r="S62" s="41"/>
      <c r="T62" s="41"/>
      <c r="U62" s="41"/>
      <c r="V62" s="4"/>
      <c r="W62" s="4"/>
      <c r="X62" s="4"/>
      <c r="Y62" s="4"/>
      <c r="Z62" s="4"/>
      <c r="AA62" s="4"/>
      <c r="AB62" s="4"/>
      <c r="AC62" s="4"/>
      <c r="AO62" s="24"/>
      <c r="AP62" s="24"/>
      <c r="AQ62" s="24"/>
      <c r="BB62" s="51"/>
      <c r="BC62" s="51"/>
      <c r="BD62" s="51"/>
      <c r="BE62" s="51"/>
      <c r="CB62" s="1"/>
      <c r="CC62" s="1"/>
      <c r="CD62" s="1"/>
      <c r="CE62" s="1"/>
    </row>
    <row r="63" spans="2:83">
      <c r="B63" s="115" t="s">
        <v>85</v>
      </c>
      <c r="C63" s="115"/>
      <c r="D63" s="90"/>
      <c r="E63" s="156"/>
      <c r="F63" s="156"/>
      <c r="G63" s="156"/>
      <c r="H63" s="156"/>
      <c r="I63" s="125">
        <f t="shared" si="4"/>
        <v>0</v>
      </c>
      <c r="J63" s="126"/>
      <c r="K63" s="43"/>
      <c r="L63" s="44"/>
      <c r="N63" s="2"/>
      <c r="O63" s="2"/>
      <c r="P63" s="2"/>
      <c r="Q63" s="2"/>
      <c r="S63" s="41"/>
      <c r="T63" s="41"/>
      <c r="U63" s="41"/>
      <c r="AA63" s="4"/>
      <c r="AB63" s="4"/>
      <c r="AC63" s="4"/>
      <c r="AO63" s="24"/>
      <c r="AP63" s="24"/>
      <c r="AQ63" s="24"/>
      <c r="BB63" s="51"/>
      <c r="BC63" s="51"/>
      <c r="BD63" s="51"/>
      <c r="BE63" s="51"/>
      <c r="CB63" s="1"/>
      <c r="CC63" s="1"/>
      <c r="CD63" s="1"/>
      <c r="CE63" s="1"/>
    </row>
    <row r="64" spans="2:83">
      <c r="B64" s="115" t="s">
        <v>86</v>
      </c>
      <c r="C64" s="115"/>
      <c r="D64" s="90"/>
      <c r="E64" s="156"/>
      <c r="F64" s="156"/>
      <c r="G64" s="156"/>
      <c r="H64" s="156"/>
      <c r="I64" s="125">
        <f t="shared" si="4"/>
        <v>0</v>
      </c>
      <c r="J64" s="126"/>
      <c r="K64" s="43"/>
      <c r="L64" s="44"/>
      <c r="N64" s="2"/>
      <c r="O64" s="2"/>
      <c r="P64" s="2"/>
      <c r="Q64" s="2"/>
      <c r="R64" s="46"/>
      <c r="S64" s="46"/>
      <c r="T64" s="46"/>
      <c r="U64" s="46"/>
      <c r="AA64" s="4"/>
      <c r="AB64" s="4"/>
      <c r="AC64" s="4"/>
      <c r="AO64" s="24"/>
      <c r="AP64" s="24"/>
      <c r="AQ64" s="24"/>
      <c r="BB64" s="51"/>
      <c r="BC64" s="51"/>
      <c r="BD64" s="51"/>
      <c r="BE64" s="51"/>
      <c r="CB64" s="1"/>
      <c r="CC64" s="1"/>
      <c r="CD64" s="1"/>
      <c r="CE64" s="1"/>
    </row>
    <row r="65" spans="2:83">
      <c r="B65" s="115" t="s">
        <v>87</v>
      </c>
      <c r="C65" s="115"/>
      <c r="D65" s="90"/>
      <c r="E65" s="156"/>
      <c r="F65" s="156"/>
      <c r="G65" s="156"/>
      <c r="H65" s="156"/>
      <c r="I65" s="125">
        <f t="shared" si="4"/>
        <v>0</v>
      </c>
      <c r="J65" s="126"/>
      <c r="K65" s="43"/>
      <c r="L65" s="44"/>
      <c r="N65" s="45"/>
      <c r="O65" s="45"/>
      <c r="P65" s="45"/>
      <c r="Q65" s="45"/>
      <c r="R65" s="46"/>
      <c r="S65" s="46"/>
      <c r="T65" s="46"/>
      <c r="U65" s="46"/>
      <c r="AA65" s="4"/>
      <c r="AB65" s="4"/>
      <c r="AC65" s="4"/>
      <c r="AO65" s="24"/>
      <c r="AP65" s="24"/>
      <c r="AQ65" s="24"/>
      <c r="BB65" s="51"/>
      <c r="BC65" s="51"/>
      <c r="BD65" s="51"/>
      <c r="BE65" s="51"/>
      <c r="CB65" s="1"/>
      <c r="CC65" s="1"/>
      <c r="CD65" s="1"/>
      <c r="CE65" s="1"/>
    </row>
    <row r="66" spans="2:83">
      <c r="B66" s="115" t="s">
        <v>88</v>
      </c>
      <c r="C66" s="115"/>
      <c r="D66" s="90"/>
      <c r="E66" s="156"/>
      <c r="F66" s="156"/>
      <c r="G66" s="156"/>
      <c r="H66" s="156"/>
      <c r="I66" s="125">
        <f t="shared" si="4"/>
        <v>0</v>
      </c>
      <c r="J66" s="126"/>
      <c r="K66" s="43"/>
      <c r="L66" s="44"/>
      <c r="N66" s="2"/>
      <c r="O66" s="2"/>
      <c r="P66" s="2"/>
      <c r="Q66" s="2"/>
      <c r="R66" s="46"/>
      <c r="S66" s="46"/>
      <c r="T66" s="46"/>
      <c r="U66" s="46"/>
      <c r="AA66" s="4"/>
      <c r="AB66" s="4"/>
      <c r="AC66" s="4"/>
      <c r="AO66" s="24"/>
      <c r="AP66" s="24"/>
      <c r="AQ66" s="24"/>
      <c r="BB66" s="51"/>
      <c r="BC66" s="51"/>
      <c r="BD66" s="51"/>
      <c r="BE66" s="51"/>
      <c r="CB66" s="1"/>
      <c r="CC66" s="1"/>
      <c r="CD66" s="1"/>
      <c r="CE66" s="1"/>
    </row>
    <row r="67" spans="2:83">
      <c r="B67" s="115" t="s">
        <v>89</v>
      </c>
      <c r="C67" s="115"/>
      <c r="D67" s="90"/>
      <c r="E67" s="156"/>
      <c r="F67" s="156"/>
      <c r="G67" s="156"/>
      <c r="H67" s="156"/>
      <c r="I67" s="125">
        <f t="shared" si="4"/>
        <v>0</v>
      </c>
      <c r="J67" s="126"/>
      <c r="K67" s="43"/>
      <c r="L67" s="44"/>
      <c r="N67" s="2"/>
      <c r="O67" s="2"/>
      <c r="P67" s="2"/>
      <c r="Q67" s="2"/>
      <c r="R67" s="46"/>
      <c r="S67" s="46"/>
      <c r="T67" s="46"/>
      <c r="U67" s="46"/>
      <c r="AA67" s="4"/>
      <c r="AB67" s="4"/>
      <c r="AC67" s="4"/>
      <c r="AO67" s="24"/>
      <c r="AP67" s="24"/>
      <c r="AQ67" s="24"/>
      <c r="BB67" s="51"/>
      <c r="BC67" s="51"/>
      <c r="BD67" s="51"/>
      <c r="BE67" s="51"/>
      <c r="CB67" s="1"/>
      <c r="CC67" s="1"/>
      <c r="CD67" s="1"/>
      <c r="CE67" s="1"/>
    </row>
    <row r="68" spans="2:83">
      <c r="B68" s="115" t="s">
        <v>90</v>
      </c>
      <c r="C68" s="115"/>
      <c r="D68" s="90"/>
      <c r="E68" s="156"/>
      <c r="F68" s="156"/>
      <c r="G68" s="156"/>
      <c r="H68" s="156"/>
      <c r="I68" s="125">
        <f t="shared" si="4"/>
        <v>0</v>
      </c>
      <c r="J68" s="126"/>
      <c r="K68" s="43"/>
      <c r="L68" s="44"/>
      <c r="N68" s="47"/>
      <c r="O68" s="47"/>
      <c r="P68" s="47"/>
      <c r="Q68" s="47"/>
      <c r="R68" s="46"/>
      <c r="S68" s="46"/>
      <c r="T68" s="46"/>
      <c r="U68" s="46"/>
      <c r="AA68" s="4"/>
      <c r="AB68" s="4"/>
      <c r="AC68" s="4"/>
      <c r="AO68" s="24"/>
      <c r="AP68" s="24"/>
      <c r="AQ68" s="24"/>
      <c r="BB68" s="51"/>
      <c r="BC68" s="51"/>
      <c r="BD68" s="51"/>
      <c r="BE68" s="51"/>
      <c r="CB68" s="1"/>
      <c r="CC68" s="1"/>
      <c r="CD68" s="1"/>
      <c r="CE68" s="1"/>
    </row>
    <row r="69" spans="2:83">
      <c r="B69" s="115" t="s">
        <v>91</v>
      </c>
      <c r="C69" s="115"/>
      <c r="D69" s="90"/>
      <c r="E69" s="156"/>
      <c r="F69" s="156"/>
      <c r="G69" s="156"/>
      <c r="H69" s="156"/>
      <c r="I69" s="125">
        <f t="shared" si="4"/>
        <v>0</v>
      </c>
      <c r="J69" s="126"/>
      <c r="K69" s="43"/>
      <c r="L69" s="44"/>
      <c r="N69" s="47"/>
      <c r="O69" s="47"/>
      <c r="P69" s="47"/>
      <c r="Q69" s="47"/>
      <c r="R69" s="46"/>
      <c r="S69" s="46"/>
      <c r="T69" s="46"/>
      <c r="U69" s="46"/>
      <c r="AA69" s="4"/>
      <c r="AB69" s="4"/>
      <c r="AC69" s="4"/>
      <c r="AO69" s="24"/>
      <c r="AP69" s="24"/>
      <c r="AQ69" s="24"/>
      <c r="BB69" s="51"/>
      <c r="BC69" s="51"/>
      <c r="BD69" s="51"/>
      <c r="BE69" s="51"/>
      <c r="CB69" s="1"/>
      <c r="CC69" s="1"/>
      <c r="CD69" s="1"/>
      <c r="CE69" s="1"/>
    </row>
    <row r="70" spans="2:83">
      <c r="B70" s="115" t="s">
        <v>92</v>
      </c>
      <c r="C70" s="115"/>
      <c r="D70" s="90"/>
      <c r="E70" s="156"/>
      <c r="F70" s="156"/>
      <c r="G70" s="156"/>
      <c r="H70" s="156"/>
      <c r="I70" s="125">
        <f t="shared" si="4"/>
        <v>0</v>
      </c>
      <c r="J70" s="126"/>
      <c r="K70" s="43"/>
      <c r="L70" s="44"/>
      <c r="N70" s="47"/>
      <c r="O70" s="47"/>
      <c r="P70" s="47"/>
      <c r="Q70" s="47"/>
      <c r="R70" s="71"/>
      <c r="S70" s="71"/>
      <c r="T70" s="71"/>
      <c r="U70" s="71"/>
      <c r="AA70" s="4"/>
      <c r="AB70" s="4"/>
      <c r="AC70" s="4"/>
      <c r="AO70" s="24"/>
      <c r="AP70" s="24"/>
      <c r="AQ70" s="24"/>
      <c r="BB70" s="51"/>
      <c r="BC70" s="51"/>
      <c r="BD70" s="51"/>
      <c r="BE70" s="51"/>
      <c r="CB70" s="1"/>
      <c r="CC70" s="1"/>
      <c r="CD70" s="1"/>
      <c r="CE70" s="1"/>
    </row>
    <row r="71" spans="2:83">
      <c r="B71" s="48"/>
      <c r="C71" s="48"/>
      <c r="D71" s="96"/>
      <c r="E71" s="26"/>
      <c r="F71" s="26"/>
      <c r="G71" s="26"/>
      <c r="H71" s="26"/>
      <c r="I71" s="72"/>
      <c r="J71" s="72"/>
      <c r="K71" s="73"/>
      <c r="L71" s="73"/>
      <c r="N71" s="70"/>
      <c r="O71" s="70"/>
      <c r="P71" s="70"/>
      <c r="Q71" s="70"/>
      <c r="R71" s="46"/>
      <c r="S71" s="46"/>
      <c r="T71" s="46"/>
      <c r="U71" s="46"/>
      <c r="AA71" s="4"/>
      <c r="AB71" s="4"/>
      <c r="AC71" s="4"/>
      <c r="AO71" s="24"/>
      <c r="AP71" s="24"/>
      <c r="AQ71" s="24"/>
      <c r="BB71" s="51"/>
      <c r="BC71" s="51"/>
      <c r="BD71" s="51"/>
      <c r="BE71" s="51"/>
      <c r="CB71" s="1"/>
      <c r="CC71" s="1"/>
      <c r="CD71" s="1"/>
      <c r="CE71" s="1"/>
    </row>
    <row r="72" spans="2:83">
      <c r="B72" s="12"/>
      <c r="C72" s="12"/>
      <c r="D72" s="92"/>
      <c r="H72" s="20" t="s">
        <v>41</v>
      </c>
      <c r="I72" s="116">
        <f>SUM(I31:J70)</f>
        <v>0</v>
      </c>
      <c r="J72" s="116"/>
      <c r="K72" s="118"/>
      <c r="L72" s="119"/>
      <c r="N72" s="47"/>
      <c r="O72" s="47"/>
      <c r="P72" s="47"/>
      <c r="Q72" s="47"/>
      <c r="R72" s="46"/>
      <c r="S72" s="46"/>
      <c r="T72" s="46"/>
      <c r="U72" s="46"/>
      <c r="AA72" s="4"/>
      <c r="AB72" s="4"/>
      <c r="AC72" s="4"/>
      <c r="AO72" s="24"/>
      <c r="AP72" s="24"/>
      <c r="AQ72" s="24"/>
      <c r="BB72" s="51"/>
      <c r="BC72" s="51"/>
      <c r="BD72" s="51"/>
      <c r="BE72" s="51"/>
      <c r="CB72" s="1"/>
      <c r="CC72" s="1"/>
      <c r="CD72" s="1"/>
      <c r="CE72" s="1"/>
    </row>
    <row r="73" spans="2:83">
      <c r="N73" s="47"/>
      <c r="O73" s="47"/>
      <c r="P73" s="47"/>
      <c r="Q73" s="47"/>
      <c r="R73" s="46"/>
      <c r="S73" s="46"/>
      <c r="T73" s="46"/>
      <c r="U73" s="46"/>
      <c r="AA73" s="4"/>
      <c r="AB73" s="4"/>
      <c r="AC73" s="4"/>
      <c r="AO73" s="24"/>
      <c r="AP73" s="24"/>
      <c r="AQ73" s="24"/>
      <c r="BB73" s="51"/>
      <c r="BC73" s="51"/>
      <c r="BD73" s="51"/>
      <c r="BE73" s="51"/>
      <c r="CB73" s="1"/>
      <c r="CC73" s="1"/>
      <c r="CD73" s="1"/>
      <c r="CE73" s="1"/>
    </row>
    <row r="74" spans="2:83">
      <c r="N74" s="47"/>
      <c r="O74" s="47"/>
      <c r="P74" s="47"/>
      <c r="Q74" s="47"/>
      <c r="R74" s="46"/>
      <c r="S74" s="46"/>
      <c r="T74" s="46"/>
      <c r="U74" s="46"/>
      <c r="V74" s="46"/>
      <c r="W74" s="46"/>
      <c r="AC74" s="4"/>
      <c r="AP74" s="24"/>
      <c r="AQ74" s="24"/>
      <c r="BB74" s="51"/>
      <c r="BC74" s="51"/>
      <c r="BD74" s="51"/>
      <c r="BE74" s="51"/>
      <c r="CB74" s="1"/>
      <c r="CC74" s="1"/>
      <c r="CD74" s="1"/>
      <c r="CE74" s="1"/>
    </row>
    <row r="75" spans="2:83" ht="25.5">
      <c r="B75" s="127" t="s">
        <v>93</v>
      </c>
      <c r="C75" s="127"/>
      <c r="D75" s="89"/>
      <c r="E75" s="128">
        <f>I72</f>
        <v>0</v>
      </c>
      <c r="F75" s="128"/>
      <c r="G75" s="50" t="s">
        <v>94</v>
      </c>
      <c r="H75" s="49"/>
      <c r="I75" s="49"/>
      <c r="J75" s="49"/>
      <c r="K75" s="49"/>
      <c r="L75" s="49"/>
      <c r="N75" s="47"/>
      <c r="O75" s="47"/>
      <c r="P75" s="47"/>
      <c r="Q75" s="47"/>
      <c r="R75" s="47"/>
      <c r="S75" s="47"/>
      <c r="T75" s="46"/>
      <c r="U75" s="46"/>
      <c r="V75" s="46"/>
      <c r="W75" s="46"/>
      <c r="AC75" s="4"/>
      <c r="AP75" s="24"/>
      <c r="AQ75" s="24"/>
      <c r="BB75" s="51"/>
      <c r="BC75" s="51"/>
      <c r="BD75" s="51"/>
      <c r="BE75" s="51"/>
      <c r="CB75" s="1"/>
      <c r="CC75" s="1"/>
      <c r="CD75" s="1"/>
      <c r="CE75" s="1"/>
    </row>
    <row r="76" spans="2:83">
      <c r="P76" s="47"/>
      <c r="Q76" s="47"/>
      <c r="R76" s="47"/>
      <c r="S76" s="47"/>
      <c r="T76" s="46"/>
      <c r="U76" s="46"/>
      <c r="V76" s="46"/>
      <c r="W76" s="46"/>
      <c r="AC76" s="4"/>
      <c r="AP76" s="24"/>
      <c r="AQ76" s="24"/>
      <c r="BB76" s="51"/>
      <c r="BC76" s="51"/>
      <c r="BD76" s="51"/>
      <c r="BE76" s="51"/>
      <c r="CB76" s="1"/>
      <c r="CC76" s="1"/>
      <c r="CD76" s="1"/>
      <c r="CE76" s="1"/>
    </row>
    <row r="77" spans="2:83">
      <c r="P77" s="47"/>
      <c r="Q77" s="47"/>
      <c r="R77" s="47"/>
      <c r="S77" s="47"/>
      <c r="T77" s="46"/>
      <c r="U77" s="46"/>
      <c r="AR77" s="24"/>
      <c r="BD77" s="51"/>
      <c r="BE77" s="51"/>
      <c r="CD77" s="1"/>
      <c r="CE77" s="1"/>
    </row>
    <row r="78" spans="2:83">
      <c r="P78" s="47"/>
      <c r="Q78" s="47"/>
      <c r="AR78" s="24"/>
      <c r="BD78" s="51"/>
      <c r="BE78" s="51"/>
      <c r="CD78" s="1"/>
      <c r="CE78" s="1"/>
    </row>
    <row r="79" spans="2:83">
      <c r="AR79" s="24"/>
      <c r="BE79" s="51"/>
    </row>
  </sheetData>
  <sheetProtection algorithmName="SHA-512" hashValue="wwApP66HqgfBFVb/3hHM3dOfA+pcch2yd1k90K1biy8iW+QOnudK0N0SPhEbZA0DBeyP82Fu4ZmmEaxtpJt+fQ==" saltValue="xSPgo6DpnyDDv3zwj+JvCQ==" spinCount="100000" sheet="1" objects="1" scenarios="1"/>
  <mergeCells count="204">
    <mergeCell ref="I72:J72"/>
    <mergeCell ref="K72:L72"/>
    <mergeCell ref="B75:C75"/>
    <mergeCell ref="E75:F75"/>
    <mergeCell ref="B69:C69"/>
    <mergeCell ref="E69:F69"/>
    <mergeCell ref="G69:H69"/>
    <mergeCell ref="I69:J69"/>
    <mergeCell ref="B70:C70"/>
    <mergeCell ref="E70:F70"/>
    <mergeCell ref="G70:H70"/>
    <mergeCell ref="I70:J70"/>
    <mergeCell ref="B67:C67"/>
    <mergeCell ref="E67:F67"/>
    <mergeCell ref="G67:H67"/>
    <mergeCell ref="I67:J67"/>
    <mergeCell ref="B68:C68"/>
    <mergeCell ref="E68:F68"/>
    <mergeCell ref="G68:H68"/>
    <mergeCell ref="I68:J68"/>
    <mergeCell ref="B65:C65"/>
    <mergeCell ref="E65:F65"/>
    <mergeCell ref="G65:H65"/>
    <mergeCell ref="I65:J65"/>
    <mergeCell ref="B66:C66"/>
    <mergeCell ref="E66:F66"/>
    <mergeCell ref="G66:H66"/>
    <mergeCell ref="I66:J66"/>
    <mergeCell ref="B63:C63"/>
    <mergeCell ref="E63:F63"/>
    <mergeCell ref="G63:H63"/>
    <mergeCell ref="I63:J63"/>
    <mergeCell ref="B64:C64"/>
    <mergeCell ref="E64:F64"/>
    <mergeCell ref="G64:H64"/>
    <mergeCell ref="I64:J64"/>
    <mergeCell ref="B61:C61"/>
    <mergeCell ref="E61:F61"/>
    <mergeCell ref="G61:H61"/>
    <mergeCell ref="I61:J61"/>
    <mergeCell ref="B62:C62"/>
    <mergeCell ref="E62:F62"/>
    <mergeCell ref="G62:H62"/>
    <mergeCell ref="I62:J62"/>
    <mergeCell ref="B59:C59"/>
    <mergeCell ref="E59:F59"/>
    <mergeCell ref="G59:H59"/>
    <mergeCell ref="I59:J59"/>
    <mergeCell ref="B60:C60"/>
    <mergeCell ref="E60:F60"/>
    <mergeCell ref="G60:H60"/>
    <mergeCell ref="I60:J60"/>
    <mergeCell ref="B57:C57"/>
    <mergeCell ref="E57:F57"/>
    <mergeCell ref="G57:H57"/>
    <mergeCell ref="I57:J57"/>
    <mergeCell ref="B58:C58"/>
    <mergeCell ref="E58:F58"/>
    <mergeCell ref="G58:H58"/>
    <mergeCell ref="I58:J58"/>
    <mergeCell ref="B55:C55"/>
    <mergeCell ref="E55:F55"/>
    <mergeCell ref="G55:H55"/>
    <mergeCell ref="I55:J55"/>
    <mergeCell ref="B56:C56"/>
    <mergeCell ref="E56:F56"/>
    <mergeCell ref="G56:H56"/>
    <mergeCell ref="I56:J56"/>
    <mergeCell ref="K53:L53"/>
    <mergeCell ref="B54:C54"/>
    <mergeCell ref="E54:F54"/>
    <mergeCell ref="G54:H54"/>
    <mergeCell ref="I54:J54"/>
    <mergeCell ref="B52:C52"/>
    <mergeCell ref="E52:F52"/>
    <mergeCell ref="G52:H52"/>
    <mergeCell ref="I52:J52"/>
    <mergeCell ref="B53:C53"/>
    <mergeCell ref="E53:F53"/>
    <mergeCell ref="G53:H53"/>
    <mergeCell ref="I53:J53"/>
    <mergeCell ref="B50:C50"/>
    <mergeCell ref="E50:F50"/>
    <mergeCell ref="G50:H50"/>
    <mergeCell ref="I50:J50"/>
    <mergeCell ref="B51:C51"/>
    <mergeCell ref="E51:F51"/>
    <mergeCell ref="G51:H51"/>
    <mergeCell ref="I51:J51"/>
    <mergeCell ref="B48:C48"/>
    <mergeCell ref="E48:F48"/>
    <mergeCell ref="G48:H48"/>
    <mergeCell ref="I48:J48"/>
    <mergeCell ref="B49:C49"/>
    <mergeCell ref="E49:F49"/>
    <mergeCell ref="G49:H49"/>
    <mergeCell ref="I49:J49"/>
    <mergeCell ref="B46:C46"/>
    <mergeCell ref="E46:F46"/>
    <mergeCell ref="G46:H46"/>
    <mergeCell ref="I46:J46"/>
    <mergeCell ref="B47:C47"/>
    <mergeCell ref="E47:F47"/>
    <mergeCell ref="G47:H47"/>
    <mergeCell ref="I47:J47"/>
    <mergeCell ref="B44:C44"/>
    <mergeCell ref="E44:F44"/>
    <mergeCell ref="G44:H44"/>
    <mergeCell ref="I44:J44"/>
    <mergeCell ref="B45:C45"/>
    <mergeCell ref="E45:F45"/>
    <mergeCell ref="G45:H45"/>
    <mergeCell ref="I45:J45"/>
    <mergeCell ref="B42:C42"/>
    <mergeCell ref="E42:F42"/>
    <mergeCell ref="G42:H42"/>
    <mergeCell ref="I42:J42"/>
    <mergeCell ref="B43:C43"/>
    <mergeCell ref="E43:F43"/>
    <mergeCell ref="G43:H43"/>
    <mergeCell ref="I43:J43"/>
    <mergeCell ref="B40:C40"/>
    <mergeCell ref="E40:F40"/>
    <mergeCell ref="G40:H40"/>
    <mergeCell ref="I40:J40"/>
    <mergeCell ref="B41:C41"/>
    <mergeCell ref="E41:F41"/>
    <mergeCell ref="G41:H41"/>
    <mergeCell ref="I41:J41"/>
    <mergeCell ref="B38:C38"/>
    <mergeCell ref="E38:F38"/>
    <mergeCell ref="G38:H38"/>
    <mergeCell ref="I38:J38"/>
    <mergeCell ref="K38:L38"/>
    <mergeCell ref="B39:C39"/>
    <mergeCell ref="E39:F39"/>
    <mergeCell ref="G39:H39"/>
    <mergeCell ref="I39:J39"/>
    <mergeCell ref="B36:C36"/>
    <mergeCell ref="E36:F36"/>
    <mergeCell ref="G36:H36"/>
    <mergeCell ref="I36:J36"/>
    <mergeCell ref="B37:C37"/>
    <mergeCell ref="E37:F37"/>
    <mergeCell ref="G37:H37"/>
    <mergeCell ref="I37:J37"/>
    <mergeCell ref="B34:C34"/>
    <mergeCell ref="E34:F34"/>
    <mergeCell ref="G34:H34"/>
    <mergeCell ref="I34:J34"/>
    <mergeCell ref="B35:C35"/>
    <mergeCell ref="E35:F35"/>
    <mergeCell ref="G35:H35"/>
    <mergeCell ref="I35:J35"/>
    <mergeCell ref="B32:C32"/>
    <mergeCell ref="E32:F32"/>
    <mergeCell ref="G32:H32"/>
    <mergeCell ref="I32:J32"/>
    <mergeCell ref="B33:C33"/>
    <mergeCell ref="E33:F33"/>
    <mergeCell ref="G33:H33"/>
    <mergeCell ref="I33:J33"/>
    <mergeCell ref="B29:C30"/>
    <mergeCell ref="E29:F30"/>
    <mergeCell ref="G29:H30"/>
    <mergeCell ref="I29:J30"/>
    <mergeCell ref="B31:C31"/>
    <mergeCell ref="E31:F31"/>
    <mergeCell ref="G31:H31"/>
    <mergeCell ref="I31:J31"/>
    <mergeCell ref="AA25:AA26"/>
    <mergeCell ref="D29:D30"/>
    <mergeCell ref="AB25:AB26"/>
    <mergeCell ref="AC25:AC26"/>
    <mergeCell ref="AD25:AD26"/>
    <mergeCell ref="AP25:AQ25"/>
    <mergeCell ref="B26:H26"/>
    <mergeCell ref="AH26:AH28"/>
    <mergeCell ref="AI26:AI28"/>
    <mergeCell ref="C12:E12"/>
    <mergeCell ref="G12:H12"/>
    <mergeCell ref="C13:E13"/>
    <mergeCell ref="G13:H13"/>
    <mergeCell ref="C14:E14"/>
    <mergeCell ref="R25:R26"/>
    <mergeCell ref="AK3:AK4"/>
    <mergeCell ref="C10:E10"/>
    <mergeCell ref="C11:E11"/>
    <mergeCell ref="G11:H11"/>
    <mergeCell ref="X3:X4"/>
    <mergeCell ref="Y3:Y4"/>
    <mergeCell ref="Z3:Z4"/>
    <mergeCell ref="AA3:AA4"/>
    <mergeCell ref="AB3:AB4"/>
    <mergeCell ref="AC3:AC4"/>
    <mergeCell ref="A1:L1"/>
    <mergeCell ref="B3:C3"/>
    <mergeCell ref="R3:R4"/>
    <mergeCell ref="U3:U4"/>
    <mergeCell ref="V3:V4"/>
    <mergeCell ref="W3:W4"/>
    <mergeCell ref="AG3:AH3"/>
    <mergeCell ref="AI3:AI4"/>
    <mergeCell ref="AJ3:AJ4"/>
  </mergeCells>
  <phoneticPr fontId="3"/>
  <conditionalFormatting sqref="K38:L38">
    <cfRule type="cellIs" dxfId="2" priority="2" operator="equal">
      <formula>"４歳以上児配置加算とチーム保育加配加算は併給不可です"</formula>
    </cfRule>
  </conditionalFormatting>
  <conditionalFormatting sqref="K53:L53">
    <cfRule type="cellIs" dxfId="1" priority="1" operator="equal">
      <formula>"４歳以上児児配置加算とチーム保育加配加算は併給不可です"</formula>
    </cfRule>
  </conditionalFormatting>
  <dataValidations count="5">
    <dataValidation type="list" allowBlank="1" showInputMessage="1" showErrorMessage="1" sqref="E3" xr:uid="{A908A40A-4543-4C8B-A63B-540917A703E7}">
      <formula1>"0,1,2,3,4,5,6,7,8,9,10,11,12,13,14,15,16,17,18,19"</formula1>
    </dataValidation>
    <dataValidation type="list" allowBlank="1" showInputMessage="1" showErrorMessage="1" sqref="G56:H56 G43:H43" xr:uid="{41A7239F-2AA8-4EF1-9A47-180518A9625A}">
      <formula1>"Ａ,Ｂ"</formula1>
    </dataValidation>
    <dataValidation type="list" allowBlank="1" showInputMessage="1" showErrorMessage="1" sqref="G57:H57" xr:uid="{987936D4-9CD4-416E-811B-6DE4DF2DB06C}">
      <formula1>"Ａ,Ｂ,Ｃ"</formula1>
    </dataValidation>
    <dataValidation type="list" allowBlank="1" showInputMessage="1" showErrorMessage="1" sqref="G59:H71" xr:uid="{C6001CB5-0055-4007-9649-DDAF8778882B}">
      <formula1>$AK$26:$AN$26</formula1>
    </dataValidation>
    <dataValidation type="list" allowBlank="1" showInputMessage="1" showErrorMessage="1" sqref="E59:F70 E31:F46 E50:F57" xr:uid="{34F6EEED-5037-42EB-B365-F4ED67A1B3E5}">
      <formula1>"1"</formula1>
    </dataValidation>
  </dataValidations>
  <pageMargins left="0.70866141732283472" right="0.70866141732283472" top="0.74803149606299213" bottom="0.74803149606299213" header="0.31496062992125984" footer="0.31496062992125984"/>
  <pageSetup paperSize="9"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8E053-FBA6-4306-B3EF-39B95D32D6DD}">
  <dimension ref="A1:CD46"/>
  <sheetViews>
    <sheetView view="pageBreakPreview" zoomScaleNormal="90" zoomScaleSheetLayoutView="100" workbookViewId="0">
      <selection sqref="A1:K1"/>
    </sheetView>
  </sheetViews>
  <sheetFormatPr defaultRowHeight="18.75"/>
  <cols>
    <col min="1" max="1" width="1.875" style="1" customWidth="1"/>
    <col min="2" max="10" width="8.25" style="5" customWidth="1"/>
    <col min="11" max="11" width="10.5" style="5" customWidth="1"/>
    <col min="12" max="12" width="3.125" style="1" customWidth="1"/>
    <col min="13" max="16" width="5" style="1" customWidth="1"/>
    <col min="17" max="17" width="5" style="2" customWidth="1"/>
    <col min="18" max="26" width="6.25" style="2" customWidth="1"/>
    <col min="27" max="27" width="9" style="2" customWidth="1"/>
    <col min="28" max="28" width="2.75" style="4" customWidth="1"/>
    <col min="29" max="34" width="6.25" style="4" customWidth="1"/>
    <col min="35" max="35" width="5.25" style="4" customWidth="1"/>
    <col min="36" max="36" width="2.75" style="4" customWidth="1"/>
    <col min="37" max="39" width="6.875" style="4" customWidth="1"/>
    <col min="40" max="44" width="6.25" style="4" customWidth="1"/>
    <col min="45" max="45" width="2.375" style="4" customWidth="1"/>
    <col min="46" max="54" width="6.25" style="4" customWidth="1"/>
    <col min="55" max="61" width="6.25" style="51" customWidth="1"/>
    <col min="62" max="80" width="9" style="51"/>
    <col min="81" max="265" width="9" style="1"/>
    <col min="266" max="275" width="8.25" style="1" customWidth="1"/>
    <col min="276" max="276" width="3.125" style="1" customWidth="1"/>
    <col min="277" max="277" width="5" style="1" customWidth="1"/>
    <col min="278" max="289" width="6.25" style="1" customWidth="1"/>
    <col min="290" max="290" width="2.5" style="1" customWidth="1"/>
    <col min="291" max="292" width="6.25" style="1" customWidth="1"/>
    <col min="293" max="293" width="2.5" style="1" customWidth="1"/>
    <col min="294" max="300" width="6.25" style="1" customWidth="1"/>
    <col min="301" max="301" width="2.375" style="1" customWidth="1"/>
    <col min="302" max="317" width="6.25" style="1" customWidth="1"/>
    <col min="318" max="521" width="9" style="1"/>
    <col min="522" max="531" width="8.25" style="1" customWidth="1"/>
    <col min="532" max="532" width="3.125" style="1" customWidth="1"/>
    <col min="533" max="533" width="5" style="1" customWidth="1"/>
    <col min="534" max="545" width="6.25" style="1" customWidth="1"/>
    <col min="546" max="546" width="2.5" style="1" customWidth="1"/>
    <col min="547" max="548" width="6.25" style="1" customWidth="1"/>
    <col min="549" max="549" width="2.5" style="1" customWidth="1"/>
    <col min="550" max="556" width="6.25" style="1" customWidth="1"/>
    <col min="557" max="557" width="2.375" style="1" customWidth="1"/>
    <col min="558" max="573" width="6.25" style="1" customWidth="1"/>
    <col min="574" max="777" width="9" style="1"/>
    <col min="778" max="787" width="8.25" style="1" customWidth="1"/>
    <col min="788" max="788" width="3.125" style="1" customWidth="1"/>
    <col min="789" max="789" width="5" style="1" customWidth="1"/>
    <col min="790" max="801" width="6.25" style="1" customWidth="1"/>
    <col min="802" max="802" width="2.5" style="1" customWidth="1"/>
    <col min="803" max="804" width="6.25" style="1" customWidth="1"/>
    <col min="805" max="805" width="2.5" style="1" customWidth="1"/>
    <col min="806" max="812" width="6.25" style="1" customWidth="1"/>
    <col min="813" max="813" width="2.375" style="1" customWidth="1"/>
    <col min="814" max="829" width="6.25" style="1" customWidth="1"/>
    <col min="830" max="1033" width="9" style="1"/>
    <col min="1034" max="1043" width="8.25" style="1" customWidth="1"/>
    <col min="1044" max="1044" width="3.125" style="1" customWidth="1"/>
    <col min="1045" max="1045" width="5" style="1" customWidth="1"/>
    <col min="1046" max="1057" width="6.25" style="1" customWidth="1"/>
    <col min="1058" max="1058" width="2.5" style="1" customWidth="1"/>
    <col min="1059" max="1060" width="6.25" style="1" customWidth="1"/>
    <col min="1061" max="1061" width="2.5" style="1" customWidth="1"/>
    <col min="1062" max="1068" width="6.25" style="1" customWidth="1"/>
    <col min="1069" max="1069" width="2.375" style="1" customWidth="1"/>
    <col min="1070" max="1085" width="6.25" style="1" customWidth="1"/>
    <col min="1086" max="1289" width="9" style="1"/>
    <col min="1290" max="1299" width="8.25" style="1" customWidth="1"/>
    <col min="1300" max="1300" width="3.125" style="1" customWidth="1"/>
    <col min="1301" max="1301" width="5" style="1" customWidth="1"/>
    <col min="1302" max="1313" width="6.25" style="1" customWidth="1"/>
    <col min="1314" max="1314" width="2.5" style="1" customWidth="1"/>
    <col min="1315" max="1316" width="6.25" style="1" customWidth="1"/>
    <col min="1317" max="1317" width="2.5" style="1" customWidth="1"/>
    <col min="1318" max="1324" width="6.25" style="1" customWidth="1"/>
    <col min="1325" max="1325" width="2.375" style="1" customWidth="1"/>
    <col min="1326" max="1341" width="6.25" style="1" customWidth="1"/>
    <col min="1342" max="1545" width="9" style="1"/>
    <col min="1546" max="1555" width="8.25" style="1" customWidth="1"/>
    <col min="1556" max="1556" width="3.125" style="1" customWidth="1"/>
    <col min="1557" max="1557" width="5" style="1" customWidth="1"/>
    <col min="1558" max="1569" width="6.25" style="1" customWidth="1"/>
    <col min="1570" max="1570" width="2.5" style="1" customWidth="1"/>
    <col min="1571" max="1572" width="6.25" style="1" customWidth="1"/>
    <col min="1573" max="1573" width="2.5" style="1" customWidth="1"/>
    <col min="1574" max="1580" width="6.25" style="1" customWidth="1"/>
    <col min="1581" max="1581" width="2.375" style="1" customWidth="1"/>
    <col min="1582" max="1597" width="6.25" style="1" customWidth="1"/>
    <col min="1598" max="1801" width="9" style="1"/>
    <col min="1802" max="1811" width="8.25" style="1" customWidth="1"/>
    <col min="1812" max="1812" width="3.125" style="1" customWidth="1"/>
    <col min="1813" max="1813" width="5" style="1" customWidth="1"/>
    <col min="1814" max="1825" width="6.25" style="1" customWidth="1"/>
    <col min="1826" max="1826" width="2.5" style="1" customWidth="1"/>
    <col min="1827" max="1828" width="6.25" style="1" customWidth="1"/>
    <col min="1829" max="1829" width="2.5" style="1" customWidth="1"/>
    <col min="1830" max="1836" width="6.25" style="1" customWidth="1"/>
    <col min="1837" max="1837" width="2.375" style="1" customWidth="1"/>
    <col min="1838" max="1853" width="6.25" style="1" customWidth="1"/>
    <col min="1854" max="2057" width="9" style="1"/>
    <col min="2058" max="2067" width="8.25" style="1" customWidth="1"/>
    <col min="2068" max="2068" width="3.125" style="1" customWidth="1"/>
    <col min="2069" max="2069" width="5" style="1" customWidth="1"/>
    <col min="2070" max="2081" width="6.25" style="1" customWidth="1"/>
    <col min="2082" max="2082" width="2.5" style="1" customWidth="1"/>
    <col min="2083" max="2084" width="6.25" style="1" customWidth="1"/>
    <col min="2085" max="2085" width="2.5" style="1" customWidth="1"/>
    <col min="2086" max="2092" width="6.25" style="1" customWidth="1"/>
    <col min="2093" max="2093" width="2.375" style="1" customWidth="1"/>
    <col min="2094" max="2109" width="6.25" style="1" customWidth="1"/>
    <col min="2110" max="2313" width="9" style="1"/>
    <col min="2314" max="2323" width="8.25" style="1" customWidth="1"/>
    <col min="2324" max="2324" width="3.125" style="1" customWidth="1"/>
    <col min="2325" max="2325" width="5" style="1" customWidth="1"/>
    <col min="2326" max="2337" width="6.25" style="1" customWidth="1"/>
    <col min="2338" max="2338" width="2.5" style="1" customWidth="1"/>
    <col min="2339" max="2340" width="6.25" style="1" customWidth="1"/>
    <col min="2341" max="2341" width="2.5" style="1" customWidth="1"/>
    <col min="2342" max="2348" width="6.25" style="1" customWidth="1"/>
    <col min="2349" max="2349" width="2.375" style="1" customWidth="1"/>
    <col min="2350" max="2365" width="6.25" style="1" customWidth="1"/>
    <col min="2366" max="2569" width="9" style="1"/>
    <col min="2570" max="2579" width="8.25" style="1" customWidth="1"/>
    <col min="2580" max="2580" width="3.125" style="1" customWidth="1"/>
    <col min="2581" max="2581" width="5" style="1" customWidth="1"/>
    <col min="2582" max="2593" width="6.25" style="1" customWidth="1"/>
    <col min="2594" max="2594" width="2.5" style="1" customWidth="1"/>
    <col min="2595" max="2596" width="6.25" style="1" customWidth="1"/>
    <col min="2597" max="2597" width="2.5" style="1" customWidth="1"/>
    <col min="2598" max="2604" width="6.25" style="1" customWidth="1"/>
    <col min="2605" max="2605" width="2.375" style="1" customWidth="1"/>
    <col min="2606" max="2621" width="6.25" style="1" customWidth="1"/>
    <col min="2622" max="2825" width="9" style="1"/>
    <col min="2826" max="2835" width="8.25" style="1" customWidth="1"/>
    <col min="2836" max="2836" width="3.125" style="1" customWidth="1"/>
    <col min="2837" max="2837" width="5" style="1" customWidth="1"/>
    <col min="2838" max="2849" width="6.25" style="1" customWidth="1"/>
    <col min="2850" max="2850" width="2.5" style="1" customWidth="1"/>
    <col min="2851" max="2852" width="6.25" style="1" customWidth="1"/>
    <col min="2853" max="2853" width="2.5" style="1" customWidth="1"/>
    <col min="2854" max="2860" width="6.25" style="1" customWidth="1"/>
    <col min="2861" max="2861" width="2.375" style="1" customWidth="1"/>
    <col min="2862" max="2877" width="6.25" style="1" customWidth="1"/>
    <col min="2878" max="3081" width="9" style="1"/>
    <col min="3082" max="3091" width="8.25" style="1" customWidth="1"/>
    <col min="3092" max="3092" width="3.125" style="1" customWidth="1"/>
    <col min="3093" max="3093" width="5" style="1" customWidth="1"/>
    <col min="3094" max="3105" width="6.25" style="1" customWidth="1"/>
    <col min="3106" max="3106" width="2.5" style="1" customWidth="1"/>
    <col min="3107" max="3108" width="6.25" style="1" customWidth="1"/>
    <col min="3109" max="3109" width="2.5" style="1" customWidth="1"/>
    <col min="3110" max="3116" width="6.25" style="1" customWidth="1"/>
    <col min="3117" max="3117" width="2.375" style="1" customWidth="1"/>
    <col min="3118" max="3133" width="6.25" style="1" customWidth="1"/>
    <col min="3134" max="3337" width="9" style="1"/>
    <col min="3338" max="3347" width="8.25" style="1" customWidth="1"/>
    <col min="3348" max="3348" width="3.125" style="1" customWidth="1"/>
    <col min="3349" max="3349" width="5" style="1" customWidth="1"/>
    <col min="3350" max="3361" width="6.25" style="1" customWidth="1"/>
    <col min="3362" max="3362" width="2.5" style="1" customWidth="1"/>
    <col min="3363" max="3364" width="6.25" style="1" customWidth="1"/>
    <col min="3365" max="3365" width="2.5" style="1" customWidth="1"/>
    <col min="3366" max="3372" width="6.25" style="1" customWidth="1"/>
    <col min="3373" max="3373" width="2.375" style="1" customWidth="1"/>
    <col min="3374" max="3389" width="6.25" style="1" customWidth="1"/>
    <col min="3390" max="3593" width="9" style="1"/>
    <col min="3594" max="3603" width="8.25" style="1" customWidth="1"/>
    <col min="3604" max="3604" width="3.125" style="1" customWidth="1"/>
    <col min="3605" max="3605" width="5" style="1" customWidth="1"/>
    <col min="3606" max="3617" width="6.25" style="1" customWidth="1"/>
    <col min="3618" max="3618" width="2.5" style="1" customWidth="1"/>
    <col min="3619" max="3620" width="6.25" style="1" customWidth="1"/>
    <col min="3621" max="3621" width="2.5" style="1" customWidth="1"/>
    <col min="3622" max="3628" width="6.25" style="1" customWidth="1"/>
    <col min="3629" max="3629" width="2.375" style="1" customWidth="1"/>
    <col min="3630" max="3645" width="6.25" style="1" customWidth="1"/>
    <col min="3646" max="3849" width="9" style="1"/>
    <col min="3850" max="3859" width="8.25" style="1" customWidth="1"/>
    <col min="3860" max="3860" width="3.125" style="1" customWidth="1"/>
    <col min="3861" max="3861" width="5" style="1" customWidth="1"/>
    <col min="3862" max="3873" width="6.25" style="1" customWidth="1"/>
    <col min="3874" max="3874" width="2.5" style="1" customWidth="1"/>
    <col min="3875" max="3876" width="6.25" style="1" customWidth="1"/>
    <col min="3877" max="3877" width="2.5" style="1" customWidth="1"/>
    <col min="3878" max="3884" width="6.25" style="1" customWidth="1"/>
    <col min="3885" max="3885" width="2.375" style="1" customWidth="1"/>
    <col min="3886" max="3901" width="6.25" style="1" customWidth="1"/>
    <col min="3902" max="4105" width="9" style="1"/>
    <col min="4106" max="4115" width="8.25" style="1" customWidth="1"/>
    <col min="4116" max="4116" width="3.125" style="1" customWidth="1"/>
    <col min="4117" max="4117" width="5" style="1" customWidth="1"/>
    <col min="4118" max="4129" width="6.25" style="1" customWidth="1"/>
    <col min="4130" max="4130" width="2.5" style="1" customWidth="1"/>
    <col min="4131" max="4132" width="6.25" style="1" customWidth="1"/>
    <col min="4133" max="4133" width="2.5" style="1" customWidth="1"/>
    <col min="4134" max="4140" width="6.25" style="1" customWidth="1"/>
    <col min="4141" max="4141" width="2.375" style="1" customWidth="1"/>
    <col min="4142" max="4157" width="6.25" style="1" customWidth="1"/>
    <col min="4158" max="4361" width="9" style="1"/>
    <col min="4362" max="4371" width="8.25" style="1" customWidth="1"/>
    <col min="4372" max="4372" width="3.125" style="1" customWidth="1"/>
    <col min="4373" max="4373" width="5" style="1" customWidth="1"/>
    <col min="4374" max="4385" width="6.25" style="1" customWidth="1"/>
    <col min="4386" max="4386" width="2.5" style="1" customWidth="1"/>
    <col min="4387" max="4388" width="6.25" style="1" customWidth="1"/>
    <col min="4389" max="4389" width="2.5" style="1" customWidth="1"/>
    <col min="4390" max="4396" width="6.25" style="1" customWidth="1"/>
    <col min="4397" max="4397" width="2.375" style="1" customWidth="1"/>
    <col min="4398" max="4413" width="6.25" style="1" customWidth="1"/>
    <col min="4414" max="4617" width="9" style="1"/>
    <col min="4618" max="4627" width="8.25" style="1" customWidth="1"/>
    <col min="4628" max="4628" width="3.125" style="1" customWidth="1"/>
    <col min="4629" max="4629" width="5" style="1" customWidth="1"/>
    <col min="4630" max="4641" width="6.25" style="1" customWidth="1"/>
    <col min="4642" max="4642" width="2.5" style="1" customWidth="1"/>
    <col min="4643" max="4644" width="6.25" style="1" customWidth="1"/>
    <col min="4645" max="4645" width="2.5" style="1" customWidth="1"/>
    <col min="4646" max="4652" width="6.25" style="1" customWidth="1"/>
    <col min="4653" max="4653" width="2.375" style="1" customWidth="1"/>
    <col min="4654" max="4669" width="6.25" style="1" customWidth="1"/>
    <col min="4670" max="4873" width="9" style="1"/>
    <col min="4874" max="4883" width="8.25" style="1" customWidth="1"/>
    <col min="4884" max="4884" width="3.125" style="1" customWidth="1"/>
    <col min="4885" max="4885" width="5" style="1" customWidth="1"/>
    <col min="4886" max="4897" width="6.25" style="1" customWidth="1"/>
    <col min="4898" max="4898" width="2.5" style="1" customWidth="1"/>
    <col min="4899" max="4900" width="6.25" style="1" customWidth="1"/>
    <col min="4901" max="4901" width="2.5" style="1" customWidth="1"/>
    <col min="4902" max="4908" width="6.25" style="1" customWidth="1"/>
    <col min="4909" max="4909" width="2.375" style="1" customWidth="1"/>
    <col min="4910" max="4925" width="6.25" style="1" customWidth="1"/>
    <col min="4926" max="5129" width="9" style="1"/>
    <col min="5130" max="5139" width="8.25" style="1" customWidth="1"/>
    <col min="5140" max="5140" width="3.125" style="1" customWidth="1"/>
    <col min="5141" max="5141" width="5" style="1" customWidth="1"/>
    <col min="5142" max="5153" width="6.25" style="1" customWidth="1"/>
    <col min="5154" max="5154" width="2.5" style="1" customWidth="1"/>
    <col min="5155" max="5156" width="6.25" style="1" customWidth="1"/>
    <col min="5157" max="5157" width="2.5" style="1" customWidth="1"/>
    <col min="5158" max="5164" width="6.25" style="1" customWidth="1"/>
    <col min="5165" max="5165" width="2.375" style="1" customWidth="1"/>
    <col min="5166" max="5181" width="6.25" style="1" customWidth="1"/>
    <col min="5182" max="5385" width="9" style="1"/>
    <col min="5386" max="5395" width="8.25" style="1" customWidth="1"/>
    <col min="5396" max="5396" width="3.125" style="1" customWidth="1"/>
    <col min="5397" max="5397" width="5" style="1" customWidth="1"/>
    <col min="5398" max="5409" width="6.25" style="1" customWidth="1"/>
    <col min="5410" max="5410" width="2.5" style="1" customWidth="1"/>
    <col min="5411" max="5412" width="6.25" style="1" customWidth="1"/>
    <col min="5413" max="5413" width="2.5" style="1" customWidth="1"/>
    <col min="5414" max="5420" width="6.25" style="1" customWidth="1"/>
    <col min="5421" max="5421" width="2.375" style="1" customWidth="1"/>
    <col min="5422" max="5437" width="6.25" style="1" customWidth="1"/>
    <col min="5438" max="5641" width="9" style="1"/>
    <col min="5642" max="5651" width="8.25" style="1" customWidth="1"/>
    <col min="5652" max="5652" width="3.125" style="1" customWidth="1"/>
    <col min="5653" max="5653" width="5" style="1" customWidth="1"/>
    <col min="5654" max="5665" width="6.25" style="1" customWidth="1"/>
    <col min="5666" max="5666" width="2.5" style="1" customWidth="1"/>
    <col min="5667" max="5668" width="6.25" style="1" customWidth="1"/>
    <col min="5669" max="5669" width="2.5" style="1" customWidth="1"/>
    <col min="5670" max="5676" width="6.25" style="1" customWidth="1"/>
    <col min="5677" max="5677" width="2.375" style="1" customWidth="1"/>
    <col min="5678" max="5693" width="6.25" style="1" customWidth="1"/>
    <col min="5694" max="5897" width="9" style="1"/>
    <col min="5898" max="5907" width="8.25" style="1" customWidth="1"/>
    <col min="5908" max="5908" width="3.125" style="1" customWidth="1"/>
    <col min="5909" max="5909" width="5" style="1" customWidth="1"/>
    <col min="5910" max="5921" width="6.25" style="1" customWidth="1"/>
    <col min="5922" max="5922" width="2.5" style="1" customWidth="1"/>
    <col min="5923" max="5924" width="6.25" style="1" customWidth="1"/>
    <col min="5925" max="5925" width="2.5" style="1" customWidth="1"/>
    <col min="5926" max="5932" width="6.25" style="1" customWidth="1"/>
    <col min="5933" max="5933" width="2.375" style="1" customWidth="1"/>
    <col min="5934" max="5949" width="6.25" style="1" customWidth="1"/>
    <col min="5950" max="6153" width="9" style="1"/>
    <col min="6154" max="6163" width="8.25" style="1" customWidth="1"/>
    <col min="6164" max="6164" width="3.125" style="1" customWidth="1"/>
    <col min="6165" max="6165" width="5" style="1" customWidth="1"/>
    <col min="6166" max="6177" width="6.25" style="1" customWidth="1"/>
    <col min="6178" max="6178" width="2.5" style="1" customWidth="1"/>
    <col min="6179" max="6180" width="6.25" style="1" customWidth="1"/>
    <col min="6181" max="6181" width="2.5" style="1" customWidth="1"/>
    <col min="6182" max="6188" width="6.25" style="1" customWidth="1"/>
    <col min="6189" max="6189" width="2.375" style="1" customWidth="1"/>
    <col min="6190" max="6205" width="6.25" style="1" customWidth="1"/>
    <col min="6206" max="6409" width="9" style="1"/>
    <col min="6410" max="6419" width="8.25" style="1" customWidth="1"/>
    <col min="6420" max="6420" width="3.125" style="1" customWidth="1"/>
    <col min="6421" max="6421" width="5" style="1" customWidth="1"/>
    <col min="6422" max="6433" width="6.25" style="1" customWidth="1"/>
    <col min="6434" max="6434" width="2.5" style="1" customWidth="1"/>
    <col min="6435" max="6436" width="6.25" style="1" customWidth="1"/>
    <col min="6437" max="6437" width="2.5" style="1" customWidth="1"/>
    <col min="6438" max="6444" width="6.25" style="1" customWidth="1"/>
    <col min="6445" max="6445" width="2.375" style="1" customWidth="1"/>
    <col min="6446" max="6461" width="6.25" style="1" customWidth="1"/>
    <col min="6462" max="6665" width="9" style="1"/>
    <col min="6666" max="6675" width="8.25" style="1" customWidth="1"/>
    <col min="6676" max="6676" width="3.125" style="1" customWidth="1"/>
    <col min="6677" max="6677" width="5" style="1" customWidth="1"/>
    <col min="6678" max="6689" width="6.25" style="1" customWidth="1"/>
    <col min="6690" max="6690" width="2.5" style="1" customWidth="1"/>
    <col min="6691" max="6692" width="6.25" style="1" customWidth="1"/>
    <col min="6693" max="6693" width="2.5" style="1" customWidth="1"/>
    <col min="6694" max="6700" width="6.25" style="1" customWidth="1"/>
    <col min="6701" max="6701" width="2.375" style="1" customWidth="1"/>
    <col min="6702" max="6717" width="6.25" style="1" customWidth="1"/>
    <col min="6718" max="6921" width="9" style="1"/>
    <col min="6922" max="6931" width="8.25" style="1" customWidth="1"/>
    <col min="6932" max="6932" width="3.125" style="1" customWidth="1"/>
    <col min="6933" max="6933" width="5" style="1" customWidth="1"/>
    <col min="6934" max="6945" width="6.25" style="1" customWidth="1"/>
    <col min="6946" max="6946" width="2.5" style="1" customWidth="1"/>
    <col min="6947" max="6948" width="6.25" style="1" customWidth="1"/>
    <col min="6949" max="6949" width="2.5" style="1" customWidth="1"/>
    <col min="6950" max="6956" width="6.25" style="1" customWidth="1"/>
    <col min="6957" max="6957" width="2.375" style="1" customWidth="1"/>
    <col min="6958" max="6973" width="6.25" style="1" customWidth="1"/>
    <col min="6974" max="7177" width="9" style="1"/>
    <col min="7178" max="7187" width="8.25" style="1" customWidth="1"/>
    <col min="7188" max="7188" width="3.125" style="1" customWidth="1"/>
    <col min="7189" max="7189" width="5" style="1" customWidth="1"/>
    <col min="7190" max="7201" width="6.25" style="1" customWidth="1"/>
    <col min="7202" max="7202" width="2.5" style="1" customWidth="1"/>
    <col min="7203" max="7204" width="6.25" style="1" customWidth="1"/>
    <col min="7205" max="7205" width="2.5" style="1" customWidth="1"/>
    <col min="7206" max="7212" width="6.25" style="1" customWidth="1"/>
    <col min="7213" max="7213" width="2.375" style="1" customWidth="1"/>
    <col min="7214" max="7229" width="6.25" style="1" customWidth="1"/>
    <col min="7230" max="7433" width="9" style="1"/>
    <col min="7434" max="7443" width="8.25" style="1" customWidth="1"/>
    <col min="7444" max="7444" width="3.125" style="1" customWidth="1"/>
    <col min="7445" max="7445" width="5" style="1" customWidth="1"/>
    <col min="7446" max="7457" width="6.25" style="1" customWidth="1"/>
    <col min="7458" max="7458" width="2.5" style="1" customWidth="1"/>
    <col min="7459" max="7460" width="6.25" style="1" customWidth="1"/>
    <col min="7461" max="7461" width="2.5" style="1" customWidth="1"/>
    <col min="7462" max="7468" width="6.25" style="1" customWidth="1"/>
    <col min="7469" max="7469" width="2.375" style="1" customWidth="1"/>
    <col min="7470" max="7485" width="6.25" style="1" customWidth="1"/>
    <col min="7486" max="7689" width="9" style="1"/>
    <col min="7690" max="7699" width="8.25" style="1" customWidth="1"/>
    <col min="7700" max="7700" width="3.125" style="1" customWidth="1"/>
    <col min="7701" max="7701" width="5" style="1" customWidth="1"/>
    <col min="7702" max="7713" width="6.25" style="1" customWidth="1"/>
    <col min="7714" max="7714" width="2.5" style="1" customWidth="1"/>
    <col min="7715" max="7716" width="6.25" style="1" customWidth="1"/>
    <col min="7717" max="7717" width="2.5" style="1" customWidth="1"/>
    <col min="7718" max="7724" width="6.25" style="1" customWidth="1"/>
    <col min="7725" max="7725" width="2.375" style="1" customWidth="1"/>
    <col min="7726" max="7741" width="6.25" style="1" customWidth="1"/>
    <col min="7742" max="7945" width="9" style="1"/>
    <col min="7946" max="7955" width="8.25" style="1" customWidth="1"/>
    <col min="7956" max="7956" width="3.125" style="1" customWidth="1"/>
    <col min="7957" max="7957" width="5" style="1" customWidth="1"/>
    <col min="7958" max="7969" width="6.25" style="1" customWidth="1"/>
    <col min="7970" max="7970" width="2.5" style="1" customWidth="1"/>
    <col min="7971" max="7972" width="6.25" style="1" customWidth="1"/>
    <col min="7973" max="7973" width="2.5" style="1" customWidth="1"/>
    <col min="7974" max="7980" width="6.25" style="1" customWidth="1"/>
    <col min="7981" max="7981" width="2.375" style="1" customWidth="1"/>
    <col min="7982" max="7997" width="6.25" style="1" customWidth="1"/>
    <col min="7998" max="8201" width="9" style="1"/>
    <col min="8202" max="8211" width="8.25" style="1" customWidth="1"/>
    <col min="8212" max="8212" width="3.125" style="1" customWidth="1"/>
    <col min="8213" max="8213" width="5" style="1" customWidth="1"/>
    <col min="8214" max="8225" width="6.25" style="1" customWidth="1"/>
    <col min="8226" max="8226" width="2.5" style="1" customWidth="1"/>
    <col min="8227" max="8228" width="6.25" style="1" customWidth="1"/>
    <col min="8229" max="8229" width="2.5" style="1" customWidth="1"/>
    <col min="8230" max="8236" width="6.25" style="1" customWidth="1"/>
    <col min="8237" max="8237" width="2.375" style="1" customWidth="1"/>
    <col min="8238" max="8253" width="6.25" style="1" customWidth="1"/>
    <col min="8254" max="8457" width="9" style="1"/>
    <col min="8458" max="8467" width="8.25" style="1" customWidth="1"/>
    <col min="8468" max="8468" width="3.125" style="1" customWidth="1"/>
    <col min="8469" max="8469" width="5" style="1" customWidth="1"/>
    <col min="8470" max="8481" width="6.25" style="1" customWidth="1"/>
    <col min="8482" max="8482" width="2.5" style="1" customWidth="1"/>
    <col min="8483" max="8484" width="6.25" style="1" customWidth="1"/>
    <col min="8485" max="8485" width="2.5" style="1" customWidth="1"/>
    <col min="8486" max="8492" width="6.25" style="1" customWidth="1"/>
    <col min="8493" max="8493" width="2.375" style="1" customWidth="1"/>
    <col min="8494" max="8509" width="6.25" style="1" customWidth="1"/>
    <col min="8510" max="8713" width="9" style="1"/>
    <col min="8714" max="8723" width="8.25" style="1" customWidth="1"/>
    <col min="8724" max="8724" width="3.125" style="1" customWidth="1"/>
    <col min="8725" max="8725" width="5" style="1" customWidth="1"/>
    <col min="8726" max="8737" width="6.25" style="1" customWidth="1"/>
    <col min="8738" max="8738" width="2.5" style="1" customWidth="1"/>
    <col min="8739" max="8740" width="6.25" style="1" customWidth="1"/>
    <col min="8741" max="8741" width="2.5" style="1" customWidth="1"/>
    <col min="8742" max="8748" width="6.25" style="1" customWidth="1"/>
    <col min="8749" max="8749" width="2.375" style="1" customWidth="1"/>
    <col min="8750" max="8765" width="6.25" style="1" customWidth="1"/>
    <col min="8766" max="8969" width="9" style="1"/>
    <col min="8970" max="8979" width="8.25" style="1" customWidth="1"/>
    <col min="8980" max="8980" width="3.125" style="1" customWidth="1"/>
    <col min="8981" max="8981" width="5" style="1" customWidth="1"/>
    <col min="8982" max="8993" width="6.25" style="1" customWidth="1"/>
    <col min="8994" max="8994" width="2.5" style="1" customWidth="1"/>
    <col min="8995" max="8996" width="6.25" style="1" customWidth="1"/>
    <col min="8997" max="8997" width="2.5" style="1" customWidth="1"/>
    <col min="8998" max="9004" width="6.25" style="1" customWidth="1"/>
    <col min="9005" max="9005" width="2.375" style="1" customWidth="1"/>
    <col min="9006" max="9021" width="6.25" style="1" customWidth="1"/>
    <col min="9022" max="9225" width="9" style="1"/>
    <col min="9226" max="9235" width="8.25" style="1" customWidth="1"/>
    <col min="9236" max="9236" width="3.125" style="1" customWidth="1"/>
    <col min="9237" max="9237" width="5" style="1" customWidth="1"/>
    <col min="9238" max="9249" width="6.25" style="1" customWidth="1"/>
    <col min="9250" max="9250" width="2.5" style="1" customWidth="1"/>
    <col min="9251" max="9252" width="6.25" style="1" customWidth="1"/>
    <col min="9253" max="9253" width="2.5" style="1" customWidth="1"/>
    <col min="9254" max="9260" width="6.25" style="1" customWidth="1"/>
    <col min="9261" max="9261" width="2.375" style="1" customWidth="1"/>
    <col min="9262" max="9277" width="6.25" style="1" customWidth="1"/>
    <col min="9278" max="9481" width="9" style="1"/>
    <col min="9482" max="9491" width="8.25" style="1" customWidth="1"/>
    <col min="9492" max="9492" width="3.125" style="1" customWidth="1"/>
    <col min="9493" max="9493" width="5" style="1" customWidth="1"/>
    <col min="9494" max="9505" width="6.25" style="1" customWidth="1"/>
    <col min="9506" max="9506" width="2.5" style="1" customWidth="1"/>
    <col min="9507" max="9508" width="6.25" style="1" customWidth="1"/>
    <col min="9509" max="9509" width="2.5" style="1" customWidth="1"/>
    <col min="9510" max="9516" width="6.25" style="1" customWidth="1"/>
    <col min="9517" max="9517" width="2.375" style="1" customWidth="1"/>
    <col min="9518" max="9533" width="6.25" style="1" customWidth="1"/>
    <col min="9534" max="9737" width="9" style="1"/>
    <col min="9738" max="9747" width="8.25" style="1" customWidth="1"/>
    <col min="9748" max="9748" width="3.125" style="1" customWidth="1"/>
    <col min="9749" max="9749" width="5" style="1" customWidth="1"/>
    <col min="9750" max="9761" width="6.25" style="1" customWidth="1"/>
    <col min="9762" max="9762" width="2.5" style="1" customWidth="1"/>
    <col min="9763" max="9764" width="6.25" style="1" customWidth="1"/>
    <col min="9765" max="9765" width="2.5" style="1" customWidth="1"/>
    <col min="9766" max="9772" width="6.25" style="1" customWidth="1"/>
    <col min="9773" max="9773" width="2.375" style="1" customWidth="1"/>
    <col min="9774" max="9789" width="6.25" style="1" customWidth="1"/>
    <col min="9790" max="9993" width="9" style="1"/>
    <col min="9994" max="10003" width="8.25" style="1" customWidth="1"/>
    <col min="10004" max="10004" width="3.125" style="1" customWidth="1"/>
    <col min="10005" max="10005" width="5" style="1" customWidth="1"/>
    <col min="10006" max="10017" width="6.25" style="1" customWidth="1"/>
    <col min="10018" max="10018" width="2.5" style="1" customWidth="1"/>
    <col min="10019" max="10020" width="6.25" style="1" customWidth="1"/>
    <col min="10021" max="10021" width="2.5" style="1" customWidth="1"/>
    <col min="10022" max="10028" width="6.25" style="1" customWidth="1"/>
    <col min="10029" max="10029" width="2.375" style="1" customWidth="1"/>
    <col min="10030" max="10045" width="6.25" style="1" customWidth="1"/>
    <col min="10046" max="10249" width="9" style="1"/>
    <col min="10250" max="10259" width="8.25" style="1" customWidth="1"/>
    <col min="10260" max="10260" width="3.125" style="1" customWidth="1"/>
    <col min="10261" max="10261" width="5" style="1" customWidth="1"/>
    <col min="10262" max="10273" width="6.25" style="1" customWidth="1"/>
    <col min="10274" max="10274" width="2.5" style="1" customWidth="1"/>
    <col min="10275" max="10276" width="6.25" style="1" customWidth="1"/>
    <col min="10277" max="10277" width="2.5" style="1" customWidth="1"/>
    <col min="10278" max="10284" width="6.25" style="1" customWidth="1"/>
    <col min="10285" max="10285" width="2.375" style="1" customWidth="1"/>
    <col min="10286" max="10301" width="6.25" style="1" customWidth="1"/>
    <col min="10302" max="10505" width="9" style="1"/>
    <col min="10506" max="10515" width="8.25" style="1" customWidth="1"/>
    <col min="10516" max="10516" width="3.125" style="1" customWidth="1"/>
    <col min="10517" max="10517" width="5" style="1" customWidth="1"/>
    <col min="10518" max="10529" width="6.25" style="1" customWidth="1"/>
    <col min="10530" max="10530" width="2.5" style="1" customWidth="1"/>
    <col min="10531" max="10532" width="6.25" style="1" customWidth="1"/>
    <col min="10533" max="10533" width="2.5" style="1" customWidth="1"/>
    <col min="10534" max="10540" width="6.25" style="1" customWidth="1"/>
    <col min="10541" max="10541" width="2.375" style="1" customWidth="1"/>
    <col min="10542" max="10557" width="6.25" style="1" customWidth="1"/>
    <col min="10558" max="10761" width="9" style="1"/>
    <col min="10762" max="10771" width="8.25" style="1" customWidth="1"/>
    <col min="10772" max="10772" width="3.125" style="1" customWidth="1"/>
    <col min="10773" max="10773" width="5" style="1" customWidth="1"/>
    <col min="10774" max="10785" width="6.25" style="1" customWidth="1"/>
    <col min="10786" max="10786" width="2.5" style="1" customWidth="1"/>
    <col min="10787" max="10788" width="6.25" style="1" customWidth="1"/>
    <col min="10789" max="10789" width="2.5" style="1" customWidth="1"/>
    <col min="10790" max="10796" width="6.25" style="1" customWidth="1"/>
    <col min="10797" max="10797" width="2.375" style="1" customWidth="1"/>
    <col min="10798" max="10813" width="6.25" style="1" customWidth="1"/>
    <col min="10814" max="11017" width="9" style="1"/>
    <col min="11018" max="11027" width="8.25" style="1" customWidth="1"/>
    <col min="11028" max="11028" width="3.125" style="1" customWidth="1"/>
    <col min="11029" max="11029" width="5" style="1" customWidth="1"/>
    <col min="11030" max="11041" width="6.25" style="1" customWidth="1"/>
    <col min="11042" max="11042" width="2.5" style="1" customWidth="1"/>
    <col min="11043" max="11044" width="6.25" style="1" customWidth="1"/>
    <col min="11045" max="11045" width="2.5" style="1" customWidth="1"/>
    <col min="11046" max="11052" width="6.25" style="1" customWidth="1"/>
    <col min="11053" max="11053" width="2.375" style="1" customWidth="1"/>
    <col min="11054" max="11069" width="6.25" style="1" customWidth="1"/>
    <col min="11070" max="11273" width="9" style="1"/>
    <col min="11274" max="11283" width="8.25" style="1" customWidth="1"/>
    <col min="11284" max="11284" width="3.125" style="1" customWidth="1"/>
    <col min="11285" max="11285" width="5" style="1" customWidth="1"/>
    <col min="11286" max="11297" width="6.25" style="1" customWidth="1"/>
    <col min="11298" max="11298" width="2.5" style="1" customWidth="1"/>
    <col min="11299" max="11300" width="6.25" style="1" customWidth="1"/>
    <col min="11301" max="11301" width="2.5" style="1" customWidth="1"/>
    <col min="11302" max="11308" width="6.25" style="1" customWidth="1"/>
    <col min="11309" max="11309" width="2.375" style="1" customWidth="1"/>
    <col min="11310" max="11325" width="6.25" style="1" customWidth="1"/>
    <col min="11326" max="11529" width="9" style="1"/>
    <col min="11530" max="11539" width="8.25" style="1" customWidth="1"/>
    <col min="11540" max="11540" width="3.125" style="1" customWidth="1"/>
    <col min="11541" max="11541" width="5" style="1" customWidth="1"/>
    <col min="11542" max="11553" width="6.25" style="1" customWidth="1"/>
    <col min="11554" max="11554" width="2.5" style="1" customWidth="1"/>
    <col min="11555" max="11556" width="6.25" style="1" customWidth="1"/>
    <col min="11557" max="11557" width="2.5" style="1" customWidth="1"/>
    <col min="11558" max="11564" width="6.25" style="1" customWidth="1"/>
    <col min="11565" max="11565" width="2.375" style="1" customWidth="1"/>
    <col min="11566" max="11581" width="6.25" style="1" customWidth="1"/>
    <col min="11582" max="11785" width="9" style="1"/>
    <col min="11786" max="11795" width="8.25" style="1" customWidth="1"/>
    <col min="11796" max="11796" width="3.125" style="1" customWidth="1"/>
    <col min="11797" max="11797" width="5" style="1" customWidth="1"/>
    <col min="11798" max="11809" width="6.25" style="1" customWidth="1"/>
    <col min="11810" max="11810" width="2.5" style="1" customWidth="1"/>
    <col min="11811" max="11812" width="6.25" style="1" customWidth="1"/>
    <col min="11813" max="11813" width="2.5" style="1" customWidth="1"/>
    <col min="11814" max="11820" width="6.25" style="1" customWidth="1"/>
    <col min="11821" max="11821" width="2.375" style="1" customWidth="1"/>
    <col min="11822" max="11837" width="6.25" style="1" customWidth="1"/>
    <col min="11838" max="12041" width="9" style="1"/>
    <col min="12042" max="12051" width="8.25" style="1" customWidth="1"/>
    <col min="12052" max="12052" width="3.125" style="1" customWidth="1"/>
    <col min="12053" max="12053" width="5" style="1" customWidth="1"/>
    <col min="12054" max="12065" width="6.25" style="1" customWidth="1"/>
    <col min="12066" max="12066" width="2.5" style="1" customWidth="1"/>
    <col min="12067" max="12068" width="6.25" style="1" customWidth="1"/>
    <col min="12069" max="12069" width="2.5" style="1" customWidth="1"/>
    <col min="12070" max="12076" width="6.25" style="1" customWidth="1"/>
    <col min="12077" max="12077" width="2.375" style="1" customWidth="1"/>
    <col min="12078" max="12093" width="6.25" style="1" customWidth="1"/>
    <col min="12094" max="12297" width="9" style="1"/>
    <col min="12298" max="12307" width="8.25" style="1" customWidth="1"/>
    <col min="12308" max="12308" width="3.125" style="1" customWidth="1"/>
    <col min="12309" max="12309" width="5" style="1" customWidth="1"/>
    <col min="12310" max="12321" width="6.25" style="1" customWidth="1"/>
    <col min="12322" max="12322" width="2.5" style="1" customWidth="1"/>
    <col min="12323" max="12324" width="6.25" style="1" customWidth="1"/>
    <col min="12325" max="12325" width="2.5" style="1" customWidth="1"/>
    <col min="12326" max="12332" width="6.25" style="1" customWidth="1"/>
    <col min="12333" max="12333" width="2.375" style="1" customWidth="1"/>
    <col min="12334" max="12349" width="6.25" style="1" customWidth="1"/>
    <col min="12350" max="12553" width="9" style="1"/>
    <col min="12554" max="12563" width="8.25" style="1" customWidth="1"/>
    <col min="12564" max="12564" width="3.125" style="1" customWidth="1"/>
    <col min="12565" max="12565" width="5" style="1" customWidth="1"/>
    <col min="12566" max="12577" width="6.25" style="1" customWidth="1"/>
    <col min="12578" max="12578" width="2.5" style="1" customWidth="1"/>
    <col min="12579" max="12580" width="6.25" style="1" customWidth="1"/>
    <col min="12581" max="12581" width="2.5" style="1" customWidth="1"/>
    <col min="12582" max="12588" width="6.25" style="1" customWidth="1"/>
    <col min="12589" max="12589" width="2.375" style="1" customWidth="1"/>
    <col min="12590" max="12605" width="6.25" style="1" customWidth="1"/>
    <col min="12606" max="12809" width="9" style="1"/>
    <col min="12810" max="12819" width="8.25" style="1" customWidth="1"/>
    <col min="12820" max="12820" width="3.125" style="1" customWidth="1"/>
    <col min="12821" max="12821" width="5" style="1" customWidth="1"/>
    <col min="12822" max="12833" width="6.25" style="1" customWidth="1"/>
    <col min="12834" max="12834" width="2.5" style="1" customWidth="1"/>
    <col min="12835" max="12836" width="6.25" style="1" customWidth="1"/>
    <col min="12837" max="12837" width="2.5" style="1" customWidth="1"/>
    <col min="12838" max="12844" width="6.25" style="1" customWidth="1"/>
    <col min="12845" max="12845" width="2.375" style="1" customWidth="1"/>
    <col min="12846" max="12861" width="6.25" style="1" customWidth="1"/>
    <col min="12862" max="13065" width="9" style="1"/>
    <col min="13066" max="13075" width="8.25" style="1" customWidth="1"/>
    <col min="13076" max="13076" width="3.125" style="1" customWidth="1"/>
    <col min="13077" max="13077" width="5" style="1" customWidth="1"/>
    <col min="13078" max="13089" width="6.25" style="1" customWidth="1"/>
    <col min="13090" max="13090" width="2.5" style="1" customWidth="1"/>
    <col min="13091" max="13092" width="6.25" style="1" customWidth="1"/>
    <col min="13093" max="13093" width="2.5" style="1" customWidth="1"/>
    <col min="13094" max="13100" width="6.25" style="1" customWidth="1"/>
    <col min="13101" max="13101" width="2.375" style="1" customWidth="1"/>
    <col min="13102" max="13117" width="6.25" style="1" customWidth="1"/>
    <col min="13118" max="13321" width="9" style="1"/>
    <col min="13322" max="13331" width="8.25" style="1" customWidth="1"/>
    <col min="13332" max="13332" width="3.125" style="1" customWidth="1"/>
    <col min="13333" max="13333" width="5" style="1" customWidth="1"/>
    <col min="13334" max="13345" width="6.25" style="1" customWidth="1"/>
    <col min="13346" max="13346" width="2.5" style="1" customWidth="1"/>
    <col min="13347" max="13348" width="6.25" style="1" customWidth="1"/>
    <col min="13349" max="13349" width="2.5" style="1" customWidth="1"/>
    <col min="13350" max="13356" width="6.25" style="1" customWidth="1"/>
    <col min="13357" max="13357" width="2.375" style="1" customWidth="1"/>
    <col min="13358" max="13373" width="6.25" style="1" customWidth="1"/>
    <col min="13374" max="13577" width="9" style="1"/>
    <col min="13578" max="13587" width="8.25" style="1" customWidth="1"/>
    <col min="13588" max="13588" width="3.125" style="1" customWidth="1"/>
    <col min="13589" max="13589" width="5" style="1" customWidth="1"/>
    <col min="13590" max="13601" width="6.25" style="1" customWidth="1"/>
    <col min="13602" max="13602" width="2.5" style="1" customWidth="1"/>
    <col min="13603" max="13604" width="6.25" style="1" customWidth="1"/>
    <col min="13605" max="13605" width="2.5" style="1" customWidth="1"/>
    <col min="13606" max="13612" width="6.25" style="1" customWidth="1"/>
    <col min="13613" max="13613" width="2.375" style="1" customWidth="1"/>
    <col min="13614" max="13629" width="6.25" style="1" customWidth="1"/>
    <col min="13630" max="13833" width="9" style="1"/>
    <col min="13834" max="13843" width="8.25" style="1" customWidth="1"/>
    <col min="13844" max="13844" width="3.125" style="1" customWidth="1"/>
    <col min="13845" max="13845" width="5" style="1" customWidth="1"/>
    <col min="13846" max="13857" width="6.25" style="1" customWidth="1"/>
    <col min="13858" max="13858" width="2.5" style="1" customWidth="1"/>
    <col min="13859" max="13860" width="6.25" style="1" customWidth="1"/>
    <col min="13861" max="13861" width="2.5" style="1" customWidth="1"/>
    <col min="13862" max="13868" width="6.25" style="1" customWidth="1"/>
    <col min="13869" max="13869" width="2.375" style="1" customWidth="1"/>
    <col min="13870" max="13885" width="6.25" style="1" customWidth="1"/>
    <col min="13886" max="14089" width="9" style="1"/>
    <col min="14090" max="14099" width="8.25" style="1" customWidth="1"/>
    <col min="14100" max="14100" width="3.125" style="1" customWidth="1"/>
    <col min="14101" max="14101" width="5" style="1" customWidth="1"/>
    <col min="14102" max="14113" width="6.25" style="1" customWidth="1"/>
    <col min="14114" max="14114" width="2.5" style="1" customWidth="1"/>
    <col min="14115" max="14116" width="6.25" style="1" customWidth="1"/>
    <col min="14117" max="14117" width="2.5" style="1" customWidth="1"/>
    <col min="14118" max="14124" width="6.25" style="1" customWidth="1"/>
    <col min="14125" max="14125" width="2.375" style="1" customWidth="1"/>
    <col min="14126" max="14141" width="6.25" style="1" customWidth="1"/>
    <col min="14142" max="14345" width="9" style="1"/>
    <col min="14346" max="14355" width="8.25" style="1" customWidth="1"/>
    <col min="14356" max="14356" width="3.125" style="1" customWidth="1"/>
    <col min="14357" max="14357" width="5" style="1" customWidth="1"/>
    <col min="14358" max="14369" width="6.25" style="1" customWidth="1"/>
    <col min="14370" max="14370" width="2.5" style="1" customWidth="1"/>
    <col min="14371" max="14372" width="6.25" style="1" customWidth="1"/>
    <col min="14373" max="14373" width="2.5" style="1" customWidth="1"/>
    <col min="14374" max="14380" width="6.25" style="1" customWidth="1"/>
    <col min="14381" max="14381" width="2.375" style="1" customWidth="1"/>
    <col min="14382" max="14397" width="6.25" style="1" customWidth="1"/>
    <col min="14398" max="14601" width="9" style="1"/>
    <col min="14602" max="14611" width="8.25" style="1" customWidth="1"/>
    <col min="14612" max="14612" width="3.125" style="1" customWidth="1"/>
    <col min="14613" max="14613" width="5" style="1" customWidth="1"/>
    <col min="14614" max="14625" width="6.25" style="1" customWidth="1"/>
    <col min="14626" max="14626" width="2.5" style="1" customWidth="1"/>
    <col min="14627" max="14628" width="6.25" style="1" customWidth="1"/>
    <col min="14629" max="14629" width="2.5" style="1" customWidth="1"/>
    <col min="14630" max="14636" width="6.25" style="1" customWidth="1"/>
    <col min="14637" max="14637" width="2.375" style="1" customWidth="1"/>
    <col min="14638" max="14653" width="6.25" style="1" customWidth="1"/>
    <col min="14654" max="14857" width="9" style="1"/>
    <col min="14858" max="14867" width="8.25" style="1" customWidth="1"/>
    <col min="14868" max="14868" width="3.125" style="1" customWidth="1"/>
    <col min="14869" max="14869" width="5" style="1" customWidth="1"/>
    <col min="14870" max="14881" width="6.25" style="1" customWidth="1"/>
    <col min="14882" max="14882" width="2.5" style="1" customWidth="1"/>
    <col min="14883" max="14884" width="6.25" style="1" customWidth="1"/>
    <col min="14885" max="14885" width="2.5" style="1" customWidth="1"/>
    <col min="14886" max="14892" width="6.25" style="1" customWidth="1"/>
    <col min="14893" max="14893" width="2.375" style="1" customWidth="1"/>
    <col min="14894" max="14909" width="6.25" style="1" customWidth="1"/>
    <col min="14910" max="15113" width="9" style="1"/>
    <col min="15114" max="15123" width="8.25" style="1" customWidth="1"/>
    <col min="15124" max="15124" width="3.125" style="1" customWidth="1"/>
    <col min="15125" max="15125" width="5" style="1" customWidth="1"/>
    <col min="15126" max="15137" width="6.25" style="1" customWidth="1"/>
    <col min="15138" max="15138" width="2.5" style="1" customWidth="1"/>
    <col min="15139" max="15140" width="6.25" style="1" customWidth="1"/>
    <col min="15141" max="15141" width="2.5" style="1" customWidth="1"/>
    <col min="15142" max="15148" width="6.25" style="1" customWidth="1"/>
    <col min="15149" max="15149" width="2.375" style="1" customWidth="1"/>
    <col min="15150" max="15165" width="6.25" style="1" customWidth="1"/>
    <col min="15166" max="15369" width="9" style="1"/>
    <col min="15370" max="15379" width="8.25" style="1" customWidth="1"/>
    <col min="15380" max="15380" width="3.125" style="1" customWidth="1"/>
    <col min="15381" max="15381" width="5" style="1" customWidth="1"/>
    <col min="15382" max="15393" width="6.25" style="1" customWidth="1"/>
    <col min="15394" max="15394" width="2.5" style="1" customWidth="1"/>
    <col min="15395" max="15396" width="6.25" style="1" customWidth="1"/>
    <col min="15397" max="15397" width="2.5" style="1" customWidth="1"/>
    <col min="15398" max="15404" width="6.25" style="1" customWidth="1"/>
    <col min="15405" max="15405" width="2.375" style="1" customWidth="1"/>
    <col min="15406" max="15421" width="6.25" style="1" customWidth="1"/>
    <col min="15422" max="15625" width="9" style="1"/>
    <col min="15626" max="15635" width="8.25" style="1" customWidth="1"/>
    <col min="15636" max="15636" width="3.125" style="1" customWidth="1"/>
    <col min="15637" max="15637" width="5" style="1" customWidth="1"/>
    <col min="15638" max="15649" width="6.25" style="1" customWidth="1"/>
    <col min="15650" max="15650" width="2.5" style="1" customWidth="1"/>
    <col min="15651" max="15652" width="6.25" style="1" customWidth="1"/>
    <col min="15653" max="15653" width="2.5" style="1" customWidth="1"/>
    <col min="15654" max="15660" width="6.25" style="1" customWidth="1"/>
    <col min="15661" max="15661" width="2.375" style="1" customWidth="1"/>
    <col min="15662" max="15677" width="6.25" style="1" customWidth="1"/>
    <col min="15678" max="15881" width="9" style="1"/>
    <col min="15882" max="15891" width="8.25" style="1" customWidth="1"/>
    <col min="15892" max="15892" width="3.125" style="1" customWidth="1"/>
    <col min="15893" max="15893" width="5" style="1" customWidth="1"/>
    <col min="15894" max="15905" width="6.25" style="1" customWidth="1"/>
    <col min="15906" max="15906" width="2.5" style="1" customWidth="1"/>
    <col min="15907" max="15908" width="6.25" style="1" customWidth="1"/>
    <col min="15909" max="15909" width="2.5" style="1" customWidth="1"/>
    <col min="15910" max="15916" width="6.25" style="1" customWidth="1"/>
    <col min="15917" max="15917" width="2.375" style="1" customWidth="1"/>
    <col min="15918" max="15933" width="6.25" style="1" customWidth="1"/>
    <col min="15934" max="16137" width="9" style="1"/>
    <col min="16138" max="16147" width="8.25" style="1" customWidth="1"/>
    <col min="16148" max="16148" width="3.125" style="1" customWidth="1"/>
    <col min="16149" max="16149" width="5" style="1" customWidth="1"/>
    <col min="16150" max="16161" width="6.25" style="1" customWidth="1"/>
    <col min="16162" max="16162" width="2.5" style="1" customWidth="1"/>
    <col min="16163" max="16164" width="6.25" style="1" customWidth="1"/>
    <col min="16165" max="16165" width="2.5" style="1" customWidth="1"/>
    <col min="16166" max="16172" width="6.25" style="1" customWidth="1"/>
    <col min="16173" max="16173" width="2.375" style="1" customWidth="1"/>
    <col min="16174" max="16189" width="6.25" style="1" customWidth="1"/>
    <col min="16190" max="16384" width="9" style="1"/>
  </cols>
  <sheetData>
    <row r="1" spans="1:82" ht="22.5" customHeight="1">
      <c r="A1" s="99" t="s">
        <v>135</v>
      </c>
      <c r="B1" s="99"/>
      <c r="C1" s="99"/>
      <c r="D1" s="99"/>
      <c r="E1" s="99"/>
      <c r="F1" s="99"/>
      <c r="G1" s="99"/>
      <c r="H1" s="99"/>
      <c r="I1" s="99"/>
      <c r="J1" s="99"/>
      <c r="K1" s="99"/>
      <c r="Q1" s="2" t="s">
        <v>1</v>
      </c>
      <c r="R1" s="3"/>
      <c r="S1" s="3"/>
      <c r="T1" s="3"/>
      <c r="U1" s="3"/>
      <c r="V1" s="3"/>
      <c r="W1" s="3"/>
      <c r="X1" s="3"/>
      <c r="Y1" s="3"/>
      <c r="Z1" s="3"/>
      <c r="AA1" s="3"/>
    </row>
    <row r="2" spans="1:82" ht="22.5" customHeight="1">
      <c r="A2" s="5"/>
      <c r="Q2" s="2" t="s">
        <v>136</v>
      </c>
      <c r="R2" s="3"/>
      <c r="S2" s="3"/>
      <c r="T2" s="3"/>
      <c r="U2" s="3"/>
      <c r="V2" s="3"/>
      <c r="W2" s="3"/>
      <c r="X2" s="3"/>
      <c r="Y2" s="3"/>
      <c r="Z2" s="3"/>
      <c r="AA2" s="3"/>
    </row>
    <row r="3" spans="1:82" ht="22.5" customHeight="1">
      <c r="B3" s="102" t="s">
        <v>166</v>
      </c>
      <c r="C3" s="102"/>
      <c r="D3" s="13"/>
      <c r="E3" s="5" t="s">
        <v>19</v>
      </c>
      <c r="Q3" s="100" t="s">
        <v>3</v>
      </c>
      <c r="R3" s="159" t="s">
        <v>97</v>
      </c>
      <c r="S3" s="159"/>
      <c r="T3" s="132" t="s">
        <v>98</v>
      </c>
      <c r="U3" s="132" t="s">
        <v>51</v>
      </c>
      <c r="V3" s="132" t="s">
        <v>100</v>
      </c>
      <c r="W3" s="109" t="s">
        <v>106</v>
      </c>
      <c r="X3" s="142" t="s">
        <v>101</v>
      </c>
      <c r="Y3" s="142" t="s">
        <v>102</v>
      </c>
      <c r="Z3" s="142" t="s">
        <v>103</v>
      </c>
      <c r="AA3" s="142" t="s">
        <v>137</v>
      </c>
      <c r="AC3" s="109" t="s">
        <v>138</v>
      </c>
      <c r="AD3" s="109" t="s">
        <v>139</v>
      </c>
      <c r="AE3" s="133" t="s">
        <v>14</v>
      </c>
      <c r="AF3" s="134"/>
      <c r="AG3" s="135" t="s">
        <v>15</v>
      </c>
      <c r="AH3" s="135" t="s">
        <v>107</v>
      </c>
      <c r="AI3" s="135" t="s">
        <v>108</v>
      </c>
      <c r="AK3" s="133" t="s">
        <v>119</v>
      </c>
      <c r="AL3" s="160"/>
      <c r="AM3" s="134"/>
      <c r="BC3" s="4"/>
      <c r="BD3" s="4"/>
      <c r="CC3" s="51"/>
      <c r="CD3" s="51"/>
    </row>
    <row r="4" spans="1:82" ht="14.25" customHeight="1" thickBot="1">
      <c r="Q4" s="131"/>
      <c r="R4" s="14" t="s">
        <v>22</v>
      </c>
      <c r="S4" s="14" t="s">
        <v>23</v>
      </c>
      <c r="T4" s="109"/>
      <c r="U4" s="109"/>
      <c r="V4" s="109"/>
      <c r="W4" s="111"/>
      <c r="X4" s="143"/>
      <c r="Y4" s="143"/>
      <c r="Z4" s="143"/>
      <c r="AA4" s="143"/>
      <c r="AC4" s="111"/>
      <c r="AD4" s="111"/>
      <c r="AE4" s="14" t="s">
        <v>30</v>
      </c>
      <c r="AF4" s="14" t="s">
        <v>31</v>
      </c>
      <c r="AG4" s="136"/>
      <c r="AH4" s="136"/>
      <c r="AI4" s="136"/>
      <c r="AK4" s="14" t="s">
        <v>30</v>
      </c>
      <c r="AL4" s="14" t="s">
        <v>31</v>
      </c>
      <c r="AM4" s="14" t="s">
        <v>32</v>
      </c>
      <c r="BC4" s="4"/>
      <c r="BD4" s="4"/>
      <c r="CC4" s="51"/>
      <c r="CD4" s="51"/>
    </row>
    <row r="5" spans="1:82" ht="19.5" thickTop="1">
      <c r="B5" s="5" t="s">
        <v>37</v>
      </c>
      <c r="C5" s="20" t="s">
        <v>110</v>
      </c>
      <c r="D5" s="13"/>
      <c r="E5" s="5" t="s">
        <v>39</v>
      </c>
      <c r="Q5" s="15">
        <v>1</v>
      </c>
      <c r="R5" s="19">
        <v>1170</v>
      </c>
      <c r="S5" s="19">
        <v>1090</v>
      </c>
      <c r="T5" s="19">
        <v>60</v>
      </c>
      <c r="U5" s="19">
        <v>70</v>
      </c>
      <c r="V5" s="19">
        <v>60</v>
      </c>
      <c r="W5" s="19">
        <v>310</v>
      </c>
      <c r="X5" s="19">
        <v>30</v>
      </c>
      <c r="Y5" s="19">
        <v>20</v>
      </c>
      <c r="Z5" s="19">
        <v>5</v>
      </c>
      <c r="AA5" s="19">
        <v>30</v>
      </c>
      <c r="AC5" s="74">
        <v>1120</v>
      </c>
      <c r="AD5" s="74">
        <v>40</v>
      </c>
      <c r="AE5" s="19">
        <v>380</v>
      </c>
      <c r="AF5" s="19">
        <v>250</v>
      </c>
      <c r="AG5" s="15">
        <v>810</v>
      </c>
      <c r="AH5" s="15">
        <v>860</v>
      </c>
      <c r="AI5" s="15">
        <v>720</v>
      </c>
      <c r="AK5" s="19">
        <v>670</v>
      </c>
      <c r="AL5" s="19">
        <v>500</v>
      </c>
      <c r="AM5" s="19">
        <v>0</v>
      </c>
      <c r="BC5" s="4"/>
      <c r="CC5" s="51"/>
    </row>
    <row r="6" spans="1:82">
      <c r="Q6" s="22">
        <v>16</v>
      </c>
      <c r="R6" s="56">
        <v>740</v>
      </c>
      <c r="S6" s="56">
        <v>670</v>
      </c>
      <c r="T6" s="56">
        <v>30</v>
      </c>
      <c r="U6" s="56">
        <v>70</v>
      </c>
      <c r="V6" s="56">
        <v>30</v>
      </c>
      <c r="W6" s="56">
        <v>180</v>
      </c>
      <c r="X6" s="56">
        <v>20</v>
      </c>
      <c r="Y6" s="56">
        <v>10</v>
      </c>
      <c r="Z6" s="56">
        <v>3</v>
      </c>
      <c r="AA6" s="56">
        <v>30</v>
      </c>
      <c r="BC6" s="4"/>
      <c r="CC6" s="51"/>
    </row>
    <row r="7" spans="1:82">
      <c r="B7" s="5" t="s">
        <v>42</v>
      </c>
      <c r="Q7" s="22">
        <v>26</v>
      </c>
      <c r="R7" s="56">
        <v>560</v>
      </c>
      <c r="S7" s="56">
        <v>480</v>
      </c>
      <c r="T7" s="56">
        <v>20</v>
      </c>
      <c r="U7" s="56">
        <v>70</v>
      </c>
      <c r="V7" s="56">
        <v>20</v>
      </c>
      <c r="W7" s="56">
        <v>130</v>
      </c>
      <c r="X7" s="56">
        <v>20</v>
      </c>
      <c r="Y7" s="56">
        <v>10</v>
      </c>
      <c r="Z7" s="56">
        <v>2</v>
      </c>
      <c r="AA7" s="56">
        <v>30</v>
      </c>
      <c r="BC7" s="4"/>
      <c r="CC7" s="51"/>
    </row>
    <row r="8" spans="1:82" ht="20.25" customHeight="1">
      <c r="B8" s="75"/>
      <c r="C8" s="25"/>
      <c r="Q8" s="22">
        <v>36</v>
      </c>
      <c r="R8" s="56">
        <v>560</v>
      </c>
      <c r="S8" s="56">
        <v>480</v>
      </c>
      <c r="T8" s="56">
        <v>20</v>
      </c>
      <c r="U8" s="56">
        <v>70</v>
      </c>
      <c r="V8" s="57">
        <v>0</v>
      </c>
      <c r="W8" s="56">
        <v>100</v>
      </c>
      <c r="X8" s="56">
        <v>10</v>
      </c>
      <c r="Y8" s="56">
        <v>9</v>
      </c>
      <c r="Z8" s="56">
        <v>1</v>
      </c>
      <c r="AA8" s="56">
        <v>30</v>
      </c>
      <c r="BC8" s="4"/>
      <c r="CC8" s="51"/>
    </row>
    <row r="9" spans="1:82">
      <c r="B9" s="26"/>
      <c r="C9" s="104" t="s">
        <v>97</v>
      </c>
      <c r="D9" s="137"/>
      <c r="E9" s="59"/>
      <c r="Q9" s="22">
        <v>46</v>
      </c>
      <c r="R9" s="56">
        <v>530</v>
      </c>
      <c r="S9" s="56">
        <v>450</v>
      </c>
      <c r="T9" s="56">
        <v>10</v>
      </c>
      <c r="U9" s="56">
        <v>70</v>
      </c>
      <c r="V9" s="57">
        <v>0</v>
      </c>
      <c r="W9" s="56">
        <v>70</v>
      </c>
      <c r="X9" s="56">
        <v>10</v>
      </c>
      <c r="Y9" s="56">
        <v>7</v>
      </c>
      <c r="Z9" s="56">
        <v>1</v>
      </c>
      <c r="AA9" s="56">
        <v>30</v>
      </c>
      <c r="BC9" s="4"/>
      <c r="CC9" s="51"/>
    </row>
    <row r="10" spans="1:82">
      <c r="B10" s="31" t="s">
        <v>51</v>
      </c>
      <c r="C10" s="139"/>
      <c r="D10" s="140"/>
      <c r="E10" s="60"/>
      <c r="F10" s="115" t="s">
        <v>114</v>
      </c>
      <c r="G10" s="115"/>
      <c r="H10" s="61"/>
      <c r="I10" s="5" t="s">
        <v>39</v>
      </c>
      <c r="Q10" s="22">
        <v>61</v>
      </c>
      <c r="R10" s="56">
        <v>470</v>
      </c>
      <c r="S10" s="56">
        <v>390</v>
      </c>
      <c r="T10" s="56">
        <v>10</v>
      </c>
      <c r="U10" s="56">
        <v>70</v>
      </c>
      <c r="V10" s="57">
        <v>0</v>
      </c>
      <c r="W10" s="56">
        <v>60</v>
      </c>
      <c r="X10" s="56">
        <v>10</v>
      </c>
      <c r="Y10" s="56">
        <v>5</v>
      </c>
      <c r="Z10" s="56">
        <v>1</v>
      </c>
      <c r="AA10" s="56">
        <v>30</v>
      </c>
      <c r="BC10" s="4"/>
      <c r="CC10" s="51"/>
    </row>
    <row r="11" spans="1:82">
      <c r="B11" s="31" t="s">
        <v>52</v>
      </c>
      <c r="C11" s="139"/>
      <c r="D11" s="140"/>
      <c r="E11" s="60"/>
      <c r="F11" s="115" t="s">
        <v>115</v>
      </c>
      <c r="G11" s="115"/>
      <c r="H11" s="61"/>
      <c r="I11" s="5" t="s">
        <v>116</v>
      </c>
      <c r="Q11" s="22">
        <v>76</v>
      </c>
      <c r="R11" s="56">
        <v>440</v>
      </c>
      <c r="S11" s="56">
        <v>360</v>
      </c>
      <c r="T11" s="56">
        <v>10</v>
      </c>
      <c r="U11" s="56">
        <v>70</v>
      </c>
      <c r="V11" s="57">
        <v>0</v>
      </c>
      <c r="W11" s="56">
        <v>50</v>
      </c>
      <c r="X11" s="56">
        <v>9</v>
      </c>
      <c r="Y11" s="56">
        <v>5</v>
      </c>
      <c r="Z11" s="56">
        <v>1</v>
      </c>
      <c r="AA11" s="56">
        <v>30</v>
      </c>
      <c r="BC11" s="4"/>
      <c r="CC11" s="51"/>
    </row>
    <row r="12" spans="1:82">
      <c r="B12" s="31" t="s">
        <v>53</v>
      </c>
      <c r="C12" s="139"/>
      <c r="D12" s="140"/>
      <c r="E12" s="60"/>
      <c r="F12" s="1"/>
      <c r="G12" s="1"/>
      <c r="H12" s="1"/>
      <c r="I12" s="1"/>
      <c r="Q12" s="22">
        <v>91</v>
      </c>
      <c r="R12" s="56">
        <v>410</v>
      </c>
      <c r="S12" s="56">
        <v>330</v>
      </c>
      <c r="T12" s="56">
        <v>9</v>
      </c>
      <c r="U12" s="56">
        <v>70</v>
      </c>
      <c r="V12" s="57">
        <v>0</v>
      </c>
      <c r="W12" s="56">
        <v>40</v>
      </c>
      <c r="X12" s="56">
        <v>7</v>
      </c>
      <c r="Y12" s="56">
        <v>4</v>
      </c>
      <c r="Z12" s="56">
        <v>1</v>
      </c>
      <c r="AA12" s="56">
        <v>30</v>
      </c>
      <c r="BC12" s="4"/>
      <c r="CC12" s="51"/>
    </row>
    <row r="13" spans="1:82">
      <c r="B13" s="31" t="s">
        <v>41</v>
      </c>
      <c r="C13" s="146">
        <f>SUM(C10:D12)</f>
        <v>0</v>
      </c>
      <c r="D13" s="147"/>
      <c r="E13" s="60"/>
      <c r="Q13" s="22">
        <v>106</v>
      </c>
      <c r="R13" s="56">
        <v>390</v>
      </c>
      <c r="S13" s="56">
        <v>310</v>
      </c>
      <c r="T13" s="56">
        <v>8</v>
      </c>
      <c r="U13" s="56">
        <v>70</v>
      </c>
      <c r="V13" s="57">
        <v>0</v>
      </c>
      <c r="W13" s="56">
        <v>30</v>
      </c>
      <c r="X13" s="56">
        <v>6</v>
      </c>
      <c r="Y13" s="56">
        <v>4</v>
      </c>
      <c r="Z13" s="56">
        <v>1</v>
      </c>
      <c r="AA13" s="56">
        <v>30</v>
      </c>
      <c r="BC13" s="4"/>
      <c r="CC13" s="51"/>
    </row>
    <row r="14" spans="1:82">
      <c r="B14" s="31"/>
      <c r="C14" s="20"/>
      <c r="D14" s="20"/>
      <c r="E14" s="20"/>
      <c r="F14" s="31"/>
      <c r="I14" s="20"/>
      <c r="J14" s="20"/>
      <c r="K14" s="20"/>
      <c r="Q14" s="22">
        <v>121</v>
      </c>
      <c r="R14" s="56">
        <v>380</v>
      </c>
      <c r="S14" s="56">
        <v>300</v>
      </c>
      <c r="T14" s="56">
        <v>7</v>
      </c>
      <c r="U14" s="56">
        <v>70</v>
      </c>
      <c r="V14" s="56">
        <v>6</v>
      </c>
      <c r="W14" s="56">
        <v>30</v>
      </c>
      <c r="X14" s="56">
        <v>6</v>
      </c>
      <c r="Y14" s="56">
        <v>3</v>
      </c>
      <c r="Z14" s="56">
        <v>1</v>
      </c>
      <c r="AA14" s="56">
        <v>30</v>
      </c>
      <c r="BC14" s="4"/>
      <c r="CC14" s="51"/>
    </row>
    <row r="15" spans="1:82" ht="14.25" customHeight="1">
      <c r="Q15" s="22">
        <v>136</v>
      </c>
      <c r="R15" s="56">
        <v>370</v>
      </c>
      <c r="S15" s="56">
        <v>290</v>
      </c>
      <c r="T15" s="56">
        <v>6</v>
      </c>
      <c r="U15" s="56">
        <v>70</v>
      </c>
      <c r="V15" s="56">
        <v>6</v>
      </c>
      <c r="W15" s="56">
        <v>30</v>
      </c>
      <c r="X15" s="56">
        <v>5</v>
      </c>
      <c r="Y15" s="56">
        <v>3</v>
      </c>
      <c r="Z15" s="56">
        <v>1</v>
      </c>
      <c r="AA15" s="56">
        <v>30</v>
      </c>
      <c r="AJ15" s="76"/>
      <c r="AK15" s="76"/>
      <c r="AL15" s="76"/>
      <c r="AN15" s="24"/>
      <c r="AO15" s="24"/>
      <c r="AP15" s="24"/>
      <c r="AQ15" s="24"/>
      <c r="AR15" s="24"/>
      <c r="AT15" s="24"/>
      <c r="AU15" s="24"/>
      <c r="AV15" s="24"/>
    </row>
    <row r="16" spans="1:82" ht="14.25" customHeight="1">
      <c r="B16" s="5" t="s">
        <v>55</v>
      </c>
      <c r="Q16" s="22">
        <v>151</v>
      </c>
      <c r="R16" s="56">
        <v>350</v>
      </c>
      <c r="S16" s="56">
        <v>270</v>
      </c>
      <c r="T16" s="56">
        <v>5</v>
      </c>
      <c r="U16" s="56">
        <v>70</v>
      </c>
      <c r="V16" s="56">
        <v>5</v>
      </c>
      <c r="W16" s="56">
        <v>20</v>
      </c>
      <c r="X16" s="56">
        <v>5</v>
      </c>
      <c r="Y16" s="56">
        <v>3</v>
      </c>
      <c r="Z16" s="56">
        <v>1</v>
      </c>
      <c r="AA16" s="56">
        <v>30</v>
      </c>
      <c r="AJ16" s="68"/>
      <c r="AK16" s="68"/>
      <c r="AL16" s="68"/>
      <c r="AN16" s="24"/>
      <c r="AO16" s="24"/>
      <c r="AP16" s="24"/>
      <c r="AQ16" s="24"/>
      <c r="AR16" s="24"/>
    </row>
    <row r="17" spans="2:44" ht="14.25" customHeight="1">
      <c r="B17" s="103" t="s">
        <v>56</v>
      </c>
      <c r="C17" s="103"/>
      <c r="D17" s="103" t="s">
        <v>58</v>
      </c>
      <c r="E17" s="103"/>
      <c r="F17" s="103" t="s">
        <v>59</v>
      </c>
      <c r="G17" s="103"/>
      <c r="H17" s="103" t="s">
        <v>60</v>
      </c>
      <c r="I17" s="104"/>
      <c r="J17" s="35"/>
      <c r="Q17" s="22">
        <v>181</v>
      </c>
      <c r="R17" s="56">
        <v>340</v>
      </c>
      <c r="S17" s="56">
        <v>260</v>
      </c>
      <c r="T17" s="56">
        <v>4</v>
      </c>
      <c r="U17" s="56">
        <v>70</v>
      </c>
      <c r="V17" s="56">
        <v>4</v>
      </c>
      <c r="W17" s="56">
        <v>20</v>
      </c>
      <c r="X17" s="56">
        <v>5</v>
      </c>
      <c r="Y17" s="56">
        <v>2</v>
      </c>
      <c r="Z17" s="56">
        <v>1</v>
      </c>
      <c r="AA17" s="56">
        <v>30</v>
      </c>
      <c r="AJ17" s="68"/>
      <c r="AK17" s="68"/>
      <c r="AL17" s="68"/>
      <c r="AN17" s="24"/>
      <c r="AO17" s="24"/>
      <c r="AP17" s="24"/>
      <c r="AQ17" s="24"/>
      <c r="AR17" s="24"/>
    </row>
    <row r="18" spans="2:44" ht="14.25" customHeight="1">
      <c r="B18" s="103"/>
      <c r="C18" s="103"/>
      <c r="D18" s="103"/>
      <c r="E18" s="103"/>
      <c r="F18" s="103"/>
      <c r="G18" s="103"/>
      <c r="H18" s="103"/>
      <c r="I18" s="104"/>
      <c r="J18" s="60"/>
      <c r="K18" s="1"/>
      <c r="M18" s="65" t="s">
        <v>22</v>
      </c>
      <c r="N18" s="65" t="s">
        <v>121</v>
      </c>
      <c r="O18" s="65"/>
      <c r="Q18" s="22">
        <v>211</v>
      </c>
      <c r="R18" s="56">
        <v>330</v>
      </c>
      <c r="S18" s="56">
        <v>250</v>
      </c>
      <c r="T18" s="56">
        <v>4</v>
      </c>
      <c r="U18" s="56">
        <v>70</v>
      </c>
      <c r="V18" s="56">
        <v>3</v>
      </c>
      <c r="W18" s="56">
        <v>10</v>
      </c>
      <c r="X18" s="56">
        <v>5</v>
      </c>
      <c r="Y18" s="56">
        <v>2</v>
      </c>
      <c r="Z18" s="56">
        <v>1</v>
      </c>
      <c r="AA18" s="56">
        <v>30</v>
      </c>
      <c r="AJ18" s="68"/>
      <c r="AK18" s="68"/>
      <c r="AL18" s="68"/>
      <c r="AN18" s="24"/>
      <c r="AO18" s="24"/>
      <c r="AP18" s="24"/>
      <c r="AQ18" s="24"/>
      <c r="AR18" s="24"/>
    </row>
    <row r="19" spans="2:44" ht="14.25" customHeight="1">
      <c r="B19" s="115" t="s">
        <v>97</v>
      </c>
      <c r="C19" s="115"/>
      <c r="D19" s="120"/>
      <c r="E19" s="120"/>
      <c r="F19" s="103"/>
      <c r="G19" s="103"/>
      <c r="H19" s="116">
        <f>((M19*C10)+(N19*(C11+C12)))*$D$3*12*D19</f>
        <v>0</v>
      </c>
      <c r="I19" s="117"/>
      <c r="J19" s="59"/>
      <c r="K19" s="26"/>
      <c r="M19" s="40">
        <f>IFERROR(VLOOKUP($D$5,$Q$5:$AA$21,R22,1),0)</f>
        <v>0</v>
      </c>
      <c r="N19" s="40">
        <f>IFERROR(VLOOKUP($D$5,$Q$5:$AA$21,S22,1),0)</f>
        <v>0</v>
      </c>
      <c r="O19" s="65"/>
      <c r="Q19" s="22">
        <v>241</v>
      </c>
      <c r="R19" s="56">
        <v>320</v>
      </c>
      <c r="S19" s="56">
        <v>240</v>
      </c>
      <c r="T19" s="56">
        <v>3</v>
      </c>
      <c r="U19" s="56">
        <v>70</v>
      </c>
      <c r="V19" s="56">
        <v>3</v>
      </c>
      <c r="W19" s="56">
        <v>10</v>
      </c>
      <c r="X19" s="56">
        <v>5</v>
      </c>
      <c r="Y19" s="56">
        <v>2</v>
      </c>
      <c r="Z19" s="56">
        <v>1</v>
      </c>
      <c r="AA19" s="56">
        <v>30</v>
      </c>
      <c r="AJ19" s="68"/>
      <c r="AK19" s="68"/>
      <c r="AL19" s="68"/>
      <c r="AN19" s="24"/>
      <c r="AO19" s="24"/>
      <c r="AP19" s="24"/>
      <c r="AQ19" s="24"/>
      <c r="AR19" s="24"/>
    </row>
    <row r="20" spans="2:44" ht="14.25" customHeight="1">
      <c r="B20" s="115" t="s">
        <v>122</v>
      </c>
      <c r="C20" s="115"/>
      <c r="D20" s="120"/>
      <c r="E20" s="120"/>
      <c r="F20" s="103"/>
      <c r="G20" s="103"/>
      <c r="H20" s="116">
        <f>M20*$C$13*$D$3*12*D20</f>
        <v>0</v>
      </c>
      <c r="I20" s="117"/>
      <c r="J20" s="59"/>
      <c r="K20" s="26"/>
      <c r="M20" s="40">
        <f>IFERROR(VLOOKUP($D$5,$Q$5:$AA$21,T22,1),0)</f>
        <v>0</v>
      </c>
      <c r="N20" s="65"/>
      <c r="O20" s="65"/>
      <c r="Q20" s="22">
        <v>271</v>
      </c>
      <c r="R20" s="56">
        <v>310</v>
      </c>
      <c r="S20" s="56">
        <v>230</v>
      </c>
      <c r="T20" s="56">
        <v>3</v>
      </c>
      <c r="U20" s="56">
        <v>70</v>
      </c>
      <c r="V20" s="56">
        <v>3</v>
      </c>
      <c r="W20" s="56">
        <v>10</v>
      </c>
      <c r="X20" s="56">
        <v>5</v>
      </c>
      <c r="Y20" s="56">
        <v>2</v>
      </c>
      <c r="Z20" s="56">
        <v>1</v>
      </c>
      <c r="AA20" s="56">
        <v>30</v>
      </c>
      <c r="AJ20" s="68"/>
      <c r="AK20" s="68"/>
      <c r="AL20" s="68"/>
      <c r="AN20" s="24"/>
      <c r="AO20" s="24"/>
      <c r="AP20" s="24"/>
      <c r="AQ20" s="24"/>
      <c r="AR20" s="24"/>
    </row>
    <row r="21" spans="2:44">
      <c r="B21" s="115" t="s">
        <v>70</v>
      </c>
      <c r="C21" s="115"/>
      <c r="D21" s="120"/>
      <c r="E21" s="120"/>
      <c r="F21" s="103"/>
      <c r="G21" s="103"/>
      <c r="H21" s="116">
        <f>M21*$C$10*$D$3*12*D21</f>
        <v>0</v>
      </c>
      <c r="I21" s="117"/>
      <c r="J21" s="59"/>
      <c r="K21" s="26"/>
      <c r="M21" s="40">
        <f>IFERROR(VLOOKUP($D$5,$Q$5:$AA$21,U22,1),0)</f>
        <v>0</v>
      </c>
      <c r="N21" s="65"/>
      <c r="O21" s="65"/>
      <c r="Q21" s="22">
        <v>301</v>
      </c>
      <c r="R21" s="56">
        <v>290</v>
      </c>
      <c r="S21" s="56">
        <v>210</v>
      </c>
      <c r="T21" s="56">
        <v>2</v>
      </c>
      <c r="U21" s="56">
        <v>70</v>
      </c>
      <c r="V21" s="56">
        <v>2</v>
      </c>
      <c r="W21" s="56">
        <v>10</v>
      </c>
      <c r="X21" s="56">
        <v>5</v>
      </c>
      <c r="Y21" s="56">
        <v>1</v>
      </c>
      <c r="Z21" s="56">
        <v>1</v>
      </c>
      <c r="AA21" s="56">
        <v>30</v>
      </c>
      <c r="AJ21" s="68"/>
      <c r="AK21" s="68"/>
      <c r="AL21" s="68"/>
      <c r="AN21" s="24"/>
      <c r="AO21" s="24"/>
      <c r="AP21" s="24"/>
      <c r="AQ21" s="24"/>
      <c r="AR21" s="24"/>
    </row>
    <row r="22" spans="2:44">
      <c r="B22" s="115" t="s">
        <v>124</v>
      </c>
      <c r="C22" s="115"/>
      <c r="D22" s="120"/>
      <c r="E22" s="120"/>
      <c r="F22" s="103"/>
      <c r="G22" s="103"/>
      <c r="H22" s="116">
        <f>IF(D21=1,470,550)*$D$3*$C$10/2*12*D22</f>
        <v>0</v>
      </c>
      <c r="I22" s="117"/>
      <c r="J22" s="59"/>
      <c r="K22" s="26"/>
      <c r="M22" s="65"/>
      <c r="N22" s="65"/>
      <c r="O22" s="65"/>
      <c r="Q22" s="4">
        <v>1</v>
      </c>
      <c r="R22" s="36">
        <v>2</v>
      </c>
      <c r="S22" s="4">
        <v>3</v>
      </c>
      <c r="T22" s="36">
        <v>4</v>
      </c>
      <c r="U22" s="4">
        <v>5</v>
      </c>
      <c r="V22" s="36">
        <v>6</v>
      </c>
      <c r="W22" s="4">
        <v>7</v>
      </c>
      <c r="X22" s="36">
        <v>8</v>
      </c>
      <c r="Y22" s="4">
        <v>9</v>
      </c>
      <c r="Z22" s="36">
        <v>10</v>
      </c>
      <c r="AA22" s="4">
        <v>11</v>
      </c>
      <c r="AI22" s="68"/>
      <c r="AJ22" s="68"/>
      <c r="AK22" s="68"/>
      <c r="AL22" s="68"/>
      <c r="AN22" s="24"/>
      <c r="AO22" s="24"/>
      <c r="AP22" s="24"/>
      <c r="AQ22" s="24"/>
      <c r="AR22" s="24"/>
    </row>
    <row r="23" spans="2:44">
      <c r="B23" s="115" t="s">
        <v>125</v>
      </c>
      <c r="C23" s="115"/>
      <c r="D23" s="120"/>
      <c r="E23" s="120"/>
      <c r="F23" s="103"/>
      <c r="G23" s="103"/>
      <c r="H23" s="116">
        <f>M23*$C$13*$D$3*12*D23</f>
        <v>0</v>
      </c>
      <c r="I23" s="117"/>
      <c r="J23" s="59"/>
      <c r="K23" s="26"/>
      <c r="M23" s="40">
        <f>IFERROR(VLOOKUP($D$5,$Q$5:$AA$21,V22,1),0)</f>
        <v>0</v>
      </c>
      <c r="N23" s="65"/>
      <c r="O23" s="65"/>
      <c r="Q23" s="4"/>
      <c r="R23" s="36"/>
      <c r="S23" s="36"/>
      <c r="T23" s="36"/>
      <c r="U23" s="36"/>
      <c r="V23" s="36"/>
      <c r="W23" s="36"/>
      <c r="X23" s="36"/>
      <c r="Y23" s="36"/>
      <c r="Z23" s="36"/>
      <c r="AA23" s="36"/>
      <c r="AI23" s="68"/>
      <c r="AJ23" s="68"/>
      <c r="AK23" s="68"/>
      <c r="AL23" s="68"/>
      <c r="AN23" s="24"/>
      <c r="AO23" s="24"/>
      <c r="AP23" s="24"/>
      <c r="AQ23" s="24"/>
      <c r="AR23" s="24"/>
    </row>
    <row r="24" spans="2:44">
      <c r="B24" s="115" t="s">
        <v>72</v>
      </c>
      <c r="C24" s="115"/>
      <c r="D24" s="120"/>
      <c r="E24" s="120"/>
      <c r="F24" s="103"/>
      <c r="G24" s="103"/>
      <c r="H24" s="116">
        <f>M24*(C11+C12)*D3*12*D24</f>
        <v>0</v>
      </c>
      <c r="I24" s="117"/>
      <c r="J24" s="59"/>
      <c r="K24" s="26"/>
      <c r="M24" s="40">
        <f>IFERROR(VLOOKUP($D$5,$Q$5:$AA$21,$AA$22,1),0)</f>
        <v>0</v>
      </c>
      <c r="N24" s="65"/>
      <c r="O24" s="65"/>
      <c r="Q24" s="4"/>
      <c r="R24" s="36"/>
      <c r="S24" s="36"/>
      <c r="T24" s="36"/>
      <c r="U24" s="36"/>
      <c r="V24" s="36"/>
      <c r="W24" s="36"/>
      <c r="X24" s="36"/>
      <c r="Y24" s="36"/>
      <c r="Z24" s="36"/>
      <c r="AA24" s="36"/>
      <c r="AI24" s="68"/>
      <c r="AJ24" s="68"/>
      <c r="AK24" s="68"/>
      <c r="AL24" s="68"/>
      <c r="AN24" s="24"/>
      <c r="AO24" s="24"/>
      <c r="AP24" s="24"/>
      <c r="AQ24" s="24"/>
      <c r="AR24" s="24"/>
    </row>
    <row r="25" spans="2:44" ht="51.75" customHeight="1">
      <c r="B25" s="115" t="s">
        <v>126</v>
      </c>
      <c r="C25" s="115"/>
      <c r="D25" s="120"/>
      <c r="E25" s="120"/>
      <c r="F25" s="103"/>
      <c r="G25" s="103"/>
      <c r="H25" s="116">
        <f>M25*$C$13*$D$3*$H$10*12*D25</f>
        <v>0</v>
      </c>
      <c r="I25" s="117"/>
      <c r="J25" s="151" t="str">
        <f>IF(OR(D24+D25=1,D24+D25=0),"OK","４歳以上児配置加算とチーム保育加配加算は併給不可です")</f>
        <v>OK</v>
      </c>
      <c r="K25" s="152"/>
      <c r="M25" s="40">
        <f>IFERROR(VLOOKUP($D$5,$Q$5:$AA$21,W22,1),0)</f>
        <v>0</v>
      </c>
      <c r="N25" s="65"/>
      <c r="O25" s="65"/>
      <c r="Q25" s="4"/>
      <c r="R25" s="36"/>
      <c r="S25" s="36"/>
      <c r="T25" s="36"/>
      <c r="U25" s="36"/>
      <c r="V25" s="36"/>
      <c r="W25" s="36"/>
      <c r="X25" s="36"/>
      <c r="Y25" s="36"/>
      <c r="Z25" s="36"/>
      <c r="AA25" s="36"/>
      <c r="AI25" s="68"/>
      <c r="AJ25" s="68"/>
      <c r="AK25" s="68"/>
      <c r="AL25" s="68"/>
      <c r="AN25" s="24"/>
      <c r="AO25" s="24"/>
      <c r="AP25" s="24"/>
      <c r="AQ25" s="24"/>
      <c r="AR25" s="24"/>
    </row>
    <row r="26" spans="2:44">
      <c r="B26" s="115" t="s">
        <v>127</v>
      </c>
      <c r="C26" s="115"/>
      <c r="D26" s="120"/>
      <c r="E26" s="120"/>
      <c r="F26" s="103"/>
      <c r="G26" s="103"/>
      <c r="H26" s="116">
        <f>M26*$C$13*$D$3*12*D26</f>
        <v>0</v>
      </c>
      <c r="I26" s="117"/>
      <c r="J26" s="59"/>
      <c r="K26" s="26"/>
      <c r="M26" s="40">
        <f>IFERROR(VLOOKUP($D$5,$Q$5:$AA$21,X22,1),0)</f>
        <v>0</v>
      </c>
      <c r="N26" s="65"/>
      <c r="O26" s="65"/>
      <c r="Q26" s="4"/>
      <c r="R26" s="36"/>
      <c r="S26" s="36"/>
      <c r="T26" s="36"/>
      <c r="U26" s="36"/>
      <c r="V26" s="36"/>
      <c r="W26" s="36"/>
      <c r="X26" s="36"/>
      <c r="Y26" s="36"/>
      <c r="Z26" s="36"/>
      <c r="AA26" s="36"/>
      <c r="AI26" s="68"/>
      <c r="AJ26" s="68"/>
      <c r="AK26" s="68"/>
      <c r="AL26" s="68"/>
      <c r="AN26" s="24"/>
      <c r="AO26" s="24"/>
      <c r="AP26" s="24"/>
      <c r="AQ26" s="24"/>
      <c r="AR26" s="24"/>
    </row>
    <row r="27" spans="2:44">
      <c r="B27" s="115" t="s">
        <v>128</v>
      </c>
      <c r="C27" s="115"/>
      <c r="D27" s="120"/>
      <c r="E27" s="120"/>
      <c r="F27" s="103"/>
      <c r="G27" s="103"/>
      <c r="H27" s="116">
        <f>M27*$H$11*$C$13*$D$3*12*D27</f>
        <v>0</v>
      </c>
      <c r="I27" s="117"/>
      <c r="J27" s="59"/>
      <c r="K27" s="26"/>
      <c r="M27" s="40">
        <f>IFERROR(VLOOKUP($D$5,$Q$5:$AA$21,Y22,1),0)</f>
        <v>0</v>
      </c>
      <c r="N27" s="65"/>
      <c r="O27" s="65"/>
      <c r="Q27" s="4"/>
      <c r="R27" s="36"/>
      <c r="S27" s="36"/>
      <c r="T27" s="36"/>
      <c r="U27" s="36"/>
      <c r="V27" s="36"/>
      <c r="W27" s="36"/>
      <c r="X27" s="36"/>
      <c r="Y27" s="36"/>
      <c r="Z27" s="36"/>
      <c r="AA27" s="36"/>
      <c r="AI27" s="68"/>
      <c r="AJ27" s="68"/>
      <c r="AK27" s="68"/>
      <c r="AL27" s="68"/>
      <c r="AN27" s="24"/>
      <c r="AO27" s="24"/>
      <c r="AP27" s="24"/>
      <c r="AQ27" s="24"/>
      <c r="AR27" s="24"/>
    </row>
    <row r="28" spans="2:44">
      <c r="B28" s="115" t="s">
        <v>129</v>
      </c>
      <c r="C28" s="115"/>
      <c r="D28" s="120"/>
      <c r="E28" s="120"/>
      <c r="F28" s="103"/>
      <c r="G28" s="103"/>
      <c r="H28" s="116">
        <f>M28*$H$11*$C$13*$D$3*12*D28</f>
        <v>0</v>
      </c>
      <c r="I28" s="117"/>
      <c r="J28" s="59"/>
      <c r="K28" s="26"/>
      <c r="M28" s="40">
        <f>IFERROR(VLOOKUP($D$5,$Q$5:$AA$21,Z22,1),0)</f>
        <v>0</v>
      </c>
      <c r="N28" s="65"/>
      <c r="O28" s="65"/>
      <c r="Q28" s="4"/>
      <c r="R28" s="36"/>
      <c r="S28" s="36"/>
      <c r="T28" s="36"/>
      <c r="U28" s="36"/>
      <c r="V28" s="36"/>
      <c r="W28" s="36"/>
      <c r="X28" s="36"/>
      <c r="Y28" s="36"/>
      <c r="Z28" s="36"/>
      <c r="AA28" s="36"/>
      <c r="AI28" s="68"/>
      <c r="AJ28" s="68"/>
      <c r="AK28" s="68"/>
      <c r="AL28" s="68"/>
      <c r="AN28" s="24"/>
      <c r="AO28" s="24"/>
      <c r="AP28" s="24"/>
      <c r="AQ28" s="24"/>
      <c r="AR28" s="24"/>
    </row>
    <row r="29" spans="2:44">
      <c r="B29" s="161" t="s">
        <v>140</v>
      </c>
      <c r="C29" s="162"/>
      <c r="D29" s="163"/>
      <c r="E29" s="164"/>
      <c r="F29" s="104"/>
      <c r="G29" s="138"/>
      <c r="H29" s="126">
        <f t="shared" ref="H29:H34" si="0">M29*$D$3*12*D29</f>
        <v>0</v>
      </c>
      <c r="I29" s="165"/>
      <c r="J29" s="59"/>
      <c r="K29" s="26"/>
      <c r="M29" s="40">
        <f>AC5</f>
        <v>1120</v>
      </c>
      <c r="N29" s="65"/>
      <c r="O29" s="65"/>
      <c r="Q29" s="4"/>
      <c r="R29" s="36"/>
      <c r="S29" s="36"/>
      <c r="T29" s="36"/>
      <c r="U29" s="36"/>
      <c r="V29" s="36"/>
      <c r="W29" s="36"/>
      <c r="X29" s="36"/>
      <c r="Y29" s="36"/>
      <c r="Z29" s="36"/>
      <c r="AA29" s="36"/>
      <c r="AI29" s="68"/>
      <c r="AJ29" s="68"/>
      <c r="AK29" s="68"/>
      <c r="AL29" s="68"/>
      <c r="AN29" s="24"/>
      <c r="AO29" s="24"/>
      <c r="AP29" s="24"/>
      <c r="AQ29" s="24"/>
      <c r="AR29" s="24"/>
    </row>
    <row r="30" spans="2:44">
      <c r="B30" s="161" t="s">
        <v>141</v>
      </c>
      <c r="C30" s="162"/>
      <c r="D30" s="163"/>
      <c r="E30" s="164"/>
      <c r="F30" s="104"/>
      <c r="G30" s="138"/>
      <c r="H30" s="126">
        <f t="shared" si="0"/>
        <v>0</v>
      </c>
      <c r="I30" s="165"/>
      <c r="J30" s="59"/>
      <c r="K30" s="26"/>
      <c r="M30" s="40">
        <f>AD5</f>
        <v>40</v>
      </c>
      <c r="N30" s="65"/>
      <c r="O30" s="65"/>
      <c r="Q30" s="4"/>
      <c r="R30" s="36"/>
      <c r="S30" s="36"/>
      <c r="T30" s="36"/>
      <c r="U30" s="36"/>
      <c r="V30" s="36"/>
      <c r="W30" s="36"/>
      <c r="X30" s="36"/>
      <c r="Y30" s="36"/>
      <c r="Z30" s="36"/>
      <c r="AA30" s="36"/>
      <c r="AI30" s="68"/>
      <c r="AJ30" s="68"/>
      <c r="AK30" s="68"/>
      <c r="AL30" s="68"/>
      <c r="AN30" s="24"/>
      <c r="AO30" s="24"/>
      <c r="AP30" s="24"/>
      <c r="AQ30" s="24"/>
      <c r="AR30" s="24"/>
    </row>
    <row r="31" spans="2:44">
      <c r="B31" s="115" t="s">
        <v>77</v>
      </c>
      <c r="C31" s="115"/>
      <c r="D31" s="120"/>
      <c r="E31" s="120"/>
      <c r="F31" s="120"/>
      <c r="G31" s="120"/>
      <c r="H31" s="116">
        <f>IF(D31=1,M31*$D$3*12,0)</f>
        <v>0</v>
      </c>
      <c r="I31" s="117"/>
      <c r="J31" s="59"/>
      <c r="K31" s="26"/>
      <c r="M31" s="40" t="e">
        <f>HLOOKUP(F31,AE4:AF5,2,FALSE)</f>
        <v>#N/A</v>
      </c>
      <c r="N31" s="65"/>
      <c r="O31" s="65"/>
      <c r="Q31" s="4"/>
      <c r="R31" s="36"/>
      <c r="S31" s="36"/>
      <c r="T31" s="36"/>
      <c r="U31" s="36"/>
      <c r="V31" s="36"/>
      <c r="W31" s="36"/>
      <c r="X31" s="36"/>
      <c r="Y31" s="36"/>
      <c r="Z31" s="36"/>
      <c r="AA31" s="36"/>
      <c r="AI31" s="68"/>
      <c r="AJ31" s="68"/>
      <c r="AK31" s="68"/>
      <c r="AL31" s="68"/>
      <c r="AN31" s="24"/>
      <c r="AO31" s="24"/>
      <c r="AP31" s="24"/>
      <c r="AQ31" s="24"/>
      <c r="AR31" s="24"/>
    </row>
    <row r="32" spans="2:44">
      <c r="B32" s="115" t="s">
        <v>131</v>
      </c>
      <c r="C32" s="115"/>
      <c r="D32" s="120"/>
      <c r="E32" s="120"/>
      <c r="F32" s="103"/>
      <c r="G32" s="103"/>
      <c r="H32" s="116">
        <f t="shared" si="0"/>
        <v>0</v>
      </c>
      <c r="I32" s="117"/>
      <c r="J32" s="59"/>
      <c r="K32" s="26"/>
      <c r="M32" s="67">
        <f>AG5</f>
        <v>810</v>
      </c>
      <c r="N32" s="65"/>
      <c r="O32" s="65"/>
      <c r="Q32" s="4"/>
      <c r="R32" s="36"/>
      <c r="S32" s="36"/>
      <c r="T32" s="36"/>
      <c r="U32" s="36"/>
      <c r="V32" s="36"/>
      <c r="W32" s="36"/>
      <c r="X32" s="36"/>
      <c r="Y32" s="36"/>
      <c r="Z32" s="36"/>
      <c r="AA32" s="36"/>
      <c r="AI32" s="68"/>
      <c r="AJ32" s="68"/>
      <c r="AK32" s="68"/>
      <c r="AL32" s="68"/>
      <c r="AN32" s="24"/>
      <c r="AO32" s="24"/>
      <c r="AP32" s="24"/>
      <c r="AQ32" s="24"/>
      <c r="AR32" s="24"/>
    </row>
    <row r="33" spans="2:80">
      <c r="B33" s="115" t="s">
        <v>132</v>
      </c>
      <c r="C33" s="115"/>
      <c r="D33" s="120"/>
      <c r="E33" s="120"/>
      <c r="F33" s="103"/>
      <c r="G33" s="103"/>
      <c r="H33" s="116">
        <f t="shared" si="0"/>
        <v>0</v>
      </c>
      <c r="I33" s="117"/>
      <c r="J33" s="59"/>
      <c r="K33" s="26"/>
      <c r="M33" s="67">
        <f>AH5</f>
        <v>860</v>
      </c>
      <c r="N33" s="65"/>
      <c r="O33" s="65"/>
      <c r="Q33" s="4"/>
      <c r="R33" s="36"/>
      <c r="S33" s="36"/>
      <c r="T33" s="36"/>
      <c r="U33" s="36"/>
      <c r="V33" s="36"/>
      <c r="W33" s="36"/>
      <c r="X33" s="36"/>
      <c r="Y33" s="36"/>
      <c r="Z33" s="36"/>
      <c r="AA33" s="36"/>
      <c r="AI33" s="68"/>
      <c r="AJ33" s="68"/>
      <c r="AK33" s="68"/>
      <c r="AL33" s="68"/>
      <c r="AP33" s="24"/>
      <c r="AQ33" s="24"/>
      <c r="AR33" s="24"/>
    </row>
    <row r="34" spans="2:80">
      <c r="B34" s="115" t="s">
        <v>133</v>
      </c>
      <c r="C34" s="115"/>
      <c r="D34" s="120"/>
      <c r="E34" s="120"/>
      <c r="F34" s="103"/>
      <c r="G34" s="103"/>
      <c r="H34" s="116">
        <f t="shared" si="0"/>
        <v>0</v>
      </c>
      <c r="I34" s="117"/>
      <c r="J34" s="59"/>
      <c r="K34" s="26"/>
      <c r="M34" s="67">
        <f>AI5</f>
        <v>720</v>
      </c>
      <c r="Q34" s="4"/>
      <c r="R34" s="36"/>
      <c r="S34" s="36"/>
      <c r="T34" s="36"/>
      <c r="U34" s="36"/>
      <c r="V34" s="36"/>
      <c r="W34" s="36"/>
      <c r="X34" s="36"/>
      <c r="Y34" s="36"/>
      <c r="Z34" s="36"/>
      <c r="AA34" s="36"/>
      <c r="AI34" s="68"/>
      <c r="AJ34" s="68"/>
      <c r="AK34" s="68"/>
      <c r="AL34" s="68"/>
      <c r="AP34" s="24"/>
      <c r="AQ34" s="24"/>
      <c r="AR34" s="24"/>
    </row>
    <row r="35" spans="2:80">
      <c r="B35" s="115" t="s">
        <v>79</v>
      </c>
      <c r="C35" s="115"/>
      <c r="D35" s="120"/>
      <c r="E35" s="120"/>
      <c r="F35" s="120"/>
      <c r="G35" s="120"/>
      <c r="H35" s="116">
        <f>IF(D35=1,M35*$D$3*12,0)</f>
        <v>0</v>
      </c>
      <c r="I35" s="117"/>
      <c r="J35" s="43"/>
      <c r="K35" s="44"/>
      <c r="M35" s="40" t="e">
        <f>HLOOKUP(F35,AK4:AM5,2,FALSE)</f>
        <v>#N/A</v>
      </c>
      <c r="N35" s="41"/>
      <c r="O35" s="41"/>
      <c r="P35" s="41"/>
      <c r="Q35" s="41"/>
      <c r="R35" s="41"/>
      <c r="S35" s="41"/>
      <c r="T35" s="41"/>
      <c r="U35" s="4"/>
      <c r="V35" s="4"/>
      <c r="W35" s="4"/>
      <c r="X35" s="4"/>
      <c r="Y35" s="4"/>
      <c r="Z35" s="4"/>
      <c r="AA35" s="4"/>
      <c r="AJ35" s="24"/>
      <c r="AK35" s="24"/>
      <c r="AL35" s="24"/>
      <c r="AM35" s="24"/>
      <c r="AN35" s="24"/>
      <c r="AO35" s="24"/>
      <c r="AY35" s="51"/>
      <c r="AZ35" s="51"/>
      <c r="BA35" s="51"/>
      <c r="BB35" s="51"/>
      <c r="BY35" s="1"/>
      <c r="BZ35" s="1"/>
      <c r="CA35" s="1"/>
      <c r="CB35" s="1"/>
    </row>
    <row r="36" spans="2:80">
      <c r="B36" s="48"/>
      <c r="C36" s="48"/>
      <c r="D36" s="26"/>
      <c r="E36" s="26"/>
      <c r="F36" s="26"/>
      <c r="G36" s="20" t="s">
        <v>41</v>
      </c>
      <c r="H36" s="116">
        <f>SUM(H19:I35)</f>
        <v>0</v>
      </c>
      <c r="I36" s="116"/>
      <c r="J36" s="73"/>
      <c r="K36" s="73"/>
      <c r="M36" s="70"/>
      <c r="N36" s="70"/>
      <c r="O36" s="70"/>
      <c r="P36" s="70"/>
      <c r="Q36" s="71"/>
      <c r="R36" s="71"/>
      <c r="S36" s="71"/>
      <c r="T36" s="71"/>
      <c r="Z36" s="4"/>
      <c r="AA36" s="4"/>
      <c r="AM36" s="24"/>
      <c r="AN36" s="24"/>
      <c r="AO36" s="24"/>
      <c r="AY36" s="51"/>
      <c r="AZ36" s="51"/>
      <c r="BA36" s="51"/>
      <c r="BB36" s="51"/>
      <c r="BY36" s="1"/>
      <c r="BZ36" s="1"/>
      <c r="CA36" s="1"/>
      <c r="CB36" s="1"/>
    </row>
    <row r="37" spans="2:80">
      <c r="B37" s="12"/>
      <c r="C37" s="12"/>
      <c r="G37" s="1"/>
      <c r="H37" s="1"/>
      <c r="I37" s="1"/>
      <c r="J37" s="119"/>
      <c r="K37" s="119"/>
      <c r="M37" s="47"/>
      <c r="N37" s="47"/>
      <c r="O37" s="47"/>
      <c r="P37" s="47"/>
      <c r="Q37" s="46"/>
      <c r="R37" s="46"/>
      <c r="S37" s="46"/>
      <c r="T37" s="46"/>
      <c r="Z37" s="4"/>
      <c r="AA37" s="4"/>
      <c r="AM37" s="24"/>
      <c r="AN37" s="24"/>
      <c r="AO37" s="24"/>
      <c r="AY37" s="51"/>
      <c r="AZ37" s="51"/>
      <c r="BA37" s="51"/>
      <c r="BB37" s="51"/>
      <c r="BY37" s="1"/>
      <c r="BZ37" s="1"/>
      <c r="CA37" s="1"/>
      <c r="CB37" s="1"/>
    </row>
    <row r="38" spans="2:80">
      <c r="M38" s="47"/>
      <c r="N38" s="47"/>
      <c r="O38" s="47"/>
      <c r="P38" s="47"/>
      <c r="Q38" s="46"/>
      <c r="R38" s="46"/>
      <c r="S38" s="46"/>
      <c r="T38" s="46"/>
      <c r="Z38" s="4"/>
      <c r="AA38" s="4"/>
      <c r="AM38" s="24"/>
      <c r="AN38" s="24"/>
      <c r="AO38" s="24"/>
      <c r="AY38" s="51"/>
      <c r="AZ38" s="51"/>
      <c r="BA38" s="51"/>
      <c r="BB38" s="51"/>
      <c r="BY38" s="1"/>
      <c r="BZ38" s="1"/>
      <c r="CA38" s="1"/>
      <c r="CB38" s="1"/>
    </row>
    <row r="39" spans="2:80">
      <c r="M39" s="47"/>
      <c r="N39" s="47"/>
      <c r="O39" s="47"/>
      <c r="P39" s="47"/>
      <c r="Q39" s="46"/>
      <c r="R39" s="46"/>
      <c r="S39" s="46"/>
      <c r="T39" s="46"/>
      <c r="Z39" s="4"/>
      <c r="AA39" s="4"/>
      <c r="AM39" s="24"/>
      <c r="AN39" s="24"/>
      <c r="AO39" s="24"/>
      <c r="AY39" s="51"/>
      <c r="AZ39" s="51"/>
      <c r="BA39" s="51"/>
      <c r="BB39" s="51"/>
      <c r="BY39" s="1"/>
      <c r="BZ39" s="1"/>
      <c r="CA39" s="1"/>
      <c r="CB39" s="1"/>
    </row>
    <row r="40" spans="2:80" ht="25.5">
      <c r="B40" s="127" t="s">
        <v>93</v>
      </c>
      <c r="C40" s="127"/>
      <c r="D40" s="128">
        <f>H36</f>
        <v>0</v>
      </c>
      <c r="E40" s="128"/>
      <c r="F40" s="50" t="s">
        <v>94</v>
      </c>
      <c r="G40" s="49"/>
      <c r="H40" s="49"/>
      <c r="I40" s="49"/>
      <c r="J40" s="49"/>
      <c r="K40" s="49"/>
      <c r="M40" s="47"/>
      <c r="N40" s="47"/>
      <c r="O40" s="47"/>
      <c r="P40" s="47"/>
      <c r="Q40" s="46"/>
      <c r="R40" s="46"/>
      <c r="S40" s="46"/>
      <c r="T40" s="46"/>
      <c r="Z40" s="4"/>
      <c r="AA40" s="4"/>
      <c r="AM40" s="24"/>
      <c r="AN40" s="24"/>
      <c r="AO40" s="24"/>
      <c r="AY40" s="51"/>
      <c r="AZ40" s="51"/>
      <c r="BA40" s="51"/>
      <c r="BB40" s="51"/>
      <c r="BY40" s="1"/>
      <c r="BZ40" s="1"/>
      <c r="CA40" s="1"/>
      <c r="CB40" s="1"/>
    </row>
    <row r="41" spans="2:80">
      <c r="O41" s="47"/>
      <c r="P41" s="47"/>
      <c r="Q41" s="47"/>
      <c r="R41" s="47"/>
      <c r="S41" s="46"/>
      <c r="T41" s="46"/>
      <c r="U41" s="46"/>
      <c r="AN41" s="24"/>
      <c r="AO41" s="24"/>
      <c r="AY41" s="51"/>
      <c r="AZ41" s="51"/>
      <c r="BA41" s="51"/>
      <c r="BB41" s="51"/>
      <c r="BY41" s="1"/>
      <c r="BZ41" s="1"/>
      <c r="CA41" s="1"/>
      <c r="CB41" s="1"/>
    </row>
    <row r="42" spans="2:80">
      <c r="O42" s="47"/>
      <c r="P42" s="47"/>
      <c r="Q42" s="47"/>
      <c r="R42" s="47"/>
      <c r="S42" s="46"/>
      <c r="T42" s="46"/>
      <c r="U42" s="46"/>
      <c r="AN42" s="24"/>
      <c r="AO42" s="24"/>
      <c r="AY42" s="51"/>
      <c r="AZ42" s="51"/>
      <c r="BA42" s="51"/>
      <c r="BB42" s="51"/>
      <c r="BY42" s="1"/>
      <c r="BZ42" s="1"/>
      <c r="CA42" s="1"/>
      <c r="CB42" s="1"/>
    </row>
    <row r="43" spans="2:80">
      <c r="O43" s="47"/>
      <c r="P43" s="47"/>
      <c r="Q43" s="47"/>
      <c r="R43" s="47"/>
      <c r="S43" s="46"/>
      <c r="T43" s="46"/>
      <c r="U43" s="46"/>
      <c r="AN43" s="24"/>
      <c r="AO43" s="24"/>
      <c r="AY43" s="51"/>
      <c r="AZ43" s="51"/>
      <c r="BA43" s="51"/>
      <c r="BB43" s="51"/>
      <c r="BY43" s="1"/>
      <c r="BZ43" s="1"/>
      <c r="CA43" s="1"/>
      <c r="CB43" s="1"/>
    </row>
    <row r="44" spans="2:80">
      <c r="AP44" s="24"/>
      <c r="BA44" s="51"/>
      <c r="BB44" s="51"/>
      <c r="CA44" s="1"/>
      <c r="CB44" s="1"/>
    </row>
    <row r="45" spans="2:80">
      <c r="AP45" s="24"/>
      <c r="BA45" s="51"/>
      <c r="BB45" s="51"/>
      <c r="CA45" s="1"/>
      <c r="CB45" s="1"/>
    </row>
    <row r="46" spans="2:80">
      <c r="AP46" s="24"/>
      <c r="BB46" s="51"/>
    </row>
  </sheetData>
  <sheetProtection algorithmName="SHA-512" hashValue="tqf71tGlB3tbqqKqxT+F7Xr2/f4Q8uqE3R3rcUXgjT27DaaVw/uF+uSoFIzhgz5ZJXj78LlvKYHI6aDA/9jJKA==" saltValue="ZKgVyvlolmGKRYvaVkl9qQ==" spinCount="100000" sheet="1" objects="1" scenarios="1"/>
  <mergeCells count="103">
    <mergeCell ref="B40:C40"/>
    <mergeCell ref="D40:E40"/>
    <mergeCell ref="B35:C35"/>
    <mergeCell ref="D35:E35"/>
    <mergeCell ref="F35:G35"/>
    <mergeCell ref="H35:I35"/>
    <mergeCell ref="H36:I36"/>
    <mergeCell ref="J37:K37"/>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J25:K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AK3:AM3"/>
    <mergeCell ref="C9:D9"/>
    <mergeCell ref="C10:D10"/>
    <mergeCell ref="F10:G10"/>
    <mergeCell ref="C11:D11"/>
    <mergeCell ref="F11:G11"/>
    <mergeCell ref="AC3:AC4"/>
    <mergeCell ref="AD3:AD4"/>
    <mergeCell ref="AE3:AF3"/>
    <mergeCell ref="AG3:AG4"/>
    <mergeCell ref="AH3:AH4"/>
    <mergeCell ref="AI3:AI4"/>
    <mergeCell ref="V3:V4"/>
    <mergeCell ref="W3:W4"/>
    <mergeCell ref="X3:X4"/>
    <mergeCell ref="Y3:Y4"/>
    <mergeCell ref="Z3:Z4"/>
    <mergeCell ref="AA3:AA4"/>
    <mergeCell ref="A1:K1"/>
    <mergeCell ref="B3:C3"/>
    <mergeCell ref="Q3:Q4"/>
    <mergeCell ref="R3:S3"/>
    <mergeCell ref="T3:T4"/>
    <mergeCell ref="U3:U4"/>
    <mergeCell ref="C12:D12"/>
    <mergeCell ref="C13:D13"/>
    <mergeCell ref="B17:C18"/>
    <mergeCell ref="D17:E18"/>
    <mergeCell ref="F17:G18"/>
    <mergeCell ref="H17:I18"/>
  </mergeCells>
  <phoneticPr fontId="3"/>
  <conditionalFormatting sqref="J25:K25">
    <cfRule type="cellIs" dxfId="0" priority="1" operator="equal">
      <formula>"４歳以上児配置加算とチーム保育加配加算は併給不可です"</formula>
    </cfRule>
  </conditionalFormatting>
  <dataValidations count="5">
    <dataValidation type="list" allowBlank="1" showInputMessage="1" showErrorMessage="1" sqref="D3" xr:uid="{85C9D9A2-C3BF-4996-A4DF-1B7A9C005E9A}">
      <formula1>"0,1,2,3,4,5,6,7,8,9,10,11,12,13,14,15,16,17,18,19"</formula1>
    </dataValidation>
    <dataValidation type="list" allowBlank="1" showInputMessage="1" showErrorMessage="1" sqref="F31:G31" xr:uid="{879505AA-45FA-42AD-BBBA-98AD5822DE47}">
      <formula1>"Ａ,Ｂ"</formula1>
    </dataValidation>
    <dataValidation type="list" allowBlank="1" showInputMessage="1" showErrorMessage="1" sqref="F35:G35" xr:uid="{16DACCA8-023A-4FEC-8DB8-064B067DD11A}">
      <formula1>"Ａ,Ｂ,Ｃ"</formula1>
    </dataValidation>
    <dataValidation type="list" allowBlank="1" showInputMessage="1" showErrorMessage="1" sqref="D19:E35" xr:uid="{5311B14A-BC87-4E36-B727-3E25572CBE32}">
      <formula1>"1"</formula1>
    </dataValidation>
    <dataValidation type="list" allowBlank="1" showInputMessage="1" showErrorMessage="1" sqref="F36" xr:uid="{B9951E1B-E6F8-4278-841E-A12E2F7A39A3}">
      <formula1>#REF!</formula1>
    </dataValidation>
  </dataValidations>
  <pageMargins left="0.70866141732283472" right="0.70866141732283472" top="0.74803149606299213" bottom="0.74803149606299213" header="0.31496062992125984" footer="0.31496062992125984"/>
  <pageSetup paperSize="9" scale="9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AAF13-F93E-4ACF-80DE-7685A532E911}">
  <dimension ref="A1:BI41"/>
  <sheetViews>
    <sheetView view="pageBreakPreview" zoomScaleNormal="90" zoomScaleSheetLayoutView="100" workbookViewId="0">
      <selection sqref="A1:K1"/>
    </sheetView>
  </sheetViews>
  <sheetFormatPr defaultRowHeight="18.75"/>
  <cols>
    <col min="1" max="1" width="1.875" style="1" customWidth="1"/>
    <col min="2" max="11" width="8.25" style="5" customWidth="1"/>
    <col min="12" max="12" width="3.125" style="1" customWidth="1"/>
    <col min="13" max="13" width="5" style="2" customWidth="1"/>
    <col min="14" max="19" width="6.25" style="2" customWidth="1"/>
    <col min="20" max="20" width="6.5" style="2" customWidth="1"/>
    <col min="21" max="24" width="6.25" style="2" customWidth="1"/>
    <col min="25" max="25" width="2.5" style="4" customWidth="1"/>
    <col min="26" max="28" width="6.25" style="4" customWidth="1"/>
    <col min="29" max="29" width="2.375" style="4" customWidth="1"/>
    <col min="30" max="35" width="6.25" style="4" customWidth="1"/>
    <col min="36" max="42" width="6.25" style="51" customWidth="1"/>
    <col min="43" max="61" width="9" style="51"/>
    <col min="62" max="246" width="9" style="1"/>
    <col min="247" max="256" width="8.25" style="1" customWidth="1"/>
    <col min="257" max="257" width="3.125" style="1" customWidth="1"/>
    <col min="258" max="258" width="5" style="1" customWidth="1"/>
    <col min="259" max="270" width="6.25" style="1" customWidth="1"/>
    <col min="271" max="271" width="2.5" style="1" customWidth="1"/>
    <col min="272" max="273" width="6.25" style="1" customWidth="1"/>
    <col min="274" max="274" width="2.5" style="1" customWidth="1"/>
    <col min="275" max="281" width="6.25" style="1" customWidth="1"/>
    <col min="282" max="282" width="2.375" style="1" customWidth="1"/>
    <col min="283" max="298" width="6.25" style="1" customWidth="1"/>
    <col min="299" max="502" width="9" style="1"/>
    <col min="503" max="512" width="8.25" style="1" customWidth="1"/>
    <col min="513" max="513" width="3.125" style="1" customWidth="1"/>
    <col min="514" max="514" width="5" style="1" customWidth="1"/>
    <col min="515" max="526" width="6.25" style="1" customWidth="1"/>
    <col min="527" max="527" width="2.5" style="1" customWidth="1"/>
    <col min="528" max="529" width="6.25" style="1" customWidth="1"/>
    <col min="530" max="530" width="2.5" style="1" customWidth="1"/>
    <col min="531" max="537" width="6.25" style="1" customWidth="1"/>
    <col min="538" max="538" width="2.375" style="1" customWidth="1"/>
    <col min="539" max="554" width="6.25" style="1" customWidth="1"/>
    <col min="555" max="758" width="9" style="1"/>
    <col min="759" max="768" width="8.25" style="1" customWidth="1"/>
    <col min="769" max="769" width="3.125" style="1" customWidth="1"/>
    <col min="770" max="770" width="5" style="1" customWidth="1"/>
    <col min="771" max="782" width="6.25" style="1" customWidth="1"/>
    <col min="783" max="783" width="2.5" style="1" customWidth="1"/>
    <col min="784" max="785" width="6.25" style="1" customWidth="1"/>
    <col min="786" max="786" width="2.5" style="1" customWidth="1"/>
    <col min="787" max="793" width="6.25" style="1" customWidth="1"/>
    <col min="794" max="794" width="2.375" style="1" customWidth="1"/>
    <col min="795" max="810" width="6.25" style="1" customWidth="1"/>
    <col min="811" max="1014" width="9" style="1"/>
    <col min="1015" max="1024" width="8.25" style="1" customWidth="1"/>
    <col min="1025" max="1025" width="3.125" style="1" customWidth="1"/>
    <col min="1026" max="1026" width="5" style="1" customWidth="1"/>
    <col min="1027" max="1038" width="6.25" style="1" customWidth="1"/>
    <col min="1039" max="1039" width="2.5" style="1" customWidth="1"/>
    <col min="1040" max="1041" width="6.25" style="1" customWidth="1"/>
    <col min="1042" max="1042" width="2.5" style="1" customWidth="1"/>
    <col min="1043" max="1049" width="6.25" style="1" customWidth="1"/>
    <col min="1050" max="1050" width="2.375" style="1" customWidth="1"/>
    <col min="1051" max="1066" width="6.25" style="1" customWidth="1"/>
    <col min="1067" max="1270" width="9" style="1"/>
    <col min="1271" max="1280" width="8.25" style="1" customWidth="1"/>
    <col min="1281" max="1281" width="3.125" style="1" customWidth="1"/>
    <col min="1282" max="1282" width="5" style="1" customWidth="1"/>
    <col min="1283" max="1294" width="6.25" style="1" customWidth="1"/>
    <col min="1295" max="1295" width="2.5" style="1" customWidth="1"/>
    <col min="1296" max="1297" width="6.25" style="1" customWidth="1"/>
    <col min="1298" max="1298" width="2.5" style="1" customWidth="1"/>
    <col min="1299" max="1305" width="6.25" style="1" customWidth="1"/>
    <col min="1306" max="1306" width="2.375" style="1" customWidth="1"/>
    <col min="1307" max="1322" width="6.25" style="1" customWidth="1"/>
    <col min="1323" max="1526" width="9" style="1"/>
    <col min="1527" max="1536" width="8.25" style="1" customWidth="1"/>
    <col min="1537" max="1537" width="3.125" style="1" customWidth="1"/>
    <col min="1538" max="1538" width="5" style="1" customWidth="1"/>
    <col min="1539" max="1550" width="6.25" style="1" customWidth="1"/>
    <col min="1551" max="1551" width="2.5" style="1" customWidth="1"/>
    <col min="1552" max="1553" width="6.25" style="1" customWidth="1"/>
    <col min="1554" max="1554" width="2.5" style="1" customWidth="1"/>
    <col min="1555" max="1561" width="6.25" style="1" customWidth="1"/>
    <col min="1562" max="1562" width="2.375" style="1" customWidth="1"/>
    <col min="1563" max="1578" width="6.25" style="1" customWidth="1"/>
    <col min="1579" max="1782" width="9" style="1"/>
    <col min="1783" max="1792" width="8.25" style="1" customWidth="1"/>
    <col min="1793" max="1793" width="3.125" style="1" customWidth="1"/>
    <col min="1794" max="1794" width="5" style="1" customWidth="1"/>
    <col min="1795" max="1806" width="6.25" style="1" customWidth="1"/>
    <col min="1807" max="1807" width="2.5" style="1" customWidth="1"/>
    <col min="1808" max="1809" width="6.25" style="1" customWidth="1"/>
    <col min="1810" max="1810" width="2.5" style="1" customWidth="1"/>
    <col min="1811" max="1817" width="6.25" style="1" customWidth="1"/>
    <col min="1818" max="1818" width="2.375" style="1" customWidth="1"/>
    <col min="1819" max="1834" width="6.25" style="1" customWidth="1"/>
    <col min="1835" max="2038" width="9" style="1"/>
    <col min="2039" max="2048" width="8.25" style="1" customWidth="1"/>
    <col min="2049" max="2049" width="3.125" style="1" customWidth="1"/>
    <col min="2050" max="2050" width="5" style="1" customWidth="1"/>
    <col min="2051" max="2062" width="6.25" style="1" customWidth="1"/>
    <col min="2063" max="2063" width="2.5" style="1" customWidth="1"/>
    <col min="2064" max="2065" width="6.25" style="1" customWidth="1"/>
    <col min="2066" max="2066" width="2.5" style="1" customWidth="1"/>
    <col min="2067" max="2073" width="6.25" style="1" customWidth="1"/>
    <col min="2074" max="2074" width="2.375" style="1" customWidth="1"/>
    <col min="2075" max="2090" width="6.25" style="1" customWidth="1"/>
    <col min="2091" max="2294" width="9" style="1"/>
    <col min="2295" max="2304" width="8.25" style="1" customWidth="1"/>
    <col min="2305" max="2305" width="3.125" style="1" customWidth="1"/>
    <col min="2306" max="2306" width="5" style="1" customWidth="1"/>
    <col min="2307" max="2318" width="6.25" style="1" customWidth="1"/>
    <col min="2319" max="2319" width="2.5" style="1" customWidth="1"/>
    <col min="2320" max="2321" width="6.25" style="1" customWidth="1"/>
    <col min="2322" max="2322" width="2.5" style="1" customWidth="1"/>
    <col min="2323" max="2329" width="6.25" style="1" customWidth="1"/>
    <col min="2330" max="2330" width="2.375" style="1" customWidth="1"/>
    <col min="2331" max="2346" width="6.25" style="1" customWidth="1"/>
    <col min="2347" max="2550" width="9" style="1"/>
    <col min="2551" max="2560" width="8.25" style="1" customWidth="1"/>
    <col min="2561" max="2561" width="3.125" style="1" customWidth="1"/>
    <col min="2562" max="2562" width="5" style="1" customWidth="1"/>
    <col min="2563" max="2574" width="6.25" style="1" customWidth="1"/>
    <col min="2575" max="2575" width="2.5" style="1" customWidth="1"/>
    <col min="2576" max="2577" width="6.25" style="1" customWidth="1"/>
    <col min="2578" max="2578" width="2.5" style="1" customWidth="1"/>
    <col min="2579" max="2585" width="6.25" style="1" customWidth="1"/>
    <col min="2586" max="2586" width="2.375" style="1" customWidth="1"/>
    <col min="2587" max="2602" width="6.25" style="1" customWidth="1"/>
    <col min="2603" max="2806" width="9" style="1"/>
    <col min="2807" max="2816" width="8.25" style="1" customWidth="1"/>
    <col min="2817" max="2817" width="3.125" style="1" customWidth="1"/>
    <col min="2818" max="2818" width="5" style="1" customWidth="1"/>
    <col min="2819" max="2830" width="6.25" style="1" customWidth="1"/>
    <col min="2831" max="2831" width="2.5" style="1" customWidth="1"/>
    <col min="2832" max="2833" width="6.25" style="1" customWidth="1"/>
    <col min="2834" max="2834" width="2.5" style="1" customWidth="1"/>
    <col min="2835" max="2841" width="6.25" style="1" customWidth="1"/>
    <col min="2842" max="2842" width="2.375" style="1" customWidth="1"/>
    <col min="2843" max="2858" width="6.25" style="1" customWidth="1"/>
    <col min="2859" max="3062" width="9" style="1"/>
    <col min="3063" max="3072" width="8.25" style="1" customWidth="1"/>
    <col min="3073" max="3073" width="3.125" style="1" customWidth="1"/>
    <col min="3074" max="3074" width="5" style="1" customWidth="1"/>
    <col min="3075" max="3086" width="6.25" style="1" customWidth="1"/>
    <col min="3087" max="3087" width="2.5" style="1" customWidth="1"/>
    <col min="3088" max="3089" width="6.25" style="1" customWidth="1"/>
    <col min="3090" max="3090" width="2.5" style="1" customWidth="1"/>
    <col min="3091" max="3097" width="6.25" style="1" customWidth="1"/>
    <col min="3098" max="3098" width="2.375" style="1" customWidth="1"/>
    <col min="3099" max="3114" width="6.25" style="1" customWidth="1"/>
    <col min="3115" max="3318" width="9" style="1"/>
    <col min="3319" max="3328" width="8.25" style="1" customWidth="1"/>
    <col min="3329" max="3329" width="3.125" style="1" customWidth="1"/>
    <col min="3330" max="3330" width="5" style="1" customWidth="1"/>
    <col min="3331" max="3342" width="6.25" style="1" customWidth="1"/>
    <col min="3343" max="3343" width="2.5" style="1" customWidth="1"/>
    <col min="3344" max="3345" width="6.25" style="1" customWidth="1"/>
    <col min="3346" max="3346" width="2.5" style="1" customWidth="1"/>
    <col min="3347" max="3353" width="6.25" style="1" customWidth="1"/>
    <col min="3354" max="3354" width="2.375" style="1" customWidth="1"/>
    <col min="3355" max="3370" width="6.25" style="1" customWidth="1"/>
    <col min="3371" max="3574" width="9" style="1"/>
    <col min="3575" max="3584" width="8.25" style="1" customWidth="1"/>
    <col min="3585" max="3585" width="3.125" style="1" customWidth="1"/>
    <col min="3586" max="3586" width="5" style="1" customWidth="1"/>
    <col min="3587" max="3598" width="6.25" style="1" customWidth="1"/>
    <col min="3599" max="3599" width="2.5" style="1" customWidth="1"/>
    <col min="3600" max="3601" width="6.25" style="1" customWidth="1"/>
    <col min="3602" max="3602" width="2.5" style="1" customWidth="1"/>
    <col min="3603" max="3609" width="6.25" style="1" customWidth="1"/>
    <col min="3610" max="3610" width="2.375" style="1" customWidth="1"/>
    <col min="3611" max="3626" width="6.25" style="1" customWidth="1"/>
    <col min="3627" max="3830" width="9" style="1"/>
    <col min="3831" max="3840" width="8.25" style="1" customWidth="1"/>
    <col min="3841" max="3841" width="3.125" style="1" customWidth="1"/>
    <col min="3842" max="3842" width="5" style="1" customWidth="1"/>
    <col min="3843" max="3854" width="6.25" style="1" customWidth="1"/>
    <col min="3855" max="3855" width="2.5" style="1" customWidth="1"/>
    <col min="3856" max="3857" width="6.25" style="1" customWidth="1"/>
    <col min="3858" max="3858" width="2.5" style="1" customWidth="1"/>
    <col min="3859" max="3865" width="6.25" style="1" customWidth="1"/>
    <col min="3866" max="3866" width="2.375" style="1" customWidth="1"/>
    <col min="3867" max="3882" width="6.25" style="1" customWidth="1"/>
    <col min="3883" max="4086" width="9" style="1"/>
    <col min="4087" max="4096" width="8.25" style="1" customWidth="1"/>
    <col min="4097" max="4097" width="3.125" style="1" customWidth="1"/>
    <col min="4098" max="4098" width="5" style="1" customWidth="1"/>
    <col min="4099" max="4110" width="6.25" style="1" customWidth="1"/>
    <col min="4111" max="4111" width="2.5" style="1" customWidth="1"/>
    <col min="4112" max="4113" width="6.25" style="1" customWidth="1"/>
    <col min="4114" max="4114" width="2.5" style="1" customWidth="1"/>
    <col min="4115" max="4121" width="6.25" style="1" customWidth="1"/>
    <col min="4122" max="4122" width="2.375" style="1" customWidth="1"/>
    <col min="4123" max="4138" width="6.25" style="1" customWidth="1"/>
    <col min="4139" max="4342" width="9" style="1"/>
    <col min="4343" max="4352" width="8.25" style="1" customWidth="1"/>
    <col min="4353" max="4353" width="3.125" style="1" customWidth="1"/>
    <col min="4354" max="4354" width="5" style="1" customWidth="1"/>
    <col min="4355" max="4366" width="6.25" style="1" customWidth="1"/>
    <col min="4367" max="4367" width="2.5" style="1" customWidth="1"/>
    <col min="4368" max="4369" width="6.25" style="1" customWidth="1"/>
    <col min="4370" max="4370" width="2.5" style="1" customWidth="1"/>
    <col min="4371" max="4377" width="6.25" style="1" customWidth="1"/>
    <col min="4378" max="4378" width="2.375" style="1" customWidth="1"/>
    <col min="4379" max="4394" width="6.25" style="1" customWidth="1"/>
    <col min="4395" max="4598" width="9" style="1"/>
    <col min="4599" max="4608" width="8.25" style="1" customWidth="1"/>
    <col min="4609" max="4609" width="3.125" style="1" customWidth="1"/>
    <col min="4610" max="4610" width="5" style="1" customWidth="1"/>
    <col min="4611" max="4622" width="6.25" style="1" customWidth="1"/>
    <col min="4623" max="4623" width="2.5" style="1" customWidth="1"/>
    <col min="4624" max="4625" width="6.25" style="1" customWidth="1"/>
    <col min="4626" max="4626" width="2.5" style="1" customWidth="1"/>
    <col min="4627" max="4633" width="6.25" style="1" customWidth="1"/>
    <col min="4634" max="4634" width="2.375" style="1" customWidth="1"/>
    <col min="4635" max="4650" width="6.25" style="1" customWidth="1"/>
    <col min="4651" max="4854" width="9" style="1"/>
    <col min="4855" max="4864" width="8.25" style="1" customWidth="1"/>
    <col min="4865" max="4865" width="3.125" style="1" customWidth="1"/>
    <col min="4866" max="4866" width="5" style="1" customWidth="1"/>
    <col min="4867" max="4878" width="6.25" style="1" customWidth="1"/>
    <col min="4879" max="4879" width="2.5" style="1" customWidth="1"/>
    <col min="4880" max="4881" width="6.25" style="1" customWidth="1"/>
    <col min="4882" max="4882" width="2.5" style="1" customWidth="1"/>
    <col min="4883" max="4889" width="6.25" style="1" customWidth="1"/>
    <col min="4890" max="4890" width="2.375" style="1" customWidth="1"/>
    <col min="4891" max="4906" width="6.25" style="1" customWidth="1"/>
    <col min="4907" max="5110" width="9" style="1"/>
    <col min="5111" max="5120" width="8.25" style="1" customWidth="1"/>
    <col min="5121" max="5121" width="3.125" style="1" customWidth="1"/>
    <col min="5122" max="5122" width="5" style="1" customWidth="1"/>
    <col min="5123" max="5134" width="6.25" style="1" customWidth="1"/>
    <col min="5135" max="5135" width="2.5" style="1" customWidth="1"/>
    <col min="5136" max="5137" width="6.25" style="1" customWidth="1"/>
    <col min="5138" max="5138" width="2.5" style="1" customWidth="1"/>
    <col min="5139" max="5145" width="6.25" style="1" customWidth="1"/>
    <col min="5146" max="5146" width="2.375" style="1" customWidth="1"/>
    <col min="5147" max="5162" width="6.25" style="1" customWidth="1"/>
    <col min="5163" max="5366" width="9" style="1"/>
    <col min="5367" max="5376" width="8.25" style="1" customWidth="1"/>
    <col min="5377" max="5377" width="3.125" style="1" customWidth="1"/>
    <col min="5378" max="5378" width="5" style="1" customWidth="1"/>
    <col min="5379" max="5390" width="6.25" style="1" customWidth="1"/>
    <col min="5391" max="5391" width="2.5" style="1" customWidth="1"/>
    <col min="5392" max="5393" width="6.25" style="1" customWidth="1"/>
    <col min="5394" max="5394" width="2.5" style="1" customWidth="1"/>
    <col min="5395" max="5401" width="6.25" style="1" customWidth="1"/>
    <col min="5402" max="5402" width="2.375" style="1" customWidth="1"/>
    <col min="5403" max="5418" width="6.25" style="1" customWidth="1"/>
    <col min="5419" max="5622" width="9" style="1"/>
    <col min="5623" max="5632" width="8.25" style="1" customWidth="1"/>
    <col min="5633" max="5633" width="3.125" style="1" customWidth="1"/>
    <col min="5634" max="5634" width="5" style="1" customWidth="1"/>
    <col min="5635" max="5646" width="6.25" style="1" customWidth="1"/>
    <col min="5647" max="5647" width="2.5" style="1" customWidth="1"/>
    <col min="5648" max="5649" width="6.25" style="1" customWidth="1"/>
    <col min="5650" max="5650" width="2.5" style="1" customWidth="1"/>
    <col min="5651" max="5657" width="6.25" style="1" customWidth="1"/>
    <col min="5658" max="5658" width="2.375" style="1" customWidth="1"/>
    <col min="5659" max="5674" width="6.25" style="1" customWidth="1"/>
    <col min="5675" max="5878" width="9" style="1"/>
    <col min="5879" max="5888" width="8.25" style="1" customWidth="1"/>
    <col min="5889" max="5889" width="3.125" style="1" customWidth="1"/>
    <col min="5890" max="5890" width="5" style="1" customWidth="1"/>
    <col min="5891" max="5902" width="6.25" style="1" customWidth="1"/>
    <col min="5903" max="5903" width="2.5" style="1" customWidth="1"/>
    <col min="5904" max="5905" width="6.25" style="1" customWidth="1"/>
    <col min="5906" max="5906" width="2.5" style="1" customWidth="1"/>
    <col min="5907" max="5913" width="6.25" style="1" customWidth="1"/>
    <col min="5914" max="5914" width="2.375" style="1" customWidth="1"/>
    <col min="5915" max="5930" width="6.25" style="1" customWidth="1"/>
    <col min="5931" max="6134" width="9" style="1"/>
    <col min="6135" max="6144" width="8.25" style="1" customWidth="1"/>
    <col min="6145" max="6145" width="3.125" style="1" customWidth="1"/>
    <col min="6146" max="6146" width="5" style="1" customWidth="1"/>
    <col min="6147" max="6158" width="6.25" style="1" customWidth="1"/>
    <col min="6159" max="6159" width="2.5" style="1" customWidth="1"/>
    <col min="6160" max="6161" width="6.25" style="1" customWidth="1"/>
    <col min="6162" max="6162" width="2.5" style="1" customWidth="1"/>
    <col min="6163" max="6169" width="6.25" style="1" customWidth="1"/>
    <col min="6170" max="6170" width="2.375" style="1" customWidth="1"/>
    <col min="6171" max="6186" width="6.25" style="1" customWidth="1"/>
    <col min="6187" max="6390" width="9" style="1"/>
    <col min="6391" max="6400" width="8.25" style="1" customWidth="1"/>
    <col min="6401" max="6401" width="3.125" style="1" customWidth="1"/>
    <col min="6402" max="6402" width="5" style="1" customWidth="1"/>
    <col min="6403" max="6414" width="6.25" style="1" customWidth="1"/>
    <col min="6415" max="6415" width="2.5" style="1" customWidth="1"/>
    <col min="6416" max="6417" width="6.25" style="1" customWidth="1"/>
    <col min="6418" max="6418" width="2.5" style="1" customWidth="1"/>
    <col min="6419" max="6425" width="6.25" style="1" customWidth="1"/>
    <col min="6426" max="6426" width="2.375" style="1" customWidth="1"/>
    <col min="6427" max="6442" width="6.25" style="1" customWidth="1"/>
    <col min="6443" max="6646" width="9" style="1"/>
    <col min="6647" max="6656" width="8.25" style="1" customWidth="1"/>
    <col min="6657" max="6657" width="3.125" style="1" customWidth="1"/>
    <col min="6658" max="6658" width="5" style="1" customWidth="1"/>
    <col min="6659" max="6670" width="6.25" style="1" customWidth="1"/>
    <col min="6671" max="6671" width="2.5" style="1" customWidth="1"/>
    <col min="6672" max="6673" width="6.25" style="1" customWidth="1"/>
    <col min="6674" max="6674" width="2.5" style="1" customWidth="1"/>
    <col min="6675" max="6681" width="6.25" style="1" customWidth="1"/>
    <col min="6682" max="6682" width="2.375" style="1" customWidth="1"/>
    <col min="6683" max="6698" width="6.25" style="1" customWidth="1"/>
    <col min="6699" max="6902" width="9" style="1"/>
    <col min="6903" max="6912" width="8.25" style="1" customWidth="1"/>
    <col min="6913" max="6913" width="3.125" style="1" customWidth="1"/>
    <col min="6914" max="6914" width="5" style="1" customWidth="1"/>
    <col min="6915" max="6926" width="6.25" style="1" customWidth="1"/>
    <col min="6927" max="6927" width="2.5" style="1" customWidth="1"/>
    <col min="6928" max="6929" width="6.25" style="1" customWidth="1"/>
    <col min="6930" max="6930" width="2.5" style="1" customWidth="1"/>
    <col min="6931" max="6937" width="6.25" style="1" customWidth="1"/>
    <col min="6938" max="6938" width="2.375" style="1" customWidth="1"/>
    <col min="6939" max="6954" width="6.25" style="1" customWidth="1"/>
    <col min="6955" max="7158" width="9" style="1"/>
    <col min="7159" max="7168" width="8.25" style="1" customWidth="1"/>
    <col min="7169" max="7169" width="3.125" style="1" customWidth="1"/>
    <col min="7170" max="7170" width="5" style="1" customWidth="1"/>
    <col min="7171" max="7182" width="6.25" style="1" customWidth="1"/>
    <col min="7183" max="7183" width="2.5" style="1" customWidth="1"/>
    <col min="7184" max="7185" width="6.25" style="1" customWidth="1"/>
    <col min="7186" max="7186" width="2.5" style="1" customWidth="1"/>
    <col min="7187" max="7193" width="6.25" style="1" customWidth="1"/>
    <col min="7194" max="7194" width="2.375" style="1" customWidth="1"/>
    <col min="7195" max="7210" width="6.25" style="1" customWidth="1"/>
    <col min="7211" max="7414" width="9" style="1"/>
    <col min="7415" max="7424" width="8.25" style="1" customWidth="1"/>
    <col min="7425" max="7425" width="3.125" style="1" customWidth="1"/>
    <col min="7426" max="7426" width="5" style="1" customWidth="1"/>
    <col min="7427" max="7438" width="6.25" style="1" customWidth="1"/>
    <col min="7439" max="7439" width="2.5" style="1" customWidth="1"/>
    <col min="7440" max="7441" width="6.25" style="1" customWidth="1"/>
    <col min="7442" max="7442" width="2.5" style="1" customWidth="1"/>
    <col min="7443" max="7449" width="6.25" style="1" customWidth="1"/>
    <col min="7450" max="7450" width="2.375" style="1" customWidth="1"/>
    <col min="7451" max="7466" width="6.25" style="1" customWidth="1"/>
    <col min="7467" max="7670" width="9" style="1"/>
    <col min="7671" max="7680" width="8.25" style="1" customWidth="1"/>
    <col min="7681" max="7681" width="3.125" style="1" customWidth="1"/>
    <col min="7682" max="7682" width="5" style="1" customWidth="1"/>
    <col min="7683" max="7694" width="6.25" style="1" customWidth="1"/>
    <col min="7695" max="7695" width="2.5" style="1" customWidth="1"/>
    <col min="7696" max="7697" width="6.25" style="1" customWidth="1"/>
    <col min="7698" max="7698" width="2.5" style="1" customWidth="1"/>
    <col min="7699" max="7705" width="6.25" style="1" customWidth="1"/>
    <col min="7706" max="7706" width="2.375" style="1" customWidth="1"/>
    <col min="7707" max="7722" width="6.25" style="1" customWidth="1"/>
    <col min="7723" max="7926" width="9" style="1"/>
    <col min="7927" max="7936" width="8.25" style="1" customWidth="1"/>
    <col min="7937" max="7937" width="3.125" style="1" customWidth="1"/>
    <col min="7938" max="7938" width="5" style="1" customWidth="1"/>
    <col min="7939" max="7950" width="6.25" style="1" customWidth="1"/>
    <col min="7951" max="7951" width="2.5" style="1" customWidth="1"/>
    <col min="7952" max="7953" width="6.25" style="1" customWidth="1"/>
    <col min="7954" max="7954" width="2.5" style="1" customWidth="1"/>
    <col min="7955" max="7961" width="6.25" style="1" customWidth="1"/>
    <col min="7962" max="7962" width="2.375" style="1" customWidth="1"/>
    <col min="7963" max="7978" width="6.25" style="1" customWidth="1"/>
    <col min="7979" max="8182" width="9" style="1"/>
    <col min="8183" max="8192" width="8.25" style="1" customWidth="1"/>
    <col min="8193" max="8193" width="3.125" style="1" customWidth="1"/>
    <col min="8194" max="8194" width="5" style="1" customWidth="1"/>
    <col min="8195" max="8206" width="6.25" style="1" customWidth="1"/>
    <col min="8207" max="8207" width="2.5" style="1" customWidth="1"/>
    <col min="8208" max="8209" width="6.25" style="1" customWidth="1"/>
    <col min="8210" max="8210" width="2.5" style="1" customWidth="1"/>
    <col min="8211" max="8217" width="6.25" style="1" customWidth="1"/>
    <col min="8218" max="8218" width="2.375" style="1" customWidth="1"/>
    <col min="8219" max="8234" width="6.25" style="1" customWidth="1"/>
    <col min="8235" max="8438" width="9" style="1"/>
    <col min="8439" max="8448" width="8.25" style="1" customWidth="1"/>
    <col min="8449" max="8449" width="3.125" style="1" customWidth="1"/>
    <col min="8450" max="8450" width="5" style="1" customWidth="1"/>
    <col min="8451" max="8462" width="6.25" style="1" customWidth="1"/>
    <col min="8463" max="8463" width="2.5" style="1" customWidth="1"/>
    <col min="8464" max="8465" width="6.25" style="1" customWidth="1"/>
    <col min="8466" max="8466" width="2.5" style="1" customWidth="1"/>
    <col min="8467" max="8473" width="6.25" style="1" customWidth="1"/>
    <col min="8474" max="8474" width="2.375" style="1" customWidth="1"/>
    <col min="8475" max="8490" width="6.25" style="1" customWidth="1"/>
    <col min="8491" max="8694" width="9" style="1"/>
    <col min="8695" max="8704" width="8.25" style="1" customWidth="1"/>
    <col min="8705" max="8705" width="3.125" style="1" customWidth="1"/>
    <col min="8706" max="8706" width="5" style="1" customWidth="1"/>
    <col min="8707" max="8718" width="6.25" style="1" customWidth="1"/>
    <col min="8719" max="8719" width="2.5" style="1" customWidth="1"/>
    <col min="8720" max="8721" width="6.25" style="1" customWidth="1"/>
    <col min="8722" max="8722" width="2.5" style="1" customWidth="1"/>
    <col min="8723" max="8729" width="6.25" style="1" customWidth="1"/>
    <col min="8730" max="8730" width="2.375" style="1" customWidth="1"/>
    <col min="8731" max="8746" width="6.25" style="1" customWidth="1"/>
    <col min="8747" max="8950" width="9" style="1"/>
    <col min="8951" max="8960" width="8.25" style="1" customWidth="1"/>
    <col min="8961" max="8961" width="3.125" style="1" customWidth="1"/>
    <col min="8962" max="8962" width="5" style="1" customWidth="1"/>
    <col min="8963" max="8974" width="6.25" style="1" customWidth="1"/>
    <col min="8975" max="8975" width="2.5" style="1" customWidth="1"/>
    <col min="8976" max="8977" width="6.25" style="1" customWidth="1"/>
    <col min="8978" max="8978" width="2.5" style="1" customWidth="1"/>
    <col min="8979" max="8985" width="6.25" style="1" customWidth="1"/>
    <col min="8986" max="8986" width="2.375" style="1" customWidth="1"/>
    <col min="8987" max="9002" width="6.25" style="1" customWidth="1"/>
    <col min="9003" max="9206" width="9" style="1"/>
    <col min="9207" max="9216" width="8.25" style="1" customWidth="1"/>
    <col min="9217" max="9217" width="3.125" style="1" customWidth="1"/>
    <col min="9218" max="9218" width="5" style="1" customWidth="1"/>
    <col min="9219" max="9230" width="6.25" style="1" customWidth="1"/>
    <col min="9231" max="9231" width="2.5" style="1" customWidth="1"/>
    <col min="9232" max="9233" width="6.25" style="1" customWidth="1"/>
    <col min="9234" max="9234" width="2.5" style="1" customWidth="1"/>
    <col min="9235" max="9241" width="6.25" style="1" customWidth="1"/>
    <col min="9242" max="9242" width="2.375" style="1" customWidth="1"/>
    <col min="9243" max="9258" width="6.25" style="1" customWidth="1"/>
    <col min="9259" max="9462" width="9" style="1"/>
    <col min="9463" max="9472" width="8.25" style="1" customWidth="1"/>
    <col min="9473" max="9473" width="3.125" style="1" customWidth="1"/>
    <col min="9474" max="9474" width="5" style="1" customWidth="1"/>
    <col min="9475" max="9486" width="6.25" style="1" customWidth="1"/>
    <col min="9487" max="9487" width="2.5" style="1" customWidth="1"/>
    <col min="9488" max="9489" width="6.25" style="1" customWidth="1"/>
    <col min="9490" max="9490" width="2.5" style="1" customWidth="1"/>
    <col min="9491" max="9497" width="6.25" style="1" customWidth="1"/>
    <col min="9498" max="9498" width="2.375" style="1" customWidth="1"/>
    <col min="9499" max="9514" width="6.25" style="1" customWidth="1"/>
    <col min="9515" max="9718" width="9" style="1"/>
    <col min="9719" max="9728" width="8.25" style="1" customWidth="1"/>
    <col min="9729" max="9729" width="3.125" style="1" customWidth="1"/>
    <col min="9730" max="9730" width="5" style="1" customWidth="1"/>
    <col min="9731" max="9742" width="6.25" style="1" customWidth="1"/>
    <col min="9743" max="9743" width="2.5" style="1" customWidth="1"/>
    <col min="9744" max="9745" width="6.25" style="1" customWidth="1"/>
    <col min="9746" max="9746" width="2.5" style="1" customWidth="1"/>
    <col min="9747" max="9753" width="6.25" style="1" customWidth="1"/>
    <col min="9754" max="9754" width="2.375" style="1" customWidth="1"/>
    <col min="9755" max="9770" width="6.25" style="1" customWidth="1"/>
    <col min="9771" max="9974" width="9" style="1"/>
    <col min="9975" max="9984" width="8.25" style="1" customWidth="1"/>
    <col min="9985" max="9985" width="3.125" style="1" customWidth="1"/>
    <col min="9986" max="9986" width="5" style="1" customWidth="1"/>
    <col min="9987" max="9998" width="6.25" style="1" customWidth="1"/>
    <col min="9999" max="9999" width="2.5" style="1" customWidth="1"/>
    <col min="10000" max="10001" width="6.25" style="1" customWidth="1"/>
    <col min="10002" max="10002" width="2.5" style="1" customWidth="1"/>
    <col min="10003" max="10009" width="6.25" style="1" customWidth="1"/>
    <col min="10010" max="10010" width="2.375" style="1" customWidth="1"/>
    <col min="10011" max="10026" width="6.25" style="1" customWidth="1"/>
    <col min="10027" max="10230" width="9" style="1"/>
    <col min="10231" max="10240" width="8.25" style="1" customWidth="1"/>
    <col min="10241" max="10241" width="3.125" style="1" customWidth="1"/>
    <col min="10242" max="10242" width="5" style="1" customWidth="1"/>
    <col min="10243" max="10254" width="6.25" style="1" customWidth="1"/>
    <col min="10255" max="10255" width="2.5" style="1" customWidth="1"/>
    <col min="10256" max="10257" width="6.25" style="1" customWidth="1"/>
    <col min="10258" max="10258" width="2.5" style="1" customWidth="1"/>
    <col min="10259" max="10265" width="6.25" style="1" customWidth="1"/>
    <col min="10266" max="10266" width="2.375" style="1" customWidth="1"/>
    <col min="10267" max="10282" width="6.25" style="1" customWidth="1"/>
    <col min="10283" max="10486" width="9" style="1"/>
    <col min="10487" max="10496" width="8.25" style="1" customWidth="1"/>
    <col min="10497" max="10497" width="3.125" style="1" customWidth="1"/>
    <col min="10498" max="10498" width="5" style="1" customWidth="1"/>
    <col min="10499" max="10510" width="6.25" style="1" customWidth="1"/>
    <col min="10511" max="10511" width="2.5" style="1" customWidth="1"/>
    <col min="10512" max="10513" width="6.25" style="1" customWidth="1"/>
    <col min="10514" max="10514" width="2.5" style="1" customWidth="1"/>
    <col min="10515" max="10521" width="6.25" style="1" customWidth="1"/>
    <col min="10522" max="10522" width="2.375" style="1" customWidth="1"/>
    <col min="10523" max="10538" width="6.25" style="1" customWidth="1"/>
    <col min="10539" max="10742" width="9" style="1"/>
    <col min="10743" max="10752" width="8.25" style="1" customWidth="1"/>
    <col min="10753" max="10753" width="3.125" style="1" customWidth="1"/>
    <col min="10754" max="10754" width="5" style="1" customWidth="1"/>
    <col min="10755" max="10766" width="6.25" style="1" customWidth="1"/>
    <col min="10767" max="10767" width="2.5" style="1" customWidth="1"/>
    <col min="10768" max="10769" width="6.25" style="1" customWidth="1"/>
    <col min="10770" max="10770" width="2.5" style="1" customWidth="1"/>
    <col min="10771" max="10777" width="6.25" style="1" customWidth="1"/>
    <col min="10778" max="10778" width="2.375" style="1" customWidth="1"/>
    <col min="10779" max="10794" width="6.25" style="1" customWidth="1"/>
    <col min="10795" max="10998" width="9" style="1"/>
    <col min="10999" max="11008" width="8.25" style="1" customWidth="1"/>
    <col min="11009" max="11009" width="3.125" style="1" customWidth="1"/>
    <col min="11010" max="11010" width="5" style="1" customWidth="1"/>
    <col min="11011" max="11022" width="6.25" style="1" customWidth="1"/>
    <col min="11023" max="11023" width="2.5" style="1" customWidth="1"/>
    <col min="11024" max="11025" width="6.25" style="1" customWidth="1"/>
    <col min="11026" max="11026" width="2.5" style="1" customWidth="1"/>
    <col min="11027" max="11033" width="6.25" style="1" customWidth="1"/>
    <col min="11034" max="11034" width="2.375" style="1" customWidth="1"/>
    <col min="11035" max="11050" width="6.25" style="1" customWidth="1"/>
    <col min="11051" max="11254" width="9" style="1"/>
    <col min="11255" max="11264" width="8.25" style="1" customWidth="1"/>
    <col min="11265" max="11265" width="3.125" style="1" customWidth="1"/>
    <col min="11266" max="11266" width="5" style="1" customWidth="1"/>
    <col min="11267" max="11278" width="6.25" style="1" customWidth="1"/>
    <col min="11279" max="11279" width="2.5" style="1" customWidth="1"/>
    <col min="11280" max="11281" width="6.25" style="1" customWidth="1"/>
    <col min="11282" max="11282" width="2.5" style="1" customWidth="1"/>
    <col min="11283" max="11289" width="6.25" style="1" customWidth="1"/>
    <col min="11290" max="11290" width="2.375" style="1" customWidth="1"/>
    <col min="11291" max="11306" width="6.25" style="1" customWidth="1"/>
    <col min="11307" max="11510" width="9" style="1"/>
    <col min="11511" max="11520" width="8.25" style="1" customWidth="1"/>
    <col min="11521" max="11521" width="3.125" style="1" customWidth="1"/>
    <col min="11522" max="11522" width="5" style="1" customWidth="1"/>
    <col min="11523" max="11534" width="6.25" style="1" customWidth="1"/>
    <col min="11535" max="11535" width="2.5" style="1" customWidth="1"/>
    <col min="11536" max="11537" width="6.25" style="1" customWidth="1"/>
    <col min="11538" max="11538" width="2.5" style="1" customWidth="1"/>
    <col min="11539" max="11545" width="6.25" style="1" customWidth="1"/>
    <col min="11546" max="11546" width="2.375" style="1" customWidth="1"/>
    <col min="11547" max="11562" width="6.25" style="1" customWidth="1"/>
    <col min="11563" max="11766" width="9" style="1"/>
    <col min="11767" max="11776" width="8.25" style="1" customWidth="1"/>
    <col min="11777" max="11777" width="3.125" style="1" customWidth="1"/>
    <col min="11778" max="11778" width="5" style="1" customWidth="1"/>
    <col min="11779" max="11790" width="6.25" style="1" customWidth="1"/>
    <col min="11791" max="11791" width="2.5" style="1" customWidth="1"/>
    <col min="11792" max="11793" width="6.25" style="1" customWidth="1"/>
    <col min="11794" max="11794" width="2.5" style="1" customWidth="1"/>
    <col min="11795" max="11801" width="6.25" style="1" customWidth="1"/>
    <col min="11802" max="11802" width="2.375" style="1" customWidth="1"/>
    <col min="11803" max="11818" width="6.25" style="1" customWidth="1"/>
    <col min="11819" max="12022" width="9" style="1"/>
    <col min="12023" max="12032" width="8.25" style="1" customWidth="1"/>
    <col min="12033" max="12033" width="3.125" style="1" customWidth="1"/>
    <col min="12034" max="12034" width="5" style="1" customWidth="1"/>
    <col min="12035" max="12046" width="6.25" style="1" customWidth="1"/>
    <col min="12047" max="12047" width="2.5" style="1" customWidth="1"/>
    <col min="12048" max="12049" width="6.25" style="1" customWidth="1"/>
    <col min="12050" max="12050" width="2.5" style="1" customWidth="1"/>
    <col min="12051" max="12057" width="6.25" style="1" customWidth="1"/>
    <col min="12058" max="12058" width="2.375" style="1" customWidth="1"/>
    <col min="12059" max="12074" width="6.25" style="1" customWidth="1"/>
    <col min="12075" max="12278" width="9" style="1"/>
    <col min="12279" max="12288" width="8.25" style="1" customWidth="1"/>
    <col min="12289" max="12289" width="3.125" style="1" customWidth="1"/>
    <col min="12290" max="12290" width="5" style="1" customWidth="1"/>
    <col min="12291" max="12302" width="6.25" style="1" customWidth="1"/>
    <col min="12303" max="12303" width="2.5" style="1" customWidth="1"/>
    <col min="12304" max="12305" width="6.25" style="1" customWidth="1"/>
    <col min="12306" max="12306" width="2.5" style="1" customWidth="1"/>
    <col min="12307" max="12313" width="6.25" style="1" customWidth="1"/>
    <col min="12314" max="12314" width="2.375" style="1" customWidth="1"/>
    <col min="12315" max="12330" width="6.25" style="1" customWidth="1"/>
    <col min="12331" max="12534" width="9" style="1"/>
    <col min="12535" max="12544" width="8.25" style="1" customWidth="1"/>
    <col min="12545" max="12545" width="3.125" style="1" customWidth="1"/>
    <col min="12546" max="12546" width="5" style="1" customWidth="1"/>
    <col min="12547" max="12558" width="6.25" style="1" customWidth="1"/>
    <col min="12559" max="12559" width="2.5" style="1" customWidth="1"/>
    <col min="12560" max="12561" width="6.25" style="1" customWidth="1"/>
    <col min="12562" max="12562" width="2.5" style="1" customWidth="1"/>
    <col min="12563" max="12569" width="6.25" style="1" customWidth="1"/>
    <col min="12570" max="12570" width="2.375" style="1" customWidth="1"/>
    <col min="12571" max="12586" width="6.25" style="1" customWidth="1"/>
    <col min="12587" max="12790" width="9" style="1"/>
    <col min="12791" max="12800" width="8.25" style="1" customWidth="1"/>
    <col min="12801" max="12801" width="3.125" style="1" customWidth="1"/>
    <col min="12802" max="12802" width="5" style="1" customWidth="1"/>
    <col min="12803" max="12814" width="6.25" style="1" customWidth="1"/>
    <col min="12815" max="12815" width="2.5" style="1" customWidth="1"/>
    <col min="12816" max="12817" width="6.25" style="1" customWidth="1"/>
    <col min="12818" max="12818" width="2.5" style="1" customWidth="1"/>
    <col min="12819" max="12825" width="6.25" style="1" customWidth="1"/>
    <col min="12826" max="12826" width="2.375" style="1" customWidth="1"/>
    <col min="12827" max="12842" width="6.25" style="1" customWidth="1"/>
    <col min="12843" max="13046" width="9" style="1"/>
    <col min="13047" max="13056" width="8.25" style="1" customWidth="1"/>
    <col min="13057" max="13057" width="3.125" style="1" customWidth="1"/>
    <col min="13058" max="13058" width="5" style="1" customWidth="1"/>
    <col min="13059" max="13070" width="6.25" style="1" customWidth="1"/>
    <col min="13071" max="13071" width="2.5" style="1" customWidth="1"/>
    <col min="13072" max="13073" width="6.25" style="1" customWidth="1"/>
    <col min="13074" max="13074" width="2.5" style="1" customWidth="1"/>
    <col min="13075" max="13081" width="6.25" style="1" customWidth="1"/>
    <col min="13082" max="13082" width="2.375" style="1" customWidth="1"/>
    <col min="13083" max="13098" width="6.25" style="1" customWidth="1"/>
    <col min="13099" max="13302" width="9" style="1"/>
    <col min="13303" max="13312" width="8.25" style="1" customWidth="1"/>
    <col min="13313" max="13313" width="3.125" style="1" customWidth="1"/>
    <col min="13314" max="13314" width="5" style="1" customWidth="1"/>
    <col min="13315" max="13326" width="6.25" style="1" customWidth="1"/>
    <col min="13327" max="13327" width="2.5" style="1" customWidth="1"/>
    <col min="13328" max="13329" width="6.25" style="1" customWidth="1"/>
    <col min="13330" max="13330" width="2.5" style="1" customWidth="1"/>
    <col min="13331" max="13337" width="6.25" style="1" customWidth="1"/>
    <col min="13338" max="13338" width="2.375" style="1" customWidth="1"/>
    <col min="13339" max="13354" width="6.25" style="1" customWidth="1"/>
    <col min="13355" max="13558" width="9" style="1"/>
    <col min="13559" max="13568" width="8.25" style="1" customWidth="1"/>
    <col min="13569" max="13569" width="3.125" style="1" customWidth="1"/>
    <col min="13570" max="13570" width="5" style="1" customWidth="1"/>
    <col min="13571" max="13582" width="6.25" style="1" customWidth="1"/>
    <col min="13583" max="13583" width="2.5" style="1" customWidth="1"/>
    <col min="13584" max="13585" width="6.25" style="1" customWidth="1"/>
    <col min="13586" max="13586" width="2.5" style="1" customWidth="1"/>
    <col min="13587" max="13593" width="6.25" style="1" customWidth="1"/>
    <col min="13594" max="13594" width="2.375" style="1" customWidth="1"/>
    <col min="13595" max="13610" width="6.25" style="1" customWidth="1"/>
    <col min="13611" max="13814" width="9" style="1"/>
    <col min="13815" max="13824" width="8.25" style="1" customWidth="1"/>
    <col min="13825" max="13825" width="3.125" style="1" customWidth="1"/>
    <col min="13826" max="13826" width="5" style="1" customWidth="1"/>
    <col min="13827" max="13838" width="6.25" style="1" customWidth="1"/>
    <col min="13839" max="13839" width="2.5" style="1" customWidth="1"/>
    <col min="13840" max="13841" width="6.25" style="1" customWidth="1"/>
    <col min="13842" max="13842" width="2.5" style="1" customWidth="1"/>
    <col min="13843" max="13849" width="6.25" style="1" customWidth="1"/>
    <col min="13850" max="13850" width="2.375" style="1" customWidth="1"/>
    <col min="13851" max="13866" width="6.25" style="1" customWidth="1"/>
    <col min="13867" max="14070" width="9" style="1"/>
    <col min="14071" max="14080" width="8.25" style="1" customWidth="1"/>
    <col min="14081" max="14081" width="3.125" style="1" customWidth="1"/>
    <col min="14082" max="14082" width="5" style="1" customWidth="1"/>
    <col min="14083" max="14094" width="6.25" style="1" customWidth="1"/>
    <col min="14095" max="14095" width="2.5" style="1" customWidth="1"/>
    <col min="14096" max="14097" width="6.25" style="1" customWidth="1"/>
    <col min="14098" max="14098" width="2.5" style="1" customWidth="1"/>
    <col min="14099" max="14105" width="6.25" style="1" customWidth="1"/>
    <col min="14106" max="14106" width="2.375" style="1" customWidth="1"/>
    <col min="14107" max="14122" width="6.25" style="1" customWidth="1"/>
    <col min="14123" max="14326" width="9" style="1"/>
    <col min="14327" max="14336" width="8.25" style="1" customWidth="1"/>
    <col min="14337" max="14337" width="3.125" style="1" customWidth="1"/>
    <col min="14338" max="14338" width="5" style="1" customWidth="1"/>
    <col min="14339" max="14350" width="6.25" style="1" customWidth="1"/>
    <col min="14351" max="14351" width="2.5" style="1" customWidth="1"/>
    <col min="14352" max="14353" width="6.25" style="1" customWidth="1"/>
    <col min="14354" max="14354" width="2.5" style="1" customWidth="1"/>
    <col min="14355" max="14361" width="6.25" style="1" customWidth="1"/>
    <col min="14362" max="14362" width="2.375" style="1" customWidth="1"/>
    <col min="14363" max="14378" width="6.25" style="1" customWidth="1"/>
    <col min="14379" max="14582" width="9" style="1"/>
    <col min="14583" max="14592" width="8.25" style="1" customWidth="1"/>
    <col min="14593" max="14593" width="3.125" style="1" customWidth="1"/>
    <col min="14594" max="14594" width="5" style="1" customWidth="1"/>
    <col min="14595" max="14606" width="6.25" style="1" customWidth="1"/>
    <col min="14607" max="14607" width="2.5" style="1" customWidth="1"/>
    <col min="14608" max="14609" width="6.25" style="1" customWidth="1"/>
    <col min="14610" max="14610" width="2.5" style="1" customWidth="1"/>
    <col min="14611" max="14617" width="6.25" style="1" customWidth="1"/>
    <col min="14618" max="14618" width="2.375" style="1" customWidth="1"/>
    <col min="14619" max="14634" width="6.25" style="1" customWidth="1"/>
    <col min="14635" max="14838" width="9" style="1"/>
    <col min="14839" max="14848" width="8.25" style="1" customWidth="1"/>
    <col min="14849" max="14849" width="3.125" style="1" customWidth="1"/>
    <col min="14850" max="14850" width="5" style="1" customWidth="1"/>
    <col min="14851" max="14862" width="6.25" style="1" customWidth="1"/>
    <col min="14863" max="14863" width="2.5" style="1" customWidth="1"/>
    <col min="14864" max="14865" width="6.25" style="1" customWidth="1"/>
    <col min="14866" max="14866" width="2.5" style="1" customWidth="1"/>
    <col min="14867" max="14873" width="6.25" style="1" customWidth="1"/>
    <col min="14874" max="14874" width="2.375" style="1" customWidth="1"/>
    <col min="14875" max="14890" width="6.25" style="1" customWidth="1"/>
    <col min="14891" max="15094" width="9" style="1"/>
    <col min="15095" max="15104" width="8.25" style="1" customWidth="1"/>
    <col min="15105" max="15105" width="3.125" style="1" customWidth="1"/>
    <col min="15106" max="15106" width="5" style="1" customWidth="1"/>
    <col min="15107" max="15118" width="6.25" style="1" customWidth="1"/>
    <col min="15119" max="15119" width="2.5" style="1" customWidth="1"/>
    <col min="15120" max="15121" width="6.25" style="1" customWidth="1"/>
    <col min="15122" max="15122" width="2.5" style="1" customWidth="1"/>
    <col min="15123" max="15129" width="6.25" style="1" customWidth="1"/>
    <col min="15130" max="15130" width="2.375" style="1" customWidth="1"/>
    <col min="15131" max="15146" width="6.25" style="1" customWidth="1"/>
    <col min="15147" max="15350" width="9" style="1"/>
    <col min="15351" max="15360" width="8.25" style="1" customWidth="1"/>
    <col min="15361" max="15361" width="3.125" style="1" customWidth="1"/>
    <col min="15362" max="15362" width="5" style="1" customWidth="1"/>
    <col min="15363" max="15374" width="6.25" style="1" customWidth="1"/>
    <col min="15375" max="15375" width="2.5" style="1" customWidth="1"/>
    <col min="15376" max="15377" width="6.25" style="1" customWidth="1"/>
    <col min="15378" max="15378" width="2.5" style="1" customWidth="1"/>
    <col min="15379" max="15385" width="6.25" style="1" customWidth="1"/>
    <col min="15386" max="15386" width="2.375" style="1" customWidth="1"/>
    <col min="15387" max="15402" width="6.25" style="1" customWidth="1"/>
    <col min="15403" max="15606" width="9" style="1"/>
    <col min="15607" max="15616" width="8.25" style="1" customWidth="1"/>
    <col min="15617" max="15617" width="3.125" style="1" customWidth="1"/>
    <col min="15618" max="15618" width="5" style="1" customWidth="1"/>
    <col min="15619" max="15630" width="6.25" style="1" customWidth="1"/>
    <col min="15631" max="15631" width="2.5" style="1" customWidth="1"/>
    <col min="15632" max="15633" width="6.25" style="1" customWidth="1"/>
    <col min="15634" max="15634" width="2.5" style="1" customWidth="1"/>
    <col min="15635" max="15641" width="6.25" style="1" customWidth="1"/>
    <col min="15642" max="15642" width="2.375" style="1" customWidth="1"/>
    <col min="15643" max="15658" width="6.25" style="1" customWidth="1"/>
    <col min="15659" max="15862" width="9" style="1"/>
    <col min="15863" max="15872" width="8.25" style="1" customWidth="1"/>
    <col min="15873" max="15873" width="3.125" style="1" customWidth="1"/>
    <col min="15874" max="15874" width="5" style="1" customWidth="1"/>
    <col min="15875" max="15886" width="6.25" style="1" customWidth="1"/>
    <col min="15887" max="15887" width="2.5" style="1" customWidth="1"/>
    <col min="15888" max="15889" width="6.25" style="1" customWidth="1"/>
    <col min="15890" max="15890" width="2.5" style="1" customWidth="1"/>
    <col min="15891" max="15897" width="6.25" style="1" customWidth="1"/>
    <col min="15898" max="15898" width="2.375" style="1" customWidth="1"/>
    <col min="15899" max="15914" width="6.25" style="1" customWidth="1"/>
    <col min="15915" max="16118" width="9" style="1"/>
    <col min="16119" max="16128" width="8.25" style="1" customWidth="1"/>
    <col min="16129" max="16129" width="3.125" style="1" customWidth="1"/>
    <col min="16130" max="16130" width="5" style="1" customWidth="1"/>
    <col min="16131" max="16142" width="6.25" style="1" customWidth="1"/>
    <col min="16143" max="16143" width="2.5" style="1" customWidth="1"/>
    <col min="16144" max="16145" width="6.25" style="1" customWidth="1"/>
    <col min="16146" max="16146" width="2.5" style="1" customWidth="1"/>
    <col min="16147" max="16153" width="6.25" style="1" customWidth="1"/>
    <col min="16154" max="16154" width="2.375" style="1" customWidth="1"/>
    <col min="16155" max="16170" width="6.25" style="1" customWidth="1"/>
    <col min="16171" max="16384" width="9" style="1"/>
  </cols>
  <sheetData>
    <row r="1" spans="1:28" ht="22.5" customHeight="1">
      <c r="A1" s="166" t="s">
        <v>142</v>
      </c>
      <c r="B1" s="166"/>
      <c r="C1" s="166"/>
      <c r="D1" s="166"/>
      <c r="E1" s="166"/>
      <c r="F1" s="166"/>
      <c r="G1" s="166"/>
      <c r="H1" s="166"/>
      <c r="I1" s="166"/>
      <c r="J1" s="166"/>
      <c r="K1" s="166"/>
      <c r="M1" s="2" t="s">
        <v>1</v>
      </c>
      <c r="N1" s="3"/>
      <c r="O1" s="3"/>
      <c r="P1" s="3"/>
      <c r="Q1" s="3"/>
      <c r="R1" s="3"/>
      <c r="S1" s="3"/>
      <c r="T1" s="3"/>
      <c r="U1" s="3"/>
      <c r="V1" s="3"/>
      <c r="W1" s="3"/>
      <c r="X1" s="3"/>
    </row>
    <row r="2" spans="1:28" ht="22.5" customHeight="1">
      <c r="A2" s="5"/>
      <c r="M2" s="4" t="s">
        <v>143</v>
      </c>
      <c r="N2" s="3"/>
      <c r="O2" s="3"/>
      <c r="P2" s="3"/>
      <c r="Q2" s="3"/>
      <c r="R2" s="3"/>
      <c r="S2" s="3"/>
      <c r="T2" s="3"/>
      <c r="U2" s="3"/>
      <c r="V2" s="3"/>
      <c r="W2" s="3"/>
      <c r="X2" s="3"/>
    </row>
    <row r="3" spans="1:28" ht="22.5" customHeight="1">
      <c r="D3" s="1"/>
      <c r="M3" s="100" t="s">
        <v>3</v>
      </c>
      <c r="N3" s="6" t="s">
        <v>4</v>
      </c>
      <c r="O3" s="7"/>
      <c r="P3" s="6" t="s">
        <v>5</v>
      </c>
      <c r="Q3" s="9"/>
      <c r="R3" s="6" t="s">
        <v>144</v>
      </c>
      <c r="S3" s="9"/>
      <c r="T3" s="100" t="s">
        <v>145</v>
      </c>
      <c r="U3" s="6"/>
      <c r="V3" s="7" t="s">
        <v>146</v>
      </c>
      <c r="W3" s="7"/>
      <c r="X3" s="8"/>
      <c r="Z3" s="10"/>
      <c r="AA3" s="11" t="s">
        <v>16</v>
      </c>
      <c r="AB3" s="9"/>
    </row>
    <row r="4" spans="1:28" ht="14.25" customHeight="1" thickBot="1">
      <c r="B4" s="102" t="s">
        <v>166</v>
      </c>
      <c r="C4" s="102"/>
      <c r="D4" s="13"/>
      <c r="E4" s="5" t="s">
        <v>19</v>
      </c>
      <c r="M4" s="101"/>
      <c r="N4" s="14" t="s">
        <v>20</v>
      </c>
      <c r="O4" s="77" t="s">
        <v>21</v>
      </c>
      <c r="P4" s="14" t="s">
        <v>20</v>
      </c>
      <c r="Q4" s="14" t="s">
        <v>21</v>
      </c>
      <c r="R4" s="14" t="s">
        <v>20</v>
      </c>
      <c r="S4" s="14" t="s">
        <v>21</v>
      </c>
      <c r="T4" s="101"/>
      <c r="U4" s="14" t="s">
        <v>26</v>
      </c>
      <c r="V4" s="14" t="s">
        <v>27</v>
      </c>
      <c r="W4" s="14" t="s">
        <v>28</v>
      </c>
      <c r="X4" s="14" t="s">
        <v>29</v>
      </c>
      <c r="Z4" s="14" t="s">
        <v>30</v>
      </c>
      <c r="AA4" s="14" t="s">
        <v>31</v>
      </c>
      <c r="AB4" s="14" t="s">
        <v>32</v>
      </c>
    </row>
    <row r="5" spans="1:28" ht="19.5" thickTop="1">
      <c r="M5" s="15">
        <v>1</v>
      </c>
      <c r="N5" s="63">
        <v>4420</v>
      </c>
      <c r="O5" s="78">
        <v>3660</v>
      </c>
      <c r="P5" s="63">
        <v>4300</v>
      </c>
      <c r="Q5" s="63">
        <v>3540</v>
      </c>
      <c r="R5" s="63">
        <v>760</v>
      </c>
      <c r="S5" s="79">
        <v>1530</v>
      </c>
      <c r="T5" s="63">
        <v>890</v>
      </c>
      <c r="U5" s="64">
        <v>0.01</v>
      </c>
      <c r="V5" s="64">
        <v>0.03</v>
      </c>
      <c r="W5" s="64">
        <v>0.04</v>
      </c>
      <c r="X5" s="64">
        <v>0.06</v>
      </c>
      <c r="Z5" s="19">
        <v>790</v>
      </c>
      <c r="AA5" s="19">
        <v>500</v>
      </c>
      <c r="AB5" s="19">
        <v>0</v>
      </c>
    </row>
    <row r="6" spans="1:28">
      <c r="B6" s="5" t="s">
        <v>37</v>
      </c>
      <c r="C6" s="20"/>
      <c r="D6" s="13"/>
      <c r="E6" s="5" t="s">
        <v>39</v>
      </c>
      <c r="F6" s="20"/>
      <c r="G6" s="1"/>
      <c r="I6" s="20"/>
      <c r="J6" s="1"/>
      <c r="M6" s="22">
        <v>6</v>
      </c>
      <c r="N6" s="23">
        <v>2730</v>
      </c>
      <c r="O6" s="80">
        <v>1970</v>
      </c>
      <c r="P6" s="23">
        <v>2680</v>
      </c>
      <c r="Q6" s="23">
        <v>1920</v>
      </c>
      <c r="R6" s="23">
        <v>760</v>
      </c>
      <c r="S6" s="23">
        <v>1530</v>
      </c>
      <c r="T6" s="23">
        <v>370</v>
      </c>
      <c r="U6" s="18">
        <v>0.02</v>
      </c>
      <c r="V6" s="18">
        <v>0.03</v>
      </c>
      <c r="W6" s="18">
        <v>0.05</v>
      </c>
      <c r="X6" s="18">
        <v>0.06</v>
      </c>
      <c r="Z6" s="24"/>
      <c r="AA6" s="24"/>
      <c r="AB6" s="24"/>
    </row>
    <row r="7" spans="1:28">
      <c r="M7" s="22">
        <v>13</v>
      </c>
      <c r="N7" s="23">
        <v>2290</v>
      </c>
      <c r="O7" s="80">
        <v>1530</v>
      </c>
      <c r="P7" s="23">
        <v>2260</v>
      </c>
      <c r="Q7" s="23">
        <v>1500</v>
      </c>
      <c r="R7" s="23">
        <v>760</v>
      </c>
      <c r="S7" s="23">
        <v>1530</v>
      </c>
      <c r="T7" s="23">
        <v>230</v>
      </c>
      <c r="U7" s="18">
        <v>0.02</v>
      </c>
      <c r="V7" s="18">
        <v>0.03</v>
      </c>
      <c r="W7" s="18">
        <v>0.05</v>
      </c>
      <c r="X7" s="18">
        <v>0.06</v>
      </c>
      <c r="Z7" s="24"/>
      <c r="AA7" s="24"/>
      <c r="AB7" s="24"/>
    </row>
    <row r="8" spans="1:28">
      <c r="B8" s="5" t="s">
        <v>42</v>
      </c>
      <c r="M8" s="4">
        <v>1</v>
      </c>
      <c r="N8" s="36">
        <v>2</v>
      </c>
      <c r="O8" s="4">
        <v>3</v>
      </c>
      <c r="P8" s="36">
        <v>4</v>
      </c>
      <c r="Q8" s="4">
        <v>5</v>
      </c>
      <c r="R8" s="36">
        <v>6</v>
      </c>
      <c r="S8" s="4">
        <v>7</v>
      </c>
      <c r="T8" s="36">
        <v>8</v>
      </c>
      <c r="U8" s="4">
        <v>9</v>
      </c>
      <c r="V8" s="36">
        <v>10</v>
      </c>
      <c r="W8" s="4">
        <v>11</v>
      </c>
      <c r="X8" s="36">
        <v>12</v>
      </c>
      <c r="Z8" s="24"/>
      <c r="AA8" s="24"/>
      <c r="AB8" s="24"/>
    </row>
    <row r="9" spans="1:28" ht="17.25" customHeight="1">
      <c r="C9" s="25"/>
      <c r="F9" s="26"/>
      <c r="G9" s="27"/>
      <c r="H9" s="28"/>
      <c r="I9" s="26"/>
      <c r="J9" s="26"/>
      <c r="K9" s="29"/>
      <c r="M9" s="4"/>
      <c r="N9" s="36"/>
      <c r="O9" s="36"/>
      <c r="P9" s="36"/>
      <c r="Q9" s="36"/>
      <c r="R9" s="36"/>
      <c r="S9" s="36"/>
      <c r="T9" s="36"/>
      <c r="U9" s="36"/>
      <c r="V9" s="36"/>
      <c r="W9" s="36"/>
      <c r="X9" s="36"/>
      <c r="Z9" s="24"/>
      <c r="AA9" s="24"/>
      <c r="AB9" s="24"/>
    </row>
    <row r="10" spans="1:28">
      <c r="B10" s="26"/>
      <c r="C10" s="167" t="s">
        <v>46</v>
      </c>
      <c r="D10" s="167" t="s">
        <v>47</v>
      </c>
      <c r="E10" s="168" t="s">
        <v>41</v>
      </c>
      <c r="F10" s="81"/>
      <c r="G10" s="82"/>
      <c r="H10" s="26"/>
      <c r="I10" s="26"/>
      <c r="J10" s="20"/>
      <c r="K10" s="20"/>
      <c r="M10" s="4"/>
      <c r="N10" s="36"/>
      <c r="O10" s="36"/>
      <c r="P10" s="36"/>
      <c r="Q10" s="36"/>
      <c r="R10" s="36"/>
      <c r="S10" s="36"/>
      <c r="T10" s="36"/>
      <c r="U10" s="36"/>
      <c r="V10" s="36"/>
      <c r="W10" s="36"/>
      <c r="X10" s="36"/>
      <c r="Z10" s="24"/>
      <c r="AA10" s="24"/>
      <c r="AB10" s="24"/>
    </row>
    <row r="11" spans="1:28" ht="24.75" customHeight="1">
      <c r="B11" s="26"/>
      <c r="C11" s="150"/>
      <c r="D11" s="150"/>
      <c r="E11" s="150"/>
      <c r="F11" s="169" t="s">
        <v>147</v>
      </c>
      <c r="G11" s="169"/>
      <c r="H11" s="26"/>
      <c r="I11" s="26"/>
      <c r="J11" s="20"/>
      <c r="K11" s="20"/>
      <c r="M11" s="4"/>
      <c r="N11" s="36"/>
      <c r="O11" s="36"/>
      <c r="P11" s="36"/>
      <c r="Q11" s="36"/>
      <c r="R11" s="36"/>
      <c r="S11" s="36"/>
      <c r="T11" s="36"/>
      <c r="U11" s="36"/>
      <c r="V11" s="36"/>
      <c r="W11" s="36"/>
      <c r="X11" s="36"/>
      <c r="Z11" s="24"/>
      <c r="AA11" s="24"/>
      <c r="AB11" s="24"/>
    </row>
    <row r="12" spans="1:28">
      <c r="B12" s="31" t="s">
        <v>48</v>
      </c>
      <c r="C12" s="13"/>
      <c r="D12" s="13"/>
      <c r="E12" s="83">
        <f>SUM(C12:D12)</f>
        <v>0</v>
      </c>
      <c r="F12" s="139"/>
      <c r="G12" s="141"/>
      <c r="H12" s="1"/>
      <c r="I12" s="1"/>
      <c r="J12" s="20"/>
      <c r="K12" s="20"/>
      <c r="M12" s="4"/>
      <c r="N12" s="36"/>
      <c r="O12" s="36"/>
      <c r="P12" s="36"/>
      <c r="Q12" s="36"/>
      <c r="R12" s="36"/>
      <c r="S12" s="36"/>
      <c r="T12" s="36"/>
      <c r="U12" s="36"/>
      <c r="V12" s="36"/>
      <c r="W12" s="36"/>
      <c r="X12" s="36"/>
      <c r="Z12" s="24"/>
      <c r="AA12" s="24"/>
      <c r="AB12" s="24"/>
    </row>
    <row r="13" spans="1:28">
      <c r="B13" s="31" t="s">
        <v>49</v>
      </c>
      <c r="C13" s="13"/>
      <c r="D13" s="13"/>
      <c r="E13" s="83">
        <f>SUM(C13:D13)</f>
        <v>0</v>
      </c>
      <c r="F13" s="139"/>
      <c r="G13" s="141"/>
      <c r="H13" s="1"/>
      <c r="I13" s="1"/>
      <c r="J13" s="20"/>
      <c r="K13" s="20"/>
      <c r="M13" s="4"/>
      <c r="N13" s="36"/>
      <c r="O13" s="36"/>
      <c r="P13" s="36"/>
      <c r="Q13" s="36"/>
      <c r="R13" s="36"/>
      <c r="S13" s="36"/>
      <c r="T13" s="36"/>
      <c r="U13" s="36"/>
      <c r="V13" s="36"/>
      <c r="W13" s="36"/>
      <c r="X13" s="36"/>
      <c r="Z13" s="24"/>
      <c r="AA13" s="24"/>
      <c r="AB13" s="24"/>
    </row>
    <row r="14" spans="1:28">
      <c r="B14" s="31" t="s">
        <v>50</v>
      </c>
      <c r="C14" s="13"/>
      <c r="D14" s="13"/>
      <c r="E14" s="83">
        <f>SUM(C14:D14)</f>
        <v>0</v>
      </c>
      <c r="F14" s="139"/>
      <c r="G14" s="141"/>
      <c r="H14" s="1"/>
      <c r="I14" s="1"/>
      <c r="J14" s="20"/>
      <c r="K14" s="20"/>
      <c r="M14" s="4"/>
      <c r="N14" s="36"/>
      <c r="O14" s="36"/>
      <c r="P14" s="36"/>
      <c r="Q14" s="36"/>
      <c r="R14" s="36"/>
      <c r="S14" s="36"/>
      <c r="T14" s="36"/>
      <c r="U14" s="36"/>
      <c r="V14" s="36"/>
      <c r="W14" s="36"/>
      <c r="X14" s="36"/>
      <c r="Z14" s="24"/>
      <c r="AA14" s="24"/>
      <c r="AB14" s="24"/>
    </row>
    <row r="15" spans="1:28">
      <c r="B15" s="31" t="s">
        <v>41</v>
      </c>
      <c r="C15" s="21">
        <f>SUM(C12:C14)</f>
        <v>0</v>
      </c>
      <c r="D15" s="21">
        <f>SUM(D12:D14)</f>
        <v>0</v>
      </c>
      <c r="E15" s="83">
        <f>SUM(E12:E14)</f>
        <v>0</v>
      </c>
      <c r="F15" s="146">
        <f>SUM(F12:G14)</f>
        <v>0</v>
      </c>
      <c r="G15" s="148"/>
      <c r="H15" s="1"/>
      <c r="I15" s="1"/>
      <c r="J15" s="20"/>
      <c r="K15" s="20"/>
      <c r="M15" s="4"/>
      <c r="N15" s="36"/>
      <c r="O15" s="36"/>
      <c r="P15" s="36"/>
      <c r="Q15" s="36"/>
      <c r="R15" s="36"/>
      <c r="S15" s="36"/>
      <c r="T15" s="36"/>
      <c r="U15" s="36"/>
      <c r="V15" s="36"/>
      <c r="W15" s="36"/>
      <c r="X15" s="36"/>
      <c r="Z15" s="24"/>
      <c r="AA15" s="24"/>
      <c r="AB15" s="24"/>
    </row>
    <row r="16" spans="1:28">
      <c r="B16" s="31"/>
      <c r="C16" s="20"/>
      <c r="D16" s="20"/>
      <c r="E16" s="20"/>
      <c r="F16" s="31"/>
      <c r="G16" s="20"/>
      <c r="H16" s="20"/>
      <c r="I16" s="20"/>
      <c r="J16" s="20"/>
      <c r="K16" s="20"/>
      <c r="M16" s="4"/>
      <c r="N16" s="36"/>
      <c r="O16" s="36"/>
      <c r="P16" s="36"/>
      <c r="Q16" s="36"/>
      <c r="R16" s="36"/>
      <c r="S16" s="36"/>
      <c r="T16" s="36"/>
      <c r="U16" s="36"/>
      <c r="V16" s="36"/>
      <c r="W16" s="36"/>
      <c r="X16" s="36"/>
      <c r="Z16" s="24"/>
      <c r="AA16" s="24"/>
      <c r="AB16" s="24"/>
    </row>
    <row r="17" spans="2:28" ht="13.5" customHeight="1">
      <c r="M17" s="4"/>
      <c r="N17" s="36"/>
      <c r="O17" s="36"/>
      <c r="P17" s="36"/>
      <c r="Q17" s="36"/>
      <c r="R17" s="36"/>
      <c r="S17" s="36"/>
      <c r="T17" s="36"/>
      <c r="U17" s="36"/>
      <c r="V17" s="36"/>
      <c r="W17" s="36"/>
      <c r="X17" s="36"/>
      <c r="Z17" s="24"/>
      <c r="AA17" s="24"/>
      <c r="AB17" s="24"/>
    </row>
    <row r="18" spans="2:28" ht="14.25" customHeight="1">
      <c r="B18" s="5" t="s">
        <v>55</v>
      </c>
      <c r="M18" s="4"/>
      <c r="N18" s="36"/>
      <c r="O18" s="36"/>
      <c r="P18" s="36"/>
      <c r="Q18" s="36"/>
      <c r="R18" s="36"/>
      <c r="S18" s="36"/>
      <c r="T18" s="36"/>
      <c r="U18" s="36"/>
      <c r="V18" s="36"/>
      <c r="W18" s="36"/>
      <c r="X18" s="36"/>
      <c r="Z18" s="24"/>
      <c r="AA18" s="24"/>
      <c r="AB18" s="24"/>
    </row>
    <row r="19" spans="2:28" ht="14.25" customHeight="1">
      <c r="B19" s="103" t="s">
        <v>56</v>
      </c>
      <c r="C19" s="103"/>
      <c r="D19" s="103" t="s">
        <v>58</v>
      </c>
      <c r="E19" s="103"/>
      <c r="F19" s="103" t="s">
        <v>59</v>
      </c>
      <c r="G19" s="103"/>
      <c r="H19" s="103" t="s">
        <v>60</v>
      </c>
      <c r="I19" s="104"/>
      <c r="J19" s="35"/>
      <c r="M19" s="4"/>
      <c r="N19" s="36"/>
      <c r="O19" s="36"/>
      <c r="P19" s="36"/>
      <c r="Q19" s="36"/>
      <c r="R19" s="36"/>
      <c r="S19" s="36"/>
      <c r="T19" s="36"/>
      <c r="U19" s="36"/>
      <c r="V19" s="36"/>
      <c r="W19" s="36"/>
      <c r="X19" s="36"/>
      <c r="Z19" s="24"/>
      <c r="AA19" s="24"/>
      <c r="AB19" s="24"/>
    </row>
    <row r="20" spans="2:28" ht="14.25" customHeight="1">
      <c r="B20" s="103"/>
      <c r="C20" s="103"/>
      <c r="D20" s="103"/>
      <c r="E20" s="103"/>
      <c r="F20" s="103"/>
      <c r="G20" s="103"/>
      <c r="H20" s="103"/>
      <c r="I20" s="104"/>
      <c r="J20" s="105"/>
      <c r="K20" s="106"/>
      <c r="M20" s="38" t="s">
        <v>148</v>
      </c>
      <c r="N20" s="38" t="s">
        <v>149</v>
      </c>
      <c r="O20" s="38"/>
      <c r="P20" s="38"/>
      <c r="Q20" s="38"/>
      <c r="R20" s="38"/>
      <c r="S20" s="38"/>
      <c r="T20" s="38"/>
    </row>
    <row r="21" spans="2:28">
      <c r="B21" s="115" t="s">
        <v>4</v>
      </c>
      <c r="C21" s="115"/>
      <c r="D21" s="120"/>
      <c r="E21" s="120"/>
      <c r="F21" s="103"/>
      <c r="G21" s="103"/>
      <c r="H21" s="116">
        <f>((M21*C$12)+(N21*(C$13+C$14)))*$D$4*12*D21</f>
        <v>0</v>
      </c>
      <c r="I21" s="117"/>
      <c r="J21" s="118"/>
      <c r="K21" s="119"/>
      <c r="M21" s="40">
        <f>IFERROR(VLOOKUP($D$6,$M$5:$X$7,$N$8,1),0)</f>
        <v>0</v>
      </c>
      <c r="N21" s="40">
        <f>IFERROR(VLOOKUP($D$6,$M$5:$X$7,$O$8,1),0)</f>
        <v>0</v>
      </c>
      <c r="O21" s="40"/>
      <c r="P21" s="40"/>
      <c r="Q21" s="40"/>
      <c r="R21" s="40"/>
      <c r="S21" s="40"/>
      <c r="T21" s="40"/>
      <c r="U21" s="4"/>
      <c r="V21" s="4"/>
      <c r="W21" s="4"/>
      <c r="X21" s="4"/>
    </row>
    <row r="22" spans="2:28">
      <c r="B22" s="115" t="s">
        <v>5</v>
      </c>
      <c r="C22" s="115"/>
      <c r="D22" s="120"/>
      <c r="E22" s="120"/>
      <c r="F22" s="103"/>
      <c r="G22" s="103"/>
      <c r="H22" s="116">
        <f>((M22*D$12)+(N22*(D$13+D$14)))*$D$4*12*D22</f>
        <v>0</v>
      </c>
      <c r="I22" s="117"/>
      <c r="J22" s="118"/>
      <c r="K22" s="119"/>
      <c r="M22" s="40">
        <f>IFERROR(VLOOKUP($D$6,$M$5:$X$7,$P$8,1),0)</f>
        <v>0</v>
      </c>
      <c r="N22" s="40">
        <f>IFERROR(VLOOKUP($D$6,$M$5:$X$7,$Q$8,1),0)</f>
        <v>0</v>
      </c>
      <c r="O22" s="40"/>
      <c r="P22" s="40"/>
      <c r="Q22" s="40"/>
      <c r="R22" s="40"/>
      <c r="S22" s="40"/>
      <c r="T22" s="40"/>
      <c r="U22" s="4"/>
      <c r="V22" s="4"/>
      <c r="W22" s="4"/>
      <c r="X22" s="4"/>
    </row>
    <row r="23" spans="2:28">
      <c r="B23" s="115" t="s">
        <v>150</v>
      </c>
      <c r="C23" s="115"/>
      <c r="D23" s="103"/>
      <c r="E23" s="103"/>
      <c r="F23" s="103"/>
      <c r="G23" s="103"/>
      <c r="H23" s="116">
        <f>(M23*$D$4*F12*12)+(N23*D4*(F13+F14)*12)</f>
        <v>0</v>
      </c>
      <c r="I23" s="117"/>
      <c r="J23" s="118"/>
      <c r="K23" s="119"/>
      <c r="M23" s="40">
        <f>IFERROR(VLOOKUP($D$6,$M$5:$X$7,$R$8,1),0)</f>
        <v>0</v>
      </c>
      <c r="N23" s="40">
        <f>IFERROR(VLOOKUP($D$6,$M$5:$X$7,$S$8,1),0)</f>
        <v>0</v>
      </c>
      <c r="O23" s="41"/>
      <c r="P23" s="41"/>
      <c r="Q23" s="41"/>
      <c r="R23" s="41"/>
      <c r="S23" s="41"/>
      <c r="T23" s="41"/>
      <c r="U23" s="4"/>
      <c r="V23" s="4"/>
      <c r="W23" s="4"/>
      <c r="X23" s="4"/>
      <c r="Z23" s="24"/>
      <c r="AA23" s="24"/>
      <c r="AB23" s="24"/>
    </row>
    <row r="24" spans="2:28">
      <c r="B24" s="115" t="s">
        <v>151</v>
      </c>
      <c r="C24" s="115"/>
      <c r="D24" s="120"/>
      <c r="E24" s="120"/>
      <c r="F24" s="103"/>
      <c r="G24" s="103"/>
      <c r="H24" s="125" t="e">
        <f>M24*E$15*$D$4*12*-1*D24</f>
        <v>#N/A</v>
      </c>
      <c r="I24" s="126"/>
      <c r="J24" s="118"/>
      <c r="K24" s="119"/>
      <c r="M24" s="40" t="e">
        <f>VLOOKUP($D$6,$M$5:$X$7,$T$8,1)</f>
        <v>#N/A</v>
      </c>
      <c r="N24" s="41"/>
      <c r="O24" s="41"/>
      <c r="P24" s="41"/>
      <c r="Q24" s="41"/>
      <c r="R24" s="41"/>
      <c r="S24" s="41"/>
      <c r="T24" s="41"/>
      <c r="U24" s="4"/>
      <c r="V24" s="4"/>
      <c r="W24" s="4"/>
      <c r="X24" s="4"/>
      <c r="Z24" s="24"/>
      <c r="AA24" s="24"/>
      <c r="AB24" s="24"/>
    </row>
    <row r="25" spans="2:28">
      <c r="B25" s="115" t="s">
        <v>79</v>
      </c>
      <c r="C25" s="115"/>
      <c r="D25" s="120"/>
      <c r="E25" s="120"/>
      <c r="F25" s="120"/>
      <c r="G25" s="120"/>
      <c r="H25" s="116">
        <f>IF(D25=1,M25*$D$4*12,0)</f>
        <v>0</v>
      </c>
      <c r="I25" s="117"/>
      <c r="J25" s="118"/>
      <c r="K25" s="119"/>
      <c r="M25" s="40" t="e">
        <f>HLOOKUP(F25,Z4:AB5,2,FALSE)</f>
        <v>#N/A</v>
      </c>
      <c r="N25" s="41"/>
      <c r="O25" s="41"/>
      <c r="P25" s="41"/>
      <c r="Q25" s="41"/>
      <c r="R25" s="41"/>
      <c r="S25" s="41"/>
      <c r="T25" s="41"/>
      <c r="U25" s="4"/>
      <c r="V25" s="4"/>
      <c r="W25" s="4"/>
      <c r="X25" s="4"/>
      <c r="Z25" s="24"/>
      <c r="AA25" s="24"/>
      <c r="AB25" s="24"/>
    </row>
    <row r="26" spans="2:28">
      <c r="B26" s="115" t="s">
        <v>81</v>
      </c>
      <c r="C26" s="115"/>
      <c r="D26" s="120"/>
      <c r="E26" s="120"/>
      <c r="F26" s="120"/>
      <c r="G26" s="120"/>
      <c r="H26" s="125">
        <f>IF(D26=1,ROUNDDOWN((SUM($H$21:$I$23)/12)*HLOOKUP(F26,$M$26:$P$27,2,FALSE)*-1,-1),0)</f>
        <v>0</v>
      </c>
      <c r="I26" s="126"/>
      <c r="J26" s="43"/>
      <c r="K26" s="44"/>
      <c r="M26" s="45" t="s">
        <v>26</v>
      </c>
      <c r="N26" s="45" t="s">
        <v>27</v>
      </c>
      <c r="O26" s="45" t="s">
        <v>28</v>
      </c>
      <c r="P26" s="45" t="s">
        <v>29</v>
      </c>
      <c r="Q26" s="46"/>
      <c r="R26" s="46"/>
      <c r="S26" s="46"/>
      <c r="T26" s="46"/>
      <c r="Z26" s="24"/>
      <c r="AA26" s="24"/>
      <c r="AB26" s="24"/>
    </row>
    <row r="27" spans="2:28">
      <c r="B27" s="115" t="s">
        <v>82</v>
      </c>
      <c r="C27" s="115"/>
      <c r="D27" s="120"/>
      <c r="E27" s="120"/>
      <c r="F27" s="120"/>
      <c r="G27" s="120"/>
      <c r="H27" s="125">
        <f t="shared" ref="H27:H37" si="0">IF(D27=1,ROUNDDOWN((SUM($H$21:$I$23)/12)*HLOOKUP(F27,$M$26:$P$27,2,FALSE)*-1,-1),0)</f>
        <v>0</v>
      </c>
      <c r="I27" s="126"/>
      <c r="J27" s="43"/>
      <c r="K27" s="44"/>
      <c r="M27" s="47" t="e">
        <f>VLOOKUP($D$6,$M$5:$X$7,U8,1)</f>
        <v>#N/A</v>
      </c>
      <c r="N27" s="47" t="e">
        <f t="shared" ref="N27:P27" si="1">VLOOKUP($D$6,$M$5:$X$7,V8,1)</f>
        <v>#N/A</v>
      </c>
      <c r="O27" s="47" t="e">
        <f t="shared" si="1"/>
        <v>#N/A</v>
      </c>
      <c r="P27" s="47" t="e">
        <f t="shared" si="1"/>
        <v>#N/A</v>
      </c>
      <c r="Q27" s="46"/>
      <c r="R27" s="46"/>
      <c r="S27" s="46"/>
      <c r="T27" s="46"/>
      <c r="Z27" s="24"/>
      <c r="AA27" s="24"/>
      <c r="AB27" s="24"/>
    </row>
    <row r="28" spans="2:28">
      <c r="B28" s="115" t="s">
        <v>83</v>
      </c>
      <c r="C28" s="115"/>
      <c r="D28" s="120"/>
      <c r="E28" s="120"/>
      <c r="F28" s="120"/>
      <c r="G28" s="120"/>
      <c r="H28" s="125">
        <f t="shared" si="0"/>
        <v>0</v>
      </c>
      <c r="I28" s="126"/>
      <c r="J28" s="43"/>
      <c r="K28" s="44"/>
      <c r="M28" s="47"/>
      <c r="N28" s="47"/>
      <c r="O28" s="47"/>
      <c r="P28" s="47"/>
      <c r="Q28" s="46"/>
      <c r="R28" s="46"/>
      <c r="S28" s="46"/>
      <c r="T28" s="46"/>
      <c r="Z28" s="24"/>
      <c r="AA28" s="24"/>
      <c r="AB28" s="24"/>
    </row>
    <row r="29" spans="2:28">
      <c r="B29" s="115" t="s">
        <v>84</v>
      </c>
      <c r="C29" s="115"/>
      <c r="D29" s="120"/>
      <c r="E29" s="120"/>
      <c r="F29" s="120"/>
      <c r="G29" s="120"/>
      <c r="H29" s="125">
        <f t="shared" si="0"/>
        <v>0</v>
      </c>
      <c r="I29" s="126"/>
      <c r="J29" s="43"/>
      <c r="K29" s="44"/>
      <c r="M29" s="47"/>
      <c r="N29" s="47"/>
      <c r="O29" s="47"/>
      <c r="P29" s="47"/>
      <c r="Q29" s="46"/>
      <c r="R29" s="46"/>
      <c r="S29" s="46"/>
      <c r="T29" s="46"/>
      <c r="Z29" s="24"/>
      <c r="AA29" s="24"/>
      <c r="AB29" s="24"/>
    </row>
    <row r="30" spans="2:28">
      <c r="B30" s="115" t="s">
        <v>85</v>
      </c>
      <c r="C30" s="115"/>
      <c r="D30" s="120"/>
      <c r="E30" s="120"/>
      <c r="F30" s="120"/>
      <c r="G30" s="120"/>
      <c r="H30" s="125">
        <f t="shared" si="0"/>
        <v>0</v>
      </c>
      <c r="I30" s="126"/>
      <c r="J30" s="43"/>
      <c r="K30" s="44"/>
      <c r="M30" s="47"/>
      <c r="N30" s="47"/>
      <c r="O30" s="47"/>
      <c r="P30" s="47"/>
      <c r="Q30" s="46"/>
      <c r="R30" s="46"/>
      <c r="S30" s="46"/>
      <c r="T30" s="46"/>
      <c r="Z30" s="24"/>
      <c r="AA30" s="24"/>
      <c r="AB30" s="24"/>
    </row>
    <row r="31" spans="2:28">
      <c r="B31" s="115" t="s">
        <v>86</v>
      </c>
      <c r="C31" s="115"/>
      <c r="D31" s="120"/>
      <c r="E31" s="120"/>
      <c r="F31" s="120"/>
      <c r="G31" s="120"/>
      <c r="H31" s="125">
        <f>IF(D31=1,ROUNDDOWN((SUM($H$21:$I$23)/12)*HLOOKUP(F31,$M$26:$P$27,2,FALSE)*-1,-1),0)</f>
        <v>0</v>
      </c>
      <c r="I31" s="126"/>
      <c r="J31" s="43"/>
      <c r="K31" s="44"/>
      <c r="M31" s="47"/>
      <c r="N31" s="47"/>
      <c r="O31" s="47"/>
      <c r="P31" s="47"/>
      <c r="Q31" s="46"/>
      <c r="R31" s="46"/>
      <c r="S31" s="46"/>
      <c r="T31" s="46"/>
      <c r="Z31" s="24"/>
      <c r="AA31" s="24"/>
      <c r="AB31" s="24"/>
    </row>
    <row r="32" spans="2:28">
      <c r="B32" s="115" t="s">
        <v>87</v>
      </c>
      <c r="C32" s="115"/>
      <c r="D32" s="120"/>
      <c r="E32" s="120"/>
      <c r="F32" s="120"/>
      <c r="G32" s="120"/>
      <c r="H32" s="125">
        <f t="shared" si="0"/>
        <v>0</v>
      </c>
      <c r="I32" s="126"/>
      <c r="J32" s="43"/>
      <c r="K32" s="44"/>
      <c r="M32" s="47"/>
      <c r="N32" s="47"/>
      <c r="O32" s="47"/>
      <c r="P32" s="47"/>
      <c r="Q32" s="46"/>
      <c r="R32" s="46"/>
      <c r="S32" s="46"/>
      <c r="T32" s="46"/>
      <c r="Z32" s="24"/>
      <c r="AA32" s="24"/>
      <c r="AB32" s="24"/>
    </row>
    <row r="33" spans="2:28">
      <c r="B33" s="115" t="s">
        <v>88</v>
      </c>
      <c r="C33" s="115"/>
      <c r="D33" s="120"/>
      <c r="E33" s="120"/>
      <c r="F33" s="120"/>
      <c r="G33" s="120"/>
      <c r="H33" s="125">
        <f t="shared" si="0"/>
        <v>0</v>
      </c>
      <c r="I33" s="126"/>
      <c r="J33" s="43"/>
      <c r="K33" s="44"/>
      <c r="M33" s="47"/>
      <c r="N33" s="47"/>
      <c r="O33" s="47"/>
      <c r="P33" s="47"/>
      <c r="Q33" s="46"/>
      <c r="R33" s="46"/>
      <c r="S33" s="46"/>
      <c r="T33" s="46"/>
      <c r="Z33" s="24"/>
      <c r="AA33" s="24"/>
      <c r="AB33" s="24"/>
    </row>
    <row r="34" spans="2:28">
      <c r="B34" s="115" t="s">
        <v>89</v>
      </c>
      <c r="C34" s="115"/>
      <c r="D34" s="120"/>
      <c r="E34" s="120"/>
      <c r="F34" s="120"/>
      <c r="G34" s="120"/>
      <c r="H34" s="125">
        <f t="shared" si="0"/>
        <v>0</v>
      </c>
      <c r="I34" s="126"/>
      <c r="J34" s="43"/>
      <c r="K34" s="44"/>
      <c r="M34" s="47"/>
      <c r="N34" s="47"/>
      <c r="O34" s="47"/>
      <c r="P34" s="47"/>
      <c r="Q34" s="46"/>
      <c r="R34" s="46"/>
      <c r="S34" s="46"/>
      <c r="T34" s="46"/>
      <c r="Z34" s="24"/>
      <c r="AA34" s="24"/>
      <c r="AB34" s="24"/>
    </row>
    <row r="35" spans="2:28">
      <c r="B35" s="115" t="s">
        <v>90</v>
      </c>
      <c r="C35" s="115"/>
      <c r="D35" s="120"/>
      <c r="E35" s="120"/>
      <c r="F35" s="120"/>
      <c r="G35" s="120"/>
      <c r="H35" s="125">
        <f t="shared" si="0"/>
        <v>0</v>
      </c>
      <c r="I35" s="126"/>
      <c r="J35" s="43"/>
      <c r="K35" s="44"/>
      <c r="M35" s="47"/>
      <c r="N35" s="47"/>
      <c r="O35" s="47"/>
      <c r="P35" s="47"/>
      <c r="Q35" s="46"/>
      <c r="R35" s="46"/>
      <c r="S35" s="46"/>
      <c r="T35" s="46"/>
      <c r="Z35" s="24"/>
      <c r="AA35" s="24"/>
      <c r="AB35" s="24"/>
    </row>
    <row r="36" spans="2:28">
      <c r="B36" s="115" t="s">
        <v>91</v>
      </c>
      <c r="C36" s="115"/>
      <c r="D36" s="120"/>
      <c r="E36" s="120"/>
      <c r="F36" s="120"/>
      <c r="G36" s="120"/>
      <c r="H36" s="125">
        <f t="shared" si="0"/>
        <v>0</v>
      </c>
      <c r="I36" s="126"/>
      <c r="J36" s="43"/>
      <c r="K36" s="44"/>
      <c r="M36" s="47"/>
      <c r="N36" s="47"/>
      <c r="O36" s="47"/>
      <c r="P36" s="47"/>
      <c r="Q36" s="46"/>
      <c r="R36" s="46"/>
      <c r="S36" s="46"/>
      <c r="T36" s="46"/>
      <c r="Z36" s="24"/>
      <c r="AA36" s="24"/>
      <c r="AB36" s="24"/>
    </row>
    <row r="37" spans="2:28">
      <c r="B37" s="115" t="s">
        <v>92</v>
      </c>
      <c r="C37" s="115"/>
      <c r="D37" s="120"/>
      <c r="E37" s="120"/>
      <c r="F37" s="120"/>
      <c r="G37" s="120"/>
      <c r="H37" s="125">
        <f t="shared" si="0"/>
        <v>0</v>
      </c>
      <c r="I37" s="126"/>
      <c r="J37" s="43"/>
      <c r="K37" s="44"/>
      <c r="M37" s="47"/>
      <c r="N37" s="47"/>
      <c r="O37" s="47"/>
      <c r="P37" s="47"/>
      <c r="Q37" s="46"/>
      <c r="R37" s="46"/>
      <c r="S37" s="46"/>
      <c r="T37" s="46"/>
      <c r="Z37" s="24"/>
      <c r="AA37" s="24"/>
      <c r="AB37" s="24"/>
    </row>
    <row r="38" spans="2:28">
      <c r="B38" s="48"/>
      <c r="C38" s="48"/>
      <c r="G38" s="20" t="s">
        <v>41</v>
      </c>
      <c r="H38" s="129" t="e">
        <f>SUM(H21:I37)</f>
        <v>#N/A</v>
      </c>
      <c r="I38" s="130"/>
      <c r="J38" s="118"/>
      <c r="K38" s="119"/>
    </row>
    <row r="41" spans="2:28" ht="25.5">
      <c r="B41" s="127" t="s">
        <v>93</v>
      </c>
      <c r="C41" s="127"/>
      <c r="D41" s="128" t="e">
        <f>H38</f>
        <v>#N/A</v>
      </c>
      <c r="E41" s="128"/>
      <c r="F41" s="50" t="s">
        <v>94</v>
      </c>
      <c r="G41" s="49"/>
      <c r="H41" s="49"/>
      <c r="I41" s="49"/>
      <c r="J41" s="49"/>
      <c r="K41" s="49"/>
    </row>
  </sheetData>
  <sheetProtection algorithmName="SHA-512" hashValue="qgFqaMqrB2VNu93BPHKIkMttbTs37r+QhwTThbAtCGc0WDLhAgAnExB1vpuM6sG8YBN+LulW7eiyj4ignrpxXw==" saltValue="oNGedfbSCB5PARpgGANX8w==" spinCount="100000" sheet="1" objects="1" scenarios="1"/>
  <mergeCells count="94">
    <mergeCell ref="H38:I38"/>
    <mergeCell ref="J38:K38"/>
    <mergeCell ref="B41:C41"/>
    <mergeCell ref="D41:E4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J24:K24"/>
    <mergeCell ref="B25:C25"/>
    <mergeCell ref="D25:E25"/>
    <mergeCell ref="F25:G25"/>
    <mergeCell ref="H25:I25"/>
    <mergeCell ref="J25:K25"/>
    <mergeCell ref="B22:C22"/>
    <mergeCell ref="D22:E22"/>
    <mergeCell ref="F22:G22"/>
    <mergeCell ref="H22:I22"/>
    <mergeCell ref="J22:K22"/>
    <mergeCell ref="B23:C23"/>
    <mergeCell ref="D23:E23"/>
    <mergeCell ref="F23:G23"/>
    <mergeCell ref="H23:I23"/>
    <mergeCell ref="J23:K23"/>
    <mergeCell ref="H19:I20"/>
    <mergeCell ref="J20:K20"/>
    <mergeCell ref="B21:C21"/>
    <mergeCell ref="D21:E21"/>
    <mergeCell ref="F21:G21"/>
    <mergeCell ref="H21:I21"/>
    <mergeCell ref="J21:K21"/>
    <mergeCell ref="F12:G12"/>
    <mergeCell ref="F13:G13"/>
    <mergeCell ref="F14:G14"/>
    <mergeCell ref="F15:G15"/>
    <mergeCell ref="B19:C20"/>
    <mergeCell ref="D19:E20"/>
    <mergeCell ref="F19:G20"/>
    <mergeCell ref="A1:K1"/>
    <mergeCell ref="M3:M4"/>
    <mergeCell ref="T3:T4"/>
    <mergeCell ref="B4:C4"/>
    <mergeCell ref="C10:C11"/>
    <mergeCell ref="D10:D11"/>
    <mergeCell ref="E10:E11"/>
    <mergeCell ref="F11:G11"/>
  </mergeCells>
  <phoneticPr fontId="3"/>
  <dataValidations count="4">
    <dataValidation type="list" allowBlank="1" showInputMessage="1" showErrorMessage="1" sqref="D4" xr:uid="{5EA06A36-C53A-475E-B35A-697B2E4D9F4F}">
      <formula1>"0,1,2,3,4,5,6,7,8,9,10,11,12,13,14,15,16,17,18,19"</formula1>
    </dataValidation>
    <dataValidation type="list" allowBlank="1" showInputMessage="1" showErrorMessage="1" sqref="F25:G25" xr:uid="{21241A49-6A1C-4088-A1F8-21E349AB2C8C}">
      <formula1>"Ａ,Ｂ,Ｃ"</formula1>
    </dataValidation>
    <dataValidation type="list" allowBlank="1" showInputMessage="1" showErrorMessage="1" sqref="D21:E37" xr:uid="{111D4B4A-6BB4-4649-AB61-8C256E5D850D}">
      <formula1>"1"</formula1>
    </dataValidation>
    <dataValidation type="list" allowBlank="1" showInputMessage="1" showErrorMessage="1" sqref="F26:G37" xr:uid="{3D0C1281-947E-45AB-941D-3D9026BB480D}">
      <formula1>$U$4:$X$4</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159F-03E4-4B55-BA73-4066BD89C885}">
  <dimension ref="A1:BK42"/>
  <sheetViews>
    <sheetView view="pageBreakPreview" zoomScaleNormal="90" zoomScaleSheetLayoutView="100" workbookViewId="0">
      <selection sqref="A1:K1"/>
    </sheetView>
  </sheetViews>
  <sheetFormatPr defaultRowHeight="18.75"/>
  <cols>
    <col min="1" max="1" width="1.875" style="1" customWidth="1"/>
    <col min="2" max="11" width="8.25" style="5" customWidth="1"/>
    <col min="12" max="12" width="3.125" style="1" customWidth="1"/>
    <col min="13" max="13" width="5" style="2" customWidth="1"/>
    <col min="14" max="21" width="6.25" style="2" customWidth="1"/>
    <col min="22" max="22" width="6.5" style="2" customWidth="1"/>
    <col min="23" max="26" width="6.25" style="2" customWidth="1"/>
    <col min="27" max="27" width="2.5" style="4" customWidth="1"/>
    <col min="28" max="30" width="6.25" style="4" customWidth="1"/>
    <col min="31" max="31" width="2.375" style="4" customWidth="1"/>
    <col min="32" max="37" width="6.25" style="4" customWidth="1"/>
    <col min="38" max="44" width="6.25" style="51" customWidth="1"/>
    <col min="45" max="63" width="9" style="51"/>
    <col min="64" max="248" width="9" style="1"/>
    <col min="249" max="258" width="8.25" style="1" customWidth="1"/>
    <col min="259" max="259" width="3.125" style="1" customWidth="1"/>
    <col min="260" max="260" width="5" style="1" customWidth="1"/>
    <col min="261" max="272" width="6.25" style="1" customWidth="1"/>
    <col min="273" max="273" width="2.5" style="1" customWidth="1"/>
    <col min="274" max="275" width="6.25" style="1" customWidth="1"/>
    <col min="276" max="276" width="2.5" style="1" customWidth="1"/>
    <col min="277" max="283" width="6.25" style="1" customWidth="1"/>
    <col min="284" max="284" width="2.375" style="1" customWidth="1"/>
    <col min="285" max="300" width="6.25" style="1" customWidth="1"/>
    <col min="301" max="504" width="9" style="1"/>
    <col min="505" max="514" width="8.25" style="1" customWidth="1"/>
    <col min="515" max="515" width="3.125" style="1" customWidth="1"/>
    <col min="516" max="516" width="5" style="1" customWidth="1"/>
    <col min="517" max="528" width="6.25" style="1" customWidth="1"/>
    <col min="529" max="529" width="2.5" style="1" customWidth="1"/>
    <col min="530" max="531" width="6.25" style="1" customWidth="1"/>
    <col min="532" max="532" width="2.5" style="1" customWidth="1"/>
    <col min="533" max="539" width="6.25" style="1" customWidth="1"/>
    <col min="540" max="540" width="2.375" style="1" customWidth="1"/>
    <col min="541" max="556" width="6.25" style="1" customWidth="1"/>
    <col min="557" max="760" width="9" style="1"/>
    <col min="761" max="770" width="8.25" style="1" customWidth="1"/>
    <col min="771" max="771" width="3.125" style="1" customWidth="1"/>
    <col min="772" max="772" width="5" style="1" customWidth="1"/>
    <col min="773" max="784" width="6.25" style="1" customWidth="1"/>
    <col min="785" max="785" width="2.5" style="1" customWidth="1"/>
    <col min="786" max="787" width="6.25" style="1" customWidth="1"/>
    <col min="788" max="788" width="2.5" style="1" customWidth="1"/>
    <col min="789" max="795" width="6.25" style="1" customWidth="1"/>
    <col min="796" max="796" width="2.375" style="1" customWidth="1"/>
    <col min="797" max="812" width="6.25" style="1" customWidth="1"/>
    <col min="813" max="1016" width="9" style="1"/>
    <col min="1017" max="1026" width="8.25" style="1" customWidth="1"/>
    <col min="1027" max="1027" width="3.125" style="1" customWidth="1"/>
    <col min="1028" max="1028" width="5" style="1" customWidth="1"/>
    <col min="1029" max="1040" width="6.25" style="1" customWidth="1"/>
    <col min="1041" max="1041" width="2.5" style="1" customWidth="1"/>
    <col min="1042" max="1043" width="6.25" style="1" customWidth="1"/>
    <col min="1044" max="1044" width="2.5" style="1" customWidth="1"/>
    <col min="1045" max="1051" width="6.25" style="1" customWidth="1"/>
    <col min="1052" max="1052" width="2.375" style="1" customWidth="1"/>
    <col min="1053" max="1068" width="6.25" style="1" customWidth="1"/>
    <col min="1069" max="1272" width="9" style="1"/>
    <col min="1273" max="1282" width="8.25" style="1" customWidth="1"/>
    <col min="1283" max="1283" width="3.125" style="1" customWidth="1"/>
    <col min="1284" max="1284" width="5" style="1" customWidth="1"/>
    <col min="1285" max="1296" width="6.25" style="1" customWidth="1"/>
    <col min="1297" max="1297" width="2.5" style="1" customWidth="1"/>
    <col min="1298" max="1299" width="6.25" style="1" customWidth="1"/>
    <col min="1300" max="1300" width="2.5" style="1" customWidth="1"/>
    <col min="1301" max="1307" width="6.25" style="1" customWidth="1"/>
    <col min="1308" max="1308" width="2.375" style="1" customWidth="1"/>
    <col min="1309" max="1324" width="6.25" style="1" customWidth="1"/>
    <col min="1325" max="1528" width="9" style="1"/>
    <col min="1529" max="1538" width="8.25" style="1" customWidth="1"/>
    <col min="1539" max="1539" width="3.125" style="1" customWidth="1"/>
    <col min="1540" max="1540" width="5" style="1" customWidth="1"/>
    <col min="1541" max="1552" width="6.25" style="1" customWidth="1"/>
    <col min="1553" max="1553" width="2.5" style="1" customWidth="1"/>
    <col min="1554" max="1555" width="6.25" style="1" customWidth="1"/>
    <col min="1556" max="1556" width="2.5" style="1" customWidth="1"/>
    <col min="1557" max="1563" width="6.25" style="1" customWidth="1"/>
    <col min="1564" max="1564" width="2.375" style="1" customWidth="1"/>
    <col min="1565" max="1580" width="6.25" style="1" customWidth="1"/>
    <col min="1581" max="1784" width="9" style="1"/>
    <col min="1785" max="1794" width="8.25" style="1" customWidth="1"/>
    <col min="1795" max="1795" width="3.125" style="1" customWidth="1"/>
    <col min="1796" max="1796" width="5" style="1" customWidth="1"/>
    <col min="1797" max="1808" width="6.25" style="1" customWidth="1"/>
    <col min="1809" max="1809" width="2.5" style="1" customWidth="1"/>
    <col min="1810" max="1811" width="6.25" style="1" customWidth="1"/>
    <col min="1812" max="1812" width="2.5" style="1" customWidth="1"/>
    <col min="1813" max="1819" width="6.25" style="1" customWidth="1"/>
    <col min="1820" max="1820" width="2.375" style="1" customWidth="1"/>
    <col min="1821" max="1836" width="6.25" style="1" customWidth="1"/>
    <col min="1837" max="2040" width="9" style="1"/>
    <col min="2041" max="2050" width="8.25" style="1" customWidth="1"/>
    <col min="2051" max="2051" width="3.125" style="1" customWidth="1"/>
    <col min="2052" max="2052" width="5" style="1" customWidth="1"/>
    <col min="2053" max="2064" width="6.25" style="1" customWidth="1"/>
    <col min="2065" max="2065" width="2.5" style="1" customWidth="1"/>
    <col min="2066" max="2067" width="6.25" style="1" customWidth="1"/>
    <col min="2068" max="2068" width="2.5" style="1" customWidth="1"/>
    <col min="2069" max="2075" width="6.25" style="1" customWidth="1"/>
    <col min="2076" max="2076" width="2.375" style="1" customWidth="1"/>
    <col min="2077" max="2092" width="6.25" style="1" customWidth="1"/>
    <col min="2093" max="2296" width="9" style="1"/>
    <col min="2297" max="2306" width="8.25" style="1" customWidth="1"/>
    <col min="2307" max="2307" width="3.125" style="1" customWidth="1"/>
    <col min="2308" max="2308" width="5" style="1" customWidth="1"/>
    <col min="2309" max="2320" width="6.25" style="1" customWidth="1"/>
    <col min="2321" max="2321" width="2.5" style="1" customWidth="1"/>
    <col min="2322" max="2323" width="6.25" style="1" customWidth="1"/>
    <col min="2324" max="2324" width="2.5" style="1" customWidth="1"/>
    <col min="2325" max="2331" width="6.25" style="1" customWidth="1"/>
    <col min="2332" max="2332" width="2.375" style="1" customWidth="1"/>
    <col min="2333" max="2348" width="6.25" style="1" customWidth="1"/>
    <col min="2349" max="2552" width="9" style="1"/>
    <col min="2553" max="2562" width="8.25" style="1" customWidth="1"/>
    <col min="2563" max="2563" width="3.125" style="1" customWidth="1"/>
    <col min="2564" max="2564" width="5" style="1" customWidth="1"/>
    <col min="2565" max="2576" width="6.25" style="1" customWidth="1"/>
    <col min="2577" max="2577" width="2.5" style="1" customWidth="1"/>
    <col min="2578" max="2579" width="6.25" style="1" customWidth="1"/>
    <col min="2580" max="2580" width="2.5" style="1" customWidth="1"/>
    <col min="2581" max="2587" width="6.25" style="1" customWidth="1"/>
    <col min="2588" max="2588" width="2.375" style="1" customWidth="1"/>
    <col min="2589" max="2604" width="6.25" style="1" customWidth="1"/>
    <col min="2605" max="2808" width="9" style="1"/>
    <col min="2809" max="2818" width="8.25" style="1" customWidth="1"/>
    <col min="2819" max="2819" width="3.125" style="1" customWidth="1"/>
    <col min="2820" max="2820" width="5" style="1" customWidth="1"/>
    <col min="2821" max="2832" width="6.25" style="1" customWidth="1"/>
    <col min="2833" max="2833" width="2.5" style="1" customWidth="1"/>
    <col min="2834" max="2835" width="6.25" style="1" customWidth="1"/>
    <col min="2836" max="2836" width="2.5" style="1" customWidth="1"/>
    <col min="2837" max="2843" width="6.25" style="1" customWidth="1"/>
    <col min="2844" max="2844" width="2.375" style="1" customWidth="1"/>
    <col min="2845" max="2860" width="6.25" style="1" customWidth="1"/>
    <col min="2861" max="3064" width="9" style="1"/>
    <col min="3065" max="3074" width="8.25" style="1" customWidth="1"/>
    <col min="3075" max="3075" width="3.125" style="1" customWidth="1"/>
    <col min="3076" max="3076" width="5" style="1" customWidth="1"/>
    <col min="3077" max="3088" width="6.25" style="1" customWidth="1"/>
    <col min="3089" max="3089" width="2.5" style="1" customWidth="1"/>
    <col min="3090" max="3091" width="6.25" style="1" customWidth="1"/>
    <col min="3092" max="3092" width="2.5" style="1" customWidth="1"/>
    <col min="3093" max="3099" width="6.25" style="1" customWidth="1"/>
    <col min="3100" max="3100" width="2.375" style="1" customWidth="1"/>
    <col min="3101" max="3116" width="6.25" style="1" customWidth="1"/>
    <col min="3117" max="3320" width="9" style="1"/>
    <col min="3321" max="3330" width="8.25" style="1" customWidth="1"/>
    <col min="3331" max="3331" width="3.125" style="1" customWidth="1"/>
    <col min="3332" max="3332" width="5" style="1" customWidth="1"/>
    <col min="3333" max="3344" width="6.25" style="1" customWidth="1"/>
    <col min="3345" max="3345" width="2.5" style="1" customWidth="1"/>
    <col min="3346" max="3347" width="6.25" style="1" customWidth="1"/>
    <col min="3348" max="3348" width="2.5" style="1" customWidth="1"/>
    <col min="3349" max="3355" width="6.25" style="1" customWidth="1"/>
    <col min="3356" max="3356" width="2.375" style="1" customWidth="1"/>
    <col min="3357" max="3372" width="6.25" style="1" customWidth="1"/>
    <col min="3373" max="3576" width="9" style="1"/>
    <col min="3577" max="3586" width="8.25" style="1" customWidth="1"/>
    <col min="3587" max="3587" width="3.125" style="1" customWidth="1"/>
    <col min="3588" max="3588" width="5" style="1" customWidth="1"/>
    <col min="3589" max="3600" width="6.25" style="1" customWidth="1"/>
    <col min="3601" max="3601" width="2.5" style="1" customWidth="1"/>
    <col min="3602" max="3603" width="6.25" style="1" customWidth="1"/>
    <col min="3604" max="3604" width="2.5" style="1" customWidth="1"/>
    <col min="3605" max="3611" width="6.25" style="1" customWidth="1"/>
    <col min="3612" max="3612" width="2.375" style="1" customWidth="1"/>
    <col min="3613" max="3628" width="6.25" style="1" customWidth="1"/>
    <col min="3629" max="3832" width="9" style="1"/>
    <col min="3833" max="3842" width="8.25" style="1" customWidth="1"/>
    <col min="3843" max="3843" width="3.125" style="1" customWidth="1"/>
    <col min="3844" max="3844" width="5" style="1" customWidth="1"/>
    <col min="3845" max="3856" width="6.25" style="1" customWidth="1"/>
    <col min="3857" max="3857" width="2.5" style="1" customWidth="1"/>
    <col min="3858" max="3859" width="6.25" style="1" customWidth="1"/>
    <col min="3860" max="3860" width="2.5" style="1" customWidth="1"/>
    <col min="3861" max="3867" width="6.25" style="1" customWidth="1"/>
    <col min="3868" max="3868" width="2.375" style="1" customWidth="1"/>
    <col min="3869" max="3884" width="6.25" style="1" customWidth="1"/>
    <col min="3885" max="4088" width="9" style="1"/>
    <col min="4089" max="4098" width="8.25" style="1" customWidth="1"/>
    <col min="4099" max="4099" width="3.125" style="1" customWidth="1"/>
    <col min="4100" max="4100" width="5" style="1" customWidth="1"/>
    <col min="4101" max="4112" width="6.25" style="1" customWidth="1"/>
    <col min="4113" max="4113" width="2.5" style="1" customWidth="1"/>
    <col min="4114" max="4115" width="6.25" style="1" customWidth="1"/>
    <col min="4116" max="4116" width="2.5" style="1" customWidth="1"/>
    <col min="4117" max="4123" width="6.25" style="1" customWidth="1"/>
    <col min="4124" max="4124" width="2.375" style="1" customWidth="1"/>
    <col min="4125" max="4140" width="6.25" style="1" customWidth="1"/>
    <col min="4141" max="4344" width="9" style="1"/>
    <col min="4345" max="4354" width="8.25" style="1" customWidth="1"/>
    <col min="4355" max="4355" width="3.125" style="1" customWidth="1"/>
    <col min="4356" max="4356" width="5" style="1" customWidth="1"/>
    <col min="4357" max="4368" width="6.25" style="1" customWidth="1"/>
    <col min="4369" max="4369" width="2.5" style="1" customWidth="1"/>
    <col min="4370" max="4371" width="6.25" style="1" customWidth="1"/>
    <col min="4372" max="4372" width="2.5" style="1" customWidth="1"/>
    <col min="4373" max="4379" width="6.25" style="1" customWidth="1"/>
    <col min="4380" max="4380" width="2.375" style="1" customWidth="1"/>
    <col min="4381" max="4396" width="6.25" style="1" customWidth="1"/>
    <col min="4397" max="4600" width="9" style="1"/>
    <col min="4601" max="4610" width="8.25" style="1" customWidth="1"/>
    <col min="4611" max="4611" width="3.125" style="1" customWidth="1"/>
    <col min="4612" max="4612" width="5" style="1" customWidth="1"/>
    <col min="4613" max="4624" width="6.25" style="1" customWidth="1"/>
    <col min="4625" max="4625" width="2.5" style="1" customWidth="1"/>
    <col min="4626" max="4627" width="6.25" style="1" customWidth="1"/>
    <col min="4628" max="4628" width="2.5" style="1" customWidth="1"/>
    <col min="4629" max="4635" width="6.25" style="1" customWidth="1"/>
    <col min="4636" max="4636" width="2.375" style="1" customWidth="1"/>
    <col min="4637" max="4652" width="6.25" style="1" customWidth="1"/>
    <col min="4653" max="4856" width="9" style="1"/>
    <col min="4857" max="4866" width="8.25" style="1" customWidth="1"/>
    <col min="4867" max="4867" width="3.125" style="1" customWidth="1"/>
    <col min="4868" max="4868" width="5" style="1" customWidth="1"/>
    <col min="4869" max="4880" width="6.25" style="1" customWidth="1"/>
    <col min="4881" max="4881" width="2.5" style="1" customWidth="1"/>
    <col min="4882" max="4883" width="6.25" style="1" customWidth="1"/>
    <col min="4884" max="4884" width="2.5" style="1" customWidth="1"/>
    <col min="4885" max="4891" width="6.25" style="1" customWidth="1"/>
    <col min="4892" max="4892" width="2.375" style="1" customWidth="1"/>
    <col min="4893" max="4908" width="6.25" style="1" customWidth="1"/>
    <col min="4909" max="5112" width="9" style="1"/>
    <col min="5113" max="5122" width="8.25" style="1" customWidth="1"/>
    <col min="5123" max="5123" width="3.125" style="1" customWidth="1"/>
    <col min="5124" max="5124" width="5" style="1" customWidth="1"/>
    <col min="5125" max="5136" width="6.25" style="1" customWidth="1"/>
    <col min="5137" max="5137" width="2.5" style="1" customWidth="1"/>
    <col min="5138" max="5139" width="6.25" style="1" customWidth="1"/>
    <col min="5140" max="5140" width="2.5" style="1" customWidth="1"/>
    <col min="5141" max="5147" width="6.25" style="1" customWidth="1"/>
    <col min="5148" max="5148" width="2.375" style="1" customWidth="1"/>
    <col min="5149" max="5164" width="6.25" style="1" customWidth="1"/>
    <col min="5165" max="5368" width="9" style="1"/>
    <col min="5369" max="5378" width="8.25" style="1" customWidth="1"/>
    <col min="5379" max="5379" width="3.125" style="1" customWidth="1"/>
    <col min="5380" max="5380" width="5" style="1" customWidth="1"/>
    <col min="5381" max="5392" width="6.25" style="1" customWidth="1"/>
    <col min="5393" max="5393" width="2.5" style="1" customWidth="1"/>
    <col min="5394" max="5395" width="6.25" style="1" customWidth="1"/>
    <col min="5396" max="5396" width="2.5" style="1" customWidth="1"/>
    <col min="5397" max="5403" width="6.25" style="1" customWidth="1"/>
    <col min="5404" max="5404" width="2.375" style="1" customWidth="1"/>
    <col min="5405" max="5420" width="6.25" style="1" customWidth="1"/>
    <col min="5421" max="5624" width="9" style="1"/>
    <col min="5625" max="5634" width="8.25" style="1" customWidth="1"/>
    <col min="5635" max="5635" width="3.125" style="1" customWidth="1"/>
    <col min="5636" max="5636" width="5" style="1" customWidth="1"/>
    <col min="5637" max="5648" width="6.25" style="1" customWidth="1"/>
    <col min="5649" max="5649" width="2.5" style="1" customWidth="1"/>
    <col min="5650" max="5651" width="6.25" style="1" customWidth="1"/>
    <col min="5652" max="5652" width="2.5" style="1" customWidth="1"/>
    <col min="5653" max="5659" width="6.25" style="1" customWidth="1"/>
    <col min="5660" max="5660" width="2.375" style="1" customWidth="1"/>
    <col min="5661" max="5676" width="6.25" style="1" customWidth="1"/>
    <col min="5677" max="5880" width="9" style="1"/>
    <col min="5881" max="5890" width="8.25" style="1" customWidth="1"/>
    <col min="5891" max="5891" width="3.125" style="1" customWidth="1"/>
    <col min="5892" max="5892" width="5" style="1" customWidth="1"/>
    <col min="5893" max="5904" width="6.25" style="1" customWidth="1"/>
    <col min="5905" max="5905" width="2.5" style="1" customWidth="1"/>
    <col min="5906" max="5907" width="6.25" style="1" customWidth="1"/>
    <col min="5908" max="5908" width="2.5" style="1" customWidth="1"/>
    <col min="5909" max="5915" width="6.25" style="1" customWidth="1"/>
    <col min="5916" max="5916" width="2.375" style="1" customWidth="1"/>
    <col min="5917" max="5932" width="6.25" style="1" customWidth="1"/>
    <col min="5933" max="6136" width="9" style="1"/>
    <col min="6137" max="6146" width="8.25" style="1" customWidth="1"/>
    <col min="6147" max="6147" width="3.125" style="1" customWidth="1"/>
    <col min="6148" max="6148" width="5" style="1" customWidth="1"/>
    <col min="6149" max="6160" width="6.25" style="1" customWidth="1"/>
    <col min="6161" max="6161" width="2.5" style="1" customWidth="1"/>
    <col min="6162" max="6163" width="6.25" style="1" customWidth="1"/>
    <col min="6164" max="6164" width="2.5" style="1" customWidth="1"/>
    <col min="6165" max="6171" width="6.25" style="1" customWidth="1"/>
    <col min="6172" max="6172" width="2.375" style="1" customWidth="1"/>
    <col min="6173" max="6188" width="6.25" style="1" customWidth="1"/>
    <col min="6189" max="6392" width="9" style="1"/>
    <col min="6393" max="6402" width="8.25" style="1" customWidth="1"/>
    <col min="6403" max="6403" width="3.125" style="1" customWidth="1"/>
    <col min="6404" max="6404" width="5" style="1" customWidth="1"/>
    <col min="6405" max="6416" width="6.25" style="1" customWidth="1"/>
    <col min="6417" max="6417" width="2.5" style="1" customWidth="1"/>
    <col min="6418" max="6419" width="6.25" style="1" customWidth="1"/>
    <col min="6420" max="6420" width="2.5" style="1" customWidth="1"/>
    <col min="6421" max="6427" width="6.25" style="1" customWidth="1"/>
    <col min="6428" max="6428" width="2.375" style="1" customWidth="1"/>
    <col min="6429" max="6444" width="6.25" style="1" customWidth="1"/>
    <col min="6445" max="6648" width="9" style="1"/>
    <col min="6649" max="6658" width="8.25" style="1" customWidth="1"/>
    <col min="6659" max="6659" width="3.125" style="1" customWidth="1"/>
    <col min="6660" max="6660" width="5" style="1" customWidth="1"/>
    <col min="6661" max="6672" width="6.25" style="1" customWidth="1"/>
    <col min="6673" max="6673" width="2.5" style="1" customWidth="1"/>
    <col min="6674" max="6675" width="6.25" style="1" customWidth="1"/>
    <col min="6676" max="6676" width="2.5" style="1" customWidth="1"/>
    <col min="6677" max="6683" width="6.25" style="1" customWidth="1"/>
    <col min="6684" max="6684" width="2.375" style="1" customWidth="1"/>
    <col min="6685" max="6700" width="6.25" style="1" customWidth="1"/>
    <col min="6701" max="6904" width="9" style="1"/>
    <col min="6905" max="6914" width="8.25" style="1" customWidth="1"/>
    <col min="6915" max="6915" width="3.125" style="1" customWidth="1"/>
    <col min="6916" max="6916" width="5" style="1" customWidth="1"/>
    <col min="6917" max="6928" width="6.25" style="1" customWidth="1"/>
    <col min="6929" max="6929" width="2.5" style="1" customWidth="1"/>
    <col min="6930" max="6931" width="6.25" style="1" customWidth="1"/>
    <col min="6932" max="6932" width="2.5" style="1" customWidth="1"/>
    <col min="6933" max="6939" width="6.25" style="1" customWidth="1"/>
    <col min="6940" max="6940" width="2.375" style="1" customWidth="1"/>
    <col min="6941" max="6956" width="6.25" style="1" customWidth="1"/>
    <col min="6957" max="7160" width="9" style="1"/>
    <col min="7161" max="7170" width="8.25" style="1" customWidth="1"/>
    <col min="7171" max="7171" width="3.125" style="1" customWidth="1"/>
    <col min="7172" max="7172" width="5" style="1" customWidth="1"/>
    <col min="7173" max="7184" width="6.25" style="1" customWidth="1"/>
    <col min="7185" max="7185" width="2.5" style="1" customWidth="1"/>
    <col min="7186" max="7187" width="6.25" style="1" customWidth="1"/>
    <col min="7188" max="7188" width="2.5" style="1" customWidth="1"/>
    <col min="7189" max="7195" width="6.25" style="1" customWidth="1"/>
    <col min="7196" max="7196" width="2.375" style="1" customWidth="1"/>
    <col min="7197" max="7212" width="6.25" style="1" customWidth="1"/>
    <col min="7213" max="7416" width="9" style="1"/>
    <col min="7417" max="7426" width="8.25" style="1" customWidth="1"/>
    <col min="7427" max="7427" width="3.125" style="1" customWidth="1"/>
    <col min="7428" max="7428" width="5" style="1" customWidth="1"/>
    <col min="7429" max="7440" width="6.25" style="1" customWidth="1"/>
    <col min="7441" max="7441" width="2.5" style="1" customWidth="1"/>
    <col min="7442" max="7443" width="6.25" style="1" customWidth="1"/>
    <col min="7444" max="7444" width="2.5" style="1" customWidth="1"/>
    <col min="7445" max="7451" width="6.25" style="1" customWidth="1"/>
    <col min="7452" max="7452" width="2.375" style="1" customWidth="1"/>
    <col min="7453" max="7468" width="6.25" style="1" customWidth="1"/>
    <col min="7469" max="7672" width="9" style="1"/>
    <col min="7673" max="7682" width="8.25" style="1" customWidth="1"/>
    <col min="7683" max="7683" width="3.125" style="1" customWidth="1"/>
    <col min="7684" max="7684" width="5" style="1" customWidth="1"/>
    <col min="7685" max="7696" width="6.25" style="1" customWidth="1"/>
    <col min="7697" max="7697" width="2.5" style="1" customWidth="1"/>
    <col min="7698" max="7699" width="6.25" style="1" customWidth="1"/>
    <col min="7700" max="7700" width="2.5" style="1" customWidth="1"/>
    <col min="7701" max="7707" width="6.25" style="1" customWidth="1"/>
    <col min="7708" max="7708" width="2.375" style="1" customWidth="1"/>
    <col min="7709" max="7724" width="6.25" style="1" customWidth="1"/>
    <col min="7725" max="7928" width="9" style="1"/>
    <col min="7929" max="7938" width="8.25" style="1" customWidth="1"/>
    <col min="7939" max="7939" width="3.125" style="1" customWidth="1"/>
    <col min="7940" max="7940" width="5" style="1" customWidth="1"/>
    <col min="7941" max="7952" width="6.25" style="1" customWidth="1"/>
    <col min="7953" max="7953" width="2.5" style="1" customWidth="1"/>
    <col min="7954" max="7955" width="6.25" style="1" customWidth="1"/>
    <col min="7956" max="7956" width="2.5" style="1" customWidth="1"/>
    <col min="7957" max="7963" width="6.25" style="1" customWidth="1"/>
    <col min="7964" max="7964" width="2.375" style="1" customWidth="1"/>
    <col min="7965" max="7980" width="6.25" style="1" customWidth="1"/>
    <col min="7981" max="8184" width="9" style="1"/>
    <col min="8185" max="8194" width="8.25" style="1" customWidth="1"/>
    <col min="8195" max="8195" width="3.125" style="1" customWidth="1"/>
    <col min="8196" max="8196" width="5" style="1" customWidth="1"/>
    <col min="8197" max="8208" width="6.25" style="1" customWidth="1"/>
    <col min="8209" max="8209" width="2.5" style="1" customWidth="1"/>
    <col min="8210" max="8211" width="6.25" style="1" customWidth="1"/>
    <col min="8212" max="8212" width="2.5" style="1" customWidth="1"/>
    <col min="8213" max="8219" width="6.25" style="1" customWidth="1"/>
    <col min="8220" max="8220" width="2.375" style="1" customWidth="1"/>
    <col min="8221" max="8236" width="6.25" style="1" customWidth="1"/>
    <col min="8237" max="8440" width="9" style="1"/>
    <col min="8441" max="8450" width="8.25" style="1" customWidth="1"/>
    <col min="8451" max="8451" width="3.125" style="1" customWidth="1"/>
    <col min="8452" max="8452" width="5" style="1" customWidth="1"/>
    <col min="8453" max="8464" width="6.25" style="1" customWidth="1"/>
    <col min="8465" max="8465" width="2.5" style="1" customWidth="1"/>
    <col min="8466" max="8467" width="6.25" style="1" customWidth="1"/>
    <col min="8468" max="8468" width="2.5" style="1" customWidth="1"/>
    <col min="8469" max="8475" width="6.25" style="1" customWidth="1"/>
    <col min="8476" max="8476" width="2.375" style="1" customWidth="1"/>
    <col min="8477" max="8492" width="6.25" style="1" customWidth="1"/>
    <col min="8493" max="8696" width="9" style="1"/>
    <col min="8697" max="8706" width="8.25" style="1" customWidth="1"/>
    <col min="8707" max="8707" width="3.125" style="1" customWidth="1"/>
    <col min="8708" max="8708" width="5" style="1" customWidth="1"/>
    <col min="8709" max="8720" width="6.25" style="1" customWidth="1"/>
    <col min="8721" max="8721" width="2.5" style="1" customWidth="1"/>
    <col min="8722" max="8723" width="6.25" style="1" customWidth="1"/>
    <col min="8724" max="8724" width="2.5" style="1" customWidth="1"/>
    <col min="8725" max="8731" width="6.25" style="1" customWidth="1"/>
    <col min="8732" max="8732" width="2.375" style="1" customWidth="1"/>
    <col min="8733" max="8748" width="6.25" style="1" customWidth="1"/>
    <col min="8749" max="8952" width="9" style="1"/>
    <col min="8953" max="8962" width="8.25" style="1" customWidth="1"/>
    <col min="8963" max="8963" width="3.125" style="1" customWidth="1"/>
    <col min="8964" max="8964" width="5" style="1" customWidth="1"/>
    <col min="8965" max="8976" width="6.25" style="1" customWidth="1"/>
    <col min="8977" max="8977" width="2.5" style="1" customWidth="1"/>
    <col min="8978" max="8979" width="6.25" style="1" customWidth="1"/>
    <col min="8980" max="8980" width="2.5" style="1" customWidth="1"/>
    <col min="8981" max="8987" width="6.25" style="1" customWidth="1"/>
    <col min="8988" max="8988" width="2.375" style="1" customWidth="1"/>
    <col min="8989" max="9004" width="6.25" style="1" customWidth="1"/>
    <col min="9005" max="9208" width="9" style="1"/>
    <col min="9209" max="9218" width="8.25" style="1" customWidth="1"/>
    <col min="9219" max="9219" width="3.125" style="1" customWidth="1"/>
    <col min="9220" max="9220" width="5" style="1" customWidth="1"/>
    <col min="9221" max="9232" width="6.25" style="1" customWidth="1"/>
    <col min="9233" max="9233" width="2.5" style="1" customWidth="1"/>
    <col min="9234" max="9235" width="6.25" style="1" customWidth="1"/>
    <col min="9236" max="9236" width="2.5" style="1" customWidth="1"/>
    <col min="9237" max="9243" width="6.25" style="1" customWidth="1"/>
    <col min="9244" max="9244" width="2.375" style="1" customWidth="1"/>
    <col min="9245" max="9260" width="6.25" style="1" customWidth="1"/>
    <col min="9261" max="9464" width="9" style="1"/>
    <col min="9465" max="9474" width="8.25" style="1" customWidth="1"/>
    <col min="9475" max="9475" width="3.125" style="1" customWidth="1"/>
    <col min="9476" max="9476" width="5" style="1" customWidth="1"/>
    <col min="9477" max="9488" width="6.25" style="1" customWidth="1"/>
    <col min="9489" max="9489" width="2.5" style="1" customWidth="1"/>
    <col min="9490" max="9491" width="6.25" style="1" customWidth="1"/>
    <col min="9492" max="9492" width="2.5" style="1" customWidth="1"/>
    <col min="9493" max="9499" width="6.25" style="1" customWidth="1"/>
    <col min="9500" max="9500" width="2.375" style="1" customWidth="1"/>
    <col min="9501" max="9516" width="6.25" style="1" customWidth="1"/>
    <col min="9517" max="9720" width="9" style="1"/>
    <col min="9721" max="9730" width="8.25" style="1" customWidth="1"/>
    <col min="9731" max="9731" width="3.125" style="1" customWidth="1"/>
    <col min="9732" max="9732" width="5" style="1" customWidth="1"/>
    <col min="9733" max="9744" width="6.25" style="1" customWidth="1"/>
    <col min="9745" max="9745" width="2.5" style="1" customWidth="1"/>
    <col min="9746" max="9747" width="6.25" style="1" customWidth="1"/>
    <col min="9748" max="9748" width="2.5" style="1" customWidth="1"/>
    <col min="9749" max="9755" width="6.25" style="1" customWidth="1"/>
    <col min="9756" max="9756" width="2.375" style="1" customWidth="1"/>
    <col min="9757" max="9772" width="6.25" style="1" customWidth="1"/>
    <col min="9773" max="9976" width="9" style="1"/>
    <col min="9977" max="9986" width="8.25" style="1" customWidth="1"/>
    <col min="9987" max="9987" width="3.125" style="1" customWidth="1"/>
    <col min="9988" max="9988" width="5" style="1" customWidth="1"/>
    <col min="9989" max="10000" width="6.25" style="1" customWidth="1"/>
    <col min="10001" max="10001" width="2.5" style="1" customWidth="1"/>
    <col min="10002" max="10003" width="6.25" style="1" customWidth="1"/>
    <col min="10004" max="10004" width="2.5" style="1" customWidth="1"/>
    <col min="10005" max="10011" width="6.25" style="1" customWidth="1"/>
    <col min="10012" max="10012" width="2.375" style="1" customWidth="1"/>
    <col min="10013" max="10028" width="6.25" style="1" customWidth="1"/>
    <col min="10029" max="10232" width="9" style="1"/>
    <col min="10233" max="10242" width="8.25" style="1" customWidth="1"/>
    <col min="10243" max="10243" width="3.125" style="1" customWidth="1"/>
    <col min="10244" max="10244" width="5" style="1" customWidth="1"/>
    <col min="10245" max="10256" width="6.25" style="1" customWidth="1"/>
    <col min="10257" max="10257" width="2.5" style="1" customWidth="1"/>
    <col min="10258" max="10259" width="6.25" style="1" customWidth="1"/>
    <col min="10260" max="10260" width="2.5" style="1" customWidth="1"/>
    <col min="10261" max="10267" width="6.25" style="1" customWidth="1"/>
    <col min="10268" max="10268" width="2.375" style="1" customWidth="1"/>
    <col min="10269" max="10284" width="6.25" style="1" customWidth="1"/>
    <col min="10285" max="10488" width="9" style="1"/>
    <col min="10489" max="10498" width="8.25" style="1" customWidth="1"/>
    <col min="10499" max="10499" width="3.125" style="1" customWidth="1"/>
    <col min="10500" max="10500" width="5" style="1" customWidth="1"/>
    <col min="10501" max="10512" width="6.25" style="1" customWidth="1"/>
    <col min="10513" max="10513" width="2.5" style="1" customWidth="1"/>
    <col min="10514" max="10515" width="6.25" style="1" customWidth="1"/>
    <col min="10516" max="10516" width="2.5" style="1" customWidth="1"/>
    <col min="10517" max="10523" width="6.25" style="1" customWidth="1"/>
    <col min="10524" max="10524" width="2.375" style="1" customWidth="1"/>
    <col min="10525" max="10540" width="6.25" style="1" customWidth="1"/>
    <col min="10541" max="10744" width="9" style="1"/>
    <col min="10745" max="10754" width="8.25" style="1" customWidth="1"/>
    <col min="10755" max="10755" width="3.125" style="1" customWidth="1"/>
    <col min="10756" max="10756" width="5" style="1" customWidth="1"/>
    <col min="10757" max="10768" width="6.25" style="1" customWidth="1"/>
    <col min="10769" max="10769" width="2.5" style="1" customWidth="1"/>
    <col min="10770" max="10771" width="6.25" style="1" customWidth="1"/>
    <col min="10772" max="10772" width="2.5" style="1" customWidth="1"/>
    <col min="10773" max="10779" width="6.25" style="1" customWidth="1"/>
    <col min="10780" max="10780" width="2.375" style="1" customWidth="1"/>
    <col min="10781" max="10796" width="6.25" style="1" customWidth="1"/>
    <col min="10797" max="11000" width="9" style="1"/>
    <col min="11001" max="11010" width="8.25" style="1" customWidth="1"/>
    <col min="11011" max="11011" width="3.125" style="1" customWidth="1"/>
    <col min="11012" max="11012" width="5" style="1" customWidth="1"/>
    <col min="11013" max="11024" width="6.25" style="1" customWidth="1"/>
    <col min="11025" max="11025" width="2.5" style="1" customWidth="1"/>
    <col min="11026" max="11027" width="6.25" style="1" customWidth="1"/>
    <col min="11028" max="11028" width="2.5" style="1" customWidth="1"/>
    <col min="11029" max="11035" width="6.25" style="1" customWidth="1"/>
    <col min="11036" max="11036" width="2.375" style="1" customWidth="1"/>
    <col min="11037" max="11052" width="6.25" style="1" customWidth="1"/>
    <col min="11053" max="11256" width="9" style="1"/>
    <col min="11257" max="11266" width="8.25" style="1" customWidth="1"/>
    <col min="11267" max="11267" width="3.125" style="1" customWidth="1"/>
    <col min="11268" max="11268" width="5" style="1" customWidth="1"/>
    <col min="11269" max="11280" width="6.25" style="1" customWidth="1"/>
    <col min="11281" max="11281" width="2.5" style="1" customWidth="1"/>
    <col min="11282" max="11283" width="6.25" style="1" customWidth="1"/>
    <col min="11284" max="11284" width="2.5" style="1" customWidth="1"/>
    <col min="11285" max="11291" width="6.25" style="1" customWidth="1"/>
    <col min="11292" max="11292" width="2.375" style="1" customWidth="1"/>
    <col min="11293" max="11308" width="6.25" style="1" customWidth="1"/>
    <col min="11309" max="11512" width="9" style="1"/>
    <col min="11513" max="11522" width="8.25" style="1" customWidth="1"/>
    <col min="11523" max="11523" width="3.125" style="1" customWidth="1"/>
    <col min="11524" max="11524" width="5" style="1" customWidth="1"/>
    <col min="11525" max="11536" width="6.25" style="1" customWidth="1"/>
    <col min="11537" max="11537" width="2.5" style="1" customWidth="1"/>
    <col min="11538" max="11539" width="6.25" style="1" customWidth="1"/>
    <col min="11540" max="11540" width="2.5" style="1" customWidth="1"/>
    <col min="11541" max="11547" width="6.25" style="1" customWidth="1"/>
    <col min="11548" max="11548" width="2.375" style="1" customWidth="1"/>
    <col min="11549" max="11564" width="6.25" style="1" customWidth="1"/>
    <col min="11565" max="11768" width="9" style="1"/>
    <col min="11769" max="11778" width="8.25" style="1" customWidth="1"/>
    <col min="11779" max="11779" width="3.125" style="1" customWidth="1"/>
    <col min="11780" max="11780" width="5" style="1" customWidth="1"/>
    <col min="11781" max="11792" width="6.25" style="1" customWidth="1"/>
    <col min="11793" max="11793" width="2.5" style="1" customWidth="1"/>
    <col min="11794" max="11795" width="6.25" style="1" customWidth="1"/>
    <col min="11796" max="11796" width="2.5" style="1" customWidth="1"/>
    <col min="11797" max="11803" width="6.25" style="1" customWidth="1"/>
    <col min="11804" max="11804" width="2.375" style="1" customWidth="1"/>
    <col min="11805" max="11820" width="6.25" style="1" customWidth="1"/>
    <col min="11821" max="12024" width="9" style="1"/>
    <col min="12025" max="12034" width="8.25" style="1" customWidth="1"/>
    <col min="12035" max="12035" width="3.125" style="1" customWidth="1"/>
    <col min="12036" max="12036" width="5" style="1" customWidth="1"/>
    <col min="12037" max="12048" width="6.25" style="1" customWidth="1"/>
    <col min="12049" max="12049" width="2.5" style="1" customWidth="1"/>
    <col min="12050" max="12051" width="6.25" style="1" customWidth="1"/>
    <col min="12052" max="12052" width="2.5" style="1" customWidth="1"/>
    <col min="12053" max="12059" width="6.25" style="1" customWidth="1"/>
    <col min="12060" max="12060" width="2.375" style="1" customWidth="1"/>
    <col min="12061" max="12076" width="6.25" style="1" customWidth="1"/>
    <col min="12077" max="12280" width="9" style="1"/>
    <col min="12281" max="12290" width="8.25" style="1" customWidth="1"/>
    <col min="12291" max="12291" width="3.125" style="1" customWidth="1"/>
    <col min="12292" max="12292" width="5" style="1" customWidth="1"/>
    <col min="12293" max="12304" width="6.25" style="1" customWidth="1"/>
    <col min="12305" max="12305" width="2.5" style="1" customWidth="1"/>
    <col min="12306" max="12307" width="6.25" style="1" customWidth="1"/>
    <col min="12308" max="12308" width="2.5" style="1" customWidth="1"/>
    <col min="12309" max="12315" width="6.25" style="1" customWidth="1"/>
    <col min="12316" max="12316" width="2.375" style="1" customWidth="1"/>
    <col min="12317" max="12332" width="6.25" style="1" customWidth="1"/>
    <col min="12333" max="12536" width="9" style="1"/>
    <col min="12537" max="12546" width="8.25" style="1" customWidth="1"/>
    <col min="12547" max="12547" width="3.125" style="1" customWidth="1"/>
    <col min="12548" max="12548" width="5" style="1" customWidth="1"/>
    <col min="12549" max="12560" width="6.25" style="1" customWidth="1"/>
    <col min="12561" max="12561" width="2.5" style="1" customWidth="1"/>
    <col min="12562" max="12563" width="6.25" style="1" customWidth="1"/>
    <col min="12564" max="12564" width="2.5" style="1" customWidth="1"/>
    <col min="12565" max="12571" width="6.25" style="1" customWidth="1"/>
    <col min="12572" max="12572" width="2.375" style="1" customWidth="1"/>
    <col min="12573" max="12588" width="6.25" style="1" customWidth="1"/>
    <col min="12589" max="12792" width="9" style="1"/>
    <col min="12793" max="12802" width="8.25" style="1" customWidth="1"/>
    <col min="12803" max="12803" width="3.125" style="1" customWidth="1"/>
    <col min="12804" max="12804" width="5" style="1" customWidth="1"/>
    <col min="12805" max="12816" width="6.25" style="1" customWidth="1"/>
    <col min="12817" max="12817" width="2.5" style="1" customWidth="1"/>
    <col min="12818" max="12819" width="6.25" style="1" customWidth="1"/>
    <col min="12820" max="12820" width="2.5" style="1" customWidth="1"/>
    <col min="12821" max="12827" width="6.25" style="1" customWidth="1"/>
    <col min="12828" max="12828" width="2.375" style="1" customWidth="1"/>
    <col min="12829" max="12844" width="6.25" style="1" customWidth="1"/>
    <col min="12845" max="13048" width="9" style="1"/>
    <col min="13049" max="13058" width="8.25" style="1" customWidth="1"/>
    <col min="13059" max="13059" width="3.125" style="1" customWidth="1"/>
    <col min="13060" max="13060" width="5" style="1" customWidth="1"/>
    <col min="13061" max="13072" width="6.25" style="1" customWidth="1"/>
    <col min="13073" max="13073" width="2.5" style="1" customWidth="1"/>
    <col min="13074" max="13075" width="6.25" style="1" customWidth="1"/>
    <col min="13076" max="13076" width="2.5" style="1" customWidth="1"/>
    <col min="13077" max="13083" width="6.25" style="1" customWidth="1"/>
    <col min="13084" max="13084" width="2.375" style="1" customWidth="1"/>
    <col min="13085" max="13100" width="6.25" style="1" customWidth="1"/>
    <col min="13101" max="13304" width="9" style="1"/>
    <col min="13305" max="13314" width="8.25" style="1" customWidth="1"/>
    <col min="13315" max="13315" width="3.125" style="1" customWidth="1"/>
    <col min="13316" max="13316" width="5" style="1" customWidth="1"/>
    <col min="13317" max="13328" width="6.25" style="1" customWidth="1"/>
    <col min="13329" max="13329" width="2.5" style="1" customWidth="1"/>
    <col min="13330" max="13331" width="6.25" style="1" customWidth="1"/>
    <col min="13332" max="13332" width="2.5" style="1" customWidth="1"/>
    <col min="13333" max="13339" width="6.25" style="1" customWidth="1"/>
    <col min="13340" max="13340" width="2.375" style="1" customWidth="1"/>
    <col min="13341" max="13356" width="6.25" style="1" customWidth="1"/>
    <col min="13357" max="13560" width="9" style="1"/>
    <col min="13561" max="13570" width="8.25" style="1" customWidth="1"/>
    <col min="13571" max="13571" width="3.125" style="1" customWidth="1"/>
    <col min="13572" max="13572" width="5" style="1" customWidth="1"/>
    <col min="13573" max="13584" width="6.25" style="1" customWidth="1"/>
    <col min="13585" max="13585" width="2.5" style="1" customWidth="1"/>
    <col min="13586" max="13587" width="6.25" style="1" customWidth="1"/>
    <col min="13588" max="13588" width="2.5" style="1" customWidth="1"/>
    <col min="13589" max="13595" width="6.25" style="1" customWidth="1"/>
    <col min="13596" max="13596" width="2.375" style="1" customWidth="1"/>
    <col min="13597" max="13612" width="6.25" style="1" customWidth="1"/>
    <col min="13613" max="13816" width="9" style="1"/>
    <col min="13817" max="13826" width="8.25" style="1" customWidth="1"/>
    <col min="13827" max="13827" width="3.125" style="1" customWidth="1"/>
    <col min="13828" max="13828" width="5" style="1" customWidth="1"/>
    <col min="13829" max="13840" width="6.25" style="1" customWidth="1"/>
    <col min="13841" max="13841" width="2.5" style="1" customWidth="1"/>
    <col min="13842" max="13843" width="6.25" style="1" customWidth="1"/>
    <col min="13844" max="13844" width="2.5" style="1" customWidth="1"/>
    <col min="13845" max="13851" width="6.25" style="1" customWidth="1"/>
    <col min="13852" max="13852" width="2.375" style="1" customWidth="1"/>
    <col min="13853" max="13868" width="6.25" style="1" customWidth="1"/>
    <col min="13869" max="14072" width="9" style="1"/>
    <col min="14073" max="14082" width="8.25" style="1" customWidth="1"/>
    <col min="14083" max="14083" width="3.125" style="1" customWidth="1"/>
    <col min="14084" max="14084" width="5" style="1" customWidth="1"/>
    <col min="14085" max="14096" width="6.25" style="1" customWidth="1"/>
    <col min="14097" max="14097" width="2.5" style="1" customWidth="1"/>
    <col min="14098" max="14099" width="6.25" style="1" customWidth="1"/>
    <col min="14100" max="14100" width="2.5" style="1" customWidth="1"/>
    <col min="14101" max="14107" width="6.25" style="1" customWidth="1"/>
    <col min="14108" max="14108" width="2.375" style="1" customWidth="1"/>
    <col min="14109" max="14124" width="6.25" style="1" customWidth="1"/>
    <col min="14125" max="14328" width="9" style="1"/>
    <col min="14329" max="14338" width="8.25" style="1" customWidth="1"/>
    <col min="14339" max="14339" width="3.125" style="1" customWidth="1"/>
    <col min="14340" max="14340" width="5" style="1" customWidth="1"/>
    <col min="14341" max="14352" width="6.25" style="1" customWidth="1"/>
    <col min="14353" max="14353" width="2.5" style="1" customWidth="1"/>
    <col min="14354" max="14355" width="6.25" style="1" customWidth="1"/>
    <col min="14356" max="14356" width="2.5" style="1" customWidth="1"/>
    <col min="14357" max="14363" width="6.25" style="1" customWidth="1"/>
    <col min="14364" max="14364" width="2.375" style="1" customWidth="1"/>
    <col min="14365" max="14380" width="6.25" style="1" customWidth="1"/>
    <col min="14381" max="14584" width="9" style="1"/>
    <col min="14585" max="14594" width="8.25" style="1" customWidth="1"/>
    <col min="14595" max="14595" width="3.125" style="1" customWidth="1"/>
    <col min="14596" max="14596" width="5" style="1" customWidth="1"/>
    <col min="14597" max="14608" width="6.25" style="1" customWidth="1"/>
    <col min="14609" max="14609" width="2.5" style="1" customWidth="1"/>
    <col min="14610" max="14611" width="6.25" style="1" customWidth="1"/>
    <col min="14612" max="14612" width="2.5" style="1" customWidth="1"/>
    <col min="14613" max="14619" width="6.25" style="1" customWidth="1"/>
    <col min="14620" max="14620" width="2.375" style="1" customWidth="1"/>
    <col min="14621" max="14636" width="6.25" style="1" customWidth="1"/>
    <col min="14637" max="14840" width="9" style="1"/>
    <col min="14841" max="14850" width="8.25" style="1" customWidth="1"/>
    <col min="14851" max="14851" width="3.125" style="1" customWidth="1"/>
    <col min="14852" max="14852" width="5" style="1" customWidth="1"/>
    <col min="14853" max="14864" width="6.25" style="1" customWidth="1"/>
    <col min="14865" max="14865" width="2.5" style="1" customWidth="1"/>
    <col min="14866" max="14867" width="6.25" style="1" customWidth="1"/>
    <col min="14868" max="14868" width="2.5" style="1" customWidth="1"/>
    <col min="14869" max="14875" width="6.25" style="1" customWidth="1"/>
    <col min="14876" max="14876" width="2.375" style="1" customWidth="1"/>
    <col min="14877" max="14892" width="6.25" style="1" customWidth="1"/>
    <col min="14893" max="15096" width="9" style="1"/>
    <col min="15097" max="15106" width="8.25" style="1" customWidth="1"/>
    <col min="15107" max="15107" width="3.125" style="1" customWidth="1"/>
    <col min="15108" max="15108" width="5" style="1" customWidth="1"/>
    <col min="15109" max="15120" width="6.25" style="1" customWidth="1"/>
    <col min="15121" max="15121" width="2.5" style="1" customWidth="1"/>
    <col min="15122" max="15123" width="6.25" style="1" customWidth="1"/>
    <col min="15124" max="15124" width="2.5" style="1" customWidth="1"/>
    <col min="15125" max="15131" width="6.25" style="1" customWidth="1"/>
    <col min="15132" max="15132" width="2.375" style="1" customWidth="1"/>
    <col min="15133" max="15148" width="6.25" style="1" customWidth="1"/>
    <col min="15149" max="15352" width="9" style="1"/>
    <col min="15353" max="15362" width="8.25" style="1" customWidth="1"/>
    <col min="15363" max="15363" width="3.125" style="1" customWidth="1"/>
    <col min="15364" max="15364" width="5" style="1" customWidth="1"/>
    <col min="15365" max="15376" width="6.25" style="1" customWidth="1"/>
    <col min="15377" max="15377" width="2.5" style="1" customWidth="1"/>
    <col min="15378" max="15379" width="6.25" style="1" customWidth="1"/>
    <col min="15380" max="15380" width="2.5" style="1" customWidth="1"/>
    <col min="15381" max="15387" width="6.25" style="1" customWidth="1"/>
    <col min="15388" max="15388" width="2.375" style="1" customWidth="1"/>
    <col min="15389" max="15404" width="6.25" style="1" customWidth="1"/>
    <col min="15405" max="15608" width="9" style="1"/>
    <col min="15609" max="15618" width="8.25" style="1" customWidth="1"/>
    <col min="15619" max="15619" width="3.125" style="1" customWidth="1"/>
    <col min="15620" max="15620" width="5" style="1" customWidth="1"/>
    <col min="15621" max="15632" width="6.25" style="1" customWidth="1"/>
    <col min="15633" max="15633" width="2.5" style="1" customWidth="1"/>
    <col min="15634" max="15635" width="6.25" style="1" customWidth="1"/>
    <col min="15636" max="15636" width="2.5" style="1" customWidth="1"/>
    <col min="15637" max="15643" width="6.25" style="1" customWidth="1"/>
    <col min="15644" max="15644" width="2.375" style="1" customWidth="1"/>
    <col min="15645" max="15660" width="6.25" style="1" customWidth="1"/>
    <col min="15661" max="15864" width="9" style="1"/>
    <col min="15865" max="15874" width="8.25" style="1" customWidth="1"/>
    <col min="15875" max="15875" width="3.125" style="1" customWidth="1"/>
    <col min="15876" max="15876" width="5" style="1" customWidth="1"/>
    <col min="15877" max="15888" width="6.25" style="1" customWidth="1"/>
    <col min="15889" max="15889" width="2.5" style="1" customWidth="1"/>
    <col min="15890" max="15891" width="6.25" style="1" customWidth="1"/>
    <col min="15892" max="15892" width="2.5" style="1" customWidth="1"/>
    <col min="15893" max="15899" width="6.25" style="1" customWidth="1"/>
    <col min="15900" max="15900" width="2.375" style="1" customWidth="1"/>
    <col min="15901" max="15916" width="6.25" style="1" customWidth="1"/>
    <col min="15917" max="16120" width="9" style="1"/>
    <col min="16121" max="16130" width="8.25" style="1" customWidth="1"/>
    <col min="16131" max="16131" width="3.125" style="1" customWidth="1"/>
    <col min="16132" max="16132" width="5" style="1" customWidth="1"/>
    <col min="16133" max="16144" width="6.25" style="1" customWidth="1"/>
    <col min="16145" max="16145" width="2.5" style="1" customWidth="1"/>
    <col min="16146" max="16147" width="6.25" style="1" customWidth="1"/>
    <col min="16148" max="16148" width="2.5" style="1" customWidth="1"/>
    <col min="16149" max="16155" width="6.25" style="1" customWidth="1"/>
    <col min="16156" max="16156" width="2.375" style="1" customWidth="1"/>
    <col min="16157" max="16172" width="6.25" style="1" customWidth="1"/>
    <col min="16173" max="16384" width="9" style="1"/>
  </cols>
  <sheetData>
    <row r="1" spans="1:30" ht="22.5" customHeight="1">
      <c r="A1" s="166" t="s">
        <v>152</v>
      </c>
      <c r="B1" s="166"/>
      <c r="C1" s="166"/>
      <c r="D1" s="166"/>
      <c r="E1" s="166"/>
      <c r="F1" s="166"/>
      <c r="G1" s="166"/>
      <c r="H1" s="166"/>
      <c r="I1" s="166"/>
      <c r="J1" s="166"/>
      <c r="K1" s="166"/>
      <c r="M1" s="2" t="s">
        <v>1</v>
      </c>
      <c r="N1" s="3"/>
      <c r="O1" s="3"/>
      <c r="P1" s="3"/>
      <c r="Q1" s="3"/>
      <c r="R1" s="3"/>
      <c r="S1" s="3"/>
      <c r="T1" s="3"/>
      <c r="U1" s="3"/>
      <c r="V1" s="3"/>
      <c r="W1" s="3"/>
      <c r="X1" s="3"/>
      <c r="Y1" s="3"/>
      <c r="Z1" s="3"/>
    </row>
    <row r="2" spans="1:30" ht="22.5" customHeight="1">
      <c r="A2" s="5"/>
      <c r="M2" s="4" t="s">
        <v>153</v>
      </c>
      <c r="N2" s="3"/>
      <c r="O2" s="3"/>
      <c r="P2" s="3"/>
      <c r="Q2" s="3"/>
      <c r="R2" s="3"/>
      <c r="S2" s="3"/>
      <c r="T2" s="3"/>
      <c r="U2" s="3"/>
      <c r="V2" s="3"/>
      <c r="W2" s="3"/>
      <c r="X2" s="3"/>
      <c r="Y2" s="3"/>
      <c r="Z2" s="3"/>
    </row>
    <row r="3" spans="1:30" ht="22.5" customHeight="1">
      <c r="D3" s="1"/>
      <c r="M3" s="100" t="s">
        <v>3</v>
      </c>
      <c r="N3" s="6" t="s">
        <v>4</v>
      </c>
      <c r="O3" s="11"/>
      <c r="P3" s="133" t="s">
        <v>5</v>
      </c>
      <c r="Q3" s="134"/>
      <c r="R3" s="133" t="s">
        <v>154</v>
      </c>
      <c r="S3" s="134"/>
      <c r="T3" s="133" t="s">
        <v>144</v>
      </c>
      <c r="U3" s="134"/>
      <c r="V3" s="100" t="s">
        <v>145</v>
      </c>
      <c r="W3" s="159" t="s">
        <v>12</v>
      </c>
      <c r="X3" s="159"/>
      <c r="Y3" s="159"/>
      <c r="Z3" s="159"/>
      <c r="AB3" s="133" t="s">
        <v>119</v>
      </c>
      <c r="AC3" s="160"/>
      <c r="AD3" s="134"/>
    </row>
    <row r="4" spans="1:30" ht="14.25" customHeight="1" thickBot="1">
      <c r="B4" s="102" t="s">
        <v>166</v>
      </c>
      <c r="C4" s="102"/>
      <c r="D4" s="13"/>
      <c r="E4" s="5" t="s">
        <v>19</v>
      </c>
      <c r="M4" s="101"/>
      <c r="N4" s="14" t="s">
        <v>20</v>
      </c>
      <c r="O4" s="77" t="s">
        <v>21</v>
      </c>
      <c r="P4" s="14" t="s">
        <v>20</v>
      </c>
      <c r="Q4" s="14" t="s">
        <v>21</v>
      </c>
      <c r="R4" s="14" t="s">
        <v>20</v>
      </c>
      <c r="S4" s="14" t="s">
        <v>21</v>
      </c>
      <c r="T4" s="14" t="s">
        <v>20</v>
      </c>
      <c r="U4" s="14" t="s">
        <v>21</v>
      </c>
      <c r="V4" s="101"/>
      <c r="W4" s="14" t="s">
        <v>26</v>
      </c>
      <c r="X4" s="14" t="s">
        <v>27</v>
      </c>
      <c r="Y4" s="14" t="s">
        <v>28</v>
      </c>
      <c r="Z4" s="14" t="s">
        <v>29</v>
      </c>
      <c r="AB4" s="14" t="s">
        <v>30</v>
      </c>
      <c r="AC4" s="14" t="s">
        <v>31</v>
      </c>
      <c r="AD4" s="14" t="s">
        <v>32</v>
      </c>
    </row>
    <row r="5" spans="1:30" ht="19.5" thickTop="1">
      <c r="M5" s="15">
        <v>1</v>
      </c>
      <c r="N5" s="63">
        <v>3910</v>
      </c>
      <c r="O5" s="78">
        <v>3300</v>
      </c>
      <c r="P5" s="63">
        <v>3800</v>
      </c>
      <c r="Q5" s="63">
        <v>3190</v>
      </c>
      <c r="R5" s="63">
        <v>260</v>
      </c>
      <c r="S5" s="63">
        <v>180</v>
      </c>
      <c r="T5" s="63">
        <v>610</v>
      </c>
      <c r="U5" s="63">
        <v>1220</v>
      </c>
      <c r="V5" s="63">
        <v>890</v>
      </c>
      <c r="W5" s="64">
        <v>0.02</v>
      </c>
      <c r="X5" s="64">
        <v>0.04</v>
      </c>
      <c r="Y5" s="64">
        <v>0.06</v>
      </c>
      <c r="Z5" s="64">
        <v>0.08</v>
      </c>
      <c r="AB5" s="19">
        <v>790</v>
      </c>
      <c r="AC5" s="19">
        <v>500</v>
      </c>
      <c r="AD5" s="19">
        <v>0</v>
      </c>
    </row>
    <row r="6" spans="1:30">
      <c r="B6" s="5" t="s">
        <v>37</v>
      </c>
      <c r="C6" s="20"/>
      <c r="D6" s="13"/>
      <c r="E6" s="5" t="s">
        <v>39</v>
      </c>
      <c r="F6" s="20"/>
      <c r="G6" s="1"/>
      <c r="I6" s="20"/>
      <c r="J6" s="1"/>
      <c r="M6" s="22">
        <v>6</v>
      </c>
      <c r="N6" s="23">
        <v>2340</v>
      </c>
      <c r="O6" s="80">
        <v>1730</v>
      </c>
      <c r="P6" s="23">
        <v>2300</v>
      </c>
      <c r="Q6" s="23">
        <v>1690</v>
      </c>
      <c r="R6" s="23">
        <v>190</v>
      </c>
      <c r="S6" s="23">
        <v>110</v>
      </c>
      <c r="T6" s="23">
        <v>610</v>
      </c>
      <c r="U6" s="23">
        <v>1220</v>
      </c>
      <c r="V6" s="23">
        <v>370</v>
      </c>
      <c r="W6" s="18">
        <v>0.02</v>
      </c>
      <c r="X6" s="18">
        <v>0.04</v>
      </c>
      <c r="Y6" s="18">
        <v>7.0000000000000007E-2</v>
      </c>
      <c r="Z6" s="18">
        <v>0.09</v>
      </c>
      <c r="AB6" s="24"/>
      <c r="AC6" s="24"/>
      <c r="AD6" s="24"/>
    </row>
    <row r="7" spans="1:30">
      <c r="M7" s="22">
        <v>13</v>
      </c>
      <c r="N7" s="23">
        <v>1930</v>
      </c>
      <c r="O7" s="80">
        <v>1320</v>
      </c>
      <c r="P7" s="23">
        <v>1900</v>
      </c>
      <c r="Q7" s="23">
        <v>1290</v>
      </c>
      <c r="R7" s="23">
        <v>180</v>
      </c>
      <c r="S7" s="23">
        <v>100</v>
      </c>
      <c r="T7" s="23">
        <v>610</v>
      </c>
      <c r="U7" s="23">
        <v>1220</v>
      </c>
      <c r="V7" s="23">
        <v>230</v>
      </c>
      <c r="W7" s="18">
        <v>0.02</v>
      </c>
      <c r="X7" s="18">
        <v>0.05</v>
      </c>
      <c r="Y7" s="18">
        <v>7.0000000000000007E-2</v>
      </c>
      <c r="Z7" s="18">
        <v>0.09</v>
      </c>
      <c r="AB7" s="24"/>
      <c r="AC7" s="24"/>
      <c r="AD7" s="24"/>
    </row>
    <row r="8" spans="1:30">
      <c r="B8" s="5" t="s">
        <v>42</v>
      </c>
      <c r="M8" s="4">
        <v>1</v>
      </c>
      <c r="N8" s="36">
        <v>2</v>
      </c>
      <c r="O8" s="4">
        <v>3</v>
      </c>
      <c r="P8" s="36">
        <v>4</v>
      </c>
      <c r="Q8" s="4">
        <v>5</v>
      </c>
      <c r="R8" s="36">
        <v>6</v>
      </c>
      <c r="S8" s="4">
        <v>7</v>
      </c>
      <c r="T8" s="36">
        <v>8</v>
      </c>
      <c r="U8" s="4">
        <v>9</v>
      </c>
      <c r="V8" s="36">
        <v>10</v>
      </c>
      <c r="W8" s="4">
        <v>11</v>
      </c>
      <c r="X8" s="36">
        <v>12</v>
      </c>
      <c r="Y8" s="4">
        <v>13</v>
      </c>
      <c r="Z8" s="36">
        <v>14</v>
      </c>
      <c r="AB8" s="24"/>
      <c r="AC8" s="24"/>
      <c r="AD8" s="24"/>
    </row>
    <row r="9" spans="1:30" ht="17.25" customHeight="1">
      <c r="C9" s="25"/>
      <c r="F9" s="26"/>
      <c r="G9" s="27"/>
      <c r="H9" s="28"/>
      <c r="I9" s="26"/>
      <c r="J9" s="26"/>
      <c r="K9" s="29"/>
      <c r="M9" s="4"/>
      <c r="N9" s="36"/>
      <c r="O9" s="36"/>
      <c r="P9" s="36"/>
      <c r="Q9" s="36"/>
      <c r="R9" s="36"/>
      <c r="S9" s="36"/>
      <c r="T9" s="36"/>
      <c r="U9" s="36"/>
      <c r="V9" s="36"/>
      <c r="W9" s="36"/>
      <c r="X9" s="36"/>
      <c r="Y9" s="36"/>
      <c r="Z9" s="36"/>
      <c r="AB9" s="24"/>
      <c r="AC9" s="24"/>
      <c r="AD9" s="24"/>
    </row>
    <row r="10" spans="1:30">
      <c r="B10" s="26"/>
      <c r="C10" s="167" t="s">
        <v>46</v>
      </c>
      <c r="D10" s="167" t="s">
        <v>47</v>
      </c>
      <c r="E10" s="168" t="s">
        <v>41</v>
      </c>
      <c r="F10" s="81"/>
      <c r="G10" s="82"/>
      <c r="H10" s="26"/>
      <c r="I10" s="26"/>
      <c r="J10" s="20"/>
      <c r="K10" s="20"/>
      <c r="M10" s="4"/>
      <c r="N10" s="36"/>
      <c r="O10" s="36"/>
      <c r="P10" s="36"/>
      <c r="Q10" s="36"/>
      <c r="R10" s="36"/>
      <c r="S10" s="36"/>
      <c r="T10" s="36"/>
      <c r="U10" s="36"/>
      <c r="V10" s="36"/>
      <c r="W10" s="36"/>
      <c r="X10" s="36"/>
      <c r="Y10" s="36"/>
      <c r="Z10" s="36"/>
      <c r="AB10" s="24"/>
      <c r="AC10" s="24"/>
      <c r="AD10" s="24"/>
    </row>
    <row r="11" spans="1:30" ht="24.75" customHeight="1">
      <c r="B11" s="26"/>
      <c r="C11" s="150"/>
      <c r="D11" s="150"/>
      <c r="E11" s="150"/>
      <c r="F11" s="169" t="s">
        <v>147</v>
      </c>
      <c r="G11" s="169"/>
      <c r="H11" s="26"/>
      <c r="I11" s="26"/>
      <c r="J11" s="20"/>
      <c r="K11" s="20"/>
      <c r="M11" s="4"/>
      <c r="N11" s="36"/>
      <c r="O11" s="36"/>
      <c r="P11" s="36"/>
      <c r="Q11" s="36"/>
      <c r="R11" s="36"/>
      <c r="S11" s="36"/>
      <c r="T11" s="36"/>
      <c r="U11" s="36"/>
      <c r="V11" s="36"/>
      <c r="W11" s="36"/>
      <c r="X11" s="36"/>
      <c r="Y11" s="36"/>
      <c r="Z11" s="36"/>
      <c r="AB11" s="24"/>
      <c r="AC11" s="24"/>
      <c r="AD11" s="24"/>
    </row>
    <row r="12" spans="1:30">
      <c r="B12" s="31" t="s">
        <v>48</v>
      </c>
      <c r="C12" s="13"/>
      <c r="D12" s="13"/>
      <c r="E12" s="83">
        <f>SUM(C12:D12)</f>
        <v>0</v>
      </c>
      <c r="F12" s="139"/>
      <c r="G12" s="141"/>
      <c r="H12" s="1"/>
      <c r="I12" s="1"/>
      <c r="J12" s="20"/>
      <c r="K12" s="20"/>
      <c r="M12" s="4"/>
      <c r="N12" s="36"/>
      <c r="O12" s="36"/>
      <c r="P12" s="36"/>
      <c r="Q12" s="36"/>
      <c r="R12" s="36"/>
      <c r="S12" s="36"/>
      <c r="T12" s="36"/>
      <c r="U12" s="36"/>
      <c r="V12" s="36"/>
      <c r="W12" s="36"/>
      <c r="X12" s="36"/>
      <c r="Y12" s="36"/>
      <c r="Z12" s="36"/>
      <c r="AB12" s="24"/>
      <c r="AC12" s="24"/>
      <c r="AD12" s="24"/>
    </row>
    <row r="13" spans="1:30">
      <c r="B13" s="31" t="s">
        <v>49</v>
      </c>
      <c r="C13" s="13"/>
      <c r="D13" s="13"/>
      <c r="E13" s="83">
        <f>SUM(C13:D13)</f>
        <v>0</v>
      </c>
      <c r="F13" s="139"/>
      <c r="G13" s="141"/>
      <c r="H13" s="1"/>
      <c r="I13" s="1"/>
      <c r="J13" s="20"/>
      <c r="K13" s="20"/>
      <c r="M13" s="4"/>
      <c r="N13" s="36"/>
      <c r="O13" s="36"/>
      <c r="P13" s="36"/>
      <c r="Q13" s="36"/>
      <c r="R13" s="36"/>
      <c r="S13" s="36"/>
      <c r="T13" s="36"/>
      <c r="U13" s="36"/>
      <c r="V13" s="36"/>
      <c r="W13" s="36"/>
      <c r="X13" s="36"/>
      <c r="Y13" s="36"/>
      <c r="Z13" s="36"/>
      <c r="AB13" s="24"/>
      <c r="AC13" s="24"/>
      <c r="AD13" s="24"/>
    </row>
    <row r="14" spans="1:30">
      <c r="B14" s="31" t="s">
        <v>50</v>
      </c>
      <c r="C14" s="13"/>
      <c r="D14" s="13"/>
      <c r="E14" s="83">
        <f>SUM(C14:D14)</f>
        <v>0</v>
      </c>
      <c r="F14" s="139"/>
      <c r="G14" s="141"/>
      <c r="H14" s="1"/>
      <c r="I14" s="1"/>
      <c r="J14" s="20"/>
      <c r="K14" s="20"/>
      <c r="M14" s="4"/>
      <c r="N14" s="36"/>
      <c r="O14" s="36"/>
      <c r="P14" s="36"/>
      <c r="Q14" s="36"/>
      <c r="R14" s="36"/>
      <c r="S14" s="36"/>
      <c r="T14" s="36"/>
      <c r="U14" s="36"/>
      <c r="V14" s="36"/>
      <c r="W14" s="36"/>
      <c r="X14" s="36"/>
      <c r="Y14" s="36"/>
      <c r="Z14" s="36"/>
      <c r="AB14" s="24"/>
      <c r="AC14" s="24"/>
      <c r="AD14" s="24"/>
    </row>
    <row r="15" spans="1:30">
      <c r="B15" s="31" t="s">
        <v>41</v>
      </c>
      <c r="C15" s="21">
        <f>SUM(C12:C14)</f>
        <v>0</v>
      </c>
      <c r="D15" s="21">
        <f>SUM(D12:D14)</f>
        <v>0</v>
      </c>
      <c r="E15" s="83">
        <f>SUM(E12:E14)</f>
        <v>0</v>
      </c>
      <c r="F15" s="146">
        <f>SUM(F12:G14)</f>
        <v>0</v>
      </c>
      <c r="G15" s="148"/>
      <c r="H15" s="1"/>
      <c r="I15" s="1"/>
      <c r="J15" s="20"/>
      <c r="K15" s="20"/>
      <c r="M15" s="4"/>
      <c r="N15" s="36"/>
      <c r="O15" s="36"/>
      <c r="P15" s="36"/>
      <c r="Q15" s="36"/>
      <c r="R15" s="36"/>
      <c r="S15" s="36"/>
      <c r="T15" s="36"/>
      <c r="U15" s="36"/>
      <c r="V15" s="36"/>
      <c r="W15" s="36"/>
      <c r="X15" s="36"/>
      <c r="Y15" s="36"/>
      <c r="Z15" s="36"/>
      <c r="AB15" s="24"/>
      <c r="AC15" s="24"/>
      <c r="AD15" s="24"/>
    </row>
    <row r="16" spans="1:30">
      <c r="B16" s="31"/>
      <c r="C16" s="20"/>
      <c r="D16" s="20"/>
      <c r="E16" s="20"/>
      <c r="F16" s="31"/>
      <c r="G16" s="20"/>
      <c r="H16" s="20"/>
      <c r="I16" s="20"/>
      <c r="J16" s="20"/>
      <c r="K16" s="20"/>
      <c r="M16" s="4"/>
      <c r="N16" s="36"/>
      <c r="O16" s="36"/>
      <c r="P16" s="36"/>
      <c r="Q16" s="36"/>
      <c r="R16" s="36"/>
      <c r="S16" s="36"/>
      <c r="T16" s="36"/>
      <c r="U16" s="36"/>
      <c r="V16" s="36"/>
      <c r="W16" s="36"/>
      <c r="X16" s="36"/>
      <c r="Y16" s="36"/>
      <c r="Z16" s="36"/>
      <c r="AB16" s="24"/>
      <c r="AC16" s="24"/>
      <c r="AD16" s="24"/>
    </row>
    <row r="17" spans="2:30" ht="13.5" customHeight="1">
      <c r="M17" s="4"/>
      <c r="N17" s="36"/>
      <c r="O17" s="36"/>
      <c r="P17" s="36"/>
      <c r="Q17" s="36"/>
      <c r="R17" s="36"/>
      <c r="S17" s="36"/>
      <c r="T17" s="36"/>
      <c r="U17" s="36"/>
      <c r="V17" s="36"/>
      <c r="W17" s="36"/>
      <c r="X17" s="36"/>
      <c r="Y17" s="36"/>
      <c r="Z17" s="36"/>
      <c r="AB17" s="24"/>
      <c r="AC17" s="24"/>
      <c r="AD17" s="24"/>
    </row>
    <row r="18" spans="2:30" ht="14.25" customHeight="1">
      <c r="B18" s="5" t="s">
        <v>55</v>
      </c>
      <c r="M18" s="4"/>
      <c r="N18" s="36"/>
      <c r="O18" s="36"/>
      <c r="P18" s="36"/>
      <c r="Q18" s="36"/>
      <c r="R18" s="36"/>
      <c r="S18" s="36"/>
      <c r="T18" s="36"/>
      <c r="U18" s="36"/>
      <c r="V18" s="36"/>
      <c r="W18" s="36"/>
      <c r="X18" s="36"/>
      <c r="Y18" s="36"/>
      <c r="Z18" s="36"/>
      <c r="AB18" s="24"/>
      <c r="AC18" s="24"/>
      <c r="AD18" s="24"/>
    </row>
    <row r="19" spans="2:30" ht="14.25" customHeight="1">
      <c r="B19" s="103" t="s">
        <v>56</v>
      </c>
      <c r="C19" s="103"/>
      <c r="D19" s="103" t="s">
        <v>58</v>
      </c>
      <c r="E19" s="103"/>
      <c r="F19" s="103" t="s">
        <v>59</v>
      </c>
      <c r="G19" s="103"/>
      <c r="H19" s="103" t="s">
        <v>60</v>
      </c>
      <c r="I19" s="104"/>
      <c r="J19" s="35"/>
      <c r="M19" s="4"/>
      <c r="N19" s="36"/>
      <c r="O19" s="36"/>
      <c r="P19" s="36"/>
      <c r="Q19" s="36"/>
      <c r="R19" s="36"/>
      <c r="S19" s="36"/>
      <c r="T19" s="36"/>
      <c r="U19" s="36"/>
      <c r="V19" s="36"/>
      <c r="W19" s="36"/>
      <c r="X19" s="36"/>
      <c r="Y19" s="36"/>
      <c r="Z19" s="36"/>
      <c r="AB19" s="24"/>
      <c r="AC19" s="24"/>
      <c r="AD19" s="24"/>
    </row>
    <row r="20" spans="2:30" ht="14.25" customHeight="1">
      <c r="B20" s="103"/>
      <c r="C20" s="103"/>
      <c r="D20" s="103"/>
      <c r="E20" s="103"/>
      <c r="F20" s="103"/>
      <c r="G20" s="103"/>
      <c r="H20" s="103"/>
      <c r="I20" s="104"/>
      <c r="J20" s="105"/>
      <c r="K20" s="106"/>
      <c r="M20" s="38" t="s">
        <v>148</v>
      </c>
      <c r="N20" s="38" t="s">
        <v>149</v>
      </c>
      <c r="O20" s="38"/>
      <c r="P20" s="38"/>
      <c r="Q20" s="38"/>
      <c r="R20" s="38"/>
      <c r="S20" s="38"/>
      <c r="T20" s="38"/>
      <c r="U20" s="38"/>
      <c r="V20" s="38"/>
    </row>
    <row r="21" spans="2:30">
      <c r="B21" s="115" t="s">
        <v>4</v>
      </c>
      <c r="C21" s="115"/>
      <c r="D21" s="120"/>
      <c r="E21" s="120"/>
      <c r="F21" s="103"/>
      <c r="G21" s="103"/>
      <c r="H21" s="116">
        <f>((M21*C$12)+(N21*(C$13+C$14)))*$D$4*12*D21</f>
        <v>0</v>
      </c>
      <c r="I21" s="117"/>
      <c r="J21" s="118"/>
      <c r="K21" s="119"/>
      <c r="M21" s="40">
        <f>IFERROR(VLOOKUP($D$6,$M$5:$Z$7,$N$8,1),0)</f>
        <v>0</v>
      </c>
      <c r="N21" s="40">
        <f>IFERROR(VLOOKUP($D$6,$M$5:$Z$7,$O$8,1),0)</f>
        <v>0</v>
      </c>
      <c r="O21" s="40"/>
      <c r="P21" s="40"/>
      <c r="Q21" s="40"/>
      <c r="R21" s="40"/>
      <c r="S21" s="40"/>
      <c r="T21" s="40"/>
      <c r="U21" s="40"/>
      <c r="V21" s="40"/>
      <c r="W21" s="4"/>
      <c r="X21" s="4"/>
      <c r="Y21" s="4"/>
      <c r="Z21" s="4"/>
    </row>
    <row r="22" spans="2:30">
      <c r="B22" s="115" t="s">
        <v>5</v>
      </c>
      <c r="C22" s="115"/>
      <c r="D22" s="120"/>
      <c r="E22" s="120"/>
      <c r="F22" s="103"/>
      <c r="G22" s="103"/>
      <c r="H22" s="116">
        <f>((M22*D$12)+(N22*(D$13+D$14)))*$D$4*12*D22</f>
        <v>0</v>
      </c>
      <c r="I22" s="117"/>
      <c r="J22" s="118"/>
      <c r="K22" s="119"/>
      <c r="M22" s="40">
        <f>IFERROR(VLOOKUP($D$6,$M$5:$Z$7,$P$8,1),0)</f>
        <v>0</v>
      </c>
      <c r="N22" s="40">
        <f>IFERROR(VLOOKUP($D$6,$M$5:$Z$7,$Q$8,1),0)</f>
        <v>0</v>
      </c>
      <c r="O22" s="40"/>
      <c r="P22" s="40"/>
      <c r="Q22" s="40"/>
      <c r="R22" s="40"/>
      <c r="S22" s="40"/>
      <c r="T22" s="40"/>
      <c r="U22" s="40"/>
      <c r="V22" s="40"/>
      <c r="W22" s="4"/>
      <c r="X22" s="4"/>
      <c r="Y22" s="4"/>
      <c r="Z22" s="4"/>
    </row>
    <row r="23" spans="2:30">
      <c r="B23" s="115" t="s">
        <v>155</v>
      </c>
      <c r="C23" s="115"/>
      <c r="D23" s="120"/>
      <c r="E23" s="120"/>
      <c r="F23" s="103"/>
      <c r="G23" s="103"/>
      <c r="H23" s="116">
        <f>((M23*D$12)+(N23*(D$13+D$14)))*$D$4*12*D23</f>
        <v>0</v>
      </c>
      <c r="I23" s="117"/>
      <c r="J23" s="43"/>
      <c r="K23" s="44"/>
      <c r="M23" s="40">
        <f>IFERROR(VLOOKUP($D$6,$M$5:$Z$7,$R$8,1),0)</f>
        <v>0</v>
      </c>
      <c r="N23" s="40">
        <f>IFERROR(VLOOKUP($D$6,$M$5:$Z$7,$S$8,1),0)</f>
        <v>0</v>
      </c>
      <c r="O23" s="40"/>
      <c r="P23" s="40"/>
      <c r="Q23" s="40"/>
      <c r="R23" s="40"/>
      <c r="S23" s="40"/>
      <c r="T23" s="40"/>
      <c r="U23" s="40"/>
      <c r="V23" s="40"/>
      <c r="W23" s="4"/>
      <c r="X23" s="4"/>
      <c r="Y23" s="4"/>
      <c r="Z23" s="4"/>
    </row>
    <row r="24" spans="2:30">
      <c r="B24" s="115" t="s">
        <v>150</v>
      </c>
      <c r="C24" s="115"/>
      <c r="D24" s="103"/>
      <c r="E24" s="103"/>
      <c r="F24" s="103"/>
      <c r="G24" s="103"/>
      <c r="H24" s="116">
        <f>(M24*$D$4*F12*12)+(N24*D4*(F13+F14)*12)</f>
        <v>0</v>
      </c>
      <c r="I24" s="117"/>
      <c r="J24" s="118"/>
      <c r="K24" s="119"/>
      <c r="M24" s="40">
        <f>IFERROR(VLOOKUP($D$6,$M$5:$Z$7,$T$8,1),0)</f>
        <v>0</v>
      </c>
      <c r="N24" s="40">
        <f>IFERROR(VLOOKUP($D$6,$M$5:$Z$7,$U$8,1),0)</f>
        <v>0</v>
      </c>
      <c r="O24" s="41"/>
      <c r="P24" s="41"/>
      <c r="Q24" s="41"/>
      <c r="R24" s="41"/>
      <c r="S24" s="41"/>
      <c r="T24" s="41"/>
      <c r="U24" s="41"/>
      <c r="V24" s="41"/>
      <c r="W24" s="4"/>
      <c r="X24" s="4"/>
      <c r="Y24" s="4"/>
      <c r="Z24" s="4"/>
      <c r="AB24" s="24"/>
      <c r="AC24" s="24"/>
      <c r="AD24" s="24"/>
    </row>
    <row r="25" spans="2:30">
      <c r="B25" s="115" t="s">
        <v>151</v>
      </c>
      <c r="C25" s="115"/>
      <c r="D25" s="120"/>
      <c r="E25" s="120"/>
      <c r="F25" s="103"/>
      <c r="G25" s="103"/>
      <c r="H25" s="125">
        <f>M25*E$15*$D$4*12*-1*D25</f>
        <v>0</v>
      </c>
      <c r="I25" s="126"/>
      <c r="J25" s="118"/>
      <c r="K25" s="119"/>
      <c r="M25" s="40">
        <f>IFERROR(VLOOKUP($D$6,$M$5:$Z$7,$V$8,1),0)</f>
        <v>0</v>
      </c>
      <c r="N25" s="41"/>
      <c r="O25" s="41"/>
      <c r="P25" s="41"/>
      <c r="Q25" s="41"/>
      <c r="R25" s="41"/>
      <c r="S25" s="41"/>
      <c r="T25" s="41"/>
      <c r="U25" s="41"/>
      <c r="V25" s="41"/>
      <c r="W25" s="4"/>
      <c r="X25" s="4"/>
      <c r="Y25" s="4"/>
      <c r="Z25" s="4"/>
      <c r="AB25" s="24"/>
      <c r="AC25" s="24"/>
      <c r="AD25" s="24"/>
    </row>
    <row r="26" spans="2:30">
      <c r="B26" s="115" t="s">
        <v>79</v>
      </c>
      <c r="C26" s="115"/>
      <c r="D26" s="120"/>
      <c r="E26" s="120"/>
      <c r="F26" s="120"/>
      <c r="G26" s="120"/>
      <c r="H26" s="116">
        <f>IF(D26=1,M26*$D$4*12,0)</f>
        <v>0</v>
      </c>
      <c r="I26" s="117"/>
      <c r="J26" s="118"/>
      <c r="K26" s="119"/>
      <c r="M26" s="40" t="e">
        <f>HLOOKUP(F26,AB4:AD5,2,FALSE)</f>
        <v>#N/A</v>
      </c>
      <c r="N26" s="41"/>
      <c r="O26" s="41"/>
      <c r="P26" s="41"/>
      <c r="Q26" s="41"/>
      <c r="R26" s="41"/>
      <c r="S26" s="41"/>
      <c r="T26" s="41"/>
      <c r="U26" s="41"/>
      <c r="V26" s="41"/>
      <c r="W26" s="4"/>
      <c r="X26" s="4"/>
      <c r="Y26" s="4"/>
      <c r="Z26" s="4"/>
      <c r="AB26" s="24"/>
      <c r="AC26" s="24"/>
      <c r="AD26" s="24"/>
    </row>
    <row r="27" spans="2:30">
      <c r="B27" s="115" t="s">
        <v>81</v>
      </c>
      <c r="C27" s="115"/>
      <c r="D27" s="120"/>
      <c r="E27" s="120"/>
      <c r="F27" s="120"/>
      <c r="G27" s="120"/>
      <c r="H27" s="125">
        <f>IF(D27=1,ROUNDDOWN((SUM($H$21:$I$22,$H$24)/12)*HLOOKUP(F27,$M$27:$P$28,2,FALSE)*-1,-1),0)</f>
        <v>0</v>
      </c>
      <c r="I27" s="126"/>
      <c r="J27" s="43"/>
      <c r="K27" s="44"/>
      <c r="M27" s="45" t="s">
        <v>26</v>
      </c>
      <c r="N27" s="45" t="s">
        <v>27</v>
      </c>
      <c r="O27" s="45" t="s">
        <v>28</v>
      </c>
      <c r="P27" s="45" t="s">
        <v>29</v>
      </c>
      <c r="Q27" s="46"/>
      <c r="R27" s="46"/>
      <c r="S27" s="46"/>
      <c r="T27" s="46"/>
      <c r="U27" s="46"/>
      <c r="V27" s="46"/>
      <c r="AB27" s="24"/>
      <c r="AC27" s="24"/>
      <c r="AD27" s="24"/>
    </row>
    <row r="28" spans="2:30">
      <c r="B28" s="115" t="s">
        <v>82</v>
      </c>
      <c r="C28" s="115"/>
      <c r="D28" s="120"/>
      <c r="E28" s="120"/>
      <c r="F28" s="120"/>
      <c r="G28" s="120"/>
      <c r="H28" s="125">
        <f t="shared" ref="H28:H38" si="0">IF(D28=1,ROUNDDOWN((SUM($H$21:$I$22,$H$24)/12)*HLOOKUP(F28,$M$27:$P$28,2,FALSE)*-1,-1),0)</f>
        <v>0</v>
      </c>
      <c r="I28" s="126"/>
      <c r="J28" s="43"/>
      <c r="K28" s="44"/>
      <c r="M28" s="47">
        <f>IFERROR(VLOOKUP($D$6,$M$5:$Z$7,$W$8,1),0)</f>
        <v>0</v>
      </c>
      <c r="N28" s="47">
        <f>IFERROR(VLOOKUP($D$6,$M$5:$Z$7,$X$8,1),0)</f>
        <v>0</v>
      </c>
      <c r="O28" s="47">
        <f>IFERROR(VLOOKUP($D$6,$M$5:$Z$7,$Y$8,1),0)</f>
        <v>0</v>
      </c>
      <c r="P28" s="47">
        <f>IFERROR(VLOOKUP($D$6,$M$5:$Z$7,$Z$8,1),0)</f>
        <v>0</v>
      </c>
      <c r="Q28" s="46"/>
      <c r="R28" s="46"/>
      <c r="S28" s="46"/>
      <c r="T28" s="46"/>
      <c r="U28" s="46"/>
      <c r="V28" s="46"/>
      <c r="AB28" s="24"/>
      <c r="AC28" s="24"/>
      <c r="AD28" s="24"/>
    </row>
    <row r="29" spans="2:30">
      <c r="B29" s="115" t="s">
        <v>83</v>
      </c>
      <c r="C29" s="115"/>
      <c r="D29" s="120"/>
      <c r="E29" s="120"/>
      <c r="F29" s="120"/>
      <c r="G29" s="120"/>
      <c r="H29" s="125">
        <f t="shared" si="0"/>
        <v>0</v>
      </c>
      <c r="I29" s="126"/>
      <c r="J29" s="43"/>
      <c r="K29" s="44"/>
      <c r="M29" s="47"/>
      <c r="N29" s="47"/>
      <c r="O29" s="47"/>
      <c r="P29" s="47"/>
      <c r="Q29" s="46"/>
      <c r="R29" s="46"/>
      <c r="S29" s="46"/>
      <c r="T29" s="46"/>
      <c r="U29" s="46"/>
      <c r="V29" s="46"/>
      <c r="AB29" s="24"/>
      <c r="AC29" s="24"/>
      <c r="AD29" s="24"/>
    </row>
    <row r="30" spans="2:30">
      <c r="B30" s="115" t="s">
        <v>84</v>
      </c>
      <c r="C30" s="115"/>
      <c r="D30" s="120"/>
      <c r="E30" s="120"/>
      <c r="F30" s="120"/>
      <c r="G30" s="120"/>
      <c r="H30" s="125">
        <f t="shared" si="0"/>
        <v>0</v>
      </c>
      <c r="I30" s="126"/>
      <c r="J30" s="43"/>
      <c r="K30" s="44"/>
      <c r="M30" s="47"/>
      <c r="N30" s="47"/>
      <c r="O30" s="47"/>
      <c r="P30" s="47"/>
      <c r="Q30" s="46"/>
      <c r="R30" s="46"/>
      <c r="S30" s="46"/>
      <c r="T30" s="46"/>
      <c r="U30" s="46"/>
      <c r="V30" s="46"/>
      <c r="AB30" s="24"/>
      <c r="AC30" s="24"/>
      <c r="AD30" s="24"/>
    </row>
    <row r="31" spans="2:30">
      <c r="B31" s="115" t="s">
        <v>85</v>
      </c>
      <c r="C31" s="115"/>
      <c r="D31" s="120"/>
      <c r="E31" s="120"/>
      <c r="F31" s="120"/>
      <c r="G31" s="120"/>
      <c r="H31" s="125">
        <f t="shared" si="0"/>
        <v>0</v>
      </c>
      <c r="I31" s="126"/>
      <c r="J31" s="43"/>
      <c r="K31" s="44"/>
      <c r="M31" s="47"/>
      <c r="N31" s="47"/>
      <c r="O31" s="47"/>
      <c r="P31" s="47"/>
      <c r="Q31" s="46"/>
      <c r="R31" s="46"/>
      <c r="S31" s="46"/>
      <c r="T31" s="46"/>
      <c r="U31" s="46"/>
      <c r="V31" s="46"/>
      <c r="AB31" s="24"/>
      <c r="AC31" s="24"/>
      <c r="AD31" s="24"/>
    </row>
    <row r="32" spans="2:30">
      <c r="B32" s="115" t="s">
        <v>86</v>
      </c>
      <c r="C32" s="115"/>
      <c r="D32" s="120"/>
      <c r="E32" s="120"/>
      <c r="F32" s="120"/>
      <c r="G32" s="120"/>
      <c r="H32" s="125">
        <f t="shared" si="0"/>
        <v>0</v>
      </c>
      <c r="I32" s="126"/>
      <c r="J32" s="43"/>
      <c r="K32" s="44"/>
      <c r="M32" s="47"/>
      <c r="N32" s="47"/>
      <c r="O32" s="47"/>
      <c r="P32" s="47"/>
      <c r="Q32" s="46"/>
      <c r="R32" s="46"/>
      <c r="S32" s="46"/>
      <c r="T32" s="46"/>
      <c r="U32" s="46"/>
      <c r="V32" s="46"/>
      <c r="AB32" s="24"/>
      <c r="AC32" s="24"/>
      <c r="AD32" s="24"/>
    </row>
    <row r="33" spans="2:30">
      <c r="B33" s="115" t="s">
        <v>87</v>
      </c>
      <c r="C33" s="115"/>
      <c r="D33" s="120"/>
      <c r="E33" s="120"/>
      <c r="F33" s="120"/>
      <c r="G33" s="120"/>
      <c r="H33" s="125">
        <f t="shared" si="0"/>
        <v>0</v>
      </c>
      <c r="I33" s="126"/>
      <c r="J33" s="43"/>
      <c r="K33" s="44"/>
      <c r="M33" s="47"/>
      <c r="N33" s="47"/>
      <c r="O33" s="47"/>
      <c r="P33" s="47"/>
      <c r="Q33" s="46"/>
      <c r="R33" s="46"/>
      <c r="S33" s="46"/>
      <c r="T33" s="46"/>
      <c r="U33" s="46"/>
      <c r="V33" s="46"/>
      <c r="AB33" s="24"/>
      <c r="AC33" s="24"/>
      <c r="AD33" s="24"/>
    </row>
    <row r="34" spans="2:30">
      <c r="B34" s="115" t="s">
        <v>88</v>
      </c>
      <c r="C34" s="115"/>
      <c r="D34" s="120"/>
      <c r="E34" s="120"/>
      <c r="F34" s="120"/>
      <c r="G34" s="120"/>
      <c r="H34" s="125">
        <f t="shared" si="0"/>
        <v>0</v>
      </c>
      <c r="I34" s="126"/>
      <c r="J34" s="43"/>
      <c r="K34" s="44"/>
      <c r="M34" s="47"/>
      <c r="N34" s="47"/>
      <c r="O34" s="47"/>
      <c r="P34" s="47"/>
      <c r="Q34" s="46"/>
      <c r="R34" s="46"/>
      <c r="S34" s="46"/>
      <c r="T34" s="46"/>
      <c r="U34" s="46"/>
      <c r="V34" s="46"/>
      <c r="AB34" s="24"/>
      <c r="AC34" s="24"/>
      <c r="AD34" s="24"/>
    </row>
    <row r="35" spans="2:30">
      <c r="B35" s="115" t="s">
        <v>89</v>
      </c>
      <c r="C35" s="115"/>
      <c r="D35" s="120"/>
      <c r="E35" s="120"/>
      <c r="F35" s="120"/>
      <c r="G35" s="120"/>
      <c r="H35" s="125">
        <f t="shared" si="0"/>
        <v>0</v>
      </c>
      <c r="I35" s="126"/>
      <c r="J35" s="43"/>
      <c r="K35" s="44"/>
      <c r="M35" s="47"/>
      <c r="N35" s="47"/>
      <c r="O35" s="47"/>
      <c r="P35" s="47"/>
      <c r="Q35" s="46"/>
      <c r="R35" s="46"/>
      <c r="S35" s="46"/>
      <c r="T35" s="46"/>
      <c r="U35" s="46"/>
      <c r="V35" s="46"/>
      <c r="AB35" s="24"/>
      <c r="AC35" s="24"/>
      <c r="AD35" s="24"/>
    </row>
    <row r="36" spans="2:30">
      <c r="B36" s="115" t="s">
        <v>90</v>
      </c>
      <c r="C36" s="115"/>
      <c r="D36" s="120"/>
      <c r="E36" s="120"/>
      <c r="F36" s="120"/>
      <c r="G36" s="120"/>
      <c r="H36" s="125">
        <f t="shared" si="0"/>
        <v>0</v>
      </c>
      <c r="I36" s="126"/>
      <c r="J36" s="43"/>
      <c r="K36" s="44"/>
      <c r="M36" s="47"/>
      <c r="N36" s="47"/>
      <c r="O36" s="47"/>
      <c r="P36" s="47"/>
      <c r="Q36" s="46"/>
      <c r="R36" s="46"/>
      <c r="S36" s="46"/>
      <c r="T36" s="46"/>
      <c r="U36" s="46"/>
      <c r="V36" s="46"/>
      <c r="AB36" s="24"/>
      <c r="AC36" s="24"/>
      <c r="AD36" s="24"/>
    </row>
    <row r="37" spans="2:30">
      <c r="B37" s="115" t="s">
        <v>91</v>
      </c>
      <c r="C37" s="115"/>
      <c r="D37" s="120"/>
      <c r="E37" s="120"/>
      <c r="F37" s="120"/>
      <c r="G37" s="120"/>
      <c r="H37" s="125">
        <f t="shared" si="0"/>
        <v>0</v>
      </c>
      <c r="I37" s="126"/>
      <c r="J37" s="43"/>
      <c r="K37" s="44"/>
      <c r="M37" s="47"/>
      <c r="N37" s="47"/>
      <c r="O37" s="47"/>
      <c r="P37" s="47"/>
      <c r="Q37" s="46"/>
      <c r="R37" s="46"/>
      <c r="S37" s="46"/>
      <c r="T37" s="46"/>
      <c r="U37" s="46"/>
      <c r="V37" s="46"/>
      <c r="AB37" s="24"/>
      <c r="AC37" s="24"/>
      <c r="AD37" s="24"/>
    </row>
    <row r="38" spans="2:30">
      <c r="B38" s="115" t="s">
        <v>92</v>
      </c>
      <c r="C38" s="115"/>
      <c r="D38" s="120"/>
      <c r="E38" s="120"/>
      <c r="F38" s="120"/>
      <c r="G38" s="120"/>
      <c r="H38" s="125">
        <f t="shared" si="0"/>
        <v>0</v>
      </c>
      <c r="I38" s="126"/>
      <c r="J38" s="43"/>
      <c r="K38" s="44"/>
      <c r="M38" s="47"/>
      <c r="N38" s="47"/>
      <c r="O38" s="47"/>
      <c r="P38" s="47"/>
      <c r="Q38" s="46"/>
      <c r="R38" s="46"/>
      <c r="S38" s="46"/>
      <c r="T38" s="46"/>
      <c r="U38" s="46"/>
      <c r="V38" s="46"/>
      <c r="AB38" s="24"/>
      <c r="AC38" s="24"/>
      <c r="AD38" s="24"/>
    </row>
    <row r="39" spans="2:30">
      <c r="B39" s="48"/>
      <c r="C39" s="48"/>
      <c r="G39" s="20" t="s">
        <v>41</v>
      </c>
      <c r="H39" s="129">
        <f>SUM(H21:I38)</f>
        <v>0</v>
      </c>
      <c r="I39" s="130"/>
      <c r="J39" s="118"/>
      <c r="K39" s="119"/>
    </row>
    <row r="42" spans="2:30" ht="25.5">
      <c r="B42" s="127" t="s">
        <v>93</v>
      </c>
      <c r="C42" s="127"/>
      <c r="D42" s="128">
        <f>H39</f>
        <v>0</v>
      </c>
      <c r="E42" s="128"/>
      <c r="F42" s="50" t="s">
        <v>94</v>
      </c>
      <c r="G42" s="49"/>
      <c r="H42" s="49"/>
      <c r="I42" s="49"/>
      <c r="J42" s="49"/>
      <c r="K42" s="49"/>
    </row>
  </sheetData>
  <sheetProtection algorithmName="SHA-512" hashValue="karY2cslfMhLqTJ4WFgNZKgGXKtQuXrw9XIrU3cwTLUOWaXbZmdjlI1ru7P0a6TtLoXctqdbUHGaChW4MpoWbw==" saltValue="dc9piI+TbDjmWIYx2PGoBw==" spinCount="100000" sheet="1" objects="1" scenarios="1"/>
  <mergeCells count="103">
    <mergeCell ref="B42:C42"/>
    <mergeCell ref="D42:E42"/>
    <mergeCell ref="B38:C38"/>
    <mergeCell ref="D38:E38"/>
    <mergeCell ref="F38:G38"/>
    <mergeCell ref="H38:I38"/>
    <mergeCell ref="H39:I39"/>
    <mergeCell ref="J39:K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J26:K26"/>
    <mergeCell ref="B27:C27"/>
    <mergeCell ref="D27:E27"/>
    <mergeCell ref="F27:G27"/>
    <mergeCell ref="H27:I27"/>
    <mergeCell ref="B24:C24"/>
    <mergeCell ref="D24:E24"/>
    <mergeCell ref="F24:G24"/>
    <mergeCell ref="H24:I24"/>
    <mergeCell ref="J24:K24"/>
    <mergeCell ref="B25:C25"/>
    <mergeCell ref="D25:E25"/>
    <mergeCell ref="F25:G25"/>
    <mergeCell ref="H25:I25"/>
    <mergeCell ref="J25:K25"/>
    <mergeCell ref="B22:C22"/>
    <mergeCell ref="D22:E22"/>
    <mergeCell ref="F22:G22"/>
    <mergeCell ref="H22:I22"/>
    <mergeCell ref="J22:K22"/>
    <mergeCell ref="B23:C23"/>
    <mergeCell ref="D23:E23"/>
    <mergeCell ref="F23:G23"/>
    <mergeCell ref="H23:I23"/>
    <mergeCell ref="H19:I20"/>
    <mergeCell ref="J20:K20"/>
    <mergeCell ref="B21:C21"/>
    <mergeCell ref="D21:E21"/>
    <mergeCell ref="F21:G21"/>
    <mergeCell ref="H21:I21"/>
    <mergeCell ref="J21:K21"/>
    <mergeCell ref="F12:G12"/>
    <mergeCell ref="F13:G13"/>
    <mergeCell ref="F14:G14"/>
    <mergeCell ref="F15:G15"/>
    <mergeCell ref="B19:C20"/>
    <mergeCell ref="D19:E20"/>
    <mergeCell ref="F19:G20"/>
    <mergeCell ref="W3:Z3"/>
    <mergeCell ref="AB3:AD3"/>
    <mergeCell ref="B4:C4"/>
    <mergeCell ref="C10:C11"/>
    <mergeCell ref="D10:D11"/>
    <mergeCell ref="E10:E11"/>
    <mergeCell ref="F11:G11"/>
    <mergeCell ref="A1:K1"/>
    <mergeCell ref="M3:M4"/>
    <mergeCell ref="P3:Q3"/>
    <mergeCell ref="R3:S3"/>
    <mergeCell ref="T3:U3"/>
    <mergeCell ref="V3:V4"/>
  </mergeCells>
  <phoneticPr fontId="3"/>
  <dataValidations count="4">
    <dataValidation type="list" allowBlank="1" showInputMessage="1" showErrorMessage="1" sqref="D4" xr:uid="{E2DAE258-5D95-44F3-8472-8BB6A9CD0007}">
      <formula1>"0,1,2,3,4,5,6,7,8,9,10,11,12,13,14,15,16,17,18,19"</formula1>
    </dataValidation>
    <dataValidation type="list" allowBlank="1" showInputMessage="1" showErrorMessage="1" sqref="F26:G26" xr:uid="{08141739-62DD-4103-BAC9-74A91127A046}">
      <formula1>"Ａ,Ｂ,Ｃ"</formula1>
    </dataValidation>
    <dataValidation type="list" allowBlank="1" showInputMessage="1" showErrorMessage="1" sqref="D21:E38" xr:uid="{2F4EB42A-FCE5-4E39-952D-5632B7A9AB69}">
      <formula1>"1"</formula1>
    </dataValidation>
    <dataValidation type="list" allowBlank="1" showInputMessage="1" showErrorMessage="1" sqref="F27:G38" xr:uid="{48AC25D1-280D-4217-A217-DFE52EA99D22}">
      <formula1>$W$4:$Z$4</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15893-BB6A-4960-A49B-9250F751D5C8}">
  <dimension ref="A1:BI41"/>
  <sheetViews>
    <sheetView view="pageBreakPreview" zoomScaleNormal="90" zoomScaleSheetLayoutView="100" workbookViewId="0">
      <selection sqref="A1:K1"/>
    </sheetView>
  </sheetViews>
  <sheetFormatPr defaultRowHeight="18.75"/>
  <cols>
    <col min="1" max="1" width="1.875" style="1" customWidth="1"/>
    <col min="2" max="11" width="8.25" style="5" customWidth="1"/>
    <col min="12" max="12" width="3.125" style="1" customWidth="1"/>
    <col min="13" max="13" width="5" style="2" customWidth="1"/>
    <col min="14" max="19" width="6.25" style="2" customWidth="1"/>
    <col min="20" max="20" width="6.5" style="2" customWidth="1"/>
    <col min="21" max="24" width="6.25" style="2" customWidth="1"/>
    <col min="25" max="25" width="2.5" style="4" customWidth="1"/>
    <col min="26" max="28" width="6.25" style="4" customWidth="1"/>
    <col min="29" max="29" width="2.375" style="4" customWidth="1"/>
    <col min="30" max="35" width="6.25" style="4" customWidth="1"/>
    <col min="36" max="42" width="6.25" style="51" customWidth="1"/>
    <col min="43" max="61" width="9" style="51"/>
    <col min="62" max="246" width="9" style="1"/>
    <col min="247" max="256" width="8.25" style="1" customWidth="1"/>
    <col min="257" max="257" width="3.125" style="1" customWidth="1"/>
    <col min="258" max="258" width="5" style="1" customWidth="1"/>
    <col min="259" max="270" width="6.25" style="1" customWidth="1"/>
    <col min="271" max="271" width="2.5" style="1" customWidth="1"/>
    <col min="272" max="273" width="6.25" style="1" customWidth="1"/>
    <col min="274" max="274" width="2.5" style="1" customWidth="1"/>
    <col min="275" max="281" width="6.25" style="1" customWidth="1"/>
    <col min="282" max="282" width="2.375" style="1" customWidth="1"/>
    <col min="283" max="298" width="6.25" style="1" customWidth="1"/>
    <col min="299" max="502" width="9" style="1"/>
    <col min="503" max="512" width="8.25" style="1" customWidth="1"/>
    <col min="513" max="513" width="3.125" style="1" customWidth="1"/>
    <col min="514" max="514" width="5" style="1" customWidth="1"/>
    <col min="515" max="526" width="6.25" style="1" customWidth="1"/>
    <col min="527" max="527" width="2.5" style="1" customWidth="1"/>
    <col min="528" max="529" width="6.25" style="1" customWidth="1"/>
    <col min="530" max="530" width="2.5" style="1" customWidth="1"/>
    <col min="531" max="537" width="6.25" style="1" customWidth="1"/>
    <col min="538" max="538" width="2.375" style="1" customWidth="1"/>
    <col min="539" max="554" width="6.25" style="1" customWidth="1"/>
    <col min="555" max="758" width="9" style="1"/>
    <col min="759" max="768" width="8.25" style="1" customWidth="1"/>
    <col min="769" max="769" width="3.125" style="1" customWidth="1"/>
    <col min="770" max="770" width="5" style="1" customWidth="1"/>
    <col min="771" max="782" width="6.25" style="1" customWidth="1"/>
    <col min="783" max="783" width="2.5" style="1" customWidth="1"/>
    <col min="784" max="785" width="6.25" style="1" customWidth="1"/>
    <col min="786" max="786" width="2.5" style="1" customWidth="1"/>
    <col min="787" max="793" width="6.25" style="1" customWidth="1"/>
    <col min="794" max="794" width="2.375" style="1" customWidth="1"/>
    <col min="795" max="810" width="6.25" style="1" customWidth="1"/>
    <col min="811" max="1014" width="9" style="1"/>
    <col min="1015" max="1024" width="8.25" style="1" customWidth="1"/>
    <col min="1025" max="1025" width="3.125" style="1" customWidth="1"/>
    <col min="1026" max="1026" width="5" style="1" customWidth="1"/>
    <col min="1027" max="1038" width="6.25" style="1" customWidth="1"/>
    <col min="1039" max="1039" width="2.5" style="1" customWidth="1"/>
    <col min="1040" max="1041" width="6.25" style="1" customWidth="1"/>
    <col min="1042" max="1042" width="2.5" style="1" customWidth="1"/>
    <col min="1043" max="1049" width="6.25" style="1" customWidth="1"/>
    <col min="1050" max="1050" width="2.375" style="1" customWidth="1"/>
    <col min="1051" max="1066" width="6.25" style="1" customWidth="1"/>
    <col min="1067" max="1270" width="9" style="1"/>
    <col min="1271" max="1280" width="8.25" style="1" customWidth="1"/>
    <col min="1281" max="1281" width="3.125" style="1" customWidth="1"/>
    <col min="1282" max="1282" width="5" style="1" customWidth="1"/>
    <col min="1283" max="1294" width="6.25" style="1" customWidth="1"/>
    <col min="1295" max="1295" width="2.5" style="1" customWidth="1"/>
    <col min="1296" max="1297" width="6.25" style="1" customWidth="1"/>
    <col min="1298" max="1298" width="2.5" style="1" customWidth="1"/>
    <col min="1299" max="1305" width="6.25" style="1" customWidth="1"/>
    <col min="1306" max="1306" width="2.375" style="1" customWidth="1"/>
    <col min="1307" max="1322" width="6.25" style="1" customWidth="1"/>
    <col min="1323" max="1526" width="9" style="1"/>
    <col min="1527" max="1536" width="8.25" style="1" customWidth="1"/>
    <col min="1537" max="1537" width="3.125" style="1" customWidth="1"/>
    <col min="1538" max="1538" width="5" style="1" customWidth="1"/>
    <col min="1539" max="1550" width="6.25" style="1" customWidth="1"/>
    <col min="1551" max="1551" width="2.5" style="1" customWidth="1"/>
    <col min="1552" max="1553" width="6.25" style="1" customWidth="1"/>
    <col min="1554" max="1554" width="2.5" style="1" customWidth="1"/>
    <col min="1555" max="1561" width="6.25" style="1" customWidth="1"/>
    <col min="1562" max="1562" width="2.375" style="1" customWidth="1"/>
    <col min="1563" max="1578" width="6.25" style="1" customWidth="1"/>
    <col min="1579" max="1782" width="9" style="1"/>
    <col min="1783" max="1792" width="8.25" style="1" customWidth="1"/>
    <col min="1793" max="1793" width="3.125" style="1" customWidth="1"/>
    <col min="1794" max="1794" width="5" style="1" customWidth="1"/>
    <col min="1795" max="1806" width="6.25" style="1" customWidth="1"/>
    <col min="1807" max="1807" width="2.5" style="1" customWidth="1"/>
    <col min="1808" max="1809" width="6.25" style="1" customWidth="1"/>
    <col min="1810" max="1810" width="2.5" style="1" customWidth="1"/>
    <col min="1811" max="1817" width="6.25" style="1" customWidth="1"/>
    <col min="1818" max="1818" width="2.375" style="1" customWidth="1"/>
    <col min="1819" max="1834" width="6.25" style="1" customWidth="1"/>
    <col min="1835" max="2038" width="9" style="1"/>
    <col min="2039" max="2048" width="8.25" style="1" customWidth="1"/>
    <col min="2049" max="2049" width="3.125" style="1" customWidth="1"/>
    <col min="2050" max="2050" width="5" style="1" customWidth="1"/>
    <col min="2051" max="2062" width="6.25" style="1" customWidth="1"/>
    <col min="2063" max="2063" width="2.5" style="1" customWidth="1"/>
    <col min="2064" max="2065" width="6.25" style="1" customWidth="1"/>
    <col min="2066" max="2066" width="2.5" style="1" customWidth="1"/>
    <col min="2067" max="2073" width="6.25" style="1" customWidth="1"/>
    <col min="2074" max="2074" width="2.375" style="1" customWidth="1"/>
    <col min="2075" max="2090" width="6.25" style="1" customWidth="1"/>
    <col min="2091" max="2294" width="9" style="1"/>
    <col min="2295" max="2304" width="8.25" style="1" customWidth="1"/>
    <col min="2305" max="2305" width="3.125" style="1" customWidth="1"/>
    <col min="2306" max="2306" width="5" style="1" customWidth="1"/>
    <col min="2307" max="2318" width="6.25" style="1" customWidth="1"/>
    <col min="2319" max="2319" width="2.5" style="1" customWidth="1"/>
    <col min="2320" max="2321" width="6.25" style="1" customWidth="1"/>
    <col min="2322" max="2322" width="2.5" style="1" customWidth="1"/>
    <col min="2323" max="2329" width="6.25" style="1" customWidth="1"/>
    <col min="2330" max="2330" width="2.375" style="1" customWidth="1"/>
    <col min="2331" max="2346" width="6.25" style="1" customWidth="1"/>
    <col min="2347" max="2550" width="9" style="1"/>
    <col min="2551" max="2560" width="8.25" style="1" customWidth="1"/>
    <col min="2561" max="2561" width="3.125" style="1" customWidth="1"/>
    <col min="2562" max="2562" width="5" style="1" customWidth="1"/>
    <col min="2563" max="2574" width="6.25" style="1" customWidth="1"/>
    <col min="2575" max="2575" width="2.5" style="1" customWidth="1"/>
    <col min="2576" max="2577" width="6.25" style="1" customWidth="1"/>
    <col min="2578" max="2578" width="2.5" style="1" customWidth="1"/>
    <col min="2579" max="2585" width="6.25" style="1" customWidth="1"/>
    <col min="2586" max="2586" width="2.375" style="1" customWidth="1"/>
    <col min="2587" max="2602" width="6.25" style="1" customWidth="1"/>
    <col min="2603" max="2806" width="9" style="1"/>
    <col min="2807" max="2816" width="8.25" style="1" customWidth="1"/>
    <col min="2817" max="2817" width="3.125" style="1" customWidth="1"/>
    <col min="2818" max="2818" width="5" style="1" customWidth="1"/>
    <col min="2819" max="2830" width="6.25" style="1" customWidth="1"/>
    <col min="2831" max="2831" width="2.5" style="1" customWidth="1"/>
    <col min="2832" max="2833" width="6.25" style="1" customWidth="1"/>
    <col min="2834" max="2834" width="2.5" style="1" customWidth="1"/>
    <col min="2835" max="2841" width="6.25" style="1" customWidth="1"/>
    <col min="2842" max="2842" width="2.375" style="1" customWidth="1"/>
    <col min="2843" max="2858" width="6.25" style="1" customWidth="1"/>
    <col min="2859" max="3062" width="9" style="1"/>
    <col min="3063" max="3072" width="8.25" style="1" customWidth="1"/>
    <col min="3073" max="3073" width="3.125" style="1" customWidth="1"/>
    <col min="3074" max="3074" width="5" style="1" customWidth="1"/>
    <col min="3075" max="3086" width="6.25" style="1" customWidth="1"/>
    <col min="3087" max="3087" width="2.5" style="1" customWidth="1"/>
    <col min="3088" max="3089" width="6.25" style="1" customWidth="1"/>
    <col min="3090" max="3090" width="2.5" style="1" customWidth="1"/>
    <col min="3091" max="3097" width="6.25" style="1" customWidth="1"/>
    <col min="3098" max="3098" width="2.375" style="1" customWidth="1"/>
    <col min="3099" max="3114" width="6.25" style="1" customWidth="1"/>
    <col min="3115" max="3318" width="9" style="1"/>
    <col min="3319" max="3328" width="8.25" style="1" customWidth="1"/>
    <col min="3329" max="3329" width="3.125" style="1" customWidth="1"/>
    <col min="3330" max="3330" width="5" style="1" customWidth="1"/>
    <col min="3331" max="3342" width="6.25" style="1" customWidth="1"/>
    <col min="3343" max="3343" width="2.5" style="1" customWidth="1"/>
    <col min="3344" max="3345" width="6.25" style="1" customWidth="1"/>
    <col min="3346" max="3346" width="2.5" style="1" customWidth="1"/>
    <col min="3347" max="3353" width="6.25" style="1" customWidth="1"/>
    <col min="3354" max="3354" width="2.375" style="1" customWidth="1"/>
    <col min="3355" max="3370" width="6.25" style="1" customWidth="1"/>
    <col min="3371" max="3574" width="9" style="1"/>
    <col min="3575" max="3584" width="8.25" style="1" customWidth="1"/>
    <col min="3585" max="3585" width="3.125" style="1" customWidth="1"/>
    <col min="3586" max="3586" width="5" style="1" customWidth="1"/>
    <col min="3587" max="3598" width="6.25" style="1" customWidth="1"/>
    <col min="3599" max="3599" width="2.5" style="1" customWidth="1"/>
    <col min="3600" max="3601" width="6.25" style="1" customWidth="1"/>
    <col min="3602" max="3602" width="2.5" style="1" customWidth="1"/>
    <col min="3603" max="3609" width="6.25" style="1" customWidth="1"/>
    <col min="3610" max="3610" width="2.375" style="1" customWidth="1"/>
    <col min="3611" max="3626" width="6.25" style="1" customWidth="1"/>
    <col min="3627" max="3830" width="9" style="1"/>
    <col min="3831" max="3840" width="8.25" style="1" customWidth="1"/>
    <col min="3841" max="3841" width="3.125" style="1" customWidth="1"/>
    <col min="3842" max="3842" width="5" style="1" customWidth="1"/>
    <col min="3843" max="3854" width="6.25" style="1" customWidth="1"/>
    <col min="3855" max="3855" width="2.5" style="1" customWidth="1"/>
    <col min="3856" max="3857" width="6.25" style="1" customWidth="1"/>
    <col min="3858" max="3858" width="2.5" style="1" customWidth="1"/>
    <col min="3859" max="3865" width="6.25" style="1" customWidth="1"/>
    <col min="3866" max="3866" width="2.375" style="1" customWidth="1"/>
    <col min="3867" max="3882" width="6.25" style="1" customWidth="1"/>
    <col min="3883" max="4086" width="9" style="1"/>
    <col min="4087" max="4096" width="8.25" style="1" customWidth="1"/>
    <col min="4097" max="4097" width="3.125" style="1" customWidth="1"/>
    <col min="4098" max="4098" width="5" style="1" customWidth="1"/>
    <col min="4099" max="4110" width="6.25" style="1" customWidth="1"/>
    <col min="4111" max="4111" width="2.5" style="1" customWidth="1"/>
    <col min="4112" max="4113" width="6.25" style="1" customWidth="1"/>
    <col min="4114" max="4114" width="2.5" style="1" customWidth="1"/>
    <col min="4115" max="4121" width="6.25" style="1" customWidth="1"/>
    <col min="4122" max="4122" width="2.375" style="1" customWidth="1"/>
    <col min="4123" max="4138" width="6.25" style="1" customWidth="1"/>
    <col min="4139" max="4342" width="9" style="1"/>
    <col min="4343" max="4352" width="8.25" style="1" customWidth="1"/>
    <col min="4353" max="4353" width="3.125" style="1" customWidth="1"/>
    <col min="4354" max="4354" width="5" style="1" customWidth="1"/>
    <col min="4355" max="4366" width="6.25" style="1" customWidth="1"/>
    <col min="4367" max="4367" width="2.5" style="1" customWidth="1"/>
    <col min="4368" max="4369" width="6.25" style="1" customWidth="1"/>
    <col min="4370" max="4370" width="2.5" style="1" customWidth="1"/>
    <col min="4371" max="4377" width="6.25" style="1" customWidth="1"/>
    <col min="4378" max="4378" width="2.375" style="1" customWidth="1"/>
    <col min="4379" max="4394" width="6.25" style="1" customWidth="1"/>
    <col min="4395" max="4598" width="9" style="1"/>
    <col min="4599" max="4608" width="8.25" style="1" customWidth="1"/>
    <col min="4609" max="4609" width="3.125" style="1" customWidth="1"/>
    <col min="4610" max="4610" width="5" style="1" customWidth="1"/>
    <col min="4611" max="4622" width="6.25" style="1" customWidth="1"/>
    <col min="4623" max="4623" width="2.5" style="1" customWidth="1"/>
    <col min="4624" max="4625" width="6.25" style="1" customWidth="1"/>
    <col min="4626" max="4626" width="2.5" style="1" customWidth="1"/>
    <col min="4627" max="4633" width="6.25" style="1" customWidth="1"/>
    <col min="4634" max="4634" width="2.375" style="1" customWidth="1"/>
    <col min="4635" max="4650" width="6.25" style="1" customWidth="1"/>
    <col min="4651" max="4854" width="9" style="1"/>
    <col min="4855" max="4864" width="8.25" style="1" customWidth="1"/>
    <col min="4865" max="4865" width="3.125" style="1" customWidth="1"/>
    <col min="4866" max="4866" width="5" style="1" customWidth="1"/>
    <col min="4867" max="4878" width="6.25" style="1" customWidth="1"/>
    <col min="4879" max="4879" width="2.5" style="1" customWidth="1"/>
    <col min="4880" max="4881" width="6.25" style="1" customWidth="1"/>
    <col min="4882" max="4882" width="2.5" style="1" customWidth="1"/>
    <col min="4883" max="4889" width="6.25" style="1" customWidth="1"/>
    <col min="4890" max="4890" width="2.375" style="1" customWidth="1"/>
    <col min="4891" max="4906" width="6.25" style="1" customWidth="1"/>
    <col min="4907" max="5110" width="9" style="1"/>
    <col min="5111" max="5120" width="8.25" style="1" customWidth="1"/>
    <col min="5121" max="5121" width="3.125" style="1" customWidth="1"/>
    <col min="5122" max="5122" width="5" style="1" customWidth="1"/>
    <col min="5123" max="5134" width="6.25" style="1" customWidth="1"/>
    <col min="5135" max="5135" width="2.5" style="1" customWidth="1"/>
    <col min="5136" max="5137" width="6.25" style="1" customWidth="1"/>
    <col min="5138" max="5138" width="2.5" style="1" customWidth="1"/>
    <col min="5139" max="5145" width="6.25" style="1" customWidth="1"/>
    <col min="5146" max="5146" width="2.375" style="1" customWidth="1"/>
    <col min="5147" max="5162" width="6.25" style="1" customWidth="1"/>
    <col min="5163" max="5366" width="9" style="1"/>
    <col min="5367" max="5376" width="8.25" style="1" customWidth="1"/>
    <col min="5377" max="5377" width="3.125" style="1" customWidth="1"/>
    <col min="5378" max="5378" width="5" style="1" customWidth="1"/>
    <col min="5379" max="5390" width="6.25" style="1" customWidth="1"/>
    <col min="5391" max="5391" width="2.5" style="1" customWidth="1"/>
    <col min="5392" max="5393" width="6.25" style="1" customWidth="1"/>
    <col min="5394" max="5394" width="2.5" style="1" customWidth="1"/>
    <col min="5395" max="5401" width="6.25" style="1" customWidth="1"/>
    <col min="5402" max="5402" width="2.375" style="1" customWidth="1"/>
    <col min="5403" max="5418" width="6.25" style="1" customWidth="1"/>
    <col min="5419" max="5622" width="9" style="1"/>
    <col min="5623" max="5632" width="8.25" style="1" customWidth="1"/>
    <col min="5633" max="5633" width="3.125" style="1" customWidth="1"/>
    <col min="5634" max="5634" width="5" style="1" customWidth="1"/>
    <col min="5635" max="5646" width="6.25" style="1" customWidth="1"/>
    <col min="5647" max="5647" width="2.5" style="1" customWidth="1"/>
    <col min="5648" max="5649" width="6.25" style="1" customWidth="1"/>
    <col min="5650" max="5650" width="2.5" style="1" customWidth="1"/>
    <col min="5651" max="5657" width="6.25" style="1" customWidth="1"/>
    <col min="5658" max="5658" width="2.375" style="1" customWidth="1"/>
    <col min="5659" max="5674" width="6.25" style="1" customWidth="1"/>
    <col min="5675" max="5878" width="9" style="1"/>
    <col min="5879" max="5888" width="8.25" style="1" customWidth="1"/>
    <col min="5889" max="5889" width="3.125" style="1" customWidth="1"/>
    <col min="5890" max="5890" width="5" style="1" customWidth="1"/>
    <col min="5891" max="5902" width="6.25" style="1" customWidth="1"/>
    <col min="5903" max="5903" width="2.5" style="1" customWidth="1"/>
    <col min="5904" max="5905" width="6.25" style="1" customWidth="1"/>
    <col min="5906" max="5906" width="2.5" style="1" customWidth="1"/>
    <col min="5907" max="5913" width="6.25" style="1" customWidth="1"/>
    <col min="5914" max="5914" width="2.375" style="1" customWidth="1"/>
    <col min="5915" max="5930" width="6.25" style="1" customWidth="1"/>
    <col min="5931" max="6134" width="9" style="1"/>
    <col min="6135" max="6144" width="8.25" style="1" customWidth="1"/>
    <col min="6145" max="6145" width="3.125" style="1" customWidth="1"/>
    <col min="6146" max="6146" width="5" style="1" customWidth="1"/>
    <col min="6147" max="6158" width="6.25" style="1" customWidth="1"/>
    <col min="6159" max="6159" width="2.5" style="1" customWidth="1"/>
    <col min="6160" max="6161" width="6.25" style="1" customWidth="1"/>
    <col min="6162" max="6162" width="2.5" style="1" customWidth="1"/>
    <col min="6163" max="6169" width="6.25" style="1" customWidth="1"/>
    <col min="6170" max="6170" width="2.375" style="1" customWidth="1"/>
    <col min="6171" max="6186" width="6.25" style="1" customWidth="1"/>
    <col min="6187" max="6390" width="9" style="1"/>
    <col min="6391" max="6400" width="8.25" style="1" customWidth="1"/>
    <col min="6401" max="6401" width="3.125" style="1" customWidth="1"/>
    <col min="6402" max="6402" width="5" style="1" customWidth="1"/>
    <col min="6403" max="6414" width="6.25" style="1" customWidth="1"/>
    <col min="6415" max="6415" width="2.5" style="1" customWidth="1"/>
    <col min="6416" max="6417" width="6.25" style="1" customWidth="1"/>
    <col min="6418" max="6418" width="2.5" style="1" customWidth="1"/>
    <col min="6419" max="6425" width="6.25" style="1" customWidth="1"/>
    <col min="6426" max="6426" width="2.375" style="1" customWidth="1"/>
    <col min="6427" max="6442" width="6.25" style="1" customWidth="1"/>
    <col min="6443" max="6646" width="9" style="1"/>
    <col min="6647" max="6656" width="8.25" style="1" customWidth="1"/>
    <col min="6657" max="6657" width="3.125" style="1" customWidth="1"/>
    <col min="6658" max="6658" width="5" style="1" customWidth="1"/>
    <col min="6659" max="6670" width="6.25" style="1" customWidth="1"/>
    <col min="6671" max="6671" width="2.5" style="1" customWidth="1"/>
    <col min="6672" max="6673" width="6.25" style="1" customWidth="1"/>
    <col min="6674" max="6674" width="2.5" style="1" customWidth="1"/>
    <col min="6675" max="6681" width="6.25" style="1" customWidth="1"/>
    <col min="6682" max="6682" width="2.375" style="1" customWidth="1"/>
    <col min="6683" max="6698" width="6.25" style="1" customWidth="1"/>
    <col min="6699" max="6902" width="9" style="1"/>
    <col min="6903" max="6912" width="8.25" style="1" customWidth="1"/>
    <col min="6913" max="6913" width="3.125" style="1" customWidth="1"/>
    <col min="6914" max="6914" width="5" style="1" customWidth="1"/>
    <col min="6915" max="6926" width="6.25" style="1" customWidth="1"/>
    <col min="6927" max="6927" width="2.5" style="1" customWidth="1"/>
    <col min="6928" max="6929" width="6.25" style="1" customWidth="1"/>
    <col min="6930" max="6930" width="2.5" style="1" customWidth="1"/>
    <col min="6931" max="6937" width="6.25" style="1" customWidth="1"/>
    <col min="6938" max="6938" width="2.375" style="1" customWidth="1"/>
    <col min="6939" max="6954" width="6.25" style="1" customWidth="1"/>
    <col min="6955" max="7158" width="9" style="1"/>
    <col min="7159" max="7168" width="8.25" style="1" customWidth="1"/>
    <col min="7169" max="7169" width="3.125" style="1" customWidth="1"/>
    <col min="7170" max="7170" width="5" style="1" customWidth="1"/>
    <col min="7171" max="7182" width="6.25" style="1" customWidth="1"/>
    <col min="7183" max="7183" width="2.5" style="1" customWidth="1"/>
    <col min="7184" max="7185" width="6.25" style="1" customWidth="1"/>
    <col min="7186" max="7186" width="2.5" style="1" customWidth="1"/>
    <col min="7187" max="7193" width="6.25" style="1" customWidth="1"/>
    <col min="7194" max="7194" width="2.375" style="1" customWidth="1"/>
    <col min="7195" max="7210" width="6.25" style="1" customWidth="1"/>
    <col min="7211" max="7414" width="9" style="1"/>
    <col min="7415" max="7424" width="8.25" style="1" customWidth="1"/>
    <col min="7425" max="7425" width="3.125" style="1" customWidth="1"/>
    <col min="7426" max="7426" width="5" style="1" customWidth="1"/>
    <col min="7427" max="7438" width="6.25" style="1" customWidth="1"/>
    <col min="7439" max="7439" width="2.5" style="1" customWidth="1"/>
    <col min="7440" max="7441" width="6.25" style="1" customWidth="1"/>
    <col min="7442" max="7442" width="2.5" style="1" customWidth="1"/>
    <col min="7443" max="7449" width="6.25" style="1" customWidth="1"/>
    <col min="7450" max="7450" width="2.375" style="1" customWidth="1"/>
    <col min="7451" max="7466" width="6.25" style="1" customWidth="1"/>
    <col min="7467" max="7670" width="9" style="1"/>
    <col min="7671" max="7680" width="8.25" style="1" customWidth="1"/>
    <col min="7681" max="7681" width="3.125" style="1" customWidth="1"/>
    <col min="7682" max="7682" width="5" style="1" customWidth="1"/>
    <col min="7683" max="7694" width="6.25" style="1" customWidth="1"/>
    <col min="7695" max="7695" width="2.5" style="1" customWidth="1"/>
    <col min="7696" max="7697" width="6.25" style="1" customWidth="1"/>
    <col min="7698" max="7698" width="2.5" style="1" customWidth="1"/>
    <col min="7699" max="7705" width="6.25" style="1" customWidth="1"/>
    <col min="7706" max="7706" width="2.375" style="1" customWidth="1"/>
    <col min="7707" max="7722" width="6.25" style="1" customWidth="1"/>
    <col min="7723" max="7926" width="9" style="1"/>
    <col min="7927" max="7936" width="8.25" style="1" customWidth="1"/>
    <col min="7937" max="7937" width="3.125" style="1" customWidth="1"/>
    <col min="7938" max="7938" width="5" style="1" customWidth="1"/>
    <col min="7939" max="7950" width="6.25" style="1" customWidth="1"/>
    <col min="7951" max="7951" width="2.5" style="1" customWidth="1"/>
    <col min="7952" max="7953" width="6.25" style="1" customWidth="1"/>
    <col min="7954" max="7954" width="2.5" style="1" customWidth="1"/>
    <col min="7955" max="7961" width="6.25" style="1" customWidth="1"/>
    <col min="7962" max="7962" width="2.375" style="1" customWidth="1"/>
    <col min="7963" max="7978" width="6.25" style="1" customWidth="1"/>
    <col min="7979" max="8182" width="9" style="1"/>
    <col min="8183" max="8192" width="8.25" style="1" customWidth="1"/>
    <col min="8193" max="8193" width="3.125" style="1" customWidth="1"/>
    <col min="8194" max="8194" width="5" style="1" customWidth="1"/>
    <col min="8195" max="8206" width="6.25" style="1" customWidth="1"/>
    <col min="8207" max="8207" width="2.5" style="1" customWidth="1"/>
    <col min="8208" max="8209" width="6.25" style="1" customWidth="1"/>
    <col min="8210" max="8210" width="2.5" style="1" customWidth="1"/>
    <col min="8211" max="8217" width="6.25" style="1" customWidth="1"/>
    <col min="8218" max="8218" width="2.375" style="1" customWidth="1"/>
    <col min="8219" max="8234" width="6.25" style="1" customWidth="1"/>
    <col min="8235" max="8438" width="9" style="1"/>
    <col min="8439" max="8448" width="8.25" style="1" customWidth="1"/>
    <col min="8449" max="8449" width="3.125" style="1" customWidth="1"/>
    <col min="8450" max="8450" width="5" style="1" customWidth="1"/>
    <col min="8451" max="8462" width="6.25" style="1" customWidth="1"/>
    <col min="8463" max="8463" width="2.5" style="1" customWidth="1"/>
    <col min="8464" max="8465" width="6.25" style="1" customWidth="1"/>
    <col min="8466" max="8466" width="2.5" style="1" customWidth="1"/>
    <col min="8467" max="8473" width="6.25" style="1" customWidth="1"/>
    <col min="8474" max="8474" width="2.375" style="1" customWidth="1"/>
    <col min="8475" max="8490" width="6.25" style="1" customWidth="1"/>
    <col min="8491" max="8694" width="9" style="1"/>
    <col min="8695" max="8704" width="8.25" style="1" customWidth="1"/>
    <col min="8705" max="8705" width="3.125" style="1" customWidth="1"/>
    <col min="8706" max="8706" width="5" style="1" customWidth="1"/>
    <col min="8707" max="8718" width="6.25" style="1" customWidth="1"/>
    <col min="8719" max="8719" width="2.5" style="1" customWidth="1"/>
    <col min="8720" max="8721" width="6.25" style="1" customWidth="1"/>
    <col min="8722" max="8722" width="2.5" style="1" customWidth="1"/>
    <col min="8723" max="8729" width="6.25" style="1" customWidth="1"/>
    <col min="8730" max="8730" width="2.375" style="1" customWidth="1"/>
    <col min="8731" max="8746" width="6.25" style="1" customWidth="1"/>
    <col min="8747" max="8950" width="9" style="1"/>
    <col min="8951" max="8960" width="8.25" style="1" customWidth="1"/>
    <col min="8961" max="8961" width="3.125" style="1" customWidth="1"/>
    <col min="8962" max="8962" width="5" style="1" customWidth="1"/>
    <col min="8963" max="8974" width="6.25" style="1" customWidth="1"/>
    <col min="8975" max="8975" width="2.5" style="1" customWidth="1"/>
    <col min="8976" max="8977" width="6.25" style="1" customWidth="1"/>
    <col min="8978" max="8978" width="2.5" style="1" customWidth="1"/>
    <col min="8979" max="8985" width="6.25" style="1" customWidth="1"/>
    <col min="8986" max="8986" width="2.375" style="1" customWidth="1"/>
    <col min="8987" max="9002" width="6.25" style="1" customWidth="1"/>
    <col min="9003" max="9206" width="9" style="1"/>
    <col min="9207" max="9216" width="8.25" style="1" customWidth="1"/>
    <col min="9217" max="9217" width="3.125" style="1" customWidth="1"/>
    <col min="9218" max="9218" width="5" style="1" customWidth="1"/>
    <col min="9219" max="9230" width="6.25" style="1" customWidth="1"/>
    <col min="9231" max="9231" width="2.5" style="1" customWidth="1"/>
    <col min="9232" max="9233" width="6.25" style="1" customWidth="1"/>
    <col min="9234" max="9234" width="2.5" style="1" customWidth="1"/>
    <col min="9235" max="9241" width="6.25" style="1" customWidth="1"/>
    <col min="9242" max="9242" width="2.375" style="1" customWidth="1"/>
    <col min="9243" max="9258" width="6.25" style="1" customWidth="1"/>
    <col min="9259" max="9462" width="9" style="1"/>
    <col min="9463" max="9472" width="8.25" style="1" customWidth="1"/>
    <col min="9473" max="9473" width="3.125" style="1" customWidth="1"/>
    <col min="9474" max="9474" width="5" style="1" customWidth="1"/>
    <col min="9475" max="9486" width="6.25" style="1" customWidth="1"/>
    <col min="9487" max="9487" width="2.5" style="1" customWidth="1"/>
    <col min="9488" max="9489" width="6.25" style="1" customWidth="1"/>
    <col min="9490" max="9490" width="2.5" style="1" customWidth="1"/>
    <col min="9491" max="9497" width="6.25" style="1" customWidth="1"/>
    <col min="9498" max="9498" width="2.375" style="1" customWidth="1"/>
    <col min="9499" max="9514" width="6.25" style="1" customWidth="1"/>
    <col min="9515" max="9718" width="9" style="1"/>
    <col min="9719" max="9728" width="8.25" style="1" customWidth="1"/>
    <col min="9729" max="9729" width="3.125" style="1" customWidth="1"/>
    <col min="9730" max="9730" width="5" style="1" customWidth="1"/>
    <col min="9731" max="9742" width="6.25" style="1" customWidth="1"/>
    <col min="9743" max="9743" width="2.5" style="1" customWidth="1"/>
    <col min="9744" max="9745" width="6.25" style="1" customWidth="1"/>
    <col min="9746" max="9746" width="2.5" style="1" customWidth="1"/>
    <col min="9747" max="9753" width="6.25" style="1" customWidth="1"/>
    <col min="9754" max="9754" width="2.375" style="1" customWidth="1"/>
    <col min="9755" max="9770" width="6.25" style="1" customWidth="1"/>
    <col min="9771" max="9974" width="9" style="1"/>
    <col min="9975" max="9984" width="8.25" style="1" customWidth="1"/>
    <col min="9985" max="9985" width="3.125" style="1" customWidth="1"/>
    <col min="9986" max="9986" width="5" style="1" customWidth="1"/>
    <col min="9987" max="9998" width="6.25" style="1" customWidth="1"/>
    <col min="9999" max="9999" width="2.5" style="1" customWidth="1"/>
    <col min="10000" max="10001" width="6.25" style="1" customWidth="1"/>
    <col min="10002" max="10002" width="2.5" style="1" customWidth="1"/>
    <col min="10003" max="10009" width="6.25" style="1" customWidth="1"/>
    <col min="10010" max="10010" width="2.375" style="1" customWidth="1"/>
    <col min="10011" max="10026" width="6.25" style="1" customWidth="1"/>
    <col min="10027" max="10230" width="9" style="1"/>
    <col min="10231" max="10240" width="8.25" style="1" customWidth="1"/>
    <col min="10241" max="10241" width="3.125" style="1" customWidth="1"/>
    <col min="10242" max="10242" width="5" style="1" customWidth="1"/>
    <col min="10243" max="10254" width="6.25" style="1" customWidth="1"/>
    <col min="10255" max="10255" width="2.5" style="1" customWidth="1"/>
    <col min="10256" max="10257" width="6.25" style="1" customWidth="1"/>
    <col min="10258" max="10258" width="2.5" style="1" customWidth="1"/>
    <col min="10259" max="10265" width="6.25" style="1" customWidth="1"/>
    <col min="10266" max="10266" width="2.375" style="1" customWidth="1"/>
    <col min="10267" max="10282" width="6.25" style="1" customWidth="1"/>
    <col min="10283" max="10486" width="9" style="1"/>
    <col min="10487" max="10496" width="8.25" style="1" customWidth="1"/>
    <col min="10497" max="10497" width="3.125" style="1" customWidth="1"/>
    <col min="10498" max="10498" width="5" style="1" customWidth="1"/>
    <col min="10499" max="10510" width="6.25" style="1" customWidth="1"/>
    <col min="10511" max="10511" width="2.5" style="1" customWidth="1"/>
    <col min="10512" max="10513" width="6.25" style="1" customWidth="1"/>
    <col min="10514" max="10514" width="2.5" style="1" customWidth="1"/>
    <col min="10515" max="10521" width="6.25" style="1" customWidth="1"/>
    <col min="10522" max="10522" width="2.375" style="1" customWidth="1"/>
    <col min="10523" max="10538" width="6.25" style="1" customWidth="1"/>
    <col min="10539" max="10742" width="9" style="1"/>
    <col min="10743" max="10752" width="8.25" style="1" customWidth="1"/>
    <col min="10753" max="10753" width="3.125" style="1" customWidth="1"/>
    <col min="10754" max="10754" width="5" style="1" customWidth="1"/>
    <col min="10755" max="10766" width="6.25" style="1" customWidth="1"/>
    <col min="10767" max="10767" width="2.5" style="1" customWidth="1"/>
    <col min="10768" max="10769" width="6.25" style="1" customWidth="1"/>
    <col min="10770" max="10770" width="2.5" style="1" customWidth="1"/>
    <col min="10771" max="10777" width="6.25" style="1" customWidth="1"/>
    <col min="10778" max="10778" width="2.375" style="1" customWidth="1"/>
    <col min="10779" max="10794" width="6.25" style="1" customWidth="1"/>
    <col min="10795" max="10998" width="9" style="1"/>
    <col min="10999" max="11008" width="8.25" style="1" customWidth="1"/>
    <col min="11009" max="11009" width="3.125" style="1" customWidth="1"/>
    <col min="11010" max="11010" width="5" style="1" customWidth="1"/>
    <col min="11011" max="11022" width="6.25" style="1" customWidth="1"/>
    <col min="11023" max="11023" width="2.5" style="1" customWidth="1"/>
    <col min="11024" max="11025" width="6.25" style="1" customWidth="1"/>
    <col min="11026" max="11026" width="2.5" style="1" customWidth="1"/>
    <col min="11027" max="11033" width="6.25" style="1" customWidth="1"/>
    <col min="11034" max="11034" width="2.375" style="1" customWidth="1"/>
    <col min="11035" max="11050" width="6.25" style="1" customWidth="1"/>
    <col min="11051" max="11254" width="9" style="1"/>
    <col min="11255" max="11264" width="8.25" style="1" customWidth="1"/>
    <col min="11265" max="11265" width="3.125" style="1" customWidth="1"/>
    <col min="11266" max="11266" width="5" style="1" customWidth="1"/>
    <col min="11267" max="11278" width="6.25" style="1" customWidth="1"/>
    <col min="11279" max="11279" width="2.5" style="1" customWidth="1"/>
    <col min="11280" max="11281" width="6.25" style="1" customWidth="1"/>
    <col min="11282" max="11282" width="2.5" style="1" customWidth="1"/>
    <col min="11283" max="11289" width="6.25" style="1" customWidth="1"/>
    <col min="11290" max="11290" width="2.375" style="1" customWidth="1"/>
    <col min="11291" max="11306" width="6.25" style="1" customWidth="1"/>
    <col min="11307" max="11510" width="9" style="1"/>
    <col min="11511" max="11520" width="8.25" style="1" customWidth="1"/>
    <col min="11521" max="11521" width="3.125" style="1" customWidth="1"/>
    <col min="11522" max="11522" width="5" style="1" customWidth="1"/>
    <col min="11523" max="11534" width="6.25" style="1" customWidth="1"/>
    <col min="11535" max="11535" width="2.5" style="1" customWidth="1"/>
    <col min="11536" max="11537" width="6.25" style="1" customWidth="1"/>
    <col min="11538" max="11538" width="2.5" style="1" customWidth="1"/>
    <col min="11539" max="11545" width="6.25" style="1" customWidth="1"/>
    <col min="11546" max="11546" width="2.375" style="1" customWidth="1"/>
    <col min="11547" max="11562" width="6.25" style="1" customWidth="1"/>
    <col min="11563" max="11766" width="9" style="1"/>
    <col min="11767" max="11776" width="8.25" style="1" customWidth="1"/>
    <col min="11777" max="11777" width="3.125" style="1" customWidth="1"/>
    <col min="11778" max="11778" width="5" style="1" customWidth="1"/>
    <col min="11779" max="11790" width="6.25" style="1" customWidth="1"/>
    <col min="11791" max="11791" width="2.5" style="1" customWidth="1"/>
    <col min="11792" max="11793" width="6.25" style="1" customWidth="1"/>
    <col min="11794" max="11794" width="2.5" style="1" customWidth="1"/>
    <col min="11795" max="11801" width="6.25" style="1" customWidth="1"/>
    <col min="11802" max="11802" width="2.375" style="1" customWidth="1"/>
    <col min="11803" max="11818" width="6.25" style="1" customWidth="1"/>
    <col min="11819" max="12022" width="9" style="1"/>
    <col min="12023" max="12032" width="8.25" style="1" customWidth="1"/>
    <col min="12033" max="12033" width="3.125" style="1" customWidth="1"/>
    <col min="12034" max="12034" width="5" style="1" customWidth="1"/>
    <col min="12035" max="12046" width="6.25" style="1" customWidth="1"/>
    <col min="12047" max="12047" width="2.5" style="1" customWidth="1"/>
    <col min="12048" max="12049" width="6.25" style="1" customWidth="1"/>
    <col min="12050" max="12050" width="2.5" style="1" customWidth="1"/>
    <col min="12051" max="12057" width="6.25" style="1" customWidth="1"/>
    <col min="12058" max="12058" width="2.375" style="1" customWidth="1"/>
    <col min="12059" max="12074" width="6.25" style="1" customWidth="1"/>
    <col min="12075" max="12278" width="9" style="1"/>
    <col min="12279" max="12288" width="8.25" style="1" customWidth="1"/>
    <col min="12289" max="12289" width="3.125" style="1" customWidth="1"/>
    <col min="12290" max="12290" width="5" style="1" customWidth="1"/>
    <col min="12291" max="12302" width="6.25" style="1" customWidth="1"/>
    <col min="12303" max="12303" width="2.5" style="1" customWidth="1"/>
    <col min="12304" max="12305" width="6.25" style="1" customWidth="1"/>
    <col min="12306" max="12306" width="2.5" style="1" customWidth="1"/>
    <col min="12307" max="12313" width="6.25" style="1" customWidth="1"/>
    <col min="12314" max="12314" width="2.375" style="1" customWidth="1"/>
    <col min="12315" max="12330" width="6.25" style="1" customWidth="1"/>
    <col min="12331" max="12534" width="9" style="1"/>
    <col min="12535" max="12544" width="8.25" style="1" customWidth="1"/>
    <col min="12545" max="12545" width="3.125" style="1" customWidth="1"/>
    <col min="12546" max="12546" width="5" style="1" customWidth="1"/>
    <col min="12547" max="12558" width="6.25" style="1" customWidth="1"/>
    <col min="12559" max="12559" width="2.5" style="1" customWidth="1"/>
    <col min="12560" max="12561" width="6.25" style="1" customWidth="1"/>
    <col min="12562" max="12562" width="2.5" style="1" customWidth="1"/>
    <col min="12563" max="12569" width="6.25" style="1" customWidth="1"/>
    <col min="12570" max="12570" width="2.375" style="1" customWidth="1"/>
    <col min="12571" max="12586" width="6.25" style="1" customWidth="1"/>
    <col min="12587" max="12790" width="9" style="1"/>
    <col min="12791" max="12800" width="8.25" style="1" customWidth="1"/>
    <col min="12801" max="12801" width="3.125" style="1" customWidth="1"/>
    <col min="12802" max="12802" width="5" style="1" customWidth="1"/>
    <col min="12803" max="12814" width="6.25" style="1" customWidth="1"/>
    <col min="12815" max="12815" width="2.5" style="1" customWidth="1"/>
    <col min="12816" max="12817" width="6.25" style="1" customWidth="1"/>
    <col min="12818" max="12818" width="2.5" style="1" customWidth="1"/>
    <col min="12819" max="12825" width="6.25" style="1" customWidth="1"/>
    <col min="12826" max="12826" width="2.375" style="1" customWidth="1"/>
    <col min="12827" max="12842" width="6.25" style="1" customWidth="1"/>
    <col min="12843" max="13046" width="9" style="1"/>
    <col min="13047" max="13056" width="8.25" style="1" customWidth="1"/>
    <col min="13057" max="13057" width="3.125" style="1" customWidth="1"/>
    <col min="13058" max="13058" width="5" style="1" customWidth="1"/>
    <col min="13059" max="13070" width="6.25" style="1" customWidth="1"/>
    <col min="13071" max="13071" width="2.5" style="1" customWidth="1"/>
    <col min="13072" max="13073" width="6.25" style="1" customWidth="1"/>
    <col min="13074" max="13074" width="2.5" style="1" customWidth="1"/>
    <col min="13075" max="13081" width="6.25" style="1" customWidth="1"/>
    <col min="13082" max="13082" width="2.375" style="1" customWidth="1"/>
    <col min="13083" max="13098" width="6.25" style="1" customWidth="1"/>
    <col min="13099" max="13302" width="9" style="1"/>
    <col min="13303" max="13312" width="8.25" style="1" customWidth="1"/>
    <col min="13313" max="13313" width="3.125" style="1" customWidth="1"/>
    <col min="13314" max="13314" width="5" style="1" customWidth="1"/>
    <col min="13315" max="13326" width="6.25" style="1" customWidth="1"/>
    <col min="13327" max="13327" width="2.5" style="1" customWidth="1"/>
    <col min="13328" max="13329" width="6.25" style="1" customWidth="1"/>
    <col min="13330" max="13330" width="2.5" style="1" customWidth="1"/>
    <col min="13331" max="13337" width="6.25" style="1" customWidth="1"/>
    <col min="13338" max="13338" width="2.375" style="1" customWidth="1"/>
    <col min="13339" max="13354" width="6.25" style="1" customWidth="1"/>
    <col min="13355" max="13558" width="9" style="1"/>
    <col min="13559" max="13568" width="8.25" style="1" customWidth="1"/>
    <col min="13569" max="13569" width="3.125" style="1" customWidth="1"/>
    <col min="13570" max="13570" width="5" style="1" customWidth="1"/>
    <col min="13571" max="13582" width="6.25" style="1" customWidth="1"/>
    <col min="13583" max="13583" width="2.5" style="1" customWidth="1"/>
    <col min="13584" max="13585" width="6.25" style="1" customWidth="1"/>
    <col min="13586" max="13586" width="2.5" style="1" customWidth="1"/>
    <col min="13587" max="13593" width="6.25" style="1" customWidth="1"/>
    <col min="13594" max="13594" width="2.375" style="1" customWidth="1"/>
    <col min="13595" max="13610" width="6.25" style="1" customWidth="1"/>
    <col min="13611" max="13814" width="9" style="1"/>
    <col min="13815" max="13824" width="8.25" style="1" customWidth="1"/>
    <col min="13825" max="13825" width="3.125" style="1" customWidth="1"/>
    <col min="13826" max="13826" width="5" style="1" customWidth="1"/>
    <col min="13827" max="13838" width="6.25" style="1" customWidth="1"/>
    <col min="13839" max="13839" width="2.5" style="1" customWidth="1"/>
    <col min="13840" max="13841" width="6.25" style="1" customWidth="1"/>
    <col min="13842" max="13842" width="2.5" style="1" customWidth="1"/>
    <col min="13843" max="13849" width="6.25" style="1" customWidth="1"/>
    <col min="13850" max="13850" width="2.375" style="1" customWidth="1"/>
    <col min="13851" max="13866" width="6.25" style="1" customWidth="1"/>
    <col min="13867" max="14070" width="9" style="1"/>
    <col min="14071" max="14080" width="8.25" style="1" customWidth="1"/>
    <col min="14081" max="14081" width="3.125" style="1" customWidth="1"/>
    <col min="14082" max="14082" width="5" style="1" customWidth="1"/>
    <col min="14083" max="14094" width="6.25" style="1" customWidth="1"/>
    <col min="14095" max="14095" width="2.5" style="1" customWidth="1"/>
    <col min="14096" max="14097" width="6.25" style="1" customWidth="1"/>
    <col min="14098" max="14098" width="2.5" style="1" customWidth="1"/>
    <col min="14099" max="14105" width="6.25" style="1" customWidth="1"/>
    <col min="14106" max="14106" width="2.375" style="1" customWidth="1"/>
    <col min="14107" max="14122" width="6.25" style="1" customWidth="1"/>
    <col min="14123" max="14326" width="9" style="1"/>
    <col min="14327" max="14336" width="8.25" style="1" customWidth="1"/>
    <col min="14337" max="14337" width="3.125" style="1" customWidth="1"/>
    <col min="14338" max="14338" width="5" style="1" customWidth="1"/>
    <col min="14339" max="14350" width="6.25" style="1" customWidth="1"/>
    <col min="14351" max="14351" width="2.5" style="1" customWidth="1"/>
    <col min="14352" max="14353" width="6.25" style="1" customWidth="1"/>
    <col min="14354" max="14354" width="2.5" style="1" customWidth="1"/>
    <col min="14355" max="14361" width="6.25" style="1" customWidth="1"/>
    <col min="14362" max="14362" width="2.375" style="1" customWidth="1"/>
    <col min="14363" max="14378" width="6.25" style="1" customWidth="1"/>
    <col min="14379" max="14582" width="9" style="1"/>
    <col min="14583" max="14592" width="8.25" style="1" customWidth="1"/>
    <col min="14593" max="14593" width="3.125" style="1" customWidth="1"/>
    <col min="14594" max="14594" width="5" style="1" customWidth="1"/>
    <col min="14595" max="14606" width="6.25" style="1" customWidth="1"/>
    <col min="14607" max="14607" width="2.5" style="1" customWidth="1"/>
    <col min="14608" max="14609" width="6.25" style="1" customWidth="1"/>
    <col min="14610" max="14610" width="2.5" style="1" customWidth="1"/>
    <col min="14611" max="14617" width="6.25" style="1" customWidth="1"/>
    <col min="14618" max="14618" width="2.375" style="1" customWidth="1"/>
    <col min="14619" max="14634" width="6.25" style="1" customWidth="1"/>
    <col min="14635" max="14838" width="9" style="1"/>
    <col min="14839" max="14848" width="8.25" style="1" customWidth="1"/>
    <col min="14849" max="14849" width="3.125" style="1" customWidth="1"/>
    <col min="14850" max="14850" width="5" style="1" customWidth="1"/>
    <col min="14851" max="14862" width="6.25" style="1" customWidth="1"/>
    <col min="14863" max="14863" width="2.5" style="1" customWidth="1"/>
    <col min="14864" max="14865" width="6.25" style="1" customWidth="1"/>
    <col min="14866" max="14866" width="2.5" style="1" customWidth="1"/>
    <col min="14867" max="14873" width="6.25" style="1" customWidth="1"/>
    <col min="14874" max="14874" width="2.375" style="1" customWidth="1"/>
    <col min="14875" max="14890" width="6.25" style="1" customWidth="1"/>
    <col min="14891" max="15094" width="9" style="1"/>
    <col min="15095" max="15104" width="8.25" style="1" customWidth="1"/>
    <col min="15105" max="15105" width="3.125" style="1" customWidth="1"/>
    <col min="15106" max="15106" width="5" style="1" customWidth="1"/>
    <col min="15107" max="15118" width="6.25" style="1" customWidth="1"/>
    <col min="15119" max="15119" width="2.5" style="1" customWidth="1"/>
    <col min="15120" max="15121" width="6.25" style="1" customWidth="1"/>
    <col min="15122" max="15122" width="2.5" style="1" customWidth="1"/>
    <col min="15123" max="15129" width="6.25" style="1" customWidth="1"/>
    <col min="15130" max="15130" width="2.375" style="1" customWidth="1"/>
    <col min="15131" max="15146" width="6.25" style="1" customWidth="1"/>
    <col min="15147" max="15350" width="9" style="1"/>
    <col min="15351" max="15360" width="8.25" style="1" customWidth="1"/>
    <col min="15361" max="15361" width="3.125" style="1" customWidth="1"/>
    <col min="15362" max="15362" width="5" style="1" customWidth="1"/>
    <col min="15363" max="15374" width="6.25" style="1" customWidth="1"/>
    <col min="15375" max="15375" width="2.5" style="1" customWidth="1"/>
    <col min="15376" max="15377" width="6.25" style="1" customWidth="1"/>
    <col min="15378" max="15378" width="2.5" style="1" customWidth="1"/>
    <col min="15379" max="15385" width="6.25" style="1" customWidth="1"/>
    <col min="15386" max="15386" width="2.375" style="1" customWidth="1"/>
    <col min="15387" max="15402" width="6.25" style="1" customWidth="1"/>
    <col min="15403" max="15606" width="9" style="1"/>
    <col min="15607" max="15616" width="8.25" style="1" customWidth="1"/>
    <col min="15617" max="15617" width="3.125" style="1" customWidth="1"/>
    <col min="15618" max="15618" width="5" style="1" customWidth="1"/>
    <col min="15619" max="15630" width="6.25" style="1" customWidth="1"/>
    <col min="15631" max="15631" width="2.5" style="1" customWidth="1"/>
    <col min="15632" max="15633" width="6.25" style="1" customWidth="1"/>
    <col min="15634" max="15634" width="2.5" style="1" customWidth="1"/>
    <col min="15635" max="15641" width="6.25" style="1" customWidth="1"/>
    <col min="15642" max="15642" width="2.375" style="1" customWidth="1"/>
    <col min="15643" max="15658" width="6.25" style="1" customWidth="1"/>
    <col min="15659" max="15862" width="9" style="1"/>
    <col min="15863" max="15872" width="8.25" style="1" customWidth="1"/>
    <col min="15873" max="15873" width="3.125" style="1" customWidth="1"/>
    <col min="15874" max="15874" width="5" style="1" customWidth="1"/>
    <col min="15875" max="15886" width="6.25" style="1" customWidth="1"/>
    <col min="15887" max="15887" width="2.5" style="1" customWidth="1"/>
    <col min="15888" max="15889" width="6.25" style="1" customWidth="1"/>
    <col min="15890" max="15890" width="2.5" style="1" customWidth="1"/>
    <col min="15891" max="15897" width="6.25" style="1" customWidth="1"/>
    <col min="15898" max="15898" width="2.375" style="1" customWidth="1"/>
    <col min="15899" max="15914" width="6.25" style="1" customWidth="1"/>
    <col min="15915" max="16118" width="9" style="1"/>
    <col min="16119" max="16128" width="8.25" style="1" customWidth="1"/>
    <col min="16129" max="16129" width="3.125" style="1" customWidth="1"/>
    <col min="16130" max="16130" width="5" style="1" customWidth="1"/>
    <col min="16131" max="16142" width="6.25" style="1" customWidth="1"/>
    <col min="16143" max="16143" width="2.5" style="1" customWidth="1"/>
    <col min="16144" max="16145" width="6.25" style="1" customWidth="1"/>
    <col min="16146" max="16146" width="2.5" style="1" customWidth="1"/>
    <col min="16147" max="16153" width="6.25" style="1" customWidth="1"/>
    <col min="16154" max="16154" width="2.375" style="1" customWidth="1"/>
    <col min="16155" max="16170" width="6.25" style="1" customWidth="1"/>
    <col min="16171" max="16384" width="9" style="1"/>
  </cols>
  <sheetData>
    <row r="1" spans="1:28" ht="22.5" customHeight="1">
      <c r="A1" s="166" t="s">
        <v>156</v>
      </c>
      <c r="B1" s="166"/>
      <c r="C1" s="166"/>
      <c r="D1" s="166"/>
      <c r="E1" s="166"/>
      <c r="F1" s="166"/>
      <c r="G1" s="166"/>
      <c r="H1" s="166"/>
      <c r="I1" s="166"/>
      <c r="J1" s="166"/>
      <c r="K1" s="166"/>
      <c r="M1" s="2" t="s">
        <v>1</v>
      </c>
      <c r="N1" s="3"/>
      <c r="O1" s="3"/>
      <c r="P1" s="3"/>
      <c r="Q1" s="3"/>
      <c r="R1" s="3"/>
      <c r="S1" s="3"/>
      <c r="T1" s="3"/>
      <c r="U1" s="3"/>
      <c r="V1" s="3"/>
      <c r="W1" s="3"/>
      <c r="X1" s="3"/>
    </row>
    <row r="2" spans="1:28" ht="22.5" customHeight="1">
      <c r="A2" s="5"/>
      <c r="M2" s="4" t="s">
        <v>157</v>
      </c>
      <c r="N2" s="3"/>
      <c r="O2" s="3"/>
      <c r="P2" s="3"/>
      <c r="Q2" s="3"/>
      <c r="R2" s="3"/>
      <c r="S2" s="3"/>
      <c r="T2" s="3"/>
      <c r="U2" s="3"/>
      <c r="V2" s="3"/>
      <c r="W2" s="3"/>
      <c r="X2" s="3"/>
    </row>
    <row r="3" spans="1:28" ht="22.5" customHeight="1">
      <c r="D3" s="1"/>
      <c r="M3" s="100" t="s">
        <v>3</v>
      </c>
      <c r="N3" s="6" t="s">
        <v>4</v>
      </c>
      <c r="O3" s="11"/>
      <c r="P3" s="6" t="s">
        <v>5</v>
      </c>
      <c r="Q3" s="9"/>
      <c r="R3" s="6" t="s">
        <v>144</v>
      </c>
      <c r="S3" s="9"/>
      <c r="T3" s="100" t="s">
        <v>145</v>
      </c>
      <c r="U3" s="6"/>
      <c r="V3" s="7" t="s">
        <v>146</v>
      </c>
      <c r="W3" s="7"/>
      <c r="X3" s="8"/>
      <c r="Z3" s="10"/>
      <c r="AA3" s="11" t="s">
        <v>119</v>
      </c>
      <c r="AB3" s="9"/>
    </row>
    <row r="4" spans="1:28" ht="14.25" customHeight="1" thickBot="1">
      <c r="B4" s="102" t="s">
        <v>166</v>
      </c>
      <c r="C4" s="102"/>
      <c r="D4" s="13"/>
      <c r="E4" s="5" t="s">
        <v>19</v>
      </c>
      <c r="M4" s="101"/>
      <c r="N4" s="14" t="s">
        <v>20</v>
      </c>
      <c r="O4" s="77" t="s">
        <v>21</v>
      </c>
      <c r="P4" s="14" t="s">
        <v>20</v>
      </c>
      <c r="Q4" s="14" t="s">
        <v>21</v>
      </c>
      <c r="R4" s="14" t="s">
        <v>20</v>
      </c>
      <c r="S4" s="14" t="s">
        <v>21</v>
      </c>
      <c r="T4" s="101"/>
      <c r="U4" s="14" t="s">
        <v>26</v>
      </c>
      <c r="V4" s="14" t="s">
        <v>27</v>
      </c>
      <c r="W4" s="14" t="s">
        <v>28</v>
      </c>
      <c r="X4" s="14" t="s">
        <v>29</v>
      </c>
      <c r="Z4" s="14" t="s">
        <v>30</v>
      </c>
      <c r="AA4" s="14" t="s">
        <v>31</v>
      </c>
      <c r="AB4" s="14" t="s">
        <v>32</v>
      </c>
    </row>
    <row r="5" spans="1:28" ht="19.5" thickTop="1">
      <c r="M5" s="15">
        <v>20</v>
      </c>
      <c r="N5" s="63">
        <v>2240</v>
      </c>
      <c r="O5" s="78">
        <v>1470</v>
      </c>
      <c r="P5" s="63">
        <v>2060</v>
      </c>
      <c r="Q5" s="63">
        <v>1290</v>
      </c>
      <c r="R5" s="63">
        <v>760</v>
      </c>
      <c r="S5" s="63">
        <v>1530</v>
      </c>
      <c r="T5" s="63">
        <v>170</v>
      </c>
      <c r="U5" s="64">
        <v>0.01</v>
      </c>
      <c r="V5" s="64">
        <v>0.03</v>
      </c>
      <c r="W5" s="64">
        <v>0.04</v>
      </c>
      <c r="X5" s="64">
        <v>0.06</v>
      </c>
      <c r="Z5" s="19">
        <v>790</v>
      </c>
      <c r="AA5" s="19">
        <v>500</v>
      </c>
      <c r="AB5" s="19">
        <v>0</v>
      </c>
    </row>
    <row r="6" spans="1:28">
      <c r="B6" s="5" t="s">
        <v>37</v>
      </c>
      <c r="C6" s="20"/>
      <c r="D6" s="13"/>
      <c r="E6" s="5" t="s">
        <v>39</v>
      </c>
      <c r="F6" s="20"/>
      <c r="G6" s="1"/>
      <c r="I6" s="20"/>
      <c r="J6" s="1"/>
      <c r="M6" s="22">
        <v>31</v>
      </c>
      <c r="N6" s="23">
        <v>2070</v>
      </c>
      <c r="O6" s="80">
        <v>1300</v>
      </c>
      <c r="P6" s="23">
        <v>1940</v>
      </c>
      <c r="Q6" s="23">
        <v>1170</v>
      </c>
      <c r="R6" s="23">
        <v>760</v>
      </c>
      <c r="S6" s="23">
        <v>1530</v>
      </c>
      <c r="T6" s="23">
        <v>120</v>
      </c>
      <c r="U6" s="18">
        <v>0.01</v>
      </c>
      <c r="V6" s="18">
        <v>0.03</v>
      </c>
      <c r="W6" s="18">
        <v>0.04</v>
      </c>
      <c r="X6" s="18">
        <v>0.05</v>
      </c>
      <c r="Z6" s="24"/>
      <c r="AA6" s="24"/>
      <c r="AB6" s="24"/>
    </row>
    <row r="7" spans="1:28">
      <c r="M7" s="22">
        <v>41</v>
      </c>
      <c r="N7" s="23">
        <v>2020</v>
      </c>
      <c r="O7" s="80">
        <v>1250</v>
      </c>
      <c r="P7" s="23">
        <v>1920</v>
      </c>
      <c r="Q7" s="23">
        <v>1150</v>
      </c>
      <c r="R7" s="23">
        <v>760</v>
      </c>
      <c r="S7" s="23">
        <v>1530</v>
      </c>
      <c r="T7" s="23">
        <v>100</v>
      </c>
      <c r="U7" s="18">
        <v>0.01</v>
      </c>
      <c r="V7" s="18">
        <v>0.03</v>
      </c>
      <c r="W7" s="18">
        <v>0.04</v>
      </c>
      <c r="X7" s="18">
        <v>0.06</v>
      </c>
      <c r="Z7" s="24"/>
      <c r="AA7" s="24"/>
      <c r="AB7" s="24"/>
    </row>
    <row r="8" spans="1:28">
      <c r="B8" s="5" t="s">
        <v>42</v>
      </c>
      <c r="M8" s="4">
        <v>1</v>
      </c>
      <c r="N8" s="36">
        <v>2</v>
      </c>
      <c r="O8" s="4">
        <v>3</v>
      </c>
      <c r="P8" s="36">
        <v>4</v>
      </c>
      <c r="Q8" s="4">
        <v>5</v>
      </c>
      <c r="R8" s="36">
        <v>6</v>
      </c>
      <c r="S8" s="4">
        <v>7</v>
      </c>
      <c r="T8" s="36">
        <v>8</v>
      </c>
      <c r="U8" s="4">
        <v>9</v>
      </c>
      <c r="V8" s="36">
        <v>10</v>
      </c>
      <c r="W8" s="4">
        <v>11</v>
      </c>
      <c r="X8" s="36">
        <v>12</v>
      </c>
      <c r="Z8" s="24"/>
      <c r="AA8" s="24"/>
      <c r="AB8" s="24"/>
    </row>
    <row r="9" spans="1:28" ht="17.25" customHeight="1">
      <c r="C9" s="25"/>
      <c r="F9" s="26"/>
      <c r="G9" s="27"/>
      <c r="H9" s="28"/>
      <c r="I9" s="26"/>
      <c r="J9" s="26"/>
      <c r="K9" s="29"/>
      <c r="M9" s="4"/>
      <c r="N9" s="36"/>
      <c r="O9" s="36"/>
      <c r="P9" s="36"/>
      <c r="Q9" s="36"/>
      <c r="R9" s="36"/>
      <c r="S9" s="36"/>
      <c r="T9" s="36"/>
      <c r="U9" s="36"/>
      <c r="V9" s="36"/>
      <c r="W9" s="36"/>
      <c r="X9" s="36"/>
      <c r="Z9" s="24"/>
      <c r="AA9" s="24"/>
      <c r="AB9" s="24"/>
    </row>
    <row r="10" spans="1:28">
      <c r="B10" s="26"/>
      <c r="C10" s="167" t="s">
        <v>46</v>
      </c>
      <c r="D10" s="167" t="s">
        <v>47</v>
      </c>
      <c r="E10" s="168" t="s">
        <v>41</v>
      </c>
      <c r="F10" s="81"/>
      <c r="G10" s="82"/>
      <c r="H10" s="26"/>
      <c r="I10" s="26"/>
      <c r="J10" s="20"/>
      <c r="K10" s="20"/>
      <c r="M10" s="4"/>
      <c r="N10" s="36"/>
      <c r="O10" s="36"/>
      <c r="P10" s="36"/>
      <c r="Q10" s="36"/>
      <c r="R10" s="36"/>
      <c r="S10" s="36"/>
      <c r="T10" s="36"/>
      <c r="U10" s="36"/>
      <c r="V10" s="36"/>
      <c r="W10" s="36"/>
      <c r="X10" s="36"/>
      <c r="Z10" s="24"/>
      <c r="AA10" s="24"/>
      <c r="AB10" s="24"/>
    </row>
    <row r="11" spans="1:28" ht="24.75" customHeight="1">
      <c r="B11" s="26"/>
      <c r="C11" s="150"/>
      <c r="D11" s="150"/>
      <c r="E11" s="150"/>
      <c r="F11" s="169" t="s">
        <v>147</v>
      </c>
      <c r="G11" s="169"/>
      <c r="H11" s="26"/>
      <c r="I11" s="26"/>
      <c r="J11" s="20"/>
      <c r="K11" s="20"/>
      <c r="M11" s="4"/>
      <c r="N11" s="36"/>
      <c r="O11" s="36"/>
      <c r="P11" s="36"/>
      <c r="Q11" s="36"/>
      <c r="R11" s="36"/>
      <c r="S11" s="36"/>
      <c r="T11" s="36"/>
      <c r="U11" s="36"/>
      <c r="V11" s="36"/>
      <c r="W11" s="36"/>
      <c r="X11" s="36"/>
      <c r="Z11" s="24"/>
      <c r="AA11" s="24"/>
      <c r="AB11" s="24"/>
    </row>
    <row r="12" spans="1:28">
      <c r="B12" s="31" t="s">
        <v>48</v>
      </c>
      <c r="C12" s="13"/>
      <c r="D12" s="13"/>
      <c r="E12" s="83">
        <f>SUM(C12:D12)</f>
        <v>0</v>
      </c>
      <c r="F12" s="139"/>
      <c r="G12" s="141"/>
      <c r="H12" s="1"/>
      <c r="I12" s="1"/>
      <c r="J12" s="20"/>
      <c r="K12" s="20"/>
      <c r="M12" s="4"/>
      <c r="N12" s="36"/>
      <c r="O12" s="36"/>
      <c r="P12" s="36"/>
      <c r="Q12" s="36"/>
      <c r="R12" s="36"/>
      <c r="S12" s="36"/>
      <c r="T12" s="36"/>
      <c r="U12" s="36"/>
      <c r="V12" s="36"/>
      <c r="W12" s="36"/>
      <c r="X12" s="36"/>
      <c r="Z12" s="24"/>
      <c r="AA12" s="24"/>
      <c r="AB12" s="24"/>
    </row>
    <row r="13" spans="1:28">
      <c r="B13" s="31" t="s">
        <v>49</v>
      </c>
      <c r="C13" s="13"/>
      <c r="D13" s="13"/>
      <c r="E13" s="83">
        <f>SUM(C13:D13)</f>
        <v>0</v>
      </c>
      <c r="F13" s="139"/>
      <c r="G13" s="141"/>
      <c r="H13" s="1"/>
      <c r="I13" s="1"/>
      <c r="J13" s="20"/>
      <c r="K13" s="20"/>
      <c r="M13" s="4"/>
      <c r="N13" s="36"/>
      <c r="O13" s="36"/>
      <c r="P13" s="36"/>
      <c r="Q13" s="36"/>
      <c r="R13" s="36"/>
      <c r="S13" s="36"/>
      <c r="T13" s="36"/>
      <c r="U13" s="36"/>
      <c r="V13" s="36"/>
      <c r="W13" s="36"/>
      <c r="X13" s="36"/>
      <c r="Z13" s="24"/>
      <c r="AA13" s="24"/>
      <c r="AB13" s="24"/>
    </row>
    <row r="14" spans="1:28">
      <c r="B14" s="31" t="s">
        <v>50</v>
      </c>
      <c r="C14" s="13"/>
      <c r="D14" s="13"/>
      <c r="E14" s="83">
        <f>SUM(C14:D14)</f>
        <v>0</v>
      </c>
      <c r="F14" s="139"/>
      <c r="G14" s="141"/>
      <c r="H14" s="1"/>
      <c r="I14" s="1"/>
      <c r="J14" s="20"/>
      <c r="K14" s="20"/>
      <c r="M14" s="4"/>
      <c r="N14" s="36"/>
      <c r="O14" s="36"/>
      <c r="P14" s="36"/>
      <c r="Q14" s="36"/>
      <c r="R14" s="36"/>
      <c r="S14" s="36"/>
      <c r="T14" s="36"/>
      <c r="U14" s="36"/>
      <c r="V14" s="36"/>
      <c r="W14" s="36"/>
      <c r="X14" s="36"/>
      <c r="Z14" s="24"/>
      <c r="AA14" s="24"/>
      <c r="AB14" s="24"/>
    </row>
    <row r="15" spans="1:28">
      <c r="B15" s="31" t="s">
        <v>41</v>
      </c>
      <c r="C15" s="21">
        <f>SUM(C12:C14)</f>
        <v>0</v>
      </c>
      <c r="D15" s="21">
        <f>SUM(D12:D14)</f>
        <v>0</v>
      </c>
      <c r="E15" s="83">
        <f>SUM(E12:E14)</f>
        <v>0</v>
      </c>
      <c r="F15" s="146">
        <f>SUM(F12:G14)</f>
        <v>0</v>
      </c>
      <c r="G15" s="148"/>
      <c r="H15" s="1"/>
      <c r="I15" s="1"/>
      <c r="J15" s="20"/>
      <c r="K15" s="20"/>
      <c r="M15" s="4"/>
      <c r="N15" s="36"/>
      <c r="O15" s="36"/>
      <c r="P15" s="36"/>
      <c r="Q15" s="36"/>
      <c r="R15" s="36"/>
      <c r="S15" s="36"/>
      <c r="T15" s="36"/>
      <c r="U15" s="36"/>
      <c r="V15" s="36"/>
      <c r="W15" s="36"/>
      <c r="X15" s="36"/>
      <c r="Z15" s="24"/>
      <c r="AA15" s="24"/>
      <c r="AB15" s="24"/>
    </row>
    <row r="16" spans="1:28">
      <c r="B16" s="31"/>
      <c r="C16" s="20"/>
      <c r="D16" s="20"/>
      <c r="E16" s="20"/>
      <c r="F16" s="31"/>
      <c r="G16" s="20"/>
      <c r="H16" s="20"/>
      <c r="I16" s="20"/>
      <c r="J16" s="20"/>
      <c r="K16" s="20"/>
      <c r="M16" s="4"/>
      <c r="N16" s="36"/>
      <c r="O16" s="36"/>
      <c r="P16" s="36"/>
      <c r="Q16" s="36"/>
      <c r="R16" s="36"/>
      <c r="S16" s="36"/>
      <c r="T16" s="36"/>
      <c r="U16" s="36"/>
      <c r="V16" s="36"/>
      <c r="W16" s="36"/>
      <c r="X16" s="36"/>
      <c r="Z16" s="24"/>
      <c r="AA16" s="24"/>
      <c r="AB16" s="24"/>
    </row>
    <row r="17" spans="2:28" ht="13.5" customHeight="1">
      <c r="M17" s="4"/>
      <c r="N17" s="36"/>
      <c r="O17" s="36"/>
      <c r="P17" s="36"/>
      <c r="Q17" s="36"/>
      <c r="R17" s="36"/>
      <c r="S17" s="36"/>
      <c r="T17" s="36"/>
      <c r="U17" s="36"/>
      <c r="V17" s="36"/>
      <c r="W17" s="36"/>
      <c r="X17" s="36"/>
      <c r="Z17" s="24"/>
      <c r="AA17" s="24"/>
      <c r="AB17" s="24"/>
    </row>
    <row r="18" spans="2:28" ht="14.25" customHeight="1">
      <c r="B18" s="5" t="s">
        <v>55</v>
      </c>
      <c r="M18" s="4"/>
      <c r="N18" s="36"/>
      <c r="O18" s="36"/>
      <c r="P18" s="36"/>
      <c r="Q18" s="36"/>
      <c r="R18" s="36"/>
      <c r="S18" s="36"/>
      <c r="T18" s="36"/>
      <c r="U18" s="36"/>
      <c r="V18" s="36"/>
      <c r="W18" s="36"/>
      <c r="X18" s="36"/>
      <c r="Z18" s="24"/>
      <c r="AA18" s="24"/>
      <c r="AB18" s="24"/>
    </row>
    <row r="19" spans="2:28" ht="14.25" customHeight="1">
      <c r="B19" s="103" t="s">
        <v>56</v>
      </c>
      <c r="C19" s="103"/>
      <c r="D19" s="103" t="s">
        <v>58</v>
      </c>
      <c r="E19" s="103"/>
      <c r="F19" s="103" t="s">
        <v>59</v>
      </c>
      <c r="G19" s="103"/>
      <c r="H19" s="103" t="s">
        <v>60</v>
      </c>
      <c r="I19" s="104"/>
      <c r="J19" s="35"/>
      <c r="M19" s="4"/>
      <c r="N19" s="36"/>
      <c r="O19" s="36"/>
      <c r="P19" s="36"/>
      <c r="Q19" s="36"/>
      <c r="R19" s="36"/>
      <c r="S19" s="36"/>
      <c r="T19" s="36"/>
      <c r="U19" s="36"/>
      <c r="V19" s="36"/>
      <c r="W19" s="36"/>
      <c r="X19" s="36"/>
      <c r="Z19" s="24"/>
      <c r="AA19" s="24"/>
      <c r="AB19" s="24"/>
    </row>
    <row r="20" spans="2:28" ht="14.25" customHeight="1">
      <c r="B20" s="103"/>
      <c r="C20" s="103"/>
      <c r="D20" s="103"/>
      <c r="E20" s="103"/>
      <c r="F20" s="103"/>
      <c r="G20" s="103"/>
      <c r="H20" s="103"/>
      <c r="I20" s="104"/>
      <c r="J20" s="105"/>
      <c r="K20" s="106"/>
      <c r="M20" s="38" t="s">
        <v>148</v>
      </c>
      <c r="N20" s="38" t="s">
        <v>149</v>
      </c>
      <c r="O20" s="38"/>
      <c r="P20" s="38"/>
      <c r="Q20" s="38"/>
      <c r="R20" s="38"/>
      <c r="S20" s="38"/>
      <c r="T20" s="38"/>
    </row>
    <row r="21" spans="2:28">
      <c r="B21" s="115" t="s">
        <v>4</v>
      </c>
      <c r="C21" s="115"/>
      <c r="D21" s="120"/>
      <c r="E21" s="120"/>
      <c r="F21" s="103"/>
      <c r="G21" s="103"/>
      <c r="H21" s="116">
        <f>((M21*C$12)+(N21*(C$13+C$14)))*$D$4*12*D21</f>
        <v>0</v>
      </c>
      <c r="I21" s="117"/>
      <c r="J21" s="118"/>
      <c r="K21" s="119"/>
      <c r="M21" s="40">
        <f>IFERROR(VLOOKUP($D$6,$M$5:$X$7,$N$8,1),0)</f>
        <v>0</v>
      </c>
      <c r="N21" s="40">
        <f>IFERROR(VLOOKUP($D$6,$M$5:$X$7,$O$8,1),0)</f>
        <v>0</v>
      </c>
      <c r="O21" s="40"/>
      <c r="P21" s="40"/>
      <c r="Q21" s="40"/>
      <c r="R21" s="40"/>
      <c r="S21" s="40"/>
      <c r="T21" s="40"/>
      <c r="U21" s="4"/>
      <c r="V21" s="4"/>
      <c r="W21" s="4"/>
      <c r="X21" s="4"/>
    </row>
    <row r="22" spans="2:28">
      <c r="B22" s="115" t="s">
        <v>5</v>
      </c>
      <c r="C22" s="115"/>
      <c r="D22" s="120"/>
      <c r="E22" s="120"/>
      <c r="F22" s="103"/>
      <c r="G22" s="103"/>
      <c r="H22" s="116">
        <f>((M22*D$12)+(N22*(D$13+D$14)))*$D$4*12*D22</f>
        <v>0</v>
      </c>
      <c r="I22" s="117"/>
      <c r="J22" s="118"/>
      <c r="K22" s="119"/>
      <c r="M22" s="40">
        <f>IFERROR(VLOOKUP($D$6,$M$5:$X$7,$P$8,1),0)</f>
        <v>0</v>
      </c>
      <c r="N22" s="40">
        <f>IFERROR(VLOOKUP($D$6,$M$5:$X$7,$Q$8,1),0)</f>
        <v>0</v>
      </c>
      <c r="O22" s="40"/>
      <c r="P22" s="40"/>
      <c r="Q22" s="40"/>
      <c r="R22" s="40"/>
      <c r="S22" s="40"/>
      <c r="T22" s="40"/>
      <c r="U22" s="4"/>
      <c r="V22" s="4"/>
      <c r="W22" s="4"/>
      <c r="X22" s="4"/>
    </row>
    <row r="23" spans="2:28">
      <c r="B23" s="115" t="s">
        <v>150</v>
      </c>
      <c r="C23" s="115"/>
      <c r="D23" s="103"/>
      <c r="E23" s="103"/>
      <c r="F23" s="103"/>
      <c r="G23" s="103"/>
      <c r="H23" s="116">
        <f>(M23*$D$4*F12*12)+(N23*D4*(F13+F14)*12)</f>
        <v>0</v>
      </c>
      <c r="I23" s="117"/>
      <c r="J23" s="118"/>
      <c r="K23" s="119"/>
      <c r="M23" s="40">
        <f>IFERROR(VLOOKUP($D$6,$M$5:$X$7,$R$8,1),0)</f>
        <v>0</v>
      </c>
      <c r="N23" s="40">
        <f>IFERROR(VLOOKUP($D$6,$M$5:$X$7,$S$8,1),0)</f>
        <v>0</v>
      </c>
      <c r="O23" s="41"/>
      <c r="P23" s="41"/>
      <c r="Q23" s="41"/>
      <c r="R23" s="41"/>
      <c r="S23" s="41"/>
      <c r="T23" s="41"/>
      <c r="U23" s="4"/>
      <c r="V23" s="4"/>
      <c r="W23" s="4"/>
      <c r="X23" s="4"/>
      <c r="Z23" s="24"/>
      <c r="AA23" s="24"/>
      <c r="AB23" s="24"/>
    </row>
    <row r="24" spans="2:28">
      <c r="B24" s="115" t="s">
        <v>151</v>
      </c>
      <c r="C24" s="115"/>
      <c r="D24" s="120"/>
      <c r="E24" s="120"/>
      <c r="F24" s="103"/>
      <c r="G24" s="103"/>
      <c r="H24" s="125">
        <f>M24*E$15*$D$4*12*-1*D24</f>
        <v>0</v>
      </c>
      <c r="I24" s="126"/>
      <c r="J24" s="118"/>
      <c r="K24" s="119"/>
      <c r="M24" s="40">
        <f>IFERROR(VLOOKUP($D$6,$M$5:$X$7,$T$8,1),0)</f>
        <v>0</v>
      </c>
      <c r="N24" s="41"/>
      <c r="O24" s="41"/>
      <c r="P24" s="41"/>
      <c r="Q24" s="41"/>
      <c r="R24" s="41"/>
      <c r="S24" s="41"/>
      <c r="T24" s="41"/>
      <c r="U24" s="4"/>
      <c r="V24" s="4"/>
      <c r="W24" s="4"/>
      <c r="X24" s="4"/>
      <c r="Z24" s="24"/>
      <c r="AA24" s="24"/>
      <c r="AB24" s="24"/>
    </row>
    <row r="25" spans="2:28">
      <c r="B25" s="115" t="s">
        <v>79</v>
      </c>
      <c r="C25" s="115"/>
      <c r="D25" s="120"/>
      <c r="E25" s="120"/>
      <c r="F25" s="120"/>
      <c r="G25" s="120"/>
      <c r="H25" s="116">
        <f>IF(D25=1,M25*$D$4*12,0)</f>
        <v>0</v>
      </c>
      <c r="I25" s="117"/>
      <c r="J25" s="118"/>
      <c r="K25" s="119"/>
      <c r="M25" s="40">
        <f>IFERROR(HLOOKUP(F25,Z4:AB5,2,FALSE),0)</f>
        <v>0</v>
      </c>
      <c r="N25" s="41"/>
      <c r="O25" s="41"/>
      <c r="P25" s="41"/>
      <c r="Q25" s="41"/>
      <c r="R25" s="41"/>
      <c r="S25" s="41"/>
      <c r="T25" s="41"/>
      <c r="U25" s="4"/>
      <c r="V25" s="4"/>
      <c r="W25" s="4"/>
      <c r="X25" s="4"/>
      <c r="Z25" s="24"/>
      <c r="AA25" s="24"/>
      <c r="AB25" s="24"/>
    </row>
    <row r="26" spans="2:28">
      <c r="B26" s="115" t="s">
        <v>81</v>
      </c>
      <c r="C26" s="115"/>
      <c r="D26" s="120"/>
      <c r="E26" s="120"/>
      <c r="F26" s="120"/>
      <c r="G26" s="120"/>
      <c r="H26" s="125">
        <f>IF(D26=1,ROUNDDOWN((SUM($H$21:$I$23)/12)*HLOOKUP(F26,$M$26:$P$27,2,FALSE)*-1,-1),0)</f>
        <v>0</v>
      </c>
      <c r="I26" s="126"/>
      <c r="J26" s="43"/>
      <c r="K26" s="44"/>
      <c r="M26" s="45" t="s">
        <v>26</v>
      </c>
      <c r="N26" s="45" t="s">
        <v>27</v>
      </c>
      <c r="O26" s="45" t="s">
        <v>28</v>
      </c>
      <c r="P26" s="45" t="s">
        <v>29</v>
      </c>
      <c r="Q26" s="46"/>
      <c r="R26" s="46"/>
      <c r="S26" s="46"/>
      <c r="T26" s="46"/>
      <c r="Z26" s="24"/>
      <c r="AA26" s="24"/>
      <c r="AB26" s="24"/>
    </row>
    <row r="27" spans="2:28">
      <c r="B27" s="115" t="s">
        <v>82</v>
      </c>
      <c r="C27" s="115"/>
      <c r="D27" s="120"/>
      <c r="E27" s="120"/>
      <c r="F27" s="120"/>
      <c r="G27" s="120"/>
      <c r="H27" s="125">
        <f t="shared" ref="H27:H37" si="0">IF(D27=1,ROUNDDOWN((SUM($H$21:$I$23)/12)*HLOOKUP(F27,$M$26:$P$27,2,FALSE)*-1,-1),0)</f>
        <v>0</v>
      </c>
      <c r="I27" s="126"/>
      <c r="J27" s="43"/>
      <c r="K27" s="44"/>
      <c r="M27" s="47">
        <f>IFERROR(VLOOKUP($D$6,$M$5:$X$7,$U$8,1),0)</f>
        <v>0</v>
      </c>
      <c r="N27" s="47">
        <f>IFERROR(VLOOKUP($D$6,$M$5:$X$7,$V$8,1),0)</f>
        <v>0</v>
      </c>
      <c r="O27" s="47">
        <f>IFERROR(VLOOKUP($D$6,$M$5:$X$7,$W$8,1),0)</f>
        <v>0</v>
      </c>
      <c r="P27" s="47">
        <f>IFERROR(VLOOKUP($D$6,$M$5:$X$7,$X$8,1),0)</f>
        <v>0</v>
      </c>
      <c r="Q27" s="46"/>
      <c r="R27" s="46"/>
      <c r="S27" s="46"/>
      <c r="T27" s="46"/>
      <c r="Z27" s="24"/>
      <c r="AA27" s="24"/>
      <c r="AB27" s="24"/>
    </row>
    <row r="28" spans="2:28">
      <c r="B28" s="115" t="s">
        <v>83</v>
      </c>
      <c r="C28" s="115"/>
      <c r="D28" s="120"/>
      <c r="E28" s="120"/>
      <c r="F28" s="120"/>
      <c r="G28" s="120"/>
      <c r="H28" s="125">
        <f t="shared" si="0"/>
        <v>0</v>
      </c>
      <c r="I28" s="126"/>
      <c r="J28" s="43"/>
      <c r="K28" s="44"/>
      <c r="M28" s="47"/>
      <c r="N28" s="47"/>
      <c r="O28" s="47"/>
      <c r="P28" s="47"/>
      <c r="Q28" s="46"/>
      <c r="R28" s="46"/>
      <c r="S28" s="46"/>
      <c r="T28" s="46"/>
      <c r="Z28" s="24"/>
      <c r="AA28" s="24"/>
      <c r="AB28" s="24"/>
    </row>
    <row r="29" spans="2:28">
      <c r="B29" s="115" t="s">
        <v>84</v>
      </c>
      <c r="C29" s="115"/>
      <c r="D29" s="120"/>
      <c r="E29" s="120"/>
      <c r="F29" s="120"/>
      <c r="G29" s="120"/>
      <c r="H29" s="125">
        <f t="shared" si="0"/>
        <v>0</v>
      </c>
      <c r="I29" s="126"/>
      <c r="J29" s="43"/>
      <c r="K29" s="44"/>
      <c r="M29" s="47"/>
      <c r="N29" s="47"/>
      <c r="O29" s="47"/>
      <c r="P29" s="47"/>
      <c r="Q29" s="46"/>
      <c r="R29" s="46"/>
      <c r="S29" s="46"/>
      <c r="T29" s="46"/>
      <c r="Z29" s="24"/>
      <c r="AA29" s="24"/>
      <c r="AB29" s="24"/>
    </row>
    <row r="30" spans="2:28">
      <c r="B30" s="115" t="s">
        <v>85</v>
      </c>
      <c r="C30" s="115"/>
      <c r="D30" s="120"/>
      <c r="E30" s="120"/>
      <c r="F30" s="120"/>
      <c r="G30" s="120"/>
      <c r="H30" s="125">
        <f t="shared" si="0"/>
        <v>0</v>
      </c>
      <c r="I30" s="126"/>
      <c r="J30" s="43"/>
      <c r="K30" s="44"/>
      <c r="M30" s="47"/>
      <c r="N30" s="47"/>
      <c r="O30" s="47"/>
      <c r="P30" s="47"/>
      <c r="Q30" s="46"/>
      <c r="R30" s="46"/>
      <c r="S30" s="46"/>
      <c r="T30" s="46"/>
      <c r="Z30" s="24"/>
      <c r="AA30" s="24"/>
      <c r="AB30" s="24"/>
    </row>
    <row r="31" spans="2:28">
      <c r="B31" s="115" t="s">
        <v>86</v>
      </c>
      <c r="C31" s="115"/>
      <c r="D31" s="120"/>
      <c r="E31" s="120"/>
      <c r="F31" s="120"/>
      <c r="G31" s="120"/>
      <c r="H31" s="125">
        <f t="shared" si="0"/>
        <v>0</v>
      </c>
      <c r="I31" s="126"/>
      <c r="J31" s="43"/>
      <c r="K31" s="44"/>
      <c r="M31" s="47"/>
      <c r="N31" s="47"/>
      <c r="O31" s="47"/>
      <c r="P31" s="47"/>
      <c r="Q31" s="46"/>
      <c r="R31" s="46"/>
      <c r="S31" s="46"/>
      <c r="T31" s="46"/>
      <c r="Z31" s="24"/>
      <c r="AA31" s="24"/>
      <c r="AB31" s="24"/>
    </row>
    <row r="32" spans="2:28">
      <c r="B32" s="115" t="s">
        <v>87</v>
      </c>
      <c r="C32" s="115"/>
      <c r="D32" s="120"/>
      <c r="E32" s="120"/>
      <c r="F32" s="120"/>
      <c r="G32" s="120"/>
      <c r="H32" s="125">
        <f t="shared" si="0"/>
        <v>0</v>
      </c>
      <c r="I32" s="126"/>
      <c r="J32" s="43"/>
      <c r="K32" s="44"/>
      <c r="M32" s="47"/>
      <c r="N32" s="47"/>
      <c r="O32" s="47"/>
      <c r="P32" s="47"/>
      <c r="Q32" s="46"/>
      <c r="R32" s="46"/>
      <c r="S32" s="46"/>
      <c r="T32" s="46"/>
      <c r="Z32" s="24"/>
      <c r="AA32" s="24"/>
      <c r="AB32" s="24"/>
    </row>
    <row r="33" spans="2:28">
      <c r="B33" s="115" t="s">
        <v>88</v>
      </c>
      <c r="C33" s="115"/>
      <c r="D33" s="120"/>
      <c r="E33" s="120"/>
      <c r="F33" s="120"/>
      <c r="G33" s="120"/>
      <c r="H33" s="125">
        <f t="shared" si="0"/>
        <v>0</v>
      </c>
      <c r="I33" s="126"/>
      <c r="J33" s="43"/>
      <c r="K33" s="44"/>
      <c r="M33" s="47"/>
      <c r="N33" s="47"/>
      <c r="O33" s="47"/>
      <c r="P33" s="47"/>
      <c r="Q33" s="46"/>
      <c r="R33" s="46"/>
      <c r="S33" s="46"/>
      <c r="T33" s="46"/>
      <c r="Z33" s="24"/>
      <c r="AA33" s="24"/>
      <c r="AB33" s="24"/>
    </row>
    <row r="34" spans="2:28">
      <c r="B34" s="115" t="s">
        <v>89</v>
      </c>
      <c r="C34" s="115"/>
      <c r="D34" s="120"/>
      <c r="E34" s="120"/>
      <c r="F34" s="120"/>
      <c r="G34" s="120"/>
      <c r="H34" s="125">
        <f t="shared" si="0"/>
        <v>0</v>
      </c>
      <c r="I34" s="126"/>
      <c r="J34" s="43"/>
      <c r="K34" s="44"/>
      <c r="M34" s="47"/>
      <c r="N34" s="47"/>
      <c r="O34" s="47"/>
      <c r="P34" s="47"/>
      <c r="Q34" s="46"/>
      <c r="R34" s="46"/>
      <c r="S34" s="46"/>
      <c r="T34" s="46"/>
      <c r="Z34" s="24"/>
      <c r="AA34" s="24"/>
      <c r="AB34" s="24"/>
    </row>
    <row r="35" spans="2:28">
      <c r="B35" s="115" t="s">
        <v>90</v>
      </c>
      <c r="C35" s="115"/>
      <c r="D35" s="120"/>
      <c r="E35" s="120"/>
      <c r="F35" s="120"/>
      <c r="G35" s="120"/>
      <c r="H35" s="125">
        <f t="shared" si="0"/>
        <v>0</v>
      </c>
      <c r="I35" s="126"/>
      <c r="J35" s="43"/>
      <c r="K35" s="44"/>
      <c r="M35" s="47"/>
      <c r="N35" s="47"/>
      <c r="O35" s="47"/>
      <c r="P35" s="47"/>
      <c r="Q35" s="46"/>
      <c r="R35" s="46"/>
      <c r="S35" s="46"/>
      <c r="T35" s="46"/>
      <c r="Z35" s="24"/>
      <c r="AA35" s="24"/>
      <c r="AB35" s="24"/>
    </row>
    <row r="36" spans="2:28">
      <c r="B36" s="115" t="s">
        <v>91</v>
      </c>
      <c r="C36" s="115"/>
      <c r="D36" s="120"/>
      <c r="E36" s="120"/>
      <c r="F36" s="120"/>
      <c r="G36" s="120"/>
      <c r="H36" s="125">
        <f t="shared" si="0"/>
        <v>0</v>
      </c>
      <c r="I36" s="126"/>
      <c r="J36" s="43"/>
      <c r="K36" s="44"/>
      <c r="M36" s="47"/>
      <c r="N36" s="47"/>
      <c r="O36" s="47"/>
      <c r="P36" s="47"/>
      <c r="Q36" s="46"/>
      <c r="R36" s="46"/>
      <c r="S36" s="46"/>
      <c r="T36" s="46"/>
      <c r="Z36" s="24"/>
      <c r="AA36" s="24"/>
      <c r="AB36" s="24"/>
    </row>
    <row r="37" spans="2:28">
      <c r="B37" s="115" t="s">
        <v>92</v>
      </c>
      <c r="C37" s="115"/>
      <c r="D37" s="120"/>
      <c r="E37" s="120"/>
      <c r="F37" s="120"/>
      <c r="G37" s="120"/>
      <c r="H37" s="125">
        <f t="shared" si="0"/>
        <v>0</v>
      </c>
      <c r="I37" s="126"/>
      <c r="J37" s="43"/>
      <c r="K37" s="44"/>
      <c r="M37" s="47"/>
      <c r="N37" s="47"/>
      <c r="O37" s="47"/>
      <c r="P37" s="47"/>
      <c r="Q37" s="46"/>
      <c r="R37" s="46"/>
      <c r="S37" s="46"/>
      <c r="T37" s="46"/>
      <c r="Z37" s="24"/>
      <c r="AA37" s="24"/>
      <c r="AB37" s="24"/>
    </row>
    <row r="38" spans="2:28">
      <c r="B38" s="48"/>
      <c r="C38" s="48"/>
      <c r="G38" s="20" t="s">
        <v>41</v>
      </c>
      <c r="H38" s="129">
        <f>SUM(H21:I37)</f>
        <v>0</v>
      </c>
      <c r="I38" s="130"/>
      <c r="J38" s="118"/>
      <c r="K38" s="119"/>
    </row>
    <row r="41" spans="2:28" ht="25.5">
      <c r="B41" s="127" t="s">
        <v>93</v>
      </c>
      <c r="C41" s="127"/>
      <c r="D41" s="128">
        <f>H38</f>
        <v>0</v>
      </c>
      <c r="E41" s="128"/>
      <c r="F41" s="50" t="s">
        <v>94</v>
      </c>
      <c r="G41" s="49"/>
      <c r="H41" s="49"/>
      <c r="I41" s="49"/>
      <c r="J41" s="49"/>
      <c r="K41" s="49"/>
    </row>
  </sheetData>
  <sheetProtection algorithmName="SHA-512" hashValue="lhCXUKlWge6seZsQE+K3xH/MPaIitzRp9Rhe1R+Dxmzs/zQMGq4JdMNpU3oljChcsHfn2K8NRaqUW+dv4TCiuA==" saltValue="szD/616kbH800pxmsL5f6g==" spinCount="100000" sheet="1" objects="1" scenarios="1"/>
  <mergeCells count="94">
    <mergeCell ref="H38:I38"/>
    <mergeCell ref="J38:K38"/>
    <mergeCell ref="B41:C41"/>
    <mergeCell ref="D41:E4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J24:K24"/>
    <mergeCell ref="B25:C25"/>
    <mergeCell ref="D25:E25"/>
    <mergeCell ref="F25:G25"/>
    <mergeCell ref="H25:I25"/>
    <mergeCell ref="J25:K25"/>
    <mergeCell ref="B22:C22"/>
    <mergeCell ref="D22:E22"/>
    <mergeCell ref="F22:G22"/>
    <mergeCell ref="H22:I22"/>
    <mergeCell ref="J22:K22"/>
    <mergeCell ref="B23:C23"/>
    <mergeCell ref="D23:E23"/>
    <mergeCell ref="F23:G23"/>
    <mergeCell ref="H23:I23"/>
    <mergeCell ref="J23:K23"/>
    <mergeCell ref="H19:I20"/>
    <mergeCell ref="J20:K20"/>
    <mergeCell ref="B21:C21"/>
    <mergeCell ref="D21:E21"/>
    <mergeCell ref="F21:G21"/>
    <mergeCell ref="H21:I21"/>
    <mergeCell ref="J21:K21"/>
    <mergeCell ref="F12:G12"/>
    <mergeCell ref="F13:G13"/>
    <mergeCell ref="F14:G14"/>
    <mergeCell ref="F15:G15"/>
    <mergeCell ref="B19:C20"/>
    <mergeCell ref="D19:E20"/>
    <mergeCell ref="F19:G20"/>
    <mergeCell ref="A1:K1"/>
    <mergeCell ref="M3:M4"/>
    <mergeCell ref="T3:T4"/>
    <mergeCell ref="B4:C4"/>
    <mergeCell ref="C10:C11"/>
    <mergeCell ref="D10:D11"/>
    <mergeCell ref="E10:E11"/>
    <mergeCell ref="F11:G11"/>
  </mergeCells>
  <phoneticPr fontId="3"/>
  <dataValidations count="4">
    <dataValidation type="list" allowBlank="1" showInputMessage="1" showErrorMessage="1" sqref="D4" xr:uid="{93ECA616-8091-4A54-9110-6C6C9D5854B2}">
      <formula1>"0,1,2,3,4,5,6,7,8,9,10,11,12,13,14,15,16,17,18,19"</formula1>
    </dataValidation>
    <dataValidation type="list" allowBlank="1" showInputMessage="1" showErrorMessage="1" sqref="F25:G25" xr:uid="{EA15D87B-9419-42AD-B4A1-26E095C9AD8A}">
      <formula1>"Ａ,Ｂ,Ｃ"</formula1>
    </dataValidation>
    <dataValidation type="list" allowBlank="1" showInputMessage="1" showErrorMessage="1" sqref="D21:E37" xr:uid="{BADE5523-C216-4357-B6A8-4F5F3B41EBE8}">
      <formula1>"1"</formula1>
    </dataValidation>
    <dataValidation type="list" allowBlank="1" showInputMessage="1" showErrorMessage="1" sqref="F26:G37" xr:uid="{BA7BFDF1-967D-4278-9FC5-DAF04FFF438C}">
      <formula1>$U$4:$X$4</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1745-4D03-46D4-9548-DD422656AC80}">
  <dimension ref="A1:BD30"/>
  <sheetViews>
    <sheetView view="pageBreakPreview" zoomScaleNormal="90" zoomScaleSheetLayoutView="100" workbookViewId="0">
      <selection sqref="A1:K1"/>
    </sheetView>
  </sheetViews>
  <sheetFormatPr defaultRowHeight="18.75"/>
  <cols>
    <col min="1" max="1" width="1.875" style="1" customWidth="1"/>
    <col min="2" max="11" width="8.25" style="5" customWidth="1"/>
    <col min="12" max="12" width="3.125" style="1" customWidth="1"/>
    <col min="13" max="13" width="5" style="2" customWidth="1"/>
    <col min="14" max="19" width="6.25" style="2" customWidth="1"/>
    <col min="20" max="20" width="2.5" style="4" customWidth="1"/>
    <col min="21" max="23" width="6.25" style="4" customWidth="1"/>
    <col min="24" max="24" width="2.375" style="4" customWidth="1"/>
    <col min="25" max="30" width="6.25" style="4" customWidth="1"/>
    <col min="31" max="37" width="6.25" style="51" customWidth="1"/>
    <col min="38" max="56" width="9" style="51"/>
    <col min="57" max="241" width="9" style="1"/>
    <col min="242" max="251" width="8.25" style="1" customWidth="1"/>
    <col min="252" max="252" width="3.125" style="1" customWidth="1"/>
    <col min="253" max="253" width="5" style="1" customWidth="1"/>
    <col min="254" max="265" width="6.25" style="1" customWidth="1"/>
    <col min="266" max="266" width="2.5" style="1" customWidth="1"/>
    <col min="267" max="268" width="6.25" style="1" customWidth="1"/>
    <col min="269" max="269" width="2.5" style="1" customWidth="1"/>
    <col min="270" max="276" width="6.25" style="1" customWidth="1"/>
    <col min="277" max="277" width="2.375" style="1" customWidth="1"/>
    <col min="278" max="293" width="6.25" style="1" customWidth="1"/>
    <col min="294" max="497" width="9" style="1"/>
    <col min="498" max="507" width="8.25" style="1" customWidth="1"/>
    <col min="508" max="508" width="3.125" style="1" customWidth="1"/>
    <col min="509" max="509" width="5" style="1" customWidth="1"/>
    <col min="510" max="521" width="6.25" style="1" customWidth="1"/>
    <col min="522" max="522" width="2.5" style="1" customWidth="1"/>
    <col min="523" max="524" width="6.25" style="1" customWidth="1"/>
    <col min="525" max="525" width="2.5" style="1" customWidth="1"/>
    <col min="526" max="532" width="6.25" style="1" customWidth="1"/>
    <col min="533" max="533" width="2.375" style="1" customWidth="1"/>
    <col min="534" max="549" width="6.25" style="1" customWidth="1"/>
    <col min="550" max="753" width="9" style="1"/>
    <col min="754" max="763" width="8.25" style="1" customWidth="1"/>
    <col min="764" max="764" width="3.125" style="1" customWidth="1"/>
    <col min="765" max="765" width="5" style="1" customWidth="1"/>
    <col min="766" max="777" width="6.25" style="1" customWidth="1"/>
    <col min="778" max="778" width="2.5" style="1" customWidth="1"/>
    <col min="779" max="780" width="6.25" style="1" customWidth="1"/>
    <col min="781" max="781" width="2.5" style="1" customWidth="1"/>
    <col min="782" max="788" width="6.25" style="1" customWidth="1"/>
    <col min="789" max="789" width="2.375" style="1" customWidth="1"/>
    <col min="790" max="805" width="6.25" style="1" customWidth="1"/>
    <col min="806" max="1009" width="9" style="1"/>
    <col min="1010" max="1019" width="8.25" style="1" customWidth="1"/>
    <col min="1020" max="1020" width="3.125" style="1" customWidth="1"/>
    <col min="1021" max="1021" width="5" style="1" customWidth="1"/>
    <col min="1022" max="1033" width="6.25" style="1" customWidth="1"/>
    <col min="1034" max="1034" width="2.5" style="1" customWidth="1"/>
    <col min="1035" max="1036" width="6.25" style="1" customWidth="1"/>
    <col min="1037" max="1037" width="2.5" style="1" customWidth="1"/>
    <col min="1038" max="1044" width="6.25" style="1" customWidth="1"/>
    <col min="1045" max="1045" width="2.375" style="1" customWidth="1"/>
    <col min="1046" max="1061" width="6.25" style="1" customWidth="1"/>
    <col min="1062" max="1265" width="9" style="1"/>
    <col min="1266" max="1275" width="8.25" style="1" customWidth="1"/>
    <col min="1276" max="1276" width="3.125" style="1" customWidth="1"/>
    <col min="1277" max="1277" width="5" style="1" customWidth="1"/>
    <col min="1278" max="1289" width="6.25" style="1" customWidth="1"/>
    <col min="1290" max="1290" width="2.5" style="1" customWidth="1"/>
    <col min="1291" max="1292" width="6.25" style="1" customWidth="1"/>
    <col min="1293" max="1293" width="2.5" style="1" customWidth="1"/>
    <col min="1294" max="1300" width="6.25" style="1" customWidth="1"/>
    <col min="1301" max="1301" width="2.375" style="1" customWidth="1"/>
    <col min="1302" max="1317" width="6.25" style="1" customWidth="1"/>
    <col min="1318" max="1521" width="9" style="1"/>
    <col min="1522" max="1531" width="8.25" style="1" customWidth="1"/>
    <col min="1532" max="1532" width="3.125" style="1" customWidth="1"/>
    <col min="1533" max="1533" width="5" style="1" customWidth="1"/>
    <col min="1534" max="1545" width="6.25" style="1" customWidth="1"/>
    <col min="1546" max="1546" width="2.5" style="1" customWidth="1"/>
    <col min="1547" max="1548" width="6.25" style="1" customWidth="1"/>
    <col min="1549" max="1549" width="2.5" style="1" customWidth="1"/>
    <col min="1550" max="1556" width="6.25" style="1" customWidth="1"/>
    <col min="1557" max="1557" width="2.375" style="1" customWidth="1"/>
    <col min="1558" max="1573" width="6.25" style="1" customWidth="1"/>
    <col min="1574" max="1777" width="9" style="1"/>
    <col min="1778" max="1787" width="8.25" style="1" customWidth="1"/>
    <col min="1788" max="1788" width="3.125" style="1" customWidth="1"/>
    <col min="1789" max="1789" width="5" style="1" customWidth="1"/>
    <col min="1790" max="1801" width="6.25" style="1" customWidth="1"/>
    <col min="1802" max="1802" width="2.5" style="1" customWidth="1"/>
    <col min="1803" max="1804" width="6.25" style="1" customWidth="1"/>
    <col min="1805" max="1805" width="2.5" style="1" customWidth="1"/>
    <col min="1806" max="1812" width="6.25" style="1" customWidth="1"/>
    <col min="1813" max="1813" width="2.375" style="1" customWidth="1"/>
    <col min="1814" max="1829" width="6.25" style="1" customWidth="1"/>
    <col min="1830" max="2033" width="9" style="1"/>
    <col min="2034" max="2043" width="8.25" style="1" customWidth="1"/>
    <col min="2044" max="2044" width="3.125" style="1" customWidth="1"/>
    <col min="2045" max="2045" width="5" style="1" customWidth="1"/>
    <col min="2046" max="2057" width="6.25" style="1" customWidth="1"/>
    <col min="2058" max="2058" width="2.5" style="1" customWidth="1"/>
    <col min="2059" max="2060" width="6.25" style="1" customWidth="1"/>
    <col min="2061" max="2061" width="2.5" style="1" customWidth="1"/>
    <col min="2062" max="2068" width="6.25" style="1" customWidth="1"/>
    <col min="2069" max="2069" width="2.375" style="1" customWidth="1"/>
    <col min="2070" max="2085" width="6.25" style="1" customWidth="1"/>
    <col min="2086" max="2289" width="9" style="1"/>
    <col min="2290" max="2299" width="8.25" style="1" customWidth="1"/>
    <col min="2300" max="2300" width="3.125" style="1" customWidth="1"/>
    <col min="2301" max="2301" width="5" style="1" customWidth="1"/>
    <col min="2302" max="2313" width="6.25" style="1" customWidth="1"/>
    <col min="2314" max="2314" width="2.5" style="1" customWidth="1"/>
    <col min="2315" max="2316" width="6.25" style="1" customWidth="1"/>
    <col min="2317" max="2317" width="2.5" style="1" customWidth="1"/>
    <col min="2318" max="2324" width="6.25" style="1" customWidth="1"/>
    <col min="2325" max="2325" width="2.375" style="1" customWidth="1"/>
    <col min="2326" max="2341" width="6.25" style="1" customWidth="1"/>
    <col min="2342" max="2545" width="9" style="1"/>
    <col min="2546" max="2555" width="8.25" style="1" customWidth="1"/>
    <col min="2556" max="2556" width="3.125" style="1" customWidth="1"/>
    <col min="2557" max="2557" width="5" style="1" customWidth="1"/>
    <col min="2558" max="2569" width="6.25" style="1" customWidth="1"/>
    <col min="2570" max="2570" width="2.5" style="1" customWidth="1"/>
    <col min="2571" max="2572" width="6.25" style="1" customWidth="1"/>
    <col min="2573" max="2573" width="2.5" style="1" customWidth="1"/>
    <col min="2574" max="2580" width="6.25" style="1" customWidth="1"/>
    <col min="2581" max="2581" width="2.375" style="1" customWidth="1"/>
    <col min="2582" max="2597" width="6.25" style="1" customWidth="1"/>
    <col min="2598" max="2801" width="9" style="1"/>
    <col min="2802" max="2811" width="8.25" style="1" customWidth="1"/>
    <col min="2812" max="2812" width="3.125" style="1" customWidth="1"/>
    <col min="2813" max="2813" width="5" style="1" customWidth="1"/>
    <col min="2814" max="2825" width="6.25" style="1" customWidth="1"/>
    <col min="2826" max="2826" width="2.5" style="1" customWidth="1"/>
    <col min="2827" max="2828" width="6.25" style="1" customWidth="1"/>
    <col min="2829" max="2829" width="2.5" style="1" customWidth="1"/>
    <col min="2830" max="2836" width="6.25" style="1" customWidth="1"/>
    <col min="2837" max="2837" width="2.375" style="1" customWidth="1"/>
    <col min="2838" max="2853" width="6.25" style="1" customWidth="1"/>
    <col min="2854" max="3057" width="9" style="1"/>
    <col min="3058" max="3067" width="8.25" style="1" customWidth="1"/>
    <col min="3068" max="3068" width="3.125" style="1" customWidth="1"/>
    <col min="3069" max="3069" width="5" style="1" customWidth="1"/>
    <col min="3070" max="3081" width="6.25" style="1" customWidth="1"/>
    <col min="3082" max="3082" width="2.5" style="1" customWidth="1"/>
    <col min="3083" max="3084" width="6.25" style="1" customWidth="1"/>
    <col min="3085" max="3085" width="2.5" style="1" customWidth="1"/>
    <col min="3086" max="3092" width="6.25" style="1" customWidth="1"/>
    <col min="3093" max="3093" width="2.375" style="1" customWidth="1"/>
    <col min="3094" max="3109" width="6.25" style="1" customWidth="1"/>
    <col min="3110" max="3313" width="9" style="1"/>
    <col min="3314" max="3323" width="8.25" style="1" customWidth="1"/>
    <col min="3324" max="3324" width="3.125" style="1" customWidth="1"/>
    <col min="3325" max="3325" width="5" style="1" customWidth="1"/>
    <col min="3326" max="3337" width="6.25" style="1" customWidth="1"/>
    <col min="3338" max="3338" width="2.5" style="1" customWidth="1"/>
    <col min="3339" max="3340" width="6.25" style="1" customWidth="1"/>
    <col min="3341" max="3341" width="2.5" style="1" customWidth="1"/>
    <col min="3342" max="3348" width="6.25" style="1" customWidth="1"/>
    <col min="3349" max="3349" width="2.375" style="1" customWidth="1"/>
    <col min="3350" max="3365" width="6.25" style="1" customWidth="1"/>
    <col min="3366" max="3569" width="9" style="1"/>
    <col min="3570" max="3579" width="8.25" style="1" customWidth="1"/>
    <col min="3580" max="3580" width="3.125" style="1" customWidth="1"/>
    <col min="3581" max="3581" width="5" style="1" customWidth="1"/>
    <col min="3582" max="3593" width="6.25" style="1" customWidth="1"/>
    <col min="3594" max="3594" width="2.5" style="1" customWidth="1"/>
    <col min="3595" max="3596" width="6.25" style="1" customWidth="1"/>
    <col min="3597" max="3597" width="2.5" style="1" customWidth="1"/>
    <col min="3598" max="3604" width="6.25" style="1" customWidth="1"/>
    <col min="3605" max="3605" width="2.375" style="1" customWidth="1"/>
    <col min="3606" max="3621" width="6.25" style="1" customWidth="1"/>
    <col min="3622" max="3825" width="9" style="1"/>
    <col min="3826" max="3835" width="8.25" style="1" customWidth="1"/>
    <col min="3836" max="3836" width="3.125" style="1" customWidth="1"/>
    <col min="3837" max="3837" width="5" style="1" customWidth="1"/>
    <col min="3838" max="3849" width="6.25" style="1" customWidth="1"/>
    <col min="3850" max="3850" width="2.5" style="1" customWidth="1"/>
    <col min="3851" max="3852" width="6.25" style="1" customWidth="1"/>
    <col min="3853" max="3853" width="2.5" style="1" customWidth="1"/>
    <col min="3854" max="3860" width="6.25" style="1" customWidth="1"/>
    <col min="3861" max="3861" width="2.375" style="1" customWidth="1"/>
    <col min="3862" max="3877" width="6.25" style="1" customWidth="1"/>
    <col min="3878" max="4081" width="9" style="1"/>
    <col min="4082" max="4091" width="8.25" style="1" customWidth="1"/>
    <col min="4092" max="4092" width="3.125" style="1" customWidth="1"/>
    <col min="4093" max="4093" width="5" style="1" customWidth="1"/>
    <col min="4094" max="4105" width="6.25" style="1" customWidth="1"/>
    <col min="4106" max="4106" width="2.5" style="1" customWidth="1"/>
    <col min="4107" max="4108" width="6.25" style="1" customWidth="1"/>
    <col min="4109" max="4109" width="2.5" style="1" customWidth="1"/>
    <col min="4110" max="4116" width="6.25" style="1" customWidth="1"/>
    <col min="4117" max="4117" width="2.375" style="1" customWidth="1"/>
    <col min="4118" max="4133" width="6.25" style="1" customWidth="1"/>
    <col min="4134" max="4337" width="9" style="1"/>
    <col min="4338" max="4347" width="8.25" style="1" customWidth="1"/>
    <col min="4348" max="4348" width="3.125" style="1" customWidth="1"/>
    <col min="4349" max="4349" width="5" style="1" customWidth="1"/>
    <col min="4350" max="4361" width="6.25" style="1" customWidth="1"/>
    <col min="4362" max="4362" width="2.5" style="1" customWidth="1"/>
    <col min="4363" max="4364" width="6.25" style="1" customWidth="1"/>
    <col min="4365" max="4365" width="2.5" style="1" customWidth="1"/>
    <col min="4366" max="4372" width="6.25" style="1" customWidth="1"/>
    <col min="4373" max="4373" width="2.375" style="1" customWidth="1"/>
    <col min="4374" max="4389" width="6.25" style="1" customWidth="1"/>
    <col min="4390" max="4593" width="9" style="1"/>
    <col min="4594" max="4603" width="8.25" style="1" customWidth="1"/>
    <col min="4604" max="4604" width="3.125" style="1" customWidth="1"/>
    <col min="4605" max="4605" width="5" style="1" customWidth="1"/>
    <col min="4606" max="4617" width="6.25" style="1" customWidth="1"/>
    <col min="4618" max="4618" width="2.5" style="1" customWidth="1"/>
    <col min="4619" max="4620" width="6.25" style="1" customWidth="1"/>
    <col min="4621" max="4621" width="2.5" style="1" customWidth="1"/>
    <col min="4622" max="4628" width="6.25" style="1" customWidth="1"/>
    <col min="4629" max="4629" width="2.375" style="1" customWidth="1"/>
    <col min="4630" max="4645" width="6.25" style="1" customWidth="1"/>
    <col min="4646" max="4849" width="9" style="1"/>
    <col min="4850" max="4859" width="8.25" style="1" customWidth="1"/>
    <col min="4860" max="4860" width="3.125" style="1" customWidth="1"/>
    <col min="4861" max="4861" width="5" style="1" customWidth="1"/>
    <col min="4862" max="4873" width="6.25" style="1" customWidth="1"/>
    <col min="4874" max="4874" width="2.5" style="1" customWidth="1"/>
    <col min="4875" max="4876" width="6.25" style="1" customWidth="1"/>
    <col min="4877" max="4877" width="2.5" style="1" customWidth="1"/>
    <col min="4878" max="4884" width="6.25" style="1" customWidth="1"/>
    <col min="4885" max="4885" width="2.375" style="1" customWidth="1"/>
    <col min="4886" max="4901" width="6.25" style="1" customWidth="1"/>
    <col min="4902" max="5105" width="9" style="1"/>
    <col min="5106" max="5115" width="8.25" style="1" customWidth="1"/>
    <col min="5116" max="5116" width="3.125" style="1" customWidth="1"/>
    <col min="5117" max="5117" width="5" style="1" customWidth="1"/>
    <col min="5118" max="5129" width="6.25" style="1" customWidth="1"/>
    <col min="5130" max="5130" width="2.5" style="1" customWidth="1"/>
    <col min="5131" max="5132" width="6.25" style="1" customWidth="1"/>
    <col min="5133" max="5133" width="2.5" style="1" customWidth="1"/>
    <col min="5134" max="5140" width="6.25" style="1" customWidth="1"/>
    <col min="5141" max="5141" width="2.375" style="1" customWidth="1"/>
    <col min="5142" max="5157" width="6.25" style="1" customWidth="1"/>
    <col min="5158" max="5361" width="9" style="1"/>
    <col min="5362" max="5371" width="8.25" style="1" customWidth="1"/>
    <col min="5372" max="5372" width="3.125" style="1" customWidth="1"/>
    <col min="5373" max="5373" width="5" style="1" customWidth="1"/>
    <col min="5374" max="5385" width="6.25" style="1" customWidth="1"/>
    <col min="5386" max="5386" width="2.5" style="1" customWidth="1"/>
    <col min="5387" max="5388" width="6.25" style="1" customWidth="1"/>
    <col min="5389" max="5389" width="2.5" style="1" customWidth="1"/>
    <col min="5390" max="5396" width="6.25" style="1" customWidth="1"/>
    <col min="5397" max="5397" width="2.375" style="1" customWidth="1"/>
    <col min="5398" max="5413" width="6.25" style="1" customWidth="1"/>
    <col min="5414" max="5617" width="9" style="1"/>
    <col min="5618" max="5627" width="8.25" style="1" customWidth="1"/>
    <col min="5628" max="5628" width="3.125" style="1" customWidth="1"/>
    <col min="5629" max="5629" width="5" style="1" customWidth="1"/>
    <col min="5630" max="5641" width="6.25" style="1" customWidth="1"/>
    <col min="5642" max="5642" width="2.5" style="1" customWidth="1"/>
    <col min="5643" max="5644" width="6.25" style="1" customWidth="1"/>
    <col min="5645" max="5645" width="2.5" style="1" customWidth="1"/>
    <col min="5646" max="5652" width="6.25" style="1" customWidth="1"/>
    <col min="5653" max="5653" width="2.375" style="1" customWidth="1"/>
    <col min="5654" max="5669" width="6.25" style="1" customWidth="1"/>
    <col min="5670" max="5873" width="9" style="1"/>
    <col min="5874" max="5883" width="8.25" style="1" customWidth="1"/>
    <col min="5884" max="5884" width="3.125" style="1" customWidth="1"/>
    <col min="5885" max="5885" width="5" style="1" customWidth="1"/>
    <col min="5886" max="5897" width="6.25" style="1" customWidth="1"/>
    <col min="5898" max="5898" width="2.5" style="1" customWidth="1"/>
    <col min="5899" max="5900" width="6.25" style="1" customWidth="1"/>
    <col min="5901" max="5901" width="2.5" style="1" customWidth="1"/>
    <col min="5902" max="5908" width="6.25" style="1" customWidth="1"/>
    <col min="5909" max="5909" width="2.375" style="1" customWidth="1"/>
    <col min="5910" max="5925" width="6.25" style="1" customWidth="1"/>
    <col min="5926" max="6129" width="9" style="1"/>
    <col min="6130" max="6139" width="8.25" style="1" customWidth="1"/>
    <col min="6140" max="6140" width="3.125" style="1" customWidth="1"/>
    <col min="6141" max="6141" width="5" style="1" customWidth="1"/>
    <col min="6142" max="6153" width="6.25" style="1" customWidth="1"/>
    <col min="6154" max="6154" width="2.5" style="1" customWidth="1"/>
    <col min="6155" max="6156" width="6.25" style="1" customWidth="1"/>
    <col min="6157" max="6157" width="2.5" style="1" customWidth="1"/>
    <col min="6158" max="6164" width="6.25" style="1" customWidth="1"/>
    <col min="6165" max="6165" width="2.375" style="1" customWidth="1"/>
    <col min="6166" max="6181" width="6.25" style="1" customWidth="1"/>
    <col min="6182" max="6385" width="9" style="1"/>
    <col min="6386" max="6395" width="8.25" style="1" customWidth="1"/>
    <col min="6396" max="6396" width="3.125" style="1" customWidth="1"/>
    <col min="6397" max="6397" width="5" style="1" customWidth="1"/>
    <col min="6398" max="6409" width="6.25" style="1" customWidth="1"/>
    <col min="6410" max="6410" width="2.5" style="1" customWidth="1"/>
    <col min="6411" max="6412" width="6.25" style="1" customWidth="1"/>
    <col min="6413" max="6413" width="2.5" style="1" customWidth="1"/>
    <col min="6414" max="6420" width="6.25" style="1" customWidth="1"/>
    <col min="6421" max="6421" width="2.375" style="1" customWidth="1"/>
    <col min="6422" max="6437" width="6.25" style="1" customWidth="1"/>
    <col min="6438" max="6641" width="9" style="1"/>
    <col min="6642" max="6651" width="8.25" style="1" customWidth="1"/>
    <col min="6652" max="6652" width="3.125" style="1" customWidth="1"/>
    <col min="6653" max="6653" width="5" style="1" customWidth="1"/>
    <col min="6654" max="6665" width="6.25" style="1" customWidth="1"/>
    <col min="6666" max="6666" width="2.5" style="1" customWidth="1"/>
    <col min="6667" max="6668" width="6.25" style="1" customWidth="1"/>
    <col min="6669" max="6669" width="2.5" style="1" customWidth="1"/>
    <col min="6670" max="6676" width="6.25" style="1" customWidth="1"/>
    <col min="6677" max="6677" width="2.375" style="1" customWidth="1"/>
    <col min="6678" max="6693" width="6.25" style="1" customWidth="1"/>
    <col min="6694" max="6897" width="9" style="1"/>
    <col min="6898" max="6907" width="8.25" style="1" customWidth="1"/>
    <col min="6908" max="6908" width="3.125" style="1" customWidth="1"/>
    <col min="6909" max="6909" width="5" style="1" customWidth="1"/>
    <col min="6910" max="6921" width="6.25" style="1" customWidth="1"/>
    <col min="6922" max="6922" width="2.5" style="1" customWidth="1"/>
    <col min="6923" max="6924" width="6.25" style="1" customWidth="1"/>
    <col min="6925" max="6925" width="2.5" style="1" customWidth="1"/>
    <col min="6926" max="6932" width="6.25" style="1" customWidth="1"/>
    <col min="6933" max="6933" width="2.375" style="1" customWidth="1"/>
    <col min="6934" max="6949" width="6.25" style="1" customWidth="1"/>
    <col min="6950" max="7153" width="9" style="1"/>
    <col min="7154" max="7163" width="8.25" style="1" customWidth="1"/>
    <col min="7164" max="7164" width="3.125" style="1" customWidth="1"/>
    <col min="7165" max="7165" width="5" style="1" customWidth="1"/>
    <col min="7166" max="7177" width="6.25" style="1" customWidth="1"/>
    <col min="7178" max="7178" width="2.5" style="1" customWidth="1"/>
    <col min="7179" max="7180" width="6.25" style="1" customWidth="1"/>
    <col min="7181" max="7181" width="2.5" style="1" customWidth="1"/>
    <col min="7182" max="7188" width="6.25" style="1" customWidth="1"/>
    <col min="7189" max="7189" width="2.375" style="1" customWidth="1"/>
    <col min="7190" max="7205" width="6.25" style="1" customWidth="1"/>
    <col min="7206" max="7409" width="9" style="1"/>
    <col min="7410" max="7419" width="8.25" style="1" customWidth="1"/>
    <col min="7420" max="7420" width="3.125" style="1" customWidth="1"/>
    <col min="7421" max="7421" width="5" style="1" customWidth="1"/>
    <col min="7422" max="7433" width="6.25" style="1" customWidth="1"/>
    <col min="7434" max="7434" width="2.5" style="1" customWidth="1"/>
    <col min="7435" max="7436" width="6.25" style="1" customWidth="1"/>
    <col min="7437" max="7437" width="2.5" style="1" customWidth="1"/>
    <col min="7438" max="7444" width="6.25" style="1" customWidth="1"/>
    <col min="7445" max="7445" width="2.375" style="1" customWidth="1"/>
    <col min="7446" max="7461" width="6.25" style="1" customWidth="1"/>
    <col min="7462" max="7665" width="9" style="1"/>
    <col min="7666" max="7675" width="8.25" style="1" customWidth="1"/>
    <col min="7676" max="7676" width="3.125" style="1" customWidth="1"/>
    <col min="7677" max="7677" width="5" style="1" customWidth="1"/>
    <col min="7678" max="7689" width="6.25" style="1" customWidth="1"/>
    <col min="7690" max="7690" width="2.5" style="1" customWidth="1"/>
    <col min="7691" max="7692" width="6.25" style="1" customWidth="1"/>
    <col min="7693" max="7693" width="2.5" style="1" customWidth="1"/>
    <col min="7694" max="7700" width="6.25" style="1" customWidth="1"/>
    <col min="7701" max="7701" width="2.375" style="1" customWidth="1"/>
    <col min="7702" max="7717" width="6.25" style="1" customWidth="1"/>
    <col min="7718" max="7921" width="9" style="1"/>
    <col min="7922" max="7931" width="8.25" style="1" customWidth="1"/>
    <col min="7932" max="7932" width="3.125" style="1" customWidth="1"/>
    <col min="7933" max="7933" width="5" style="1" customWidth="1"/>
    <col min="7934" max="7945" width="6.25" style="1" customWidth="1"/>
    <col min="7946" max="7946" width="2.5" style="1" customWidth="1"/>
    <col min="7947" max="7948" width="6.25" style="1" customWidth="1"/>
    <col min="7949" max="7949" width="2.5" style="1" customWidth="1"/>
    <col min="7950" max="7956" width="6.25" style="1" customWidth="1"/>
    <col min="7957" max="7957" width="2.375" style="1" customWidth="1"/>
    <col min="7958" max="7973" width="6.25" style="1" customWidth="1"/>
    <col min="7974" max="8177" width="9" style="1"/>
    <col min="8178" max="8187" width="8.25" style="1" customWidth="1"/>
    <col min="8188" max="8188" width="3.125" style="1" customWidth="1"/>
    <col min="8189" max="8189" width="5" style="1" customWidth="1"/>
    <col min="8190" max="8201" width="6.25" style="1" customWidth="1"/>
    <col min="8202" max="8202" width="2.5" style="1" customWidth="1"/>
    <col min="8203" max="8204" width="6.25" style="1" customWidth="1"/>
    <col min="8205" max="8205" width="2.5" style="1" customWidth="1"/>
    <col min="8206" max="8212" width="6.25" style="1" customWidth="1"/>
    <col min="8213" max="8213" width="2.375" style="1" customWidth="1"/>
    <col min="8214" max="8229" width="6.25" style="1" customWidth="1"/>
    <col min="8230" max="8433" width="9" style="1"/>
    <col min="8434" max="8443" width="8.25" style="1" customWidth="1"/>
    <col min="8444" max="8444" width="3.125" style="1" customWidth="1"/>
    <col min="8445" max="8445" width="5" style="1" customWidth="1"/>
    <col min="8446" max="8457" width="6.25" style="1" customWidth="1"/>
    <col min="8458" max="8458" width="2.5" style="1" customWidth="1"/>
    <col min="8459" max="8460" width="6.25" style="1" customWidth="1"/>
    <col min="8461" max="8461" width="2.5" style="1" customWidth="1"/>
    <col min="8462" max="8468" width="6.25" style="1" customWidth="1"/>
    <col min="8469" max="8469" width="2.375" style="1" customWidth="1"/>
    <col min="8470" max="8485" width="6.25" style="1" customWidth="1"/>
    <col min="8486" max="8689" width="9" style="1"/>
    <col min="8690" max="8699" width="8.25" style="1" customWidth="1"/>
    <col min="8700" max="8700" width="3.125" style="1" customWidth="1"/>
    <col min="8701" max="8701" width="5" style="1" customWidth="1"/>
    <col min="8702" max="8713" width="6.25" style="1" customWidth="1"/>
    <col min="8714" max="8714" width="2.5" style="1" customWidth="1"/>
    <col min="8715" max="8716" width="6.25" style="1" customWidth="1"/>
    <col min="8717" max="8717" width="2.5" style="1" customWidth="1"/>
    <col min="8718" max="8724" width="6.25" style="1" customWidth="1"/>
    <col min="8725" max="8725" width="2.375" style="1" customWidth="1"/>
    <col min="8726" max="8741" width="6.25" style="1" customWidth="1"/>
    <col min="8742" max="8945" width="9" style="1"/>
    <col min="8946" max="8955" width="8.25" style="1" customWidth="1"/>
    <col min="8956" max="8956" width="3.125" style="1" customWidth="1"/>
    <col min="8957" max="8957" width="5" style="1" customWidth="1"/>
    <col min="8958" max="8969" width="6.25" style="1" customWidth="1"/>
    <col min="8970" max="8970" width="2.5" style="1" customWidth="1"/>
    <col min="8971" max="8972" width="6.25" style="1" customWidth="1"/>
    <col min="8973" max="8973" width="2.5" style="1" customWidth="1"/>
    <col min="8974" max="8980" width="6.25" style="1" customWidth="1"/>
    <col min="8981" max="8981" width="2.375" style="1" customWidth="1"/>
    <col min="8982" max="8997" width="6.25" style="1" customWidth="1"/>
    <col min="8998" max="9201" width="9" style="1"/>
    <col min="9202" max="9211" width="8.25" style="1" customWidth="1"/>
    <col min="9212" max="9212" width="3.125" style="1" customWidth="1"/>
    <col min="9213" max="9213" width="5" style="1" customWidth="1"/>
    <col min="9214" max="9225" width="6.25" style="1" customWidth="1"/>
    <col min="9226" max="9226" width="2.5" style="1" customWidth="1"/>
    <col min="9227" max="9228" width="6.25" style="1" customWidth="1"/>
    <col min="9229" max="9229" width="2.5" style="1" customWidth="1"/>
    <col min="9230" max="9236" width="6.25" style="1" customWidth="1"/>
    <col min="9237" max="9237" width="2.375" style="1" customWidth="1"/>
    <col min="9238" max="9253" width="6.25" style="1" customWidth="1"/>
    <col min="9254" max="9457" width="9" style="1"/>
    <col min="9458" max="9467" width="8.25" style="1" customWidth="1"/>
    <col min="9468" max="9468" width="3.125" style="1" customWidth="1"/>
    <col min="9469" max="9469" width="5" style="1" customWidth="1"/>
    <col min="9470" max="9481" width="6.25" style="1" customWidth="1"/>
    <col min="9482" max="9482" width="2.5" style="1" customWidth="1"/>
    <col min="9483" max="9484" width="6.25" style="1" customWidth="1"/>
    <col min="9485" max="9485" width="2.5" style="1" customWidth="1"/>
    <col min="9486" max="9492" width="6.25" style="1" customWidth="1"/>
    <col min="9493" max="9493" width="2.375" style="1" customWidth="1"/>
    <col min="9494" max="9509" width="6.25" style="1" customWidth="1"/>
    <col min="9510" max="9713" width="9" style="1"/>
    <col min="9714" max="9723" width="8.25" style="1" customWidth="1"/>
    <col min="9724" max="9724" width="3.125" style="1" customWidth="1"/>
    <col min="9725" max="9725" width="5" style="1" customWidth="1"/>
    <col min="9726" max="9737" width="6.25" style="1" customWidth="1"/>
    <col min="9738" max="9738" width="2.5" style="1" customWidth="1"/>
    <col min="9739" max="9740" width="6.25" style="1" customWidth="1"/>
    <col min="9741" max="9741" width="2.5" style="1" customWidth="1"/>
    <col min="9742" max="9748" width="6.25" style="1" customWidth="1"/>
    <col min="9749" max="9749" width="2.375" style="1" customWidth="1"/>
    <col min="9750" max="9765" width="6.25" style="1" customWidth="1"/>
    <col min="9766" max="9969" width="9" style="1"/>
    <col min="9970" max="9979" width="8.25" style="1" customWidth="1"/>
    <col min="9980" max="9980" width="3.125" style="1" customWidth="1"/>
    <col min="9981" max="9981" width="5" style="1" customWidth="1"/>
    <col min="9982" max="9993" width="6.25" style="1" customWidth="1"/>
    <col min="9994" max="9994" width="2.5" style="1" customWidth="1"/>
    <col min="9995" max="9996" width="6.25" style="1" customWidth="1"/>
    <col min="9997" max="9997" width="2.5" style="1" customWidth="1"/>
    <col min="9998" max="10004" width="6.25" style="1" customWidth="1"/>
    <col min="10005" max="10005" width="2.375" style="1" customWidth="1"/>
    <col min="10006" max="10021" width="6.25" style="1" customWidth="1"/>
    <col min="10022" max="10225" width="9" style="1"/>
    <col min="10226" max="10235" width="8.25" style="1" customWidth="1"/>
    <col min="10236" max="10236" width="3.125" style="1" customWidth="1"/>
    <col min="10237" max="10237" width="5" style="1" customWidth="1"/>
    <col min="10238" max="10249" width="6.25" style="1" customWidth="1"/>
    <col min="10250" max="10250" width="2.5" style="1" customWidth="1"/>
    <col min="10251" max="10252" width="6.25" style="1" customWidth="1"/>
    <col min="10253" max="10253" width="2.5" style="1" customWidth="1"/>
    <col min="10254" max="10260" width="6.25" style="1" customWidth="1"/>
    <col min="10261" max="10261" width="2.375" style="1" customWidth="1"/>
    <col min="10262" max="10277" width="6.25" style="1" customWidth="1"/>
    <col min="10278" max="10481" width="9" style="1"/>
    <col min="10482" max="10491" width="8.25" style="1" customWidth="1"/>
    <col min="10492" max="10492" width="3.125" style="1" customWidth="1"/>
    <col min="10493" max="10493" width="5" style="1" customWidth="1"/>
    <col min="10494" max="10505" width="6.25" style="1" customWidth="1"/>
    <col min="10506" max="10506" width="2.5" style="1" customWidth="1"/>
    <col min="10507" max="10508" width="6.25" style="1" customWidth="1"/>
    <col min="10509" max="10509" width="2.5" style="1" customWidth="1"/>
    <col min="10510" max="10516" width="6.25" style="1" customWidth="1"/>
    <col min="10517" max="10517" width="2.375" style="1" customWidth="1"/>
    <col min="10518" max="10533" width="6.25" style="1" customWidth="1"/>
    <col min="10534" max="10737" width="9" style="1"/>
    <col min="10738" max="10747" width="8.25" style="1" customWidth="1"/>
    <col min="10748" max="10748" width="3.125" style="1" customWidth="1"/>
    <col min="10749" max="10749" width="5" style="1" customWidth="1"/>
    <col min="10750" max="10761" width="6.25" style="1" customWidth="1"/>
    <col min="10762" max="10762" width="2.5" style="1" customWidth="1"/>
    <col min="10763" max="10764" width="6.25" style="1" customWidth="1"/>
    <col min="10765" max="10765" width="2.5" style="1" customWidth="1"/>
    <col min="10766" max="10772" width="6.25" style="1" customWidth="1"/>
    <col min="10773" max="10773" width="2.375" style="1" customWidth="1"/>
    <col min="10774" max="10789" width="6.25" style="1" customWidth="1"/>
    <col min="10790" max="10993" width="9" style="1"/>
    <col min="10994" max="11003" width="8.25" style="1" customWidth="1"/>
    <col min="11004" max="11004" width="3.125" style="1" customWidth="1"/>
    <col min="11005" max="11005" width="5" style="1" customWidth="1"/>
    <col min="11006" max="11017" width="6.25" style="1" customWidth="1"/>
    <col min="11018" max="11018" width="2.5" style="1" customWidth="1"/>
    <col min="11019" max="11020" width="6.25" style="1" customWidth="1"/>
    <col min="11021" max="11021" width="2.5" style="1" customWidth="1"/>
    <col min="11022" max="11028" width="6.25" style="1" customWidth="1"/>
    <col min="11029" max="11029" width="2.375" style="1" customWidth="1"/>
    <col min="11030" max="11045" width="6.25" style="1" customWidth="1"/>
    <col min="11046" max="11249" width="9" style="1"/>
    <col min="11250" max="11259" width="8.25" style="1" customWidth="1"/>
    <col min="11260" max="11260" width="3.125" style="1" customWidth="1"/>
    <col min="11261" max="11261" width="5" style="1" customWidth="1"/>
    <col min="11262" max="11273" width="6.25" style="1" customWidth="1"/>
    <col min="11274" max="11274" width="2.5" style="1" customWidth="1"/>
    <col min="11275" max="11276" width="6.25" style="1" customWidth="1"/>
    <col min="11277" max="11277" width="2.5" style="1" customWidth="1"/>
    <col min="11278" max="11284" width="6.25" style="1" customWidth="1"/>
    <col min="11285" max="11285" width="2.375" style="1" customWidth="1"/>
    <col min="11286" max="11301" width="6.25" style="1" customWidth="1"/>
    <col min="11302" max="11505" width="9" style="1"/>
    <col min="11506" max="11515" width="8.25" style="1" customWidth="1"/>
    <col min="11516" max="11516" width="3.125" style="1" customWidth="1"/>
    <col min="11517" max="11517" width="5" style="1" customWidth="1"/>
    <col min="11518" max="11529" width="6.25" style="1" customWidth="1"/>
    <col min="11530" max="11530" width="2.5" style="1" customWidth="1"/>
    <col min="11531" max="11532" width="6.25" style="1" customWidth="1"/>
    <col min="11533" max="11533" width="2.5" style="1" customWidth="1"/>
    <col min="11534" max="11540" width="6.25" style="1" customWidth="1"/>
    <col min="11541" max="11541" width="2.375" style="1" customWidth="1"/>
    <col min="11542" max="11557" width="6.25" style="1" customWidth="1"/>
    <col min="11558" max="11761" width="9" style="1"/>
    <col min="11762" max="11771" width="8.25" style="1" customWidth="1"/>
    <col min="11772" max="11772" width="3.125" style="1" customWidth="1"/>
    <col min="11773" max="11773" width="5" style="1" customWidth="1"/>
    <col min="11774" max="11785" width="6.25" style="1" customWidth="1"/>
    <col min="11786" max="11786" width="2.5" style="1" customWidth="1"/>
    <col min="11787" max="11788" width="6.25" style="1" customWidth="1"/>
    <col min="11789" max="11789" width="2.5" style="1" customWidth="1"/>
    <col min="11790" max="11796" width="6.25" style="1" customWidth="1"/>
    <col min="11797" max="11797" width="2.375" style="1" customWidth="1"/>
    <col min="11798" max="11813" width="6.25" style="1" customWidth="1"/>
    <col min="11814" max="12017" width="9" style="1"/>
    <col min="12018" max="12027" width="8.25" style="1" customWidth="1"/>
    <col min="12028" max="12028" width="3.125" style="1" customWidth="1"/>
    <col min="12029" max="12029" width="5" style="1" customWidth="1"/>
    <col min="12030" max="12041" width="6.25" style="1" customWidth="1"/>
    <col min="12042" max="12042" width="2.5" style="1" customWidth="1"/>
    <col min="12043" max="12044" width="6.25" style="1" customWidth="1"/>
    <col min="12045" max="12045" width="2.5" style="1" customWidth="1"/>
    <col min="12046" max="12052" width="6.25" style="1" customWidth="1"/>
    <col min="12053" max="12053" width="2.375" style="1" customWidth="1"/>
    <col min="12054" max="12069" width="6.25" style="1" customWidth="1"/>
    <col min="12070" max="12273" width="9" style="1"/>
    <col min="12274" max="12283" width="8.25" style="1" customWidth="1"/>
    <col min="12284" max="12284" width="3.125" style="1" customWidth="1"/>
    <col min="12285" max="12285" width="5" style="1" customWidth="1"/>
    <col min="12286" max="12297" width="6.25" style="1" customWidth="1"/>
    <col min="12298" max="12298" width="2.5" style="1" customWidth="1"/>
    <col min="12299" max="12300" width="6.25" style="1" customWidth="1"/>
    <col min="12301" max="12301" width="2.5" style="1" customWidth="1"/>
    <col min="12302" max="12308" width="6.25" style="1" customWidth="1"/>
    <col min="12309" max="12309" width="2.375" style="1" customWidth="1"/>
    <col min="12310" max="12325" width="6.25" style="1" customWidth="1"/>
    <col min="12326" max="12529" width="9" style="1"/>
    <col min="12530" max="12539" width="8.25" style="1" customWidth="1"/>
    <col min="12540" max="12540" width="3.125" style="1" customWidth="1"/>
    <col min="12541" max="12541" width="5" style="1" customWidth="1"/>
    <col min="12542" max="12553" width="6.25" style="1" customWidth="1"/>
    <col min="12554" max="12554" width="2.5" style="1" customWidth="1"/>
    <col min="12555" max="12556" width="6.25" style="1" customWidth="1"/>
    <col min="12557" max="12557" width="2.5" style="1" customWidth="1"/>
    <col min="12558" max="12564" width="6.25" style="1" customWidth="1"/>
    <col min="12565" max="12565" width="2.375" style="1" customWidth="1"/>
    <col min="12566" max="12581" width="6.25" style="1" customWidth="1"/>
    <col min="12582" max="12785" width="9" style="1"/>
    <col min="12786" max="12795" width="8.25" style="1" customWidth="1"/>
    <col min="12796" max="12796" width="3.125" style="1" customWidth="1"/>
    <col min="12797" max="12797" width="5" style="1" customWidth="1"/>
    <col min="12798" max="12809" width="6.25" style="1" customWidth="1"/>
    <col min="12810" max="12810" width="2.5" style="1" customWidth="1"/>
    <col min="12811" max="12812" width="6.25" style="1" customWidth="1"/>
    <col min="12813" max="12813" width="2.5" style="1" customWidth="1"/>
    <col min="12814" max="12820" width="6.25" style="1" customWidth="1"/>
    <col min="12821" max="12821" width="2.375" style="1" customWidth="1"/>
    <col min="12822" max="12837" width="6.25" style="1" customWidth="1"/>
    <col min="12838" max="13041" width="9" style="1"/>
    <col min="13042" max="13051" width="8.25" style="1" customWidth="1"/>
    <col min="13052" max="13052" width="3.125" style="1" customWidth="1"/>
    <col min="13053" max="13053" width="5" style="1" customWidth="1"/>
    <col min="13054" max="13065" width="6.25" style="1" customWidth="1"/>
    <col min="13066" max="13066" width="2.5" style="1" customWidth="1"/>
    <col min="13067" max="13068" width="6.25" style="1" customWidth="1"/>
    <col min="13069" max="13069" width="2.5" style="1" customWidth="1"/>
    <col min="13070" max="13076" width="6.25" style="1" customWidth="1"/>
    <col min="13077" max="13077" width="2.375" style="1" customWidth="1"/>
    <col min="13078" max="13093" width="6.25" style="1" customWidth="1"/>
    <col min="13094" max="13297" width="9" style="1"/>
    <col min="13298" max="13307" width="8.25" style="1" customWidth="1"/>
    <col min="13308" max="13308" width="3.125" style="1" customWidth="1"/>
    <col min="13309" max="13309" width="5" style="1" customWidth="1"/>
    <col min="13310" max="13321" width="6.25" style="1" customWidth="1"/>
    <col min="13322" max="13322" width="2.5" style="1" customWidth="1"/>
    <col min="13323" max="13324" width="6.25" style="1" customWidth="1"/>
    <col min="13325" max="13325" width="2.5" style="1" customWidth="1"/>
    <col min="13326" max="13332" width="6.25" style="1" customWidth="1"/>
    <col min="13333" max="13333" width="2.375" style="1" customWidth="1"/>
    <col min="13334" max="13349" width="6.25" style="1" customWidth="1"/>
    <col min="13350" max="13553" width="9" style="1"/>
    <col min="13554" max="13563" width="8.25" style="1" customWidth="1"/>
    <col min="13564" max="13564" width="3.125" style="1" customWidth="1"/>
    <col min="13565" max="13565" width="5" style="1" customWidth="1"/>
    <col min="13566" max="13577" width="6.25" style="1" customWidth="1"/>
    <col min="13578" max="13578" width="2.5" style="1" customWidth="1"/>
    <col min="13579" max="13580" width="6.25" style="1" customWidth="1"/>
    <col min="13581" max="13581" width="2.5" style="1" customWidth="1"/>
    <col min="13582" max="13588" width="6.25" style="1" customWidth="1"/>
    <col min="13589" max="13589" width="2.375" style="1" customWidth="1"/>
    <col min="13590" max="13605" width="6.25" style="1" customWidth="1"/>
    <col min="13606" max="13809" width="9" style="1"/>
    <col min="13810" max="13819" width="8.25" style="1" customWidth="1"/>
    <col min="13820" max="13820" width="3.125" style="1" customWidth="1"/>
    <col min="13821" max="13821" width="5" style="1" customWidth="1"/>
    <col min="13822" max="13833" width="6.25" style="1" customWidth="1"/>
    <col min="13834" max="13834" width="2.5" style="1" customWidth="1"/>
    <col min="13835" max="13836" width="6.25" style="1" customWidth="1"/>
    <col min="13837" max="13837" width="2.5" style="1" customWidth="1"/>
    <col min="13838" max="13844" width="6.25" style="1" customWidth="1"/>
    <col min="13845" max="13845" width="2.375" style="1" customWidth="1"/>
    <col min="13846" max="13861" width="6.25" style="1" customWidth="1"/>
    <col min="13862" max="14065" width="9" style="1"/>
    <col min="14066" max="14075" width="8.25" style="1" customWidth="1"/>
    <col min="14076" max="14076" width="3.125" style="1" customWidth="1"/>
    <col min="14077" max="14077" width="5" style="1" customWidth="1"/>
    <col min="14078" max="14089" width="6.25" style="1" customWidth="1"/>
    <col min="14090" max="14090" width="2.5" style="1" customWidth="1"/>
    <col min="14091" max="14092" width="6.25" style="1" customWidth="1"/>
    <col min="14093" max="14093" width="2.5" style="1" customWidth="1"/>
    <col min="14094" max="14100" width="6.25" style="1" customWidth="1"/>
    <col min="14101" max="14101" width="2.375" style="1" customWidth="1"/>
    <col min="14102" max="14117" width="6.25" style="1" customWidth="1"/>
    <col min="14118" max="14321" width="9" style="1"/>
    <col min="14322" max="14331" width="8.25" style="1" customWidth="1"/>
    <col min="14332" max="14332" width="3.125" style="1" customWidth="1"/>
    <col min="14333" max="14333" width="5" style="1" customWidth="1"/>
    <col min="14334" max="14345" width="6.25" style="1" customWidth="1"/>
    <col min="14346" max="14346" width="2.5" style="1" customWidth="1"/>
    <col min="14347" max="14348" width="6.25" style="1" customWidth="1"/>
    <col min="14349" max="14349" width="2.5" style="1" customWidth="1"/>
    <col min="14350" max="14356" width="6.25" style="1" customWidth="1"/>
    <col min="14357" max="14357" width="2.375" style="1" customWidth="1"/>
    <col min="14358" max="14373" width="6.25" style="1" customWidth="1"/>
    <col min="14374" max="14577" width="9" style="1"/>
    <col min="14578" max="14587" width="8.25" style="1" customWidth="1"/>
    <col min="14588" max="14588" width="3.125" style="1" customWidth="1"/>
    <col min="14589" max="14589" width="5" style="1" customWidth="1"/>
    <col min="14590" max="14601" width="6.25" style="1" customWidth="1"/>
    <col min="14602" max="14602" width="2.5" style="1" customWidth="1"/>
    <col min="14603" max="14604" width="6.25" style="1" customWidth="1"/>
    <col min="14605" max="14605" width="2.5" style="1" customWidth="1"/>
    <col min="14606" max="14612" width="6.25" style="1" customWidth="1"/>
    <col min="14613" max="14613" width="2.375" style="1" customWidth="1"/>
    <col min="14614" max="14629" width="6.25" style="1" customWidth="1"/>
    <col min="14630" max="14833" width="9" style="1"/>
    <col min="14834" max="14843" width="8.25" style="1" customWidth="1"/>
    <col min="14844" max="14844" width="3.125" style="1" customWidth="1"/>
    <col min="14845" max="14845" width="5" style="1" customWidth="1"/>
    <col min="14846" max="14857" width="6.25" style="1" customWidth="1"/>
    <col min="14858" max="14858" width="2.5" style="1" customWidth="1"/>
    <col min="14859" max="14860" width="6.25" style="1" customWidth="1"/>
    <col min="14861" max="14861" width="2.5" style="1" customWidth="1"/>
    <col min="14862" max="14868" width="6.25" style="1" customWidth="1"/>
    <col min="14869" max="14869" width="2.375" style="1" customWidth="1"/>
    <col min="14870" max="14885" width="6.25" style="1" customWidth="1"/>
    <col min="14886" max="15089" width="9" style="1"/>
    <col min="15090" max="15099" width="8.25" style="1" customWidth="1"/>
    <col min="15100" max="15100" width="3.125" style="1" customWidth="1"/>
    <col min="15101" max="15101" width="5" style="1" customWidth="1"/>
    <col min="15102" max="15113" width="6.25" style="1" customWidth="1"/>
    <col min="15114" max="15114" width="2.5" style="1" customWidth="1"/>
    <col min="15115" max="15116" width="6.25" style="1" customWidth="1"/>
    <col min="15117" max="15117" width="2.5" style="1" customWidth="1"/>
    <col min="15118" max="15124" width="6.25" style="1" customWidth="1"/>
    <col min="15125" max="15125" width="2.375" style="1" customWidth="1"/>
    <col min="15126" max="15141" width="6.25" style="1" customWidth="1"/>
    <col min="15142" max="15345" width="9" style="1"/>
    <col min="15346" max="15355" width="8.25" style="1" customWidth="1"/>
    <col min="15356" max="15356" width="3.125" style="1" customWidth="1"/>
    <col min="15357" max="15357" width="5" style="1" customWidth="1"/>
    <col min="15358" max="15369" width="6.25" style="1" customWidth="1"/>
    <col min="15370" max="15370" width="2.5" style="1" customWidth="1"/>
    <col min="15371" max="15372" width="6.25" style="1" customWidth="1"/>
    <col min="15373" max="15373" width="2.5" style="1" customWidth="1"/>
    <col min="15374" max="15380" width="6.25" style="1" customWidth="1"/>
    <col min="15381" max="15381" width="2.375" style="1" customWidth="1"/>
    <col min="15382" max="15397" width="6.25" style="1" customWidth="1"/>
    <col min="15398" max="15601" width="9" style="1"/>
    <col min="15602" max="15611" width="8.25" style="1" customWidth="1"/>
    <col min="15612" max="15612" width="3.125" style="1" customWidth="1"/>
    <col min="15613" max="15613" width="5" style="1" customWidth="1"/>
    <col min="15614" max="15625" width="6.25" style="1" customWidth="1"/>
    <col min="15626" max="15626" width="2.5" style="1" customWidth="1"/>
    <col min="15627" max="15628" width="6.25" style="1" customWidth="1"/>
    <col min="15629" max="15629" width="2.5" style="1" customWidth="1"/>
    <col min="15630" max="15636" width="6.25" style="1" customWidth="1"/>
    <col min="15637" max="15637" width="2.375" style="1" customWidth="1"/>
    <col min="15638" max="15653" width="6.25" style="1" customWidth="1"/>
    <col min="15654" max="15857" width="9" style="1"/>
    <col min="15858" max="15867" width="8.25" style="1" customWidth="1"/>
    <col min="15868" max="15868" width="3.125" style="1" customWidth="1"/>
    <col min="15869" max="15869" width="5" style="1" customWidth="1"/>
    <col min="15870" max="15881" width="6.25" style="1" customWidth="1"/>
    <col min="15882" max="15882" width="2.5" style="1" customWidth="1"/>
    <col min="15883" max="15884" width="6.25" style="1" customWidth="1"/>
    <col min="15885" max="15885" width="2.5" style="1" customWidth="1"/>
    <col min="15886" max="15892" width="6.25" style="1" customWidth="1"/>
    <col min="15893" max="15893" width="2.375" style="1" customWidth="1"/>
    <col min="15894" max="15909" width="6.25" style="1" customWidth="1"/>
    <col min="15910" max="16113" width="9" style="1"/>
    <col min="16114" max="16123" width="8.25" style="1" customWidth="1"/>
    <col min="16124" max="16124" width="3.125" style="1" customWidth="1"/>
    <col min="16125" max="16125" width="5" style="1" customWidth="1"/>
    <col min="16126" max="16137" width="6.25" style="1" customWidth="1"/>
    <col min="16138" max="16138" width="2.5" style="1" customWidth="1"/>
    <col min="16139" max="16140" width="6.25" style="1" customWidth="1"/>
    <col min="16141" max="16141" width="2.5" style="1" customWidth="1"/>
    <col min="16142" max="16148" width="6.25" style="1" customWidth="1"/>
    <col min="16149" max="16149" width="2.375" style="1" customWidth="1"/>
    <col min="16150" max="16165" width="6.25" style="1" customWidth="1"/>
    <col min="16166" max="16384" width="9" style="1"/>
  </cols>
  <sheetData>
    <row r="1" spans="1:23" ht="22.5" customHeight="1">
      <c r="A1" s="166" t="s">
        <v>158</v>
      </c>
      <c r="B1" s="166"/>
      <c r="C1" s="166"/>
      <c r="D1" s="166"/>
      <c r="E1" s="166"/>
      <c r="F1" s="166"/>
      <c r="G1" s="166"/>
      <c r="H1" s="166"/>
      <c r="I1" s="166"/>
      <c r="J1" s="166"/>
      <c r="K1" s="166"/>
      <c r="M1" s="2" t="s">
        <v>1</v>
      </c>
      <c r="N1" s="3"/>
      <c r="O1" s="3"/>
      <c r="P1" s="3"/>
      <c r="Q1" s="3"/>
      <c r="R1" s="3"/>
      <c r="S1" s="3"/>
    </row>
    <row r="2" spans="1:23" ht="22.5" customHeight="1">
      <c r="A2" s="5"/>
      <c r="M2" s="4" t="s">
        <v>159</v>
      </c>
      <c r="N2" s="3"/>
      <c r="O2" s="3"/>
      <c r="P2" s="3"/>
      <c r="Q2" s="3"/>
      <c r="R2" s="3"/>
      <c r="S2" s="3"/>
    </row>
    <row r="3" spans="1:23" ht="22.5" customHeight="1">
      <c r="D3" s="1"/>
      <c r="M3" s="100" t="s">
        <v>3</v>
      </c>
      <c r="N3" s="100" t="s">
        <v>4</v>
      </c>
      <c r="O3" s="100" t="s">
        <v>5</v>
      </c>
      <c r="P3" s="100" t="s">
        <v>160</v>
      </c>
      <c r="Q3" s="170" t="s">
        <v>161</v>
      </c>
      <c r="R3" s="171"/>
      <c r="S3" s="100" t="s">
        <v>144</v>
      </c>
      <c r="U3" s="133" t="s">
        <v>119</v>
      </c>
      <c r="V3" s="160"/>
      <c r="W3" s="134"/>
    </row>
    <row r="4" spans="1:23" ht="14.25" customHeight="1" thickBot="1">
      <c r="B4" s="102" t="s">
        <v>18</v>
      </c>
      <c r="C4" s="102"/>
      <c r="D4" s="13"/>
      <c r="E4" s="5" t="s">
        <v>19</v>
      </c>
      <c r="M4" s="101"/>
      <c r="N4" s="101"/>
      <c r="O4" s="101"/>
      <c r="P4" s="101"/>
      <c r="Q4" s="84" t="s">
        <v>162</v>
      </c>
      <c r="R4" s="84" t="s">
        <v>163</v>
      </c>
      <c r="S4" s="101"/>
      <c r="U4" s="14" t="s">
        <v>30</v>
      </c>
      <c r="V4" s="14" t="s">
        <v>31</v>
      </c>
      <c r="W4" s="14" t="s">
        <v>32</v>
      </c>
    </row>
    <row r="5" spans="1:23" ht="19.5" thickTop="1">
      <c r="M5" s="85"/>
      <c r="N5" s="79">
        <v>1660</v>
      </c>
      <c r="O5" s="79">
        <v>1660</v>
      </c>
      <c r="P5" s="79">
        <v>50</v>
      </c>
      <c r="Q5" s="79">
        <v>290</v>
      </c>
      <c r="R5" s="79">
        <v>240</v>
      </c>
      <c r="S5" s="79">
        <v>360</v>
      </c>
      <c r="U5" s="86">
        <v>790</v>
      </c>
      <c r="V5" s="19">
        <v>500</v>
      </c>
      <c r="W5" s="19">
        <v>0</v>
      </c>
    </row>
    <row r="6" spans="1:23">
      <c r="B6" s="5" t="s">
        <v>37</v>
      </c>
      <c r="C6" s="20"/>
      <c r="D6" s="13"/>
      <c r="E6" s="5" t="s">
        <v>39</v>
      </c>
      <c r="F6" s="20"/>
      <c r="G6" s="1"/>
      <c r="I6" s="20"/>
      <c r="J6" s="1"/>
      <c r="M6" s="33"/>
      <c r="N6" s="87"/>
      <c r="O6" s="87"/>
      <c r="P6" s="87"/>
      <c r="Q6" s="87"/>
      <c r="R6" s="87"/>
      <c r="S6" s="87"/>
      <c r="U6" s="88"/>
      <c r="V6" s="24"/>
      <c r="W6" s="24"/>
    </row>
    <row r="7" spans="1:23">
      <c r="M7" s="4"/>
      <c r="N7" s="36"/>
      <c r="O7" s="36"/>
      <c r="P7" s="36"/>
      <c r="Q7" s="36"/>
      <c r="R7" s="36"/>
      <c r="S7" s="36"/>
      <c r="U7" s="24"/>
      <c r="V7" s="24"/>
      <c r="W7" s="24"/>
    </row>
    <row r="8" spans="1:23">
      <c r="B8" s="5" t="s">
        <v>42</v>
      </c>
      <c r="M8" s="4"/>
      <c r="N8" s="36"/>
      <c r="O8" s="36"/>
      <c r="P8" s="36"/>
      <c r="Q8" s="36"/>
      <c r="R8" s="36"/>
      <c r="S8" s="36"/>
      <c r="U8" s="24"/>
      <c r="V8" s="24"/>
      <c r="W8" s="24"/>
    </row>
    <row r="9" spans="1:23" ht="17.25" customHeight="1">
      <c r="C9" s="25"/>
      <c r="F9" s="26"/>
      <c r="G9" s="27"/>
      <c r="H9" s="28"/>
      <c r="I9" s="26"/>
      <c r="J9" s="26"/>
      <c r="K9" s="29"/>
      <c r="M9" s="4"/>
      <c r="N9" s="36"/>
      <c r="O9" s="36"/>
      <c r="P9" s="36"/>
      <c r="Q9" s="36"/>
      <c r="R9" s="36"/>
      <c r="S9" s="36"/>
      <c r="U9" s="24"/>
      <c r="V9" s="24"/>
      <c r="W9" s="24"/>
    </row>
    <row r="10" spans="1:23">
      <c r="B10" s="26"/>
      <c r="C10" s="167" t="s">
        <v>46</v>
      </c>
      <c r="D10" s="167" t="s">
        <v>47</v>
      </c>
      <c r="E10" s="168" t="s">
        <v>41</v>
      </c>
      <c r="F10" s="81"/>
      <c r="G10" s="82"/>
      <c r="H10" s="26"/>
      <c r="I10" s="26"/>
      <c r="J10" s="20"/>
      <c r="K10" s="20"/>
      <c r="M10" s="4"/>
      <c r="N10" s="36"/>
      <c r="O10" s="36"/>
      <c r="P10" s="36"/>
      <c r="Q10" s="36"/>
      <c r="R10" s="36"/>
      <c r="S10" s="36"/>
      <c r="U10" s="24"/>
      <c r="V10" s="24"/>
      <c r="W10" s="24"/>
    </row>
    <row r="11" spans="1:23" ht="24.75" customHeight="1">
      <c r="B11" s="26"/>
      <c r="C11" s="150"/>
      <c r="D11" s="150"/>
      <c r="E11" s="150"/>
      <c r="F11" s="169" t="s">
        <v>147</v>
      </c>
      <c r="G11" s="169"/>
      <c r="H11" s="26"/>
      <c r="I11" s="26"/>
      <c r="J11" s="20"/>
      <c r="K11" s="20"/>
      <c r="M11" s="4"/>
      <c r="N11" s="36"/>
      <c r="O11" s="36"/>
      <c r="P11" s="36"/>
      <c r="Q11" s="36"/>
      <c r="R11" s="36"/>
      <c r="S11" s="36"/>
      <c r="U11" s="24"/>
      <c r="V11" s="24"/>
      <c r="W11" s="24"/>
    </row>
    <row r="12" spans="1:23">
      <c r="B12" s="31" t="s">
        <v>48</v>
      </c>
      <c r="C12" s="13"/>
      <c r="D12" s="13"/>
      <c r="E12" s="83">
        <f>SUM(C12:D12)</f>
        <v>0</v>
      </c>
      <c r="F12" s="139"/>
      <c r="G12" s="141"/>
      <c r="H12" s="1"/>
      <c r="I12" s="1"/>
      <c r="J12" s="20"/>
      <c r="K12" s="20"/>
      <c r="M12" s="4"/>
      <c r="N12" s="36"/>
      <c r="O12" s="36"/>
      <c r="P12" s="36"/>
      <c r="Q12" s="36"/>
      <c r="R12" s="36"/>
      <c r="S12" s="36"/>
      <c r="U12" s="24"/>
      <c r="V12" s="24"/>
      <c r="W12" s="24"/>
    </row>
    <row r="13" spans="1:23">
      <c r="B13" s="31" t="s">
        <v>49</v>
      </c>
      <c r="C13" s="13"/>
      <c r="D13" s="13"/>
      <c r="E13" s="83">
        <f>SUM(C13:D13)</f>
        <v>0</v>
      </c>
      <c r="F13" s="139"/>
      <c r="G13" s="141"/>
      <c r="H13" s="1"/>
      <c r="I13" s="1"/>
      <c r="J13" s="20"/>
      <c r="K13" s="20"/>
      <c r="M13" s="4"/>
      <c r="N13" s="36"/>
      <c r="O13" s="36"/>
      <c r="P13" s="36"/>
      <c r="Q13" s="36"/>
      <c r="R13" s="36"/>
      <c r="S13" s="36"/>
      <c r="U13" s="24"/>
      <c r="V13" s="24"/>
      <c r="W13" s="24"/>
    </row>
    <row r="14" spans="1:23">
      <c r="B14" s="31" t="s">
        <v>50</v>
      </c>
      <c r="C14" s="13"/>
      <c r="D14" s="13"/>
      <c r="E14" s="83">
        <f>SUM(C14:D14)</f>
        <v>0</v>
      </c>
      <c r="F14" s="139"/>
      <c r="G14" s="141"/>
      <c r="H14" s="1"/>
      <c r="I14" s="1"/>
      <c r="J14" s="20"/>
      <c r="K14" s="20"/>
      <c r="M14" s="4"/>
      <c r="N14" s="36"/>
      <c r="O14" s="36"/>
      <c r="P14" s="36"/>
      <c r="Q14" s="36"/>
      <c r="R14" s="36"/>
      <c r="S14" s="36"/>
      <c r="U14" s="24"/>
      <c r="V14" s="24"/>
      <c r="W14" s="24"/>
    </row>
    <row r="15" spans="1:23">
      <c r="B15" s="31" t="s">
        <v>41</v>
      </c>
      <c r="C15" s="21">
        <f>SUM(C12:C14)</f>
        <v>0</v>
      </c>
      <c r="D15" s="21">
        <f>SUM(D12:D14)</f>
        <v>0</v>
      </c>
      <c r="E15" s="83">
        <f>SUM(E12:E14)</f>
        <v>0</v>
      </c>
      <c r="F15" s="146">
        <f>SUM(F12:G14)</f>
        <v>0</v>
      </c>
      <c r="G15" s="148"/>
      <c r="H15" s="1"/>
      <c r="I15" s="1"/>
      <c r="J15" s="20"/>
      <c r="K15" s="20"/>
      <c r="M15" s="4"/>
      <c r="N15" s="36"/>
      <c r="O15" s="36"/>
      <c r="P15" s="36"/>
      <c r="Q15" s="36"/>
      <c r="R15" s="36"/>
      <c r="S15" s="36"/>
      <c r="U15" s="24"/>
      <c r="V15" s="24"/>
      <c r="W15" s="24"/>
    </row>
    <row r="16" spans="1:23">
      <c r="B16" s="31"/>
      <c r="C16" s="20"/>
      <c r="D16" s="20"/>
      <c r="E16" s="20"/>
      <c r="F16" s="31"/>
      <c r="G16" s="20"/>
      <c r="H16" s="20"/>
      <c r="I16" s="20"/>
      <c r="J16" s="20"/>
      <c r="K16" s="20"/>
      <c r="M16" s="4"/>
      <c r="N16" s="36"/>
      <c r="O16" s="36"/>
      <c r="P16" s="36"/>
      <c r="Q16" s="36"/>
      <c r="R16" s="36"/>
      <c r="S16" s="36"/>
      <c r="U16" s="24"/>
      <c r="V16" s="24"/>
      <c r="W16" s="24"/>
    </row>
    <row r="17" spans="2:23" ht="13.5" customHeight="1">
      <c r="M17" s="4"/>
      <c r="N17" s="36"/>
      <c r="O17" s="36"/>
      <c r="P17" s="36"/>
      <c r="Q17" s="36"/>
      <c r="R17" s="36"/>
      <c r="S17" s="36"/>
      <c r="U17" s="24"/>
      <c r="V17" s="24"/>
      <c r="W17" s="24"/>
    </row>
    <row r="18" spans="2:23" ht="14.25" customHeight="1">
      <c r="B18" s="5" t="s">
        <v>55</v>
      </c>
      <c r="M18" s="4"/>
      <c r="N18" s="36"/>
      <c r="O18" s="36"/>
      <c r="P18" s="36"/>
      <c r="Q18" s="36"/>
      <c r="R18" s="36"/>
      <c r="S18" s="36"/>
      <c r="U18" s="24"/>
      <c r="V18" s="24"/>
      <c r="W18" s="24"/>
    </row>
    <row r="19" spans="2:23" ht="14.25" customHeight="1">
      <c r="B19" s="103" t="s">
        <v>56</v>
      </c>
      <c r="C19" s="103"/>
      <c r="D19" s="103" t="s">
        <v>58</v>
      </c>
      <c r="E19" s="103"/>
      <c r="F19" s="103" t="s">
        <v>59</v>
      </c>
      <c r="G19" s="103"/>
      <c r="H19" s="103" t="s">
        <v>60</v>
      </c>
      <c r="I19" s="104"/>
      <c r="J19" s="35"/>
      <c r="M19" s="4"/>
      <c r="N19" s="36"/>
      <c r="O19" s="36"/>
      <c r="P19" s="36"/>
      <c r="Q19" s="36"/>
      <c r="R19" s="36"/>
      <c r="S19" s="36"/>
      <c r="U19" s="24"/>
      <c r="V19" s="24"/>
      <c r="W19" s="24"/>
    </row>
    <row r="20" spans="2:23" ht="14.25" customHeight="1">
      <c r="B20" s="103"/>
      <c r="C20" s="103"/>
      <c r="D20" s="103"/>
      <c r="E20" s="103"/>
      <c r="F20" s="103"/>
      <c r="G20" s="103"/>
      <c r="H20" s="103"/>
      <c r="I20" s="104"/>
      <c r="J20" s="105"/>
      <c r="K20" s="106"/>
      <c r="M20" s="38"/>
      <c r="N20" s="38"/>
      <c r="O20" s="38"/>
      <c r="P20" s="38"/>
      <c r="Q20" s="38"/>
      <c r="R20" s="38"/>
      <c r="S20" s="38"/>
    </row>
    <row r="21" spans="2:23">
      <c r="B21" s="115" t="s">
        <v>4</v>
      </c>
      <c r="C21" s="115"/>
      <c r="D21" s="120"/>
      <c r="E21" s="120"/>
      <c r="F21" s="103"/>
      <c r="G21" s="103"/>
      <c r="H21" s="116">
        <f>M21*C$15*$D$4*12*D21</f>
        <v>0</v>
      </c>
      <c r="I21" s="117"/>
      <c r="J21" s="118"/>
      <c r="K21" s="119"/>
      <c r="M21" s="40">
        <f>N$5</f>
        <v>1660</v>
      </c>
      <c r="N21" s="40"/>
      <c r="O21" s="40"/>
      <c r="P21" s="40"/>
      <c r="Q21" s="40"/>
      <c r="R21" s="40"/>
      <c r="S21" s="40"/>
    </row>
    <row r="22" spans="2:23">
      <c r="B22" s="115" t="s">
        <v>5</v>
      </c>
      <c r="C22" s="115"/>
      <c r="D22" s="120"/>
      <c r="E22" s="120"/>
      <c r="F22" s="103"/>
      <c r="G22" s="103"/>
      <c r="H22" s="116">
        <f>M22*D$15*$D$4*12*D22</f>
        <v>0</v>
      </c>
      <c r="I22" s="117"/>
      <c r="J22" s="118"/>
      <c r="K22" s="119"/>
      <c r="M22" s="40">
        <f>O$5</f>
        <v>1660</v>
      </c>
      <c r="N22" s="40"/>
      <c r="O22" s="40"/>
      <c r="P22" s="40"/>
      <c r="Q22" s="40"/>
      <c r="R22" s="40"/>
      <c r="S22" s="40"/>
    </row>
    <row r="23" spans="2:23">
      <c r="B23" s="115" t="s">
        <v>164</v>
      </c>
      <c r="C23" s="115"/>
      <c r="D23" s="120"/>
      <c r="E23" s="120"/>
      <c r="F23" s="103"/>
      <c r="G23" s="103"/>
      <c r="H23" s="116">
        <f>M23*E$15*$D$4*12*D23</f>
        <v>0</v>
      </c>
      <c r="I23" s="117"/>
      <c r="J23" s="43"/>
      <c r="K23" s="44"/>
      <c r="M23" s="40">
        <f>P$5</f>
        <v>50</v>
      </c>
      <c r="N23" s="40"/>
      <c r="O23" s="40"/>
      <c r="P23" s="40"/>
      <c r="Q23" s="40"/>
      <c r="R23" s="40"/>
      <c r="S23" s="40"/>
    </row>
    <row r="24" spans="2:23">
      <c r="B24" s="115" t="s">
        <v>165</v>
      </c>
      <c r="C24" s="115"/>
      <c r="D24" s="120"/>
      <c r="E24" s="120"/>
      <c r="F24" s="172"/>
      <c r="G24" s="172"/>
      <c r="H24" s="116">
        <f>IF(D24=1,M24*E$15*$D$4*12,0)</f>
        <v>0</v>
      </c>
      <c r="I24" s="117"/>
      <c r="J24" s="43"/>
      <c r="K24" s="44"/>
      <c r="M24" s="40" t="e">
        <f>HLOOKUP(F24,Q4:R5,2,FALSE)</f>
        <v>#N/A</v>
      </c>
      <c r="N24" s="40"/>
      <c r="O24" s="40"/>
      <c r="P24" s="40"/>
      <c r="Q24" s="40"/>
      <c r="R24" s="40"/>
      <c r="S24" s="40"/>
    </row>
    <row r="25" spans="2:23">
      <c r="B25" s="115" t="s">
        <v>150</v>
      </c>
      <c r="C25" s="115"/>
      <c r="D25" s="103"/>
      <c r="E25" s="103"/>
      <c r="F25" s="103"/>
      <c r="G25" s="103"/>
      <c r="H25" s="116">
        <f>M25*F$15*$D$4*12</f>
        <v>0</v>
      </c>
      <c r="I25" s="117"/>
      <c r="J25" s="118"/>
      <c r="K25" s="119"/>
      <c r="M25" s="40">
        <f>S$5</f>
        <v>360</v>
      </c>
      <c r="N25" s="40"/>
      <c r="O25" s="41"/>
      <c r="P25" s="41"/>
      <c r="Q25" s="41"/>
      <c r="R25" s="41"/>
      <c r="S25" s="41"/>
      <c r="U25" s="24"/>
      <c r="V25" s="24"/>
      <c r="W25" s="24"/>
    </row>
    <row r="26" spans="2:23">
      <c r="B26" s="115" t="s">
        <v>79</v>
      </c>
      <c r="C26" s="115"/>
      <c r="D26" s="120"/>
      <c r="E26" s="120"/>
      <c r="F26" s="120"/>
      <c r="G26" s="120"/>
      <c r="H26" s="116">
        <f>IF(D26=1,M26*$D$4*12,0)</f>
        <v>0</v>
      </c>
      <c r="I26" s="117"/>
      <c r="J26" s="118"/>
      <c r="K26" s="119"/>
      <c r="M26" s="40" t="e">
        <f>HLOOKUP(F26,U4:W5,2,FALSE)</f>
        <v>#N/A</v>
      </c>
      <c r="N26" s="41"/>
      <c r="O26" s="41"/>
      <c r="P26" s="41"/>
      <c r="Q26" s="41"/>
      <c r="R26" s="41"/>
      <c r="S26" s="41"/>
      <c r="U26" s="24"/>
      <c r="V26" s="24"/>
      <c r="W26" s="24"/>
    </row>
    <row r="27" spans="2:23">
      <c r="B27" s="48"/>
      <c r="C27" s="48"/>
      <c r="G27" s="20" t="s">
        <v>41</v>
      </c>
      <c r="H27" s="129">
        <f>SUM(H21:I26)</f>
        <v>0</v>
      </c>
      <c r="I27" s="130"/>
      <c r="J27" s="118"/>
      <c r="K27" s="119"/>
    </row>
    <row r="30" spans="2:23" ht="25.5">
      <c r="B30" s="127" t="s">
        <v>93</v>
      </c>
      <c r="C30" s="127"/>
      <c r="D30" s="128">
        <f>H27</f>
        <v>0</v>
      </c>
      <c r="E30" s="128"/>
      <c r="F30" s="50" t="s">
        <v>94</v>
      </c>
      <c r="G30" s="49"/>
      <c r="H30" s="49"/>
      <c r="I30" s="49"/>
      <c r="J30" s="49"/>
      <c r="K30" s="49"/>
    </row>
  </sheetData>
  <sheetProtection algorithmName="SHA-512" hashValue="fiNOKh9+XGAZhQckueS4yuXEn/1KhY7Ey16r3OxBa43H1AYPUYdhHn1woZFzFtvM7umxoaBz6ThpMXNxXhrhLA==" saltValue="oBu7kLtQ1vXFotFgt2H8GA==" spinCount="100000" sheet="1" objects="1" scenarios="1"/>
  <mergeCells count="54">
    <mergeCell ref="J27:K27"/>
    <mergeCell ref="B30:C30"/>
    <mergeCell ref="D30:E30"/>
    <mergeCell ref="J25:K25"/>
    <mergeCell ref="B26:C26"/>
    <mergeCell ref="D26:E26"/>
    <mergeCell ref="F26:G26"/>
    <mergeCell ref="H26:I26"/>
    <mergeCell ref="J26:K26"/>
    <mergeCell ref="B25:C25"/>
    <mergeCell ref="D25:E25"/>
    <mergeCell ref="F25:G25"/>
    <mergeCell ref="H25:I25"/>
    <mergeCell ref="H27:I27"/>
    <mergeCell ref="B24:C24"/>
    <mergeCell ref="D24:E24"/>
    <mergeCell ref="F24:G24"/>
    <mergeCell ref="H24:I24"/>
    <mergeCell ref="B23:C23"/>
    <mergeCell ref="D23:E23"/>
    <mergeCell ref="F23:G23"/>
    <mergeCell ref="H23:I23"/>
    <mergeCell ref="B22:C22"/>
    <mergeCell ref="D22:E22"/>
    <mergeCell ref="F22:G22"/>
    <mergeCell ref="H22:I22"/>
    <mergeCell ref="J22:K22"/>
    <mergeCell ref="J20:K20"/>
    <mergeCell ref="B21:C21"/>
    <mergeCell ref="D21:E21"/>
    <mergeCell ref="F21:G21"/>
    <mergeCell ref="H21:I21"/>
    <mergeCell ref="J21:K21"/>
    <mergeCell ref="H19:I20"/>
    <mergeCell ref="F12:G12"/>
    <mergeCell ref="F13:G13"/>
    <mergeCell ref="F14:G14"/>
    <mergeCell ref="F15:G15"/>
    <mergeCell ref="B19:C20"/>
    <mergeCell ref="D19:E20"/>
    <mergeCell ref="F19:G20"/>
    <mergeCell ref="S3:S4"/>
    <mergeCell ref="U3:W3"/>
    <mergeCell ref="B4:C4"/>
    <mergeCell ref="C10:C11"/>
    <mergeCell ref="D10:D11"/>
    <mergeCell ref="E10:E11"/>
    <mergeCell ref="F11:G11"/>
    <mergeCell ref="Q3:R3"/>
    <mergeCell ref="A1:K1"/>
    <mergeCell ref="M3:M4"/>
    <mergeCell ref="N3:N4"/>
    <mergeCell ref="O3:O4"/>
    <mergeCell ref="P3:P4"/>
  </mergeCells>
  <phoneticPr fontId="3"/>
  <dataValidations count="4">
    <dataValidation type="list" allowBlank="1" showInputMessage="1" showErrorMessage="1" sqref="D4" xr:uid="{876EC64B-500C-4650-9D9B-EBD947A686CC}">
      <formula1>"0,1,2,3,4,5,6,7,8,9,10,11,12,13,14,15,16,17,18,19"</formula1>
    </dataValidation>
    <dataValidation type="list" allowBlank="1" showInputMessage="1" showErrorMessage="1" sqref="F26:G26" xr:uid="{E2180376-5826-4294-A6DA-A5C953379EC4}">
      <formula1>"Ａ,Ｂ,Ｃ"</formula1>
    </dataValidation>
    <dataValidation type="list" allowBlank="1" showInputMessage="1" showErrorMessage="1" sqref="F24:G24" xr:uid="{79857A95-9637-4353-BE83-06B408AF56FB}">
      <formula1>"利用子ども4人以上,利用子ども3人以下"</formula1>
    </dataValidation>
    <dataValidation type="list" allowBlank="1" showInputMessage="1" showErrorMessage="1" sqref="D21:E26" xr:uid="{2EA094EF-E2BB-4267-A503-BA655DBB7491}">
      <formula1>"1"</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保育所</vt:lpstr>
      <vt:lpstr>認定こども園</vt:lpstr>
      <vt:lpstr>幼稚園</vt:lpstr>
      <vt:lpstr>小規模A型・事業所内（小規模A型）</vt:lpstr>
      <vt:lpstr>小規模B型・事業所内（小規模B型）</vt:lpstr>
      <vt:lpstr>事業所内（定員20人以上）</vt:lpstr>
      <vt:lpstr>家庭的保育事業</vt:lpstr>
      <vt:lpstr>家庭的保育事業!Print_Area</vt:lpstr>
      <vt:lpstr>'事業所内（定員20人以上）'!Print_Area</vt:lpstr>
      <vt:lpstr>'小規模A型・事業所内（小規模A型）'!Print_Area</vt:lpstr>
      <vt:lpstr>'小規模B型・事業所内（小規模B型）'!Print_Area</vt:lpstr>
      <vt:lpstr>認定こども園!Print_Area</vt:lpstr>
      <vt:lpstr>保育所!Print_Area</vt:lpstr>
      <vt:lpstr>幼稚園!Print_Area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nakajo</dc:creator>
  <cp:lastModifiedBy>nakajo</cp:lastModifiedBy>
  <dcterms:created xsi:type="dcterms:W3CDTF">2024-07-25T06:37:10Z</dcterms:created>
  <dcterms:modified xsi:type="dcterms:W3CDTF">2024-08-19T03:00:49Z</dcterms:modified>
</cp:coreProperties>
</file>