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docserve\docserve\free_space(2230020000)\【H29はぐくみ局移管先フォルダ】\０４民営保育施設\◎新フォルダ「運営担当」◎\58_職員配置確認\R06\00_配置状況確認書【様式】\★旧Excel対応\"/>
    </mc:Choice>
  </mc:AlternateContent>
  <xr:revisionPtr revIDLastSave="0" documentId="13_ncr:1_{77164A0E-AF69-4393-B6BB-072808626746}" xr6:coauthVersionLast="47" xr6:coauthVersionMax="47" xr10:uidLastSave="{00000000-0000-0000-0000-000000000000}"/>
  <bookViews>
    <workbookView xWindow="-120" yWindow="-120" windowWidth="29040" windowHeight="15990" tabRatio="750" xr2:uid="{00000000-000D-0000-FFFF-FFFF00000000}"/>
  </bookViews>
  <sheets>
    <sheet name="様式１" sheetId="64" r:id="rId1"/>
    <sheet name="(R6)年齢別配置基準" sheetId="71" r:id="rId2"/>
    <sheet name="様式２（専従の常勤教諭）" sheetId="69" r:id="rId3"/>
    <sheet name="様式３（非専従の常勤+非常勤教諭）" sheetId="68" r:id="rId4"/>
    <sheet name="【京都市集計用】" sheetId="70" r:id="rId5"/>
    <sheet name="Sheet2" sheetId="67" state="hidden" r:id="rId6"/>
  </sheets>
  <definedNames>
    <definedName name="_3歳児①4" localSheetId="0">様式１!$E$7</definedName>
    <definedName name="_4歳児①4" localSheetId="0">様式１!$F$7</definedName>
    <definedName name="_5歳児①4" localSheetId="0">様式１!$G$7</definedName>
    <definedName name="_xlnm.Print_Area" localSheetId="1">'(R6)年齢別配置基準'!$A$1:$L$25</definedName>
    <definedName name="_xlnm.Print_Area" localSheetId="5">Sheet2!$A$1:$AM$35</definedName>
    <definedName name="_xlnm.Print_Area" localSheetId="0">様式１!$A$1:$Z$18</definedName>
    <definedName name="_xlnm.Print_Area" localSheetId="2">'様式２（専従の常勤教諭）'!$A$1:$O$48</definedName>
    <definedName name="_xlnm.Print_Area" localSheetId="3">'様式３（非専従の常勤+非常勤教諭）'!$A$1:$AK$47</definedName>
    <definedName name="_xlnm.Print_Titles" localSheetId="0">様式１!$3:$6</definedName>
    <definedName name="満3歳児①4" localSheetId="0">様式１!$D$7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71" l="1"/>
  <c r="D16" i="71"/>
  <c r="D17" i="71"/>
  <c r="D18" i="71"/>
  <c r="D19" i="71"/>
  <c r="D20" i="71"/>
  <c r="D21" i="71"/>
  <c r="D22" i="71"/>
  <c r="D23" i="71"/>
  <c r="D24" i="71"/>
  <c r="D25" i="71"/>
  <c r="D14" i="71"/>
  <c r="O8" i="64" l="1"/>
  <c r="O9" i="64"/>
  <c r="O10" i="64"/>
  <c r="O11" i="64"/>
  <c r="O12" i="64"/>
  <c r="O13" i="64"/>
  <c r="O14" i="64"/>
  <c r="O15" i="64"/>
  <c r="O16" i="64"/>
  <c r="O17" i="64"/>
  <c r="O18" i="64"/>
  <c r="O7" i="64"/>
  <c r="B14" i="71"/>
  <c r="H25" i="71"/>
  <c r="H24" i="71"/>
  <c r="H23" i="71"/>
  <c r="H22" i="71"/>
  <c r="H21" i="71"/>
  <c r="H20" i="71"/>
  <c r="H19" i="71"/>
  <c r="H18" i="71"/>
  <c r="H17" i="71"/>
  <c r="H16" i="71"/>
  <c r="H15" i="71"/>
  <c r="H14" i="71"/>
  <c r="E48" i="69"/>
  <c r="F48" i="69"/>
  <c r="G48" i="69"/>
  <c r="H48" i="69"/>
  <c r="I48" i="69"/>
  <c r="J48" i="69"/>
  <c r="K48" i="69"/>
  <c r="L48" i="69"/>
  <c r="S15" i="64" s="1"/>
  <c r="M48" i="69"/>
  <c r="S16" i="64" s="1"/>
  <c r="N48" i="69"/>
  <c r="S17" i="64" s="1"/>
  <c r="O48" i="69"/>
  <c r="S18" i="64" s="1"/>
  <c r="D48" i="69"/>
  <c r="S7" i="64" s="1"/>
  <c r="B2" i="70"/>
  <c r="A2" i="70"/>
  <c r="C1" i="68"/>
  <c r="C1" i="69"/>
  <c r="N8" i="68"/>
  <c r="Q8" i="64"/>
  <c r="C8" i="64"/>
  <c r="B15" i="71"/>
  <c r="K7" i="64"/>
  <c r="K16" i="64" s="1"/>
  <c r="N40" i="68"/>
  <c r="T26" i="68"/>
  <c r="Q9" i="64"/>
  <c r="Q10" i="64"/>
  <c r="Q11" i="64"/>
  <c r="Q12" i="64"/>
  <c r="Q13" i="64"/>
  <c r="Q14" i="64"/>
  <c r="Q15" i="64"/>
  <c r="Q16" i="64"/>
  <c r="Q17" i="64"/>
  <c r="Q18" i="64"/>
  <c r="I10" i="64"/>
  <c r="I11" i="64"/>
  <c r="I12" i="64"/>
  <c r="I13" i="64"/>
  <c r="I14" i="64"/>
  <c r="I15" i="64"/>
  <c r="I16" i="64"/>
  <c r="I17" i="64"/>
  <c r="I18" i="64"/>
  <c r="I7" i="64"/>
  <c r="L28" i="68"/>
  <c r="L30" i="68" s="1"/>
  <c r="C2" i="69"/>
  <c r="S14" i="64"/>
  <c r="S13" i="64"/>
  <c r="S12" i="64"/>
  <c r="S11" i="64"/>
  <c r="S10" i="64"/>
  <c r="S9" i="64"/>
  <c r="S8" i="64"/>
  <c r="Q42" i="68"/>
  <c r="AK44" i="68"/>
  <c r="AJ44" i="68"/>
  <c r="AI44" i="68"/>
  <c r="AH44" i="68"/>
  <c r="AG44" i="68"/>
  <c r="AF44" i="68"/>
  <c r="AE44" i="68"/>
  <c r="AD44" i="68"/>
  <c r="AC44" i="68"/>
  <c r="AB44" i="68"/>
  <c r="AA44" i="68"/>
  <c r="Z44" i="68"/>
  <c r="Y44" i="68"/>
  <c r="X44" i="68"/>
  <c r="W44" i="68"/>
  <c r="V44" i="68"/>
  <c r="U44" i="68"/>
  <c r="T44" i="68"/>
  <c r="S44" i="68"/>
  <c r="R44" i="68"/>
  <c r="Q44" i="68"/>
  <c r="P44" i="68"/>
  <c r="O44" i="68"/>
  <c r="N44" i="68"/>
  <c r="AK43" i="68"/>
  <c r="AJ43" i="68"/>
  <c r="AI43" i="68"/>
  <c r="AH43" i="68"/>
  <c r="AG43" i="68"/>
  <c r="AF43" i="68"/>
  <c r="AE43" i="68"/>
  <c r="AD43" i="68"/>
  <c r="AC43" i="68"/>
  <c r="AB43" i="68"/>
  <c r="AA43" i="68"/>
  <c r="Z43" i="68"/>
  <c r="Y43" i="68"/>
  <c r="X43" i="68"/>
  <c r="W43" i="68"/>
  <c r="V43" i="68"/>
  <c r="U43" i="68"/>
  <c r="T43" i="68"/>
  <c r="S43" i="68"/>
  <c r="R43" i="68"/>
  <c r="Q43" i="68"/>
  <c r="P43" i="68"/>
  <c r="O43" i="68"/>
  <c r="N43" i="68"/>
  <c r="AK42" i="68"/>
  <c r="AJ42" i="68"/>
  <c r="AI42" i="68"/>
  <c r="AH42" i="68"/>
  <c r="AG42" i="68"/>
  <c r="AF42" i="68"/>
  <c r="AE42" i="68"/>
  <c r="AD42" i="68"/>
  <c r="AC42" i="68"/>
  <c r="AB42" i="68"/>
  <c r="AA42" i="68"/>
  <c r="Z42" i="68"/>
  <c r="Y42" i="68"/>
  <c r="X42" i="68"/>
  <c r="W42" i="68"/>
  <c r="V42" i="68"/>
  <c r="U42" i="68"/>
  <c r="T42" i="68"/>
  <c r="S42" i="68"/>
  <c r="R42" i="68"/>
  <c r="P42" i="68"/>
  <c r="W8" i="64" s="1"/>
  <c r="O42" i="68"/>
  <c r="N42" i="68"/>
  <c r="AK41" i="68"/>
  <c r="AJ41" i="68"/>
  <c r="AI41" i="68"/>
  <c r="AH41" i="68"/>
  <c r="AG41" i="68"/>
  <c r="AF41" i="68"/>
  <c r="AE41" i="68"/>
  <c r="AD41" i="68"/>
  <c r="AD45" i="68" s="1"/>
  <c r="AC41" i="68"/>
  <c r="AB41" i="68"/>
  <c r="AB45" i="68" s="1"/>
  <c r="AA41" i="68"/>
  <c r="Z41" i="68"/>
  <c r="Y41" i="68"/>
  <c r="X41" i="68"/>
  <c r="W41" i="68"/>
  <c r="V41" i="68"/>
  <c r="W11" i="64" s="1"/>
  <c r="U41" i="68"/>
  <c r="T41" i="68"/>
  <c r="T45" i="68" s="1"/>
  <c r="S41" i="68"/>
  <c r="R41" i="68"/>
  <c r="W9" i="64" s="1"/>
  <c r="Q41" i="68"/>
  <c r="P41" i="68"/>
  <c r="O41" i="68"/>
  <c r="N41" i="68"/>
  <c r="W7" i="64" s="1"/>
  <c r="AK40" i="68"/>
  <c r="AJ40" i="68"/>
  <c r="AI40" i="68"/>
  <c r="AH40" i="68"/>
  <c r="W17" i="64" s="1"/>
  <c r="AG40" i="68"/>
  <c r="AF40" i="68"/>
  <c r="AF45" i="68" s="1"/>
  <c r="AF47" i="68" s="1"/>
  <c r="X16" i="64" s="1"/>
  <c r="AE40" i="68"/>
  <c r="AD40" i="68"/>
  <c r="AC40" i="68"/>
  <c r="AB40" i="68"/>
  <c r="AA40" i="68"/>
  <c r="Z40" i="68"/>
  <c r="Z45" i="68" s="1"/>
  <c r="W13" i="64"/>
  <c r="Y40" i="68"/>
  <c r="X40" i="68"/>
  <c r="X45" i="68" s="1"/>
  <c r="X47" i="68" s="1"/>
  <c r="X12" i="64" s="1"/>
  <c r="W40" i="68"/>
  <c r="V40" i="68"/>
  <c r="U40" i="68"/>
  <c r="T40" i="68"/>
  <c r="S40" i="68"/>
  <c r="R40" i="68"/>
  <c r="R45" i="68" s="1"/>
  <c r="Q40" i="68"/>
  <c r="P40" i="68"/>
  <c r="P45" i="68" s="1"/>
  <c r="P47" i="68" s="1"/>
  <c r="X8" i="64" s="1"/>
  <c r="O40" i="68"/>
  <c r="N27" i="68"/>
  <c r="AK27" i="68"/>
  <c r="AJ27" i="68"/>
  <c r="AI27" i="68"/>
  <c r="AH27" i="68"/>
  <c r="AG27" i="68"/>
  <c r="AF27" i="68"/>
  <c r="AE27" i="68"/>
  <c r="AD27" i="68"/>
  <c r="AC27" i="68"/>
  <c r="AB27" i="68"/>
  <c r="AA27" i="68"/>
  <c r="Z27" i="68"/>
  <c r="Y27" i="68"/>
  <c r="X27" i="68"/>
  <c r="W27" i="68"/>
  <c r="V27" i="68"/>
  <c r="U27" i="68"/>
  <c r="T27" i="68"/>
  <c r="S27" i="68"/>
  <c r="R27" i="68"/>
  <c r="T9" i="64" s="1"/>
  <c r="Q27" i="68"/>
  <c r="P27" i="68"/>
  <c r="O27" i="68"/>
  <c r="AK26" i="68"/>
  <c r="AJ26" i="68"/>
  <c r="AI26" i="68"/>
  <c r="AH26" i="68"/>
  <c r="AG26" i="68"/>
  <c r="AF26" i="68"/>
  <c r="AE26" i="68"/>
  <c r="AD26" i="68"/>
  <c r="AC26" i="68"/>
  <c r="AB26" i="68"/>
  <c r="AA26" i="68"/>
  <c r="Z26" i="68"/>
  <c r="Y26" i="68"/>
  <c r="X26" i="68"/>
  <c r="W26" i="68"/>
  <c r="V26" i="68"/>
  <c r="U26" i="68"/>
  <c r="S26" i="68"/>
  <c r="R26" i="68"/>
  <c r="Q26" i="68"/>
  <c r="P26" i="68"/>
  <c r="O26" i="68"/>
  <c r="N26" i="68"/>
  <c r="AK25" i="68"/>
  <c r="AJ25" i="68"/>
  <c r="AI25" i="68"/>
  <c r="AH25" i="68"/>
  <c r="AG25" i="68"/>
  <c r="AF25" i="68"/>
  <c r="AE25" i="68"/>
  <c r="AD25" i="68"/>
  <c r="AC25" i="68"/>
  <c r="AB25" i="68"/>
  <c r="AA25" i="68"/>
  <c r="Z25" i="68"/>
  <c r="Y25" i="68"/>
  <c r="X25" i="68"/>
  <c r="W25" i="68"/>
  <c r="V25" i="68"/>
  <c r="U25" i="68"/>
  <c r="T25" i="68"/>
  <c r="S25" i="68"/>
  <c r="R25" i="68"/>
  <c r="Q25" i="68"/>
  <c r="P25" i="68"/>
  <c r="O25" i="68"/>
  <c r="N25" i="68"/>
  <c r="AK24" i="68"/>
  <c r="AJ24" i="68"/>
  <c r="AI24" i="68"/>
  <c r="AH24" i="68"/>
  <c r="AG24" i="68"/>
  <c r="AF24" i="68"/>
  <c r="AE24" i="68"/>
  <c r="AD24" i="68"/>
  <c r="AC24" i="68"/>
  <c r="AB24" i="68"/>
  <c r="AA24" i="68"/>
  <c r="Z24" i="68"/>
  <c r="Y24" i="68"/>
  <c r="X24" i="68"/>
  <c r="W24" i="68"/>
  <c r="V24" i="68"/>
  <c r="U24" i="68"/>
  <c r="T24" i="68"/>
  <c r="S24" i="68"/>
  <c r="R24" i="68"/>
  <c r="Q24" i="68"/>
  <c r="P24" i="68"/>
  <c r="O24" i="68"/>
  <c r="N24" i="68"/>
  <c r="AK23" i="68"/>
  <c r="AJ23" i="68"/>
  <c r="AI23" i="68"/>
  <c r="AH23" i="68"/>
  <c r="AG23" i="68"/>
  <c r="AF23" i="68"/>
  <c r="AE23" i="68"/>
  <c r="AD23" i="68"/>
  <c r="AC23" i="68"/>
  <c r="AB23" i="68"/>
  <c r="AA23" i="68"/>
  <c r="Z23" i="68"/>
  <c r="Y23" i="68"/>
  <c r="X23" i="68"/>
  <c r="W23" i="68"/>
  <c r="V23" i="68"/>
  <c r="U23" i="68"/>
  <c r="T23" i="68"/>
  <c r="S23" i="68"/>
  <c r="R23" i="68"/>
  <c r="Q23" i="68"/>
  <c r="P23" i="68"/>
  <c r="O23" i="68"/>
  <c r="N23" i="68"/>
  <c r="AK22" i="68"/>
  <c r="AJ22" i="68"/>
  <c r="AI22" i="68"/>
  <c r="AH22" i="68"/>
  <c r="AG22" i="68"/>
  <c r="AF22" i="68"/>
  <c r="AE22" i="68"/>
  <c r="AD22" i="68"/>
  <c r="AC22" i="68"/>
  <c r="AB22" i="68"/>
  <c r="AA22" i="68"/>
  <c r="Z22" i="68"/>
  <c r="Y22" i="68"/>
  <c r="X22" i="68"/>
  <c r="W22" i="68"/>
  <c r="V22" i="68"/>
  <c r="U22" i="68"/>
  <c r="T22" i="68"/>
  <c r="S22" i="68"/>
  <c r="R22" i="68"/>
  <c r="Q22" i="68"/>
  <c r="P22" i="68"/>
  <c r="O22" i="68"/>
  <c r="N22" i="68"/>
  <c r="AK21" i="68"/>
  <c r="AJ21" i="68"/>
  <c r="AI21" i="68"/>
  <c r="AH21" i="68"/>
  <c r="AG21" i="68"/>
  <c r="AF21" i="68"/>
  <c r="AE21" i="68"/>
  <c r="AD21" i="68"/>
  <c r="AC21" i="68"/>
  <c r="AB21" i="68"/>
  <c r="AA21" i="68"/>
  <c r="Z21" i="68"/>
  <c r="Y21" i="68"/>
  <c r="X21" i="68"/>
  <c r="W21" i="68"/>
  <c r="V21" i="68"/>
  <c r="U21" i="68"/>
  <c r="T21" i="68"/>
  <c r="S21" i="68"/>
  <c r="R21" i="68"/>
  <c r="Q21" i="68"/>
  <c r="P21" i="68"/>
  <c r="O21" i="68"/>
  <c r="N21" i="68"/>
  <c r="AK20" i="68"/>
  <c r="AJ20" i="68"/>
  <c r="AI20" i="68"/>
  <c r="AH20" i="68"/>
  <c r="AG20" i="68"/>
  <c r="AF20" i="68"/>
  <c r="AE20" i="68"/>
  <c r="AD20" i="68"/>
  <c r="AC20" i="68"/>
  <c r="AB20" i="68"/>
  <c r="AA20" i="68"/>
  <c r="Z20" i="68"/>
  <c r="Y20" i="68"/>
  <c r="X20" i="68"/>
  <c r="W20" i="68"/>
  <c r="V20" i="68"/>
  <c r="U20" i="68"/>
  <c r="T20" i="68"/>
  <c r="S20" i="68"/>
  <c r="R20" i="68"/>
  <c r="Q20" i="68"/>
  <c r="P20" i="68"/>
  <c r="O20" i="68"/>
  <c r="N20" i="68"/>
  <c r="AK19" i="68"/>
  <c r="AJ19" i="68"/>
  <c r="AI19" i="68"/>
  <c r="AH19" i="68"/>
  <c r="AG19" i="68"/>
  <c r="AF19" i="68"/>
  <c r="AE19" i="68"/>
  <c r="AD19" i="68"/>
  <c r="AC19" i="68"/>
  <c r="AB19" i="68"/>
  <c r="AA19" i="68"/>
  <c r="Z19" i="68"/>
  <c r="Y19" i="68"/>
  <c r="X19" i="68"/>
  <c r="W19" i="68"/>
  <c r="V19" i="68"/>
  <c r="U19" i="68"/>
  <c r="T19" i="68"/>
  <c r="S19" i="68"/>
  <c r="R19" i="68"/>
  <c r="Q19" i="68"/>
  <c r="P19" i="68"/>
  <c r="O19" i="68"/>
  <c r="N19" i="68"/>
  <c r="AK18" i="68"/>
  <c r="AJ18" i="68"/>
  <c r="AI18" i="68"/>
  <c r="AH18" i="68"/>
  <c r="AG18" i="68"/>
  <c r="AF18" i="68"/>
  <c r="AE18" i="68"/>
  <c r="AD18" i="68"/>
  <c r="AC18" i="68"/>
  <c r="AB18" i="68"/>
  <c r="AA18" i="68"/>
  <c r="Z18" i="68"/>
  <c r="Y18" i="68"/>
  <c r="X18" i="68"/>
  <c r="W18" i="68"/>
  <c r="V18" i="68"/>
  <c r="U18" i="68"/>
  <c r="T18" i="68"/>
  <c r="S18" i="68"/>
  <c r="R18" i="68"/>
  <c r="Q18" i="68"/>
  <c r="P18" i="68"/>
  <c r="O18" i="68"/>
  <c r="N18" i="68"/>
  <c r="AK17" i="68"/>
  <c r="AJ17" i="68"/>
  <c r="AI17" i="68"/>
  <c r="AH17" i="68"/>
  <c r="AG17" i="68"/>
  <c r="AF17" i="68"/>
  <c r="AE17" i="68"/>
  <c r="AD17" i="68"/>
  <c r="AC17" i="68"/>
  <c r="AB17" i="68"/>
  <c r="AA17" i="68"/>
  <c r="Z17" i="68"/>
  <c r="Y17" i="68"/>
  <c r="X17" i="68"/>
  <c r="W17" i="68"/>
  <c r="V17" i="68"/>
  <c r="U17" i="68"/>
  <c r="T17" i="68"/>
  <c r="S17" i="68"/>
  <c r="R17" i="68"/>
  <c r="Q17" i="68"/>
  <c r="P17" i="68"/>
  <c r="O17" i="68"/>
  <c r="N17" i="68"/>
  <c r="AK16" i="68"/>
  <c r="AJ16" i="68"/>
  <c r="AI16" i="68"/>
  <c r="AH16" i="68"/>
  <c r="AG16" i="68"/>
  <c r="AF16" i="68"/>
  <c r="AE16" i="68"/>
  <c r="AD16" i="68"/>
  <c r="AC16" i="68"/>
  <c r="AB16" i="68"/>
  <c r="AA16" i="68"/>
  <c r="Z16" i="68"/>
  <c r="Y16" i="68"/>
  <c r="X16" i="68"/>
  <c r="W16" i="68"/>
  <c r="V16" i="68"/>
  <c r="U16" i="68"/>
  <c r="T16" i="68"/>
  <c r="S16" i="68"/>
  <c r="R16" i="68"/>
  <c r="Q16" i="68"/>
  <c r="P16" i="68"/>
  <c r="O16" i="68"/>
  <c r="N16" i="68"/>
  <c r="AK15" i="68"/>
  <c r="AJ15" i="68"/>
  <c r="AI15" i="68"/>
  <c r="AH15" i="68"/>
  <c r="AG15" i="68"/>
  <c r="AF15" i="68"/>
  <c r="AE15" i="68"/>
  <c r="AD15" i="68"/>
  <c r="AC15" i="68"/>
  <c r="AB15" i="68"/>
  <c r="AA15" i="68"/>
  <c r="Z15" i="68"/>
  <c r="Y15" i="68"/>
  <c r="X15" i="68"/>
  <c r="W15" i="68"/>
  <c r="V15" i="68"/>
  <c r="U15" i="68"/>
  <c r="T15" i="68"/>
  <c r="S15" i="68"/>
  <c r="R15" i="68"/>
  <c r="Q15" i="68"/>
  <c r="P15" i="68"/>
  <c r="O15" i="68"/>
  <c r="N15" i="68"/>
  <c r="AK14" i="68"/>
  <c r="AJ14" i="68"/>
  <c r="AI14" i="68"/>
  <c r="AH14" i="68"/>
  <c r="AG14" i="68"/>
  <c r="AF14" i="68"/>
  <c r="AE14" i="68"/>
  <c r="AD14" i="68"/>
  <c r="AC14" i="68"/>
  <c r="AB14" i="68"/>
  <c r="AA14" i="68"/>
  <c r="Z14" i="68"/>
  <c r="Y14" i="68"/>
  <c r="X14" i="68"/>
  <c r="W14" i="68"/>
  <c r="V14" i="68"/>
  <c r="U14" i="68"/>
  <c r="T14" i="68"/>
  <c r="S14" i="68"/>
  <c r="R14" i="68"/>
  <c r="Q14" i="68"/>
  <c r="P14" i="68"/>
  <c r="O14" i="68"/>
  <c r="N14" i="68"/>
  <c r="AK13" i="68"/>
  <c r="AJ13" i="68"/>
  <c r="AI13" i="68"/>
  <c r="AH13" i="68"/>
  <c r="AG13" i="68"/>
  <c r="AF13" i="68"/>
  <c r="AE13" i="68"/>
  <c r="AD13" i="68"/>
  <c r="AC13" i="68"/>
  <c r="AB13" i="68"/>
  <c r="AB28" i="68" s="1"/>
  <c r="AA13" i="68"/>
  <c r="Z13" i="68"/>
  <c r="Y13" i="68"/>
  <c r="X13" i="68"/>
  <c r="W13" i="68"/>
  <c r="V13" i="68"/>
  <c r="U13" i="68"/>
  <c r="T13" i="68"/>
  <c r="S13" i="68"/>
  <c r="R13" i="68"/>
  <c r="Q13" i="68"/>
  <c r="P13" i="68"/>
  <c r="O13" i="68"/>
  <c r="N13" i="68"/>
  <c r="AK12" i="68"/>
  <c r="AJ12" i="68"/>
  <c r="AI12" i="68"/>
  <c r="AH12" i="68"/>
  <c r="AG12" i="68"/>
  <c r="AF12" i="68"/>
  <c r="AE12" i="68"/>
  <c r="AD12" i="68"/>
  <c r="AC12" i="68"/>
  <c r="AB12" i="68"/>
  <c r="AA12" i="68"/>
  <c r="Z12" i="68"/>
  <c r="Y12" i="68"/>
  <c r="X12" i="68"/>
  <c r="W12" i="68"/>
  <c r="V12" i="68"/>
  <c r="U12" i="68"/>
  <c r="T12" i="68"/>
  <c r="S12" i="68"/>
  <c r="R12" i="68"/>
  <c r="Q12" i="68"/>
  <c r="P12" i="68"/>
  <c r="O12" i="68"/>
  <c r="N12" i="68"/>
  <c r="AK11" i="68"/>
  <c r="AJ11" i="68"/>
  <c r="AI11" i="68"/>
  <c r="AH11" i="68"/>
  <c r="AG11" i="68"/>
  <c r="AF11" i="68"/>
  <c r="AE11" i="68"/>
  <c r="AD11" i="68"/>
  <c r="AC11" i="68"/>
  <c r="AB11" i="68"/>
  <c r="AA11" i="68"/>
  <c r="Z11" i="68"/>
  <c r="Y11" i="68"/>
  <c r="X11" i="68"/>
  <c r="W11" i="68"/>
  <c r="V11" i="68"/>
  <c r="U11" i="68"/>
  <c r="T11" i="68"/>
  <c r="S11" i="68"/>
  <c r="R11" i="68"/>
  <c r="Q11" i="68"/>
  <c r="P11" i="68"/>
  <c r="T8" i="64" s="1"/>
  <c r="O11" i="68"/>
  <c r="N11" i="68"/>
  <c r="AK10" i="68"/>
  <c r="AJ10" i="68"/>
  <c r="AI10" i="68"/>
  <c r="AH10" i="68"/>
  <c r="AG10" i="68"/>
  <c r="AF10" i="68"/>
  <c r="AE10" i="68"/>
  <c r="AD10" i="68"/>
  <c r="AD28" i="68" s="1"/>
  <c r="AC10" i="68"/>
  <c r="AB10" i="68"/>
  <c r="T14" i="64" s="1"/>
  <c r="AA10" i="68"/>
  <c r="Z10" i="68"/>
  <c r="Y10" i="68"/>
  <c r="X10" i="68"/>
  <c r="W10" i="68"/>
  <c r="V10" i="68"/>
  <c r="U10" i="68"/>
  <c r="T10" i="68"/>
  <c r="S10" i="68"/>
  <c r="R10" i="68"/>
  <c r="R28" i="68" s="1"/>
  <c r="R30" i="68" s="1"/>
  <c r="U9" i="64" s="1"/>
  <c r="Q10" i="68"/>
  <c r="P10" i="68"/>
  <c r="O10" i="68"/>
  <c r="N10" i="68"/>
  <c r="AK9" i="68"/>
  <c r="AJ9" i="68"/>
  <c r="AI9" i="68"/>
  <c r="AH9" i="68"/>
  <c r="T17" i="64"/>
  <c r="AG9" i="68"/>
  <c r="AF9" i="68"/>
  <c r="AF28" i="68" s="1"/>
  <c r="AE9" i="68"/>
  <c r="AD9" i="68"/>
  <c r="AC9" i="68"/>
  <c r="AB9" i="68"/>
  <c r="AA9" i="68"/>
  <c r="Z9" i="68"/>
  <c r="T13" i="64" s="1"/>
  <c r="Y9" i="68"/>
  <c r="X9" i="68"/>
  <c r="W9" i="68"/>
  <c r="V9" i="68"/>
  <c r="V28" i="68" s="1"/>
  <c r="V30" i="68" s="1"/>
  <c r="U11" i="64" s="1"/>
  <c r="U9" i="68"/>
  <c r="T9" i="68"/>
  <c r="S9" i="68"/>
  <c r="R9" i="68"/>
  <c r="Q9" i="68"/>
  <c r="P9" i="68"/>
  <c r="O9" i="68"/>
  <c r="N9" i="68"/>
  <c r="T7" i="64"/>
  <c r="AK8" i="68"/>
  <c r="AJ8" i="68"/>
  <c r="T18" i="64" s="1"/>
  <c r="E2" i="70" s="1"/>
  <c r="AJ28" i="68"/>
  <c r="AJ30" i="68" s="1"/>
  <c r="U18" i="64" s="1"/>
  <c r="F2" i="70" s="1"/>
  <c r="AI8" i="68"/>
  <c r="AH8" i="68"/>
  <c r="AG8" i="68"/>
  <c r="AF8" i="68"/>
  <c r="AE8" i="68"/>
  <c r="AD8" i="68"/>
  <c r="AC8" i="68"/>
  <c r="AB8" i="68"/>
  <c r="AA8" i="68"/>
  <c r="Z8" i="68"/>
  <c r="Y8" i="68"/>
  <c r="X8" i="68"/>
  <c r="R8" i="68"/>
  <c r="T8" i="68"/>
  <c r="U8" i="68"/>
  <c r="V8" i="68"/>
  <c r="W8" i="68"/>
  <c r="S8" i="68"/>
  <c r="Q8" i="68"/>
  <c r="P8" i="68"/>
  <c r="P28" i="68" s="1"/>
  <c r="O8" i="68"/>
  <c r="N28" i="68" s="1"/>
  <c r="C2" i="68"/>
  <c r="L45" i="68"/>
  <c r="L47" i="68" s="1"/>
  <c r="X29" i="68"/>
  <c r="AF46" i="68"/>
  <c r="P46" i="68"/>
  <c r="N46" i="68"/>
  <c r="AJ46" i="68"/>
  <c r="AH46" i="68"/>
  <c r="AD46" i="68"/>
  <c r="AB46" i="68"/>
  <c r="Z46" i="68"/>
  <c r="X46" i="68"/>
  <c r="V46" i="68"/>
  <c r="T46" i="68"/>
  <c r="R46" i="68"/>
  <c r="AJ29" i="68"/>
  <c r="AH29" i="68"/>
  <c r="AF29" i="68"/>
  <c r="AD29" i="68"/>
  <c r="AB29" i="68"/>
  <c r="Z29" i="68"/>
  <c r="V29" i="68"/>
  <c r="T29" i="68"/>
  <c r="R29" i="68"/>
  <c r="P29" i="68"/>
  <c r="N29" i="68"/>
  <c r="C18" i="64"/>
  <c r="B25" i="71"/>
  <c r="C17" i="64"/>
  <c r="B24" i="71"/>
  <c r="C16" i="64"/>
  <c r="B23" i="71"/>
  <c r="C15" i="64"/>
  <c r="B22" i="71"/>
  <c r="C14" i="64"/>
  <c r="B21" i="71"/>
  <c r="C13" i="64"/>
  <c r="B20" i="71"/>
  <c r="C12" i="64"/>
  <c r="B19" i="71"/>
  <c r="C11" i="64"/>
  <c r="B18" i="71"/>
  <c r="C10" i="64"/>
  <c r="B17" i="71"/>
  <c r="C9" i="64"/>
  <c r="B16" i="71"/>
  <c r="AL30" i="67"/>
  <c r="AJ30" i="67"/>
  <c r="AJ31" i="67" s="1"/>
  <c r="AH30" i="67"/>
  <c r="AF30" i="67"/>
  <c r="AD30" i="67"/>
  <c r="AB30" i="67"/>
  <c r="Z30" i="67"/>
  <c r="X30" i="67"/>
  <c r="V30" i="67"/>
  <c r="T30" i="67"/>
  <c r="R30" i="67"/>
  <c r="P30" i="67"/>
  <c r="N29" i="67"/>
  <c r="N31" i="67"/>
  <c r="AM28" i="67"/>
  <c r="AL28" i="67"/>
  <c r="AK28" i="67"/>
  <c r="AJ28" i="67"/>
  <c r="AI28" i="67"/>
  <c r="AH28" i="67"/>
  <c r="AG28" i="67"/>
  <c r="AF28" i="67"/>
  <c r="AE28" i="67"/>
  <c r="AD28" i="67"/>
  <c r="AC28" i="67"/>
  <c r="AB28" i="67"/>
  <c r="AA28" i="67"/>
  <c r="Z28" i="67"/>
  <c r="Y28" i="67"/>
  <c r="X28" i="67"/>
  <c r="W28" i="67"/>
  <c r="V28" i="67"/>
  <c r="U28" i="67"/>
  <c r="T28" i="67"/>
  <c r="S28" i="67"/>
  <c r="R28" i="67"/>
  <c r="Q28" i="67"/>
  <c r="P28" i="67"/>
  <c r="AM27" i="67"/>
  <c r="AL27" i="67"/>
  <c r="AK27" i="67"/>
  <c r="AJ27" i="67"/>
  <c r="AI27" i="67"/>
  <c r="AH27" i="67"/>
  <c r="AG27" i="67"/>
  <c r="AF27" i="67"/>
  <c r="AE27" i="67"/>
  <c r="AD27" i="67"/>
  <c r="AC27" i="67"/>
  <c r="AB27" i="67"/>
  <c r="AA27" i="67"/>
  <c r="Z27" i="67"/>
  <c r="Y27" i="67"/>
  <c r="X27" i="67"/>
  <c r="W27" i="67"/>
  <c r="V27" i="67"/>
  <c r="U27" i="67"/>
  <c r="T27" i="67"/>
  <c r="S27" i="67"/>
  <c r="R27" i="67"/>
  <c r="Q27" i="67"/>
  <c r="P27" i="67"/>
  <c r="AM26" i="67"/>
  <c r="AL26" i="67"/>
  <c r="AK26" i="67"/>
  <c r="AJ26" i="67"/>
  <c r="AI26" i="67"/>
  <c r="AH26" i="67"/>
  <c r="AG26" i="67"/>
  <c r="AF26" i="67"/>
  <c r="AE26" i="67"/>
  <c r="AD26" i="67"/>
  <c r="AC26" i="67"/>
  <c r="AB26" i="67"/>
  <c r="AA26" i="67"/>
  <c r="Z26" i="67"/>
  <c r="Y26" i="67"/>
  <c r="X26" i="67"/>
  <c r="W26" i="67"/>
  <c r="V26" i="67"/>
  <c r="U26" i="67"/>
  <c r="T26" i="67"/>
  <c r="S26" i="67"/>
  <c r="R26" i="67"/>
  <c r="Q26" i="67"/>
  <c r="P26" i="67"/>
  <c r="AM25" i="67"/>
  <c r="AL25" i="67"/>
  <c r="AK25" i="67"/>
  <c r="AJ25" i="67"/>
  <c r="AI25" i="67"/>
  <c r="AH25" i="67"/>
  <c r="AG25" i="67"/>
  <c r="AF25" i="67"/>
  <c r="AE25" i="67"/>
  <c r="AD25" i="67"/>
  <c r="AC25" i="67"/>
  <c r="AB25" i="67"/>
  <c r="AA25" i="67"/>
  <c r="Z25" i="67"/>
  <c r="Y25" i="67"/>
  <c r="X25" i="67"/>
  <c r="W25" i="67"/>
  <c r="V25" i="67"/>
  <c r="U25" i="67"/>
  <c r="T25" i="67"/>
  <c r="S25" i="67"/>
  <c r="R25" i="67"/>
  <c r="Q25" i="67"/>
  <c r="P25" i="67"/>
  <c r="AM24" i="67"/>
  <c r="AL24" i="67"/>
  <c r="AK24" i="67"/>
  <c r="AJ24" i="67"/>
  <c r="AI24" i="67"/>
  <c r="AH24" i="67"/>
  <c r="AG24" i="67"/>
  <c r="AF24" i="67"/>
  <c r="AE24" i="67"/>
  <c r="AD24" i="67"/>
  <c r="AC24" i="67"/>
  <c r="AB24" i="67"/>
  <c r="AA24" i="67"/>
  <c r="Z24" i="67"/>
  <c r="Y24" i="67"/>
  <c r="X24" i="67"/>
  <c r="W24" i="67"/>
  <c r="V24" i="67"/>
  <c r="U24" i="67"/>
  <c r="T24" i="67"/>
  <c r="S24" i="67"/>
  <c r="R24" i="67"/>
  <c r="Q24" i="67"/>
  <c r="P24" i="67"/>
  <c r="AM23" i="67"/>
  <c r="AL23" i="67"/>
  <c r="AK23" i="67"/>
  <c r="AJ23" i="67"/>
  <c r="AI23" i="67"/>
  <c r="AH23" i="67"/>
  <c r="AG23" i="67"/>
  <c r="AF23" i="67"/>
  <c r="AE23" i="67"/>
  <c r="AD23" i="67"/>
  <c r="AC23" i="67"/>
  <c r="AB23" i="67"/>
  <c r="AA23" i="67"/>
  <c r="Z23" i="67"/>
  <c r="Y23" i="67"/>
  <c r="X23" i="67"/>
  <c r="W23" i="67"/>
  <c r="V23" i="67"/>
  <c r="U23" i="67"/>
  <c r="T23" i="67"/>
  <c r="S23" i="67"/>
  <c r="R23" i="67"/>
  <c r="Q23" i="67"/>
  <c r="P23" i="67"/>
  <c r="AM22" i="67"/>
  <c r="AL22" i="67"/>
  <c r="AK22" i="67"/>
  <c r="AJ22" i="67"/>
  <c r="AI22" i="67"/>
  <c r="AH22" i="67"/>
  <c r="AG22" i="67"/>
  <c r="AF22" i="67"/>
  <c r="AE22" i="67"/>
  <c r="AD22" i="67"/>
  <c r="AC22" i="67"/>
  <c r="AB22" i="67"/>
  <c r="AA22" i="67"/>
  <c r="Z22" i="67"/>
  <c r="Y22" i="67"/>
  <c r="X22" i="67"/>
  <c r="W22" i="67"/>
  <c r="V22" i="67"/>
  <c r="U22" i="67"/>
  <c r="T22" i="67"/>
  <c r="S22" i="67"/>
  <c r="R22" i="67"/>
  <c r="Q22" i="67"/>
  <c r="P22" i="67"/>
  <c r="AM21" i="67"/>
  <c r="AL21" i="67"/>
  <c r="AK21" i="67"/>
  <c r="AJ21" i="67"/>
  <c r="AI21" i="67"/>
  <c r="AH21" i="67"/>
  <c r="AG21" i="67"/>
  <c r="AF21" i="67"/>
  <c r="AE21" i="67"/>
  <c r="AD21" i="67"/>
  <c r="AC21" i="67"/>
  <c r="AB21" i="67"/>
  <c r="AA21" i="67"/>
  <c r="Z21" i="67"/>
  <c r="Y21" i="67"/>
  <c r="X21" i="67"/>
  <c r="W21" i="67"/>
  <c r="V21" i="67"/>
  <c r="U21" i="67"/>
  <c r="T21" i="67"/>
  <c r="S21" i="67"/>
  <c r="R21" i="67"/>
  <c r="Q21" i="67"/>
  <c r="P21" i="67"/>
  <c r="AM20" i="67"/>
  <c r="AL20" i="67"/>
  <c r="AK20" i="67"/>
  <c r="AJ20" i="67"/>
  <c r="AI20" i="67"/>
  <c r="AH20" i="67"/>
  <c r="AG20" i="67"/>
  <c r="AF20" i="67"/>
  <c r="AE20" i="67"/>
  <c r="AD20" i="67"/>
  <c r="AC20" i="67"/>
  <c r="AB20" i="67"/>
  <c r="AA20" i="67"/>
  <c r="Z20" i="67"/>
  <c r="Y20" i="67"/>
  <c r="X20" i="67"/>
  <c r="W20" i="67"/>
  <c r="V20" i="67"/>
  <c r="U20" i="67"/>
  <c r="T20" i="67"/>
  <c r="S20" i="67"/>
  <c r="R20" i="67"/>
  <c r="Q20" i="67"/>
  <c r="P20" i="67"/>
  <c r="AM19" i="67"/>
  <c r="AL19" i="67"/>
  <c r="AK19" i="67"/>
  <c r="AJ19" i="67"/>
  <c r="AI19" i="67"/>
  <c r="AH19" i="67"/>
  <c r="AG19" i="67"/>
  <c r="AF19" i="67"/>
  <c r="AE19" i="67"/>
  <c r="AD19" i="67"/>
  <c r="AC19" i="67"/>
  <c r="AB19" i="67"/>
  <c r="AA19" i="67"/>
  <c r="Z19" i="67"/>
  <c r="Y19" i="67"/>
  <c r="X19" i="67"/>
  <c r="W19" i="67"/>
  <c r="V19" i="67"/>
  <c r="U19" i="67"/>
  <c r="T19" i="67"/>
  <c r="S19" i="67"/>
  <c r="R19" i="67"/>
  <c r="Q19" i="67"/>
  <c r="P19" i="67"/>
  <c r="AM18" i="67"/>
  <c r="AL18" i="67"/>
  <c r="AK18" i="67"/>
  <c r="AJ18" i="67"/>
  <c r="AI18" i="67"/>
  <c r="AH18" i="67"/>
  <c r="AG18" i="67"/>
  <c r="AF18" i="67"/>
  <c r="AE18" i="67"/>
  <c r="AD18" i="67"/>
  <c r="AC18" i="67"/>
  <c r="AB18" i="67"/>
  <c r="AA18" i="67"/>
  <c r="Z18" i="67"/>
  <c r="Y18" i="67"/>
  <c r="X18" i="67"/>
  <c r="W18" i="67"/>
  <c r="V18" i="67"/>
  <c r="U18" i="67"/>
  <c r="T18" i="67"/>
  <c r="S18" i="67"/>
  <c r="R18" i="67"/>
  <c r="Q18" i="67"/>
  <c r="P18" i="67"/>
  <c r="AM17" i="67"/>
  <c r="AL17" i="67"/>
  <c r="AK17" i="67"/>
  <c r="AJ17" i="67"/>
  <c r="AI17" i="67"/>
  <c r="AH17" i="67"/>
  <c r="AG17" i="67"/>
  <c r="AF17" i="67"/>
  <c r="AE17" i="67"/>
  <c r="AD17" i="67"/>
  <c r="AC17" i="67"/>
  <c r="AB17" i="67"/>
  <c r="AA17" i="67"/>
  <c r="Z17" i="67"/>
  <c r="Y17" i="67"/>
  <c r="X17" i="67"/>
  <c r="W17" i="67"/>
  <c r="V17" i="67"/>
  <c r="U17" i="67"/>
  <c r="T17" i="67"/>
  <c r="S17" i="67"/>
  <c r="R17" i="67"/>
  <c r="Q17" i="67"/>
  <c r="P17" i="67"/>
  <c r="AM16" i="67"/>
  <c r="AL16" i="67"/>
  <c r="AK16" i="67"/>
  <c r="AJ16" i="67"/>
  <c r="AI16" i="67"/>
  <c r="AH16" i="67"/>
  <c r="AG16" i="67"/>
  <c r="AF16" i="67"/>
  <c r="AE16" i="67"/>
  <c r="AD16" i="67"/>
  <c r="AC16" i="67"/>
  <c r="AB16" i="67"/>
  <c r="AA16" i="67"/>
  <c r="Z16" i="67"/>
  <c r="Y16" i="67"/>
  <c r="X16" i="67"/>
  <c r="W16" i="67"/>
  <c r="V16" i="67"/>
  <c r="U16" i="67"/>
  <c r="T16" i="67"/>
  <c r="S16" i="67"/>
  <c r="R16" i="67"/>
  <c r="Q16" i="67"/>
  <c r="P16" i="67"/>
  <c r="AM15" i="67"/>
  <c r="AL15" i="67"/>
  <c r="AK15" i="67"/>
  <c r="AJ15" i="67"/>
  <c r="AI15" i="67"/>
  <c r="AH15" i="67"/>
  <c r="AG15" i="67"/>
  <c r="AF15" i="67"/>
  <c r="AE15" i="67"/>
  <c r="AD15" i="67"/>
  <c r="AC15" i="67"/>
  <c r="AB15" i="67"/>
  <c r="AA15" i="67"/>
  <c r="Z15" i="67"/>
  <c r="Y15" i="67"/>
  <c r="X15" i="67"/>
  <c r="W15" i="67"/>
  <c r="V15" i="67"/>
  <c r="U15" i="67"/>
  <c r="T15" i="67"/>
  <c r="S15" i="67"/>
  <c r="R15" i="67"/>
  <c r="Q15" i="67"/>
  <c r="P15" i="67"/>
  <c r="AM14" i="67"/>
  <c r="AL14" i="67"/>
  <c r="AK14" i="67"/>
  <c r="AJ14" i="67"/>
  <c r="AI14" i="67"/>
  <c r="AH14" i="67"/>
  <c r="AG14" i="67"/>
  <c r="AF14" i="67"/>
  <c r="AE14" i="67"/>
  <c r="AD14" i="67"/>
  <c r="AC14" i="67"/>
  <c r="AB14" i="67"/>
  <c r="AA14" i="67"/>
  <c r="Z14" i="67"/>
  <c r="Y14" i="67"/>
  <c r="X14" i="67"/>
  <c r="W14" i="67"/>
  <c r="V14" i="67"/>
  <c r="U14" i="67"/>
  <c r="T14" i="67"/>
  <c r="S14" i="67"/>
  <c r="R14" i="67"/>
  <c r="Q14" i="67"/>
  <c r="P14" i="67"/>
  <c r="AM13" i="67"/>
  <c r="AL13" i="67"/>
  <c r="AK13" i="67"/>
  <c r="AJ13" i="67"/>
  <c r="AI13" i="67"/>
  <c r="AH13" i="67"/>
  <c r="AG13" i="67"/>
  <c r="AF13" i="67"/>
  <c r="AE13" i="67"/>
  <c r="AD13" i="67"/>
  <c r="AC13" i="67"/>
  <c r="AB13" i="67"/>
  <c r="AA13" i="67"/>
  <c r="Z13" i="67"/>
  <c r="Y13" i="67"/>
  <c r="X13" i="67"/>
  <c r="W13" i="67"/>
  <c r="V13" i="67"/>
  <c r="U13" i="67"/>
  <c r="T13" i="67"/>
  <c r="S13" i="67"/>
  <c r="R13" i="67"/>
  <c r="Q13" i="67"/>
  <c r="P13" i="67"/>
  <c r="AM12" i="67"/>
  <c r="AL12" i="67"/>
  <c r="AK12" i="67"/>
  <c r="AJ12" i="67"/>
  <c r="AI12" i="67"/>
  <c r="AH12" i="67"/>
  <c r="AG12" i="67"/>
  <c r="AF12" i="67"/>
  <c r="AE12" i="67"/>
  <c r="AD12" i="67"/>
  <c r="AC12" i="67"/>
  <c r="AB12" i="67"/>
  <c r="AA12" i="67"/>
  <c r="Z12" i="67"/>
  <c r="Y12" i="67"/>
  <c r="X12" i="67"/>
  <c r="W12" i="67"/>
  <c r="V12" i="67"/>
  <c r="U12" i="67"/>
  <c r="T12" i="67"/>
  <c r="S12" i="67"/>
  <c r="R12" i="67"/>
  <c r="Q12" i="67"/>
  <c r="P12" i="67"/>
  <c r="P29" i="67" s="1"/>
  <c r="P31" i="67" s="1"/>
  <c r="AM11" i="67"/>
  <c r="AL11" i="67"/>
  <c r="AK11" i="67"/>
  <c r="AJ11" i="67"/>
  <c r="AI11" i="67"/>
  <c r="AH11" i="67"/>
  <c r="AG11" i="67"/>
  <c r="AF11" i="67"/>
  <c r="AE11" i="67"/>
  <c r="AD11" i="67"/>
  <c r="AC11" i="67"/>
  <c r="AB11" i="67"/>
  <c r="AA11" i="67"/>
  <c r="Z11" i="67"/>
  <c r="Y11" i="67"/>
  <c r="X11" i="67"/>
  <c r="W11" i="67"/>
  <c r="V11" i="67"/>
  <c r="U11" i="67"/>
  <c r="T11" i="67"/>
  <c r="S11" i="67"/>
  <c r="R11" i="67"/>
  <c r="Q11" i="67"/>
  <c r="P11" i="67"/>
  <c r="AM10" i="67"/>
  <c r="AL10" i="67"/>
  <c r="AK10" i="67"/>
  <c r="AJ10" i="67"/>
  <c r="AI10" i="67"/>
  <c r="AH10" i="67"/>
  <c r="AG10" i="67"/>
  <c r="AF10" i="67"/>
  <c r="AE10" i="67"/>
  <c r="AD10" i="67"/>
  <c r="AD29" i="67" s="1"/>
  <c r="AD31" i="67" s="1"/>
  <c r="AC10" i="67"/>
  <c r="AB10" i="67"/>
  <c r="AA10" i="67"/>
  <c r="Z10" i="67"/>
  <c r="Y10" i="67"/>
  <c r="X10" i="67"/>
  <c r="W10" i="67"/>
  <c r="V10" i="67"/>
  <c r="U10" i="67"/>
  <c r="T10" i="67"/>
  <c r="T29" i="67" s="1"/>
  <c r="T31" i="67" s="1"/>
  <c r="S10" i="67"/>
  <c r="R10" i="67"/>
  <c r="Q10" i="67"/>
  <c r="P10" i="67"/>
  <c r="AM9" i="67"/>
  <c r="AL9" i="67"/>
  <c r="AL29" i="67" s="1"/>
  <c r="AL31" i="67" s="1"/>
  <c r="AK9" i="67"/>
  <c r="AJ9" i="67"/>
  <c r="AJ29" i="67"/>
  <c r="AI9" i="67"/>
  <c r="AH9" i="67"/>
  <c r="AH29" i="67" s="1"/>
  <c r="AH31" i="67" s="1"/>
  <c r="AG9" i="67"/>
  <c r="AF9" i="67"/>
  <c r="AF29" i="67" s="1"/>
  <c r="AF31" i="67" s="1"/>
  <c r="AE9" i="67"/>
  <c r="AD9" i="67"/>
  <c r="AC9" i="67"/>
  <c r="AB9" i="67"/>
  <c r="AB29" i="67" s="1"/>
  <c r="AB31" i="67" s="1"/>
  <c r="AA9" i="67"/>
  <c r="Z9" i="67"/>
  <c r="Z29" i="67" s="1"/>
  <c r="Z31" i="67" s="1"/>
  <c r="Y9" i="67"/>
  <c r="X9" i="67"/>
  <c r="X29" i="67"/>
  <c r="X31" i="67"/>
  <c r="W9" i="67"/>
  <c r="V9" i="67"/>
  <c r="V29" i="67" s="1"/>
  <c r="V31" i="67" s="1"/>
  <c r="U9" i="67"/>
  <c r="T9" i="67"/>
  <c r="S9" i="67"/>
  <c r="R9" i="67"/>
  <c r="R29" i="67" s="1"/>
  <c r="R31" i="67" s="1"/>
  <c r="Q9" i="67"/>
  <c r="P9" i="67"/>
  <c r="C2" i="67"/>
  <c r="I8" i="64"/>
  <c r="I9" i="64"/>
  <c r="W10" i="64"/>
  <c r="AJ45" i="68"/>
  <c r="AJ47" i="68" s="1"/>
  <c r="X18" i="64" s="1"/>
  <c r="J2" i="70" s="1"/>
  <c r="N45" i="68"/>
  <c r="W18" i="64"/>
  <c r="I2" i="70"/>
  <c r="V45" i="68"/>
  <c r="W16" i="64"/>
  <c r="T12" i="64"/>
  <c r="T10" i="64"/>
  <c r="X28" i="68"/>
  <c r="AH28" i="68"/>
  <c r="AH30" i="68" s="1"/>
  <c r="U17" i="64" s="1"/>
  <c r="Z28" i="68"/>
  <c r="W12" i="64"/>
  <c r="T28" i="68"/>
  <c r="T30" i="68" s="1"/>
  <c r="U10" i="64" s="1"/>
  <c r="K11" i="64"/>
  <c r="K17" i="64"/>
  <c r="K13" i="64"/>
  <c r="K18" i="64"/>
  <c r="K10" i="64"/>
  <c r="K9" i="64"/>
  <c r="K8" i="64"/>
  <c r="K12" i="64"/>
  <c r="K14" i="64"/>
  <c r="K15" i="64"/>
  <c r="V47" i="68" l="1"/>
  <c r="X11" i="64" s="1"/>
  <c r="Y11" i="64" s="1"/>
  <c r="Z47" i="68"/>
  <c r="X13" i="64" s="1"/>
  <c r="T47" i="68"/>
  <c r="X10" i="64" s="1"/>
  <c r="N47" i="68"/>
  <c r="X7" i="64" s="1"/>
  <c r="AB47" i="68"/>
  <c r="X14" i="64" s="1"/>
  <c r="R47" i="68"/>
  <c r="X9" i="64" s="1"/>
  <c r="Y9" i="64" s="1"/>
  <c r="AD47" i="68"/>
  <c r="X15" i="64" s="1"/>
  <c r="Z30" i="68"/>
  <c r="U13" i="64" s="1"/>
  <c r="Y13" i="64" s="1"/>
  <c r="AD30" i="68"/>
  <c r="U15" i="64" s="1"/>
  <c r="AF30" i="68"/>
  <c r="U16" i="64" s="1"/>
  <c r="X30" i="68"/>
  <c r="U12" i="64" s="1"/>
  <c r="Y12" i="64" s="1"/>
  <c r="Y16" i="64"/>
  <c r="N30" i="68"/>
  <c r="U7" i="64" s="1"/>
  <c r="P30" i="68"/>
  <c r="U8" i="64" s="1"/>
  <c r="Y8" i="64" s="1"/>
  <c r="Y10" i="64"/>
  <c r="AB30" i="68"/>
  <c r="U14" i="64" s="1"/>
  <c r="I18" i="71"/>
  <c r="L11" i="64" s="1"/>
  <c r="M11" i="64" s="1"/>
  <c r="R11" i="64" s="1"/>
  <c r="I19" i="71"/>
  <c r="L12" i="64" s="1"/>
  <c r="M12" i="64" s="1"/>
  <c r="R12" i="64" s="1"/>
  <c r="L13" i="64"/>
  <c r="M13" i="64" s="1"/>
  <c r="R13" i="64" s="1"/>
  <c r="I20" i="71"/>
  <c r="I21" i="71"/>
  <c r="L14" i="64" s="1"/>
  <c r="M14" i="64" s="1"/>
  <c r="R14" i="64" s="1"/>
  <c r="I16" i="71"/>
  <c r="L9" i="64" s="1"/>
  <c r="M9" i="64" s="1"/>
  <c r="R9" i="64" s="1"/>
  <c r="I15" i="71"/>
  <c r="L8" i="64" s="1"/>
  <c r="M8" i="64" s="1"/>
  <c r="R8" i="64" s="1"/>
  <c r="I17" i="71"/>
  <c r="L10" i="64" s="1"/>
  <c r="M10" i="64" s="1"/>
  <c r="R10" i="64" s="1"/>
  <c r="I23" i="71"/>
  <c r="L16" i="64" s="1"/>
  <c r="M16" i="64" s="1"/>
  <c r="R16" i="64" s="1"/>
  <c r="Z16" i="64" s="1"/>
  <c r="T2" i="70" s="1"/>
  <c r="I25" i="71"/>
  <c r="L18" i="64" s="1"/>
  <c r="M18" i="64" s="1"/>
  <c r="R18" i="64" s="1"/>
  <c r="C2" i="70" s="1"/>
  <c r="I22" i="71"/>
  <c r="L15" i="64" s="1"/>
  <c r="M15" i="64" s="1"/>
  <c r="R15" i="64" s="1"/>
  <c r="I24" i="71"/>
  <c r="L17" i="64" s="1"/>
  <c r="M17" i="64" s="1"/>
  <c r="R17" i="64" s="1"/>
  <c r="I14" i="71"/>
  <c r="L7" i="64" s="1"/>
  <c r="M7" i="64" s="1"/>
  <c r="R7" i="64" s="1"/>
  <c r="D2" i="70"/>
  <c r="Y18" i="64"/>
  <c r="W14" i="64"/>
  <c r="T11" i="64"/>
  <c r="T15" i="64"/>
  <c r="T16" i="64"/>
  <c r="AH45" i="68"/>
  <c r="AH47" i="68" s="1"/>
  <c r="X17" i="64" s="1"/>
  <c r="Y17" i="64" s="1"/>
  <c r="W15" i="64"/>
  <c r="Z9" i="64" l="1"/>
  <c r="M2" i="70" s="1"/>
  <c r="Y15" i="64"/>
  <c r="Z11" i="64"/>
  <c r="O2" i="70" s="1"/>
  <c r="Y14" i="64"/>
  <c r="Y7" i="64"/>
  <c r="Z7" i="64" s="1"/>
  <c r="K2" i="70" s="1"/>
  <c r="Z10" i="64"/>
  <c r="N2" i="70" s="1"/>
  <c r="Z8" i="64"/>
  <c r="L2" i="70" s="1"/>
  <c r="Z13" i="64"/>
  <c r="Q2" i="70" s="1"/>
  <c r="Z14" i="64"/>
  <c r="R2" i="70" s="1"/>
  <c r="Z17" i="64"/>
  <c r="U2" i="70" s="1"/>
  <c r="Z18" i="64"/>
  <c r="V2" i="70" s="1"/>
  <c r="Z15" i="64"/>
  <c r="S2" i="70" s="1"/>
  <c r="Z12" i="64"/>
  <c r="P2" i="7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Kyoto</author>
    <author>Jyumpei Watanabe</author>
  </authors>
  <commentList>
    <comment ref="L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（R6)年齢別配置基準シートから</t>
        </r>
      </text>
    </comment>
    <comment ref="N3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算定する場合には「１」を入力</t>
        </r>
      </text>
    </comment>
    <comment ref="O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国の「４歳児配置改善加算（</t>
        </r>
        <r>
          <rPr>
            <b/>
            <sz val="9"/>
            <color indexed="10"/>
            <rFont val="ＭＳ Ｐゴシック"/>
            <family val="3"/>
            <charset val="128"/>
          </rPr>
          <t>チーム保育加算との併合不可</t>
        </r>
        <r>
          <rPr>
            <b/>
            <sz val="9"/>
            <color indexed="81"/>
            <rFont val="ＭＳ Ｐゴシック"/>
            <family val="3"/>
            <charset val="128"/>
          </rPr>
          <t>）」設立に伴うシステム改修時期等を踏まえ、別途調整</t>
        </r>
      </text>
    </comment>
    <comment ref="S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・幼稚園教諭免許状保有者が対象</t>
        </r>
      </text>
    </comment>
    <comment ref="C4" authorId="2" shapeId="0" xr:uid="{00000000-0006-0000-0000-000005000000}">
      <text>
        <r>
          <rPr>
            <b/>
            <sz val="9"/>
            <color indexed="10"/>
            <rFont val="MS P ゴシック"/>
            <family val="3"/>
            <charset val="128"/>
          </rPr>
          <t xml:space="preserve">利用定員の変更があった場合は、数式を壊して、
数値を直接入力して下さい。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例）6月1日付で定員変更⇒6月分の定員を修正
（以降の月は、前月数値を自動引用されます）</t>
        </r>
      </text>
    </comment>
    <comment ref="Q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【障害児保育対策加配】
特別支援教育振興補助金による加配人数を入力してください</t>
        </r>
      </text>
    </comment>
    <comment ref="E7" authorId="0" shapeId="0" xr:uid="{00000000-0006-0000-0000-000007000000}">
      <text>
        <r>
          <rPr>
            <b/>
            <sz val="10"/>
            <color indexed="81"/>
            <rFont val="ＭＳ Ｐゴシック"/>
            <family val="3"/>
            <charset val="128"/>
          </rPr>
          <t>満3歳児を除く。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B6" authorId="0" shapeId="0" xr:uid="{00000000-0006-0000-0200-000001000000}">
      <text>
        <r>
          <rPr>
            <b/>
            <sz val="14"/>
            <color indexed="10"/>
            <rFont val="MS P ゴシック"/>
            <family val="3"/>
            <charset val="128"/>
          </rPr>
          <t>本園に専従の常勤教職員（幼稚園免許保有者に限る）以外入力しないでください。
（他の幼稚園又は社会福祉施設等と兼務している常勤教職員は、本シートではなく、様式３に入力してください）
園長は含めません。</t>
        </r>
      </text>
    </comment>
    <comment ref="D6" authorId="0" shapeId="0" xr:uid="{00000000-0006-0000-0200-000002000000}">
      <text>
        <r>
          <rPr>
            <b/>
            <sz val="12"/>
            <color indexed="81"/>
            <rFont val="MS P ゴシック"/>
            <family val="3"/>
            <charset val="128"/>
          </rPr>
          <t>勤務した月について○を入力してください。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ヤスイ</author>
    <author>kyoto</author>
  </authors>
  <commentList>
    <comment ref="A4" authorId="0" shapeId="0" xr:uid="{00000000-0006-0000-0300-000001000000}">
      <text>
        <r>
          <rPr>
            <b/>
            <sz val="14"/>
            <color indexed="10"/>
            <rFont val="MS P ゴシック"/>
            <family val="3"/>
            <charset val="128"/>
          </rPr>
          <t>他の幼稚園又は社会福祉施設等と兼務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している常勤保育士は、
</t>
        </r>
        <r>
          <rPr>
            <b/>
            <sz val="14"/>
            <color indexed="10"/>
            <rFont val="MS P ゴシック"/>
            <family val="3"/>
            <charset val="128"/>
          </rPr>
          <t>本幼稚園の勤務時間数だけを水色網掛け箇所（Ｎ列～ＡＫ列）に直接入力</t>
        </r>
        <r>
          <rPr>
            <b/>
            <sz val="14"/>
            <color indexed="81"/>
            <rFont val="MS P ゴシック"/>
            <family val="3"/>
            <charset val="128"/>
          </rPr>
          <t>してください。
※</t>
        </r>
        <r>
          <rPr>
            <b/>
            <sz val="14"/>
            <color indexed="10"/>
            <rFont val="MS P ゴシック"/>
            <family val="3"/>
            <charset val="128"/>
          </rPr>
          <t>他の幼稚園又は社会福祉施設等の勤務時間は含まない</t>
        </r>
        <r>
          <rPr>
            <b/>
            <sz val="14"/>
            <color indexed="81"/>
            <rFont val="MS P ゴシック"/>
            <family val="3"/>
            <charset val="128"/>
          </rPr>
          <t>でください。</t>
        </r>
      </text>
    </comment>
    <comment ref="L5" authorId="1" shapeId="0" xr:uid="{00000000-0006-0000-03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雇用契約等における1箇月あたりの勤務時間を入力してください。
変形労働時間を採用されている場合は、各月の勤務時間を直接入力してください。</t>
        </r>
      </text>
    </comment>
    <comment ref="L29" authorId="1" shapeId="0" xr:uid="{00000000-0006-0000-03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目安：１６４～１７３時間程度
　例）就業規則において週40時間と規定されている場合
　　　40時間×52週（年間の週間数）÷12月（年間の月数）＝173時間（小数点第1位四捨五入）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C6" authorId="0" shapeId="0" xr:uid="{00000000-0006-0000-05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以前からの継続雇用の場合は，平成27年4月～と入力してください。</t>
        </r>
      </text>
    </comment>
    <comment ref="A30" authorId="0" shapeId="0" xr:uid="{00000000-0006-0000-05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目安：１６４～１７３時間程度
　例）就業規則において週40時間と規定されている場合
　　　40時間×52週（年間の週間数）÷12月（年間の月数）＝173時間（小数点第1位四捨五入）</t>
        </r>
      </text>
    </comment>
  </commentList>
</comments>
</file>

<file path=xl/sharedStrings.xml><?xml version="1.0" encoding="utf-8"?>
<sst xmlns="http://schemas.openxmlformats.org/spreadsheetml/2006/main" count="529" uniqueCount="170">
  <si>
    <t>定員</t>
    <rPh sb="0" eb="2">
      <t>テイイン</t>
    </rPh>
    <phoneticPr fontId="1"/>
  </si>
  <si>
    <t>３歳児</t>
    <rPh sb="1" eb="2">
      <t>サイ</t>
    </rPh>
    <rPh sb="2" eb="3">
      <t>ジ</t>
    </rPh>
    <phoneticPr fontId="1"/>
  </si>
  <si>
    <t>対象月</t>
    <rPh sb="0" eb="2">
      <t>タイショウ</t>
    </rPh>
    <rPh sb="2" eb="3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</si>
  <si>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</si>
  <si>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</si>
  <si>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</si>
  <si>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</si>
  <si>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</si>
  <si>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</si>
  <si>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</si>
  <si>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</si>
  <si>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</si>
  <si>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</si>
  <si>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１月</t>
    <rPh sb="1" eb="2">
      <t>ツキ</t>
    </rPh>
    <phoneticPr fontId="1"/>
  </si>
  <si>
    <t>番号</t>
    <rPh sb="0" eb="2">
      <t>バンゴウ</t>
    </rPh>
    <phoneticPr fontId="1"/>
  </si>
  <si>
    <t>合計</t>
    <rPh sb="0" eb="1">
      <t>ゴウ</t>
    </rPh>
    <rPh sb="1" eb="2">
      <t>ケイ</t>
    </rPh>
    <phoneticPr fontId="1"/>
  </si>
  <si>
    <t>時間数合計（Ａ）</t>
    <rPh sb="0" eb="3">
      <t>ジカンスウ</t>
    </rPh>
    <rPh sb="3" eb="5">
      <t>ゴウケイ</t>
    </rPh>
    <phoneticPr fontId="1"/>
  </si>
  <si>
    <t>２月</t>
  </si>
  <si>
    <t>４歳児</t>
    <rPh sb="1" eb="3">
      <t>サイジ</t>
    </rPh>
    <phoneticPr fontId="1"/>
  </si>
  <si>
    <t>５歳児</t>
    <rPh sb="1" eb="3">
      <t>サイジ</t>
    </rPh>
    <phoneticPr fontId="1"/>
  </si>
  <si>
    <t>時間</t>
    <rPh sb="0" eb="2">
      <t>ジカン</t>
    </rPh>
    <phoneticPr fontId="1"/>
  </si>
  <si>
    <t>分</t>
    <rPh sb="0" eb="1">
      <t>ブン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</si>
  <si>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</si>
  <si>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</si>
  <si>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</si>
  <si>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</si>
  <si>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</si>
  <si>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</si>
  <si>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</si>
  <si>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</si>
  <si>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</si>
  <si>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</si>
  <si>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</si>
  <si>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</si>
  <si>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</si>
  <si>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</si>
  <si>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</si>
  <si>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</si>
  <si>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</si>
  <si>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</si>
  <si>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</si>
  <si>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</si>
  <si>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過不足</t>
    <rPh sb="0" eb="3">
      <t>カブソク</t>
    </rPh>
    <phoneticPr fontId="1"/>
  </si>
  <si>
    <t>雇用期間</t>
    <rPh sb="0" eb="2">
      <t>コヨウ</t>
    </rPh>
    <rPh sb="2" eb="4">
      <t>キカン</t>
    </rPh>
    <phoneticPr fontId="1"/>
  </si>
  <si>
    <t>月</t>
    <rPh sb="0" eb="1">
      <t>ガツ</t>
    </rPh>
    <phoneticPr fontId="1"/>
  </si>
  <si>
    <t>～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</si>
  <si>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</si>
  <si>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</si>
  <si>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○</t>
    <phoneticPr fontId="1"/>
  </si>
  <si>
    <t>保育園名</t>
    <phoneticPr fontId="1"/>
  </si>
  <si>
    <t>※水色の部分は計算式が入っているため，入力できません。</t>
    <phoneticPr fontId="1"/>
  </si>
  <si>
    <t>【非常勤の保育士】</t>
    <phoneticPr fontId="1"/>
  </si>
  <si>
    <t>番号</t>
    <phoneticPr fontId="1"/>
  </si>
  <si>
    <t>保育士</t>
    <phoneticPr fontId="1"/>
  </si>
  <si>
    <t>雇用期間</t>
    <phoneticPr fontId="1"/>
  </si>
  <si>
    <t>1月あたりの平均勤務時間</t>
    <phoneticPr fontId="1"/>
  </si>
  <si>
    <t>時間</t>
    <phoneticPr fontId="1"/>
  </si>
  <si>
    <t>分</t>
    <phoneticPr fontId="1"/>
  </si>
  <si>
    <t>平成</t>
    <phoneticPr fontId="1"/>
  </si>
  <si>
    <t>年</t>
    <phoneticPr fontId="1"/>
  </si>
  <si>
    <t>月</t>
    <phoneticPr fontId="1"/>
  </si>
  <si>
    <t>時間数合計（Ａ）</t>
    <phoneticPr fontId="1"/>
  </si>
  <si>
    <t>就業規則で定める常勤職員の1ヶ月の労働時間数（Ｂ）</t>
    <phoneticPr fontId="1"/>
  </si>
  <si>
    <t>常勤者換算（Ａ／Ｂ）（小数点２位を切り捨て　例： 1.46⇒1.4）</t>
    <phoneticPr fontId="1"/>
  </si>
  <si>
    <t>(B)-(A)</t>
    <phoneticPr fontId="1"/>
  </si>
  <si>
    <t>(単位:人）</t>
    <rPh sb="1" eb="3">
      <t>タンイ</t>
    </rPh>
    <rPh sb="4" eb="5">
      <t>ニン</t>
    </rPh>
    <phoneticPr fontId="1"/>
  </si>
  <si>
    <t>他市町村児童がいる場合は「○」を入力してください。</t>
    <rPh sb="0" eb="1">
      <t>タ</t>
    </rPh>
    <rPh sb="1" eb="4">
      <t>シチョウソン</t>
    </rPh>
    <rPh sb="4" eb="6">
      <t>ジドウ</t>
    </rPh>
    <rPh sb="9" eb="11">
      <t>バアイ</t>
    </rPh>
    <rPh sb="16" eb="18">
      <t>ニュウリョク</t>
    </rPh>
    <phoneticPr fontId="1"/>
  </si>
  <si>
    <t>就業規則で定める常勤職員の1箇月の勤務時間数（Ｂ）</t>
    <rPh sb="0" eb="2">
      <t>シュウギョウ</t>
    </rPh>
    <rPh sb="2" eb="4">
      <t>キソク</t>
    </rPh>
    <rPh sb="5" eb="6">
      <t>サダ</t>
    </rPh>
    <rPh sb="8" eb="10">
      <t>ジョウキン</t>
    </rPh>
    <rPh sb="10" eb="12">
      <t>ショクイン</t>
    </rPh>
    <rPh sb="14" eb="15">
      <t>カ</t>
    </rPh>
    <rPh sb="15" eb="16">
      <t>ゲツ</t>
    </rPh>
    <rPh sb="17" eb="19">
      <t>キンム</t>
    </rPh>
    <rPh sb="19" eb="22">
      <t>ジカンスウ</t>
    </rPh>
    <phoneticPr fontId="1"/>
  </si>
  <si>
    <t>1箇月あたりの勤務時間</t>
    <rPh sb="1" eb="2">
      <t>カ</t>
    </rPh>
    <rPh sb="2" eb="3">
      <t>ガツ</t>
    </rPh>
    <rPh sb="7" eb="9">
      <t>キンム</t>
    </rPh>
    <rPh sb="9" eb="11">
      <t>ジカン</t>
    </rPh>
    <phoneticPr fontId="1"/>
  </si>
  <si>
    <t>勤　　務　　時　　間</t>
    <rPh sb="0" eb="1">
      <t>ツトム</t>
    </rPh>
    <rPh sb="3" eb="4">
      <t>ツトム</t>
    </rPh>
    <rPh sb="6" eb="7">
      <t>トキ</t>
    </rPh>
    <rPh sb="9" eb="10">
      <t>アイダ</t>
    </rPh>
    <phoneticPr fontId="1"/>
  </si>
  <si>
    <t>1号</t>
    <rPh sb="1" eb="2">
      <t>ゴウ</t>
    </rPh>
    <phoneticPr fontId="1"/>
  </si>
  <si>
    <t>満3歳児</t>
    <rPh sb="0" eb="1">
      <t>マン</t>
    </rPh>
    <rPh sb="2" eb="4">
      <t>サイジ</t>
    </rPh>
    <phoneticPr fontId="1"/>
  </si>
  <si>
    <t>年齢別配置基準</t>
    <rPh sb="0" eb="2">
      <t>ネンレイ</t>
    </rPh>
    <rPh sb="2" eb="3">
      <t>ベツ</t>
    </rPh>
    <rPh sb="3" eb="5">
      <t>ハイチ</t>
    </rPh>
    <rPh sb="5" eb="7">
      <t>キジュン</t>
    </rPh>
    <phoneticPr fontId="1"/>
  </si>
  <si>
    <t>支給認定区分</t>
    <rPh sb="0" eb="2">
      <t>シキュウ</t>
    </rPh>
    <rPh sb="2" eb="4">
      <t>ニンテイ</t>
    </rPh>
    <rPh sb="4" eb="6">
      <t>クブン</t>
    </rPh>
    <phoneticPr fontId="1"/>
  </si>
  <si>
    <t>施設名</t>
    <rPh sb="0" eb="2">
      <t>シセツ</t>
    </rPh>
    <rPh sb="2" eb="3">
      <t>メイ</t>
    </rPh>
    <phoneticPr fontId="1"/>
  </si>
  <si>
    <t>教職員</t>
    <rPh sb="0" eb="3">
      <t>キョウショクイン</t>
    </rPh>
    <phoneticPr fontId="1"/>
  </si>
  <si>
    <t>チーム保育加配</t>
    <rPh sb="3" eb="5">
      <t>ホイク</t>
    </rPh>
    <rPh sb="5" eb="7">
      <t>カハイ</t>
    </rPh>
    <phoneticPr fontId="1"/>
  </si>
  <si>
    <t>当該施設に勤務する職員数
（各月初日時点）</t>
    <rPh sb="2" eb="4">
      <t>シセツ</t>
    </rPh>
    <rPh sb="18" eb="20">
      <t>ジテン</t>
    </rPh>
    <phoneticPr fontId="1"/>
  </si>
  <si>
    <t>専任</t>
    <rPh sb="0" eb="2">
      <t>センニン</t>
    </rPh>
    <phoneticPr fontId="1"/>
  </si>
  <si>
    <t>非専任</t>
    <rPh sb="0" eb="1">
      <t>ヒ</t>
    </rPh>
    <rPh sb="1" eb="3">
      <t>センニン</t>
    </rPh>
    <phoneticPr fontId="1"/>
  </si>
  <si>
    <t>非常勤</t>
    <rPh sb="0" eb="3">
      <t>ヒジョウキン</t>
    </rPh>
    <phoneticPr fontId="1"/>
  </si>
  <si>
    <t>非常勤教職員のうち常勤換算後の数</t>
    <rPh sb="0" eb="3">
      <t>ヒジョウキン</t>
    </rPh>
    <rPh sb="3" eb="6">
      <t>キョウショクイン</t>
    </rPh>
    <phoneticPr fontId="1"/>
  </si>
  <si>
    <t>常勤</t>
    <rPh sb="0" eb="2">
      <t>ジョウキン</t>
    </rPh>
    <phoneticPr fontId="1"/>
  </si>
  <si>
    <t>教育補助者のうち常勤換算後の数</t>
    <rPh sb="0" eb="2">
      <t>キョウイク</t>
    </rPh>
    <rPh sb="2" eb="5">
      <t>ホジョシャ</t>
    </rPh>
    <rPh sb="8" eb="10">
      <t>ジョウキン</t>
    </rPh>
    <rPh sb="10" eb="12">
      <t>カンサン</t>
    </rPh>
    <rPh sb="12" eb="13">
      <t>ゴ</t>
    </rPh>
    <rPh sb="14" eb="15">
      <t>カズ</t>
    </rPh>
    <phoneticPr fontId="1"/>
  </si>
  <si>
    <t>園長の兼務状況（非専任の場合は必要教職員数に+1される）</t>
    <rPh sb="0" eb="2">
      <t>エンチョウ</t>
    </rPh>
    <rPh sb="3" eb="5">
      <t>ケンム</t>
    </rPh>
    <rPh sb="5" eb="7">
      <t>ジョウキョウ</t>
    </rPh>
    <rPh sb="8" eb="9">
      <t>ヒ</t>
    </rPh>
    <rPh sb="9" eb="11">
      <t>センニン</t>
    </rPh>
    <rPh sb="12" eb="14">
      <t>バアイ</t>
    </rPh>
    <rPh sb="15" eb="17">
      <t>ヒツヨウ</t>
    </rPh>
    <rPh sb="17" eb="20">
      <t>キョウショクイン</t>
    </rPh>
    <rPh sb="20" eb="21">
      <t>スウ</t>
    </rPh>
    <phoneticPr fontId="1"/>
  </si>
  <si>
    <t>～</t>
    <phoneticPr fontId="1"/>
  </si>
  <si>
    <t>施設名</t>
    <rPh sb="0" eb="1">
      <t>シ</t>
    </rPh>
    <rPh sb="1" eb="2">
      <t>セツ</t>
    </rPh>
    <phoneticPr fontId="1"/>
  </si>
  <si>
    <t>教諭
（氏名）</t>
    <rPh sb="0" eb="2">
      <t>キョウユ</t>
    </rPh>
    <rPh sb="4" eb="6">
      <t>シメイ</t>
    </rPh>
    <phoneticPr fontId="1"/>
  </si>
  <si>
    <t>教育補助者
（氏名）</t>
    <rPh sb="0" eb="2">
      <t>キョウイク</t>
    </rPh>
    <rPh sb="2" eb="5">
      <t>ホジョシャ</t>
    </rPh>
    <rPh sb="7" eb="9">
      <t>シメイ</t>
    </rPh>
    <phoneticPr fontId="1"/>
  </si>
  <si>
    <t>勤　　務　　実　　績</t>
    <rPh sb="0" eb="1">
      <t>ツトム</t>
    </rPh>
    <rPh sb="3" eb="4">
      <t>ツトム</t>
    </rPh>
    <rPh sb="6" eb="7">
      <t>ジツ</t>
    </rPh>
    <rPh sb="9" eb="10">
      <t>セキ</t>
    </rPh>
    <phoneticPr fontId="1"/>
  </si>
  <si>
    <t>常勤職員数合計</t>
    <rPh sb="0" eb="2">
      <t>ジョウキン</t>
    </rPh>
    <rPh sb="2" eb="4">
      <t>ショクイン</t>
    </rPh>
    <rPh sb="4" eb="5">
      <t>スウ</t>
    </rPh>
    <rPh sb="5" eb="7">
      <t>ゴウケイ</t>
    </rPh>
    <phoneticPr fontId="1"/>
  </si>
  <si>
    <t>施設名</t>
    <rPh sb="0" eb="1">
      <t>シ</t>
    </rPh>
    <rPh sb="1" eb="2">
      <t>セツ</t>
    </rPh>
    <rPh sb="2" eb="3">
      <t>メイ</t>
    </rPh>
    <phoneticPr fontId="1"/>
  </si>
  <si>
    <t>学級調整加配</t>
    <rPh sb="0" eb="2">
      <t>ガッキュウ</t>
    </rPh>
    <rPh sb="2" eb="4">
      <t>チョウセイ</t>
    </rPh>
    <rPh sb="4" eb="6">
      <t>カハイ</t>
    </rPh>
    <phoneticPr fontId="1"/>
  </si>
  <si>
    <t>教諭（氏名）</t>
    <rPh sb="0" eb="2">
      <t>キョウユ</t>
    </rPh>
    <rPh sb="3" eb="5">
      <t>シメイ</t>
    </rPh>
    <phoneticPr fontId="1"/>
  </si>
  <si>
    <t>教職員等の合計（ただし教育補助者は⑥チーム保育加配数が上限）</t>
    <rPh sb="0" eb="3">
      <t>キョウショクイン</t>
    </rPh>
    <rPh sb="3" eb="4">
      <t>トウ</t>
    </rPh>
    <rPh sb="5" eb="6">
      <t>ゴウ</t>
    </rPh>
    <rPh sb="6" eb="7">
      <t>ケイ</t>
    </rPh>
    <rPh sb="11" eb="13">
      <t>キョウイク</t>
    </rPh>
    <rPh sb="13" eb="16">
      <t>ホジョシャ</t>
    </rPh>
    <rPh sb="21" eb="23">
      <t>ホイク</t>
    </rPh>
    <rPh sb="23" eb="25">
      <t>カハイ</t>
    </rPh>
    <rPh sb="25" eb="26">
      <t>スウ</t>
    </rPh>
    <rPh sb="27" eb="29">
      <t>ジョウゲン</t>
    </rPh>
    <phoneticPr fontId="1"/>
  </si>
  <si>
    <t>教育補助者
【チーム保育加配職員としてのみ算定可】</t>
    <rPh sb="0" eb="2">
      <t>キョウイク</t>
    </rPh>
    <rPh sb="2" eb="5">
      <t>ホジョシャ</t>
    </rPh>
    <rPh sb="10" eb="12">
      <t>ホイク</t>
    </rPh>
    <rPh sb="12" eb="14">
      <t>カハイ</t>
    </rPh>
    <rPh sb="14" eb="16">
      <t>ショクイン</t>
    </rPh>
    <rPh sb="21" eb="23">
      <t>サンテイ</t>
    </rPh>
    <rPh sb="23" eb="24">
      <t>カ</t>
    </rPh>
    <phoneticPr fontId="1"/>
  </si>
  <si>
    <t>特別支援教育振興補助加配教員</t>
    <rPh sb="0" eb="2">
      <t>トクベツ</t>
    </rPh>
    <rPh sb="2" eb="4">
      <t>シエン</t>
    </rPh>
    <rPh sb="4" eb="6">
      <t>キョウイク</t>
    </rPh>
    <rPh sb="6" eb="8">
      <t>シンコウ</t>
    </rPh>
    <rPh sb="8" eb="10">
      <t>ホジョ</t>
    </rPh>
    <rPh sb="10" eb="12">
      <t>カハイ</t>
    </rPh>
    <rPh sb="12" eb="14">
      <t>キョウイン</t>
    </rPh>
    <phoneticPr fontId="1"/>
  </si>
  <si>
    <t>主幹教諭専任化加算</t>
    <rPh sb="0" eb="2">
      <t>シュカン</t>
    </rPh>
    <rPh sb="2" eb="4">
      <t>キョウユ</t>
    </rPh>
    <rPh sb="4" eb="6">
      <t>センニン</t>
    </rPh>
    <rPh sb="6" eb="7">
      <t>カ</t>
    </rPh>
    <rPh sb="7" eb="9">
      <t>カサン</t>
    </rPh>
    <phoneticPr fontId="1"/>
  </si>
  <si>
    <t>本市補助事業による職員加配</t>
    <rPh sb="0" eb="2">
      <t>ホンシ</t>
    </rPh>
    <rPh sb="2" eb="4">
      <t>ホジョ</t>
    </rPh>
    <rPh sb="4" eb="6">
      <t>ジギョウ</t>
    </rPh>
    <rPh sb="9" eb="11">
      <t>ショクイン</t>
    </rPh>
    <rPh sb="11" eb="13">
      <t>カハイ</t>
    </rPh>
    <phoneticPr fontId="1"/>
  </si>
  <si>
    <r>
      <t xml:space="preserve">各月初日入所児童数
</t>
    </r>
    <r>
      <rPr>
        <b/>
        <sz val="10"/>
        <color indexed="10"/>
        <rFont val="ＭＳ Ｐゴシック"/>
        <family val="3"/>
        <charset val="128"/>
      </rPr>
      <t>（定員外及び他市町村児童を含む。）</t>
    </r>
    <rPh sb="0" eb="2">
      <t>カクツキ</t>
    </rPh>
    <rPh sb="2" eb="4">
      <t>ショニチ</t>
    </rPh>
    <rPh sb="4" eb="6">
      <t>ニュウショ</t>
    </rPh>
    <rPh sb="6" eb="9">
      <t>ジドウスウ</t>
    </rPh>
    <rPh sb="11" eb="13">
      <t>テイイン</t>
    </rPh>
    <rPh sb="13" eb="14">
      <t>ガイ</t>
    </rPh>
    <rPh sb="14" eb="15">
      <t>オヨ</t>
    </rPh>
    <rPh sb="16" eb="17">
      <t>タ</t>
    </rPh>
    <rPh sb="17" eb="20">
      <t>シチョウソン</t>
    </rPh>
    <rPh sb="20" eb="22">
      <t>ジドウ</t>
    </rPh>
    <rPh sb="23" eb="24">
      <t>フク</t>
    </rPh>
    <phoneticPr fontId="1"/>
  </si>
  <si>
    <r>
      <t>必要
教職員数
【基本単価＋加配】
③～⑧</t>
    </r>
    <r>
      <rPr>
        <b/>
        <sz val="9"/>
        <rFont val="ＭＳ Ｐゴシック"/>
        <family val="3"/>
        <charset val="128"/>
      </rPr>
      <t>の合計</t>
    </r>
    <rPh sb="0" eb="2">
      <t>ヒツヨウ</t>
    </rPh>
    <rPh sb="3" eb="5">
      <t>キョウショク</t>
    </rPh>
    <rPh sb="5" eb="7">
      <t>インズウ</t>
    </rPh>
    <rPh sb="9" eb="11">
      <t>キホン</t>
    </rPh>
    <rPh sb="11" eb="13">
      <t>タンカ</t>
    </rPh>
    <rPh sb="14" eb="16">
      <t>カハイ</t>
    </rPh>
    <rPh sb="23" eb="25">
      <t>ゴウケイ</t>
    </rPh>
    <phoneticPr fontId="1"/>
  </si>
  <si>
    <t>（４桁コード）</t>
    <rPh sb="2" eb="3">
      <t>ケタ</t>
    </rPh>
    <phoneticPr fontId="1"/>
  </si>
  <si>
    <t>（4桁コード）</t>
    <rPh sb="2" eb="3">
      <t>ケタ</t>
    </rPh>
    <phoneticPr fontId="1"/>
  </si>
  <si>
    <t>4桁コード</t>
    <rPh sb="1" eb="2">
      <t>ケタ</t>
    </rPh>
    <phoneticPr fontId="1"/>
  </si>
  <si>
    <t>必要保育士数</t>
    <rPh sb="0" eb="2">
      <t>ヒツヨウ</t>
    </rPh>
    <rPh sb="2" eb="5">
      <t>ホイクシ</t>
    </rPh>
    <rPh sb="5" eb="6">
      <t>スウ</t>
    </rPh>
    <phoneticPr fontId="1"/>
  </si>
  <si>
    <t>常勤換算</t>
    <rPh sb="0" eb="2">
      <t>ジョウキン</t>
    </rPh>
    <rPh sb="2" eb="4">
      <t>カンサン</t>
    </rPh>
    <phoneticPr fontId="1"/>
  </si>
  <si>
    <t>保健師・看護師</t>
    <rPh sb="0" eb="3">
      <t>ホケンシ</t>
    </rPh>
    <rPh sb="4" eb="7">
      <t>カンゴシ</t>
    </rPh>
    <phoneticPr fontId="1"/>
  </si>
  <si>
    <t>教育補助者非常勤</t>
    <rPh sb="0" eb="2">
      <t>キョウイク</t>
    </rPh>
    <rPh sb="2" eb="5">
      <t>ホジョシャ</t>
    </rPh>
    <rPh sb="5" eb="8">
      <t>ヒジョウキン</t>
    </rPh>
    <phoneticPr fontId="1"/>
  </si>
  <si>
    <t>-</t>
    <phoneticPr fontId="1"/>
  </si>
  <si>
    <t>過不足（4月）</t>
    <rPh sb="0" eb="3">
      <t>カブソク</t>
    </rPh>
    <rPh sb="5" eb="6">
      <t>ガツ</t>
    </rPh>
    <phoneticPr fontId="1"/>
  </si>
  <si>
    <t>過不足（5月）</t>
    <rPh sb="0" eb="3">
      <t>カブソク</t>
    </rPh>
    <rPh sb="5" eb="6">
      <t>ガツ</t>
    </rPh>
    <phoneticPr fontId="1"/>
  </si>
  <si>
    <t>過不足（6月）</t>
    <rPh sb="0" eb="3">
      <t>カブソク</t>
    </rPh>
    <rPh sb="5" eb="6">
      <t>ガツ</t>
    </rPh>
    <phoneticPr fontId="1"/>
  </si>
  <si>
    <t>過不足（7月）</t>
    <rPh sb="0" eb="3">
      <t>カブソク</t>
    </rPh>
    <rPh sb="5" eb="6">
      <t>ガツ</t>
    </rPh>
    <phoneticPr fontId="1"/>
  </si>
  <si>
    <t>過不足（8月）</t>
    <rPh sb="0" eb="3">
      <t>カブソク</t>
    </rPh>
    <rPh sb="5" eb="6">
      <t>ガツ</t>
    </rPh>
    <phoneticPr fontId="1"/>
  </si>
  <si>
    <t>過不足（9月）</t>
    <rPh sb="0" eb="3">
      <t>カブソク</t>
    </rPh>
    <rPh sb="5" eb="6">
      <t>ガツ</t>
    </rPh>
    <phoneticPr fontId="1"/>
  </si>
  <si>
    <t>過不足（10月）</t>
    <rPh sb="0" eb="3">
      <t>カブソク</t>
    </rPh>
    <rPh sb="6" eb="7">
      <t>ガツ</t>
    </rPh>
    <phoneticPr fontId="1"/>
  </si>
  <si>
    <t>過不足（11月）</t>
    <rPh sb="0" eb="3">
      <t>カブソク</t>
    </rPh>
    <rPh sb="6" eb="7">
      <t>ガツ</t>
    </rPh>
    <phoneticPr fontId="1"/>
  </si>
  <si>
    <t>過不足（12月）</t>
    <rPh sb="0" eb="3">
      <t>カブソク</t>
    </rPh>
    <rPh sb="6" eb="7">
      <t>ガツ</t>
    </rPh>
    <phoneticPr fontId="1"/>
  </si>
  <si>
    <t>過不足（1月）</t>
    <rPh sb="0" eb="3">
      <t>カブソク</t>
    </rPh>
    <rPh sb="5" eb="6">
      <t>ガツ</t>
    </rPh>
    <phoneticPr fontId="1"/>
  </si>
  <si>
    <t>過不足（2月）</t>
    <rPh sb="0" eb="3">
      <t>カブソク</t>
    </rPh>
    <rPh sb="5" eb="6">
      <t>ガツ</t>
    </rPh>
    <phoneticPr fontId="1"/>
  </si>
  <si>
    <t>過不足（3月）</t>
    <rPh sb="0" eb="3">
      <t>カブソク</t>
    </rPh>
    <rPh sb="5" eb="6">
      <t>ガツ</t>
    </rPh>
    <phoneticPr fontId="1"/>
  </si>
  <si>
    <r>
      <rPr>
        <b/>
        <sz val="8"/>
        <rFont val="ＭＳ Ｐゴシック"/>
        <family val="3"/>
        <charset val="128"/>
      </rPr>
      <t>常勤専従</t>
    </r>
    <r>
      <rPr>
        <sz val="8"/>
        <rFont val="ＭＳ Ｐゴシック"/>
        <family val="3"/>
        <charset val="128"/>
      </rPr>
      <t xml:space="preserve">
（園長は含めない。）</t>
    </r>
    <rPh sb="0" eb="2">
      <t>ジョウキン</t>
    </rPh>
    <rPh sb="2" eb="4">
      <t>センジュウ</t>
    </rPh>
    <rPh sb="6" eb="8">
      <t>エンチョウ</t>
    </rPh>
    <rPh sb="9" eb="10">
      <t>フク</t>
    </rPh>
    <phoneticPr fontId="1"/>
  </si>
  <si>
    <t>常勤非専従
・非常勤</t>
    <rPh sb="0" eb="2">
      <t>ジョウキン</t>
    </rPh>
    <rPh sb="2" eb="5">
      <t>ヒセンジュウ</t>
    </rPh>
    <rPh sb="7" eb="10">
      <t>ヒジョウキン</t>
    </rPh>
    <phoneticPr fontId="1"/>
  </si>
  <si>
    <t>常勤専従</t>
    <rPh sb="0" eb="2">
      <t>ジョウキン</t>
    </rPh>
    <rPh sb="2" eb="4">
      <t>センジュウ</t>
    </rPh>
    <phoneticPr fontId="1"/>
  </si>
  <si>
    <t>常勤非専従
・非常勤</t>
    <rPh sb="0" eb="5">
      <t>ジョウキンヒセンジュウ</t>
    </rPh>
    <rPh sb="7" eb="10">
      <t>ヒジョウキン</t>
    </rPh>
    <phoneticPr fontId="1"/>
  </si>
  <si>
    <r>
      <t>【常勤の</t>
    </r>
    <r>
      <rPr>
        <b/>
        <sz val="12"/>
        <color indexed="10"/>
        <rFont val="ＭＳ Ｐゴシック"/>
        <family val="3"/>
        <charset val="128"/>
      </rPr>
      <t>専従</t>
    </r>
    <r>
      <rPr>
        <b/>
        <sz val="12"/>
        <rFont val="ＭＳ Ｐゴシック"/>
        <family val="3"/>
        <charset val="128"/>
      </rPr>
      <t>教諭】</t>
    </r>
    <rPh sb="1" eb="3">
      <t>ジョウキン</t>
    </rPh>
    <rPh sb="4" eb="6">
      <t>センジュウ</t>
    </rPh>
    <rPh sb="6" eb="8">
      <t>キョウユ</t>
    </rPh>
    <phoneticPr fontId="1"/>
  </si>
  <si>
    <t>【非専従の常勤教諭及び非常勤教諭】</t>
    <rPh sb="1" eb="4">
      <t>ヒセンジュウ</t>
    </rPh>
    <rPh sb="5" eb="7">
      <t>ジョウキン</t>
    </rPh>
    <rPh sb="7" eb="9">
      <t>キョウユ</t>
    </rPh>
    <rPh sb="9" eb="10">
      <t>オヨ</t>
    </rPh>
    <rPh sb="11" eb="14">
      <t>ヒジョウキン</t>
    </rPh>
    <rPh sb="14" eb="16">
      <t>キョウユ</t>
    </rPh>
    <phoneticPr fontId="1"/>
  </si>
  <si>
    <t>【非専従の常勤教育補助者及び非常勤教育補助者】</t>
    <rPh sb="1" eb="4">
      <t>ヒセンジュウ</t>
    </rPh>
    <rPh sb="5" eb="7">
      <t>ジョウキン</t>
    </rPh>
    <rPh sb="7" eb="12">
      <t>キョウイクホジョシャ</t>
    </rPh>
    <rPh sb="12" eb="13">
      <t>オヨ</t>
    </rPh>
    <rPh sb="14" eb="17">
      <t>ヒジョウキン</t>
    </rPh>
    <rPh sb="17" eb="19">
      <t>キョウイク</t>
    </rPh>
    <rPh sb="19" eb="22">
      <t>ホジョシャ</t>
    </rPh>
    <phoneticPr fontId="1"/>
  </si>
  <si>
    <t>常勤換算Ａ／Ｂ（小数点第２位まで表示）</t>
    <phoneticPr fontId="1"/>
  </si>
  <si>
    <t>【このシートについて】</t>
    <phoneticPr fontId="1"/>
  </si>
  <si>
    <t>・令和6年度から、4・5歳児に対する職員配置基準が「30対1」から原則「25対1」に改善されました。</t>
    <rPh sb="1" eb="3">
      <t>レイワ</t>
    </rPh>
    <rPh sb="4" eb="6">
      <t>ネンド</t>
    </rPh>
    <rPh sb="12" eb="14">
      <t>サイジ</t>
    </rPh>
    <rPh sb="15" eb="16">
      <t>タイ</t>
    </rPh>
    <rPh sb="18" eb="20">
      <t>ショクイン</t>
    </rPh>
    <rPh sb="20" eb="22">
      <t>ハイチ</t>
    </rPh>
    <rPh sb="22" eb="24">
      <t>キジュン</t>
    </rPh>
    <rPh sb="28" eb="29">
      <t>タイ</t>
    </rPh>
    <rPh sb="33" eb="35">
      <t>ゲンソク</t>
    </rPh>
    <rPh sb="38" eb="39">
      <t>タイ</t>
    </rPh>
    <rPh sb="42" eb="44">
      <t>カイゼン</t>
    </rPh>
    <phoneticPr fontId="1"/>
  </si>
  <si>
    <t>・具体的には、4歳以上児に対する「25対1」の配置を行った場合、公定価格において「4歳以上児配置改善加算」が適用されます。</t>
    <rPh sb="1" eb="4">
      <t>グタイテキ</t>
    </rPh>
    <rPh sb="8" eb="9">
      <t>サイ</t>
    </rPh>
    <rPh sb="9" eb="11">
      <t>イジョウ</t>
    </rPh>
    <rPh sb="11" eb="12">
      <t>ジ</t>
    </rPh>
    <rPh sb="13" eb="14">
      <t>タイ</t>
    </rPh>
    <rPh sb="19" eb="20">
      <t>タイ</t>
    </rPh>
    <rPh sb="23" eb="25">
      <t>ハイチ</t>
    </rPh>
    <rPh sb="26" eb="27">
      <t>オコナ</t>
    </rPh>
    <rPh sb="29" eb="31">
      <t>バアイ</t>
    </rPh>
    <rPh sb="32" eb="34">
      <t>コウテイ</t>
    </rPh>
    <rPh sb="34" eb="36">
      <t>カカク</t>
    </rPh>
    <rPh sb="42" eb="45">
      <t>サイイジョウ</t>
    </rPh>
    <rPh sb="45" eb="46">
      <t>コ</t>
    </rPh>
    <rPh sb="46" eb="48">
      <t>ハイチ</t>
    </rPh>
    <rPh sb="48" eb="50">
      <t>カイゼン</t>
    </rPh>
    <rPh sb="50" eb="52">
      <t>カサン</t>
    </rPh>
    <rPh sb="54" eb="56">
      <t>テキヨウ</t>
    </rPh>
    <phoneticPr fontId="1"/>
  </si>
  <si>
    <t>（「4歳以上児配置改善加算」を適用しない場合は、配置基準は「30対1」で算出します）</t>
    <rPh sb="3" eb="4">
      <t>サイ</t>
    </rPh>
    <rPh sb="6" eb="7">
      <t>コ</t>
    </rPh>
    <rPh sb="7" eb="9">
      <t>ハイチ</t>
    </rPh>
    <rPh sb="9" eb="11">
      <t>カイゼン</t>
    </rPh>
    <rPh sb="11" eb="13">
      <t>カサン</t>
    </rPh>
    <rPh sb="15" eb="17">
      <t>テキヨウ</t>
    </rPh>
    <rPh sb="20" eb="22">
      <t>バアイ</t>
    </rPh>
    <rPh sb="24" eb="26">
      <t>ハイチ</t>
    </rPh>
    <rPh sb="26" eb="28">
      <t>キジュン</t>
    </rPh>
    <rPh sb="32" eb="33">
      <t>タイ</t>
    </rPh>
    <rPh sb="36" eb="38">
      <t>サンシュツ</t>
    </rPh>
    <phoneticPr fontId="1"/>
  </si>
  <si>
    <t>・ただし、この「4歳以上児配置改善加算」は、従来から運用されている「チーム保育加配加算」との併給ができない制度となっています。</t>
    <rPh sb="9" eb="10">
      <t>サイ</t>
    </rPh>
    <rPh sb="10" eb="12">
      <t>イジョウ</t>
    </rPh>
    <rPh sb="12" eb="13">
      <t>コ</t>
    </rPh>
    <rPh sb="13" eb="15">
      <t>ハイチ</t>
    </rPh>
    <rPh sb="15" eb="17">
      <t>カイゼン</t>
    </rPh>
    <rPh sb="17" eb="19">
      <t>カサン</t>
    </rPh>
    <rPh sb="22" eb="24">
      <t>ジュウライ</t>
    </rPh>
    <rPh sb="26" eb="28">
      <t>ウンヨウ</t>
    </rPh>
    <rPh sb="37" eb="39">
      <t>ホイク</t>
    </rPh>
    <rPh sb="39" eb="41">
      <t>カハイ</t>
    </rPh>
    <rPh sb="41" eb="43">
      <t>カサン</t>
    </rPh>
    <rPh sb="46" eb="48">
      <t>ヘイキュウ</t>
    </rPh>
    <rPh sb="53" eb="55">
      <t>セイド</t>
    </rPh>
    <phoneticPr fontId="1"/>
  </si>
  <si>
    <t>↓</t>
    <phoneticPr fontId="1"/>
  </si>
  <si>
    <t>★加算の適用状況により、1人の子どもに対して必要な職員数が「1/25人」や「1/30人」に変動する、複雑な制度となっています。</t>
    <rPh sb="1" eb="3">
      <t>カサン</t>
    </rPh>
    <rPh sb="4" eb="6">
      <t>テキヨウ</t>
    </rPh>
    <rPh sb="6" eb="8">
      <t>ジョウキョウ</t>
    </rPh>
    <rPh sb="13" eb="14">
      <t>ニン</t>
    </rPh>
    <rPh sb="15" eb="16">
      <t>コ</t>
    </rPh>
    <rPh sb="19" eb="20">
      <t>タイ</t>
    </rPh>
    <rPh sb="22" eb="24">
      <t>ヒツヨウ</t>
    </rPh>
    <rPh sb="25" eb="27">
      <t>ショクイン</t>
    </rPh>
    <rPh sb="27" eb="28">
      <t>スウ</t>
    </rPh>
    <rPh sb="34" eb="35">
      <t>ニン</t>
    </rPh>
    <rPh sb="42" eb="43">
      <t>ニン</t>
    </rPh>
    <rPh sb="45" eb="47">
      <t>ヘンドウ</t>
    </rPh>
    <rPh sb="50" eb="52">
      <t>フクザツ</t>
    </rPh>
    <rPh sb="53" eb="55">
      <t>セイド</t>
    </rPh>
    <phoneticPr fontId="1"/>
  </si>
  <si>
    <t>★そのため、このシートを使って整理をします。</t>
    <rPh sb="12" eb="13">
      <t>ツカ</t>
    </rPh>
    <rPh sb="15" eb="17">
      <t>セイリ</t>
    </rPh>
    <phoneticPr fontId="1"/>
  </si>
  <si>
    <t>対象職員数を記載
↓</t>
    <rPh sb="0" eb="2">
      <t>タイショウ</t>
    </rPh>
    <rPh sb="2" eb="5">
      <t>ショクインスウ</t>
    </rPh>
    <rPh sb="6" eb="8">
      <t>キサイ</t>
    </rPh>
    <phoneticPr fontId="1"/>
  </si>
  <si>
    <t>適用する場合「○」
↓</t>
    <rPh sb="0" eb="2">
      <t>テキヨウ</t>
    </rPh>
    <rPh sb="4" eb="6">
      <t>バアイ</t>
    </rPh>
    <phoneticPr fontId="1"/>
  </si>
  <si>
    <t>対象月</t>
    <rPh sb="0" eb="2">
      <t>タイショウ</t>
    </rPh>
    <rPh sb="2" eb="3">
      <t>ゲツ</t>
    </rPh>
    <phoneticPr fontId="1"/>
  </si>
  <si>
    <t>チーム保育
加配加算</t>
    <rPh sb="3" eb="5">
      <t>ホイク</t>
    </rPh>
    <rPh sb="6" eb="8">
      <t>カハイ</t>
    </rPh>
    <rPh sb="8" eb="10">
      <t>カサン</t>
    </rPh>
    <phoneticPr fontId="1"/>
  </si>
  <si>
    <t>4歳以上児
配置改善加算</t>
    <rPh sb="1" eb="2">
      <t>サイ</t>
    </rPh>
    <rPh sb="2" eb="4">
      <t>イジョウ</t>
    </rPh>
    <rPh sb="4" eb="5">
      <t>ジ</t>
    </rPh>
    <rPh sb="6" eb="8">
      <t>ハイチ</t>
    </rPh>
    <rPh sb="8" eb="10">
      <t>カイゼン</t>
    </rPh>
    <rPh sb="10" eb="12">
      <t>カサン</t>
    </rPh>
    <phoneticPr fontId="1"/>
  </si>
  <si>
    <t>3歳児配置
改善加算</t>
    <rPh sb="1" eb="3">
      <t>サイジ</t>
    </rPh>
    <rPh sb="3" eb="5">
      <t>ハイチ</t>
    </rPh>
    <rPh sb="6" eb="8">
      <t>カイゼン</t>
    </rPh>
    <rPh sb="8" eb="10">
      <t>カサン</t>
    </rPh>
    <phoneticPr fontId="1"/>
  </si>
  <si>
    <t>満3歳児対応
加配加算</t>
    <rPh sb="0" eb="1">
      <t>マン</t>
    </rPh>
    <rPh sb="2" eb="4">
      <t>サイジ</t>
    </rPh>
    <rPh sb="4" eb="6">
      <t>タイオウ</t>
    </rPh>
    <rPh sb="7" eb="9">
      <t>カハイ</t>
    </rPh>
    <rPh sb="9" eb="11">
      <t>カサン</t>
    </rPh>
    <phoneticPr fontId="1"/>
  </si>
  <si>
    <t>備考（エラーがあると表示されます）</t>
    <rPh sb="0" eb="2">
      <t>ビコウ</t>
    </rPh>
    <rPh sb="10" eb="12">
      <t>ヒョウジ</t>
    </rPh>
    <phoneticPr fontId="1"/>
  </si>
  <si>
    <t>分岐
（計算用）</t>
    <rPh sb="0" eb="2">
      <t>ブンキ</t>
    </rPh>
    <rPh sb="4" eb="6">
      <t>ケイサン</t>
    </rPh>
    <rPh sb="6" eb="7">
      <t>ヨウ</t>
    </rPh>
    <phoneticPr fontId="1"/>
  </si>
  <si>
    <t>職員数</t>
    <rPh sb="0" eb="3">
      <t>ショクインスウ</t>
    </rPh>
    <phoneticPr fontId="1"/>
  </si>
  <si>
    <t>上限※</t>
    <rPh sb="0" eb="2">
      <t>ジョウゲン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</si>
  <si>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</si>
  <si>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</si>
  <si>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</si>
  <si>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</si>
  <si>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</si>
  <si>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</si>
  <si>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</si>
  <si>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</si>
  <si>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</si>
  <si>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</si>
  <si>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</si>
  <si>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</si>
  <si>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45人以下</t>
    <rPh sb="2" eb="3">
      <t>ニン</t>
    </rPh>
    <rPh sb="3" eb="5">
      <t>イカ</t>
    </rPh>
    <phoneticPr fontId="1"/>
  </si>
  <si>
    <t>46～150人</t>
    <rPh sb="6" eb="7">
      <t>ニン</t>
    </rPh>
    <phoneticPr fontId="1"/>
  </si>
  <si>
    <t>151～240人</t>
    <rPh sb="7" eb="8">
      <t>ニン</t>
    </rPh>
    <phoneticPr fontId="1"/>
  </si>
  <si>
    <t>241～270人</t>
    <rPh sb="7" eb="8">
      <t>ニン</t>
    </rPh>
    <phoneticPr fontId="1"/>
  </si>
  <si>
    <t>271～300人</t>
    <rPh sb="7" eb="8">
      <t>ニン</t>
    </rPh>
    <phoneticPr fontId="1"/>
  </si>
  <si>
    <t>301～450人</t>
    <rPh sb="7" eb="8">
      <t>ニン</t>
    </rPh>
    <phoneticPr fontId="1"/>
  </si>
  <si>
    <t>451人～</t>
    <rPh sb="3" eb="4">
      <t>ニン</t>
    </rPh>
    <phoneticPr fontId="1"/>
  </si>
  <si>
    <t>※このシートで整理した内容は、様式１シートの『年齢別配置基準』（L列）と『チーム保育加配』（O列）に反映されます。</t>
    <rPh sb="7" eb="9">
      <t>セイリ</t>
    </rPh>
    <rPh sb="11" eb="13">
      <t>ナイヨウ</t>
    </rPh>
    <rPh sb="15" eb="17">
      <t>ヨウシキ</t>
    </rPh>
    <rPh sb="33" eb="34">
      <t>レツ</t>
    </rPh>
    <rPh sb="47" eb="48">
      <t>レツ</t>
    </rPh>
    <rPh sb="50" eb="52">
      <t>ハンエイ</t>
    </rPh>
    <phoneticPr fontId="1"/>
  </si>
  <si>
    <t>※利用定員が</t>
    <rPh sb="1" eb="3">
      <t>リヨウ</t>
    </rPh>
    <rPh sb="3" eb="5">
      <t>テイイン</t>
    </rPh>
    <phoneticPr fontId="1"/>
  </si>
  <si>
    <r>
      <t>必要
教職員数
【基本単価】</t>
    </r>
    <r>
      <rPr>
        <b/>
        <sz val="9"/>
        <rFont val="ＭＳ Ｐゴシック"/>
        <family val="3"/>
        <charset val="128"/>
      </rPr>
      <t xml:space="preserve">
※歳児別の加算を考慮</t>
    </r>
    <rPh sb="0" eb="2">
      <t>ヒツヨウ</t>
    </rPh>
    <rPh sb="3" eb="5">
      <t>キョウショク</t>
    </rPh>
    <rPh sb="5" eb="7">
      <t>インズウ</t>
    </rPh>
    <rPh sb="9" eb="11">
      <t>キホン</t>
    </rPh>
    <rPh sb="11" eb="13">
      <t>タンカ</t>
    </rPh>
    <rPh sb="17" eb="19">
      <t>サイジ</t>
    </rPh>
    <rPh sb="19" eb="20">
      <t>ベツ</t>
    </rPh>
    <rPh sb="21" eb="23">
      <t>カサン</t>
    </rPh>
    <rPh sb="24" eb="26">
      <t>コウリョ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</si>
</sst>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 "/>
    <numFmt numFmtId="177" formatCode="0.0_ "/>
    <numFmt numFmtId="178" formatCode="0.00_ "/>
    <numFmt numFmtId="179" formatCode="0.0"/>
    <numFmt numFmtId="180" formatCode="0_);[Red]\(0\)"/>
    <numFmt numFmtId="181" formatCode="0.0_);[Red]\(0.0\)"/>
    <numFmt numFmtId="182" formatCode="#,###"/>
    <numFmt numFmtId="183" formatCode="#,##0_ "/>
    <numFmt numFmtId="184" formatCode="#,##0.0_ "/>
    <numFmt numFmtId="185" formatCode="0;\-0;;@"/>
  </numFmts>
  <fonts count="3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.5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color indexed="10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sz val="12"/>
      <name val="游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rgb="FFC0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9">
    <xf numFmtId="0" fontId="0" fillId="0" borderId="0" xfId="0">
      <alignment vertical="center"/>
    </xf>
    <xf numFmtId="0" fontId="0" fillId="0" borderId="0" xfId="0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7" fillId="0" borderId="0" xfId="0" applyNumberFormat="1" applyFont="1" applyAlignment="1" applyProtection="1">
      <alignment horizontal="left" vertical="center"/>
    </xf>
    <xf numFmtId="0" fontId="9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176" fontId="2" fillId="2" borderId="7" xfId="0" applyNumberFormat="1" applyFont="1" applyFill="1" applyBorder="1" applyAlignment="1" applyProtection="1">
      <alignment vertical="center"/>
    </xf>
    <xf numFmtId="176" fontId="2" fillId="2" borderId="8" xfId="0" applyNumberFormat="1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0" borderId="7" xfId="0" applyFont="1" applyBorder="1" applyProtection="1">
      <alignment vertical="center"/>
      <protection locked="0"/>
    </xf>
    <xf numFmtId="0" fontId="0" fillId="0" borderId="12" xfId="0" applyBorder="1" applyAlignment="1" applyProtection="1">
      <alignment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32" fillId="0" borderId="17" xfId="0" applyNumberFormat="1" applyFont="1" applyBorder="1" applyAlignment="1" applyProtection="1">
      <alignment vertical="center" shrinkToFit="1"/>
    </xf>
    <xf numFmtId="0" fontId="32" fillId="0" borderId="0" xfId="0" applyNumberFormat="1" applyFont="1" applyBorder="1" applyAlignment="1" applyProtection="1">
      <alignment vertical="center" shrinkToFit="1"/>
    </xf>
    <xf numFmtId="176" fontId="2" fillId="2" borderId="11" xfId="0" applyNumberFormat="1" applyFont="1" applyFill="1" applyBorder="1" applyAlignment="1" applyProtection="1">
      <alignment vertical="center"/>
    </xf>
    <xf numFmtId="176" fontId="2" fillId="2" borderId="10" xfId="0" applyNumberFormat="1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center" vertical="center" wrapText="1"/>
    </xf>
    <xf numFmtId="176" fontId="2" fillId="2" borderId="4" xfId="0" applyNumberFormat="1" applyFont="1" applyFill="1" applyBorder="1" applyAlignment="1" applyProtection="1">
      <alignment vertical="center"/>
    </xf>
    <xf numFmtId="176" fontId="2" fillId="2" borderId="18" xfId="0" applyNumberFormat="1" applyFont="1" applyFill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2" fillId="2" borderId="20" xfId="0" applyNumberFormat="1" applyFont="1" applyFill="1" applyBorder="1" applyAlignment="1" applyProtection="1">
      <alignment vertical="center"/>
    </xf>
    <xf numFmtId="176" fontId="2" fillId="2" borderId="21" xfId="0" applyNumberFormat="1" applyFont="1" applyFill="1" applyBorder="1" applyAlignment="1" applyProtection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vertical="center" shrinkToFit="1"/>
    </xf>
    <xf numFmtId="0" fontId="6" fillId="0" borderId="16" xfId="0" applyFont="1" applyBorder="1" applyAlignment="1" applyProtection="1">
      <alignment horizontal="center" vertical="center"/>
    </xf>
    <xf numFmtId="180" fontId="6" fillId="0" borderId="16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top" wrapText="1"/>
    </xf>
    <xf numFmtId="0" fontId="10" fillId="0" borderId="11" xfId="0" applyFont="1" applyFill="1" applyBorder="1" applyAlignment="1" applyProtection="1">
      <alignment horizontal="center" vertical="top" wrapText="1"/>
    </xf>
    <xf numFmtId="180" fontId="17" fillId="0" borderId="24" xfId="0" applyNumberFormat="1" applyFont="1" applyFill="1" applyBorder="1" applyAlignment="1" applyProtection="1">
      <alignment vertical="top" wrapText="1"/>
    </xf>
    <xf numFmtId="180" fontId="10" fillId="0" borderId="2" xfId="0" applyNumberFormat="1" applyFont="1" applyFill="1" applyBorder="1" applyAlignment="1" applyProtection="1">
      <alignment horizontal="center" vertical="top" wrapText="1"/>
    </xf>
    <xf numFmtId="180" fontId="17" fillId="0" borderId="25" xfId="0" applyNumberFormat="1" applyFont="1" applyFill="1" applyBorder="1" applyAlignment="1" applyProtection="1">
      <alignment vertical="top" wrapText="1"/>
    </xf>
    <xf numFmtId="0" fontId="0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vertical="center" wrapText="1"/>
    </xf>
    <xf numFmtId="180" fontId="0" fillId="0" borderId="0" xfId="0" applyNumberForma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4" fillId="0" borderId="7" xfId="0" applyFont="1" applyBorder="1" applyAlignment="1" applyProtection="1">
      <alignment vertical="center"/>
      <protection locked="0"/>
    </xf>
    <xf numFmtId="0" fontId="0" fillId="0" borderId="26" xfId="0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6" xfId="0" applyFont="1" applyFill="1" applyBorder="1" applyProtection="1">
      <alignment vertical="center"/>
    </xf>
    <xf numFmtId="176" fontId="2" fillId="0" borderId="16" xfId="0" applyNumberFormat="1" applyFont="1" applyFill="1" applyBorder="1" applyAlignment="1" applyProtection="1">
      <alignment vertical="center"/>
    </xf>
    <xf numFmtId="176" fontId="2" fillId="2" borderId="27" xfId="0" applyNumberFormat="1" applyFont="1" applyFill="1" applyBorder="1" applyAlignment="1" applyProtection="1">
      <alignment vertical="center"/>
      <protection locked="0"/>
    </xf>
    <xf numFmtId="176" fontId="2" fillId="2" borderId="28" xfId="0" applyNumberFormat="1" applyFont="1" applyFill="1" applyBorder="1" applyAlignment="1" applyProtection="1">
      <alignment vertical="center"/>
      <protection locked="0"/>
    </xf>
    <xf numFmtId="176" fontId="2" fillId="2" borderId="11" xfId="0" applyNumberFormat="1" applyFont="1" applyFill="1" applyBorder="1" applyAlignment="1" applyProtection="1">
      <alignment vertical="center"/>
      <protection locked="0"/>
    </xf>
    <xf numFmtId="176" fontId="2" fillId="2" borderId="8" xfId="0" applyNumberFormat="1" applyFont="1" applyFill="1" applyBorder="1" applyAlignment="1" applyProtection="1">
      <alignment vertical="center"/>
      <protection locked="0"/>
    </xf>
    <xf numFmtId="176" fontId="2" fillId="2" borderId="2" xfId="0" applyNumberFormat="1" applyFont="1" applyFill="1" applyBorder="1" applyAlignment="1" applyProtection="1">
      <alignment vertical="center"/>
      <protection locked="0"/>
    </xf>
    <xf numFmtId="176" fontId="2" fillId="2" borderId="10" xfId="0" applyNumberFormat="1" applyFont="1" applyFill="1" applyBorder="1" applyAlignment="1" applyProtection="1">
      <alignment vertical="center"/>
      <protection locked="0"/>
    </xf>
    <xf numFmtId="176" fontId="2" fillId="2" borderId="18" xfId="0" applyNumberFormat="1" applyFont="1" applyFill="1" applyBorder="1" applyAlignment="1" applyProtection="1">
      <alignment vertical="center"/>
      <protection locked="0"/>
    </xf>
    <xf numFmtId="176" fontId="2" fillId="2" borderId="29" xfId="0" applyNumberFormat="1" applyFont="1" applyFill="1" applyBorder="1" applyAlignment="1" applyProtection="1">
      <alignment vertical="center"/>
      <protection locked="0"/>
    </xf>
    <xf numFmtId="176" fontId="2" fillId="2" borderId="30" xfId="0" applyNumberFormat="1" applyFont="1" applyFill="1" applyBorder="1" applyAlignment="1" applyProtection="1">
      <alignment vertical="center"/>
      <protection locked="0"/>
    </xf>
    <xf numFmtId="176" fontId="2" fillId="2" borderId="31" xfId="0" applyNumberFormat="1" applyFont="1" applyFill="1" applyBorder="1" applyAlignment="1" applyProtection="1">
      <alignment vertical="center"/>
      <protection locked="0"/>
    </xf>
    <xf numFmtId="176" fontId="2" fillId="2" borderId="20" xfId="0" applyNumberFormat="1" applyFont="1" applyFill="1" applyBorder="1" applyAlignment="1" applyProtection="1">
      <alignment vertical="center"/>
      <protection locked="0"/>
    </xf>
    <xf numFmtId="176" fontId="2" fillId="2" borderId="32" xfId="0" applyNumberFormat="1" applyFont="1" applyFill="1" applyBorder="1" applyAlignment="1" applyProtection="1">
      <alignment vertical="center"/>
      <protection locked="0"/>
    </xf>
    <xf numFmtId="176" fontId="2" fillId="2" borderId="33" xfId="0" applyNumberFormat="1" applyFont="1" applyFill="1" applyBorder="1" applyAlignment="1" applyProtection="1">
      <alignment vertical="center"/>
      <protection locked="0"/>
    </xf>
    <xf numFmtId="176" fontId="2" fillId="2" borderId="21" xfId="0" applyNumberFormat="1" applyFont="1" applyFill="1" applyBorder="1" applyAlignment="1" applyProtection="1">
      <alignment vertical="center"/>
      <protection locked="0"/>
    </xf>
    <xf numFmtId="176" fontId="2" fillId="2" borderId="7" xfId="0" applyNumberFormat="1" applyFont="1" applyFill="1" applyBorder="1" applyAlignment="1" applyProtection="1">
      <alignment vertical="center"/>
      <protection locked="0"/>
    </xf>
    <xf numFmtId="176" fontId="2" fillId="2" borderId="9" xfId="0" applyNumberFormat="1" applyFont="1" applyFill="1" applyBorder="1" applyAlignment="1" applyProtection="1">
      <alignment vertical="center"/>
      <protection locked="0"/>
    </xf>
    <xf numFmtId="176" fontId="2" fillId="2" borderId="19" xfId="0" applyNumberFormat="1" applyFont="1" applyFill="1" applyBorder="1" applyAlignment="1" applyProtection="1">
      <alignment vertical="center"/>
      <protection locked="0"/>
    </xf>
    <xf numFmtId="176" fontId="2" fillId="2" borderId="34" xfId="0" applyNumberFormat="1" applyFont="1" applyFill="1" applyBorder="1" applyAlignment="1" applyProtection="1">
      <alignment vertical="center"/>
      <protection locked="0"/>
    </xf>
    <xf numFmtId="176" fontId="2" fillId="2" borderId="35" xfId="0" applyNumberFormat="1" applyFont="1" applyFill="1" applyBorder="1" applyAlignment="1" applyProtection="1">
      <alignment vertical="center"/>
      <protection locked="0"/>
    </xf>
    <xf numFmtId="176" fontId="2" fillId="2" borderId="36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37" xfId="0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</xf>
    <xf numFmtId="0" fontId="6" fillId="0" borderId="0" xfId="0" applyNumberFormat="1" applyFont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shrinkToFit="1"/>
    </xf>
    <xf numFmtId="185" fontId="6" fillId="0" borderId="0" xfId="0" applyNumberFormat="1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</xf>
    <xf numFmtId="176" fontId="2" fillId="0" borderId="27" xfId="0" applyNumberFormat="1" applyFont="1" applyFill="1" applyBorder="1" applyAlignment="1" applyProtection="1">
      <alignment horizontal="center" vertical="center"/>
      <protection locked="0"/>
    </xf>
    <xf numFmtId="176" fontId="2" fillId="0" borderId="11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37" xfId="0" applyNumberFormat="1" applyFont="1" applyFill="1" applyBorder="1" applyAlignment="1" applyProtection="1">
      <alignment horizontal="center" vertical="center"/>
      <protection locked="0"/>
    </xf>
    <xf numFmtId="176" fontId="2" fillId="0" borderId="29" xfId="0" applyNumberFormat="1" applyFont="1" applyFill="1" applyBorder="1" applyAlignment="1" applyProtection="1">
      <alignment horizontal="center" vertical="center"/>
      <protection locked="0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80" fontId="2" fillId="2" borderId="40" xfId="0" applyNumberFormat="1" applyFont="1" applyFill="1" applyBorder="1" applyAlignment="1" applyProtection="1">
      <alignment vertical="center"/>
    </xf>
    <xf numFmtId="0" fontId="0" fillId="0" borderId="17" xfId="0" applyBorder="1" applyAlignment="1" applyProtection="1">
      <alignment horizontal="center" vertical="center" shrinkToFit="1"/>
    </xf>
    <xf numFmtId="0" fontId="0" fillId="0" borderId="41" xfId="0" applyBorder="1" applyAlignment="1" applyProtection="1">
      <alignment horizontal="center" vertical="center"/>
    </xf>
    <xf numFmtId="184" fontId="2" fillId="2" borderId="36" xfId="0" applyNumberFormat="1" applyFont="1" applyFill="1" applyBorder="1" applyAlignment="1" applyProtection="1">
      <alignment horizontal="right" vertical="center"/>
    </xf>
    <xf numFmtId="184" fontId="2" fillId="2" borderId="42" xfId="0" applyNumberFormat="1" applyFont="1" applyFill="1" applyBorder="1" applyAlignment="1" applyProtection="1">
      <alignment horizontal="right" vertical="center"/>
    </xf>
    <xf numFmtId="180" fontId="2" fillId="2" borderId="43" xfId="0" applyNumberFormat="1" applyFont="1" applyFill="1" applyBorder="1" applyAlignment="1" applyProtection="1">
      <alignment horizontal="right" vertical="center"/>
    </xf>
    <xf numFmtId="176" fontId="0" fillId="2" borderId="44" xfId="0" applyNumberFormat="1" applyFont="1" applyFill="1" applyBorder="1" applyAlignment="1" applyProtection="1">
      <alignment horizontal="right" vertical="center"/>
    </xf>
    <xf numFmtId="181" fontId="2" fillId="0" borderId="41" xfId="0" applyNumberFormat="1" applyFont="1" applyFill="1" applyBorder="1" applyAlignment="1" applyProtection="1">
      <alignment horizontal="right" vertical="center"/>
      <protection locked="0"/>
    </xf>
    <xf numFmtId="184" fontId="0" fillId="0" borderId="41" xfId="0" applyNumberFormat="1" applyFont="1" applyFill="1" applyBorder="1" applyAlignment="1" applyProtection="1">
      <alignment horizontal="right" vertical="center"/>
      <protection locked="0"/>
    </xf>
    <xf numFmtId="183" fontId="0" fillId="2" borderId="45" xfId="0" applyNumberFormat="1" applyFont="1" applyFill="1" applyBorder="1" applyAlignment="1" applyProtection="1">
      <alignment horizontal="right" vertical="center"/>
    </xf>
    <xf numFmtId="182" fontId="2" fillId="0" borderId="41" xfId="0" applyNumberFormat="1" applyFont="1" applyFill="1" applyBorder="1" applyAlignment="1" applyProtection="1">
      <alignment horizontal="center" vertical="center"/>
      <protection locked="0"/>
    </xf>
    <xf numFmtId="184" fontId="2" fillId="2" borderId="46" xfId="0" applyNumberFormat="1" applyFont="1" applyFill="1" applyBorder="1" applyAlignment="1" applyProtection="1">
      <alignment horizontal="right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center" vertical="center"/>
      <protection locked="0"/>
    </xf>
    <xf numFmtId="180" fontId="2" fillId="2" borderId="7" xfId="0" applyNumberFormat="1" applyFont="1" applyFill="1" applyBorder="1" applyAlignment="1" applyProtection="1">
      <alignment horizontal="right" vertical="center"/>
    </xf>
    <xf numFmtId="176" fontId="0" fillId="2" borderId="11" xfId="0" applyNumberFormat="1" applyFont="1" applyFill="1" applyBorder="1" applyAlignment="1" applyProtection="1">
      <alignment horizontal="right" vertical="center"/>
    </xf>
    <xf numFmtId="184" fontId="2" fillId="2" borderId="10" xfId="0" applyNumberFormat="1" applyFont="1" applyFill="1" applyBorder="1" applyAlignment="1" applyProtection="1">
      <alignment horizontal="right" vertical="center"/>
    </xf>
    <xf numFmtId="184" fontId="0" fillId="0" borderId="1" xfId="0" applyNumberFormat="1" applyFont="1" applyFill="1" applyBorder="1" applyAlignment="1" applyProtection="1">
      <alignment horizontal="right" vertical="center"/>
      <protection locked="0"/>
    </xf>
    <xf numFmtId="183" fontId="0" fillId="2" borderId="2" xfId="0" applyNumberFormat="1" applyFont="1" applyFill="1" applyBorder="1" applyAlignment="1" applyProtection="1">
      <alignment horizontal="right" vertical="center"/>
    </xf>
    <xf numFmtId="184" fontId="2" fillId="2" borderId="25" xfId="0" applyNumberFormat="1" applyFont="1" applyFill="1" applyBorder="1" applyAlignment="1" applyProtection="1">
      <alignment horizontal="right" vertical="center"/>
    </xf>
    <xf numFmtId="184" fontId="2" fillId="2" borderId="47" xfId="0" applyNumberFormat="1" applyFont="1" applyFill="1" applyBorder="1" applyAlignment="1" applyProtection="1">
      <alignment horizontal="right" vertical="center"/>
    </xf>
    <xf numFmtId="176" fontId="2" fillId="0" borderId="38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80" fontId="2" fillId="3" borderId="41" xfId="0" applyNumberFormat="1" applyFont="1" applyFill="1" applyBorder="1" applyAlignment="1" applyProtection="1">
      <alignment horizontal="right" vertical="center"/>
    </xf>
    <xf numFmtId="180" fontId="2" fillId="3" borderId="1" xfId="0" applyNumberFormat="1" applyFont="1" applyFill="1" applyBorder="1" applyAlignment="1" applyProtection="1">
      <alignment horizontal="right" vertical="center"/>
    </xf>
    <xf numFmtId="182" fontId="2" fillId="0" borderId="4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181" fontId="2" fillId="3" borderId="41" xfId="0" applyNumberFormat="1" applyFont="1" applyFill="1" applyBorder="1" applyAlignment="1" applyProtection="1">
      <alignment horizontal="right" vertical="center"/>
    </xf>
    <xf numFmtId="181" fontId="2" fillId="3" borderId="1" xfId="0" applyNumberFormat="1" applyFont="1" applyFill="1" applyBorder="1" applyAlignment="1" applyProtection="1">
      <alignment horizontal="right" vertical="center"/>
    </xf>
    <xf numFmtId="0" fontId="6" fillId="0" borderId="16" xfId="0" applyFont="1" applyBorder="1" applyAlignment="1" applyProtection="1">
      <alignment horizontal="center" vertical="center" shrinkToFit="1"/>
    </xf>
    <xf numFmtId="0" fontId="0" fillId="0" borderId="4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 wrapText="1"/>
    </xf>
    <xf numFmtId="182" fontId="2" fillId="0" borderId="48" xfId="0" applyNumberFormat="1" applyFont="1" applyFill="1" applyBorder="1" applyAlignment="1" applyProtection="1">
      <alignment horizontal="right" vertical="center"/>
      <protection locked="0"/>
    </xf>
    <xf numFmtId="0" fontId="6" fillId="0" borderId="49" xfId="0" applyFont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right" vertical="center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185" fontId="6" fillId="2" borderId="50" xfId="0" applyNumberFormat="1" applyFont="1" applyFill="1" applyBorder="1" applyAlignment="1" applyProtection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7" fillId="2" borderId="49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0" xfId="0" applyAlignment="1">
      <alignment vertical="top" textRotation="255"/>
    </xf>
    <xf numFmtId="0" fontId="0" fillId="4" borderId="8" xfId="0" applyFill="1" applyBorder="1" applyAlignment="1">
      <alignment vertical="top" textRotation="255"/>
    </xf>
    <xf numFmtId="0" fontId="0" fillId="4" borderId="1" xfId="0" applyFill="1" applyBorder="1" applyAlignment="1">
      <alignment vertical="top" textRotation="255"/>
    </xf>
    <xf numFmtId="179" fontId="33" fillId="4" borderId="1" xfId="0" applyNumberFormat="1" applyFont="1" applyFill="1" applyBorder="1">
      <alignment vertical="center"/>
    </xf>
    <xf numFmtId="0" fontId="34" fillId="0" borderId="0" xfId="0" applyFont="1" applyAlignment="1" applyProtection="1">
      <alignment horizontal="left" vertical="center"/>
    </xf>
    <xf numFmtId="0" fontId="34" fillId="0" borderId="16" xfId="0" applyFont="1" applyFill="1" applyBorder="1" applyAlignment="1" applyProtection="1">
      <alignment horizontal="left" vertical="center"/>
    </xf>
    <xf numFmtId="180" fontId="2" fillId="2" borderId="41" xfId="0" applyNumberFormat="1" applyFont="1" applyFill="1" applyBorder="1" applyAlignment="1" applyProtection="1">
      <alignment horizontal="right"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181" fontId="28" fillId="0" borderId="1" xfId="0" applyNumberFormat="1" applyFont="1" applyBorder="1" applyProtection="1">
      <alignment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5" fillId="5" borderId="1" xfId="0" applyFont="1" applyFill="1" applyBorder="1">
      <alignment vertical="center"/>
    </xf>
    <xf numFmtId="180" fontId="2" fillId="6" borderId="43" xfId="0" applyNumberFormat="1" applyFont="1" applyFill="1" applyBorder="1" applyAlignment="1" applyProtection="1">
      <alignment horizontal="center" vertical="center"/>
    </xf>
    <xf numFmtId="0" fontId="0" fillId="0" borderId="51" xfId="0" applyFont="1" applyFill="1" applyBorder="1" applyAlignment="1" applyProtection="1">
      <alignment horizontal="center" vertical="center"/>
      <protection locked="0"/>
    </xf>
    <xf numFmtId="181" fontId="28" fillId="7" borderId="1" xfId="0" applyNumberFormat="1" applyFont="1" applyFill="1" applyBorder="1">
      <alignment vertical="center"/>
    </xf>
    <xf numFmtId="0" fontId="25" fillId="7" borderId="0" xfId="0" applyFont="1" applyFill="1" applyAlignment="1">
      <alignment horizontal="center" vertical="center"/>
    </xf>
    <xf numFmtId="184" fontId="2" fillId="7" borderId="42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/>
    </xf>
    <xf numFmtId="182" fontId="2" fillId="2" borderId="2" xfId="0" applyNumberFormat="1" applyFont="1" applyFill="1" applyBorder="1" applyAlignment="1" applyProtection="1">
      <alignment horizontal="center" vertical="center" shrinkToFit="1"/>
    </xf>
    <xf numFmtId="182" fontId="2" fillId="2" borderId="8" xfId="0" applyNumberFormat="1" applyFont="1" applyFill="1" applyBorder="1" applyAlignment="1" applyProtection="1">
      <alignment horizontal="center" vertical="center" shrinkToFit="1"/>
    </xf>
    <xf numFmtId="0" fontId="10" fillId="0" borderId="41" xfId="0" applyFont="1" applyBorder="1" applyAlignment="1" applyProtection="1">
      <alignment horizontal="center" vertical="center" wrapText="1"/>
    </xf>
    <xf numFmtId="0" fontId="10" fillId="0" borderId="51" xfId="0" applyFont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57" xfId="0" applyFont="1" applyBorder="1" applyAlignment="1" applyProtection="1">
      <alignment horizontal="center" vertical="center" wrapText="1"/>
    </xf>
    <xf numFmtId="0" fontId="10" fillId="0" borderId="41" xfId="0" applyFont="1" applyBorder="1" applyAlignment="1" applyProtection="1">
      <alignment horizontal="center" vertical="center"/>
    </xf>
    <xf numFmtId="0" fontId="10" fillId="0" borderId="51" xfId="0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45" xfId="0" applyFont="1" applyBorder="1" applyAlignment="1" applyProtection="1">
      <alignment horizontal="center" vertical="center" wrapText="1"/>
    </xf>
    <xf numFmtId="0" fontId="10" fillId="0" borderId="54" xfId="0" applyFont="1" applyBorder="1" applyAlignment="1" applyProtection="1">
      <alignment horizontal="center" vertical="center" wrapText="1"/>
    </xf>
    <xf numFmtId="0" fontId="10" fillId="0" borderId="55" xfId="0" applyFont="1" applyBorder="1" applyAlignment="1" applyProtection="1">
      <alignment horizontal="center" vertical="center" wrapText="1"/>
    </xf>
    <xf numFmtId="0" fontId="10" fillId="0" borderId="41" xfId="0" applyFont="1" applyFill="1" applyBorder="1" applyAlignment="1" applyProtection="1">
      <alignment horizontal="center" vertical="center" wrapText="1"/>
    </xf>
    <xf numFmtId="0" fontId="10" fillId="0" borderId="53" xfId="0" applyFont="1" applyFill="1" applyBorder="1" applyAlignment="1" applyProtection="1">
      <alignment horizontal="center" vertical="center" wrapText="1"/>
    </xf>
    <xf numFmtId="0" fontId="10" fillId="0" borderId="51" xfId="0" applyFont="1" applyFill="1" applyBorder="1" applyAlignment="1" applyProtection="1">
      <alignment horizontal="center" vertical="center" wrapText="1"/>
    </xf>
    <xf numFmtId="0" fontId="12" fillId="0" borderId="58" xfId="0" applyFont="1" applyFill="1" applyBorder="1" applyAlignment="1" applyProtection="1">
      <alignment horizontal="center" vertical="center" wrapText="1"/>
    </xf>
    <xf numFmtId="0" fontId="12" fillId="0" borderId="59" xfId="0" applyFont="1" applyFill="1" applyBorder="1" applyAlignment="1" applyProtection="1">
      <alignment horizontal="center" vertical="center" wrapText="1"/>
    </xf>
    <xf numFmtId="0" fontId="13" fillId="0" borderId="59" xfId="0" applyFont="1" applyFill="1" applyBorder="1" applyAlignment="1" applyProtection="1">
      <alignment vertical="center"/>
    </xf>
    <xf numFmtId="0" fontId="10" fillId="0" borderId="53" xfId="0" applyFont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</xf>
    <xf numFmtId="0" fontId="5" fillId="0" borderId="53" xfId="0" applyFont="1" applyBorder="1" applyAlignment="1" applyProtection="1">
      <alignment horizontal="center" vertical="center"/>
    </xf>
    <xf numFmtId="0" fontId="8" fillId="0" borderId="53" xfId="0" applyFont="1" applyBorder="1" applyAlignment="1" applyProtection="1">
      <alignment horizontal="center" vertical="center"/>
    </xf>
    <xf numFmtId="0" fontId="8" fillId="0" borderId="51" xfId="0" applyFont="1" applyBorder="1" applyAlignment="1" applyProtection="1">
      <alignment horizontal="center" vertical="center"/>
    </xf>
    <xf numFmtId="0" fontId="5" fillId="0" borderId="41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0" fontId="5" fillId="0" borderId="51" xfId="0" applyFont="1" applyBorder="1" applyAlignment="1">
      <alignment horizontal="center" vertical="center" textRotation="255"/>
    </xf>
    <xf numFmtId="0" fontId="5" fillId="0" borderId="41" xfId="0" applyFont="1" applyBorder="1" applyAlignment="1" applyProtection="1">
      <alignment horizontal="center" vertical="center" textRotation="255"/>
    </xf>
    <xf numFmtId="0" fontId="5" fillId="0" borderId="53" xfId="0" applyFont="1" applyBorder="1" applyAlignment="1" applyProtection="1">
      <alignment horizontal="center" vertical="center" textRotation="255"/>
    </xf>
    <xf numFmtId="0" fontId="5" fillId="0" borderId="51" xfId="0" applyFont="1" applyBorder="1" applyAlignment="1" applyProtection="1">
      <alignment horizontal="center" vertical="center" textRotation="255"/>
    </xf>
    <xf numFmtId="0" fontId="10" fillId="0" borderId="43" xfId="0" applyFont="1" applyFill="1" applyBorder="1" applyAlignment="1" applyProtection="1">
      <alignment horizontal="center" vertical="center" wrapText="1"/>
    </xf>
    <xf numFmtId="0" fontId="10" fillId="0" borderId="56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57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52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top" wrapText="1"/>
    </xf>
    <xf numFmtId="0" fontId="10" fillId="0" borderId="23" xfId="0" applyFont="1" applyFill="1" applyBorder="1" applyAlignment="1" applyProtection="1">
      <alignment horizontal="center" vertical="top" wrapText="1"/>
    </xf>
    <xf numFmtId="0" fontId="10" fillId="0" borderId="52" xfId="0" applyFont="1" applyFill="1" applyBorder="1" applyAlignment="1" applyProtection="1">
      <alignment horizontal="center" vertical="top" wrapText="1"/>
    </xf>
    <xf numFmtId="0" fontId="25" fillId="0" borderId="41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top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4" fillId="0" borderId="53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178" fontId="2" fillId="2" borderId="55" xfId="0" applyNumberFormat="1" applyFont="1" applyFill="1" applyBorder="1" applyAlignment="1" applyProtection="1">
      <alignment vertical="center"/>
    </xf>
    <xf numFmtId="178" fontId="2" fillId="2" borderId="57" xfId="0" applyNumberFormat="1" applyFont="1" applyFill="1" applyBorder="1" applyAlignment="1" applyProtection="1">
      <alignment vertical="center"/>
    </xf>
    <xf numFmtId="0" fontId="6" fillId="0" borderId="55" xfId="0" applyFont="1" applyBorder="1" applyAlignment="1" applyProtection="1">
      <alignment horizontal="center" vertical="center" shrinkToFit="1"/>
    </xf>
    <xf numFmtId="0" fontId="6" fillId="0" borderId="16" xfId="0" applyFont="1" applyBorder="1" applyAlignment="1" applyProtection="1">
      <alignment horizontal="center" vertical="center" shrinkToFit="1"/>
    </xf>
    <xf numFmtId="0" fontId="6" fillId="0" borderId="57" xfId="0" applyFont="1" applyBorder="1" applyAlignment="1" applyProtection="1">
      <alignment horizontal="center" vertical="center" shrinkToFit="1"/>
    </xf>
    <xf numFmtId="177" fontId="2" fillId="2" borderId="55" xfId="0" applyNumberFormat="1" applyFont="1" applyFill="1" applyBorder="1" applyAlignment="1" applyProtection="1">
      <alignment vertical="center"/>
    </xf>
    <xf numFmtId="177" fontId="2" fillId="2" borderId="57" xfId="0" applyNumberFormat="1" applyFont="1" applyFill="1" applyBorder="1" applyAlignment="1" applyProtection="1">
      <alignment vertical="center"/>
    </xf>
    <xf numFmtId="177" fontId="2" fillId="2" borderId="16" xfId="0" applyNumberFormat="1" applyFont="1" applyFill="1" applyBorder="1" applyAlignment="1" applyProtection="1">
      <alignment vertical="center"/>
    </xf>
    <xf numFmtId="177" fontId="2" fillId="2" borderId="7" xfId="0" applyNumberFormat="1" applyFont="1" applyFill="1" applyBorder="1" applyAlignment="1" applyProtection="1">
      <alignment vertical="center"/>
    </xf>
    <xf numFmtId="177" fontId="2" fillId="2" borderId="8" xfId="0" applyNumberFormat="1" applyFont="1" applyFill="1" applyBorder="1" applyAlignment="1" applyProtection="1">
      <alignment vertical="center"/>
    </xf>
    <xf numFmtId="177" fontId="2" fillId="2" borderId="2" xfId="0" applyNumberFormat="1" applyFont="1" applyFill="1" applyBorder="1" applyAlignment="1" applyProtection="1">
      <alignment vertical="center"/>
    </xf>
    <xf numFmtId="177" fontId="2" fillId="2" borderId="1" xfId="0" applyNumberFormat="1" applyFont="1" applyFill="1" applyBorder="1" applyAlignment="1" applyProtection="1">
      <alignment horizontal="right" vertical="center"/>
    </xf>
    <xf numFmtId="177" fontId="2" fillId="2" borderId="69" xfId="0" applyNumberFormat="1" applyFont="1" applyFill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shrinkToFit="1"/>
    </xf>
    <xf numFmtId="0" fontId="6" fillId="0" borderId="18" xfId="0" applyFont="1" applyBorder="1" applyAlignment="1" applyProtection="1">
      <alignment horizontal="center" vertical="center" shrinkToFit="1"/>
    </xf>
    <xf numFmtId="177" fontId="2" fillId="0" borderId="67" xfId="0" applyNumberFormat="1" applyFont="1" applyBorder="1" applyAlignment="1" applyProtection="1">
      <alignment vertical="center"/>
      <protection locked="0"/>
    </xf>
    <xf numFmtId="177" fontId="2" fillId="0" borderId="68" xfId="0" applyNumberFormat="1" applyFont="1" applyBorder="1" applyAlignment="1" applyProtection="1">
      <alignment vertical="center"/>
      <protection locked="0"/>
    </xf>
    <xf numFmtId="0" fontId="6" fillId="0" borderId="5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177" fontId="2" fillId="2" borderId="54" xfId="0" applyNumberFormat="1" applyFont="1" applyFill="1" applyBorder="1" applyAlignment="1" applyProtection="1">
      <alignment vertical="center"/>
    </xf>
    <xf numFmtId="177" fontId="2" fillId="2" borderId="66" xfId="0" applyNumberFormat="1" applyFont="1" applyFill="1" applyBorder="1" applyAlignment="1" applyProtection="1">
      <alignment vertical="center"/>
    </xf>
    <xf numFmtId="0" fontId="4" fillId="0" borderId="51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wrapText="1"/>
    </xf>
    <xf numFmtId="0" fontId="4" fillId="0" borderId="53" xfId="0" applyFont="1" applyBorder="1" applyAlignment="1" applyProtection="1">
      <alignment vertical="center"/>
    </xf>
    <xf numFmtId="0" fontId="4" fillId="0" borderId="51" xfId="0" applyFont="1" applyBorder="1" applyAlignment="1" applyProtection="1">
      <alignment vertical="center"/>
    </xf>
    <xf numFmtId="0" fontId="3" fillId="0" borderId="6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64" xfId="0" applyFont="1" applyBorder="1" applyAlignment="1" applyProtection="1">
      <alignment horizontal="center" vertical="center" wrapText="1"/>
    </xf>
    <xf numFmtId="0" fontId="3" fillId="0" borderId="65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38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3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177" fontId="2" fillId="2" borderId="51" xfId="0" applyNumberFormat="1" applyFont="1" applyFill="1" applyBorder="1" applyAlignment="1" applyProtection="1">
      <alignment vertical="center"/>
    </xf>
    <xf numFmtId="177" fontId="2" fillId="2" borderId="51" xfId="0" applyNumberFormat="1" applyFont="1" applyFill="1" applyBorder="1" applyAlignment="1" applyProtection="1">
      <alignment horizontal="right" vertical="center"/>
    </xf>
    <xf numFmtId="177" fontId="2" fillId="2" borderId="2" xfId="0" applyNumberFormat="1" applyFont="1" applyFill="1" applyBorder="1" applyAlignment="1" applyProtection="1">
      <alignment horizontal="right" vertical="center"/>
    </xf>
    <xf numFmtId="177" fontId="2" fillId="2" borderId="8" xfId="0" applyNumberFormat="1" applyFont="1" applyFill="1" applyBorder="1" applyAlignment="1" applyProtection="1">
      <alignment horizontal="right" vertical="center"/>
    </xf>
    <xf numFmtId="177" fontId="2" fillId="2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Alignment="1" applyProtection="1">
      <alignment horizontal="right" vertical="center"/>
    </xf>
    <xf numFmtId="0" fontId="6" fillId="0" borderId="60" xfId="0" applyNumberFormat="1" applyFont="1" applyBorder="1" applyAlignment="1" applyProtection="1">
      <alignment horizontal="right" vertical="center"/>
    </xf>
    <xf numFmtId="185" fontId="6" fillId="2" borderId="61" xfId="0" applyNumberFormat="1" applyFont="1" applyFill="1" applyBorder="1" applyAlignment="1" applyProtection="1">
      <alignment horizontal="center" vertical="center" shrinkToFit="1"/>
    </xf>
    <xf numFmtId="185" fontId="6" fillId="2" borderId="62" xfId="0" applyNumberFormat="1" applyFont="1" applyFill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wrapText="1"/>
    </xf>
    <xf numFmtId="185" fontId="6" fillId="0" borderId="50" xfId="0" applyNumberFormat="1" applyFont="1" applyBorder="1" applyAlignment="1" applyProtection="1">
      <alignment horizontal="center" vertical="center" shrinkToFit="1"/>
    </xf>
    <xf numFmtId="185" fontId="6" fillId="0" borderId="61" xfId="0" applyNumberFormat="1" applyFont="1" applyBorder="1" applyAlignment="1" applyProtection="1">
      <alignment horizontal="center" vertical="center" shrinkToFit="1"/>
    </xf>
    <xf numFmtId="185" fontId="6" fillId="0" borderId="62" xfId="0" applyNumberFormat="1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54" xfId="0" applyFont="1" applyBorder="1" applyAlignment="1" applyProtection="1">
      <alignment horizontal="center" vertical="center" wrapText="1"/>
    </xf>
    <xf numFmtId="0" fontId="0" fillId="0" borderId="65" xfId="0" applyBorder="1" applyAlignment="1" applyProtection="1">
      <alignment horizontal="center" vertical="center" wrapText="1"/>
    </xf>
    <xf numFmtId="177" fontId="2" fillId="2" borderId="7" xfId="0" applyNumberFormat="1" applyFont="1" applyFill="1" applyBorder="1" applyAlignment="1" applyProtection="1">
      <alignment vertical="center"/>
      <protection locked="0"/>
    </xf>
    <xf numFmtId="177" fontId="2" fillId="2" borderId="8" xfId="0" applyNumberFormat="1" applyFont="1" applyFill="1" applyBorder="1" applyAlignment="1" applyProtection="1">
      <alignment vertical="center"/>
      <protection locked="0"/>
    </xf>
    <xf numFmtId="177" fontId="2" fillId="2" borderId="2" xfId="0" applyNumberFormat="1" applyFont="1" applyFill="1" applyBorder="1" applyAlignment="1" applyProtection="1">
      <alignment vertical="center"/>
      <protection locked="0"/>
    </xf>
    <xf numFmtId="177" fontId="2" fillId="2" borderId="2" xfId="0" applyNumberFormat="1" applyFont="1" applyFill="1" applyBorder="1" applyAlignment="1" applyProtection="1">
      <alignment horizontal="right" vertical="center"/>
      <protection locked="0"/>
    </xf>
    <xf numFmtId="177" fontId="2" fillId="2" borderId="8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92393</xdr:colOff>
      <xdr:row>5</xdr:row>
      <xdr:rowOff>657701</xdr:rowOff>
    </xdr:from>
    <xdr:to>
      <xdr:col>17</xdr:col>
      <xdr:colOff>647570</xdr:colOff>
      <xdr:row>6</xdr:row>
      <xdr:rowOff>7243</xdr:rowOff>
    </xdr:to>
    <xdr:sp macro="" textlink="">
      <xdr:nvSpPr>
        <xdr:cNvPr id="30721" name="Text Box 1">
          <a:extLst>
            <a:ext uri="{FF2B5EF4-FFF2-40B4-BE49-F238E27FC236}">
              <a16:creationId xmlns:a16="http://schemas.microsoft.com/office/drawing/2014/main" id="{5FD0D7D0-255A-E3CE-F7CB-A808C0007FC4}"/>
            </a:ext>
          </a:extLst>
        </xdr:cNvPr>
        <xdr:cNvSpPr txBox="1">
          <a:spLocks noChangeArrowheads="1"/>
        </xdr:cNvSpPr>
      </xdr:nvSpPr>
      <xdr:spPr bwMode="auto">
        <a:xfrm>
          <a:off x="11546206" y="2574607"/>
          <a:ext cx="555177" cy="27823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(A)</a:t>
          </a:r>
          <a:endParaRPr lang="ja-JP" altLang="en-US"/>
        </a:p>
      </xdr:txBody>
    </xdr:sp>
    <xdr:clientData/>
  </xdr:twoCellAnchor>
  <xdr:twoCellAnchor>
    <xdr:from>
      <xdr:col>24</xdr:col>
      <xdr:colOff>40005</xdr:colOff>
      <xdr:row>5</xdr:row>
      <xdr:rowOff>645795</xdr:rowOff>
    </xdr:from>
    <xdr:to>
      <xdr:col>24</xdr:col>
      <xdr:colOff>643299</xdr:colOff>
      <xdr:row>5</xdr:row>
      <xdr:rowOff>924025</xdr:rowOff>
    </xdr:to>
    <xdr:sp macro="" textlink="">
      <xdr:nvSpPr>
        <xdr:cNvPr id="30722" name="Text Box 2">
          <a:extLst>
            <a:ext uri="{FF2B5EF4-FFF2-40B4-BE49-F238E27FC236}">
              <a16:creationId xmlns:a16="http://schemas.microsoft.com/office/drawing/2014/main" id="{6B929219-8D1F-401A-8257-571666DC3568}"/>
            </a:ext>
          </a:extLst>
        </xdr:cNvPr>
        <xdr:cNvSpPr txBox="1">
          <a:spLocks noChangeArrowheads="1"/>
        </xdr:cNvSpPr>
      </xdr:nvSpPr>
      <xdr:spPr bwMode="auto">
        <a:xfrm>
          <a:off x="8858250" y="3105150"/>
          <a:ext cx="600075" cy="2857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(B)</a:t>
          </a:r>
          <a:endParaRPr lang="ja-JP" altLang="en-US"/>
        </a:p>
      </xdr:txBody>
    </xdr:sp>
    <xdr:clientData/>
  </xdr:twoCellAnchor>
  <xdr:twoCellAnchor>
    <xdr:from>
      <xdr:col>19</xdr:col>
      <xdr:colOff>483235</xdr:colOff>
      <xdr:row>5</xdr:row>
      <xdr:rowOff>548217</xdr:rowOff>
    </xdr:from>
    <xdr:to>
      <xdr:col>21</xdr:col>
      <xdr:colOff>31750</xdr:colOff>
      <xdr:row>5</xdr:row>
      <xdr:rowOff>843807</xdr:rowOff>
    </xdr:to>
    <xdr:sp macro="" textlink="">
      <xdr:nvSpPr>
        <xdr:cNvPr id="30724" name="Text Box 4">
          <a:extLst>
            <a:ext uri="{FF2B5EF4-FFF2-40B4-BE49-F238E27FC236}">
              <a16:creationId xmlns:a16="http://schemas.microsoft.com/office/drawing/2014/main" id="{AFF83D77-37EC-DB55-F873-49B08DF901EB}"/>
            </a:ext>
          </a:extLst>
        </xdr:cNvPr>
        <xdr:cNvSpPr txBox="1">
          <a:spLocks noChangeArrowheads="1"/>
        </xdr:cNvSpPr>
      </xdr:nvSpPr>
      <xdr:spPr bwMode="auto">
        <a:xfrm>
          <a:off x="11932285" y="2281767"/>
          <a:ext cx="520065" cy="29559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(様式３)</a:t>
          </a:r>
          <a:endParaRPr lang="ja-JP" altLang="en-US"/>
        </a:p>
      </xdr:txBody>
    </xdr:sp>
    <xdr:clientData/>
  </xdr:twoCellAnchor>
  <xdr:twoCellAnchor>
    <xdr:from>
      <xdr:col>24</xdr:col>
      <xdr:colOff>35719</xdr:colOff>
      <xdr:row>5</xdr:row>
      <xdr:rowOff>352902</xdr:rowOff>
    </xdr:from>
    <xdr:to>
      <xdr:col>25</xdr:col>
      <xdr:colOff>24396</xdr:colOff>
      <xdr:row>5</xdr:row>
      <xdr:rowOff>695802</xdr:rowOff>
    </xdr:to>
    <xdr:sp macro="" textlink="">
      <xdr:nvSpPr>
        <xdr:cNvPr id="30725" name="Text Box 5">
          <a:extLst>
            <a:ext uri="{FF2B5EF4-FFF2-40B4-BE49-F238E27FC236}">
              <a16:creationId xmlns:a16="http://schemas.microsoft.com/office/drawing/2014/main" id="{1E07ACD9-2BFF-79EB-3E33-6C922D53CCBA}"/>
            </a:ext>
          </a:extLst>
        </xdr:cNvPr>
        <xdr:cNvSpPr txBox="1">
          <a:spLocks noChangeArrowheads="1"/>
        </xdr:cNvSpPr>
      </xdr:nvSpPr>
      <xdr:spPr bwMode="auto">
        <a:xfrm>
          <a:off x="15073313" y="2269808"/>
          <a:ext cx="643521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⑨～⑫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の合計</a:t>
          </a:r>
          <a:endParaRPr lang="ja-JP" altLang="en-US"/>
        </a:p>
      </xdr:txBody>
    </xdr:sp>
    <xdr:clientData/>
  </xdr:twoCellAnchor>
  <xdr:twoCellAnchor>
    <xdr:from>
      <xdr:col>17</xdr:col>
      <xdr:colOff>0</xdr:colOff>
      <xdr:row>5</xdr:row>
      <xdr:rowOff>695325</xdr:rowOff>
    </xdr:from>
    <xdr:to>
      <xdr:col>17</xdr:col>
      <xdr:colOff>0</xdr:colOff>
      <xdr:row>6</xdr:row>
      <xdr:rowOff>0</xdr:rowOff>
    </xdr:to>
    <xdr:sp macro="" textlink="">
      <xdr:nvSpPr>
        <xdr:cNvPr id="30730" name="Text Box 10">
          <a:extLst>
            <a:ext uri="{FF2B5EF4-FFF2-40B4-BE49-F238E27FC236}">
              <a16:creationId xmlns:a16="http://schemas.microsoft.com/office/drawing/2014/main" id="{5DF04DF4-4C6F-E0D7-5FA1-170ACBF1FC8A}"/>
            </a:ext>
          </a:extLst>
        </xdr:cNvPr>
        <xdr:cNvSpPr txBox="1">
          <a:spLocks noChangeArrowheads="1"/>
        </xdr:cNvSpPr>
      </xdr:nvSpPr>
      <xdr:spPr bwMode="auto">
        <a:xfrm>
          <a:off x="10620375" y="3162300"/>
          <a:ext cx="476250" cy="23812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</xdr:col>
      <xdr:colOff>232833</xdr:colOff>
      <xdr:row>5</xdr:row>
      <xdr:rowOff>664633</xdr:rowOff>
    </xdr:from>
    <xdr:to>
      <xdr:col>9</xdr:col>
      <xdr:colOff>233891</xdr:colOff>
      <xdr:row>5</xdr:row>
      <xdr:rowOff>909108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2CB61D28-512D-12A8-6559-2B8730DF9D0D}"/>
            </a:ext>
          </a:extLst>
        </xdr:cNvPr>
        <xdr:cNvSpPr txBox="1">
          <a:spLocks noChangeArrowheads="1"/>
        </xdr:cNvSpPr>
      </xdr:nvSpPr>
      <xdr:spPr bwMode="auto">
        <a:xfrm>
          <a:off x="5598583" y="2400300"/>
          <a:ext cx="276225" cy="2444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endParaRPr lang="ja-JP" altLang="en-US"/>
        </a:p>
      </xdr:txBody>
    </xdr:sp>
    <xdr:clientData/>
  </xdr:twoCellAnchor>
  <xdr:twoCellAnchor>
    <xdr:from>
      <xdr:col>10</xdr:col>
      <xdr:colOff>104775</xdr:colOff>
      <xdr:row>5</xdr:row>
      <xdr:rowOff>680660</xdr:rowOff>
    </xdr:from>
    <xdr:to>
      <xdr:col>10</xdr:col>
      <xdr:colOff>371475</xdr:colOff>
      <xdr:row>6</xdr:row>
      <xdr:rowOff>19050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C9030A7F-917A-4A15-6EFA-38A50ADA21FA}"/>
            </a:ext>
          </a:extLst>
        </xdr:cNvPr>
        <xdr:cNvSpPr txBox="1">
          <a:spLocks noChangeArrowheads="1"/>
        </xdr:cNvSpPr>
      </xdr:nvSpPr>
      <xdr:spPr bwMode="auto">
        <a:xfrm>
          <a:off x="4397375" y="2611060"/>
          <a:ext cx="266700" cy="27819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  <a:endParaRPr lang="ja-JP" altLang="en-US"/>
        </a:p>
      </xdr:txBody>
    </xdr:sp>
    <xdr:clientData/>
  </xdr:twoCellAnchor>
  <xdr:twoCellAnchor>
    <xdr:from>
      <xdr:col>13</xdr:col>
      <xdr:colOff>20598</xdr:colOff>
      <xdr:row>5</xdr:row>
      <xdr:rowOff>656167</xdr:rowOff>
    </xdr:from>
    <xdr:to>
      <xdr:col>14</xdr:col>
      <xdr:colOff>0</xdr:colOff>
      <xdr:row>5</xdr:row>
      <xdr:rowOff>900642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1EB065B8-B70C-91CA-7B09-C2B78C628758}"/>
            </a:ext>
          </a:extLst>
        </xdr:cNvPr>
        <xdr:cNvSpPr txBox="1">
          <a:spLocks noChangeArrowheads="1"/>
        </xdr:cNvSpPr>
      </xdr:nvSpPr>
      <xdr:spPr bwMode="auto">
        <a:xfrm>
          <a:off x="5456198" y="2586567"/>
          <a:ext cx="464345" cy="2444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5</xdr:row>
      <xdr:rowOff>659872</xdr:rowOff>
    </xdr:from>
    <xdr:to>
      <xdr:col>15</xdr:col>
      <xdr:colOff>88107</xdr:colOff>
      <xdr:row>5</xdr:row>
      <xdr:rowOff>909109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BAE072B8-AC93-B5D1-AC69-CED7D675CBE5}"/>
            </a:ext>
          </a:extLst>
        </xdr:cNvPr>
        <xdr:cNvSpPr txBox="1">
          <a:spLocks noChangeArrowheads="1"/>
        </xdr:cNvSpPr>
      </xdr:nvSpPr>
      <xdr:spPr bwMode="auto">
        <a:xfrm>
          <a:off x="6339680" y="2590272"/>
          <a:ext cx="631827" cy="249237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  <a:endParaRPr lang="ja-JP" altLang="en-US"/>
        </a:p>
      </xdr:txBody>
    </xdr:sp>
    <xdr:clientData/>
  </xdr:twoCellAnchor>
  <xdr:twoCellAnchor>
    <xdr:from>
      <xdr:col>15</xdr:col>
      <xdr:colOff>46304</xdr:colOff>
      <xdr:row>5</xdr:row>
      <xdr:rowOff>658283</xdr:rowOff>
    </xdr:from>
    <xdr:to>
      <xdr:col>15</xdr:col>
      <xdr:colOff>478104</xdr:colOff>
      <xdr:row>5</xdr:row>
      <xdr:rowOff>904875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CCBABB5A-620C-71E1-F05E-9EFEA34DED61}"/>
            </a:ext>
          </a:extLst>
        </xdr:cNvPr>
        <xdr:cNvSpPr txBox="1">
          <a:spLocks noChangeArrowheads="1"/>
        </xdr:cNvSpPr>
      </xdr:nvSpPr>
      <xdr:spPr bwMode="auto">
        <a:xfrm>
          <a:off x="6929704" y="2588683"/>
          <a:ext cx="431800" cy="246592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  <a:endParaRPr lang="ja-JP" altLang="en-US"/>
        </a:p>
      </xdr:txBody>
    </xdr:sp>
    <xdr:clientData/>
  </xdr:twoCellAnchor>
  <xdr:twoCellAnchor>
    <xdr:from>
      <xdr:col>21</xdr:col>
      <xdr:colOff>47625</xdr:colOff>
      <xdr:row>5</xdr:row>
      <xdr:rowOff>695326</xdr:rowOff>
    </xdr:from>
    <xdr:to>
      <xdr:col>21</xdr:col>
      <xdr:colOff>428625</xdr:colOff>
      <xdr:row>6</xdr:row>
      <xdr:rowOff>6351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E13219B5-6A9C-4920-A90D-A45FB0F0DDFF}"/>
            </a:ext>
          </a:extLst>
        </xdr:cNvPr>
        <xdr:cNvSpPr txBox="1">
          <a:spLocks noChangeArrowheads="1"/>
        </xdr:cNvSpPr>
      </xdr:nvSpPr>
      <xdr:spPr bwMode="auto">
        <a:xfrm flipH="1">
          <a:off x="10106025" y="2609851"/>
          <a:ext cx="381000" cy="2444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  <a:endParaRPr lang="ja-JP" altLang="en-US"/>
        </a:p>
      </xdr:txBody>
    </xdr:sp>
    <xdr:clientData/>
  </xdr:twoCellAnchor>
  <xdr:twoCellAnchor>
    <xdr:from>
      <xdr:col>23</xdr:col>
      <xdr:colOff>30693</xdr:colOff>
      <xdr:row>5</xdr:row>
      <xdr:rowOff>708555</xdr:rowOff>
    </xdr:from>
    <xdr:to>
      <xdr:col>23</xdr:col>
      <xdr:colOff>478368</xdr:colOff>
      <xdr:row>6</xdr:row>
      <xdr:rowOff>24342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8FC7A4B-55A4-4790-0EC9-070370782623}"/>
            </a:ext>
          </a:extLst>
        </xdr:cNvPr>
        <xdr:cNvSpPr txBox="1">
          <a:spLocks noChangeArrowheads="1"/>
        </xdr:cNvSpPr>
      </xdr:nvSpPr>
      <xdr:spPr bwMode="auto">
        <a:xfrm>
          <a:off x="11060643" y="2623080"/>
          <a:ext cx="447675" cy="249237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  <a:endParaRPr lang="ja-JP" altLang="en-US"/>
        </a:p>
      </xdr:txBody>
    </xdr:sp>
    <xdr:clientData/>
  </xdr:twoCellAnchor>
  <xdr:twoCellAnchor>
    <xdr:from>
      <xdr:col>19</xdr:col>
      <xdr:colOff>484982</xdr:colOff>
      <xdr:row>5</xdr:row>
      <xdr:rowOff>692944</xdr:rowOff>
    </xdr:from>
    <xdr:to>
      <xdr:col>21</xdr:col>
      <xdr:colOff>38100</xdr:colOff>
      <xdr:row>6</xdr:row>
      <xdr:rowOff>1324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615A3F5-41ED-98F7-F8E3-5B1D5FA17A7B}"/>
            </a:ext>
          </a:extLst>
        </xdr:cNvPr>
        <xdr:cNvSpPr txBox="1">
          <a:spLocks noChangeArrowheads="1"/>
        </xdr:cNvSpPr>
      </xdr:nvSpPr>
      <xdr:spPr bwMode="auto">
        <a:xfrm>
          <a:off x="9571832" y="2607469"/>
          <a:ext cx="524668" cy="24183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  <a:endParaRPr lang="ja-JP" altLang="en-US" b="1"/>
        </a:p>
      </xdr:txBody>
    </xdr:sp>
    <xdr:clientData/>
  </xdr:twoCellAnchor>
  <xdr:twoCellAnchor>
    <xdr:from>
      <xdr:col>22</xdr:col>
      <xdr:colOff>479001</xdr:colOff>
      <xdr:row>5</xdr:row>
      <xdr:rowOff>524934</xdr:rowOff>
    </xdr:from>
    <xdr:to>
      <xdr:col>24</xdr:col>
      <xdr:colOff>37041</xdr:colOff>
      <xdr:row>5</xdr:row>
      <xdr:rowOff>820524</xdr:rowOff>
    </xdr:to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2A19BA44-7A2F-7F78-AFED-14B84446FA5D}"/>
            </a:ext>
          </a:extLst>
        </xdr:cNvPr>
        <xdr:cNvSpPr txBox="1">
          <a:spLocks noChangeArrowheads="1"/>
        </xdr:cNvSpPr>
      </xdr:nvSpPr>
      <xdr:spPr bwMode="auto">
        <a:xfrm>
          <a:off x="13385376" y="2258484"/>
          <a:ext cx="529590" cy="29559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(様式３)</a:t>
          </a:r>
          <a:endParaRPr lang="ja-JP" altLang="en-US"/>
        </a:p>
      </xdr:txBody>
    </xdr:sp>
    <xdr:clientData/>
  </xdr:twoCellAnchor>
  <xdr:twoCellAnchor>
    <xdr:from>
      <xdr:col>18</xdr:col>
      <xdr:colOff>48192</xdr:colOff>
      <xdr:row>5</xdr:row>
      <xdr:rowOff>742309</xdr:rowOff>
    </xdr:from>
    <xdr:to>
      <xdr:col>19</xdr:col>
      <xdr:colOff>13267</xdr:colOff>
      <xdr:row>6</xdr:row>
      <xdr:rowOff>42222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DA1442FF-46A3-1424-505B-7FBACA9C920E}"/>
            </a:ext>
          </a:extLst>
        </xdr:cNvPr>
        <xdr:cNvSpPr txBox="1">
          <a:spLocks noChangeArrowheads="1"/>
        </xdr:cNvSpPr>
      </xdr:nvSpPr>
      <xdr:spPr bwMode="auto">
        <a:xfrm>
          <a:off x="8646092" y="2672709"/>
          <a:ext cx="447675" cy="239713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  <a:endParaRPr lang="ja-JP" altLang="en-US"/>
        </a:p>
      </xdr:txBody>
    </xdr:sp>
    <xdr:clientData/>
  </xdr:twoCellAnchor>
  <xdr:twoCellAnchor>
    <xdr:from>
      <xdr:col>16</xdr:col>
      <xdr:colOff>105569</xdr:colOff>
      <xdr:row>5</xdr:row>
      <xdr:rowOff>650611</xdr:rowOff>
    </xdr:from>
    <xdr:to>
      <xdr:col>16</xdr:col>
      <xdr:colOff>546894</xdr:colOff>
      <xdr:row>5</xdr:row>
      <xdr:rowOff>892441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5EE4EA0B-1134-E1AD-4036-D6D49AB197C2}"/>
            </a:ext>
          </a:extLst>
        </xdr:cNvPr>
        <xdr:cNvSpPr txBox="1">
          <a:spLocks noChangeArrowheads="1"/>
        </xdr:cNvSpPr>
      </xdr:nvSpPr>
      <xdr:spPr bwMode="auto">
        <a:xfrm>
          <a:off x="7477919" y="2565136"/>
          <a:ext cx="441325" cy="24183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  <a:endParaRPr lang="ja-JP" altLang="en-US"/>
        </a:p>
      </xdr:txBody>
    </xdr:sp>
    <xdr:clientData/>
  </xdr:twoCellAnchor>
  <xdr:twoCellAnchor>
    <xdr:from>
      <xdr:col>12</xdr:col>
      <xdr:colOff>114300</xdr:colOff>
      <xdr:row>5</xdr:row>
      <xdr:rowOff>676275</xdr:rowOff>
    </xdr:from>
    <xdr:to>
      <xdr:col>12</xdr:col>
      <xdr:colOff>577561</xdr:colOff>
      <xdr:row>6</xdr:row>
      <xdr:rowOff>20420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F99EB8BF-7DBB-05F0-6A5C-13C841B0CB2F}"/>
            </a:ext>
          </a:extLst>
        </xdr:cNvPr>
        <xdr:cNvSpPr txBox="1">
          <a:spLocks noChangeArrowheads="1"/>
        </xdr:cNvSpPr>
      </xdr:nvSpPr>
      <xdr:spPr bwMode="auto">
        <a:xfrm>
          <a:off x="4886325" y="2590800"/>
          <a:ext cx="463261" cy="27759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endParaRPr lang="ja-JP" altLang="en-US"/>
        </a:p>
      </xdr:txBody>
    </xdr:sp>
    <xdr:clientData/>
  </xdr:twoCellAnchor>
  <xdr:twoCellAnchor>
    <xdr:from>
      <xdr:col>17</xdr:col>
      <xdr:colOff>648267</xdr:colOff>
      <xdr:row>5</xdr:row>
      <xdr:rowOff>586734</xdr:rowOff>
    </xdr:from>
    <xdr:to>
      <xdr:col>19</xdr:col>
      <xdr:colOff>18982</xdr:colOff>
      <xdr:row>5</xdr:row>
      <xdr:rowOff>882324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71127405-4328-AC23-D7CF-BB7F2C61E7F4}"/>
            </a:ext>
          </a:extLst>
        </xdr:cNvPr>
        <xdr:cNvSpPr txBox="1">
          <a:spLocks noChangeArrowheads="1"/>
        </xdr:cNvSpPr>
      </xdr:nvSpPr>
      <xdr:spPr bwMode="auto">
        <a:xfrm>
          <a:off x="8585767" y="2517134"/>
          <a:ext cx="513715" cy="29559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(様式２)</a:t>
          </a:r>
          <a:endParaRPr lang="ja-JP" altLang="en-US"/>
        </a:p>
      </xdr:txBody>
    </xdr:sp>
    <xdr:clientData/>
  </xdr:twoCellAnchor>
  <xdr:twoCellAnchor>
    <xdr:from>
      <xdr:col>11</xdr:col>
      <xdr:colOff>67999</xdr:colOff>
      <xdr:row>5</xdr:row>
      <xdr:rowOff>682890</xdr:rowOff>
    </xdr:from>
    <xdr:to>
      <xdr:col>11</xdr:col>
      <xdr:colOff>402961</xdr:colOff>
      <xdr:row>5</xdr:row>
      <xdr:rowOff>925248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5D69B7B3-761F-B137-C208-84B91F116998}"/>
            </a:ext>
          </a:extLst>
        </xdr:cNvPr>
        <xdr:cNvSpPr txBox="1">
          <a:spLocks noChangeArrowheads="1"/>
        </xdr:cNvSpPr>
      </xdr:nvSpPr>
      <xdr:spPr bwMode="auto">
        <a:xfrm>
          <a:off x="4843199" y="2613290"/>
          <a:ext cx="334962" cy="242358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  <a:endParaRPr lang="ja-JP" altLang="en-US"/>
        </a:p>
      </xdr:txBody>
    </xdr:sp>
    <xdr:clientData/>
  </xdr:twoCellAnchor>
  <xdr:twoCellAnchor>
    <xdr:from>
      <xdr:col>12</xdr:col>
      <xdr:colOff>114300</xdr:colOff>
      <xdr:row>7</xdr:row>
      <xdr:rowOff>676275</xdr:rowOff>
    </xdr:from>
    <xdr:to>
      <xdr:col>12</xdr:col>
      <xdr:colOff>577561</xdr:colOff>
      <xdr:row>8</xdr:row>
      <xdr:rowOff>20420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F80F137E-D516-4E0F-8E6F-46D5656DB788}"/>
            </a:ext>
          </a:extLst>
        </xdr:cNvPr>
        <xdr:cNvSpPr txBox="1">
          <a:spLocks noChangeArrowheads="1"/>
        </xdr:cNvSpPr>
      </xdr:nvSpPr>
      <xdr:spPr bwMode="auto">
        <a:xfrm>
          <a:off x="5363633" y="2591858"/>
          <a:ext cx="463261" cy="27547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endParaRPr lang="ja-JP" altLang="en-US"/>
        </a:p>
      </xdr:txBody>
    </xdr:sp>
    <xdr:clientData/>
  </xdr:twoCellAnchor>
  <xdr:twoCellAnchor>
    <xdr:from>
      <xdr:col>12</xdr:col>
      <xdr:colOff>114300</xdr:colOff>
      <xdr:row>8</xdr:row>
      <xdr:rowOff>676275</xdr:rowOff>
    </xdr:from>
    <xdr:to>
      <xdr:col>12</xdr:col>
      <xdr:colOff>577561</xdr:colOff>
      <xdr:row>9</xdr:row>
      <xdr:rowOff>20420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A086B848-C610-4D92-99E3-B0AFC310CB39}"/>
            </a:ext>
          </a:extLst>
        </xdr:cNvPr>
        <xdr:cNvSpPr txBox="1">
          <a:spLocks noChangeArrowheads="1"/>
        </xdr:cNvSpPr>
      </xdr:nvSpPr>
      <xdr:spPr bwMode="auto">
        <a:xfrm>
          <a:off x="5363633" y="2591858"/>
          <a:ext cx="463261" cy="27547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endParaRPr lang="ja-JP" altLang="en-US"/>
        </a:p>
      </xdr:txBody>
    </xdr:sp>
    <xdr:clientData/>
  </xdr:twoCellAnchor>
  <xdr:twoCellAnchor>
    <xdr:from>
      <xdr:col>12</xdr:col>
      <xdr:colOff>114300</xdr:colOff>
      <xdr:row>9</xdr:row>
      <xdr:rowOff>676275</xdr:rowOff>
    </xdr:from>
    <xdr:to>
      <xdr:col>12</xdr:col>
      <xdr:colOff>577561</xdr:colOff>
      <xdr:row>10</xdr:row>
      <xdr:rowOff>20420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AF85430E-5B51-4EBF-BB5B-E88BAF459603}"/>
            </a:ext>
          </a:extLst>
        </xdr:cNvPr>
        <xdr:cNvSpPr txBox="1">
          <a:spLocks noChangeArrowheads="1"/>
        </xdr:cNvSpPr>
      </xdr:nvSpPr>
      <xdr:spPr bwMode="auto">
        <a:xfrm>
          <a:off x="5363633" y="2591858"/>
          <a:ext cx="463261" cy="27547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endParaRPr lang="ja-JP" altLang="en-US"/>
        </a:p>
      </xdr:txBody>
    </xdr:sp>
    <xdr:clientData/>
  </xdr:twoCellAnchor>
  <xdr:twoCellAnchor>
    <xdr:from>
      <xdr:col>12</xdr:col>
      <xdr:colOff>114300</xdr:colOff>
      <xdr:row>10</xdr:row>
      <xdr:rowOff>676275</xdr:rowOff>
    </xdr:from>
    <xdr:to>
      <xdr:col>12</xdr:col>
      <xdr:colOff>577561</xdr:colOff>
      <xdr:row>11</xdr:row>
      <xdr:rowOff>20420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BA59E580-4F52-4700-8467-8F710C04B857}"/>
            </a:ext>
          </a:extLst>
        </xdr:cNvPr>
        <xdr:cNvSpPr txBox="1">
          <a:spLocks noChangeArrowheads="1"/>
        </xdr:cNvSpPr>
      </xdr:nvSpPr>
      <xdr:spPr bwMode="auto">
        <a:xfrm>
          <a:off x="5363633" y="2591858"/>
          <a:ext cx="463261" cy="27547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endParaRPr lang="ja-JP" altLang="en-US"/>
        </a:p>
      </xdr:txBody>
    </xdr:sp>
    <xdr:clientData/>
  </xdr:twoCellAnchor>
  <xdr:twoCellAnchor>
    <xdr:from>
      <xdr:col>12</xdr:col>
      <xdr:colOff>114300</xdr:colOff>
      <xdr:row>11</xdr:row>
      <xdr:rowOff>676275</xdr:rowOff>
    </xdr:from>
    <xdr:to>
      <xdr:col>12</xdr:col>
      <xdr:colOff>577561</xdr:colOff>
      <xdr:row>12</xdr:row>
      <xdr:rowOff>20420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B80750E4-FC4A-45A3-B9E0-2E7F4C03CB4B}"/>
            </a:ext>
          </a:extLst>
        </xdr:cNvPr>
        <xdr:cNvSpPr txBox="1">
          <a:spLocks noChangeArrowheads="1"/>
        </xdr:cNvSpPr>
      </xdr:nvSpPr>
      <xdr:spPr bwMode="auto">
        <a:xfrm>
          <a:off x="5363633" y="2591858"/>
          <a:ext cx="463261" cy="27547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endParaRPr lang="ja-JP" altLang="en-US"/>
        </a:p>
      </xdr:txBody>
    </xdr:sp>
    <xdr:clientData/>
  </xdr:twoCellAnchor>
  <xdr:twoCellAnchor>
    <xdr:from>
      <xdr:col>12</xdr:col>
      <xdr:colOff>114300</xdr:colOff>
      <xdr:row>12</xdr:row>
      <xdr:rowOff>676275</xdr:rowOff>
    </xdr:from>
    <xdr:to>
      <xdr:col>12</xdr:col>
      <xdr:colOff>577561</xdr:colOff>
      <xdr:row>13</xdr:row>
      <xdr:rowOff>20420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52A6FE3A-8548-402F-BDB4-E09889CE6EB1}"/>
            </a:ext>
          </a:extLst>
        </xdr:cNvPr>
        <xdr:cNvSpPr txBox="1">
          <a:spLocks noChangeArrowheads="1"/>
        </xdr:cNvSpPr>
      </xdr:nvSpPr>
      <xdr:spPr bwMode="auto">
        <a:xfrm>
          <a:off x="5363633" y="2591858"/>
          <a:ext cx="463261" cy="27547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endParaRPr lang="ja-JP" altLang="en-US"/>
        </a:p>
      </xdr:txBody>
    </xdr:sp>
    <xdr:clientData/>
  </xdr:twoCellAnchor>
  <xdr:twoCellAnchor>
    <xdr:from>
      <xdr:col>12</xdr:col>
      <xdr:colOff>114300</xdr:colOff>
      <xdr:row>13</xdr:row>
      <xdr:rowOff>676275</xdr:rowOff>
    </xdr:from>
    <xdr:to>
      <xdr:col>12</xdr:col>
      <xdr:colOff>577561</xdr:colOff>
      <xdr:row>14</xdr:row>
      <xdr:rowOff>20420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B73516A4-622B-418A-81F4-BCB2ECE4E79C}"/>
            </a:ext>
          </a:extLst>
        </xdr:cNvPr>
        <xdr:cNvSpPr txBox="1">
          <a:spLocks noChangeArrowheads="1"/>
        </xdr:cNvSpPr>
      </xdr:nvSpPr>
      <xdr:spPr bwMode="auto">
        <a:xfrm>
          <a:off x="5363633" y="2591858"/>
          <a:ext cx="463261" cy="27547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endParaRPr lang="ja-JP" altLang="en-US"/>
        </a:p>
      </xdr:txBody>
    </xdr:sp>
    <xdr:clientData/>
  </xdr:twoCellAnchor>
  <xdr:twoCellAnchor>
    <xdr:from>
      <xdr:col>12</xdr:col>
      <xdr:colOff>114300</xdr:colOff>
      <xdr:row>14</xdr:row>
      <xdr:rowOff>676275</xdr:rowOff>
    </xdr:from>
    <xdr:to>
      <xdr:col>12</xdr:col>
      <xdr:colOff>577561</xdr:colOff>
      <xdr:row>15</xdr:row>
      <xdr:rowOff>20420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75FB467-CBF1-4668-B373-90B9CDBD0171}"/>
            </a:ext>
          </a:extLst>
        </xdr:cNvPr>
        <xdr:cNvSpPr txBox="1">
          <a:spLocks noChangeArrowheads="1"/>
        </xdr:cNvSpPr>
      </xdr:nvSpPr>
      <xdr:spPr bwMode="auto">
        <a:xfrm>
          <a:off x="5363633" y="2591858"/>
          <a:ext cx="463261" cy="27547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endParaRPr lang="ja-JP" altLang="en-US"/>
        </a:p>
      </xdr:txBody>
    </xdr:sp>
    <xdr:clientData/>
  </xdr:twoCellAnchor>
  <xdr:twoCellAnchor>
    <xdr:from>
      <xdr:col>12</xdr:col>
      <xdr:colOff>114300</xdr:colOff>
      <xdr:row>15</xdr:row>
      <xdr:rowOff>676275</xdr:rowOff>
    </xdr:from>
    <xdr:to>
      <xdr:col>12</xdr:col>
      <xdr:colOff>577561</xdr:colOff>
      <xdr:row>16</xdr:row>
      <xdr:rowOff>20420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DE49C7B9-D48C-449D-820F-E398E89C7AD2}"/>
            </a:ext>
          </a:extLst>
        </xdr:cNvPr>
        <xdr:cNvSpPr txBox="1">
          <a:spLocks noChangeArrowheads="1"/>
        </xdr:cNvSpPr>
      </xdr:nvSpPr>
      <xdr:spPr bwMode="auto">
        <a:xfrm>
          <a:off x="5363633" y="2591858"/>
          <a:ext cx="463261" cy="27547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endParaRPr lang="ja-JP" altLang="en-US"/>
        </a:p>
      </xdr:txBody>
    </xdr:sp>
    <xdr:clientData/>
  </xdr:twoCellAnchor>
  <xdr:twoCellAnchor>
    <xdr:from>
      <xdr:col>12</xdr:col>
      <xdr:colOff>114300</xdr:colOff>
      <xdr:row>16</xdr:row>
      <xdr:rowOff>676275</xdr:rowOff>
    </xdr:from>
    <xdr:to>
      <xdr:col>12</xdr:col>
      <xdr:colOff>577561</xdr:colOff>
      <xdr:row>17</xdr:row>
      <xdr:rowOff>20420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BBF25234-20EC-41EE-A759-9F0C0B65C113}"/>
            </a:ext>
          </a:extLst>
        </xdr:cNvPr>
        <xdr:cNvSpPr txBox="1">
          <a:spLocks noChangeArrowheads="1"/>
        </xdr:cNvSpPr>
      </xdr:nvSpPr>
      <xdr:spPr bwMode="auto">
        <a:xfrm>
          <a:off x="5363633" y="2591858"/>
          <a:ext cx="463261" cy="27547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595085</xdr:colOff>
      <xdr:row>0</xdr:row>
      <xdr:rowOff>156936</xdr:rowOff>
    </xdr:from>
    <xdr:to>
      <xdr:col>14</xdr:col>
      <xdr:colOff>633185</xdr:colOff>
      <xdr:row>2</xdr:row>
      <xdr:rowOff>775608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B58F8A-9309-434F-9A1F-62962369F958}"/>
            </a:ext>
          </a:extLst>
        </xdr:cNvPr>
        <xdr:cNvSpPr txBox="1"/>
      </xdr:nvSpPr>
      <xdr:spPr>
        <a:xfrm>
          <a:off x="6922406" y="156936"/>
          <a:ext cx="4283529" cy="1122136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200" b="1">
              <a:solidFill>
                <a:srgbClr val="FF0000"/>
              </a:solidFill>
            </a:rPr>
            <a:t>以下の職員は入力しないでください。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>
            <a:lnSpc>
              <a:spcPts val="1500"/>
            </a:lnSpc>
          </a:pPr>
          <a:r>
            <a:rPr kumimoji="1" lang="ja-JP" altLang="en-US" sz="1200" b="1">
              <a:solidFill>
                <a:srgbClr val="FF0000"/>
              </a:solidFill>
            </a:rPr>
            <a:t>・「講師配置加算」の算定を受けている場合、当該加算の算定を受けるために配置している講師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・一時預かり事業（幼稚園型）のための加配職員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35</xdr:row>
      <xdr:rowOff>0</xdr:rowOff>
    </xdr:from>
    <xdr:to>
      <xdr:col>14</xdr:col>
      <xdr:colOff>38100</xdr:colOff>
      <xdr:row>45</xdr:row>
      <xdr:rowOff>47625</xdr:rowOff>
    </xdr:to>
    <xdr:cxnSp macro="">
      <xdr:nvCxnSpPr>
        <xdr:cNvPr id="51506" name="直線矢印コネクタ 2">
          <a:extLst>
            <a:ext uri="{FF2B5EF4-FFF2-40B4-BE49-F238E27FC236}">
              <a16:creationId xmlns:a16="http://schemas.microsoft.com/office/drawing/2014/main" id="{01470481-E8EC-3355-F762-A07A3638C4E4}"/>
            </a:ext>
          </a:extLst>
        </xdr:cNvPr>
        <xdr:cNvCxnSpPr>
          <a:cxnSpLocks noChangeShapeType="1"/>
        </xdr:cNvCxnSpPr>
      </xdr:nvCxnSpPr>
      <xdr:spPr bwMode="auto">
        <a:xfrm flipH="1">
          <a:off x="5114925" y="11458575"/>
          <a:ext cx="657225" cy="2828925"/>
        </a:xfrm>
        <a:prstGeom prst="straightConnector1">
          <a:avLst/>
        </a:prstGeom>
        <a:noFill/>
        <a:ln w="9525" algn="ctr">
          <a:solidFill>
            <a:srgbClr val="4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29</xdr:col>
      <xdr:colOff>63500</xdr:colOff>
      <xdr:row>0</xdr:row>
      <xdr:rowOff>38100</xdr:rowOff>
    </xdr:from>
    <xdr:to>
      <xdr:col>36</xdr:col>
      <xdr:colOff>266700</xdr:colOff>
      <xdr:row>2</xdr:row>
      <xdr:rowOff>598715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19E46B-8ABE-16C6-ED68-EDDB4E484920}"/>
            </a:ext>
          </a:extLst>
        </xdr:cNvPr>
        <xdr:cNvSpPr txBox="1"/>
      </xdr:nvSpPr>
      <xdr:spPr>
        <a:xfrm>
          <a:off x="13044714" y="38100"/>
          <a:ext cx="3727450" cy="1064079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200" b="1">
              <a:solidFill>
                <a:srgbClr val="FF0000"/>
              </a:solidFill>
            </a:rPr>
            <a:t>以下の職員は入力しないでください。</a:t>
          </a:r>
        </a:p>
        <a:p>
          <a:pPr>
            <a:lnSpc>
              <a:spcPts val="1500"/>
            </a:lnSpc>
          </a:pPr>
          <a:r>
            <a:rPr kumimoji="1" lang="ja-JP" altLang="en-US" sz="1200" b="1">
              <a:solidFill>
                <a:srgbClr val="FF0000"/>
              </a:solidFill>
            </a:rPr>
            <a:t>・「講師配置加算」の算定を受けている場合、当該加算の算定を受けるために配置している講師</a:t>
          </a:r>
        </a:p>
        <a:p>
          <a:r>
            <a:rPr kumimoji="1" lang="ja-JP" altLang="en-US" sz="1200" b="1">
              <a:solidFill>
                <a:srgbClr val="FF0000"/>
              </a:solidFill>
            </a:rPr>
            <a:t>・一時預かり事業（幼稚園型）のための加配職員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304800</xdr:colOff>
      <xdr:row>11</xdr:row>
      <xdr:rowOff>215900</xdr:rowOff>
    </xdr:from>
    <xdr:to>
      <xdr:col>50</xdr:col>
      <xdr:colOff>571500</xdr:colOff>
      <xdr:row>15</xdr:row>
      <xdr:rowOff>317501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A1B04CF1-0BD7-A43E-5B89-5B233CA8C435}"/>
            </a:ext>
          </a:extLst>
        </xdr:cNvPr>
        <xdr:cNvSpPr/>
      </xdr:nvSpPr>
      <xdr:spPr bwMode="auto">
        <a:xfrm>
          <a:off x="20535900" y="3365500"/>
          <a:ext cx="3619500" cy="1422401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37037"/>
            <a:gd name="adj6" fmla="val -85108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ctr" rotWithShape="0">
            <a:srgbClr val="000000">
              <a:alpha val="86000"/>
            </a:srgbClr>
          </a:outerShdw>
        </a:effectLst>
      </xdr:spPr>
      <xdr:txBody>
        <a:bodyPr vertOverflow="clip" wrap="square" lIns="18288" tIns="0" rIns="0" bIns="0" rtlCol="0" anchor="t" upright="1"/>
        <a:lstStyle/>
        <a:p>
          <a:pPr algn="l"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雇用契約等における</a:t>
          </a:r>
          <a:r>
            <a:rPr kumimoji="1" lang="en-US" altLang="ja-JP" sz="1200">
              <a:latin typeface="+mj-ea"/>
              <a:ea typeface="+mj-ea"/>
            </a:rPr>
            <a:t>1</a:t>
          </a:r>
          <a:r>
            <a:rPr kumimoji="1" lang="ja-JP" altLang="en-US" sz="1200">
              <a:latin typeface="+mj-ea"/>
              <a:ea typeface="+mj-ea"/>
            </a:rPr>
            <a:t>箇月あたりの労働時間数，又は変形労働時間制の場合は</a:t>
          </a:r>
          <a:r>
            <a:rPr kumimoji="1" lang="en-US" altLang="ja-JP" sz="1200">
              <a:latin typeface="+mj-ea"/>
              <a:ea typeface="+mj-ea"/>
            </a:rPr>
            <a:t>1</a:t>
          </a:r>
          <a:r>
            <a:rPr kumimoji="1" lang="ja-JP" altLang="en-US" sz="1200">
              <a:latin typeface="+mj-ea"/>
              <a:ea typeface="+mj-ea"/>
            </a:rPr>
            <a:t>箇月あたりの平均労働時間数を入力してください。</a:t>
          </a:r>
        </a:p>
        <a:p>
          <a:pPr algn="l"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契約の変更がない限り，全月（</a:t>
          </a:r>
          <a:r>
            <a:rPr kumimoji="1" lang="en-US" altLang="ja-JP" sz="1200">
              <a:latin typeface="+mj-ea"/>
              <a:ea typeface="+mj-ea"/>
            </a:rPr>
            <a:t>4</a:t>
          </a:r>
          <a:r>
            <a:rPr kumimoji="1" lang="ja-JP" altLang="en-US" sz="1200">
              <a:latin typeface="+mj-ea"/>
              <a:ea typeface="+mj-ea"/>
            </a:rPr>
            <a:t>月～</a:t>
          </a:r>
          <a:r>
            <a:rPr kumimoji="1" lang="en-US" altLang="ja-JP" sz="1200">
              <a:latin typeface="+mj-ea"/>
              <a:ea typeface="+mj-ea"/>
            </a:rPr>
            <a:t>3</a:t>
          </a:r>
          <a:r>
            <a:rPr kumimoji="1" lang="ja-JP" altLang="en-US" sz="1200">
              <a:latin typeface="+mj-ea"/>
              <a:ea typeface="+mj-ea"/>
            </a:rPr>
            <a:t>月）同じ時間数になります。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4"/>
  <sheetViews>
    <sheetView tabSelected="1" view="pageBreakPreview" zoomScale="90" zoomScaleNormal="70" zoomScaleSheetLayoutView="90" workbookViewId="0">
      <selection activeCell="M7" sqref="M7"/>
    </sheetView>
  </sheetViews>
  <sheetFormatPr defaultRowHeight="13.5"/>
  <cols>
    <col min="1" max="1" width="5.625" style="1" customWidth="1"/>
    <col min="2" max="7" width="6" style="1" customWidth="1"/>
    <col min="8" max="8" width="6.375" style="1" customWidth="1"/>
    <col min="9" max="9" width="3.625" style="1" customWidth="1"/>
    <col min="10" max="10" width="4.625" style="1" customWidth="1"/>
    <col min="11" max="12" width="6.375" style="1" customWidth="1"/>
    <col min="13" max="13" width="8.625" style="1" customWidth="1"/>
    <col min="14" max="16" width="6.375" style="1" customWidth="1"/>
    <col min="17" max="17" width="7.5" style="1" customWidth="1"/>
    <col min="18" max="18" width="8.625" style="1" customWidth="1"/>
    <col min="19" max="20" width="6.375" style="1" customWidth="1"/>
    <col min="21" max="24" width="6.375" style="71" customWidth="1"/>
    <col min="25" max="25" width="8.625" style="1" customWidth="1"/>
    <col min="26" max="26" width="8.5" style="1" bestFit="1" customWidth="1"/>
    <col min="27" max="27" width="6.625" style="1" customWidth="1"/>
    <col min="28" max="16384" width="9" style="1"/>
  </cols>
  <sheetData>
    <row r="1" spans="1:26" ht="30" customHeight="1" thickBot="1">
      <c r="A1" s="187" t="s">
        <v>101</v>
      </c>
      <c r="B1" s="187"/>
      <c r="C1" s="154"/>
      <c r="Q1" s="13"/>
      <c r="U1" s="152"/>
      <c r="V1" s="152"/>
      <c r="W1" s="152"/>
      <c r="X1" s="152"/>
      <c r="Y1" s="152"/>
      <c r="Z1" s="152"/>
    </row>
    <row r="2" spans="1:26" ht="28.5" customHeight="1" thickBot="1">
      <c r="A2" s="209" t="s">
        <v>74</v>
      </c>
      <c r="B2" s="209"/>
      <c r="C2" s="192"/>
      <c r="D2" s="192"/>
      <c r="E2" s="192"/>
      <c r="F2" s="192"/>
      <c r="G2" s="56"/>
      <c r="H2" s="56"/>
      <c r="I2" s="56"/>
      <c r="J2" s="149"/>
      <c r="K2" s="55"/>
      <c r="L2" s="55"/>
      <c r="M2" s="55"/>
      <c r="N2" s="55"/>
      <c r="O2" s="55"/>
      <c r="P2" s="55"/>
      <c r="Q2" s="57"/>
      <c r="R2" s="55"/>
      <c r="S2" s="57"/>
      <c r="T2" s="57"/>
      <c r="U2" s="58"/>
      <c r="V2" s="58"/>
      <c r="W2" s="58"/>
      <c r="X2" s="58"/>
      <c r="Y2" s="57"/>
      <c r="Z2" s="59" t="s">
        <v>65</v>
      </c>
    </row>
    <row r="3" spans="1:26" ht="46.5" customHeight="1" thickTop="1" thickBot="1">
      <c r="A3" s="211" t="s">
        <v>2</v>
      </c>
      <c r="B3" s="193" t="s">
        <v>99</v>
      </c>
      <c r="C3" s="194"/>
      <c r="D3" s="194"/>
      <c r="E3" s="194"/>
      <c r="F3" s="194"/>
      <c r="G3" s="194"/>
      <c r="H3" s="194"/>
      <c r="I3" s="194"/>
      <c r="J3" s="195"/>
      <c r="K3" s="190" t="s">
        <v>92</v>
      </c>
      <c r="L3" s="202" t="s">
        <v>72</v>
      </c>
      <c r="M3" s="205" t="s">
        <v>169</v>
      </c>
      <c r="N3" s="199" t="s">
        <v>97</v>
      </c>
      <c r="O3" s="202" t="s">
        <v>76</v>
      </c>
      <c r="P3" s="190" t="s">
        <v>84</v>
      </c>
      <c r="Q3" s="132" t="s">
        <v>98</v>
      </c>
      <c r="R3" s="205" t="s">
        <v>100</v>
      </c>
      <c r="S3" s="227" t="s">
        <v>77</v>
      </c>
      <c r="T3" s="227"/>
      <c r="U3" s="227"/>
      <c r="V3" s="227"/>
      <c r="W3" s="227"/>
      <c r="X3" s="227"/>
      <c r="Y3" s="228"/>
      <c r="Z3" s="60" t="s">
        <v>42</v>
      </c>
    </row>
    <row r="4" spans="1:26" ht="14.25" customHeight="1" thickTop="1">
      <c r="A4" s="211"/>
      <c r="B4" s="217" t="s">
        <v>73</v>
      </c>
      <c r="C4" s="214" t="s">
        <v>0</v>
      </c>
      <c r="D4" s="190" t="s">
        <v>71</v>
      </c>
      <c r="E4" s="190" t="s">
        <v>1</v>
      </c>
      <c r="F4" s="196" t="s">
        <v>18</v>
      </c>
      <c r="G4" s="190" t="s">
        <v>19</v>
      </c>
      <c r="H4" s="199" t="s">
        <v>66</v>
      </c>
      <c r="I4" s="198" t="s">
        <v>15</v>
      </c>
      <c r="J4" s="198"/>
      <c r="K4" s="208"/>
      <c r="L4" s="203"/>
      <c r="M4" s="206"/>
      <c r="N4" s="200"/>
      <c r="O4" s="203"/>
      <c r="P4" s="208"/>
      <c r="Q4" s="190" t="s">
        <v>96</v>
      </c>
      <c r="R4" s="206"/>
      <c r="S4" s="220" t="s">
        <v>75</v>
      </c>
      <c r="T4" s="220"/>
      <c r="U4" s="221"/>
      <c r="V4" s="220" t="s">
        <v>95</v>
      </c>
      <c r="W4" s="220"/>
      <c r="X4" s="220"/>
      <c r="Y4" s="229" t="s">
        <v>94</v>
      </c>
      <c r="Z4" s="61"/>
    </row>
    <row r="5" spans="1:26" ht="31.5" customHeight="1">
      <c r="A5" s="212"/>
      <c r="B5" s="218"/>
      <c r="C5" s="215"/>
      <c r="D5" s="191"/>
      <c r="E5" s="191"/>
      <c r="F5" s="197"/>
      <c r="G5" s="191"/>
      <c r="H5" s="200"/>
      <c r="I5" s="198"/>
      <c r="J5" s="198"/>
      <c r="K5" s="208"/>
      <c r="L5" s="203"/>
      <c r="M5" s="207"/>
      <c r="N5" s="200"/>
      <c r="O5" s="203"/>
      <c r="P5" s="208"/>
      <c r="Q5" s="208"/>
      <c r="R5" s="207"/>
      <c r="S5" s="222"/>
      <c r="T5" s="222"/>
      <c r="U5" s="223"/>
      <c r="V5" s="224"/>
      <c r="W5" s="224"/>
      <c r="X5" s="224"/>
      <c r="Y5" s="230"/>
      <c r="Z5" s="225" t="s">
        <v>64</v>
      </c>
    </row>
    <row r="6" spans="1:26" ht="73.5" customHeight="1">
      <c r="A6" s="213"/>
      <c r="B6" s="219"/>
      <c r="C6" s="216"/>
      <c r="D6" s="210"/>
      <c r="E6" s="210"/>
      <c r="F6" s="210"/>
      <c r="G6" s="210"/>
      <c r="H6" s="201"/>
      <c r="I6" s="198"/>
      <c r="J6" s="198"/>
      <c r="K6" s="191"/>
      <c r="L6" s="204"/>
      <c r="M6" s="207"/>
      <c r="N6" s="201"/>
      <c r="O6" s="204"/>
      <c r="P6" s="191"/>
      <c r="Q6" s="191"/>
      <c r="R6" s="207"/>
      <c r="S6" s="62" t="s">
        <v>121</v>
      </c>
      <c r="T6" s="63" t="s">
        <v>122</v>
      </c>
      <c r="U6" s="64" t="s">
        <v>81</v>
      </c>
      <c r="V6" s="65" t="s">
        <v>123</v>
      </c>
      <c r="W6" s="65" t="s">
        <v>124</v>
      </c>
      <c r="X6" s="66" t="s">
        <v>83</v>
      </c>
      <c r="Y6" s="231"/>
      <c r="Z6" s="226"/>
    </row>
    <row r="7" spans="1:26" ht="27" customHeight="1">
      <c r="A7" s="130" t="s">
        <v>12</v>
      </c>
      <c r="B7" s="67" t="s">
        <v>70</v>
      </c>
      <c r="C7" s="106">
        <v>0</v>
      </c>
      <c r="D7" s="54"/>
      <c r="E7" s="54"/>
      <c r="F7" s="54"/>
      <c r="G7" s="54"/>
      <c r="H7" s="150"/>
      <c r="I7" s="188">
        <f>SUM(D7:G7)</f>
        <v>0</v>
      </c>
      <c r="J7" s="189"/>
      <c r="K7" s="143">
        <f>IF(C7=0,1,IF(AND(C7&gt;= 36, C7&lt;=300), "1", "0"))</f>
        <v>1</v>
      </c>
      <c r="L7" s="182" t="str">
        <f>'(R6)年齢別配置基準'!I14</f>
        <v>H</v>
      </c>
      <c r="M7" s="186">
        <f>IF(L7="判定不能","年齢別配置基準エラー",
ROUND(IF(L7="A",ROUNDDOWN((F7+G7)/25,1)+ROUNDDOWN((E7)/15,1)+ROUNDDOWN((D7)/6,1)+K7,
IF(L7="B",ROUNDDOWN((F7+G7)/25,1)+ROUNDDOWN((E7+D7)/15,1)+K7,
IF(L7="C",ROUNDDOWN((F7+G7)/25,1)+ROUNDDOWN((E7)/20,1)+ROUNDDOWN((D7)/6,1)+K7,
IF(L7="D",ROUNDDOWN((F7+G7)/25,1)+ROUNDDOWN((E7+D7)/20,1)+K7,
IF(L7="E",ROUNDDOWN((F7+G7)/30,1)+ROUNDDOWN((E7)/15,1)+ROUNDDOWN((D7)/6,1)+K7,
IF(L7="F",ROUNDDOWN((F7+G7)/30,1)+ROUNDDOWN((E7+D7)/15,1)+K7,
IF(L7="G",ROUNDDOWN((F7+G7)/30,1)+ROUNDDOWN((E7)/20,1)+ROUNDDOWN((D7)/6,1)+K7,
IF(L7="H",ROUNDDOWN((F7+G7)/30,1)+ROUNDDOWN((E7+D7)/20,1)+K7)))))))),0))</f>
        <v>1</v>
      </c>
      <c r="N7" s="145"/>
      <c r="O7" s="169">
        <f>'(R6)年齢別配置基準'!C14</f>
        <v>0</v>
      </c>
      <c r="P7" s="128"/>
      <c r="Q7" s="125"/>
      <c r="R7" s="122">
        <f>M7+N7+O7+IF(P7="専任",0,1)+Q7</f>
        <v>2</v>
      </c>
      <c r="S7" s="123">
        <f>'様式２（専従の常勤教諭）'!D48</f>
        <v>0</v>
      </c>
      <c r="T7" s="124">
        <f>COUNTIFS('様式３（非専従の常勤+非常勤教諭）'!$N$8:$N$27,"&gt;=1")</f>
        <v>0</v>
      </c>
      <c r="U7" s="121">
        <f>ROUNDDOWN('様式３（非専従の常勤+非常勤教諭）'!$N$30,1)</f>
        <v>0</v>
      </c>
      <c r="V7" s="126"/>
      <c r="W7" s="127">
        <f>COUNTIFS('様式３（非専従の常勤+非常勤教諭）'!$N$40:$N$44,"&gt;=1")</f>
        <v>0</v>
      </c>
      <c r="X7" s="129">
        <f>ROUNDDOWN('様式３（非専従の常勤+非常勤教諭）'!$N$47,1)</f>
        <v>0</v>
      </c>
      <c r="Y7" s="122">
        <f>S7+U7+IF((V7+X7)&gt;=O7,O7,(V7+X7))</f>
        <v>0</v>
      </c>
      <c r="Z7" s="122">
        <f t="shared" ref="Z7:Z18" si="0">Y7-R7</f>
        <v>-2</v>
      </c>
    </row>
    <row r="8" spans="1:26" ht="27" customHeight="1">
      <c r="A8" s="130" t="s">
        <v>3</v>
      </c>
      <c r="B8" s="68" t="s">
        <v>70</v>
      </c>
      <c r="C8" s="183">
        <f>$C$7</f>
        <v>0</v>
      </c>
      <c r="D8" s="54"/>
      <c r="E8" s="54"/>
      <c r="F8" s="54"/>
      <c r="G8" s="54"/>
      <c r="H8" s="150"/>
      <c r="I8" s="188">
        <f t="shared" ref="I8:I18" si="1">SUM(D8:G8)</f>
        <v>0</v>
      </c>
      <c r="J8" s="189"/>
      <c r="K8" s="143">
        <f t="shared" ref="K8:K18" si="2">$K$7</f>
        <v>1</v>
      </c>
      <c r="L8" s="182" t="str">
        <f>'(R6)年齢別配置基準'!I15</f>
        <v>H</v>
      </c>
      <c r="M8" s="186">
        <f t="shared" ref="M8:M18" si="3">IF(L8="判定不能","年齢別配置基準エラー",
ROUND(IF(L8="A",ROUNDDOWN((F8+G8)/25,1)+ROUNDDOWN((E8)/15,1)+ROUNDDOWN((D8)/6,1)+K8,
IF(L8="B",ROUNDDOWN((F8+G8)/25,1)+ROUNDDOWN((E8+D8)/15,1)+K8,
IF(L8="C",ROUNDDOWN((F8+G8)/25,1)+ROUNDDOWN((E8)/20,1)+ROUNDDOWN((D8)/6,1)+K8,
IF(L8="D",ROUNDDOWN((F8+G8)/25,1)+ROUNDDOWN((E8+D8)/20,1)+K8,
IF(L8="E",ROUNDDOWN((F8+G8)/30,1)+ROUNDDOWN((E8)/15,1)+ROUNDDOWN((D8)/6,1)+K8,
IF(L8="F",ROUNDDOWN((F8+G8)/30,1)+ROUNDDOWN((E8+D8)/15,1)+K8,
IF(L8="G",ROUNDDOWN((F8+G8)/30,1)+ROUNDDOWN((E8)/20,1)+ROUNDDOWN((D8)/6,1)+K8,
IF(L8="H",ROUNDDOWN((F8+G8)/30,1)+ROUNDDOWN((E8+D8)/20,1)+K8)))))))),0))</f>
        <v>1</v>
      </c>
      <c r="N8" s="145"/>
      <c r="O8" s="169">
        <f>'(R6)年齢別配置基準'!C15</f>
        <v>0</v>
      </c>
      <c r="P8" s="128"/>
      <c r="Q8" s="147">
        <f>$Q$7</f>
        <v>0</v>
      </c>
      <c r="R8" s="122">
        <f t="shared" ref="R8:R18" si="4">M8+N8+O8+IF(P8="専任",0,1)+Q8</f>
        <v>2</v>
      </c>
      <c r="S8" s="123">
        <f>'様式２（専従の常勤教諭）'!E48</f>
        <v>0</v>
      </c>
      <c r="T8" s="124">
        <f>COUNTIFS('様式３（非専従の常勤+非常勤教諭）'!$P$8:$P$27,"&gt;=1")</f>
        <v>0</v>
      </c>
      <c r="U8" s="121">
        <f>ROUNDDOWN('様式３（非専従の常勤+非常勤教諭）'!$P$30,1)</f>
        <v>0</v>
      </c>
      <c r="V8" s="126"/>
      <c r="W8" s="127">
        <f>COUNTIFS('様式３（非専従の常勤+非常勤教諭）'!$P$40:$P$44,"&gt;=1")</f>
        <v>0</v>
      </c>
      <c r="X8" s="129">
        <f>ROUNDDOWN('様式３（非専従の常勤+非常勤教諭）'!$P$47,1)</f>
        <v>0</v>
      </c>
      <c r="Y8" s="122">
        <f t="shared" ref="Y8:Y18" si="5">S8+U8+IF((V8+X8)&gt;=O8,O8,(V8+X8))</f>
        <v>0</v>
      </c>
      <c r="Z8" s="122">
        <f t="shared" si="0"/>
        <v>-2</v>
      </c>
    </row>
    <row r="9" spans="1:26" ht="27" customHeight="1">
      <c r="A9" s="130" t="s">
        <v>4</v>
      </c>
      <c r="B9" s="68" t="s">
        <v>70</v>
      </c>
      <c r="C9" s="151">
        <f t="shared" ref="C9:C18" si="6">$C$7</f>
        <v>0</v>
      </c>
      <c r="D9" s="54"/>
      <c r="E9" s="54"/>
      <c r="F9" s="54"/>
      <c r="G9" s="54"/>
      <c r="H9" s="150"/>
      <c r="I9" s="188">
        <f t="shared" si="1"/>
        <v>0</v>
      </c>
      <c r="J9" s="189"/>
      <c r="K9" s="143">
        <f t="shared" si="2"/>
        <v>1</v>
      </c>
      <c r="L9" s="182" t="str">
        <f>'(R6)年齢別配置基準'!I16</f>
        <v>H</v>
      </c>
      <c r="M9" s="186">
        <f t="shared" si="3"/>
        <v>1</v>
      </c>
      <c r="N9" s="145"/>
      <c r="O9" s="169">
        <f>'(R6)年齢別配置基準'!C16</f>
        <v>0</v>
      </c>
      <c r="P9" s="128"/>
      <c r="Q9" s="147">
        <f t="shared" ref="Q9:Q18" si="7">$Q$7</f>
        <v>0</v>
      </c>
      <c r="R9" s="122">
        <f t="shared" si="4"/>
        <v>2</v>
      </c>
      <c r="S9" s="123">
        <f>'様式２（専従の常勤教諭）'!F48</f>
        <v>0</v>
      </c>
      <c r="T9" s="124">
        <f>COUNTIFS('様式３（非専従の常勤+非常勤教諭）'!$R$8:$R$27,"&gt;=1")</f>
        <v>0</v>
      </c>
      <c r="U9" s="121">
        <f>ROUNDDOWN('様式３（非専従の常勤+非常勤教諭）'!$R$30,1)</f>
        <v>0</v>
      </c>
      <c r="V9" s="126"/>
      <c r="W9" s="127">
        <f>COUNTIFS('様式３（非専従の常勤+非常勤教諭）'!$R$40:$R$44,"&gt;=1")</f>
        <v>0</v>
      </c>
      <c r="X9" s="129">
        <f>ROUNDDOWN('様式３（非専従の常勤+非常勤教諭）'!$R$47,1)</f>
        <v>0</v>
      </c>
      <c r="Y9" s="122">
        <f t="shared" si="5"/>
        <v>0</v>
      </c>
      <c r="Z9" s="122">
        <f t="shared" si="0"/>
        <v>-2</v>
      </c>
    </row>
    <row r="10" spans="1:26" ht="27" customHeight="1">
      <c r="A10" s="130" t="s">
        <v>5</v>
      </c>
      <c r="B10" s="68" t="s">
        <v>70</v>
      </c>
      <c r="C10" s="151">
        <f t="shared" si="6"/>
        <v>0</v>
      </c>
      <c r="D10" s="54"/>
      <c r="E10" s="54"/>
      <c r="F10" s="54"/>
      <c r="G10" s="54"/>
      <c r="H10" s="150"/>
      <c r="I10" s="188">
        <f t="shared" si="1"/>
        <v>0</v>
      </c>
      <c r="J10" s="189"/>
      <c r="K10" s="143">
        <f t="shared" si="2"/>
        <v>1</v>
      </c>
      <c r="L10" s="182" t="str">
        <f>'(R6)年齢別配置基準'!I17</f>
        <v>H</v>
      </c>
      <c r="M10" s="186">
        <f t="shared" si="3"/>
        <v>1</v>
      </c>
      <c r="N10" s="145"/>
      <c r="O10" s="169">
        <f>'(R6)年齢別配置基準'!C17</f>
        <v>0</v>
      </c>
      <c r="P10" s="128"/>
      <c r="Q10" s="147">
        <f t="shared" si="7"/>
        <v>0</v>
      </c>
      <c r="R10" s="122">
        <f t="shared" si="4"/>
        <v>2</v>
      </c>
      <c r="S10" s="123">
        <f>'様式２（専従の常勤教諭）'!G48</f>
        <v>0</v>
      </c>
      <c r="T10" s="124">
        <f>COUNTIFS('様式３（非専従の常勤+非常勤教諭）'!$T$8:$T$27,"&gt;=1")</f>
        <v>0</v>
      </c>
      <c r="U10" s="121">
        <f>ROUNDDOWN('様式３（非専従の常勤+非常勤教諭）'!$T$30,1)</f>
        <v>0</v>
      </c>
      <c r="V10" s="126"/>
      <c r="W10" s="127">
        <f>COUNTIFS('様式３（非専従の常勤+非常勤教諭）'!$T$40:$T$44,"&gt;=1")</f>
        <v>0</v>
      </c>
      <c r="X10" s="129">
        <f>ROUNDDOWN('様式３（非専従の常勤+非常勤教諭）'!$T$47,1)</f>
        <v>0</v>
      </c>
      <c r="Y10" s="122">
        <f t="shared" si="5"/>
        <v>0</v>
      </c>
      <c r="Z10" s="122">
        <f t="shared" si="0"/>
        <v>-2</v>
      </c>
    </row>
    <row r="11" spans="1:26" ht="27" customHeight="1">
      <c r="A11" s="130" t="s">
        <v>6</v>
      </c>
      <c r="B11" s="68" t="s">
        <v>70</v>
      </c>
      <c r="C11" s="151">
        <f t="shared" si="6"/>
        <v>0</v>
      </c>
      <c r="D11" s="54"/>
      <c r="E11" s="54"/>
      <c r="F11" s="54"/>
      <c r="G11" s="54"/>
      <c r="H11" s="150"/>
      <c r="I11" s="188">
        <f t="shared" si="1"/>
        <v>0</v>
      </c>
      <c r="J11" s="189"/>
      <c r="K11" s="143">
        <f t="shared" si="2"/>
        <v>1</v>
      </c>
      <c r="L11" s="182" t="str">
        <f>'(R6)年齢別配置基準'!I18</f>
        <v>H</v>
      </c>
      <c r="M11" s="186">
        <f t="shared" si="3"/>
        <v>1</v>
      </c>
      <c r="N11" s="145"/>
      <c r="O11" s="169">
        <f>'(R6)年齢別配置基準'!C18</f>
        <v>0</v>
      </c>
      <c r="P11" s="128"/>
      <c r="Q11" s="147">
        <f t="shared" si="7"/>
        <v>0</v>
      </c>
      <c r="R11" s="122">
        <f t="shared" si="4"/>
        <v>2</v>
      </c>
      <c r="S11" s="123">
        <f>'様式２（専従の常勤教諭）'!H48</f>
        <v>0</v>
      </c>
      <c r="T11" s="124">
        <f>COUNTIFS('様式３（非専従の常勤+非常勤教諭）'!$V$8:$V$27,"&gt;=1")</f>
        <v>0</v>
      </c>
      <c r="U11" s="121">
        <f>ROUNDDOWN('様式３（非専従の常勤+非常勤教諭）'!$V$30,1)</f>
        <v>0</v>
      </c>
      <c r="V11" s="126"/>
      <c r="W11" s="127">
        <f>COUNTIFS('様式３（非専従の常勤+非常勤教諭）'!$V$40:$V$44,"&gt;=1")</f>
        <v>0</v>
      </c>
      <c r="X11" s="129">
        <f>ROUNDDOWN('様式３（非専従の常勤+非常勤教諭）'!$V$47,1)</f>
        <v>0</v>
      </c>
      <c r="Y11" s="122">
        <f t="shared" si="5"/>
        <v>0</v>
      </c>
      <c r="Z11" s="122">
        <f t="shared" si="0"/>
        <v>-2</v>
      </c>
    </row>
    <row r="12" spans="1:26" ht="27" customHeight="1">
      <c r="A12" s="130" t="s">
        <v>7</v>
      </c>
      <c r="B12" s="68" t="s">
        <v>70</v>
      </c>
      <c r="C12" s="151">
        <f t="shared" si="6"/>
        <v>0</v>
      </c>
      <c r="D12" s="54"/>
      <c r="E12" s="54"/>
      <c r="F12" s="54"/>
      <c r="G12" s="54"/>
      <c r="H12" s="150"/>
      <c r="I12" s="188">
        <f t="shared" si="1"/>
        <v>0</v>
      </c>
      <c r="J12" s="189"/>
      <c r="K12" s="143">
        <f t="shared" si="2"/>
        <v>1</v>
      </c>
      <c r="L12" s="182" t="str">
        <f>'(R6)年齢別配置基準'!I19</f>
        <v>H</v>
      </c>
      <c r="M12" s="186">
        <f t="shared" si="3"/>
        <v>1</v>
      </c>
      <c r="N12" s="145"/>
      <c r="O12" s="169">
        <f>'(R6)年齢別配置基準'!C19</f>
        <v>0</v>
      </c>
      <c r="P12" s="128"/>
      <c r="Q12" s="147">
        <f t="shared" si="7"/>
        <v>0</v>
      </c>
      <c r="R12" s="122">
        <f t="shared" si="4"/>
        <v>2</v>
      </c>
      <c r="S12" s="123">
        <f>'様式２（専従の常勤教諭）'!I48</f>
        <v>0</v>
      </c>
      <c r="T12" s="124">
        <f>COUNTIFS('様式３（非専従の常勤+非常勤教諭）'!$X$8:$X$27,"&gt;=1")</f>
        <v>0</v>
      </c>
      <c r="U12" s="121">
        <f>ROUNDDOWN('様式３（非専従の常勤+非常勤教諭）'!$X$30,1)</f>
        <v>0</v>
      </c>
      <c r="V12" s="126"/>
      <c r="W12" s="127">
        <f>COUNTIFS('様式３（非専従の常勤+非常勤教諭）'!$X$40:$X$44,"&gt;=1")</f>
        <v>0</v>
      </c>
      <c r="X12" s="129">
        <f>ROUNDDOWN('様式３（非専従の常勤+非常勤教諭）'!$X$47,1)</f>
        <v>0</v>
      </c>
      <c r="Y12" s="122">
        <f t="shared" si="5"/>
        <v>0</v>
      </c>
      <c r="Z12" s="122">
        <f t="shared" si="0"/>
        <v>-2</v>
      </c>
    </row>
    <row r="13" spans="1:26" ht="27" customHeight="1">
      <c r="A13" s="130" t="s">
        <v>8</v>
      </c>
      <c r="B13" s="68" t="s">
        <v>70</v>
      </c>
      <c r="C13" s="151">
        <f t="shared" si="6"/>
        <v>0</v>
      </c>
      <c r="D13" s="54"/>
      <c r="E13" s="54"/>
      <c r="F13" s="54"/>
      <c r="G13" s="54"/>
      <c r="H13" s="150"/>
      <c r="I13" s="188">
        <f t="shared" si="1"/>
        <v>0</v>
      </c>
      <c r="J13" s="189"/>
      <c r="K13" s="143">
        <f t="shared" si="2"/>
        <v>1</v>
      </c>
      <c r="L13" s="182" t="str">
        <f>'(R6)年齢別配置基準'!I20</f>
        <v>H</v>
      </c>
      <c r="M13" s="186">
        <f t="shared" si="3"/>
        <v>1</v>
      </c>
      <c r="N13" s="145"/>
      <c r="O13" s="169">
        <f>'(R6)年齢別配置基準'!C20</f>
        <v>0</v>
      </c>
      <c r="P13" s="128"/>
      <c r="Q13" s="147">
        <f t="shared" si="7"/>
        <v>0</v>
      </c>
      <c r="R13" s="122">
        <f t="shared" si="4"/>
        <v>2</v>
      </c>
      <c r="S13" s="123">
        <f>'様式２（専従の常勤教諭）'!J48</f>
        <v>0</v>
      </c>
      <c r="T13" s="124">
        <f>COUNTIFS('様式３（非専従の常勤+非常勤教諭）'!$Z$8:$Z$27,"&gt;=1")</f>
        <v>0</v>
      </c>
      <c r="U13" s="121">
        <f>ROUNDDOWN('様式３（非専従の常勤+非常勤教諭）'!$Z$30,1)</f>
        <v>0</v>
      </c>
      <c r="V13" s="126"/>
      <c r="W13" s="127">
        <f>COUNTIFS('様式３（非専従の常勤+非常勤教諭）'!$Z$40:$Z$44,"&gt;=1")</f>
        <v>0</v>
      </c>
      <c r="X13" s="129">
        <f>ROUNDDOWN('様式３（非専従の常勤+非常勤教諭）'!$Z$47,1)</f>
        <v>0</v>
      </c>
      <c r="Y13" s="122">
        <f t="shared" si="5"/>
        <v>0</v>
      </c>
      <c r="Z13" s="122">
        <f t="shared" si="0"/>
        <v>-2</v>
      </c>
    </row>
    <row r="14" spans="1:26" ht="27" customHeight="1">
      <c r="A14" s="130" t="s">
        <v>9</v>
      </c>
      <c r="B14" s="68" t="s">
        <v>70</v>
      </c>
      <c r="C14" s="151">
        <f t="shared" si="6"/>
        <v>0</v>
      </c>
      <c r="D14" s="54"/>
      <c r="E14" s="54"/>
      <c r="F14" s="54"/>
      <c r="G14" s="54"/>
      <c r="H14" s="150"/>
      <c r="I14" s="188">
        <f t="shared" si="1"/>
        <v>0</v>
      </c>
      <c r="J14" s="189"/>
      <c r="K14" s="143">
        <f t="shared" si="2"/>
        <v>1</v>
      </c>
      <c r="L14" s="182" t="str">
        <f>'(R6)年齢別配置基準'!I21</f>
        <v>H</v>
      </c>
      <c r="M14" s="186">
        <f t="shared" si="3"/>
        <v>1</v>
      </c>
      <c r="N14" s="145"/>
      <c r="O14" s="169">
        <f>'(R6)年齢別配置基準'!C21</f>
        <v>0</v>
      </c>
      <c r="P14" s="128"/>
      <c r="Q14" s="147">
        <f t="shared" si="7"/>
        <v>0</v>
      </c>
      <c r="R14" s="122">
        <f t="shared" si="4"/>
        <v>2</v>
      </c>
      <c r="S14" s="123">
        <f>'様式２（専従の常勤教諭）'!K48</f>
        <v>0</v>
      </c>
      <c r="T14" s="124">
        <f>COUNTIFS('様式３（非専従の常勤+非常勤教諭）'!$AB$8:$AB$27,"&gt;=1")</f>
        <v>0</v>
      </c>
      <c r="U14" s="121">
        <f>ROUNDDOWN('様式３（非専従の常勤+非常勤教諭）'!$AB$30,1)</f>
        <v>0</v>
      </c>
      <c r="V14" s="126"/>
      <c r="W14" s="127">
        <f>COUNTIFS('様式３（非専従の常勤+非常勤教諭）'!$AB$40:$AB$44,"&gt;=1")</f>
        <v>0</v>
      </c>
      <c r="X14" s="129">
        <f>ROUNDDOWN('様式３（非専従の常勤+非常勤教諭）'!$AB$47,1)</f>
        <v>0</v>
      </c>
      <c r="Y14" s="122">
        <f t="shared" si="5"/>
        <v>0</v>
      </c>
      <c r="Z14" s="122">
        <f t="shared" si="0"/>
        <v>-2</v>
      </c>
    </row>
    <row r="15" spans="1:26" ht="27" customHeight="1">
      <c r="A15" s="130" t="s">
        <v>10</v>
      </c>
      <c r="B15" s="68" t="s">
        <v>70</v>
      </c>
      <c r="C15" s="151">
        <f t="shared" si="6"/>
        <v>0</v>
      </c>
      <c r="D15" s="54"/>
      <c r="E15" s="54"/>
      <c r="F15" s="54"/>
      <c r="G15" s="54"/>
      <c r="H15" s="150"/>
      <c r="I15" s="188">
        <f t="shared" si="1"/>
        <v>0</v>
      </c>
      <c r="J15" s="189"/>
      <c r="K15" s="143">
        <f t="shared" si="2"/>
        <v>1</v>
      </c>
      <c r="L15" s="182" t="str">
        <f>'(R6)年齢別配置基準'!I22</f>
        <v>H</v>
      </c>
      <c r="M15" s="186">
        <f t="shared" si="3"/>
        <v>1</v>
      </c>
      <c r="N15" s="145"/>
      <c r="O15" s="169">
        <f>'(R6)年齢別配置基準'!C22</f>
        <v>0</v>
      </c>
      <c r="P15" s="128"/>
      <c r="Q15" s="147">
        <f t="shared" si="7"/>
        <v>0</v>
      </c>
      <c r="R15" s="122">
        <f t="shared" si="4"/>
        <v>2</v>
      </c>
      <c r="S15" s="123">
        <f>'様式２（専従の常勤教諭）'!L48</f>
        <v>0</v>
      </c>
      <c r="T15" s="124">
        <f>COUNTIFS('様式３（非専従の常勤+非常勤教諭）'!$AD$8:$AD$27,"&gt;=1")</f>
        <v>0</v>
      </c>
      <c r="U15" s="121">
        <f>ROUNDDOWN('様式３（非専従の常勤+非常勤教諭）'!$AD$30,1)</f>
        <v>0</v>
      </c>
      <c r="V15" s="126"/>
      <c r="W15" s="127">
        <f>COUNTIFS('様式３（非専従の常勤+非常勤教諭）'!$AD$40:$AD$44,"&gt;=1")</f>
        <v>0</v>
      </c>
      <c r="X15" s="129">
        <f>ROUNDDOWN('様式３（非専従の常勤+非常勤教諭）'!$AD$47,1)</f>
        <v>0</v>
      </c>
      <c r="Y15" s="122">
        <f t="shared" si="5"/>
        <v>0</v>
      </c>
      <c r="Z15" s="122">
        <f t="shared" si="0"/>
        <v>-2</v>
      </c>
    </row>
    <row r="16" spans="1:26" ht="27" customHeight="1">
      <c r="A16" s="130" t="s">
        <v>13</v>
      </c>
      <c r="B16" s="68" t="s">
        <v>70</v>
      </c>
      <c r="C16" s="151">
        <f t="shared" si="6"/>
        <v>0</v>
      </c>
      <c r="D16" s="54"/>
      <c r="E16" s="54"/>
      <c r="F16" s="54"/>
      <c r="G16" s="54"/>
      <c r="H16" s="150"/>
      <c r="I16" s="188">
        <f t="shared" si="1"/>
        <v>0</v>
      </c>
      <c r="J16" s="189"/>
      <c r="K16" s="143">
        <f t="shared" si="2"/>
        <v>1</v>
      </c>
      <c r="L16" s="182" t="str">
        <f>'(R6)年齢別配置基準'!I23</f>
        <v>H</v>
      </c>
      <c r="M16" s="186">
        <f t="shared" si="3"/>
        <v>1</v>
      </c>
      <c r="N16" s="145"/>
      <c r="O16" s="169">
        <f>'(R6)年齢別配置基準'!C23</f>
        <v>0</v>
      </c>
      <c r="P16" s="128"/>
      <c r="Q16" s="147">
        <f t="shared" si="7"/>
        <v>0</v>
      </c>
      <c r="R16" s="122">
        <f t="shared" si="4"/>
        <v>2</v>
      </c>
      <c r="S16" s="123">
        <f>'様式２（専従の常勤教諭）'!M48</f>
        <v>0</v>
      </c>
      <c r="T16" s="124">
        <f>COUNTIFS('様式３（非専従の常勤+非常勤教諭）'!$AF$8:$AF$27,"&gt;=1")</f>
        <v>0</v>
      </c>
      <c r="U16" s="121">
        <f>ROUNDDOWN('様式３（非専従の常勤+非常勤教諭）'!$AF$30,1)</f>
        <v>0</v>
      </c>
      <c r="V16" s="126"/>
      <c r="W16" s="127">
        <f>COUNTIFS('様式３（非専従の常勤+非常勤教諭）'!$AF$40:$AF$44,"&gt;=1")</f>
        <v>0</v>
      </c>
      <c r="X16" s="129">
        <f>ROUNDDOWN('様式３（非専従の常勤+非常勤教諭）'!$AF$47,1)</f>
        <v>0</v>
      </c>
      <c r="Y16" s="122">
        <f t="shared" si="5"/>
        <v>0</v>
      </c>
      <c r="Z16" s="122">
        <f t="shared" si="0"/>
        <v>-2</v>
      </c>
    </row>
    <row r="17" spans="1:26" ht="27" customHeight="1">
      <c r="A17" s="130" t="s">
        <v>17</v>
      </c>
      <c r="B17" s="68" t="s">
        <v>70</v>
      </c>
      <c r="C17" s="151">
        <f t="shared" si="6"/>
        <v>0</v>
      </c>
      <c r="D17" s="54"/>
      <c r="E17" s="54"/>
      <c r="F17" s="54"/>
      <c r="G17" s="54"/>
      <c r="H17" s="150"/>
      <c r="I17" s="188">
        <f t="shared" si="1"/>
        <v>0</v>
      </c>
      <c r="J17" s="189"/>
      <c r="K17" s="143">
        <f t="shared" si="2"/>
        <v>1</v>
      </c>
      <c r="L17" s="182" t="str">
        <f>'(R6)年齢別配置基準'!I24</f>
        <v>H</v>
      </c>
      <c r="M17" s="186">
        <f t="shared" si="3"/>
        <v>1</v>
      </c>
      <c r="N17" s="145"/>
      <c r="O17" s="169">
        <f>'(R6)年齢別配置基準'!C24</f>
        <v>0</v>
      </c>
      <c r="P17" s="128"/>
      <c r="Q17" s="147">
        <f t="shared" si="7"/>
        <v>0</v>
      </c>
      <c r="R17" s="122">
        <f t="shared" si="4"/>
        <v>2</v>
      </c>
      <c r="S17" s="123">
        <f>'様式２（専従の常勤教諭）'!N48</f>
        <v>0</v>
      </c>
      <c r="T17" s="124">
        <f>COUNTIFS('様式３（非専従の常勤+非常勤教諭）'!$AH$8:$AH$27,"&gt;=1")</f>
        <v>0</v>
      </c>
      <c r="U17" s="121">
        <f>ROUNDDOWN('様式３（非専従の常勤+非常勤教諭）'!$AH$30,1)</f>
        <v>0</v>
      </c>
      <c r="V17" s="126"/>
      <c r="W17" s="127">
        <f>COUNTIFS('様式３（非専従の常勤+非常勤教諭）'!$AH$40:$AH$44,"&gt;=1")</f>
        <v>0</v>
      </c>
      <c r="X17" s="129">
        <f>ROUNDDOWN('様式３（非専従の常勤+非常勤教諭）'!$AH$47,1)</f>
        <v>0</v>
      </c>
      <c r="Y17" s="122">
        <f t="shared" si="5"/>
        <v>0</v>
      </c>
      <c r="Z17" s="122">
        <f t="shared" si="0"/>
        <v>-2</v>
      </c>
    </row>
    <row r="18" spans="1:26" ht="27" customHeight="1" thickBot="1">
      <c r="A18" s="131" t="s">
        <v>11</v>
      </c>
      <c r="B18" s="68" t="s">
        <v>70</v>
      </c>
      <c r="C18" s="151">
        <f t="shared" si="6"/>
        <v>0</v>
      </c>
      <c r="D18" s="54"/>
      <c r="E18" s="54"/>
      <c r="F18" s="54"/>
      <c r="G18" s="54"/>
      <c r="H18" s="151"/>
      <c r="I18" s="188">
        <f t="shared" si="1"/>
        <v>0</v>
      </c>
      <c r="J18" s="189"/>
      <c r="K18" s="144">
        <f t="shared" si="2"/>
        <v>1</v>
      </c>
      <c r="L18" s="182" t="str">
        <f>'(R6)年齢別配置基準'!I25</f>
        <v>H</v>
      </c>
      <c r="M18" s="186">
        <f t="shared" si="3"/>
        <v>1</v>
      </c>
      <c r="N18" s="153"/>
      <c r="O18" s="169">
        <f>'(R6)年齢別配置基準'!C25</f>
        <v>0</v>
      </c>
      <c r="P18" s="133"/>
      <c r="Q18" s="148">
        <f t="shared" si="7"/>
        <v>0</v>
      </c>
      <c r="R18" s="140">
        <f t="shared" si="4"/>
        <v>2</v>
      </c>
      <c r="S18" s="134">
        <f>'様式２（専従の常勤教諭）'!O48</f>
        <v>0</v>
      </c>
      <c r="T18" s="135">
        <f>COUNTIFS('様式３（非専従の常勤+非常勤教諭）'!$AJ$8:$AJ$27,"&gt;=1")</f>
        <v>0</v>
      </c>
      <c r="U18" s="136">
        <f>ROUNDDOWN('様式３（非専従の常勤+非常勤教諭）'!$AJ$30,1)</f>
        <v>0</v>
      </c>
      <c r="V18" s="137"/>
      <c r="W18" s="138">
        <f>COUNTIFS('様式３（非専従の常勤+非常勤教諭）'!$AJ$40:$AJ$44,"&gt;=1")</f>
        <v>0</v>
      </c>
      <c r="X18" s="139">
        <f>ROUNDDOWN('様式３（非専従の常勤+非常勤教諭）'!$AJ$47,1)</f>
        <v>0</v>
      </c>
      <c r="Y18" s="140">
        <f t="shared" si="5"/>
        <v>0</v>
      </c>
      <c r="Z18" s="140">
        <f t="shared" si="0"/>
        <v>-2</v>
      </c>
    </row>
    <row r="19" spans="1:26" s="69" customFormat="1" ht="14.25" thickTop="1"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146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spans="1:26">
      <c r="N20" s="4"/>
      <c r="P20" s="1" t="s">
        <v>78</v>
      </c>
    </row>
    <row r="21" spans="1:26">
      <c r="K21" s="72"/>
      <c r="L21" s="72"/>
      <c r="N21" s="4"/>
      <c r="O21" s="72"/>
      <c r="P21" s="72" t="s">
        <v>79</v>
      </c>
    </row>
    <row r="22" spans="1:26">
      <c r="N22" s="4"/>
    </row>
    <row r="23" spans="1:26">
      <c r="M23" s="73"/>
      <c r="N23" s="7"/>
    </row>
    <row r="24" spans="1:26">
      <c r="M24" s="73"/>
      <c r="N24" s="7"/>
    </row>
  </sheetData>
  <sheetProtection algorithmName="SHA-512" hashValue="LP2kCLfVKupg1Pq0Ap/hbQuX5LbQsSpocl8wgsu9a10Qsbgz1UxERR+ZjNq2EowlJE1nGrlYkyRacgz62R8Zdg==" saltValue="4WDsaze+kTDkQUoRbjkU2g==" spinCount="100000" sheet="1" objects="1" scenarios="1"/>
  <mergeCells count="39">
    <mergeCell ref="Z5:Z6"/>
    <mergeCell ref="R3:R6"/>
    <mergeCell ref="S3:Y3"/>
    <mergeCell ref="Y4:Y6"/>
    <mergeCell ref="B4:B6"/>
    <mergeCell ref="S4:U5"/>
    <mergeCell ref="V4:X5"/>
    <mergeCell ref="Q4:Q6"/>
    <mergeCell ref="P3:P6"/>
    <mergeCell ref="O3:O6"/>
    <mergeCell ref="I18:J18"/>
    <mergeCell ref="I7:J7"/>
    <mergeCell ref="I8:J8"/>
    <mergeCell ref="I9:J9"/>
    <mergeCell ref="I10:J10"/>
    <mergeCell ref="I11:J11"/>
    <mergeCell ref="I12:J12"/>
    <mergeCell ref="I16:J16"/>
    <mergeCell ref="I17:J17"/>
    <mergeCell ref="N3:N6"/>
    <mergeCell ref="L3:L6"/>
    <mergeCell ref="M3:M6"/>
    <mergeCell ref="K3:K6"/>
    <mergeCell ref="A1:B1"/>
    <mergeCell ref="I13:J13"/>
    <mergeCell ref="I14:J14"/>
    <mergeCell ref="I15:J15"/>
    <mergeCell ref="E4:E5"/>
    <mergeCell ref="C2:F2"/>
    <mergeCell ref="B3:J3"/>
    <mergeCell ref="F4:F5"/>
    <mergeCell ref="I4:J6"/>
    <mergeCell ref="H4:H6"/>
    <mergeCell ref="D4:D5"/>
    <mergeCell ref="G4:G5"/>
    <mergeCell ref="A2:B2"/>
    <mergeCell ref="D6:G6"/>
    <mergeCell ref="A3:A6"/>
    <mergeCell ref="C4:C6"/>
  </mergeCells>
  <phoneticPr fontId="1"/>
  <conditionalFormatting sqref="Z7:Z8">
    <cfRule type="cellIs" dxfId="7" priority="6" stopIfTrue="1" operator="lessThan">
      <formula>0</formula>
    </cfRule>
  </conditionalFormatting>
  <conditionalFormatting sqref="Z16:Z18">
    <cfRule type="cellIs" dxfId="6" priority="1" stopIfTrue="1" operator="lessThan">
      <formula>0</formula>
    </cfRule>
  </conditionalFormatting>
  <conditionalFormatting sqref="Z9">
    <cfRule type="cellIs" dxfId="5" priority="5" stopIfTrue="1" operator="lessThan">
      <formula>0</formula>
    </cfRule>
  </conditionalFormatting>
  <conditionalFormatting sqref="Z10">
    <cfRule type="cellIs" dxfId="4" priority="4" stopIfTrue="1" operator="lessThan">
      <formula>0</formula>
    </cfRule>
  </conditionalFormatting>
  <conditionalFormatting sqref="Z11:Z12">
    <cfRule type="cellIs" dxfId="3" priority="3" stopIfTrue="1" operator="lessThan">
      <formula>0</formula>
    </cfRule>
  </conditionalFormatting>
  <conditionalFormatting sqref="Z13:Z15">
    <cfRule type="cellIs" dxfId="2" priority="2" stopIfTrue="1" operator="lessThan">
      <formula>0</formula>
    </cfRule>
  </conditionalFormatting>
  <dataValidations count="3">
    <dataValidation type="list" allowBlank="1" showInputMessage="1" showErrorMessage="1" sqref="N7:N18" xr:uid="{00000000-0002-0000-0000-000000000000}">
      <formula1>"1"</formula1>
    </dataValidation>
    <dataValidation type="list" allowBlank="1" showInputMessage="1" showErrorMessage="1" sqref="P7:P18" xr:uid="{00000000-0002-0000-0000-000001000000}">
      <formula1>$P$20:$P$21</formula1>
    </dataValidation>
    <dataValidation type="list" allowBlank="1" showInputMessage="1" showErrorMessage="1" sqref="H7:H18" xr:uid="{00000000-0002-0000-0000-000002000000}">
      <formula1>"○"</formula1>
    </dataValidation>
  </dataValidations>
  <pageMargins left="0.43307086614173229" right="0.31496062992125984" top="0.82677165354330717" bottom="0.23622047244094491" header="0.55118110236220474" footer="0.27559055118110237"/>
  <pageSetup paperSize="9" scale="84" fitToHeight="0" pageOrder="overThenDown" orientation="landscape" cellComments="asDisplayed" r:id="rId1"/>
  <headerFooter alignWithMargins="0">
    <oddHeader>&amp;L&amp;"ＭＳ Ｐゴシック,太字"&amp;16 令和６年度　保育施設職員配置状況確認書（様式１（新制度幼稚園））&amp;"ＭＳ Ｐゴシック,標準"&amp;11
&amp;R&amp;"ＭＳ Ｐゴシック,太字"※水色の部分は計算式が入っているため，入力できません。</oddHeader>
  </headerFooter>
  <ignoredErrors>
    <ignoredError sqref="C8 C9:C18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view="pageBreakPreview" zoomScale="85" zoomScaleNormal="100" zoomScaleSheetLayoutView="85" workbookViewId="0">
      <selection activeCell="F16" sqref="F16"/>
    </sheetView>
  </sheetViews>
  <sheetFormatPr defaultRowHeight="13.5"/>
  <cols>
    <col min="2" max="2" width="5" customWidth="1"/>
    <col min="4" max="4" width="5" customWidth="1"/>
    <col min="5" max="5" width="11.625" customWidth="1"/>
    <col min="6" max="6" width="12" customWidth="1"/>
    <col min="7" max="7" width="11.375" customWidth="1"/>
    <col min="8" max="8" width="52.5" customWidth="1"/>
  </cols>
  <sheetData>
    <row r="1" spans="1:13" ht="16.5">
      <c r="A1" s="170" t="s">
        <v>129</v>
      </c>
      <c r="B1" s="170"/>
      <c r="C1" s="170"/>
      <c r="D1" s="170"/>
      <c r="E1" s="170"/>
      <c r="F1" s="170"/>
      <c r="G1" s="170"/>
      <c r="H1" s="170"/>
      <c r="I1" s="170"/>
    </row>
    <row r="2" spans="1:13" ht="16.5">
      <c r="A2" s="170" t="s">
        <v>130</v>
      </c>
      <c r="B2" s="170"/>
      <c r="C2" s="170"/>
      <c r="D2" s="170"/>
      <c r="E2" s="170"/>
      <c r="F2" s="170"/>
      <c r="G2" s="170"/>
      <c r="H2" s="170"/>
      <c r="I2" s="170"/>
    </row>
    <row r="3" spans="1:13" ht="16.5">
      <c r="A3" s="170" t="s">
        <v>131</v>
      </c>
      <c r="B3" s="170"/>
      <c r="C3" s="170"/>
      <c r="D3" s="170"/>
      <c r="E3" s="170"/>
      <c r="F3" s="170"/>
      <c r="G3" s="170"/>
      <c r="H3" s="170"/>
      <c r="I3" s="170"/>
      <c r="M3" t="s">
        <v>48</v>
      </c>
    </row>
    <row r="4" spans="1:13" ht="16.5">
      <c r="A4" s="170" t="s">
        <v>132</v>
      </c>
      <c r="B4" s="170"/>
      <c r="C4" s="170"/>
      <c r="D4" s="170"/>
      <c r="E4" s="170"/>
      <c r="F4" s="170"/>
      <c r="G4" s="170"/>
      <c r="H4" s="170"/>
      <c r="I4" s="170"/>
    </row>
    <row r="5" spans="1:13" ht="16.5">
      <c r="A5" s="170" t="s">
        <v>133</v>
      </c>
      <c r="B5" s="170"/>
      <c r="C5" s="170"/>
      <c r="D5" s="170"/>
      <c r="E5" s="170"/>
      <c r="F5" s="170"/>
      <c r="G5" s="170"/>
      <c r="H5" s="170"/>
      <c r="I5" s="170"/>
    </row>
    <row r="6" spans="1:13" ht="16.5">
      <c r="A6" s="170" t="s">
        <v>134</v>
      </c>
      <c r="B6" s="170"/>
      <c r="C6" s="170"/>
      <c r="D6" s="170"/>
      <c r="E6" s="170"/>
      <c r="F6" s="170"/>
      <c r="G6" s="170"/>
      <c r="H6" s="170"/>
      <c r="I6" s="170"/>
    </row>
    <row r="7" spans="1:13" ht="16.5">
      <c r="A7" s="170" t="s">
        <v>135</v>
      </c>
      <c r="B7" s="170"/>
      <c r="C7" s="170"/>
      <c r="D7" s="170"/>
      <c r="E7" s="170"/>
      <c r="F7" s="170"/>
      <c r="G7" s="170"/>
      <c r="H7" s="170"/>
      <c r="I7" s="170"/>
    </row>
    <row r="8" spans="1:13" ht="16.5">
      <c r="A8" s="170" t="s">
        <v>136</v>
      </c>
      <c r="B8" s="170"/>
      <c r="C8" s="170"/>
      <c r="D8" s="170"/>
      <c r="E8" s="170"/>
      <c r="F8" s="170"/>
      <c r="G8" s="170"/>
      <c r="H8" s="170"/>
      <c r="I8" s="170"/>
    </row>
    <row r="9" spans="1:13" ht="16.5">
      <c r="A9" s="170" t="s">
        <v>167</v>
      </c>
      <c r="B9" s="170"/>
      <c r="C9" s="170"/>
      <c r="D9" s="170"/>
      <c r="E9" s="170"/>
      <c r="F9" s="170"/>
      <c r="G9" s="170"/>
      <c r="H9" s="170"/>
      <c r="I9" s="170"/>
    </row>
    <row r="10" spans="1:13" ht="16.5">
      <c r="A10" s="170"/>
      <c r="B10" s="170"/>
      <c r="C10" s="170"/>
      <c r="D10" s="170"/>
      <c r="E10" s="170"/>
      <c r="F10" s="170"/>
      <c r="G10" s="170"/>
      <c r="H10" s="170"/>
      <c r="I10" s="170"/>
    </row>
    <row r="11" spans="1:13" ht="47.25">
      <c r="A11" s="170"/>
      <c r="B11" s="170"/>
      <c r="C11" s="171" t="s">
        <v>137</v>
      </c>
      <c r="D11" s="171"/>
      <c r="E11" s="171" t="s">
        <v>138</v>
      </c>
      <c r="F11" s="171" t="s">
        <v>138</v>
      </c>
      <c r="G11" s="171" t="s">
        <v>138</v>
      </c>
      <c r="H11" s="170"/>
      <c r="I11" s="170"/>
    </row>
    <row r="12" spans="1:13" ht="33">
      <c r="A12" s="232" t="s">
        <v>139</v>
      </c>
      <c r="B12" s="234" t="s">
        <v>140</v>
      </c>
      <c r="C12" s="234"/>
      <c r="D12" s="234"/>
      <c r="E12" s="235" t="s">
        <v>141</v>
      </c>
      <c r="F12" s="235" t="s">
        <v>142</v>
      </c>
      <c r="G12" s="235" t="s">
        <v>143</v>
      </c>
      <c r="H12" s="173" t="s">
        <v>144</v>
      </c>
      <c r="I12" s="174" t="s">
        <v>145</v>
      </c>
    </row>
    <row r="13" spans="1:13" ht="33">
      <c r="A13" s="233"/>
      <c r="B13" s="173" t="s">
        <v>0</v>
      </c>
      <c r="C13" s="172" t="s">
        <v>146</v>
      </c>
      <c r="D13" s="175" t="s">
        <v>147</v>
      </c>
      <c r="E13" s="236"/>
      <c r="F13" s="236"/>
      <c r="G13" s="236"/>
      <c r="H13" s="173"/>
      <c r="I13" s="176"/>
    </row>
    <row r="14" spans="1:13" ht="19.5">
      <c r="A14" s="177" t="s">
        <v>148</v>
      </c>
      <c r="B14" s="178">
        <f>SUM(様式１!C7)</f>
        <v>0</v>
      </c>
      <c r="C14" s="179"/>
      <c r="D14" s="184">
        <f>IF(B14&lt;=45,1,IF(AND(B14&gt;=46,B14&lt;=150),2,IF(AND(B14&gt;=151,B14&lt;=240),3,IF(AND(B14&gt;=241,B14&lt;=270),3.5,IF(AND(B14&gt;=271,B14&lt;=300),5,IF(AND(B14&gt;=301,B14&lt;=450),6,IF(B14&gt;=451,8)))))))</f>
        <v>1</v>
      </c>
      <c r="E14" s="180"/>
      <c r="F14" s="180"/>
      <c r="G14" s="180"/>
      <c r="H14" s="181" t="str">
        <f>IF(C14="","",IF(C14&gt;D14,"チーム保育加配加算職員数が上限を超えています",IF(AND(C14&lt;&gt;"",E14&lt;&gt;""),"チーム保育加配加算と4歳以上児配置改善加算の併給はできません","")))</f>
        <v/>
      </c>
      <c r="I14" s="185" t="str">
        <f>IF(H14&lt;&gt;"","判定不能",IF(AND(E14="○",F14="○",G14="○"),"A",IF(AND(E14="○",F14="○"),"B",IF(AND(E14="○",G14="○"),"C",IF(E14="○","D",IF(AND(F14="○",G14="○"),"E",IF(F14="○","F",IF(G14="○","G",IF(AND(E14="",F14="",G14=""),"H")))))))))</f>
        <v>H</v>
      </c>
    </row>
    <row r="15" spans="1:13" ht="19.5">
      <c r="A15" s="177" t="s">
        <v>149</v>
      </c>
      <c r="B15" s="178">
        <f>SUM(様式１!C8)</f>
        <v>0</v>
      </c>
      <c r="C15" s="179"/>
      <c r="D15" s="184">
        <f t="shared" ref="D15:D25" si="0">IF(B15&lt;=45,1,IF(AND(B15&gt;=46,B15&lt;=150),2,IF(AND(B15&gt;=151,B15&lt;=240),3,IF(AND(B15&gt;=241,B15&lt;=270),3.5,IF(AND(B15&gt;=271,B15&lt;=300),5,IF(AND(B15&gt;=301,B15&lt;=450),6,IF(B15&gt;=451,8)))))))</f>
        <v>1</v>
      </c>
      <c r="E15" s="180"/>
      <c r="F15" s="180"/>
      <c r="G15" s="180"/>
      <c r="H15" s="181" t="str">
        <f>IF(C15="","",IF(C15&gt;D15,"チーム保育加配加算職員数が上限を超えています",IF(AND(C15&lt;&gt;"",E15&lt;&gt;""),"チーム保育加配加算と4歳以上児配置改善加算の併給はできません","")))</f>
        <v/>
      </c>
      <c r="I15" s="185" t="str">
        <f t="shared" ref="I15:I25" si="1">IF(H15&lt;&gt;"","判定不能",IF(AND(E15="○",F15="○",G15="○"),"A",IF(AND(E15="○",F15="○"),"B",IF(AND(E15="○",G15="○"),"C",IF(E15="○","D",IF(AND(F15="○",G15="○"),"E",IF(F15="○","F",IF(G15="○","G",IF(AND(E15="",F15="",G15=""),"H")))))))))</f>
        <v>H</v>
      </c>
    </row>
    <row r="16" spans="1:13" ht="19.5">
      <c r="A16" s="177" t="s">
        <v>150</v>
      </c>
      <c r="B16" s="178">
        <f>SUM(様式１!C9)</f>
        <v>0</v>
      </c>
      <c r="C16" s="179"/>
      <c r="D16" s="184">
        <f t="shared" si="0"/>
        <v>1</v>
      </c>
      <c r="E16" s="180"/>
      <c r="F16" s="180"/>
      <c r="G16" s="180"/>
      <c r="H16" s="181" t="str">
        <f>IF(C16="","",IF(C16&gt;D16,"チーム保育加配加算職員数が上限を超えています",IF(AND(C16&lt;&gt;"",E16&lt;&gt;""),"チーム保育加配加算と4歳以上児配置改善加算の併給はできません","")))</f>
        <v/>
      </c>
      <c r="I16" s="185" t="str">
        <f t="shared" si="1"/>
        <v>H</v>
      </c>
    </row>
    <row r="17" spans="1:9" ht="19.5">
      <c r="A17" s="177" t="s">
        <v>151</v>
      </c>
      <c r="B17" s="178">
        <f>SUM(様式１!C10)</f>
        <v>0</v>
      </c>
      <c r="C17" s="179"/>
      <c r="D17" s="184">
        <f t="shared" si="0"/>
        <v>1</v>
      </c>
      <c r="E17" s="180"/>
      <c r="F17" s="180"/>
      <c r="G17" s="180"/>
      <c r="H17" s="181" t="str">
        <f t="shared" ref="H17:H25" si="2">IF(C17="","",IF(C17&gt;D17,"チーム保育加配加算職員数が上限を超えています",IF(AND(C17&lt;&gt;"",E17&lt;&gt;""),"チーム保育加配加算と4歳以上児配置改善加算の併給はできません","")))</f>
        <v/>
      </c>
      <c r="I17" s="185" t="str">
        <f t="shared" si="1"/>
        <v>H</v>
      </c>
    </row>
    <row r="18" spans="1:9" ht="19.5">
      <c r="A18" s="177" t="s">
        <v>152</v>
      </c>
      <c r="B18" s="178">
        <f>SUM(様式１!C11)</f>
        <v>0</v>
      </c>
      <c r="C18" s="179"/>
      <c r="D18" s="184">
        <f t="shared" si="0"/>
        <v>1</v>
      </c>
      <c r="E18" s="180"/>
      <c r="F18" s="180"/>
      <c r="G18" s="180"/>
      <c r="H18" s="181" t="str">
        <f t="shared" si="2"/>
        <v/>
      </c>
      <c r="I18" s="185" t="str">
        <f t="shared" si="1"/>
        <v>H</v>
      </c>
    </row>
    <row r="19" spans="1:9" ht="19.5">
      <c r="A19" s="177" t="s">
        <v>153</v>
      </c>
      <c r="B19" s="178">
        <f>SUM(様式１!C12)</f>
        <v>0</v>
      </c>
      <c r="C19" s="179"/>
      <c r="D19" s="184">
        <f t="shared" si="0"/>
        <v>1</v>
      </c>
      <c r="E19" s="180"/>
      <c r="F19" s="180"/>
      <c r="G19" s="180"/>
      <c r="H19" s="181" t="str">
        <f t="shared" si="2"/>
        <v/>
      </c>
      <c r="I19" s="185" t="str">
        <f t="shared" si="1"/>
        <v>H</v>
      </c>
    </row>
    <row r="20" spans="1:9" ht="19.5">
      <c r="A20" s="177" t="s">
        <v>154</v>
      </c>
      <c r="B20" s="178">
        <f>SUM(様式１!C13)</f>
        <v>0</v>
      </c>
      <c r="C20" s="179"/>
      <c r="D20" s="184">
        <f t="shared" si="0"/>
        <v>1</v>
      </c>
      <c r="E20" s="180"/>
      <c r="F20" s="180"/>
      <c r="G20" s="180"/>
      <c r="H20" s="181" t="str">
        <f t="shared" si="2"/>
        <v/>
      </c>
      <c r="I20" s="185" t="str">
        <f t="shared" si="1"/>
        <v>H</v>
      </c>
    </row>
    <row r="21" spans="1:9" ht="19.5">
      <c r="A21" s="177" t="s">
        <v>155</v>
      </c>
      <c r="B21" s="178">
        <f>SUM(様式１!C14)</f>
        <v>0</v>
      </c>
      <c r="C21" s="179"/>
      <c r="D21" s="184">
        <f t="shared" si="0"/>
        <v>1</v>
      </c>
      <c r="E21" s="180"/>
      <c r="F21" s="180"/>
      <c r="G21" s="180"/>
      <c r="H21" s="181" t="str">
        <f t="shared" si="2"/>
        <v/>
      </c>
      <c r="I21" s="185" t="str">
        <f t="shared" si="1"/>
        <v>H</v>
      </c>
    </row>
    <row r="22" spans="1:9" ht="19.5">
      <c r="A22" s="177" t="s">
        <v>156</v>
      </c>
      <c r="B22" s="178">
        <f>SUM(様式１!C15)</f>
        <v>0</v>
      </c>
      <c r="C22" s="179"/>
      <c r="D22" s="184">
        <f t="shared" si="0"/>
        <v>1</v>
      </c>
      <c r="E22" s="180"/>
      <c r="F22" s="180"/>
      <c r="G22" s="180"/>
      <c r="H22" s="181" t="str">
        <f t="shared" si="2"/>
        <v/>
      </c>
      <c r="I22" s="185" t="str">
        <f t="shared" si="1"/>
        <v>H</v>
      </c>
    </row>
    <row r="23" spans="1:9" ht="19.5">
      <c r="A23" s="177" t="s">
        <v>157</v>
      </c>
      <c r="B23" s="178">
        <f>SUM(様式１!C16)</f>
        <v>0</v>
      </c>
      <c r="C23" s="179"/>
      <c r="D23" s="184">
        <f t="shared" si="0"/>
        <v>1</v>
      </c>
      <c r="E23" s="180"/>
      <c r="F23" s="180"/>
      <c r="G23" s="180"/>
      <c r="H23" s="181" t="str">
        <f t="shared" si="2"/>
        <v/>
      </c>
      <c r="I23" s="185" t="str">
        <f t="shared" si="1"/>
        <v>H</v>
      </c>
    </row>
    <row r="24" spans="1:9" ht="19.5">
      <c r="A24" s="177" t="s">
        <v>158</v>
      </c>
      <c r="B24" s="178">
        <f>SUM(様式１!C17)</f>
        <v>0</v>
      </c>
      <c r="C24" s="179"/>
      <c r="D24" s="184">
        <f t="shared" si="0"/>
        <v>1</v>
      </c>
      <c r="E24" s="180"/>
      <c r="F24" s="180"/>
      <c r="G24" s="180"/>
      <c r="H24" s="181" t="str">
        <f t="shared" si="2"/>
        <v/>
      </c>
      <c r="I24" s="185" t="str">
        <f t="shared" si="1"/>
        <v>H</v>
      </c>
    </row>
    <row r="25" spans="1:9" ht="19.5">
      <c r="A25" s="177" t="s">
        <v>159</v>
      </c>
      <c r="B25" s="178">
        <f>SUM(様式１!C18)</f>
        <v>0</v>
      </c>
      <c r="C25" s="179"/>
      <c r="D25" s="184">
        <f t="shared" si="0"/>
        <v>1</v>
      </c>
      <c r="E25" s="180"/>
      <c r="F25" s="180"/>
      <c r="G25" s="180"/>
      <c r="H25" s="181" t="str">
        <f t="shared" si="2"/>
        <v/>
      </c>
      <c r="I25" s="185" t="str">
        <f t="shared" si="1"/>
        <v>H</v>
      </c>
    </row>
    <row r="26" spans="1:9" ht="16.5">
      <c r="A26" s="170"/>
      <c r="B26" s="170"/>
      <c r="C26" s="170" t="s">
        <v>168</v>
      </c>
      <c r="D26" s="170"/>
      <c r="E26" s="170"/>
      <c r="F26" s="170"/>
      <c r="G26" s="170"/>
      <c r="H26" s="170"/>
      <c r="I26" s="170"/>
    </row>
    <row r="27" spans="1:9" ht="16.5">
      <c r="A27" s="170"/>
      <c r="B27" s="170"/>
      <c r="C27" s="170" t="s">
        <v>160</v>
      </c>
      <c r="D27" s="170">
        <v>1</v>
      </c>
      <c r="E27" s="170"/>
      <c r="F27" s="170"/>
      <c r="G27" s="170"/>
      <c r="H27" s="170"/>
      <c r="I27" s="170"/>
    </row>
    <row r="28" spans="1:9" ht="16.5">
      <c r="A28" s="170"/>
      <c r="B28" s="170"/>
      <c r="C28" s="170" t="s">
        <v>161</v>
      </c>
      <c r="D28" s="170">
        <v>2</v>
      </c>
      <c r="E28" s="170"/>
      <c r="F28" s="170"/>
      <c r="G28" s="170"/>
      <c r="H28" s="170"/>
      <c r="I28" s="170"/>
    </row>
    <row r="29" spans="1:9" ht="16.5">
      <c r="A29" s="170"/>
      <c r="B29" s="170"/>
      <c r="C29" s="170" t="s">
        <v>162</v>
      </c>
      <c r="D29" s="170">
        <v>3</v>
      </c>
      <c r="E29" s="170"/>
      <c r="F29" s="170"/>
      <c r="G29" s="170"/>
      <c r="H29" s="170"/>
      <c r="I29" s="170"/>
    </row>
    <row r="30" spans="1:9" ht="16.5">
      <c r="A30" s="170"/>
      <c r="B30" s="170"/>
      <c r="C30" s="170" t="s">
        <v>163</v>
      </c>
      <c r="D30" s="170">
        <v>3.5</v>
      </c>
      <c r="E30" s="170"/>
      <c r="F30" s="170"/>
      <c r="G30" s="170"/>
      <c r="H30" s="170"/>
      <c r="I30" s="170"/>
    </row>
    <row r="31" spans="1:9" ht="16.5">
      <c r="A31" s="170"/>
      <c r="B31" s="170"/>
      <c r="C31" s="170" t="s">
        <v>164</v>
      </c>
      <c r="D31" s="170">
        <v>5</v>
      </c>
      <c r="E31" s="170"/>
      <c r="F31" s="170"/>
      <c r="G31" s="170"/>
      <c r="H31" s="170"/>
      <c r="I31" s="170"/>
    </row>
    <row r="32" spans="1:9" ht="16.5">
      <c r="A32" s="170"/>
      <c r="B32" s="170"/>
      <c r="C32" s="170" t="s">
        <v>165</v>
      </c>
      <c r="D32" s="170">
        <v>6</v>
      </c>
      <c r="E32" s="170"/>
      <c r="F32" s="170"/>
      <c r="G32" s="170"/>
      <c r="H32" s="170"/>
      <c r="I32" s="170"/>
    </row>
    <row r="33" spans="1:9" ht="16.5">
      <c r="A33" s="170"/>
      <c r="B33" s="170"/>
      <c r="C33" s="170" t="s">
        <v>166</v>
      </c>
      <c r="D33" s="170">
        <v>8</v>
      </c>
      <c r="E33" s="170"/>
      <c r="F33" s="170"/>
      <c r="G33" s="170"/>
      <c r="H33" s="170"/>
      <c r="I33" s="170"/>
    </row>
  </sheetData>
  <sheetProtection algorithmName="SHA-512" hashValue="pmq7r72WJY3MxFO0yx3ozQxxsNh9/TOeUNZJH5pn+B8ZNKLiYYNsSeJqx8xYyJK5Eo/y8QLbcW3+Vs/3Z0ciXg==" saltValue="1atjjvx5qISRVspB89f/GA==" spinCount="100000" sheet="1" objects="1" scenarios="1"/>
  <mergeCells count="5">
    <mergeCell ref="A12:A13"/>
    <mergeCell ref="B12:D12"/>
    <mergeCell ref="E12:E13"/>
    <mergeCell ref="F12:F13"/>
    <mergeCell ref="G12:G13"/>
  </mergeCells>
  <phoneticPr fontId="1"/>
  <conditionalFormatting sqref="H14">
    <cfRule type="containsText" dxfId="1" priority="2" operator="containsText" text="チーム">
      <formula>NOT(ISERROR(SEARCH("チーム",H14)))</formula>
    </cfRule>
  </conditionalFormatting>
  <conditionalFormatting sqref="H14:H25">
    <cfRule type="containsText" dxfId="0" priority="1" operator="containsText" text="チーム">
      <formula>NOT(ISERROR(SEARCH("チーム",H14)))</formula>
    </cfRule>
  </conditionalFormatting>
  <dataValidations count="2">
    <dataValidation type="list" allowBlank="1" showInputMessage="1" showErrorMessage="1" sqref="C14:C25" xr:uid="{00000000-0002-0000-0100-000000000000}">
      <formula1>"1,2,3,3.5,4,4.5,5,5.5,6,6.5,7,7.5,8"</formula1>
    </dataValidation>
    <dataValidation type="list" allowBlank="1" showInputMessage="1" showErrorMessage="1" sqref="E14:G25" xr:uid="{00000000-0002-0000-0100-000001000000}">
      <formula1>$M$3:$N$3</formula1>
    </dataValidation>
  </dataValidations>
  <pageMargins left="0.7" right="0.7" top="0.75" bottom="0.75" header="0.3" footer="0.3"/>
  <pageSetup paperSize="9" scale="5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5"/>
  <sheetViews>
    <sheetView view="pageBreakPreview" topLeftCell="A18" zoomScale="70" zoomScaleNormal="80" zoomScaleSheetLayoutView="70" zoomScalePageLayoutView="70" workbookViewId="0">
      <selection activeCell="A48" sqref="A48:C48"/>
    </sheetView>
  </sheetViews>
  <sheetFormatPr defaultRowHeight="13.5"/>
  <cols>
    <col min="1" max="1" width="4.5" style="1" customWidth="1"/>
    <col min="2" max="2" width="17.25" style="1" customWidth="1"/>
    <col min="3" max="3" width="14.875" style="1" customWidth="1"/>
    <col min="4" max="15" width="9.25" style="1" customWidth="1"/>
    <col min="16" max="16" width="8.125" style="1" customWidth="1"/>
    <col min="17" max="26" width="7.25" style="1" customWidth="1"/>
    <col min="27" max="27" width="10.375" style="1" customWidth="1"/>
    <col min="28" max="28" width="17.375" style="1" customWidth="1"/>
    <col min="29" max="16384" width="9" style="1"/>
  </cols>
  <sheetData>
    <row r="1" spans="1:16" ht="18" customHeight="1" thickBot="1">
      <c r="A1" s="8"/>
      <c r="B1" s="155" t="s">
        <v>102</v>
      </c>
      <c r="C1" s="156">
        <f>様式１!C1</f>
        <v>0</v>
      </c>
      <c r="D1" s="11"/>
      <c r="E1" s="13"/>
      <c r="F1" s="13"/>
      <c r="G1" s="13"/>
      <c r="H1" s="13"/>
      <c r="J1" s="14"/>
      <c r="K1" s="15"/>
      <c r="L1" s="14"/>
      <c r="M1" s="14"/>
    </row>
    <row r="2" spans="1:16" ht="21.95" customHeight="1" thickTop="1" thickBot="1">
      <c r="A2" s="105"/>
      <c r="B2" s="105" t="s">
        <v>91</v>
      </c>
      <c r="C2" s="157">
        <f>様式１!C2</f>
        <v>0</v>
      </c>
      <c r="D2" s="119"/>
      <c r="E2" s="107"/>
      <c r="F2" s="107"/>
      <c r="G2" s="107"/>
      <c r="H2" s="108"/>
      <c r="I2" s="108"/>
      <c r="J2" s="108"/>
      <c r="K2" s="108"/>
      <c r="L2" s="108"/>
      <c r="M2" s="108"/>
      <c r="N2" s="7"/>
      <c r="O2" s="7"/>
      <c r="P2" s="7"/>
    </row>
    <row r="3" spans="1:16" ht="132" customHeight="1" thickTop="1">
      <c r="A3" s="105"/>
      <c r="B3" s="105"/>
      <c r="C3" s="108"/>
      <c r="D3" s="107"/>
      <c r="E3" s="107"/>
      <c r="F3" s="109"/>
      <c r="G3" s="107"/>
      <c r="H3" s="108"/>
      <c r="I3" s="108"/>
      <c r="J3" s="108"/>
      <c r="K3" s="108"/>
      <c r="L3" s="108"/>
      <c r="M3" s="108"/>
      <c r="N3" s="7"/>
      <c r="O3" s="7"/>
      <c r="P3" s="7"/>
    </row>
    <row r="4" spans="1:16" ht="18" customHeight="1">
      <c r="A4" s="16"/>
      <c r="B4" s="16"/>
      <c r="C4" s="16"/>
      <c r="D4" s="244"/>
      <c r="E4" s="244"/>
      <c r="F4" s="73"/>
      <c r="G4" s="244"/>
      <c r="H4" s="244"/>
      <c r="I4" s="73"/>
      <c r="J4" s="7"/>
      <c r="K4" s="7"/>
      <c r="L4" s="7"/>
      <c r="M4" s="7"/>
      <c r="N4" s="7"/>
      <c r="O4" s="7"/>
      <c r="P4" s="7"/>
    </row>
    <row r="5" spans="1:16" ht="24.75" customHeight="1" thickBot="1">
      <c r="A5" s="18" t="s">
        <v>125</v>
      </c>
      <c r="B5" s="18"/>
      <c r="C5" s="19"/>
      <c r="P5" s="73"/>
    </row>
    <row r="6" spans="1:16" ht="28.5" customHeight="1">
      <c r="A6" s="245" t="s">
        <v>14</v>
      </c>
      <c r="B6" s="247" t="s">
        <v>93</v>
      </c>
      <c r="C6" s="248"/>
      <c r="D6" s="251" t="s">
        <v>89</v>
      </c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3"/>
      <c r="P6" s="7"/>
    </row>
    <row r="7" spans="1:16" ht="27" customHeight="1">
      <c r="A7" s="246"/>
      <c r="B7" s="249"/>
      <c r="C7" s="250"/>
      <c r="D7" s="104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</v>
      </c>
      <c r="N7" s="102">
        <v>2</v>
      </c>
      <c r="O7" s="103">
        <v>3</v>
      </c>
      <c r="P7" s="7"/>
    </row>
    <row r="8" spans="1:16" ht="22.5" customHeight="1">
      <c r="A8" s="21">
        <v>1</v>
      </c>
      <c r="B8" s="240"/>
      <c r="C8" s="241"/>
      <c r="D8" s="141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13"/>
      <c r="P8" s="7"/>
    </row>
    <row r="9" spans="1:16" ht="22.5" customHeight="1">
      <c r="A9" s="21">
        <v>2</v>
      </c>
      <c r="B9" s="240"/>
      <c r="C9" s="241"/>
      <c r="D9" s="141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13"/>
      <c r="P9" s="7"/>
    </row>
    <row r="10" spans="1:16" ht="22.5" customHeight="1">
      <c r="A10" s="21">
        <v>3</v>
      </c>
      <c r="B10" s="240"/>
      <c r="C10" s="241"/>
      <c r="D10" s="141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13"/>
      <c r="P10" s="7"/>
    </row>
    <row r="11" spans="1:16" ht="22.5" customHeight="1">
      <c r="A11" s="21">
        <v>4</v>
      </c>
      <c r="B11" s="240"/>
      <c r="C11" s="241"/>
      <c r="D11" s="141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13"/>
      <c r="P11" s="7"/>
    </row>
    <row r="12" spans="1:16" ht="22.5" customHeight="1">
      <c r="A12" s="21">
        <v>5</v>
      </c>
      <c r="B12" s="240"/>
      <c r="C12" s="241"/>
      <c r="D12" s="141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13"/>
      <c r="P12" s="7"/>
    </row>
    <row r="13" spans="1:16" ht="22.5" customHeight="1">
      <c r="A13" s="21">
        <v>6</v>
      </c>
      <c r="B13" s="240"/>
      <c r="C13" s="241"/>
      <c r="D13" s="141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13"/>
      <c r="P13" s="7"/>
    </row>
    <row r="14" spans="1:16" ht="22.5" customHeight="1">
      <c r="A14" s="21">
        <v>7</v>
      </c>
      <c r="B14" s="240"/>
      <c r="C14" s="241"/>
      <c r="D14" s="141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13"/>
      <c r="P14" s="7"/>
    </row>
    <row r="15" spans="1:16" ht="22.5" customHeight="1">
      <c r="A15" s="21">
        <v>8</v>
      </c>
      <c r="B15" s="240"/>
      <c r="C15" s="241"/>
      <c r="D15" s="110"/>
      <c r="E15" s="111"/>
      <c r="F15" s="112"/>
      <c r="G15" s="111"/>
      <c r="H15" s="112"/>
      <c r="I15" s="111"/>
      <c r="J15" s="112"/>
      <c r="K15" s="111"/>
      <c r="L15" s="112"/>
      <c r="M15" s="111"/>
      <c r="N15" s="112"/>
      <c r="O15" s="113"/>
      <c r="P15" s="7"/>
    </row>
    <row r="16" spans="1:16" ht="22.5" customHeight="1">
      <c r="A16" s="21">
        <v>9</v>
      </c>
      <c r="B16" s="240"/>
      <c r="C16" s="241"/>
      <c r="D16" s="110"/>
      <c r="E16" s="111"/>
      <c r="F16" s="112"/>
      <c r="G16" s="111"/>
      <c r="H16" s="112"/>
      <c r="I16" s="111"/>
      <c r="J16" s="112"/>
      <c r="K16" s="111"/>
      <c r="L16" s="112"/>
      <c r="M16" s="111"/>
      <c r="N16" s="112"/>
      <c r="O16" s="113"/>
      <c r="P16" s="7"/>
    </row>
    <row r="17" spans="1:16" ht="22.5" customHeight="1">
      <c r="A17" s="21">
        <v>10</v>
      </c>
      <c r="B17" s="240"/>
      <c r="C17" s="241"/>
      <c r="D17" s="110"/>
      <c r="E17" s="111"/>
      <c r="F17" s="112"/>
      <c r="G17" s="111"/>
      <c r="H17" s="112"/>
      <c r="I17" s="111"/>
      <c r="J17" s="112"/>
      <c r="K17" s="111"/>
      <c r="L17" s="112"/>
      <c r="M17" s="111"/>
      <c r="N17" s="112"/>
      <c r="O17" s="113"/>
      <c r="P17" s="7"/>
    </row>
    <row r="18" spans="1:16" ht="22.5" customHeight="1">
      <c r="A18" s="21">
        <v>11</v>
      </c>
      <c r="B18" s="240"/>
      <c r="C18" s="241"/>
      <c r="D18" s="110"/>
      <c r="E18" s="111"/>
      <c r="F18" s="112"/>
      <c r="G18" s="111"/>
      <c r="H18" s="112"/>
      <c r="I18" s="111"/>
      <c r="J18" s="112"/>
      <c r="K18" s="111"/>
      <c r="L18" s="112"/>
      <c r="M18" s="111"/>
      <c r="N18" s="112"/>
      <c r="O18" s="113"/>
      <c r="P18" s="7"/>
    </row>
    <row r="19" spans="1:16" ht="22.5" customHeight="1">
      <c r="A19" s="21">
        <v>12</v>
      </c>
      <c r="B19" s="240"/>
      <c r="C19" s="241"/>
      <c r="D19" s="110"/>
      <c r="E19" s="111"/>
      <c r="F19" s="112"/>
      <c r="G19" s="111"/>
      <c r="H19" s="112"/>
      <c r="I19" s="111"/>
      <c r="J19" s="112"/>
      <c r="K19" s="111"/>
      <c r="L19" s="112"/>
      <c r="M19" s="111"/>
      <c r="N19" s="112"/>
      <c r="O19" s="113"/>
      <c r="P19" s="7"/>
    </row>
    <row r="20" spans="1:16" ht="22.5" customHeight="1">
      <c r="A20" s="21">
        <v>13</v>
      </c>
      <c r="B20" s="240"/>
      <c r="C20" s="241"/>
      <c r="D20" s="110"/>
      <c r="E20" s="111"/>
      <c r="F20" s="112"/>
      <c r="G20" s="111"/>
      <c r="H20" s="112"/>
      <c r="I20" s="111"/>
      <c r="J20" s="112"/>
      <c r="K20" s="111"/>
      <c r="L20" s="112"/>
      <c r="M20" s="111"/>
      <c r="N20" s="112"/>
      <c r="O20" s="113"/>
      <c r="P20" s="7"/>
    </row>
    <row r="21" spans="1:16" ht="22.5" customHeight="1">
      <c r="A21" s="21">
        <v>14</v>
      </c>
      <c r="B21" s="240"/>
      <c r="C21" s="241"/>
      <c r="D21" s="110"/>
      <c r="E21" s="111"/>
      <c r="F21" s="112"/>
      <c r="G21" s="111"/>
      <c r="H21" s="112"/>
      <c r="I21" s="111"/>
      <c r="J21" s="112"/>
      <c r="K21" s="111"/>
      <c r="L21" s="112"/>
      <c r="M21" s="111"/>
      <c r="N21" s="112"/>
      <c r="O21" s="113"/>
      <c r="P21" s="7"/>
    </row>
    <row r="22" spans="1:16" ht="22.5" customHeight="1">
      <c r="A22" s="21">
        <v>15</v>
      </c>
      <c r="B22" s="240"/>
      <c r="C22" s="241"/>
      <c r="D22" s="110"/>
      <c r="E22" s="111"/>
      <c r="F22" s="112"/>
      <c r="G22" s="111"/>
      <c r="H22" s="112"/>
      <c r="I22" s="111"/>
      <c r="J22" s="112"/>
      <c r="K22" s="111"/>
      <c r="L22" s="112"/>
      <c r="M22" s="111"/>
      <c r="N22" s="112"/>
      <c r="O22" s="113"/>
      <c r="P22" s="7"/>
    </row>
    <row r="23" spans="1:16" ht="22.5" customHeight="1">
      <c r="A23" s="21">
        <v>16</v>
      </c>
      <c r="B23" s="240"/>
      <c r="C23" s="241"/>
      <c r="D23" s="110"/>
      <c r="E23" s="111"/>
      <c r="F23" s="112"/>
      <c r="G23" s="111"/>
      <c r="H23" s="112"/>
      <c r="I23" s="111"/>
      <c r="J23" s="112"/>
      <c r="K23" s="111"/>
      <c r="L23" s="112"/>
      <c r="M23" s="111"/>
      <c r="N23" s="112"/>
      <c r="O23" s="113"/>
      <c r="P23" s="7"/>
    </row>
    <row r="24" spans="1:16" ht="22.5" customHeight="1">
      <c r="A24" s="21">
        <v>17</v>
      </c>
      <c r="B24" s="240"/>
      <c r="C24" s="241"/>
      <c r="D24" s="110"/>
      <c r="E24" s="111"/>
      <c r="F24" s="112"/>
      <c r="G24" s="111"/>
      <c r="H24" s="112"/>
      <c r="I24" s="111"/>
      <c r="J24" s="112"/>
      <c r="K24" s="111"/>
      <c r="L24" s="112"/>
      <c r="M24" s="111"/>
      <c r="N24" s="112"/>
      <c r="O24" s="113"/>
      <c r="P24" s="7"/>
    </row>
    <row r="25" spans="1:16" ht="22.5" customHeight="1">
      <c r="A25" s="21">
        <v>18</v>
      </c>
      <c r="B25" s="240"/>
      <c r="C25" s="241"/>
      <c r="D25" s="110"/>
      <c r="E25" s="111"/>
      <c r="F25" s="112"/>
      <c r="G25" s="111"/>
      <c r="H25" s="112"/>
      <c r="I25" s="111"/>
      <c r="J25" s="112"/>
      <c r="K25" s="111"/>
      <c r="L25" s="112"/>
      <c r="M25" s="111"/>
      <c r="N25" s="112"/>
      <c r="O25" s="113"/>
      <c r="P25" s="7"/>
    </row>
    <row r="26" spans="1:16" ht="22.5" customHeight="1">
      <c r="A26" s="21">
        <v>19</v>
      </c>
      <c r="B26" s="240"/>
      <c r="C26" s="241"/>
      <c r="D26" s="110"/>
      <c r="E26" s="111"/>
      <c r="F26" s="112"/>
      <c r="G26" s="111"/>
      <c r="H26" s="112"/>
      <c r="I26" s="111"/>
      <c r="J26" s="112"/>
      <c r="K26" s="111"/>
      <c r="L26" s="112"/>
      <c r="M26" s="111"/>
      <c r="N26" s="112"/>
      <c r="O26" s="113"/>
      <c r="P26" s="7"/>
    </row>
    <row r="27" spans="1:16" ht="22.5" customHeight="1">
      <c r="A27" s="21">
        <v>20</v>
      </c>
      <c r="B27" s="240"/>
      <c r="C27" s="241"/>
      <c r="D27" s="110"/>
      <c r="E27" s="111"/>
      <c r="F27" s="112"/>
      <c r="G27" s="111"/>
      <c r="H27" s="112"/>
      <c r="I27" s="111"/>
      <c r="J27" s="112"/>
      <c r="K27" s="111"/>
      <c r="L27" s="112"/>
      <c r="M27" s="111"/>
      <c r="N27" s="112"/>
      <c r="O27" s="113"/>
      <c r="P27" s="7"/>
    </row>
    <row r="28" spans="1:16" ht="22.5" customHeight="1">
      <c r="A28" s="21">
        <v>21</v>
      </c>
      <c r="B28" s="240"/>
      <c r="C28" s="241"/>
      <c r="D28" s="110"/>
      <c r="E28" s="111"/>
      <c r="F28" s="112"/>
      <c r="G28" s="111"/>
      <c r="H28" s="112"/>
      <c r="I28" s="111"/>
      <c r="J28" s="112"/>
      <c r="K28" s="111"/>
      <c r="L28" s="112"/>
      <c r="M28" s="111"/>
      <c r="N28" s="112"/>
      <c r="O28" s="113"/>
      <c r="P28" s="7"/>
    </row>
    <row r="29" spans="1:16" ht="22.5" customHeight="1">
      <c r="A29" s="21">
        <v>22</v>
      </c>
      <c r="B29" s="240"/>
      <c r="C29" s="241"/>
      <c r="D29" s="110"/>
      <c r="E29" s="111"/>
      <c r="F29" s="112"/>
      <c r="G29" s="111"/>
      <c r="H29" s="112"/>
      <c r="I29" s="111"/>
      <c r="J29" s="112"/>
      <c r="K29" s="111"/>
      <c r="L29" s="112"/>
      <c r="M29" s="111"/>
      <c r="N29" s="112"/>
      <c r="O29" s="113"/>
      <c r="P29" s="7"/>
    </row>
    <row r="30" spans="1:16" ht="22.5" customHeight="1">
      <c r="A30" s="21">
        <v>23</v>
      </c>
      <c r="B30" s="240"/>
      <c r="C30" s="241"/>
      <c r="D30" s="110"/>
      <c r="E30" s="111"/>
      <c r="F30" s="112"/>
      <c r="G30" s="111"/>
      <c r="H30" s="112"/>
      <c r="I30" s="111"/>
      <c r="J30" s="112"/>
      <c r="K30" s="111"/>
      <c r="L30" s="112"/>
      <c r="M30" s="111"/>
      <c r="N30" s="112"/>
      <c r="O30" s="113"/>
      <c r="P30" s="7"/>
    </row>
    <row r="31" spans="1:16" ht="22.5" customHeight="1">
      <c r="A31" s="21">
        <v>24</v>
      </c>
      <c r="B31" s="240"/>
      <c r="C31" s="241"/>
      <c r="D31" s="110"/>
      <c r="E31" s="111"/>
      <c r="F31" s="112"/>
      <c r="G31" s="111"/>
      <c r="H31" s="112"/>
      <c r="I31" s="111"/>
      <c r="J31" s="112"/>
      <c r="K31" s="111"/>
      <c r="L31" s="112"/>
      <c r="M31" s="111"/>
      <c r="N31" s="112"/>
      <c r="O31" s="113"/>
      <c r="P31" s="7"/>
    </row>
    <row r="32" spans="1:16" ht="22.5" customHeight="1">
      <c r="A32" s="21">
        <v>25</v>
      </c>
      <c r="B32" s="240"/>
      <c r="C32" s="241"/>
      <c r="D32" s="110"/>
      <c r="E32" s="111"/>
      <c r="F32" s="112"/>
      <c r="G32" s="111"/>
      <c r="H32" s="112"/>
      <c r="I32" s="111"/>
      <c r="J32" s="112"/>
      <c r="K32" s="111"/>
      <c r="L32" s="112"/>
      <c r="M32" s="111"/>
      <c r="N32" s="112"/>
      <c r="O32" s="113"/>
      <c r="P32" s="7"/>
    </row>
    <row r="33" spans="1:16" ht="22.5" customHeight="1">
      <c r="A33" s="21">
        <v>26</v>
      </c>
      <c r="B33" s="240"/>
      <c r="C33" s="241"/>
      <c r="D33" s="110"/>
      <c r="E33" s="111"/>
      <c r="F33" s="112"/>
      <c r="G33" s="111"/>
      <c r="H33" s="112"/>
      <c r="I33" s="111"/>
      <c r="J33" s="112"/>
      <c r="K33" s="111"/>
      <c r="L33" s="112"/>
      <c r="M33" s="111"/>
      <c r="N33" s="112"/>
      <c r="O33" s="113"/>
      <c r="P33" s="7"/>
    </row>
    <row r="34" spans="1:16" ht="22.5" customHeight="1">
      <c r="A34" s="21">
        <v>27</v>
      </c>
      <c r="B34" s="240"/>
      <c r="C34" s="241"/>
      <c r="D34" s="110"/>
      <c r="E34" s="111"/>
      <c r="F34" s="112"/>
      <c r="G34" s="111"/>
      <c r="H34" s="112"/>
      <c r="I34" s="111"/>
      <c r="J34" s="112"/>
      <c r="K34" s="111"/>
      <c r="L34" s="112"/>
      <c r="M34" s="111"/>
      <c r="N34" s="112"/>
      <c r="O34" s="113"/>
      <c r="P34" s="7"/>
    </row>
    <row r="35" spans="1:16" ht="22.5" customHeight="1">
      <c r="A35" s="21">
        <v>28</v>
      </c>
      <c r="B35" s="240"/>
      <c r="C35" s="241"/>
      <c r="D35" s="110"/>
      <c r="E35" s="111"/>
      <c r="F35" s="112"/>
      <c r="G35" s="111"/>
      <c r="H35" s="112"/>
      <c r="I35" s="111"/>
      <c r="J35" s="112"/>
      <c r="K35" s="111"/>
      <c r="L35" s="112"/>
      <c r="M35" s="111"/>
      <c r="N35" s="112"/>
      <c r="O35" s="113"/>
      <c r="P35" s="7"/>
    </row>
    <row r="36" spans="1:16" ht="22.5" customHeight="1">
      <c r="A36" s="21">
        <v>29</v>
      </c>
      <c r="B36" s="240"/>
      <c r="C36" s="241"/>
      <c r="D36" s="110"/>
      <c r="E36" s="111"/>
      <c r="F36" s="112"/>
      <c r="G36" s="111"/>
      <c r="H36" s="112"/>
      <c r="I36" s="111"/>
      <c r="J36" s="112"/>
      <c r="K36" s="111"/>
      <c r="L36" s="112"/>
      <c r="M36" s="111"/>
      <c r="N36" s="112"/>
      <c r="O36" s="113"/>
      <c r="P36" s="7"/>
    </row>
    <row r="37" spans="1:16" ht="22.5" customHeight="1">
      <c r="A37" s="21">
        <v>30</v>
      </c>
      <c r="B37" s="240"/>
      <c r="C37" s="241"/>
      <c r="D37" s="110"/>
      <c r="E37" s="111"/>
      <c r="F37" s="112"/>
      <c r="G37" s="111"/>
      <c r="H37" s="112"/>
      <c r="I37" s="111"/>
      <c r="J37" s="112"/>
      <c r="K37" s="111"/>
      <c r="L37" s="112"/>
      <c r="M37" s="111"/>
      <c r="N37" s="112"/>
      <c r="O37" s="113"/>
      <c r="P37" s="7"/>
    </row>
    <row r="38" spans="1:16" ht="22.5" customHeight="1">
      <c r="A38" s="21">
        <v>31</v>
      </c>
      <c r="B38" s="240"/>
      <c r="C38" s="241"/>
      <c r="D38" s="110"/>
      <c r="E38" s="111"/>
      <c r="F38" s="112"/>
      <c r="G38" s="111"/>
      <c r="H38" s="112"/>
      <c r="I38" s="111"/>
      <c r="J38" s="112"/>
      <c r="K38" s="111"/>
      <c r="L38" s="112"/>
      <c r="M38" s="111"/>
      <c r="N38" s="112"/>
      <c r="O38" s="113"/>
      <c r="P38" s="7"/>
    </row>
    <row r="39" spans="1:16" ht="22.5" customHeight="1">
      <c r="A39" s="21">
        <v>32</v>
      </c>
      <c r="B39" s="240"/>
      <c r="C39" s="241"/>
      <c r="D39" s="110"/>
      <c r="E39" s="111"/>
      <c r="F39" s="112"/>
      <c r="G39" s="111"/>
      <c r="H39" s="112"/>
      <c r="I39" s="111"/>
      <c r="J39" s="112"/>
      <c r="K39" s="111"/>
      <c r="L39" s="112"/>
      <c r="M39" s="111"/>
      <c r="N39" s="112"/>
      <c r="O39" s="113"/>
      <c r="P39" s="7"/>
    </row>
    <row r="40" spans="1:16" ht="22.5" customHeight="1">
      <c r="A40" s="21">
        <v>33</v>
      </c>
      <c r="B40" s="240"/>
      <c r="C40" s="241"/>
      <c r="D40" s="110"/>
      <c r="E40" s="111"/>
      <c r="F40" s="112"/>
      <c r="G40" s="111"/>
      <c r="H40" s="112"/>
      <c r="I40" s="111"/>
      <c r="J40" s="112"/>
      <c r="K40" s="111"/>
      <c r="L40" s="112"/>
      <c r="M40" s="111"/>
      <c r="N40" s="112"/>
      <c r="O40" s="113"/>
      <c r="P40" s="7"/>
    </row>
    <row r="41" spans="1:16" ht="22.5" customHeight="1">
      <c r="A41" s="21">
        <v>34</v>
      </c>
      <c r="B41" s="240"/>
      <c r="C41" s="241"/>
      <c r="D41" s="110"/>
      <c r="E41" s="111"/>
      <c r="F41" s="112"/>
      <c r="G41" s="111"/>
      <c r="H41" s="112"/>
      <c r="I41" s="111"/>
      <c r="J41" s="112"/>
      <c r="K41" s="111"/>
      <c r="L41" s="112"/>
      <c r="M41" s="111"/>
      <c r="N41" s="112"/>
      <c r="O41" s="113"/>
      <c r="P41" s="7"/>
    </row>
    <row r="42" spans="1:16" ht="22.5" customHeight="1">
      <c r="A42" s="21">
        <v>35</v>
      </c>
      <c r="B42" s="240"/>
      <c r="C42" s="241"/>
      <c r="D42" s="110"/>
      <c r="E42" s="111"/>
      <c r="F42" s="112"/>
      <c r="G42" s="111"/>
      <c r="H42" s="112"/>
      <c r="I42" s="111"/>
      <c r="J42" s="112"/>
      <c r="K42" s="111"/>
      <c r="L42" s="112"/>
      <c r="M42" s="111"/>
      <c r="N42" s="112"/>
      <c r="O42" s="113"/>
      <c r="P42" s="7"/>
    </row>
    <row r="43" spans="1:16" ht="22.5" customHeight="1">
      <c r="A43" s="21">
        <v>36</v>
      </c>
      <c r="B43" s="240"/>
      <c r="C43" s="241"/>
      <c r="D43" s="110"/>
      <c r="E43" s="111"/>
      <c r="F43" s="112"/>
      <c r="G43" s="111"/>
      <c r="H43" s="112"/>
      <c r="I43" s="111"/>
      <c r="J43" s="112"/>
      <c r="K43" s="111"/>
      <c r="L43" s="112"/>
      <c r="M43" s="111"/>
      <c r="N43" s="112"/>
      <c r="O43" s="113"/>
      <c r="P43" s="7"/>
    </row>
    <row r="44" spans="1:16" ht="22.5" customHeight="1">
      <c r="A44" s="21">
        <v>37</v>
      </c>
      <c r="B44" s="240"/>
      <c r="C44" s="241"/>
      <c r="D44" s="110"/>
      <c r="E44" s="111"/>
      <c r="F44" s="112"/>
      <c r="G44" s="111"/>
      <c r="H44" s="112"/>
      <c r="I44" s="111"/>
      <c r="J44" s="112"/>
      <c r="K44" s="111"/>
      <c r="L44" s="112"/>
      <c r="M44" s="111"/>
      <c r="N44" s="112"/>
      <c r="O44" s="113"/>
      <c r="P44" s="7"/>
    </row>
    <row r="45" spans="1:16" ht="22.5" customHeight="1">
      <c r="A45" s="21">
        <v>38</v>
      </c>
      <c r="B45" s="240"/>
      <c r="C45" s="241"/>
      <c r="D45" s="110"/>
      <c r="E45" s="111"/>
      <c r="F45" s="112"/>
      <c r="G45" s="111"/>
      <c r="H45" s="112"/>
      <c r="I45" s="111"/>
      <c r="J45" s="112"/>
      <c r="K45" s="111"/>
      <c r="L45" s="112"/>
      <c r="M45" s="111"/>
      <c r="N45" s="112"/>
      <c r="O45" s="113"/>
      <c r="P45" s="7"/>
    </row>
    <row r="46" spans="1:16" ht="22.5" customHeight="1">
      <c r="A46" s="21">
        <v>39</v>
      </c>
      <c r="B46" s="240"/>
      <c r="C46" s="241"/>
      <c r="D46" s="110"/>
      <c r="E46" s="111"/>
      <c r="F46" s="112"/>
      <c r="G46" s="111"/>
      <c r="H46" s="112"/>
      <c r="I46" s="111"/>
      <c r="J46" s="112"/>
      <c r="K46" s="111"/>
      <c r="L46" s="112"/>
      <c r="M46" s="111"/>
      <c r="N46" s="112"/>
      <c r="O46" s="113"/>
      <c r="P46" s="7"/>
    </row>
    <row r="47" spans="1:16" ht="22.5" customHeight="1" thickBot="1">
      <c r="A47" s="120">
        <v>40</v>
      </c>
      <c r="B47" s="242"/>
      <c r="C47" s="243"/>
      <c r="D47" s="114"/>
      <c r="E47" s="115"/>
      <c r="F47" s="116"/>
      <c r="G47" s="115"/>
      <c r="H47" s="116"/>
      <c r="I47" s="115"/>
      <c r="J47" s="116"/>
      <c r="K47" s="115"/>
      <c r="L47" s="116"/>
      <c r="M47" s="115"/>
      <c r="N47" s="116"/>
      <c r="O47" s="117"/>
      <c r="P47" s="7"/>
    </row>
    <row r="48" spans="1:16" ht="26.1" customHeight="1" thickBot="1">
      <c r="A48" s="237" t="s">
        <v>90</v>
      </c>
      <c r="B48" s="238"/>
      <c r="C48" s="238"/>
      <c r="D48" s="118">
        <f>COUNTIF(D8:D47,"○")</f>
        <v>0</v>
      </c>
      <c r="E48" s="118">
        <f t="shared" ref="E48:O48" si="0">COUNTIF(E8:E47,"○")</f>
        <v>0</v>
      </c>
      <c r="F48" s="118">
        <f t="shared" si="0"/>
        <v>0</v>
      </c>
      <c r="G48" s="118">
        <f t="shared" si="0"/>
        <v>0</v>
      </c>
      <c r="H48" s="118">
        <f t="shared" si="0"/>
        <v>0</v>
      </c>
      <c r="I48" s="118">
        <f t="shared" si="0"/>
        <v>0</v>
      </c>
      <c r="J48" s="118">
        <f t="shared" si="0"/>
        <v>0</v>
      </c>
      <c r="K48" s="118">
        <f t="shared" si="0"/>
        <v>0</v>
      </c>
      <c r="L48" s="118">
        <f t="shared" si="0"/>
        <v>0</v>
      </c>
      <c r="M48" s="118">
        <f t="shared" si="0"/>
        <v>0</v>
      </c>
      <c r="N48" s="118">
        <f t="shared" si="0"/>
        <v>0</v>
      </c>
      <c r="O48" s="118">
        <f t="shared" si="0"/>
        <v>0</v>
      </c>
      <c r="P48" s="7"/>
    </row>
    <row r="49" spans="3:19">
      <c r="P49" s="7"/>
    </row>
    <row r="50" spans="3:19"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</row>
    <row r="51" spans="3:19">
      <c r="P51" s="7"/>
    </row>
    <row r="52" spans="3:19">
      <c r="P52" s="7"/>
    </row>
    <row r="53" spans="3:19">
      <c r="P53" s="7"/>
    </row>
    <row r="54" spans="3:19">
      <c r="P54" s="7"/>
    </row>
    <row r="55" spans="3:19">
      <c r="D55" s="1" t="s">
        <v>48</v>
      </c>
    </row>
  </sheetData>
  <sheetProtection password="CAB1" sheet="1"/>
  <mergeCells count="47">
    <mergeCell ref="D4:E4"/>
    <mergeCell ref="G4:H4"/>
    <mergeCell ref="A6:A7"/>
    <mergeCell ref="B6:C7"/>
    <mergeCell ref="D6:O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3:C33"/>
    <mergeCell ref="B34:C34"/>
    <mergeCell ref="B35:C35"/>
    <mergeCell ref="B36:C36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7:C37"/>
    <mergeCell ref="B38:C38"/>
    <mergeCell ref="B39:C39"/>
    <mergeCell ref="B40:C40"/>
    <mergeCell ref="B41:C41"/>
    <mergeCell ref="A48:C48"/>
    <mergeCell ref="C50:S50"/>
    <mergeCell ref="B42:C42"/>
    <mergeCell ref="B43:C43"/>
    <mergeCell ref="B44:C44"/>
    <mergeCell ref="B45:C45"/>
    <mergeCell ref="B46:C46"/>
    <mergeCell ref="B47:C47"/>
  </mergeCells>
  <phoneticPr fontId="1"/>
  <dataValidations count="1">
    <dataValidation type="list" allowBlank="1" showInputMessage="1" showErrorMessage="1" sqref="D8:O47" xr:uid="{00000000-0002-0000-0200-000000000000}">
      <formula1>$D$55</formula1>
    </dataValidation>
  </dataValidations>
  <pageMargins left="0.62992125984251968" right="0.31496062992125984" top="0.82677165354330717" bottom="0.43307086614173229" header="0.51181102362204722" footer="0.27559055118110237"/>
  <pageSetup paperSize="9" scale="53" pageOrder="overThenDown" orientation="portrait" cellComments="asDisplayed" r:id="rId1"/>
  <headerFooter alignWithMargins="0">
    <oddHeader>&amp;L&amp;"ＭＳ Ｐゴシック,太字"&amp;22 令和６年度　保育施設職員配置状況確認書（様式２（常勤教諭））</oddHeader>
  </headerFooter>
  <rowBreaks count="1" manualBreakCount="1">
    <brk id="48" max="14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65"/>
  <sheetViews>
    <sheetView view="pageBreakPreview" topLeftCell="A14" zoomScale="70" zoomScaleNormal="75" zoomScaleSheetLayoutView="70" zoomScalePageLayoutView="70" workbookViewId="0">
      <selection activeCell="L47" sqref="L47:M47"/>
    </sheetView>
  </sheetViews>
  <sheetFormatPr defaultRowHeight="13.5"/>
  <cols>
    <col min="1" max="1" width="4.5" style="1" customWidth="1"/>
    <col min="2" max="2" width="17.375" style="1" customWidth="1"/>
    <col min="3" max="3" width="9.125" style="1" customWidth="1"/>
    <col min="4" max="4" width="2.75" style="1" customWidth="1"/>
    <col min="5" max="5" width="3.125" style="1" customWidth="1"/>
    <col min="6" max="6" width="2.75" style="1" customWidth="1"/>
    <col min="7" max="7" width="3.125" style="1" customWidth="1"/>
    <col min="8" max="8" width="5.25" style="1" customWidth="1"/>
    <col min="9" max="9" width="2.75" style="1" customWidth="1"/>
    <col min="10" max="10" width="3.125" style="1" customWidth="1"/>
    <col min="11" max="11" width="2.5" style="1" customWidth="1"/>
    <col min="12" max="12" width="7.625" style="1" customWidth="1"/>
    <col min="13" max="13" width="3.625" style="1" customWidth="1"/>
    <col min="14" max="14" width="7.625" style="1" customWidth="1"/>
    <col min="15" max="15" width="5.125" style="1" customWidth="1"/>
    <col min="16" max="16" width="7.625" style="1" customWidth="1"/>
    <col min="17" max="17" width="5.125" style="1" customWidth="1"/>
    <col min="18" max="18" width="7.625" style="1" customWidth="1"/>
    <col min="19" max="19" width="5.125" style="1" customWidth="1"/>
    <col min="20" max="20" width="7.625" style="1" customWidth="1"/>
    <col min="21" max="21" width="5.125" style="1" customWidth="1"/>
    <col min="22" max="22" width="7.625" style="1" customWidth="1"/>
    <col min="23" max="23" width="5.125" style="1" customWidth="1"/>
    <col min="24" max="24" width="7.625" style="1" customWidth="1"/>
    <col min="25" max="25" width="5.125" style="1" customWidth="1"/>
    <col min="26" max="26" width="7.625" style="1" customWidth="1"/>
    <col min="27" max="27" width="5.125" style="1" customWidth="1"/>
    <col min="28" max="28" width="7.625" style="1" customWidth="1"/>
    <col min="29" max="29" width="5.125" style="1" customWidth="1"/>
    <col min="30" max="30" width="7.625" style="1" customWidth="1"/>
    <col min="31" max="31" width="5.125" style="1" customWidth="1"/>
    <col min="32" max="32" width="7.625" style="1" customWidth="1"/>
    <col min="33" max="33" width="5.125" style="1" customWidth="1"/>
    <col min="34" max="34" width="7.625" style="1" customWidth="1"/>
    <col min="35" max="35" width="5.125" style="1" customWidth="1"/>
    <col min="36" max="36" width="7.625" style="1" customWidth="1"/>
    <col min="37" max="37" width="5.125" style="1" customWidth="1"/>
    <col min="38" max="38" width="8.125" style="1" customWidth="1"/>
    <col min="39" max="48" width="7.25" style="1" customWidth="1"/>
    <col min="49" max="49" width="10.375" style="1" customWidth="1"/>
    <col min="50" max="50" width="17.375" style="1" customWidth="1"/>
    <col min="51" max="16384" width="9" style="1"/>
  </cols>
  <sheetData>
    <row r="1" spans="1:38" ht="18" customHeight="1" thickBot="1">
      <c r="A1" s="8"/>
      <c r="B1" s="158" t="s">
        <v>102</v>
      </c>
      <c r="C1" s="159">
        <f>様式１!C1</f>
        <v>0</v>
      </c>
      <c r="D1" s="10"/>
      <c r="E1" s="10"/>
      <c r="F1" s="10"/>
      <c r="G1" s="10"/>
      <c r="H1" s="10"/>
      <c r="I1" s="10"/>
      <c r="J1" s="10"/>
      <c r="K1" s="10"/>
      <c r="N1" s="11"/>
      <c r="O1" s="12"/>
      <c r="P1" s="13"/>
      <c r="Q1" s="13"/>
      <c r="R1" s="13"/>
      <c r="S1" s="13"/>
      <c r="T1" s="13"/>
      <c r="U1" s="13"/>
      <c r="V1" s="13"/>
      <c r="W1" s="13"/>
      <c r="Z1" s="14"/>
      <c r="AA1" s="14"/>
      <c r="AB1" s="15"/>
      <c r="AC1" s="15"/>
      <c r="AD1" s="14"/>
      <c r="AE1" s="12"/>
      <c r="AF1" s="14"/>
      <c r="AG1" s="12"/>
    </row>
    <row r="2" spans="1:38" ht="21.95" customHeight="1" thickTop="1" thickBot="1">
      <c r="A2" s="299" t="s">
        <v>86</v>
      </c>
      <c r="B2" s="300"/>
      <c r="C2" s="301">
        <f>様式１!C2</f>
        <v>0</v>
      </c>
      <c r="D2" s="301"/>
      <c r="E2" s="301"/>
      <c r="F2" s="301"/>
      <c r="G2" s="301"/>
      <c r="H2" s="301"/>
      <c r="I2" s="301"/>
      <c r="J2" s="301"/>
      <c r="K2" s="301"/>
      <c r="L2" s="301"/>
      <c r="M2" s="302"/>
      <c r="N2" s="43"/>
      <c r="O2" s="44"/>
      <c r="P2" s="44"/>
      <c r="Q2" s="44"/>
      <c r="R2" s="22"/>
      <c r="S2" s="22"/>
      <c r="T2" s="244"/>
      <c r="U2" s="244"/>
      <c r="V2" s="244"/>
      <c r="W2" s="244"/>
      <c r="X2" s="22"/>
      <c r="Y2" s="22"/>
      <c r="Z2" s="7"/>
      <c r="AA2" s="7"/>
      <c r="AB2" s="7"/>
      <c r="AC2" s="7"/>
      <c r="AD2" s="7"/>
      <c r="AE2" s="44"/>
      <c r="AF2" s="7"/>
      <c r="AG2" s="44"/>
      <c r="AH2" s="7"/>
      <c r="AI2" s="7"/>
      <c r="AJ2" s="7"/>
      <c r="AK2" s="7"/>
      <c r="AL2" s="7"/>
    </row>
    <row r="3" spans="1:38" ht="114.75" customHeight="1" thickTop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N3" s="244"/>
      <c r="O3" s="244"/>
      <c r="P3" s="244"/>
      <c r="Q3" s="244"/>
      <c r="R3" s="73"/>
      <c r="S3" s="73"/>
      <c r="T3" s="244"/>
      <c r="U3" s="244"/>
      <c r="V3" s="244"/>
      <c r="W3" s="244"/>
      <c r="X3" s="73"/>
      <c r="Y3" s="73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ht="24.75" customHeight="1" thickBot="1">
      <c r="A4" s="167" t="s">
        <v>126</v>
      </c>
      <c r="B4" s="19"/>
      <c r="C4" s="20"/>
      <c r="D4" s="20"/>
      <c r="E4" s="20"/>
      <c r="F4" s="20"/>
      <c r="G4" s="20"/>
      <c r="H4" s="20"/>
      <c r="I4" s="20"/>
      <c r="J4" s="20"/>
      <c r="K4" s="20"/>
    </row>
    <row r="5" spans="1:38" ht="28.5" customHeight="1">
      <c r="A5" s="245" t="s">
        <v>14</v>
      </c>
      <c r="B5" s="278" t="s">
        <v>87</v>
      </c>
      <c r="C5" s="228" t="s">
        <v>43</v>
      </c>
      <c r="D5" s="228"/>
      <c r="E5" s="228"/>
      <c r="F5" s="228"/>
      <c r="G5" s="228"/>
      <c r="H5" s="228"/>
      <c r="I5" s="228"/>
      <c r="J5" s="228"/>
      <c r="K5" s="281"/>
      <c r="L5" s="285" t="s">
        <v>68</v>
      </c>
      <c r="M5" s="286"/>
      <c r="N5" s="251" t="s">
        <v>69</v>
      </c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3"/>
      <c r="AL5" s="75"/>
    </row>
    <row r="6" spans="1:38" ht="27" customHeight="1">
      <c r="A6" s="246"/>
      <c r="B6" s="279"/>
      <c r="C6" s="282"/>
      <c r="D6" s="282"/>
      <c r="E6" s="282"/>
      <c r="F6" s="282"/>
      <c r="G6" s="282"/>
      <c r="H6" s="282"/>
      <c r="I6" s="282"/>
      <c r="J6" s="282"/>
      <c r="K6" s="283"/>
      <c r="L6" s="287"/>
      <c r="M6" s="288"/>
      <c r="N6" s="289">
        <v>4</v>
      </c>
      <c r="O6" s="290"/>
      <c r="P6" s="290">
        <v>5</v>
      </c>
      <c r="Q6" s="290"/>
      <c r="R6" s="290">
        <v>6</v>
      </c>
      <c r="S6" s="290"/>
      <c r="T6" s="290">
        <v>7</v>
      </c>
      <c r="U6" s="290"/>
      <c r="V6" s="290">
        <v>8</v>
      </c>
      <c r="W6" s="290"/>
      <c r="X6" s="290">
        <v>9</v>
      </c>
      <c r="Y6" s="290"/>
      <c r="Z6" s="290">
        <v>10</v>
      </c>
      <c r="AA6" s="290"/>
      <c r="AB6" s="290">
        <v>11</v>
      </c>
      <c r="AC6" s="290"/>
      <c r="AD6" s="290">
        <v>12</v>
      </c>
      <c r="AE6" s="290"/>
      <c r="AF6" s="292">
        <v>1</v>
      </c>
      <c r="AG6" s="293"/>
      <c r="AH6" s="290">
        <v>2</v>
      </c>
      <c r="AI6" s="290"/>
      <c r="AJ6" s="290">
        <v>3</v>
      </c>
      <c r="AK6" s="291"/>
      <c r="AL6" s="75"/>
    </row>
    <row r="7" spans="1:38">
      <c r="A7" s="277"/>
      <c r="B7" s="280"/>
      <c r="C7" s="194"/>
      <c r="D7" s="194"/>
      <c r="E7" s="194"/>
      <c r="F7" s="194"/>
      <c r="G7" s="194"/>
      <c r="H7" s="194"/>
      <c r="I7" s="194"/>
      <c r="J7" s="194"/>
      <c r="K7" s="284"/>
      <c r="L7" s="26" t="s">
        <v>20</v>
      </c>
      <c r="M7" s="27" t="s">
        <v>21</v>
      </c>
      <c r="N7" s="76" t="s">
        <v>20</v>
      </c>
      <c r="O7" s="35" t="s">
        <v>21</v>
      </c>
      <c r="P7" s="36" t="s">
        <v>20</v>
      </c>
      <c r="Q7" s="77" t="s">
        <v>21</v>
      </c>
      <c r="R7" s="78" t="s">
        <v>20</v>
      </c>
      <c r="S7" s="35" t="s">
        <v>21</v>
      </c>
      <c r="T7" s="36" t="s">
        <v>20</v>
      </c>
      <c r="U7" s="77" t="s">
        <v>21</v>
      </c>
      <c r="V7" s="78" t="s">
        <v>20</v>
      </c>
      <c r="W7" s="35" t="s">
        <v>21</v>
      </c>
      <c r="X7" s="36" t="s">
        <v>20</v>
      </c>
      <c r="Y7" s="77" t="s">
        <v>21</v>
      </c>
      <c r="Z7" s="78" t="s">
        <v>20</v>
      </c>
      <c r="AA7" s="35" t="s">
        <v>21</v>
      </c>
      <c r="AB7" s="36" t="s">
        <v>20</v>
      </c>
      <c r="AC7" s="77" t="s">
        <v>21</v>
      </c>
      <c r="AD7" s="36" t="s">
        <v>20</v>
      </c>
      <c r="AE7" s="35" t="s">
        <v>21</v>
      </c>
      <c r="AF7" s="36" t="s">
        <v>20</v>
      </c>
      <c r="AG7" s="35" t="s">
        <v>21</v>
      </c>
      <c r="AH7" s="34" t="s">
        <v>20</v>
      </c>
      <c r="AI7" s="35" t="s">
        <v>21</v>
      </c>
      <c r="AJ7" s="36" t="s">
        <v>20</v>
      </c>
      <c r="AK7" s="47" t="s">
        <v>21</v>
      </c>
      <c r="AL7" s="7"/>
    </row>
    <row r="8" spans="1:38" ht="26.1" customHeight="1">
      <c r="A8" s="21">
        <v>1</v>
      </c>
      <c r="B8" s="2"/>
      <c r="C8" s="74"/>
      <c r="D8" s="53" t="s">
        <v>47</v>
      </c>
      <c r="E8" s="53"/>
      <c r="F8" s="53" t="s">
        <v>44</v>
      </c>
      <c r="G8" s="53" t="s">
        <v>85</v>
      </c>
      <c r="H8" s="74"/>
      <c r="I8" s="53" t="s">
        <v>47</v>
      </c>
      <c r="J8" s="53"/>
      <c r="K8" s="53" t="s">
        <v>46</v>
      </c>
      <c r="L8" s="28"/>
      <c r="M8" s="29"/>
      <c r="N8" s="82">
        <f>IF(AND($C8=$C$51,$E8=4),$L8,0)</f>
        <v>0</v>
      </c>
      <c r="O8" s="83">
        <f>IF(AND($C8=$C$51,$E8=4),$M8,0)</f>
        <v>0</v>
      </c>
      <c r="P8" s="84">
        <f>IF(AND($C8=$C$51,$E8&lt;=5,$H8=$C$51,$J8&gt;=5),$L8,IF(AND($C8=$C$51,$E8&lt;=5,$H8=$C$52,$J8&lt;=3),$L8,0))</f>
        <v>0</v>
      </c>
      <c r="Q8" s="85">
        <f>IF(AND($C8=$C$51,$E8&lt;=5,$H8=$C$51,$J8&gt;=5),$M8,IF(AND($C8=$C$51,$E8&lt;=5,$H8=$C$52,$J8&lt;=3),$M8,0))</f>
        <v>0</v>
      </c>
      <c r="R8" s="86">
        <f>IF(AND($C8=$C$51,$E8&lt;=6,$H8=$C$51,$J8&gt;=6),$L8,IF(AND($C8=$C$51,$E8&lt;=6,$H8=$C$52,$J8&lt;=3),$L8,0))</f>
        <v>0</v>
      </c>
      <c r="S8" s="87">
        <f>IF(AND($C8=$C$51,$E8&lt;=6,$H8=$C$51,$J8&gt;=6),$M8,IF(AND($C8=$C$51,$E8&lt;=6,$H8=$C$52,$J8&lt;=3),$M8,0))</f>
        <v>0</v>
      </c>
      <c r="T8" s="84">
        <f>IF(AND($C8=$C$51,$E8&lt;=7,$H8=$C$51,$J8&gt;=7),$L8,IF(AND($C8=$C$51,$E8&lt;=7,$H8=$C$52,$J8&lt;=3),$L8,0))</f>
        <v>0</v>
      </c>
      <c r="U8" s="85">
        <f>IF(AND($C8=$C$51,$E8&lt;=7,$H8=$C$51,$J8&gt;=7),$M8,IF(AND($C8=$C$51,$E8&lt;=7,$H8=$C$52,$J8&lt;=3),$M8,0))</f>
        <v>0</v>
      </c>
      <c r="V8" s="86">
        <f>IF(AND($C8=$C$51,$E8&lt;=8,$H8=$C$51,$J8&gt;=8),$L8,IF(AND($C8=$C$51,$E8&lt;=8,$H8=$C$52,$J8&lt;=3),$L8,0))</f>
        <v>0</v>
      </c>
      <c r="W8" s="87">
        <f>IF(AND($C8=$C$51,$E8&lt;=8,$H8=$C$51,$J8&gt;=8),$M8,IF(AND($C8=$C$51,$E8&lt;=8,$H8=$C$52,$J8&lt;=3),$M8,0))</f>
        <v>0</v>
      </c>
      <c r="X8" s="84">
        <f>IF(AND($C8=$C$51,$E8&lt;=9,$H8=$C$51,$J8&gt;=9),$L8,IF(AND($C8=$C$51,$E8&lt;=9,$H8=$C$52,$J8&lt;=3),$L8,0))</f>
        <v>0</v>
      </c>
      <c r="Y8" s="85">
        <f>IF(AND($C8=$C$51,$E8&lt;=9,$H8=$C$51,$J8&gt;=9),$M8,IF(AND($C8=$C$51,$E8&lt;=9,$H8=$C$52,$J8&lt;=3),$M8,0))</f>
        <v>0</v>
      </c>
      <c r="Z8" s="86">
        <f>IF(AND($C8=$C$51,$E8&lt;=10,$H8=$C$51,$J8&gt;=10),$L8,IF(AND($C8=$C$51,$E8&lt;=10,$H8=$C$52,$J8&lt;=3),$L8,0))</f>
        <v>0</v>
      </c>
      <c r="AA8" s="87">
        <f>IF(AND($C8=$C$51,$E8&lt;=10,$H8=$C$51,$J8&gt;=10),$M8,IF(AND($C8=$C$51,$E8&lt;=10,$H8=$C$52,$J8&lt;=3),$M8,0))</f>
        <v>0</v>
      </c>
      <c r="AB8" s="84">
        <f>IF(AND($C8=$C$51,$E8&lt;=11,$H8=$C$51,$J8&gt;=11),$L8,IF(AND($C8=$C$51,$E8&lt;=11,$H8=$C$52,$J8&lt;=3),$L8,0))</f>
        <v>0</v>
      </c>
      <c r="AC8" s="85">
        <f>IF(AND($C8=$C$51,$E8&lt;=11,$H8=$C$51,$J8&gt;=11),$M8,IF(AND($C8=$C$51,$E8&lt;=11,$H8=$C$52,$J8&lt;=3),$M8,0))</f>
        <v>0</v>
      </c>
      <c r="AD8" s="86">
        <f>IF(AND($C8=$C$51,$E8&lt;=12,$H8=$C$51,$J8=12),$L8,IF(AND($C8=$C$51,$E8&lt;=12,$H8=$C$52,$J8&lt;=3),$L8,0))</f>
        <v>0</v>
      </c>
      <c r="AE8" s="83">
        <f>IF(AND($C8=$C$51,$E8&lt;=12,$H8=$C$51,$J8&gt;=12),$M8,IF(AND($C8=$C$51,$E8&lt;=12,$H8=$C$52,$J8&lt;=3),$M8,0))</f>
        <v>0</v>
      </c>
      <c r="AF8" s="84">
        <f>IF(AND($C8=$C$51,$E8&lt;=12,$H8=$C$52,$J8&lt;=3),$L8,IF(AND($C8=$C$52,$E8&lt;=1,$H8=$C$52,$J8&lt;=3),$L8,0))</f>
        <v>0</v>
      </c>
      <c r="AG8" s="83">
        <f>IF(AND($C8=$C$51,$E8&lt;=12,$H8=$C$52,$J8&gt;=1),$M8,IF(AND($C8=$C$52,$E8&lt;=1,$H8=$C$52,$J8&lt;=3),$M8,0))</f>
        <v>0</v>
      </c>
      <c r="AH8" s="86">
        <f>IF(AND($C8=$C$51,$E8&lt;=12,$H8=$C$52,$J8&gt;=2),$L8,IF(AND($C8=$C$52,$E8&lt;=2,$H8=$C$52,$J8&gt;1),$L8,0))</f>
        <v>0</v>
      </c>
      <c r="AI8" s="87">
        <f>IF(AND($C8=$C$51,$E8&lt;=12,$H8=$C$52,$J8&gt;=2),$M8,IF(AND($C8=$C$52,$E8&lt;=2,$H8=$C$52,$J8&gt;1),$M8,0))</f>
        <v>0</v>
      </c>
      <c r="AJ8" s="84">
        <f>IF(AND($C8=$C$51,$E8&lt;=12,$H8=$C$52,$J8=3),$L8,IF(AND($C8=$C$52,$E8&lt;=3,$H8=$C$52,$J8=3),$L8,0))</f>
        <v>0</v>
      </c>
      <c r="AK8" s="88">
        <f>IF(AND($C8=$C$51,$E8&lt;=12,$H8=$C$52,$J8=3),$M8,IF(AND($C8=$C$52,$E8&lt;=3,$H8=$C$52,$J8=3),$M8,0))</f>
        <v>0</v>
      </c>
      <c r="AL8" s="7"/>
    </row>
    <row r="9" spans="1:38" ht="26.1" customHeight="1">
      <c r="A9" s="21">
        <v>2</v>
      </c>
      <c r="B9" s="2"/>
      <c r="C9" s="74"/>
      <c r="D9" s="53" t="s">
        <v>47</v>
      </c>
      <c r="E9" s="53"/>
      <c r="F9" s="53" t="s">
        <v>44</v>
      </c>
      <c r="G9" s="53" t="s">
        <v>85</v>
      </c>
      <c r="H9" s="74"/>
      <c r="I9" s="53" t="s">
        <v>47</v>
      </c>
      <c r="J9" s="53"/>
      <c r="K9" s="53" t="s">
        <v>46</v>
      </c>
      <c r="L9" s="28"/>
      <c r="M9" s="29"/>
      <c r="N9" s="82">
        <f t="shared" ref="N9:N26" si="0">IF(AND($C9=$C$51,$E9=4),$L9,0)</f>
        <v>0</v>
      </c>
      <c r="O9" s="83">
        <f t="shared" ref="O9:O27" si="1">IF(AND($C9=$C$51,$E9=4),$M9,0)</f>
        <v>0</v>
      </c>
      <c r="P9" s="84">
        <f t="shared" ref="P9:P27" si="2">IF(AND($C9=$C$51,$E9&lt;=5,$H9=$C$51,$J9&gt;=5),$L9,IF(AND($C9=$C$51,$E9&lt;=5,$H9=$C$52,$J9&lt;=3),$L9,0))</f>
        <v>0</v>
      </c>
      <c r="Q9" s="85">
        <f t="shared" ref="Q9:Q27" si="3">IF(AND($C9=$C$51,$E9&lt;=5,$H9=$C$51,$J9&gt;=5),$M9,IF(AND($C9=$C$51,$E9&lt;=5,$H9=$C$52,$J9&lt;=3),$M9,0))</f>
        <v>0</v>
      </c>
      <c r="R9" s="86">
        <f t="shared" ref="R9:R27" si="4">IF(AND($C9=$C$51,$E9&lt;=6,$H9=$C$51,$J9&gt;=6),$L9,IF(AND($C9=$C$51,$E9&lt;=6,$H9=$C$52,$J9&lt;=3),$L9,0))</f>
        <v>0</v>
      </c>
      <c r="S9" s="87">
        <f t="shared" ref="S9:S27" si="5">IF(AND($C9=$C$51,$E9&lt;=6,$H9=$C$51,$J9&gt;=6),$M9,IF(AND($C9=$C$51,$E9&lt;=6,$H9=$C$52,$J9&lt;=3),$M9,0))</f>
        <v>0</v>
      </c>
      <c r="T9" s="84">
        <f t="shared" ref="T9:T27" si="6">IF(AND($C9=$C$51,$E9&lt;=7,$H9=$C$51,$J9&gt;=7),$L9,IF(AND($C9=$C$51,$E9&lt;=7,$H9=$C$52,$J9&lt;=3),$L9,0))</f>
        <v>0</v>
      </c>
      <c r="U9" s="85">
        <f t="shared" ref="U9:U27" si="7">IF(AND($C9=$C$51,$E9&lt;=7,$H9=$C$51,$J9&gt;=7),$M9,IF(AND($C9=$C$51,$E9&lt;=7,$H9=$C$52,$J9&lt;=3),$M9,0))</f>
        <v>0</v>
      </c>
      <c r="V9" s="86">
        <f t="shared" ref="V9:V27" si="8">IF(AND($C9=$C$51,$E9&lt;=8,$H9=$C$51,$J9&gt;=8),$L9,IF(AND($C9=$C$51,$E9&lt;=8,$H9=$C$52,$J9&lt;=3),$L9,0))</f>
        <v>0</v>
      </c>
      <c r="W9" s="87">
        <f t="shared" ref="W9:W27" si="9">IF(AND($C9=$C$51,$E9&lt;=8,$H9=$C$51,$J9&gt;=8),$M9,IF(AND($C9=$C$51,$E9&lt;=8,$H9=$C$52,$J9&lt;=3),$M9,0))</f>
        <v>0</v>
      </c>
      <c r="X9" s="84">
        <f t="shared" ref="X9:X27" si="10">IF(AND($C9=$C$51,$E9&lt;=9,$H9=$C$51,$J9&gt;=9),$L9,IF(AND($C9=$C$51,$E9&lt;=9,$H9=$C$52,$J9&lt;=3),$L9,0))</f>
        <v>0</v>
      </c>
      <c r="Y9" s="85">
        <f t="shared" ref="Y9:Y27" si="11">IF(AND($C9=$C$51,$E9&lt;=9,$H9=$C$51,$J9&gt;=9),$M9,IF(AND($C9=$C$51,$E9&lt;=9,$H9=$C$52,$J9&lt;=3),$M9,0))</f>
        <v>0</v>
      </c>
      <c r="Z9" s="86">
        <f t="shared" ref="Z9:Z27" si="12">IF(AND($C9=$C$51,$E9&lt;=10,$H9=$C$51,$J9&gt;=10),$L9,IF(AND($C9=$C$51,$E9&lt;=10,$H9=$C$52,$J9&lt;=3),$L9,0))</f>
        <v>0</v>
      </c>
      <c r="AA9" s="87">
        <f t="shared" ref="AA9:AA27" si="13">IF(AND($C9=$C$51,$E9&lt;=10,$H9=$C$51,$J9&gt;=10),$M9,IF(AND($C9=$C$51,$E9&lt;=10,$H9=$C$52,$J9&lt;=3),$M9,0))</f>
        <v>0</v>
      </c>
      <c r="AB9" s="84">
        <f t="shared" ref="AB9:AB27" si="14">IF(AND($C9=$C$51,$E9&lt;=11,$H9=$C$51,$J9&gt;=11),$L9,IF(AND($C9=$C$51,$E9&lt;=11,$H9=$C$52,$J9&lt;=3),$L9,0))</f>
        <v>0</v>
      </c>
      <c r="AC9" s="85">
        <f t="shared" ref="AC9:AC27" si="15">IF(AND($C9=$C$51,$E9&lt;=11,$H9=$C$51,$J9&gt;=11),$M9,IF(AND($C9=$C$51,$E9&lt;=11,$H9=$C$52,$J9&lt;=3),$M9,0))</f>
        <v>0</v>
      </c>
      <c r="AD9" s="86">
        <f t="shared" ref="AD9:AD27" si="16">IF(AND($C9=$C$51,$E9&lt;=12,$H9=$C$51,$J9=12),$L9,IF(AND($C9=$C$51,$E9&lt;=12,$H9=$C$52,$J9&lt;=3),$L9,0))</f>
        <v>0</v>
      </c>
      <c r="AE9" s="83">
        <f t="shared" ref="AE9:AE27" si="17">IF(AND($C9=$C$51,$E9&lt;=12,$H9=$C$51,$J9&gt;=12),$M9,IF(AND($C9=$C$51,$E9&lt;=12,$H9=$C$52,$J9&lt;=3),$M9,0))</f>
        <v>0</v>
      </c>
      <c r="AF9" s="84">
        <f t="shared" ref="AF9:AF27" si="18">IF(AND($C9=$C$51,$E9&lt;=12,$H9=$C$52,$J9&lt;=3),$L9,IF(AND($C9=$C$52,$E9&lt;=1,$H9=$C$52,$J9&lt;=3),$L9,0))</f>
        <v>0</v>
      </c>
      <c r="AG9" s="83">
        <f t="shared" ref="AG9:AG27" si="19">IF(AND($C9=$C$51,$E9&lt;=12,$H9=$C$52,$J9&gt;=1),$M9,IF(AND($C9=$C$52,$E9&lt;=1,$H9=$C$52,$J9&lt;=3),$M9,0))</f>
        <v>0</v>
      </c>
      <c r="AH9" s="86">
        <f t="shared" ref="AH9:AH27" si="20">IF(AND($C9=$C$51,$E9&lt;=12,$H9=$C$52,$J9&gt;=2),$L9,IF(AND($C9=$C$52,$E9&lt;=2,$H9=$C$52,$J9&gt;1),$L9,0))</f>
        <v>0</v>
      </c>
      <c r="AI9" s="87">
        <f t="shared" ref="AI9:AI27" si="21">IF(AND($C9=$C$51,$E9&lt;=12,$H9=$C$52,$J9&gt;=2),$M9,IF(AND($C9=$C$52,$E9&lt;=2,$H9=$C$52,$J9&gt;1),$M9,0))</f>
        <v>0</v>
      </c>
      <c r="AJ9" s="84">
        <f t="shared" ref="AJ9:AJ27" si="22">IF(AND($C9=$C$51,$E9&lt;=12,$H9=$C$52,$J9=3),$L9,IF(AND($C9=$C$52,$E9&lt;=3,$H9=$C$52,$J9=3),$L9,0))</f>
        <v>0</v>
      </c>
      <c r="AK9" s="88">
        <f t="shared" ref="AK9:AK27" si="23">IF(AND($C9=$C$51,$E9&lt;=12,$H9=$C$52,$J9=3),$M9,IF(AND($C9=$C$52,$E9&lt;=3,$H9=$C$52,$J9=3),$M9,0))</f>
        <v>0</v>
      </c>
      <c r="AL9" s="7"/>
    </row>
    <row r="10" spans="1:38" ht="26.1" customHeight="1">
      <c r="A10" s="21">
        <v>3</v>
      </c>
      <c r="B10" s="2"/>
      <c r="C10" s="74"/>
      <c r="D10" s="53" t="s">
        <v>47</v>
      </c>
      <c r="E10" s="53"/>
      <c r="F10" s="53" t="s">
        <v>44</v>
      </c>
      <c r="G10" s="53" t="s">
        <v>85</v>
      </c>
      <c r="H10" s="74"/>
      <c r="I10" s="53" t="s">
        <v>47</v>
      </c>
      <c r="J10" s="53"/>
      <c r="K10" s="53" t="s">
        <v>46</v>
      </c>
      <c r="L10" s="28"/>
      <c r="M10" s="29"/>
      <c r="N10" s="82">
        <f t="shared" si="0"/>
        <v>0</v>
      </c>
      <c r="O10" s="83">
        <f t="shared" si="1"/>
        <v>0</v>
      </c>
      <c r="P10" s="84">
        <f t="shared" si="2"/>
        <v>0</v>
      </c>
      <c r="Q10" s="85">
        <f t="shared" si="3"/>
        <v>0</v>
      </c>
      <c r="R10" s="86">
        <f t="shared" si="4"/>
        <v>0</v>
      </c>
      <c r="S10" s="87">
        <f t="shared" si="5"/>
        <v>0</v>
      </c>
      <c r="T10" s="84">
        <f t="shared" si="6"/>
        <v>0</v>
      </c>
      <c r="U10" s="85">
        <f t="shared" si="7"/>
        <v>0</v>
      </c>
      <c r="V10" s="86">
        <f t="shared" si="8"/>
        <v>0</v>
      </c>
      <c r="W10" s="87">
        <f t="shared" si="9"/>
        <v>0</v>
      </c>
      <c r="X10" s="84">
        <f t="shared" si="10"/>
        <v>0</v>
      </c>
      <c r="Y10" s="85">
        <f t="shared" si="11"/>
        <v>0</v>
      </c>
      <c r="Z10" s="86">
        <f t="shared" si="12"/>
        <v>0</v>
      </c>
      <c r="AA10" s="87">
        <f t="shared" si="13"/>
        <v>0</v>
      </c>
      <c r="AB10" s="84">
        <f t="shared" si="14"/>
        <v>0</v>
      </c>
      <c r="AC10" s="85">
        <f t="shared" si="15"/>
        <v>0</v>
      </c>
      <c r="AD10" s="86">
        <f t="shared" si="16"/>
        <v>0</v>
      </c>
      <c r="AE10" s="83">
        <f t="shared" si="17"/>
        <v>0</v>
      </c>
      <c r="AF10" s="84">
        <f t="shared" si="18"/>
        <v>0</v>
      </c>
      <c r="AG10" s="83">
        <f t="shared" si="19"/>
        <v>0</v>
      </c>
      <c r="AH10" s="86">
        <f t="shared" si="20"/>
        <v>0</v>
      </c>
      <c r="AI10" s="87">
        <f t="shared" si="21"/>
        <v>0</v>
      </c>
      <c r="AJ10" s="84">
        <f t="shared" si="22"/>
        <v>0</v>
      </c>
      <c r="AK10" s="88">
        <f t="shared" si="23"/>
        <v>0</v>
      </c>
      <c r="AL10" s="7"/>
    </row>
    <row r="11" spans="1:38" ht="26.1" customHeight="1">
      <c r="A11" s="21">
        <v>4</v>
      </c>
      <c r="B11" s="2"/>
      <c r="C11" s="74"/>
      <c r="D11" s="53" t="s">
        <v>47</v>
      </c>
      <c r="E11" s="53"/>
      <c r="F11" s="53" t="s">
        <v>44</v>
      </c>
      <c r="G11" s="53" t="s">
        <v>85</v>
      </c>
      <c r="H11" s="74"/>
      <c r="I11" s="53" t="s">
        <v>47</v>
      </c>
      <c r="J11" s="53"/>
      <c r="K11" s="53" t="s">
        <v>46</v>
      </c>
      <c r="L11" s="28"/>
      <c r="M11" s="29"/>
      <c r="N11" s="82">
        <f t="shared" si="0"/>
        <v>0</v>
      </c>
      <c r="O11" s="83">
        <f t="shared" si="1"/>
        <v>0</v>
      </c>
      <c r="P11" s="84">
        <f t="shared" si="2"/>
        <v>0</v>
      </c>
      <c r="Q11" s="85">
        <f t="shared" si="3"/>
        <v>0</v>
      </c>
      <c r="R11" s="86">
        <f t="shared" si="4"/>
        <v>0</v>
      </c>
      <c r="S11" s="87">
        <f t="shared" si="5"/>
        <v>0</v>
      </c>
      <c r="T11" s="84">
        <f t="shared" si="6"/>
        <v>0</v>
      </c>
      <c r="U11" s="85">
        <f t="shared" si="7"/>
        <v>0</v>
      </c>
      <c r="V11" s="86">
        <f t="shared" si="8"/>
        <v>0</v>
      </c>
      <c r="W11" s="87">
        <f t="shared" si="9"/>
        <v>0</v>
      </c>
      <c r="X11" s="84">
        <f t="shared" si="10"/>
        <v>0</v>
      </c>
      <c r="Y11" s="85">
        <f t="shared" si="11"/>
        <v>0</v>
      </c>
      <c r="Z11" s="86">
        <f t="shared" si="12"/>
        <v>0</v>
      </c>
      <c r="AA11" s="87">
        <f t="shared" si="13"/>
        <v>0</v>
      </c>
      <c r="AB11" s="84">
        <f t="shared" si="14"/>
        <v>0</v>
      </c>
      <c r="AC11" s="85">
        <f t="shared" si="15"/>
        <v>0</v>
      </c>
      <c r="AD11" s="86">
        <f t="shared" si="16"/>
        <v>0</v>
      </c>
      <c r="AE11" s="83">
        <f t="shared" si="17"/>
        <v>0</v>
      </c>
      <c r="AF11" s="84">
        <f t="shared" si="18"/>
        <v>0</v>
      </c>
      <c r="AG11" s="83">
        <f t="shared" si="19"/>
        <v>0</v>
      </c>
      <c r="AH11" s="86">
        <f t="shared" si="20"/>
        <v>0</v>
      </c>
      <c r="AI11" s="87">
        <f t="shared" si="21"/>
        <v>0</v>
      </c>
      <c r="AJ11" s="84">
        <f t="shared" si="22"/>
        <v>0</v>
      </c>
      <c r="AK11" s="88">
        <f t="shared" si="23"/>
        <v>0</v>
      </c>
      <c r="AL11" s="7"/>
    </row>
    <row r="12" spans="1:38" ht="26.1" customHeight="1">
      <c r="A12" s="21">
        <v>5</v>
      </c>
      <c r="B12" s="2"/>
      <c r="C12" s="74"/>
      <c r="D12" s="53" t="s">
        <v>47</v>
      </c>
      <c r="E12" s="53"/>
      <c r="F12" s="53" t="s">
        <v>44</v>
      </c>
      <c r="G12" s="53" t="s">
        <v>85</v>
      </c>
      <c r="H12" s="74"/>
      <c r="I12" s="53" t="s">
        <v>47</v>
      </c>
      <c r="J12" s="53"/>
      <c r="K12" s="53" t="s">
        <v>46</v>
      </c>
      <c r="L12" s="28"/>
      <c r="M12" s="29"/>
      <c r="N12" s="82">
        <f t="shared" si="0"/>
        <v>0</v>
      </c>
      <c r="O12" s="83">
        <f t="shared" si="1"/>
        <v>0</v>
      </c>
      <c r="P12" s="84">
        <f t="shared" si="2"/>
        <v>0</v>
      </c>
      <c r="Q12" s="85">
        <f t="shared" si="3"/>
        <v>0</v>
      </c>
      <c r="R12" s="86">
        <f t="shared" si="4"/>
        <v>0</v>
      </c>
      <c r="S12" s="87">
        <f t="shared" si="5"/>
        <v>0</v>
      </c>
      <c r="T12" s="84">
        <f t="shared" si="6"/>
        <v>0</v>
      </c>
      <c r="U12" s="85">
        <f t="shared" si="7"/>
        <v>0</v>
      </c>
      <c r="V12" s="86">
        <f t="shared" si="8"/>
        <v>0</v>
      </c>
      <c r="W12" s="87">
        <f t="shared" si="9"/>
        <v>0</v>
      </c>
      <c r="X12" s="84">
        <f t="shared" si="10"/>
        <v>0</v>
      </c>
      <c r="Y12" s="85">
        <f t="shared" si="11"/>
        <v>0</v>
      </c>
      <c r="Z12" s="86">
        <f t="shared" si="12"/>
        <v>0</v>
      </c>
      <c r="AA12" s="87">
        <f t="shared" si="13"/>
        <v>0</v>
      </c>
      <c r="AB12" s="84">
        <f t="shared" si="14"/>
        <v>0</v>
      </c>
      <c r="AC12" s="85">
        <f t="shared" si="15"/>
        <v>0</v>
      </c>
      <c r="AD12" s="86">
        <f t="shared" si="16"/>
        <v>0</v>
      </c>
      <c r="AE12" s="83">
        <f t="shared" si="17"/>
        <v>0</v>
      </c>
      <c r="AF12" s="84">
        <f t="shared" si="18"/>
        <v>0</v>
      </c>
      <c r="AG12" s="83">
        <f t="shared" si="19"/>
        <v>0</v>
      </c>
      <c r="AH12" s="86">
        <f t="shared" si="20"/>
        <v>0</v>
      </c>
      <c r="AI12" s="87">
        <f t="shared" si="21"/>
        <v>0</v>
      </c>
      <c r="AJ12" s="84">
        <f t="shared" si="22"/>
        <v>0</v>
      </c>
      <c r="AK12" s="88">
        <f t="shared" si="23"/>
        <v>0</v>
      </c>
      <c r="AL12" s="7"/>
    </row>
    <row r="13" spans="1:38" ht="26.1" customHeight="1">
      <c r="A13" s="21">
        <v>6</v>
      </c>
      <c r="B13" s="2"/>
      <c r="C13" s="74"/>
      <c r="D13" s="53" t="s">
        <v>47</v>
      </c>
      <c r="E13" s="53"/>
      <c r="F13" s="53" t="s">
        <v>44</v>
      </c>
      <c r="G13" s="53" t="s">
        <v>85</v>
      </c>
      <c r="H13" s="74"/>
      <c r="I13" s="53" t="s">
        <v>47</v>
      </c>
      <c r="J13" s="53"/>
      <c r="K13" s="53" t="s">
        <v>46</v>
      </c>
      <c r="L13" s="28"/>
      <c r="M13" s="29"/>
      <c r="N13" s="82">
        <f t="shared" si="0"/>
        <v>0</v>
      </c>
      <c r="O13" s="83">
        <f t="shared" si="1"/>
        <v>0</v>
      </c>
      <c r="P13" s="84">
        <f t="shared" si="2"/>
        <v>0</v>
      </c>
      <c r="Q13" s="85">
        <f t="shared" si="3"/>
        <v>0</v>
      </c>
      <c r="R13" s="86">
        <f t="shared" si="4"/>
        <v>0</v>
      </c>
      <c r="S13" s="87">
        <f t="shared" si="5"/>
        <v>0</v>
      </c>
      <c r="T13" s="84">
        <f t="shared" si="6"/>
        <v>0</v>
      </c>
      <c r="U13" s="85">
        <f t="shared" si="7"/>
        <v>0</v>
      </c>
      <c r="V13" s="86">
        <f t="shared" si="8"/>
        <v>0</v>
      </c>
      <c r="W13" s="87">
        <f t="shared" si="9"/>
        <v>0</v>
      </c>
      <c r="X13" s="84">
        <f t="shared" si="10"/>
        <v>0</v>
      </c>
      <c r="Y13" s="85">
        <f t="shared" si="11"/>
        <v>0</v>
      </c>
      <c r="Z13" s="86">
        <f t="shared" si="12"/>
        <v>0</v>
      </c>
      <c r="AA13" s="87">
        <f t="shared" si="13"/>
        <v>0</v>
      </c>
      <c r="AB13" s="84">
        <f t="shared" si="14"/>
        <v>0</v>
      </c>
      <c r="AC13" s="85">
        <f t="shared" si="15"/>
        <v>0</v>
      </c>
      <c r="AD13" s="86">
        <f t="shared" si="16"/>
        <v>0</v>
      </c>
      <c r="AE13" s="83">
        <f t="shared" si="17"/>
        <v>0</v>
      </c>
      <c r="AF13" s="84">
        <f t="shared" si="18"/>
        <v>0</v>
      </c>
      <c r="AG13" s="83">
        <f t="shared" si="19"/>
        <v>0</v>
      </c>
      <c r="AH13" s="86">
        <f t="shared" si="20"/>
        <v>0</v>
      </c>
      <c r="AI13" s="87">
        <f t="shared" si="21"/>
        <v>0</v>
      </c>
      <c r="AJ13" s="84">
        <f t="shared" si="22"/>
        <v>0</v>
      </c>
      <c r="AK13" s="88">
        <f t="shared" si="23"/>
        <v>0</v>
      </c>
      <c r="AL13" s="7"/>
    </row>
    <row r="14" spans="1:38" ht="26.1" customHeight="1">
      <c r="A14" s="21">
        <v>7</v>
      </c>
      <c r="B14" s="2"/>
      <c r="C14" s="74"/>
      <c r="D14" s="53" t="s">
        <v>47</v>
      </c>
      <c r="E14" s="53"/>
      <c r="F14" s="53" t="s">
        <v>44</v>
      </c>
      <c r="G14" s="53" t="s">
        <v>85</v>
      </c>
      <c r="H14" s="74"/>
      <c r="I14" s="53" t="s">
        <v>47</v>
      </c>
      <c r="J14" s="53"/>
      <c r="K14" s="53" t="s">
        <v>46</v>
      </c>
      <c r="L14" s="28"/>
      <c r="M14" s="29"/>
      <c r="N14" s="82">
        <f t="shared" si="0"/>
        <v>0</v>
      </c>
      <c r="O14" s="83">
        <f t="shared" si="1"/>
        <v>0</v>
      </c>
      <c r="P14" s="84">
        <f t="shared" si="2"/>
        <v>0</v>
      </c>
      <c r="Q14" s="85">
        <f t="shared" si="3"/>
        <v>0</v>
      </c>
      <c r="R14" s="86">
        <f t="shared" si="4"/>
        <v>0</v>
      </c>
      <c r="S14" s="87">
        <f t="shared" si="5"/>
        <v>0</v>
      </c>
      <c r="T14" s="84">
        <f t="shared" si="6"/>
        <v>0</v>
      </c>
      <c r="U14" s="85">
        <f t="shared" si="7"/>
        <v>0</v>
      </c>
      <c r="V14" s="86">
        <f t="shared" si="8"/>
        <v>0</v>
      </c>
      <c r="W14" s="87">
        <f t="shared" si="9"/>
        <v>0</v>
      </c>
      <c r="X14" s="84">
        <f t="shared" si="10"/>
        <v>0</v>
      </c>
      <c r="Y14" s="85">
        <f t="shared" si="11"/>
        <v>0</v>
      </c>
      <c r="Z14" s="86">
        <f t="shared" si="12"/>
        <v>0</v>
      </c>
      <c r="AA14" s="87">
        <f t="shared" si="13"/>
        <v>0</v>
      </c>
      <c r="AB14" s="84">
        <f t="shared" si="14"/>
        <v>0</v>
      </c>
      <c r="AC14" s="85">
        <f t="shared" si="15"/>
        <v>0</v>
      </c>
      <c r="AD14" s="86">
        <f t="shared" si="16"/>
        <v>0</v>
      </c>
      <c r="AE14" s="83">
        <f t="shared" si="17"/>
        <v>0</v>
      </c>
      <c r="AF14" s="84">
        <f t="shared" si="18"/>
        <v>0</v>
      </c>
      <c r="AG14" s="83">
        <f t="shared" si="19"/>
        <v>0</v>
      </c>
      <c r="AH14" s="86">
        <f t="shared" si="20"/>
        <v>0</v>
      </c>
      <c r="AI14" s="87">
        <f t="shared" si="21"/>
        <v>0</v>
      </c>
      <c r="AJ14" s="84">
        <f t="shared" si="22"/>
        <v>0</v>
      </c>
      <c r="AK14" s="88">
        <f t="shared" si="23"/>
        <v>0</v>
      </c>
      <c r="AL14" s="7"/>
    </row>
    <row r="15" spans="1:38" ht="26.1" customHeight="1">
      <c r="A15" s="21">
        <v>8</v>
      </c>
      <c r="B15" s="2"/>
      <c r="C15" s="74"/>
      <c r="D15" s="53" t="s">
        <v>47</v>
      </c>
      <c r="E15" s="53"/>
      <c r="F15" s="53" t="s">
        <v>44</v>
      </c>
      <c r="G15" s="53" t="s">
        <v>85</v>
      </c>
      <c r="H15" s="74"/>
      <c r="I15" s="53" t="s">
        <v>47</v>
      </c>
      <c r="J15" s="53"/>
      <c r="K15" s="53" t="s">
        <v>46</v>
      </c>
      <c r="L15" s="28"/>
      <c r="M15" s="29"/>
      <c r="N15" s="82">
        <f t="shared" si="0"/>
        <v>0</v>
      </c>
      <c r="O15" s="83">
        <f t="shared" si="1"/>
        <v>0</v>
      </c>
      <c r="P15" s="84">
        <f t="shared" si="2"/>
        <v>0</v>
      </c>
      <c r="Q15" s="85">
        <f t="shared" si="3"/>
        <v>0</v>
      </c>
      <c r="R15" s="86">
        <f t="shared" si="4"/>
        <v>0</v>
      </c>
      <c r="S15" s="87">
        <f t="shared" si="5"/>
        <v>0</v>
      </c>
      <c r="T15" s="84">
        <f t="shared" si="6"/>
        <v>0</v>
      </c>
      <c r="U15" s="85">
        <f t="shared" si="7"/>
        <v>0</v>
      </c>
      <c r="V15" s="86">
        <f t="shared" si="8"/>
        <v>0</v>
      </c>
      <c r="W15" s="87">
        <f t="shared" si="9"/>
        <v>0</v>
      </c>
      <c r="X15" s="84">
        <f t="shared" si="10"/>
        <v>0</v>
      </c>
      <c r="Y15" s="85">
        <f t="shared" si="11"/>
        <v>0</v>
      </c>
      <c r="Z15" s="86">
        <f t="shared" si="12"/>
        <v>0</v>
      </c>
      <c r="AA15" s="87">
        <f t="shared" si="13"/>
        <v>0</v>
      </c>
      <c r="AB15" s="84">
        <f t="shared" si="14"/>
        <v>0</v>
      </c>
      <c r="AC15" s="85">
        <f t="shared" si="15"/>
        <v>0</v>
      </c>
      <c r="AD15" s="86">
        <f t="shared" si="16"/>
        <v>0</v>
      </c>
      <c r="AE15" s="83">
        <f t="shared" si="17"/>
        <v>0</v>
      </c>
      <c r="AF15" s="84">
        <f t="shared" si="18"/>
        <v>0</v>
      </c>
      <c r="AG15" s="83">
        <f t="shared" si="19"/>
        <v>0</v>
      </c>
      <c r="AH15" s="86">
        <f t="shared" si="20"/>
        <v>0</v>
      </c>
      <c r="AI15" s="87">
        <f t="shared" si="21"/>
        <v>0</v>
      </c>
      <c r="AJ15" s="84">
        <f t="shared" si="22"/>
        <v>0</v>
      </c>
      <c r="AK15" s="88">
        <f t="shared" si="23"/>
        <v>0</v>
      </c>
      <c r="AL15" s="7"/>
    </row>
    <row r="16" spans="1:38" ht="26.1" customHeight="1">
      <c r="A16" s="21">
        <v>9</v>
      </c>
      <c r="B16" s="2"/>
      <c r="C16" s="74"/>
      <c r="D16" s="53" t="s">
        <v>47</v>
      </c>
      <c r="E16" s="53"/>
      <c r="F16" s="53" t="s">
        <v>44</v>
      </c>
      <c r="G16" s="53" t="s">
        <v>85</v>
      </c>
      <c r="H16" s="74"/>
      <c r="I16" s="53" t="s">
        <v>47</v>
      </c>
      <c r="J16" s="53"/>
      <c r="K16" s="53" t="s">
        <v>46</v>
      </c>
      <c r="L16" s="28"/>
      <c r="M16" s="29"/>
      <c r="N16" s="82">
        <f t="shared" si="0"/>
        <v>0</v>
      </c>
      <c r="O16" s="83">
        <f t="shared" si="1"/>
        <v>0</v>
      </c>
      <c r="P16" s="84">
        <f t="shared" si="2"/>
        <v>0</v>
      </c>
      <c r="Q16" s="85">
        <f t="shared" si="3"/>
        <v>0</v>
      </c>
      <c r="R16" s="86">
        <f t="shared" si="4"/>
        <v>0</v>
      </c>
      <c r="S16" s="87">
        <f t="shared" si="5"/>
        <v>0</v>
      </c>
      <c r="T16" s="84">
        <f t="shared" si="6"/>
        <v>0</v>
      </c>
      <c r="U16" s="85">
        <f t="shared" si="7"/>
        <v>0</v>
      </c>
      <c r="V16" s="86">
        <f t="shared" si="8"/>
        <v>0</v>
      </c>
      <c r="W16" s="87">
        <f t="shared" si="9"/>
        <v>0</v>
      </c>
      <c r="X16" s="84">
        <f t="shared" si="10"/>
        <v>0</v>
      </c>
      <c r="Y16" s="85">
        <f t="shared" si="11"/>
        <v>0</v>
      </c>
      <c r="Z16" s="86">
        <f t="shared" si="12"/>
        <v>0</v>
      </c>
      <c r="AA16" s="87">
        <f t="shared" si="13"/>
        <v>0</v>
      </c>
      <c r="AB16" s="84">
        <f t="shared" si="14"/>
        <v>0</v>
      </c>
      <c r="AC16" s="85">
        <f t="shared" si="15"/>
        <v>0</v>
      </c>
      <c r="AD16" s="86">
        <f t="shared" si="16"/>
        <v>0</v>
      </c>
      <c r="AE16" s="83">
        <f t="shared" si="17"/>
        <v>0</v>
      </c>
      <c r="AF16" s="84">
        <f t="shared" si="18"/>
        <v>0</v>
      </c>
      <c r="AG16" s="83">
        <f t="shared" si="19"/>
        <v>0</v>
      </c>
      <c r="AH16" s="86">
        <f t="shared" si="20"/>
        <v>0</v>
      </c>
      <c r="AI16" s="87">
        <f t="shared" si="21"/>
        <v>0</v>
      </c>
      <c r="AJ16" s="84">
        <f t="shared" si="22"/>
        <v>0</v>
      </c>
      <c r="AK16" s="88">
        <f t="shared" si="23"/>
        <v>0</v>
      </c>
      <c r="AL16" s="7"/>
    </row>
    <row r="17" spans="1:38" ht="26.1" customHeight="1">
      <c r="A17" s="21">
        <v>10</v>
      </c>
      <c r="B17" s="2"/>
      <c r="C17" s="74"/>
      <c r="D17" s="53" t="s">
        <v>47</v>
      </c>
      <c r="E17" s="53"/>
      <c r="F17" s="53" t="s">
        <v>44</v>
      </c>
      <c r="G17" s="53" t="s">
        <v>85</v>
      </c>
      <c r="H17" s="74"/>
      <c r="I17" s="53" t="s">
        <v>47</v>
      </c>
      <c r="J17" s="53"/>
      <c r="K17" s="53" t="s">
        <v>46</v>
      </c>
      <c r="L17" s="28"/>
      <c r="M17" s="29"/>
      <c r="N17" s="82">
        <f t="shared" si="0"/>
        <v>0</v>
      </c>
      <c r="O17" s="83">
        <f t="shared" si="1"/>
        <v>0</v>
      </c>
      <c r="P17" s="84">
        <f t="shared" si="2"/>
        <v>0</v>
      </c>
      <c r="Q17" s="85">
        <f t="shared" si="3"/>
        <v>0</v>
      </c>
      <c r="R17" s="86">
        <f t="shared" si="4"/>
        <v>0</v>
      </c>
      <c r="S17" s="87">
        <f t="shared" si="5"/>
        <v>0</v>
      </c>
      <c r="T17" s="84">
        <f t="shared" si="6"/>
        <v>0</v>
      </c>
      <c r="U17" s="85">
        <f t="shared" si="7"/>
        <v>0</v>
      </c>
      <c r="V17" s="86">
        <f t="shared" si="8"/>
        <v>0</v>
      </c>
      <c r="W17" s="87">
        <f t="shared" si="9"/>
        <v>0</v>
      </c>
      <c r="X17" s="84">
        <f t="shared" si="10"/>
        <v>0</v>
      </c>
      <c r="Y17" s="85">
        <f t="shared" si="11"/>
        <v>0</v>
      </c>
      <c r="Z17" s="86">
        <f t="shared" si="12"/>
        <v>0</v>
      </c>
      <c r="AA17" s="87">
        <f t="shared" si="13"/>
        <v>0</v>
      </c>
      <c r="AB17" s="84">
        <f t="shared" si="14"/>
        <v>0</v>
      </c>
      <c r="AC17" s="85">
        <f t="shared" si="15"/>
        <v>0</v>
      </c>
      <c r="AD17" s="86">
        <f t="shared" si="16"/>
        <v>0</v>
      </c>
      <c r="AE17" s="83">
        <f t="shared" si="17"/>
        <v>0</v>
      </c>
      <c r="AF17" s="84">
        <f t="shared" si="18"/>
        <v>0</v>
      </c>
      <c r="AG17" s="83">
        <f t="shared" si="19"/>
        <v>0</v>
      </c>
      <c r="AH17" s="86">
        <f t="shared" si="20"/>
        <v>0</v>
      </c>
      <c r="AI17" s="87">
        <f t="shared" si="21"/>
        <v>0</v>
      </c>
      <c r="AJ17" s="84">
        <f t="shared" si="22"/>
        <v>0</v>
      </c>
      <c r="AK17" s="88">
        <f t="shared" si="23"/>
        <v>0</v>
      </c>
      <c r="AL17" s="7"/>
    </row>
    <row r="18" spans="1:38" ht="26.1" customHeight="1">
      <c r="A18" s="21">
        <v>11</v>
      </c>
      <c r="B18" s="2"/>
      <c r="C18" s="74"/>
      <c r="D18" s="53" t="s">
        <v>47</v>
      </c>
      <c r="E18" s="53"/>
      <c r="F18" s="53" t="s">
        <v>44</v>
      </c>
      <c r="G18" s="53" t="s">
        <v>85</v>
      </c>
      <c r="H18" s="74"/>
      <c r="I18" s="53" t="s">
        <v>47</v>
      </c>
      <c r="J18" s="53"/>
      <c r="K18" s="53" t="s">
        <v>46</v>
      </c>
      <c r="L18" s="28"/>
      <c r="M18" s="29"/>
      <c r="N18" s="82">
        <f t="shared" si="0"/>
        <v>0</v>
      </c>
      <c r="O18" s="83">
        <f t="shared" si="1"/>
        <v>0</v>
      </c>
      <c r="P18" s="84">
        <f t="shared" si="2"/>
        <v>0</v>
      </c>
      <c r="Q18" s="85">
        <f t="shared" si="3"/>
        <v>0</v>
      </c>
      <c r="R18" s="86">
        <f t="shared" si="4"/>
        <v>0</v>
      </c>
      <c r="S18" s="87">
        <f t="shared" si="5"/>
        <v>0</v>
      </c>
      <c r="T18" s="84">
        <f t="shared" si="6"/>
        <v>0</v>
      </c>
      <c r="U18" s="85">
        <f t="shared" si="7"/>
        <v>0</v>
      </c>
      <c r="V18" s="86">
        <f t="shared" si="8"/>
        <v>0</v>
      </c>
      <c r="W18" s="87">
        <f t="shared" si="9"/>
        <v>0</v>
      </c>
      <c r="X18" s="84">
        <f t="shared" si="10"/>
        <v>0</v>
      </c>
      <c r="Y18" s="85">
        <f t="shared" si="11"/>
        <v>0</v>
      </c>
      <c r="Z18" s="86">
        <f t="shared" si="12"/>
        <v>0</v>
      </c>
      <c r="AA18" s="87">
        <f t="shared" si="13"/>
        <v>0</v>
      </c>
      <c r="AB18" s="84">
        <f t="shared" si="14"/>
        <v>0</v>
      </c>
      <c r="AC18" s="85">
        <f t="shared" si="15"/>
        <v>0</v>
      </c>
      <c r="AD18" s="86">
        <f t="shared" si="16"/>
        <v>0</v>
      </c>
      <c r="AE18" s="83">
        <f t="shared" si="17"/>
        <v>0</v>
      </c>
      <c r="AF18" s="84">
        <f t="shared" si="18"/>
        <v>0</v>
      </c>
      <c r="AG18" s="83">
        <f t="shared" si="19"/>
        <v>0</v>
      </c>
      <c r="AH18" s="86">
        <f t="shared" si="20"/>
        <v>0</v>
      </c>
      <c r="AI18" s="87">
        <f t="shared" si="21"/>
        <v>0</v>
      </c>
      <c r="AJ18" s="84">
        <f t="shared" si="22"/>
        <v>0</v>
      </c>
      <c r="AK18" s="88">
        <f t="shared" si="23"/>
        <v>0</v>
      </c>
      <c r="AL18" s="7"/>
    </row>
    <row r="19" spans="1:38" ht="26.1" customHeight="1">
      <c r="A19" s="21">
        <v>12</v>
      </c>
      <c r="B19" s="2"/>
      <c r="C19" s="74"/>
      <c r="D19" s="53" t="s">
        <v>47</v>
      </c>
      <c r="E19" s="53"/>
      <c r="F19" s="53" t="s">
        <v>44</v>
      </c>
      <c r="G19" s="53" t="s">
        <v>85</v>
      </c>
      <c r="H19" s="74"/>
      <c r="I19" s="53" t="s">
        <v>47</v>
      </c>
      <c r="J19" s="53"/>
      <c r="K19" s="53" t="s">
        <v>46</v>
      </c>
      <c r="L19" s="28"/>
      <c r="M19" s="29"/>
      <c r="N19" s="82">
        <f t="shared" si="0"/>
        <v>0</v>
      </c>
      <c r="O19" s="83">
        <f t="shared" si="1"/>
        <v>0</v>
      </c>
      <c r="P19" s="84">
        <f t="shared" si="2"/>
        <v>0</v>
      </c>
      <c r="Q19" s="85">
        <f t="shared" si="3"/>
        <v>0</v>
      </c>
      <c r="R19" s="86">
        <f t="shared" si="4"/>
        <v>0</v>
      </c>
      <c r="S19" s="87">
        <f t="shared" si="5"/>
        <v>0</v>
      </c>
      <c r="T19" s="84">
        <f t="shared" si="6"/>
        <v>0</v>
      </c>
      <c r="U19" s="85">
        <f t="shared" si="7"/>
        <v>0</v>
      </c>
      <c r="V19" s="86">
        <f t="shared" si="8"/>
        <v>0</v>
      </c>
      <c r="W19" s="87">
        <f t="shared" si="9"/>
        <v>0</v>
      </c>
      <c r="X19" s="84">
        <f t="shared" si="10"/>
        <v>0</v>
      </c>
      <c r="Y19" s="85">
        <f t="shared" si="11"/>
        <v>0</v>
      </c>
      <c r="Z19" s="86">
        <f t="shared" si="12"/>
        <v>0</v>
      </c>
      <c r="AA19" s="87">
        <f t="shared" si="13"/>
        <v>0</v>
      </c>
      <c r="AB19" s="84">
        <f t="shared" si="14"/>
        <v>0</v>
      </c>
      <c r="AC19" s="85">
        <f t="shared" si="15"/>
        <v>0</v>
      </c>
      <c r="AD19" s="86">
        <f t="shared" si="16"/>
        <v>0</v>
      </c>
      <c r="AE19" s="83">
        <f t="shared" si="17"/>
        <v>0</v>
      </c>
      <c r="AF19" s="84">
        <f t="shared" si="18"/>
        <v>0</v>
      </c>
      <c r="AG19" s="83">
        <f t="shared" si="19"/>
        <v>0</v>
      </c>
      <c r="AH19" s="86">
        <f t="shared" si="20"/>
        <v>0</v>
      </c>
      <c r="AI19" s="87">
        <f t="shared" si="21"/>
        <v>0</v>
      </c>
      <c r="AJ19" s="84">
        <f t="shared" si="22"/>
        <v>0</v>
      </c>
      <c r="AK19" s="88">
        <f t="shared" si="23"/>
        <v>0</v>
      </c>
      <c r="AL19" s="7"/>
    </row>
    <row r="20" spans="1:38" ht="26.1" customHeight="1">
      <c r="A20" s="21">
        <v>13</v>
      </c>
      <c r="B20" s="2"/>
      <c r="C20" s="74"/>
      <c r="D20" s="53" t="s">
        <v>47</v>
      </c>
      <c r="E20" s="53"/>
      <c r="F20" s="53" t="s">
        <v>44</v>
      </c>
      <c r="G20" s="53" t="s">
        <v>85</v>
      </c>
      <c r="H20" s="74"/>
      <c r="I20" s="53" t="s">
        <v>47</v>
      </c>
      <c r="J20" s="53"/>
      <c r="K20" s="53" t="s">
        <v>46</v>
      </c>
      <c r="L20" s="28"/>
      <c r="M20" s="29"/>
      <c r="N20" s="82">
        <f t="shared" si="0"/>
        <v>0</v>
      </c>
      <c r="O20" s="83">
        <f t="shared" si="1"/>
        <v>0</v>
      </c>
      <c r="P20" s="84">
        <f t="shared" si="2"/>
        <v>0</v>
      </c>
      <c r="Q20" s="85">
        <f t="shared" si="3"/>
        <v>0</v>
      </c>
      <c r="R20" s="86">
        <f t="shared" si="4"/>
        <v>0</v>
      </c>
      <c r="S20" s="87">
        <f t="shared" si="5"/>
        <v>0</v>
      </c>
      <c r="T20" s="84">
        <f t="shared" si="6"/>
        <v>0</v>
      </c>
      <c r="U20" s="85">
        <f t="shared" si="7"/>
        <v>0</v>
      </c>
      <c r="V20" s="86">
        <f t="shared" si="8"/>
        <v>0</v>
      </c>
      <c r="W20" s="87">
        <f t="shared" si="9"/>
        <v>0</v>
      </c>
      <c r="X20" s="84">
        <f t="shared" si="10"/>
        <v>0</v>
      </c>
      <c r="Y20" s="85">
        <f t="shared" si="11"/>
        <v>0</v>
      </c>
      <c r="Z20" s="86">
        <f t="shared" si="12"/>
        <v>0</v>
      </c>
      <c r="AA20" s="87">
        <f t="shared" si="13"/>
        <v>0</v>
      </c>
      <c r="AB20" s="84">
        <f t="shared" si="14"/>
        <v>0</v>
      </c>
      <c r="AC20" s="85">
        <f t="shared" si="15"/>
        <v>0</v>
      </c>
      <c r="AD20" s="86">
        <f t="shared" si="16"/>
        <v>0</v>
      </c>
      <c r="AE20" s="83">
        <f t="shared" si="17"/>
        <v>0</v>
      </c>
      <c r="AF20" s="84">
        <f t="shared" si="18"/>
        <v>0</v>
      </c>
      <c r="AG20" s="83">
        <f t="shared" si="19"/>
        <v>0</v>
      </c>
      <c r="AH20" s="86">
        <f t="shared" si="20"/>
        <v>0</v>
      </c>
      <c r="AI20" s="87">
        <f t="shared" si="21"/>
        <v>0</v>
      </c>
      <c r="AJ20" s="84">
        <f t="shared" si="22"/>
        <v>0</v>
      </c>
      <c r="AK20" s="88">
        <f t="shared" si="23"/>
        <v>0</v>
      </c>
      <c r="AL20" s="7"/>
    </row>
    <row r="21" spans="1:38" ht="26.1" customHeight="1">
      <c r="A21" s="21">
        <v>14</v>
      </c>
      <c r="B21" s="2"/>
      <c r="C21" s="74"/>
      <c r="D21" s="53" t="s">
        <v>47</v>
      </c>
      <c r="E21" s="53"/>
      <c r="F21" s="53" t="s">
        <v>44</v>
      </c>
      <c r="G21" s="53" t="s">
        <v>85</v>
      </c>
      <c r="H21" s="74"/>
      <c r="I21" s="53" t="s">
        <v>47</v>
      </c>
      <c r="J21" s="53"/>
      <c r="K21" s="53" t="s">
        <v>46</v>
      </c>
      <c r="L21" s="28"/>
      <c r="M21" s="29"/>
      <c r="N21" s="82">
        <f t="shared" si="0"/>
        <v>0</v>
      </c>
      <c r="O21" s="83">
        <f t="shared" si="1"/>
        <v>0</v>
      </c>
      <c r="P21" s="84">
        <f t="shared" si="2"/>
        <v>0</v>
      </c>
      <c r="Q21" s="85">
        <f t="shared" si="3"/>
        <v>0</v>
      </c>
      <c r="R21" s="86">
        <f t="shared" si="4"/>
        <v>0</v>
      </c>
      <c r="S21" s="87">
        <f t="shared" si="5"/>
        <v>0</v>
      </c>
      <c r="T21" s="84">
        <f t="shared" si="6"/>
        <v>0</v>
      </c>
      <c r="U21" s="85">
        <f t="shared" si="7"/>
        <v>0</v>
      </c>
      <c r="V21" s="86">
        <f t="shared" si="8"/>
        <v>0</v>
      </c>
      <c r="W21" s="87">
        <f t="shared" si="9"/>
        <v>0</v>
      </c>
      <c r="X21" s="84">
        <f t="shared" si="10"/>
        <v>0</v>
      </c>
      <c r="Y21" s="85">
        <f t="shared" si="11"/>
        <v>0</v>
      </c>
      <c r="Z21" s="86">
        <f t="shared" si="12"/>
        <v>0</v>
      </c>
      <c r="AA21" s="87">
        <f t="shared" si="13"/>
        <v>0</v>
      </c>
      <c r="AB21" s="84">
        <f t="shared" si="14"/>
        <v>0</v>
      </c>
      <c r="AC21" s="85">
        <f t="shared" si="15"/>
        <v>0</v>
      </c>
      <c r="AD21" s="86">
        <f t="shared" si="16"/>
        <v>0</v>
      </c>
      <c r="AE21" s="83">
        <f t="shared" si="17"/>
        <v>0</v>
      </c>
      <c r="AF21" s="84">
        <f t="shared" si="18"/>
        <v>0</v>
      </c>
      <c r="AG21" s="83">
        <f t="shared" si="19"/>
        <v>0</v>
      </c>
      <c r="AH21" s="86">
        <f t="shared" si="20"/>
        <v>0</v>
      </c>
      <c r="AI21" s="87">
        <f t="shared" si="21"/>
        <v>0</v>
      </c>
      <c r="AJ21" s="84">
        <f t="shared" si="22"/>
        <v>0</v>
      </c>
      <c r="AK21" s="88">
        <f t="shared" si="23"/>
        <v>0</v>
      </c>
      <c r="AL21" s="7"/>
    </row>
    <row r="22" spans="1:38" ht="26.1" customHeight="1">
      <c r="A22" s="21">
        <v>15</v>
      </c>
      <c r="B22" s="2"/>
      <c r="C22" s="74"/>
      <c r="D22" s="53" t="s">
        <v>47</v>
      </c>
      <c r="E22" s="53"/>
      <c r="F22" s="53" t="s">
        <v>44</v>
      </c>
      <c r="G22" s="53" t="s">
        <v>85</v>
      </c>
      <c r="H22" s="74"/>
      <c r="I22" s="53" t="s">
        <v>47</v>
      </c>
      <c r="J22" s="53"/>
      <c r="K22" s="53" t="s">
        <v>46</v>
      </c>
      <c r="L22" s="28"/>
      <c r="M22" s="29"/>
      <c r="N22" s="82">
        <f t="shared" si="0"/>
        <v>0</v>
      </c>
      <c r="O22" s="83">
        <f t="shared" si="1"/>
        <v>0</v>
      </c>
      <c r="P22" s="84">
        <f t="shared" si="2"/>
        <v>0</v>
      </c>
      <c r="Q22" s="85">
        <f t="shared" si="3"/>
        <v>0</v>
      </c>
      <c r="R22" s="86">
        <f t="shared" si="4"/>
        <v>0</v>
      </c>
      <c r="S22" s="87">
        <f t="shared" si="5"/>
        <v>0</v>
      </c>
      <c r="T22" s="84">
        <f t="shared" si="6"/>
        <v>0</v>
      </c>
      <c r="U22" s="85">
        <f t="shared" si="7"/>
        <v>0</v>
      </c>
      <c r="V22" s="86">
        <f t="shared" si="8"/>
        <v>0</v>
      </c>
      <c r="W22" s="87">
        <f t="shared" si="9"/>
        <v>0</v>
      </c>
      <c r="X22" s="84">
        <f t="shared" si="10"/>
        <v>0</v>
      </c>
      <c r="Y22" s="85">
        <f t="shared" si="11"/>
        <v>0</v>
      </c>
      <c r="Z22" s="86">
        <f t="shared" si="12"/>
        <v>0</v>
      </c>
      <c r="AA22" s="87">
        <f t="shared" si="13"/>
        <v>0</v>
      </c>
      <c r="AB22" s="84">
        <f t="shared" si="14"/>
        <v>0</v>
      </c>
      <c r="AC22" s="85">
        <f t="shared" si="15"/>
        <v>0</v>
      </c>
      <c r="AD22" s="86">
        <f t="shared" si="16"/>
        <v>0</v>
      </c>
      <c r="AE22" s="83">
        <f t="shared" si="17"/>
        <v>0</v>
      </c>
      <c r="AF22" s="84">
        <f t="shared" si="18"/>
        <v>0</v>
      </c>
      <c r="AG22" s="83">
        <f t="shared" si="19"/>
        <v>0</v>
      </c>
      <c r="AH22" s="86">
        <f t="shared" si="20"/>
        <v>0</v>
      </c>
      <c r="AI22" s="87">
        <f t="shared" si="21"/>
        <v>0</v>
      </c>
      <c r="AJ22" s="84">
        <f t="shared" si="22"/>
        <v>0</v>
      </c>
      <c r="AK22" s="88">
        <f t="shared" si="23"/>
        <v>0</v>
      </c>
      <c r="AL22" s="7"/>
    </row>
    <row r="23" spans="1:38" ht="26.1" customHeight="1">
      <c r="A23" s="21">
        <v>16</v>
      </c>
      <c r="B23" s="2"/>
      <c r="C23" s="74"/>
      <c r="D23" s="53" t="s">
        <v>47</v>
      </c>
      <c r="E23" s="53"/>
      <c r="F23" s="53" t="s">
        <v>44</v>
      </c>
      <c r="G23" s="53" t="s">
        <v>85</v>
      </c>
      <c r="H23" s="74"/>
      <c r="I23" s="53" t="s">
        <v>47</v>
      </c>
      <c r="J23" s="53"/>
      <c r="K23" s="53" t="s">
        <v>46</v>
      </c>
      <c r="L23" s="28"/>
      <c r="M23" s="29"/>
      <c r="N23" s="82">
        <f t="shared" si="0"/>
        <v>0</v>
      </c>
      <c r="O23" s="83">
        <f t="shared" si="1"/>
        <v>0</v>
      </c>
      <c r="P23" s="84">
        <f t="shared" si="2"/>
        <v>0</v>
      </c>
      <c r="Q23" s="85">
        <f t="shared" si="3"/>
        <v>0</v>
      </c>
      <c r="R23" s="86">
        <f t="shared" si="4"/>
        <v>0</v>
      </c>
      <c r="S23" s="87">
        <f t="shared" si="5"/>
        <v>0</v>
      </c>
      <c r="T23" s="84">
        <f t="shared" si="6"/>
        <v>0</v>
      </c>
      <c r="U23" s="85">
        <f t="shared" si="7"/>
        <v>0</v>
      </c>
      <c r="V23" s="86">
        <f t="shared" si="8"/>
        <v>0</v>
      </c>
      <c r="W23" s="87">
        <f t="shared" si="9"/>
        <v>0</v>
      </c>
      <c r="X23" s="84">
        <f t="shared" si="10"/>
        <v>0</v>
      </c>
      <c r="Y23" s="85">
        <f t="shared" si="11"/>
        <v>0</v>
      </c>
      <c r="Z23" s="86">
        <f t="shared" si="12"/>
        <v>0</v>
      </c>
      <c r="AA23" s="87">
        <f t="shared" si="13"/>
        <v>0</v>
      </c>
      <c r="AB23" s="84">
        <f t="shared" si="14"/>
        <v>0</v>
      </c>
      <c r="AC23" s="85">
        <f t="shared" si="15"/>
        <v>0</v>
      </c>
      <c r="AD23" s="86">
        <f t="shared" si="16"/>
        <v>0</v>
      </c>
      <c r="AE23" s="83">
        <f t="shared" si="17"/>
        <v>0</v>
      </c>
      <c r="AF23" s="84">
        <f t="shared" si="18"/>
        <v>0</v>
      </c>
      <c r="AG23" s="83">
        <f t="shared" si="19"/>
        <v>0</v>
      </c>
      <c r="AH23" s="86">
        <f t="shared" si="20"/>
        <v>0</v>
      </c>
      <c r="AI23" s="87">
        <f t="shared" si="21"/>
        <v>0</v>
      </c>
      <c r="AJ23" s="84">
        <f t="shared" si="22"/>
        <v>0</v>
      </c>
      <c r="AK23" s="88">
        <f t="shared" si="23"/>
        <v>0</v>
      </c>
      <c r="AL23" s="7"/>
    </row>
    <row r="24" spans="1:38" ht="26.1" customHeight="1">
      <c r="A24" s="21">
        <v>17</v>
      </c>
      <c r="B24" s="2"/>
      <c r="C24" s="74"/>
      <c r="D24" s="53" t="s">
        <v>47</v>
      </c>
      <c r="E24" s="53"/>
      <c r="F24" s="53" t="s">
        <v>44</v>
      </c>
      <c r="G24" s="53" t="s">
        <v>85</v>
      </c>
      <c r="H24" s="74"/>
      <c r="I24" s="53" t="s">
        <v>47</v>
      </c>
      <c r="J24" s="53"/>
      <c r="K24" s="53" t="s">
        <v>46</v>
      </c>
      <c r="L24" s="28"/>
      <c r="M24" s="29"/>
      <c r="N24" s="82">
        <f t="shared" si="0"/>
        <v>0</v>
      </c>
      <c r="O24" s="83">
        <f t="shared" si="1"/>
        <v>0</v>
      </c>
      <c r="P24" s="84">
        <f t="shared" si="2"/>
        <v>0</v>
      </c>
      <c r="Q24" s="85">
        <f t="shared" si="3"/>
        <v>0</v>
      </c>
      <c r="R24" s="86">
        <f t="shared" si="4"/>
        <v>0</v>
      </c>
      <c r="S24" s="87">
        <f t="shared" si="5"/>
        <v>0</v>
      </c>
      <c r="T24" s="84">
        <f t="shared" si="6"/>
        <v>0</v>
      </c>
      <c r="U24" s="85">
        <f t="shared" si="7"/>
        <v>0</v>
      </c>
      <c r="V24" s="86">
        <f t="shared" si="8"/>
        <v>0</v>
      </c>
      <c r="W24" s="87">
        <f t="shared" si="9"/>
        <v>0</v>
      </c>
      <c r="X24" s="84">
        <f t="shared" si="10"/>
        <v>0</v>
      </c>
      <c r="Y24" s="85">
        <f t="shared" si="11"/>
        <v>0</v>
      </c>
      <c r="Z24" s="86">
        <f t="shared" si="12"/>
        <v>0</v>
      </c>
      <c r="AA24" s="87">
        <f t="shared" si="13"/>
        <v>0</v>
      </c>
      <c r="AB24" s="84">
        <f t="shared" si="14"/>
        <v>0</v>
      </c>
      <c r="AC24" s="85">
        <f t="shared" si="15"/>
        <v>0</v>
      </c>
      <c r="AD24" s="86">
        <f t="shared" si="16"/>
        <v>0</v>
      </c>
      <c r="AE24" s="83">
        <f t="shared" si="17"/>
        <v>0</v>
      </c>
      <c r="AF24" s="84">
        <f t="shared" si="18"/>
        <v>0</v>
      </c>
      <c r="AG24" s="83">
        <f t="shared" si="19"/>
        <v>0</v>
      </c>
      <c r="AH24" s="86">
        <f t="shared" si="20"/>
        <v>0</v>
      </c>
      <c r="AI24" s="87">
        <f t="shared" si="21"/>
        <v>0</v>
      </c>
      <c r="AJ24" s="84">
        <f t="shared" si="22"/>
        <v>0</v>
      </c>
      <c r="AK24" s="88">
        <f t="shared" si="23"/>
        <v>0</v>
      </c>
      <c r="AL24" s="7"/>
    </row>
    <row r="25" spans="1:38" ht="26.1" customHeight="1">
      <c r="A25" s="21">
        <v>18</v>
      </c>
      <c r="B25" s="2"/>
      <c r="C25" s="74"/>
      <c r="D25" s="53" t="s">
        <v>47</v>
      </c>
      <c r="E25" s="53"/>
      <c r="F25" s="53" t="s">
        <v>44</v>
      </c>
      <c r="G25" s="53" t="s">
        <v>85</v>
      </c>
      <c r="H25" s="74"/>
      <c r="I25" s="53" t="s">
        <v>47</v>
      </c>
      <c r="J25" s="53"/>
      <c r="K25" s="53" t="s">
        <v>46</v>
      </c>
      <c r="L25" s="28"/>
      <c r="M25" s="29"/>
      <c r="N25" s="82">
        <f t="shared" si="0"/>
        <v>0</v>
      </c>
      <c r="O25" s="83">
        <f t="shared" si="1"/>
        <v>0</v>
      </c>
      <c r="P25" s="84">
        <f t="shared" si="2"/>
        <v>0</v>
      </c>
      <c r="Q25" s="85">
        <f t="shared" si="3"/>
        <v>0</v>
      </c>
      <c r="R25" s="86">
        <f t="shared" si="4"/>
        <v>0</v>
      </c>
      <c r="S25" s="87">
        <f t="shared" si="5"/>
        <v>0</v>
      </c>
      <c r="T25" s="84">
        <f t="shared" si="6"/>
        <v>0</v>
      </c>
      <c r="U25" s="85">
        <f t="shared" si="7"/>
        <v>0</v>
      </c>
      <c r="V25" s="86">
        <f t="shared" si="8"/>
        <v>0</v>
      </c>
      <c r="W25" s="87">
        <f t="shared" si="9"/>
        <v>0</v>
      </c>
      <c r="X25" s="84">
        <f t="shared" si="10"/>
        <v>0</v>
      </c>
      <c r="Y25" s="85">
        <f t="shared" si="11"/>
        <v>0</v>
      </c>
      <c r="Z25" s="86">
        <f t="shared" si="12"/>
        <v>0</v>
      </c>
      <c r="AA25" s="87">
        <f t="shared" si="13"/>
        <v>0</v>
      </c>
      <c r="AB25" s="84">
        <f t="shared" si="14"/>
        <v>0</v>
      </c>
      <c r="AC25" s="85">
        <f t="shared" si="15"/>
        <v>0</v>
      </c>
      <c r="AD25" s="86">
        <f t="shared" si="16"/>
        <v>0</v>
      </c>
      <c r="AE25" s="83">
        <f t="shared" si="17"/>
        <v>0</v>
      </c>
      <c r="AF25" s="84">
        <f t="shared" si="18"/>
        <v>0</v>
      </c>
      <c r="AG25" s="83">
        <f t="shared" si="19"/>
        <v>0</v>
      </c>
      <c r="AH25" s="86">
        <f t="shared" si="20"/>
        <v>0</v>
      </c>
      <c r="AI25" s="87">
        <f t="shared" si="21"/>
        <v>0</v>
      </c>
      <c r="AJ25" s="84">
        <f t="shared" si="22"/>
        <v>0</v>
      </c>
      <c r="AK25" s="88">
        <f t="shared" si="23"/>
        <v>0</v>
      </c>
      <c r="AL25" s="7"/>
    </row>
    <row r="26" spans="1:38" ht="26.1" customHeight="1">
      <c r="A26" s="21">
        <v>19</v>
      </c>
      <c r="B26" s="2"/>
      <c r="C26" s="74"/>
      <c r="D26" s="53" t="s">
        <v>47</v>
      </c>
      <c r="E26" s="53"/>
      <c r="F26" s="53" t="s">
        <v>44</v>
      </c>
      <c r="G26" s="53" t="s">
        <v>85</v>
      </c>
      <c r="H26" s="74"/>
      <c r="I26" s="53" t="s">
        <v>47</v>
      </c>
      <c r="J26" s="53"/>
      <c r="K26" s="53" t="s">
        <v>46</v>
      </c>
      <c r="L26" s="28"/>
      <c r="M26" s="29"/>
      <c r="N26" s="82">
        <f t="shared" si="0"/>
        <v>0</v>
      </c>
      <c r="O26" s="83">
        <f t="shared" si="1"/>
        <v>0</v>
      </c>
      <c r="P26" s="84">
        <f t="shared" si="2"/>
        <v>0</v>
      </c>
      <c r="Q26" s="85">
        <f t="shared" si="3"/>
        <v>0</v>
      </c>
      <c r="R26" s="86">
        <f t="shared" si="4"/>
        <v>0</v>
      </c>
      <c r="S26" s="87">
        <f t="shared" si="5"/>
        <v>0</v>
      </c>
      <c r="T26" s="84">
        <f>IF(AND($C26=$C$51,$E26&lt;=7,$H26=$C$51,$J26&gt;=7),$L26,IF(AND($C26=$C$51,$E26&lt;=7,$H26=$C$52,$J26&lt;=3),$L26,0))</f>
        <v>0</v>
      </c>
      <c r="U26" s="85">
        <f t="shared" si="7"/>
        <v>0</v>
      </c>
      <c r="V26" s="86">
        <f t="shared" si="8"/>
        <v>0</v>
      </c>
      <c r="W26" s="87">
        <f t="shared" si="9"/>
        <v>0</v>
      </c>
      <c r="X26" s="84">
        <f t="shared" si="10"/>
        <v>0</v>
      </c>
      <c r="Y26" s="85">
        <f t="shared" si="11"/>
        <v>0</v>
      </c>
      <c r="Z26" s="86">
        <f t="shared" si="12"/>
        <v>0</v>
      </c>
      <c r="AA26" s="87">
        <f t="shared" si="13"/>
        <v>0</v>
      </c>
      <c r="AB26" s="84">
        <f t="shared" si="14"/>
        <v>0</v>
      </c>
      <c r="AC26" s="85">
        <f t="shared" si="15"/>
        <v>0</v>
      </c>
      <c r="AD26" s="86">
        <f t="shared" si="16"/>
        <v>0</v>
      </c>
      <c r="AE26" s="83">
        <f t="shared" si="17"/>
        <v>0</v>
      </c>
      <c r="AF26" s="84">
        <f t="shared" si="18"/>
        <v>0</v>
      </c>
      <c r="AG26" s="83">
        <f t="shared" si="19"/>
        <v>0</v>
      </c>
      <c r="AH26" s="86">
        <f t="shared" si="20"/>
        <v>0</v>
      </c>
      <c r="AI26" s="87">
        <f t="shared" si="21"/>
        <v>0</v>
      </c>
      <c r="AJ26" s="84">
        <f t="shared" si="22"/>
        <v>0</v>
      </c>
      <c r="AK26" s="88">
        <f t="shared" si="23"/>
        <v>0</v>
      </c>
      <c r="AL26" s="7"/>
    </row>
    <row r="27" spans="1:38" ht="26.1" customHeight="1" thickBot="1">
      <c r="A27" s="21">
        <v>20</v>
      </c>
      <c r="B27" s="2"/>
      <c r="C27" s="74"/>
      <c r="D27" s="53" t="s">
        <v>47</v>
      </c>
      <c r="E27" s="53"/>
      <c r="F27" s="53" t="s">
        <v>44</v>
      </c>
      <c r="G27" s="53" t="s">
        <v>85</v>
      </c>
      <c r="H27" s="74"/>
      <c r="I27" s="53" t="s">
        <v>47</v>
      </c>
      <c r="J27" s="53"/>
      <c r="K27" s="53" t="s">
        <v>46</v>
      </c>
      <c r="L27" s="30"/>
      <c r="M27" s="31"/>
      <c r="N27" s="89">
        <f>IF(AND($C27=$C$51,$E27=4),$L27,0)</f>
        <v>0</v>
      </c>
      <c r="O27" s="90">
        <f t="shared" si="1"/>
        <v>0</v>
      </c>
      <c r="P27" s="91">
        <f t="shared" si="2"/>
        <v>0</v>
      </c>
      <c r="Q27" s="92">
        <f t="shared" si="3"/>
        <v>0</v>
      </c>
      <c r="R27" s="93">
        <f t="shared" si="4"/>
        <v>0</v>
      </c>
      <c r="S27" s="94">
        <f t="shared" si="5"/>
        <v>0</v>
      </c>
      <c r="T27" s="91">
        <f t="shared" si="6"/>
        <v>0</v>
      </c>
      <c r="U27" s="92">
        <f t="shared" si="7"/>
        <v>0</v>
      </c>
      <c r="V27" s="93">
        <f t="shared" si="8"/>
        <v>0</v>
      </c>
      <c r="W27" s="94">
        <f t="shared" si="9"/>
        <v>0</v>
      </c>
      <c r="X27" s="91">
        <f t="shared" si="10"/>
        <v>0</v>
      </c>
      <c r="Y27" s="92">
        <f t="shared" si="11"/>
        <v>0</v>
      </c>
      <c r="Z27" s="93">
        <f t="shared" si="12"/>
        <v>0</v>
      </c>
      <c r="AA27" s="94">
        <f t="shared" si="13"/>
        <v>0</v>
      </c>
      <c r="AB27" s="91">
        <f t="shared" si="14"/>
        <v>0</v>
      </c>
      <c r="AC27" s="92">
        <f t="shared" si="15"/>
        <v>0</v>
      </c>
      <c r="AD27" s="93">
        <f t="shared" si="16"/>
        <v>0</v>
      </c>
      <c r="AE27" s="90">
        <f t="shared" si="17"/>
        <v>0</v>
      </c>
      <c r="AF27" s="91">
        <f t="shared" si="18"/>
        <v>0</v>
      </c>
      <c r="AG27" s="90">
        <f t="shared" si="19"/>
        <v>0</v>
      </c>
      <c r="AH27" s="93">
        <f t="shared" si="20"/>
        <v>0</v>
      </c>
      <c r="AI27" s="94">
        <f t="shared" si="21"/>
        <v>0</v>
      </c>
      <c r="AJ27" s="91">
        <f t="shared" si="22"/>
        <v>0</v>
      </c>
      <c r="AK27" s="95">
        <f t="shared" si="23"/>
        <v>0</v>
      </c>
      <c r="AL27" s="7"/>
    </row>
    <row r="28" spans="1:38" ht="26.1" customHeight="1" thickBot="1">
      <c r="A28" s="272" t="s">
        <v>16</v>
      </c>
      <c r="B28" s="273"/>
      <c r="C28" s="273"/>
      <c r="D28" s="273"/>
      <c r="E28" s="273"/>
      <c r="F28" s="273"/>
      <c r="G28" s="273"/>
      <c r="H28" s="273"/>
      <c r="I28" s="273"/>
      <c r="J28" s="273"/>
      <c r="K28" s="274"/>
      <c r="L28" s="275">
        <f>(SUM(L8:L27)*60+SUM(M8:M27))/60</f>
        <v>0</v>
      </c>
      <c r="M28" s="276"/>
      <c r="N28" s="259">
        <f>(SUM(N8:N27)*60+SUM(O8:O27))/60</f>
        <v>0</v>
      </c>
      <c r="O28" s="260"/>
      <c r="P28" s="259">
        <f>(SUM(P8:P27)*60+SUM(Q8:Q27))/60</f>
        <v>0</v>
      </c>
      <c r="Q28" s="260"/>
      <c r="R28" s="259">
        <f>(SUM(R8:R27)*60+SUM(S8:S27))/60</f>
        <v>0</v>
      </c>
      <c r="S28" s="260"/>
      <c r="T28" s="259">
        <f>(SUM(T8:T27)*60+SUM(U8:U27))/60</f>
        <v>0</v>
      </c>
      <c r="U28" s="260"/>
      <c r="V28" s="259">
        <f>(SUM(V8:V27)*60+SUM(W8:W27))/60</f>
        <v>0</v>
      </c>
      <c r="W28" s="260"/>
      <c r="X28" s="259">
        <f>(SUM(X8:X27)*60+SUM(Y8:Y27))/60</f>
        <v>0</v>
      </c>
      <c r="Y28" s="260"/>
      <c r="Z28" s="259">
        <f>(SUM(Z8:Z27)*60+SUM(AA8:AA27))/60</f>
        <v>0</v>
      </c>
      <c r="AA28" s="260"/>
      <c r="AB28" s="259">
        <f>(SUM(AB8:AB27)*60+SUM(AC8:AC27))/60</f>
        <v>0</v>
      </c>
      <c r="AC28" s="260"/>
      <c r="AD28" s="259">
        <f>(SUM(AD8:AD27)*60+SUM(AE8:AE27))/60</f>
        <v>0</v>
      </c>
      <c r="AE28" s="260"/>
      <c r="AF28" s="295">
        <f>(SUM(AF8:AF27)*60+SUM(AG8:AG27))/60</f>
        <v>0</v>
      </c>
      <c r="AG28" s="295"/>
      <c r="AH28" s="294">
        <f>(SUM(AH8:AH27)*60+SUM(AI8:AI27))/60</f>
        <v>0</v>
      </c>
      <c r="AI28" s="294"/>
      <c r="AJ28" s="259">
        <f>(SUM(AJ8:AJ27)*60+SUM(AK8:AK27))/60</f>
        <v>0</v>
      </c>
      <c r="AK28" s="260"/>
      <c r="AL28" s="7"/>
    </row>
    <row r="29" spans="1:38" ht="26.1" customHeight="1" thickBot="1">
      <c r="A29" s="267" t="s">
        <v>67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9"/>
      <c r="L29" s="270"/>
      <c r="M29" s="271"/>
      <c r="N29" s="262">
        <f>$L29</f>
        <v>0</v>
      </c>
      <c r="O29" s="263"/>
      <c r="P29" s="264">
        <f>$L29</f>
        <v>0</v>
      </c>
      <c r="Q29" s="263"/>
      <c r="R29" s="264">
        <f>$L29</f>
        <v>0</v>
      </c>
      <c r="S29" s="263"/>
      <c r="T29" s="264">
        <f>$L29</f>
        <v>0</v>
      </c>
      <c r="U29" s="263"/>
      <c r="V29" s="264">
        <f>$L29</f>
        <v>0</v>
      </c>
      <c r="W29" s="263"/>
      <c r="X29" s="264">
        <f>$L29</f>
        <v>0</v>
      </c>
      <c r="Y29" s="263"/>
      <c r="Z29" s="264">
        <f>$L29</f>
        <v>0</v>
      </c>
      <c r="AA29" s="263"/>
      <c r="AB29" s="264">
        <f>$L29</f>
        <v>0</v>
      </c>
      <c r="AC29" s="263"/>
      <c r="AD29" s="264">
        <f>$L29</f>
        <v>0</v>
      </c>
      <c r="AE29" s="263"/>
      <c r="AF29" s="296">
        <f>$L29</f>
        <v>0</v>
      </c>
      <c r="AG29" s="297"/>
      <c r="AH29" s="298">
        <f>$L29</f>
        <v>0</v>
      </c>
      <c r="AI29" s="298"/>
      <c r="AJ29" s="264">
        <f>$L29</f>
        <v>0</v>
      </c>
      <c r="AK29" s="263"/>
      <c r="AL29" s="7"/>
    </row>
    <row r="30" spans="1:38" ht="26.1" customHeight="1">
      <c r="A30" s="256" t="s">
        <v>128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8"/>
      <c r="L30" s="254">
        <f>IFERROR(L28/L29,0)</f>
        <v>0</v>
      </c>
      <c r="M30" s="255"/>
      <c r="N30" s="254">
        <f>IFERROR(N28/N29,0)</f>
        <v>0</v>
      </c>
      <c r="O30" s="255"/>
      <c r="P30" s="254">
        <f>IFERROR(P28/P29,0)</f>
        <v>0</v>
      </c>
      <c r="Q30" s="255"/>
      <c r="R30" s="254">
        <f>IFERROR(R28/R29,0)</f>
        <v>0</v>
      </c>
      <c r="S30" s="255"/>
      <c r="T30" s="254">
        <f>IFERROR(T28/T29,0)</f>
        <v>0</v>
      </c>
      <c r="U30" s="255"/>
      <c r="V30" s="254">
        <f>IFERROR(V28/V29,0)</f>
        <v>0</v>
      </c>
      <c r="W30" s="255"/>
      <c r="X30" s="254">
        <f>IFERROR(X28/X29,0)</f>
        <v>0</v>
      </c>
      <c r="Y30" s="255"/>
      <c r="Z30" s="254">
        <f>IFERROR(Z28/Z29,0)</f>
        <v>0</v>
      </c>
      <c r="AA30" s="255"/>
      <c r="AB30" s="254">
        <f>IFERROR(AB28/AB29,0)</f>
        <v>0</v>
      </c>
      <c r="AC30" s="255"/>
      <c r="AD30" s="254">
        <f>IFERROR(AD28/AD29,0)</f>
        <v>0</v>
      </c>
      <c r="AE30" s="255"/>
      <c r="AF30" s="254">
        <f>IFERROR(AF28/AF29,0)</f>
        <v>0</v>
      </c>
      <c r="AG30" s="255"/>
      <c r="AH30" s="254">
        <f>IFERROR(AH28/AH29,0)</f>
        <v>0</v>
      </c>
      <c r="AI30" s="255"/>
      <c r="AJ30" s="254">
        <f>IFERROR(AJ28/AJ29,0)</f>
        <v>0</v>
      </c>
      <c r="AK30" s="255"/>
      <c r="AL30" s="7"/>
    </row>
    <row r="31" spans="1:38">
      <c r="AL31" s="7"/>
    </row>
    <row r="32" spans="1:38">
      <c r="AL32" s="7"/>
    </row>
    <row r="33" spans="1:38">
      <c r="AL33" s="7"/>
    </row>
    <row r="34" spans="1:38">
      <c r="AL34" s="7"/>
    </row>
    <row r="35" spans="1:38">
      <c r="AL35" s="7"/>
    </row>
    <row r="36" spans="1:38" ht="26.1" customHeight="1" thickBot="1">
      <c r="A36" s="168" t="s">
        <v>127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80"/>
      <c r="M36" s="80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7"/>
    </row>
    <row r="37" spans="1:38">
      <c r="A37" s="245" t="s">
        <v>14</v>
      </c>
      <c r="B37" s="278" t="s">
        <v>88</v>
      </c>
      <c r="C37" s="228" t="s">
        <v>43</v>
      </c>
      <c r="D37" s="228"/>
      <c r="E37" s="228"/>
      <c r="F37" s="228"/>
      <c r="G37" s="228"/>
      <c r="H37" s="228"/>
      <c r="I37" s="228"/>
      <c r="J37" s="228"/>
      <c r="K37" s="281"/>
      <c r="L37" s="285" t="s">
        <v>68</v>
      </c>
      <c r="M37" s="286"/>
      <c r="N37" s="251" t="s">
        <v>69</v>
      </c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3"/>
      <c r="AL37" s="7"/>
    </row>
    <row r="38" spans="1:38">
      <c r="A38" s="246"/>
      <c r="B38" s="279"/>
      <c r="C38" s="282"/>
      <c r="D38" s="282"/>
      <c r="E38" s="282"/>
      <c r="F38" s="282"/>
      <c r="G38" s="282"/>
      <c r="H38" s="282"/>
      <c r="I38" s="282"/>
      <c r="J38" s="282"/>
      <c r="K38" s="283"/>
      <c r="L38" s="287"/>
      <c r="M38" s="288"/>
      <c r="N38" s="289">
        <v>4</v>
      </c>
      <c r="O38" s="290"/>
      <c r="P38" s="290">
        <v>5</v>
      </c>
      <c r="Q38" s="290"/>
      <c r="R38" s="290">
        <v>6</v>
      </c>
      <c r="S38" s="290"/>
      <c r="T38" s="290">
        <v>7</v>
      </c>
      <c r="U38" s="290"/>
      <c r="V38" s="290">
        <v>8</v>
      </c>
      <c r="W38" s="290"/>
      <c r="X38" s="290">
        <v>9</v>
      </c>
      <c r="Y38" s="290"/>
      <c r="Z38" s="290">
        <v>10</v>
      </c>
      <c r="AA38" s="290"/>
      <c r="AB38" s="290">
        <v>11</v>
      </c>
      <c r="AC38" s="290"/>
      <c r="AD38" s="290">
        <v>12</v>
      </c>
      <c r="AE38" s="290"/>
      <c r="AF38" s="292">
        <v>1</v>
      </c>
      <c r="AG38" s="293"/>
      <c r="AH38" s="290">
        <v>2</v>
      </c>
      <c r="AI38" s="290"/>
      <c r="AJ38" s="290">
        <v>3</v>
      </c>
      <c r="AK38" s="291"/>
      <c r="AL38" s="7"/>
    </row>
    <row r="39" spans="1:38" ht="13.5" customHeight="1">
      <c r="A39" s="277"/>
      <c r="B39" s="280"/>
      <c r="C39" s="194"/>
      <c r="D39" s="194"/>
      <c r="E39" s="194"/>
      <c r="F39" s="194"/>
      <c r="G39" s="194"/>
      <c r="H39" s="194"/>
      <c r="I39" s="194"/>
      <c r="J39" s="194"/>
      <c r="K39" s="284"/>
      <c r="L39" s="26" t="s">
        <v>20</v>
      </c>
      <c r="M39" s="27" t="s">
        <v>21</v>
      </c>
      <c r="N39" s="76" t="s">
        <v>20</v>
      </c>
      <c r="O39" s="35" t="s">
        <v>21</v>
      </c>
      <c r="P39" s="36" t="s">
        <v>20</v>
      </c>
      <c r="Q39" s="77" t="s">
        <v>21</v>
      </c>
      <c r="R39" s="78" t="s">
        <v>20</v>
      </c>
      <c r="S39" s="35" t="s">
        <v>21</v>
      </c>
      <c r="T39" s="36" t="s">
        <v>20</v>
      </c>
      <c r="U39" s="77" t="s">
        <v>21</v>
      </c>
      <c r="V39" s="78" t="s">
        <v>20</v>
      </c>
      <c r="W39" s="35" t="s">
        <v>21</v>
      </c>
      <c r="X39" s="36" t="s">
        <v>20</v>
      </c>
      <c r="Y39" s="77" t="s">
        <v>21</v>
      </c>
      <c r="Z39" s="78" t="s">
        <v>20</v>
      </c>
      <c r="AA39" s="35" t="s">
        <v>21</v>
      </c>
      <c r="AB39" s="36" t="s">
        <v>20</v>
      </c>
      <c r="AC39" s="77" t="s">
        <v>21</v>
      </c>
      <c r="AD39" s="36" t="s">
        <v>20</v>
      </c>
      <c r="AE39" s="35" t="s">
        <v>21</v>
      </c>
      <c r="AF39" s="36" t="s">
        <v>20</v>
      </c>
      <c r="AG39" s="35" t="s">
        <v>21</v>
      </c>
      <c r="AH39" s="34" t="s">
        <v>20</v>
      </c>
      <c r="AI39" s="35" t="s">
        <v>21</v>
      </c>
      <c r="AJ39" s="36" t="s">
        <v>20</v>
      </c>
      <c r="AK39" s="47" t="s">
        <v>21</v>
      </c>
      <c r="AL39" s="7"/>
    </row>
    <row r="40" spans="1:38" ht="26.1" customHeight="1">
      <c r="A40" s="21">
        <v>1</v>
      </c>
      <c r="B40" s="2"/>
      <c r="C40" s="74"/>
      <c r="D40" s="53" t="s">
        <v>47</v>
      </c>
      <c r="E40" s="53"/>
      <c r="F40" s="53" t="s">
        <v>44</v>
      </c>
      <c r="G40" s="53" t="s">
        <v>85</v>
      </c>
      <c r="H40" s="74"/>
      <c r="I40" s="53" t="s">
        <v>47</v>
      </c>
      <c r="J40" s="53"/>
      <c r="K40" s="53" t="s">
        <v>46</v>
      </c>
      <c r="L40" s="28"/>
      <c r="M40" s="29"/>
      <c r="N40" s="96">
        <f>IF(AND($C40=$C$51,$E40=4),$L40,0)</f>
        <v>0</v>
      </c>
      <c r="O40" s="87">
        <f>IF(AND($C40=$C$51,$E40=4),$M40,0)</f>
        <v>0</v>
      </c>
      <c r="P40" s="97">
        <f>IF(AND($C40=$C$51,$E40&lt;=5,$H40=$C$51,$J40&gt;=5),$L40,IF(AND($C40=$C$51,$E40&lt;=5,$H40=$C$52,$J40&lt;=3),$L40,0))</f>
        <v>0</v>
      </c>
      <c r="Q40" s="85">
        <f>IF(AND($C40=$C$51,$E40&lt;=5,$H40=$C$51,$J40&gt;=5),$M40,IF(AND($C40=$C$51,$E40&lt;=5,$H40=$C$52,$J40&lt;=3),$M40,0))</f>
        <v>0</v>
      </c>
      <c r="R40" s="96">
        <f>IF(AND($C40=$C$51,$E40&lt;=6,$H40=$C$51,$J40&gt;=6),$L40,IF(AND($C40=$C$51,$E40&lt;=6,$H40=$C$52,$J40&lt;=3),$L40,0))</f>
        <v>0</v>
      </c>
      <c r="S40" s="87">
        <f>IF(AND($C40=$C$51,$E40&lt;=6,$H40=$C$51,$J40&gt;=6),$M40,IF(AND($C40=$C$51,$E40&lt;=6,$H40=$C$52,$J40&lt;=3),$M40,0))</f>
        <v>0</v>
      </c>
      <c r="T40" s="97">
        <f>IF(AND($C40=$C$51,$E40&lt;=7,$H40=$C$51,$J40&gt;=7),$L40,IF(AND($C40=$C$51,$E40&lt;=7,$H40=$C$52,$J40&lt;=3),$L40,0))</f>
        <v>0</v>
      </c>
      <c r="U40" s="85">
        <f>IF(AND($C40=$C$51,$E40&lt;=7,$H40=$C$51,$J40&gt;=7),$M40,IF(AND($C40=$C$51,$E40&lt;=7,$H40=$C$52,$J40&lt;=3),$M40,0))</f>
        <v>0</v>
      </c>
      <c r="V40" s="96">
        <f>IF(AND($C40=$C$51,$E40&lt;=8,$H40=$C$51,$J40&gt;=8),$L40,IF(AND($C40=$C$51,$E40&lt;=8,$H40=$C$52,$J40&lt;=3),$L40,0))</f>
        <v>0</v>
      </c>
      <c r="W40" s="87">
        <f>IF(AND($C40=$C$51,$E40&lt;=8,$H40=$C$51,$J40&gt;=8),$M40,IF(AND($C40=$C$51,$E40&lt;=8,$H40=$C$52,$J40&lt;=3),$M40,0))</f>
        <v>0</v>
      </c>
      <c r="X40" s="97">
        <f>IF(AND($C40=$C$51,$E40&lt;=9,$H40=$C$51,$J40&gt;=9),$L40,IF(AND($C40=$C$51,$E40&lt;=9,$H40=$C$52,$J40&lt;=3),$L40,0))</f>
        <v>0</v>
      </c>
      <c r="Y40" s="85">
        <f>IF(AND($C40=$C$51,$E40&lt;=9,$H40=$C$51,$J40&gt;=9),$M40,IF(AND($C40=$C$51,$E40&lt;=9,$H40=$C$52,$J40&lt;=3),$M40,0))</f>
        <v>0</v>
      </c>
      <c r="Z40" s="96">
        <f>IF(AND($C40=$C$51,$E40&lt;=10,$H40=$C$51,$J40&gt;=10),$L40,IF(AND($C40=$C$51,$E40&lt;=10,$H40=$C$52,$J40&lt;=3),$L40,0))</f>
        <v>0</v>
      </c>
      <c r="AA40" s="87">
        <f>IF(AND($C40=$C$51,$E40&lt;=10,$H40=$C$51,$J40&gt;=10),$M40,IF(AND($C40=$C$51,$E40&lt;=10,$H40=$C$52,$J40&lt;=3),$M40,0))</f>
        <v>0</v>
      </c>
      <c r="AB40" s="97">
        <f>IF(AND($C40=$C$51,$E40&lt;=11,$H40=$C$51,$J40&gt;=11),$L40,IF(AND($C40=$C$51,$E40&lt;=11,$H40=$C$52,$J40&lt;=3),$L40,0))</f>
        <v>0</v>
      </c>
      <c r="AC40" s="85">
        <f>IF(AND($C40=$C$51,$E40&lt;=11,$H40=$C$51,$J40&gt;=11),$M40,IF(AND($C40=$C$51,$E40&lt;=11,$H40=$C$52,$J40&lt;=3),$M40,0))</f>
        <v>0</v>
      </c>
      <c r="AD40" s="96">
        <f>IF(AND($C40=$C$51,$E40&lt;=12,$H40=$C$51,$J40=12),$L40,IF(AND($C40=$C$51,$E40&lt;=12,$H40=$C$52,$J40&lt;=3),$L40,0))</f>
        <v>0</v>
      </c>
      <c r="AE40" s="87">
        <f>IF(AND($C40=$C$51,$E40&lt;=12,$H40=$C$51,$J40&gt;=12),$M40,IF(AND($C40=$C$51,$E40&lt;=12,$H40=$C$52,$J40&lt;=3),$M40,0))</f>
        <v>0</v>
      </c>
      <c r="AF40" s="97">
        <f>IF(AND($C40=$C$51,$E40&lt;=12,$H40=$C$52,$J40&lt;=3),$L40,IF(AND($C40=$C$52,$E40&lt;=1,$H40=$C$52,$J40&lt;=3),$L40,0))</f>
        <v>0</v>
      </c>
      <c r="AG40" s="87">
        <f>IF(AND($C40=$C$51,$E40&lt;=12,$H40=$C$52,$J40&gt;=1),$M40,IF(AND($C40=$C$52,$E40&lt;=1,$H40=$C$52,$J40&lt;=3),$M40,0))</f>
        <v>0</v>
      </c>
      <c r="AH40" s="96">
        <f>IF(AND($C40=$C$51,$E40&lt;=12,$H40=$C$52,$J40&gt;=2),$L40,IF(AND($C40=$C$52,$E40&lt;=2,$H40=$C$52,$J40&gt;1),$L40,0))</f>
        <v>0</v>
      </c>
      <c r="AI40" s="87">
        <f>IF(AND($C40=$C$51,$E40&lt;=12,$H40=$C$52,$J40&gt;=2),$M40,IF(AND($C40=$C$52,$E40&lt;=2,$H40=$C$52,$J40&gt;1),$M40,0))</f>
        <v>0</v>
      </c>
      <c r="AJ40" s="97">
        <f>IF(AND($C40=$C$51,$E40&lt;=12,$H40=$C$52,$J40=3),$L40,IF(AND($C40=$C$52,$E40&lt;=3,$H40=$C$52,$J40=3),$L40,0))</f>
        <v>0</v>
      </c>
      <c r="AK40" s="88">
        <f>IF(AND($C40=$C$51,$E40&lt;=12,$H40=$C$52,$J40=3),$M40,IF(AND($C40=$C$52,$E40&lt;=3,$H40=$C$52,$J40=3),$M40,0))</f>
        <v>0</v>
      </c>
      <c r="AL40" s="7"/>
    </row>
    <row r="41" spans="1:38" ht="26.1" customHeight="1">
      <c r="A41" s="21">
        <v>2</v>
      </c>
      <c r="B41" s="2"/>
      <c r="C41" s="74"/>
      <c r="D41" s="53" t="s">
        <v>47</v>
      </c>
      <c r="E41" s="53"/>
      <c r="F41" s="53" t="s">
        <v>44</v>
      </c>
      <c r="G41" s="53" t="s">
        <v>85</v>
      </c>
      <c r="H41" s="74"/>
      <c r="I41" s="53" t="s">
        <v>47</v>
      </c>
      <c r="J41" s="53"/>
      <c r="K41" s="53" t="s">
        <v>46</v>
      </c>
      <c r="L41" s="28"/>
      <c r="M41" s="29"/>
      <c r="N41" s="96">
        <f>IF(AND($C41=$C$51,$E41=4),$L41,0)</f>
        <v>0</v>
      </c>
      <c r="O41" s="87">
        <f>IF(AND($C41=$C$51,$E41=4),$M41,0)</f>
        <v>0</v>
      </c>
      <c r="P41" s="97">
        <f>IF(AND($C41=$C$51,$E41&lt;=5,$H41=$C$51,$J41&gt;=5),$L41,IF(AND($C41=$C$51,$E41&lt;=5,$H41=$C$52,$J41&lt;=3),$L41,0))</f>
        <v>0</v>
      </c>
      <c r="Q41" s="85">
        <f>IF(AND($C41=$C$51,$E41&lt;=5,$H41=$C$51,$J41&gt;=5),$M41,IF(AND($C41=$C$51,$E41&lt;=5,$H41=$C$52,$J41&lt;=3),$M41,0))</f>
        <v>0</v>
      </c>
      <c r="R41" s="96">
        <f>IF(AND($C41=$C$51,$E41&lt;=6,$H41=$C$51,$J41&gt;=6),$L41,IF(AND($C41=$C$51,$E41&lt;=6,$H41=$C$52,$J41&lt;=3),$L41,0))</f>
        <v>0</v>
      </c>
      <c r="S41" s="87">
        <f>IF(AND($C41=$C$51,$E41&lt;=6,$H41=$C$51,$J41&gt;=6),$M41,IF(AND($C41=$C$51,$E41&lt;=6,$H41=$C$52,$J41&lt;=3),$M41,0))</f>
        <v>0</v>
      </c>
      <c r="T41" s="97">
        <f>IF(AND($C41=$C$51,$E41&lt;=7,$H41=$C$51,$J41&gt;=7),$L41,IF(AND($C41=$C$51,$E41&lt;=7,$H41=$C$52,$J41&lt;=3),$L41,0))</f>
        <v>0</v>
      </c>
      <c r="U41" s="85">
        <f>IF(AND($C41=$C$51,$E41&lt;=7,$H41=$C$51,$J41&gt;=7),$M41,IF(AND($C41=$C$51,$E41&lt;=7,$H41=$C$52,$J41&lt;=3),$M41,0))</f>
        <v>0</v>
      </c>
      <c r="V41" s="96">
        <f>IF(AND($C41=$C$51,$E41&lt;=8,$H41=$C$51,$J41&gt;=8),$L41,IF(AND($C41=$C$51,$E41&lt;=8,$H41=$C$52,$J41&lt;=3),$L41,0))</f>
        <v>0</v>
      </c>
      <c r="W41" s="87">
        <f>IF(AND($C41=$C$51,$E41&lt;=8,$H41=$C$51,$J41&gt;=8),$M41,IF(AND($C41=$C$51,$E41&lt;=8,$H41=$C$52,$J41&lt;=3),$M41,0))</f>
        <v>0</v>
      </c>
      <c r="X41" s="97">
        <f>IF(AND($C41=$C$51,$E41&lt;=9,$H41=$C$51,$J41&gt;=9),$L41,IF(AND($C41=$C$51,$E41&lt;=9,$H41=$C$52,$J41&lt;=3),$L41,0))</f>
        <v>0</v>
      </c>
      <c r="Y41" s="85">
        <f>IF(AND($C41=$C$51,$E41&lt;=9,$H41=$C$51,$J41&gt;=9),$M41,IF(AND($C41=$C$51,$E41&lt;=9,$H41=$C$52,$J41&lt;=3),$M41,0))</f>
        <v>0</v>
      </c>
      <c r="Z41" s="96">
        <f>IF(AND($C41=$C$51,$E41&lt;=10,$H41=$C$51,$J41&gt;=10),$L41,IF(AND($C41=$C$51,$E41&lt;=10,$H41=$C$52,$J41&lt;=3),$L41,0))</f>
        <v>0</v>
      </c>
      <c r="AA41" s="87">
        <f>IF(AND($C41=$C$51,$E41&lt;=10,$H41=$C$51,$J41&gt;=10),$M41,IF(AND($C41=$C$51,$E41&lt;=10,$H41=$C$52,$J41&lt;=3),$M41,0))</f>
        <v>0</v>
      </c>
      <c r="AB41" s="97">
        <f>IF(AND($C41=$C$51,$E41&lt;=11,$H41=$C$51,$J41&gt;=11),$L41,IF(AND($C41=$C$51,$E41&lt;=11,$H41=$C$52,$J41&lt;=3),$L41,0))</f>
        <v>0</v>
      </c>
      <c r="AC41" s="85">
        <f>IF(AND($C41=$C$51,$E41&lt;=11,$H41=$C$51,$J41&gt;=11),$M41,IF(AND($C41=$C$51,$E41&lt;=11,$H41=$C$52,$J41&lt;=3),$M41,0))</f>
        <v>0</v>
      </c>
      <c r="AD41" s="96">
        <f>IF(AND($C41=$C$51,$E41&lt;=12,$H41=$C$51,$J41=12),$L41,IF(AND($C41=$C$51,$E41&lt;=12,$H41=$C$52,$J41&lt;=3),$L41,0))</f>
        <v>0</v>
      </c>
      <c r="AE41" s="87">
        <f>IF(AND($C41=$C$51,$E41&lt;=12,$H41=$C$51,$J41&gt;=12),$M41,IF(AND($C41=$C$51,$E41&lt;=12,$H41=$C$52,$J41&lt;=3),$M41,0))</f>
        <v>0</v>
      </c>
      <c r="AF41" s="97">
        <f>IF(AND($C41=$C$51,$E41&lt;=12,$H41=$C$52,$J41&lt;=3),$L41,IF(AND($C41=$C$52,$E41&lt;=1,$H41=$C$52,$J41&lt;=3),$L41,0))</f>
        <v>0</v>
      </c>
      <c r="AG41" s="87">
        <f>IF(AND($C41=$C$51,$E41&lt;=12,$H41=$C$52,$J41&gt;=1),$M41,IF(AND($C41=$C$52,$E41&lt;=1,$H41=$C$52,$J41&lt;=3),$M41,0))</f>
        <v>0</v>
      </c>
      <c r="AH41" s="96">
        <f>IF(AND($C41=$C$51,$E41&lt;=12,$H41=$C$52,$J41&gt;=2),$L41,IF(AND($C41=$C$52,$E41&lt;=2,$H41=$C$52,$J41&gt;1),$L41,0))</f>
        <v>0</v>
      </c>
      <c r="AI41" s="87">
        <f>IF(AND($C41=$C$51,$E41&lt;=12,$H41=$C$52,$J41&gt;=2),$M41,IF(AND($C41=$C$52,$E41&lt;=2,$H41=$C$52,$J41&gt;1),$M41,0))</f>
        <v>0</v>
      </c>
      <c r="AJ41" s="97">
        <f>IF(AND($C41=$C$51,$E41&lt;=12,$H41=$C$52,$J41=3),$L41,IF(AND($C41=$C$52,$E41&lt;=3,$H41=$C$52,$J41=3),$L41,0))</f>
        <v>0</v>
      </c>
      <c r="AK41" s="88">
        <f>IF(AND($C41=$C$51,$E41&lt;=12,$H41=$C$52,$J41=3),$M41,IF(AND($C41=$C$52,$E41&lt;=3,$H41=$C$52,$J41=3),$M41,0))</f>
        <v>0</v>
      </c>
      <c r="AL41" s="7"/>
    </row>
    <row r="42" spans="1:38" ht="26.1" customHeight="1">
      <c r="A42" s="21">
        <v>3</v>
      </c>
      <c r="B42" s="2"/>
      <c r="C42" s="74"/>
      <c r="D42" s="53" t="s">
        <v>47</v>
      </c>
      <c r="E42" s="53"/>
      <c r="F42" s="53" t="s">
        <v>44</v>
      </c>
      <c r="G42" s="53" t="s">
        <v>85</v>
      </c>
      <c r="H42" s="74"/>
      <c r="I42" s="53" t="s">
        <v>47</v>
      </c>
      <c r="J42" s="53"/>
      <c r="K42" s="53" t="s">
        <v>46</v>
      </c>
      <c r="L42" s="28"/>
      <c r="M42" s="29"/>
      <c r="N42" s="96">
        <f>IF(AND($C42=$C$51,$E42=4),$L42,0)</f>
        <v>0</v>
      </c>
      <c r="O42" s="87">
        <f>IF(AND($C42=$C$51,$E42=4),$M42,0)</f>
        <v>0</v>
      </c>
      <c r="P42" s="97">
        <f>IF(AND($C42=$C$51,$E42&lt;=5,$H42=$C$51,$J42&gt;=5),$L42,IF(AND($C42=$C$51,$E42&lt;=5,$H42=$C$52,$J42&lt;=3),$L42,0))</f>
        <v>0</v>
      </c>
      <c r="Q42" s="85">
        <f>IF(AND($C42=$C$51,$E42&lt;=5,$H42=$C$51,$J42&gt;=5),$M42,IF(AND($C42=$C$51,$E42&lt;=5,$H42=$C$52,$J42&lt;=3),$M42,0))</f>
        <v>0</v>
      </c>
      <c r="R42" s="96">
        <f>IF(AND($C42=$C$51,$E42&lt;=6,$H42=$C$51,$J42&gt;=6),$L42,IF(AND($C42=$C$51,$E42&lt;=6,$H42=$C$52,$J42&lt;=3),$L42,0))</f>
        <v>0</v>
      </c>
      <c r="S42" s="87">
        <f>IF(AND($C42=$C$51,$E42&lt;=6,$H42=$C$51,$J42&gt;=6),$M42,IF(AND($C42=$C$51,$E42&lt;=6,$H42=$C$52,$J42&lt;=3),$M42,0))</f>
        <v>0</v>
      </c>
      <c r="T42" s="97">
        <f>IF(AND($C42=$C$51,$E42&lt;=7,$H42=$C$51,$J42&gt;=7),$L42,IF(AND($C42=$C$51,$E42&lt;=7,$H42=$C$52,$J42&lt;=3),$L42,0))</f>
        <v>0</v>
      </c>
      <c r="U42" s="85">
        <f>IF(AND($C42=$C$51,$E42&lt;=7,$H42=$C$51,$J42&gt;=7),$M42,IF(AND($C42=$C$51,$E42&lt;=7,$H42=$C$52,$J42&lt;=3),$M42,0))</f>
        <v>0</v>
      </c>
      <c r="V42" s="96">
        <f>IF(AND($C42=$C$51,$E42&lt;=8,$H42=$C$51,$J42&gt;=8),$L42,IF(AND($C42=$C$51,$E42&lt;=8,$H42=$C$52,$J42&lt;=3),$L42,0))</f>
        <v>0</v>
      </c>
      <c r="W42" s="87">
        <f>IF(AND($C42=$C$51,$E42&lt;=8,$H42=$C$51,$J42&gt;=8),$M42,IF(AND($C42=$C$51,$E42&lt;=8,$H42=$C$52,$J42&lt;=3),$M42,0))</f>
        <v>0</v>
      </c>
      <c r="X42" s="97">
        <f>IF(AND($C42=$C$51,$E42&lt;=9,$H42=$C$51,$J42&gt;=9),$L42,IF(AND($C42=$C$51,$E42&lt;=9,$H42=$C$52,$J42&lt;=3),$L42,0))</f>
        <v>0</v>
      </c>
      <c r="Y42" s="85">
        <f>IF(AND($C42=$C$51,$E42&lt;=9,$H42=$C$51,$J42&gt;=9),$M42,IF(AND($C42=$C$51,$E42&lt;=9,$H42=$C$52,$J42&lt;=3),$M42,0))</f>
        <v>0</v>
      </c>
      <c r="Z42" s="96">
        <f>IF(AND($C42=$C$51,$E42&lt;=10,$H42=$C$51,$J42&gt;=10),$L42,IF(AND($C42=$C$51,$E42&lt;=10,$H42=$C$52,$J42&lt;=3),$L42,0))</f>
        <v>0</v>
      </c>
      <c r="AA42" s="87">
        <f>IF(AND($C42=$C$51,$E42&lt;=10,$H42=$C$51,$J42&gt;=10),$M42,IF(AND($C42=$C$51,$E42&lt;=10,$H42=$C$52,$J42&lt;=3),$M42,0))</f>
        <v>0</v>
      </c>
      <c r="AB42" s="97">
        <f>IF(AND($C42=$C$51,$E42&lt;=11,$H42=$C$51,$J42&gt;=11),$L42,IF(AND($C42=$C$51,$E42&lt;=11,$H42=$C$52,$J42&lt;=3),$L42,0))</f>
        <v>0</v>
      </c>
      <c r="AC42" s="85">
        <f>IF(AND($C42=$C$51,$E42&lt;=11,$H42=$C$51,$J42&gt;=11),$M42,IF(AND($C42=$C$51,$E42&lt;=11,$H42=$C$52,$J42&lt;=3),$M42,0))</f>
        <v>0</v>
      </c>
      <c r="AD42" s="96">
        <f>IF(AND($C42=$C$51,$E42&lt;=12,$H42=$C$51,$J42=12),$L42,IF(AND($C42=$C$51,$E42&lt;=12,$H42=$C$52,$J42&lt;=3),$L42,0))</f>
        <v>0</v>
      </c>
      <c r="AE42" s="87">
        <f>IF(AND($C42=$C$51,$E42&lt;=12,$H42=$C$51,$J42&gt;=12),$M42,IF(AND($C42=$C$51,$E42&lt;=12,$H42=$C$52,$J42&lt;=3),$M42,0))</f>
        <v>0</v>
      </c>
      <c r="AF42" s="97">
        <f>IF(AND($C42=$C$51,$E42&lt;=12,$H42=$C$52,$J42&lt;=3),$L42,IF(AND($C42=$C$52,$E42&lt;=1,$H42=$C$52,$J42&lt;=3),$L42,0))</f>
        <v>0</v>
      </c>
      <c r="AG42" s="87">
        <f>IF(AND($C42=$C$51,$E42&lt;=12,$H42=$C$52,$J42&gt;=1),$M42,IF(AND($C42=$C$52,$E42&lt;=1,$H42=$C$52,$J42&lt;=3),$M42,0))</f>
        <v>0</v>
      </c>
      <c r="AH42" s="96">
        <f>IF(AND($C42=$C$51,$E42&lt;=12,$H42=$C$52,$J42&gt;=2),$L42,IF(AND($C42=$C$52,$E42&lt;=2,$H42=$C$52,$J42&gt;1),$L42,0))</f>
        <v>0</v>
      </c>
      <c r="AI42" s="87">
        <f>IF(AND($C42=$C$51,$E42&lt;=12,$H42=$C$52,$J42&gt;=2),$M42,IF(AND($C42=$C$52,$E42&lt;=2,$H42=$C$52,$J42&gt;1),$M42,0))</f>
        <v>0</v>
      </c>
      <c r="AJ42" s="97">
        <f>IF(AND($C42=$C$51,$E42&lt;=12,$H42=$C$52,$J42=3),$L42,IF(AND($C42=$C$52,$E42&lt;=3,$H42=$C$52,$J42=3),$L42,0))</f>
        <v>0</v>
      </c>
      <c r="AK42" s="88">
        <f>IF(AND($C42=$C$51,$E42&lt;=12,$H42=$C$52,$J42=3),$M42,IF(AND($C42=$C$52,$E42&lt;=3,$H42=$C$52,$J42=3),$M42,0))</f>
        <v>0</v>
      </c>
      <c r="AL42" s="7"/>
    </row>
    <row r="43" spans="1:38" ht="26.1" customHeight="1">
      <c r="A43" s="21">
        <v>4</v>
      </c>
      <c r="B43" s="2"/>
      <c r="C43" s="74"/>
      <c r="D43" s="53" t="s">
        <v>47</v>
      </c>
      <c r="E43" s="53"/>
      <c r="F43" s="53" t="s">
        <v>44</v>
      </c>
      <c r="G43" s="53" t="s">
        <v>85</v>
      </c>
      <c r="H43" s="74"/>
      <c r="I43" s="53" t="s">
        <v>47</v>
      </c>
      <c r="J43" s="53"/>
      <c r="K43" s="53" t="s">
        <v>46</v>
      </c>
      <c r="L43" s="28"/>
      <c r="M43" s="29"/>
      <c r="N43" s="96">
        <f>IF(AND($C43=$C$51,$E43=4),$L43,0)</f>
        <v>0</v>
      </c>
      <c r="O43" s="87">
        <f>IF(AND($C43=$C$51,$E43=4),$M43,0)</f>
        <v>0</v>
      </c>
      <c r="P43" s="97">
        <f>IF(AND($C43=$C$51,$E43&lt;=5,$H43=$C$51,$J43&gt;=5),$L43,IF(AND($C43=$C$51,$E43&lt;=5,$H43=$C$52,$J43&lt;=3),$L43,0))</f>
        <v>0</v>
      </c>
      <c r="Q43" s="85">
        <f>IF(AND($C43=$C$51,$E43&lt;=5,$H43=$C$51,$J43&gt;=5),$M43,IF(AND($C43=$C$51,$E43&lt;=5,$H43=$C$52,$J43&lt;=3),$M43,0))</f>
        <v>0</v>
      </c>
      <c r="R43" s="96">
        <f>IF(AND($C43=$C$51,$E43&lt;=6,$H43=$C$51,$J43&gt;=6),$L43,IF(AND($C43=$C$51,$E43&lt;=6,$H43=$C$52,$J43&lt;=3),$L43,0))</f>
        <v>0</v>
      </c>
      <c r="S43" s="87">
        <f>IF(AND($C43=$C$51,$E43&lt;=6,$H43=$C$51,$J43&gt;=6),$M43,IF(AND($C43=$C$51,$E43&lt;=6,$H43=$C$52,$J43&lt;=3),$M43,0))</f>
        <v>0</v>
      </c>
      <c r="T43" s="97">
        <f>IF(AND($C43=$C$51,$E43&lt;=7,$H43=$C$51,$J43&gt;=7),$L43,IF(AND($C43=$C$51,$E43&lt;=7,$H43=$C$52,$J43&lt;=3),$L43,0))</f>
        <v>0</v>
      </c>
      <c r="U43" s="85">
        <f>IF(AND($C43=$C$51,$E43&lt;=7,$H43=$C$51,$J43&gt;=7),$M43,IF(AND($C43=$C$51,$E43&lt;=7,$H43=$C$52,$J43&lt;=3),$M43,0))</f>
        <v>0</v>
      </c>
      <c r="V43" s="96">
        <f>IF(AND($C43=$C$51,$E43&lt;=8,$H43=$C$51,$J43&gt;=8),$L43,IF(AND($C43=$C$51,$E43&lt;=8,$H43=$C$52,$J43&lt;=3),$L43,0))</f>
        <v>0</v>
      </c>
      <c r="W43" s="87">
        <f>IF(AND($C43=$C$51,$E43&lt;=8,$H43=$C$51,$J43&gt;=8),$M43,IF(AND($C43=$C$51,$E43&lt;=8,$H43=$C$52,$J43&lt;=3),$M43,0))</f>
        <v>0</v>
      </c>
      <c r="X43" s="97">
        <f>IF(AND($C43=$C$51,$E43&lt;=9,$H43=$C$51,$J43&gt;=9),$L43,IF(AND($C43=$C$51,$E43&lt;=9,$H43=$C$52,$J43&lt;=3),$L43,0))</f>
        <v>0</v>
      </c>
      <c r="Y43" s="85">
        <f>IF(AND($C43=$C$51,$E43&lt;=9,$H43=$C$51,$J43&gt;=9),$M43,IF(AND($C43=$C$51,$E43&lt;=9,$H43=$C$52,$J43&lt;=3),$M43,0))</f>
        <v>0</v>
      </c>
      <c r="Z43" s="96">
        <f>IF(AND($C43=$C$51,$E43&lt;=10,$H43=$C$51,$J43&gt;=10),$L43,IF(AND($C43=$C$51,$E43&lt;=10,$H43=$C$52,$J43&lt;=3),$L43,0))</f>
        <v>0</v>
      </c>
      <c r="AA43" s="87">
        <f>IF(AND($C43=$C$51,$E43&lt;=10,$H43=$C$51,$J43&gt;=10),$M43,IF(AND($C43=$C$51,$E43&lt;=10,$H43=$C$52,$J43&lt;=3),$M43,0))</f>
        <v>0</v>
      </c>
      <c r="AB43" s="97">
        <f>IF(AND($C43=$C$51,$E43&lt;=11,$H43=$C$51,$J43&gt;=11),$L43,IF(AND($C43=$C$51,$E43&lt;=11,$H43=$C$52,$J43&lt;=3),$L43,0))</f>
        <v>0</v>
      </c>
      <c r="AC43" s="85">
        <f>IF(AND($C43=$C$51,$E43&lt;=11,$H43=$C$51,$J43&gt;=11),$M43,IF(AND($C43=$C$51,$E43&lt;=11,$H43=$C$52,$J43&lt;=3),$M43,0))</f>
        <v>0</v>
      </c>
      <c r="AD43" s="96">
        <f>IF(AND($C43=$C$51,$E43&lt;=12,$H43=$C$51,$J43=12),$L43,IF(AND($C43=$C$51,$E43&lt;=12,$H43=$C$52,$J43&lt;=3),$L43,0))</f>
        <v>0</v>
      </c>
      <c r="AE43" s="87">
        <f>IF(AND($C43=$C$51,$E43&lt;=12,$H43=$C$51,$J43&gt;=12),$M43,IF(AND($C43=$C$51,$E43&lt;=12,$H43=$C$52,$J43&lt;=3),$M43,0))</f>
        <v>0</v>
      </c>
      <c r="AF43" s="97">
        <f>IF(AND($C43=$C$51,$E43&lt;=12,$H43=$C$52,$J43&lt;=3),$L43,IF(AND($C43=$C$52,$E43&lt;=1,$H43=$C$52,$J43&lt;=3),$L43,0))</f>
        <v>0</v>
      </c>
      <c r="AG43" s="87">
        <f>IF(AND($C43=$C$51,$E43&lt;=12,$H43=$C$52,$J43&gt;=1),$M43,IF(AND($C43=$C$52,$E43&lt;=1,$H43=$C$52,$J43&lt;=3),$M43,0))</f>
        <v>0</v>
      </c>
      <c r="AH43" s="96">
        <f>IF(AND($C43=$C$51,$E43&lt;=12,$H43=$C$52,$J43&gt;=2),$L43,IF(AND($C43=$C$52,$E43&lt;=2,$H43=$C$52,$J43&gt;1),$L43,0))</f>
        <v>0</v>
      </c>
      <c r="AI43" s="87">
        <f>IF(AND($C43=$C$51,$E43&lt;=12,$H43=$C$52,$J43&gt;=2),$M43,IF(AND($C43=$C$52,$E43&lt;=2,$H43=$C$52,$J43&gt;1),$M43,0))</f>
        <v>0</v>
      </c>
      <c r="AJ43" s="97">
        <f>IF(AND($C43=$C$51,$E43&lt;=12,$H43=$C$52,$J43=3),$L43,IF(AND($C43=$C$52,$E43&lt;=3,$H43=$C$52,$J43=3),$L43,0))</f>
        <v>0</v>
      </c>
      <c r="AK43" s="88">
        <f>IF(AND($C43=$C$51,$E43&lt;=12,$H43=$C$52,$J43=3),$M43,IF(AND($C43=$C$52,$E43&lt;=3,$H43=$C$52,$J43=3),$M43,0))</f>
        <v>0</v>
      </c>
      <c r="AL43" s="7"/>
    </row>
    <row r="44" spans="1:38" ht="26.1" customHeight="1" thickBot="1">
      <c r="A44" s="21">
        <v>5</v>
      </c>
      <c r="B44" s="2"/>
      <c r="C44" s="74"/>
      <c r="D44" s="53" t="s">
        <v>47</v>
      </c>
      <c r="E44" s="53"/>
      <c r="F44" s="53" t="s">
        <v>44</v>
      </c>
      <c r="G44" s="53" t="s">
        <v>85</v>
      </c>
      <c r="H44" s="74"/>
      <c r="I44" s="53" t="s">
        <v>47</v>
      </c>
      <c r="J44" s="53"/>
      <c r="K44" s="53" t="s">
        <v>46</v>
      </c>
      <c r="L44" s="30"/>
      <c r="M44" s="31"/>
      <c r="N44" s="98">
        <f>IF(AND($C44=$C$51,$E44=4),$L44,0)</f>
        <v>0</v>
      </c>
      <c r="O44" s="94">
        <f>IF(AND($C44=$C$51,$E44=4),$M44,0)</f>
        <v>0</v>
      </c>
      <c r="P44" s="99">
        <f>IF(AND($C44=$C$51,$E44&lt;=5,$H44=$C$51,$J44&gt;=5),$L44,IF(AND($C44=$C$51,$E44&lt;=5,$H44=$C$52,$J44&lt;=3),$L44,0))</f>
        <v>0</v>
      </c>
      <c r="Q44" s="92">
        <f>IF(AND($C44=$C$51,$E44&lt;=5,$H44=$C$51,$J44&gt;=5),$M44,IF(AND($C44=$C$51,$E44&lt;=5,$H44=$C$52,$J44&lt;=3),$M44,0))</f>
        <v>0</v>
      </c>
      <c r="R44" s="98">
        <f>IF(AND($C44=$C$51,$E44&lt;=6,$H44=$C$51,$J44&gt;=6),$L44,IF(AND($C44=$C$51,$E44&lt;=6,$H44=$C$52,$J44&lt;=3),$L44,0))</f>
        <v>0</v>
      </c>
      <c r="S44" s="94">
        <f>IF(AND($C44=$C$51,$E44&lt;=6,$H44=$C$51,$J44&gt;=6),$M44,IF(AND($C44=$C$51,$E44&lt;=6,$H44=$C$52,$J44&lt;=3),$M44,0))</f>
        <v>0</v>
      </c>
      <c r="T44" s="99">
        <f>IF(AND($C44=$C$51,$E44&lt;=7,$H44=$C$51,$J44&gt;=7),$L44,IF(AND($C44=$C$51,$E44&lt;=7,$H44=$C$52,$J44&lt;=3),$L44,0))</f>
        <v>0</v>
      </c>
      <c r="U44" s="92">
        <f>IF(AND($C44=$C$51,$E44&lt;=7,$H44=$C$51,$J44&gt;=7),$M44,IF(AND($C44=$C$51,$E44&lt;=7,$H44=$C$52,$J44&lt;=3),$M44,0))</f>
        <v>0</v>
      </c>
      <c r="V44" s="98">
        <f>IF(AND($C44=$C$51,$E44&lt;=8,$H44=$C$51,$J44&gt;=8),$L44,IF(AND($C44=$C$51,$E44&lt;=8,$H44=$C$52,$J44&lt;=3),$L44,0))</f>
        <v>0</v>
      </c>
      <c r="W44" s="94">
        <f>IF(AND($C44=$C$51,$E44&lt;=8,$H44=$C$51,$J44&gt;=8),$M44,IF(AND($C44=$C$51,$E44&lt;=8,$H44=$C$52,$J44&lt;=3),$M44,0))</f>
        <v>0</v>
      </c>
      <c r="X44" s="99">
        <f>IF(AND($C44=$C$51,$E44&lt;=9,$H44=$C$51,$J44&gt;=9),$L44,IF(AND($C44=$C$51,$E44&lt;=9,$H44=$C$52,$J44&lt;=3),$L44,0))</f>
        <v>0</v>
      </c>
      <c r="Y44" s="92">
        <f>IF(AND($C44=$C$51,$E44&lt;=9,$H44=$C$51,$J44&gt;=9),$M44,IF(AND($C44=$C$51,$E44&lt;=9,$H44=$C$52,$J44&lt;=3),$M44,0))</f>
        <v>0</v>
      </c>
      <c r="Z44" s="98">
        <f>IF(AND($C44=$C$51,$E44&lt;=10,$H44=$C$51,$J44&gt;=10),$L44,IF(AND($C44=$C$51,$E44&lt;=10,$H44=$C$52,$J44&lt;=3),$L44,0))</f>
        <v>0</v>
      </c>
      <c r="AA44" s="94">
        <f>IF(AND($C44=$C$51,$E44&lt;=10,$H44=$C$51,$J44&gt;=10),$M44,IF(AND($C44=$C$51,$E44&lt;=10,$H44=$C$52,$J44&lt;=3),$M44,0))</f>
        <v>0</v>
      </c>
      <c r="AB44" s="99">
        <f>IF(AND($C44=$C$51,$E44&lt;=11,$H44=$C$51,$J44&gt;=11),$L44,IF(AND($C44=$C$51,$E44&lt;=11,$H44=$C$52,$J44&lt;=3),$L44,0))</f>
        <v>0</v>
      </c>
      <c r="AC44" s="92">
        <f>IF(AND($C44=$C$51,$E44&lt;=11,$H44=$C$51,$J44&gt;=11),$M44,IF(AND($C44=$C$51,$E44&lt;=11,$H44=$C$52,$J44&lt;=3),$M44,0))</f>
        <v>0</v>
      </c>
      <c r="AD44" s="98">
        <f>IF(AND($C44=$C$51,$E44&lt;=12,$H44=$C$51,$J44=12),$L44,IF(AND($C44=$C$51,$E44&lt;=12,$H44=$C$52,$J44&lt;=3),$L44,0))</f>
        <v>0</v>
      </c>
      <c r="AE44" s="94">
        <f>IF(AND($C44=$C$51,$E44&lt;=12,$H44=$C$51,$J44&gt;=12),$M44,IF(AND($C44=$C$51,$E44&lt;=12,$H44=$C$52,$J44&lt;=3),$M44,0))</f>
        <v>0</v>
      </c>
      <c r="AF44" s="100">
        <f>IF(AND($C44=$C$51,$E44&lt;=12,$H44=$C$52,$J44&lt;=3),$L44,IF(AND($C44=$C$52,$E44&lt;=1,$H44=$C$52,$J44&lt;=3),$L44,0))</f>
        <v>0</v>
      </c>
      <c r="AG44" s="101">
        <f>IF(AND($C44=$C$51,$E44&lt;=12,$H44=$C$52,$J44&gt;=1),$M44,IF(AND($C44=$C$52,$E44&lt;=1,$H44=$C$52,$J44&lt;=3),$M44,0))</f>
        <v>0</v>
      </c>
      <c r="AH44" s="98">
        <f>IF(AND($C44=$C$51,$E44&lt;=12,$H44=$C$52,$J44&gt;=2),$L44,IF(AND($C44=$C$52,$E44&lt;=2,$H44=$C$52,$J44&gt;1),$L44,0))</f>
        <v>0</v>
      </c>
      <c r="AI44" s="94">
        <f>IF(AND($C44=$C$51,$E44&lt;=12,$H44=$C$52,$J44&gt;=2),$M44,IF(AND($C44=$C$52,$E44&lt;=2,$H44=$C$52,$J44&gt;1),$M44,0))</f>
        <v>0</v>
      </c>
      <c r="AJ44" s="99">
        <f>IF(AND($C44=$C$51,$E44&lt;=12,$H44=$C$52,$J44=3),$L44,IF(AND($C44=$C$52,$E44&lt;=3,$H44=$C$52,$J44=3),$L44,0))</f>
        <v>0</v>
      </c>
      <c r="AK44" s="95">
        <f>IF(AND($C44=$C$51,$E44&lt;=12,$H44=$C$52,$J44=3),$M44,IF(AND($C44=$C$52,$E44&lt;=3,$H44=$C$52,$J44=3),$M44,0))</f>
        <v>0</v>
      </c>
      <c r="AL44" s="7"/>
    </row>
    <row r="45" spans="1:38" ht="26.1" customHeight="1" thickBot="1">
      <c r="A45" s="272" t="s">
        <v>16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4"/>
      <c r="L45" s="275">
        <f>(SUM(L40:L44)*60+SUM(M40:M44))/60</f>
        <v>0</v>
      </c>
      <c r="M45" s="276"/>
      <c r="N45" s="259">
        <f>(SUM(N40:N44)*60+SUM(O40:O44))/60</f>
        <v>0</v>
      </c>
      <c r="O45" s="260"/>
      <c r="P45" s="259">
        <f>(SUM(P40:P44)*60+SUM(Q40:Q44))/60</f>
        <v>0</v>
      </c>
      <c r="Q45" s="260"/>
      <c r="R45" s="259">
        <f>(SUM(R40:R44)*60+SUM(S40:S44))/60</f>
        <v>0</v>
      </c>
      <c r="S45" s="260"/>
      <c r="T45" s="259">
        <f>(SUM(T40:T44)*60+SUM(U40:U44))/60</f>
        <v>0</v>
      </c>
      <c r="U45" s="260"/>
      <c r="V45" s="259">
        <f>(SUM(V40:V44)*60+SUM(W40:W44))/60</f>
        <v>0</v>
      </c>
      <c r="W45" s="260"/>
      <c r="X45" s="259">
        <f>(SUM(X40:X44)*60+SUM(Y40:Y44))/60</f>
        <v>0</v>
      </c>
      <c r="Y45" s="260"/>
      <c r="Z45" s="259">
        <f>(SUM(Z40:Z44)*60+SUM(AA40:AA44))/60</f>
        <v>0</v>
      </c>
      <c r="AA45" s="260"/>
      <c r="AB45" s="259">
        <f>(SUM(AB40:AB44)*60+SUM(AC40:AC44))/60</f>
        <v>0</v>
      </c>
      <c r="AC45" s="260"/>
      <c r="AD45" s="259">
        <f>(SUM(AD40:AD44)*60+SUM(AE40:AE44))/60</f>
        <v>0</v>
      </c>
      <c r="AE45" s="260"/>
      <c r="AF45" s="266">
        <f>(SUM(AF40:AF44)*60+SUM(AG40:AG44))/60</f>
        <v>0</v>
      </c>
      <c r="AG45" s="266"/>
      <c r="AH45" s="261">
        <f>(SUM(AH40:AH44)*60+SUM(AI40:AI44))/60</f>
        <v>0</v>
      </c>
      <c r="AI45" s="260"/>
      <c r="AJ45" s="259">
        <f>(SUM(AJ40:AJ44)*60+SUM(AK40:AK44))/60</f>
        <v>0</v>
      </c>
      <c r="AK45" s="260"/>
      <c r="AL45" s="7"/>
    </row>
    <row r="46" spans="1:38" ht="26.1" customHeight="1" thickBot="1">
      <c r="A46" s="267" t="s">
        <v>67</v>
      </c>
      <c r="B46" s="268"/>
      <c r="C46" s="268"/>
      <c r="D46" s="268"/>
      <c r="E46" s="268"/>
      <c r="F46" s="268"/>
      <c r="G46" s="268"/>
      <c r="H46" s="268"/>
      <c r="I46" s="268"/>
      <c r="J46" s="268"/>
      <c r="K46" s="269"/>
      <c r="L46" s="270"/>
      <c r="M46" s="271"/>
      <c r="N46" s="262">
        <f>$L46</f>
        <v>0</v>
      </c>
      <c r="O46" s="263"/>
      <c r="P46" s="264">
        <f>$L46</f>
        <v>0</v>
      </c>
      <c r="Q46" s="263"/>
      <c r="R46" s="264">
        <f>$L46</f>
        <v>0</v>
      </c>
      <c r="S46" s="263"/>
      <c r="T46" s="264">
        <f>$L46</f>
        <v>0</v>
      </c>
      <c r="U46" s="263"/>
      <c r="V46" s="264">
        <f>$L46</f>
        <v>0</v>
      </c>
      <c r="W46" s="263"/>
      <c r="X46" s="264">
        <f>$L46</f>
        <v>0</v>
      </c>
      <c r="Y46" s="263"/>
      <c r="Z46" s="264">
        <f>$L46</f>
        <v>0</v>
      </c>
      <c r="AA46" s="263"/>
      <c r="AB46" s="264">
        <f>$L46</f>
        <v>0</v>
      </c>
      <c r="AC46" s="263"/>
      <c r="AD46" s="264">
        <f>$L46</f>
        <v>0</v>
      </c>
      <c r="AE46" s="263"/>
      <c r="AF46" s="265">
        <f>$L46</f>
        <v>0</v>
      </c>
      <c r="AG46" s="265"/>
      <c r="AH46" s="262">
        <f>$L46</f>
        <v>0</v>
      </c>
      <c r="AI46" s="263"/>
      <c r="AJ46" s="264">
        <f>$L46</f>
        <v>0</v>
      </c>
      <c r="AK46" s="263"/>
      <c r="AL46" s="7"/>
    </row>
    <row r="47" spans="1:38" ht="26.1" customHeight="1">
      <c r="A47" s="256" t="s">
        <v>128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8"/>
      <c r="L47" s="254">
        <f>IFERROR(L45/L46,0)</f>
        <v>0</v>
      </c>
      <c r="M47" s="255"/>
      <c r="N47" s="254">
        <f>IFERROR(N45/N46,0)</f>
        <v>0</v>
      </c>
      <c r="O47" s="255"/>
      <c r="P47" s="254">
        <f>IFERROR(P45/P46,0)</f>
        <v>0</v>
      </c>
      <c r="Q47" s="255"/>
      <c r="R47" s="254">
        <f>IFERROR(R45/R46,0)</f>
        <v>0</v>
      </c>
      <c r="S47" s="255"/>
      <c r="T47" s="254">
        <f>IFERROR(T45/T46,0)</f>
        <v>0</v>
      </c>
      <c r="U47" s="255"/>
      <c r="V47" s="254">
        <f>IFERROR(V45/V46,0)</f>
        <v>0</v>
      </c>
      <c r="W47" s="255"/>
      <c r="X47" s="254">
        <f>IFERROR(X45/X46,0)</f>
        <v>0</v>
      </c>
      <c r="Y47" s="255"/>
      <c r="Z47" s="254">
        <f>IFERROR(Z45/Z46,0)</f>
        <v>0</v>
      </c>
      <c r="AA47" s="255"/>
      <c r="AB47" s="254">
        <f>IFERROR(AB45/AB46,0)</f>
        <v>0</v>
      </c>
      <c r="AC47" s="255"/>
      <c r="AD47" s="254">
        <f>IFERROR(AD45/AD46,0)</f>
        <v>0</v>
      </c>
      <c r="AE47" s="255"/>
      <c r="AF47" s="254">
        <f>IFERROR(AF45/AF46,0)</f>
        <v>0</v>
      </c>
      <c r="AG47" s="255"/>
      <c r="AH47" s="254">
        <f>IFERROR(AH45/AH46,0)</f>
        <v>0</v>
      </c>
      <c r="AI47" s="255"/>
      <c r="AJ47" s="254">
        <f>IFERROR(AJ45/AJ46,0)</f>
        <v>0</v>
      </c>
      <c r="AK47" s="255"/>
      <c r="AL47" s="7"/>
    </row>
    <row r="48" spans="1:38">
      <c r="AL48" s="7"/>
    </row>
    <row r="49" spans="3:38">
      <c r="AL49" s="7"/>
    </row>
    <row r="50" spans="3:38">
      <c r="AL50" s="7"/>
    </row>
    <row r="51" spans="3:38">
      <c r="C51" s="1">
        <v>2024</v>
      </c>
    </row>
    <row r="52" spans="3:38">
      <c r="C52" s="1">
        <v>2025</v>
      </c>
    </row>
    <row r="54" spans="3:38">
      <c r="D54" s="1">
        <v>4</v>
      </c>
    </row>
    <row r="55" spans="3:38">
      <c r="D55" s="1">
        <v>5</v>
      </c>
    </row>
    <row r="56" spans="3:38">
      <c r="D56" s="1">
        <v>6</v>
      </c>
    </row>
    <row r="57" spans="3:38">
      <c r="D57" s="1">
        <v>7</v>
      </c>
    </row>
    <row r="58" spans="3:38">
      <c r="D58" s="1">
        <v>8</v>
      </c>
    </row>
    <row r="59" spans="3:38">
      <c r="D59" s="1">
        <v>9</v>
      </c>
    </row>
    <row r="60" spans="3:38">
      <c r="D60" s="1">
        <v>10</v>
      </c>
    </row>
    <row r="61" spans="3:38">
      <c r="D61" s="1">
        <v>11</v>
      </c>
    </row>
    <row r="62" spans="3:38">
      <c r="D62" s="1">
        <v>12</v>
      </c>
    </row>
    <row r="63" spans="3:38">
      <c r="D63" s="1">
        <v>1</v>
      </c>
    </row>
    <row r="64" spans="3:38">
      <c r="D64" s="1">
        <v>2</v>
      </c>
    </row>
    <row r="65" spans="4:4">
      <c r="D65" s="1">
        <v>3</v>
      </c>
    </row>
  </sheetData>
  <sheetProtection algorithmName="SHA-512" hashValue="7K/wtSoIqGmFQHYtw3rPH3lVxnrqMDpIsugAJCl+GUnRm2gHUB5r4Nna4tPFnZxk479ek2lwtsDaYnhTWCT71A==" saltValue="NkL16uGfs998kLqLxNFQoA==" spinCount="100000" sheet="1"/>
  <mergeCells count="123">
    <mergeCell ref="A2:B2"/>
    <mergeCell ref="C2:M2"/>
    <mergeCell ref="T2:W2"/>
    <mergeCell ref="N3:Q3"/>
    <mergeCell ref="T3:W3"/>
    <mergeCell ref="X6:Y6"/>
    <mergeCell ref="N6:O6"/>
    <mergeCell ref="P6:Q6"/>
    <mergeCell ref="AH6:AI6"/>
    <mergeCell ref="A5:A7"/>
    <mergeCell ref="B5:B7"/>
    <mergeCell ref="C5:K7"/>
    <mergeCell ref="L5:M6"/>
    <mergeCell ref="N5:AK5"/>
    <mergeCell ref="AJ6:AK6"/>
    <mergeCell ref="R6:S6"/>
    <mergeCell ref="T6:U6"/>
    <mergeCell ref="V6:W6"/>
    <mergeCell ref="AF6:AG6"/>
    <mergeCell ref="Z6:AA6"/>
    <mergeCell ref="AB6:AC6"/>
    <mergeCell ref="AD6:AE6"/>
    <mergeCell ref="AH28:AI28"/>
    <mergeCell ref="A28:K28"/>
    <mergeCell ref="L28:M28"/>
    <mergeCell ref="N28:O28"/>
    <mergeCell ref="P28:Q28"/>
    <mergeCell ref="R28:S28"/>
    <mergeCell ref="T28:U28"/>
    <mergeCell ref="AJ28:AK28"/>
    <mergeCell ref="A29:K29"/>
    <mergeCell ref="L29:M29"/>
    <mergeCell ref="N29:O29"/>
    <mergeCell ref="P29:Q29"/>
    <mergeCell ref="R29:S29"/>
    <mergeCell ref="AJ29:AK29"/>
    <mergeCell ref="V28:W28"/>
    <mergeCell ref="X28:Y28"/>
    <mergeCell ref="Z28:AA28"/>
    <mergeCell ref="AF28:AG28"/>
    <mergeCell ref="AF29:AG29"/>
    <mergeCell ref="AB28:AC28"/>
    <mergeCell ref="AD28:AE28"/>
    <mergeCell ref="AH29:AI29"/>
    <mergeCell ref="X29:Y29"/>
    <mergeCell ref="Z29:AA29"/>
    <mergeCell ref="AB29:AC29"/>
    <mergeCell ref="AD29:AE29"/>
    <mergeCell ref="AF30:AG30"/>
    <mergeCell ref="A30:K30"/>
    <mergeCell ref="L30:M30"/>
    <mergeCell ref="N30:O30"/>
    <mergeCell ref="P30:Q30"/>
    <mergeCell ref="R30:S30"/>
    <mergeCell ref="T30:U30"/>
    <mergeCell ref="V30:W30"/>
    <mergeCell ref="T29:U29"/>
    <mergeCell ref="V29:W29"/>
    <mergeCell ref="AJ30:AK30"/>
    <mergeCell ref="A37:A39"/>
    <mergeCell ref="B37:B39"/>
    <mergeCell ref="C37:K39"/>
    <mergeCell ref="L37:M38"/>
    <mergeCell ref="N37:AK37"/>
    <mergeCell ref="N38:O38"/>
    <mergeCell ref="P38:Q38"/>
    <mergeCell ref="R38:S38"/>
    <mergeCell ref="T38:U38"/>
    <mergeCell ref="X30:Y30"/>
    <mergeCell ref="Z30:AA30"/>
    <mergeCell ref="AB30:AC30"/>
    <mergeCell ref="AD30:AE30"/>
    <mergeCell ref="AH30:AI30"/>
    <mergeCell ref="AH38:AI38"/>
    <mergeCell ref="AJ38:AK38"/>
    <mergeCell ref="AD38:AE38"/>
    <mergeCell ref="AF38:AG38"/>
    <mergeCell ref="V38:W38"/>
    <mergeCell ref="X38:Y38"/>
    <mergeCell ref="Z38:AA38"/>
    <mergeCell ref="AB38:AC38"/>
    <mergeCell ref="AH45:AI45"/>
    <mergeCell ref="AJ45:AK45"/>
    <mergeCell ref="T45:U45"/>
    <mergeCell ref="AD47:AE47"/>
    <mergeCell ref="AH47:AI47"/>
    <mergeCell ref="AJ47:AK47"/>
    <mergeCell ref="AH46:AI46"/>
    <mergeCell ref="AJ46:AK46"/>
    <mergeCell ref="AD46:AE46"/>
    <mergeCell ref="AF46:AG46"/>
    <mergeCell ref="AF47:AG47"/>
    <mergeCell ref="V47:W47"/>
    <mergeCell ref="X47:Y47"/>
    <mergeCell ref="V46:W46"/>
    <mergeCell ref="X46:Y46"/>
    <mergeCell ref="Z46:AA46"/>
    <mergeCell ref="AB46:AC46"/>
    <mergeCell ref="AF45:AG45"/>
    <mergeCell ref="T46:U46"/>
    <mergeCell ref="V45:W45"/>
    <mergeCell ref="X45:Y45"/>
    <mergeCell ref="Z45:AA45"/>
    <mergeCell ref="AB45:AC45"/>
    <mergeCell ref="Z47:AA47"/>
    <mergeCell ref="AB47:AC47"/>
    <mergeCell ref="A47:K47"/>
    <mergeCell ref="L47:M47"/>
    <mergeCell ref="N47:O47"/>
    <mergeCell ref="P47:Q47"/>
    <mergeCell ref="R47:S47"/>
    <mergeCell ref="T47:U47"/>
    <mergeCell ref="AD45:AE45"/>
    <mergeCell ref="A46:K46"/>
    <mergeCell ref="L46:M46"/>
    <mergeCell ref="N46:O46"/>
    <mergeCell ref="P46:Q46"/>
    <mergeCell ref="R46:S46"/>
    <mergeCell ref="A45:K45"/>
    <mergeCell ref="L45:M45"/>
    <mergeCell ref="N45:O45"/>
    <mergeCell ref="P45:Q45"/>
    <mergeCell ref="R45:S45"/>
  </mergeCells>
  <phoneticPr fontId="1"/>
  <dataValidations disablePrompts="1" count="4">
    <dataValidation type="list" allowBlank="1" showInputMessage="1" showErrorMessage="1" sqref="H8:H27 C8:C27 H40:H44 C40:C44" xr:uid="{00000000-0002-0000-0300-000000000000}">
      <formula1>$C$51:$C$52</formula1>
    </dataValidation>
    <dataValidation type="list" allowBlank="1" showInputMessage="1" showErrorMessage="1" sqref="J8:J27 E8:E27 J40:J44 E40:E44" xr:uid="{00000000-0002-0000-0300-000001000000}">
      <formula1>$D$54:$D$65</formula1>
    </dataValidation>
    <dataValidation type="list" allowBlank="1" showInputMessage="1" showErrorMessage="1" sqref="C36 H36" xr:uid="{00000000-0002-0000-0300-000002000000}">
      <formula1>$C$45:$C$46</formula1>
    </dataValidation>
    <dataValidation type="list" allowBlank="1" showInputMessage="1" showErrorMessage="1" sqref="E36 J36" xr:uid="{00000000-0002-0000-0300-000003000000}">
      <formula1>$D$48:$D$61</formula1>
    </dataValidation>
  </dataValidations>
  <pageMargins left="0.62992125984251968" right="0.31496062992125984" top="0.82677165354330717" bottom="0.43307086614173229" header="0.51181102362204722" footer="0.27559055118110237"/>
  <pageSetup paperSize="9" scale="46" fitToWidth="0" pageOrder="overThenDown" orientation="landscape" cellComments="asDisplayed" r:id="rId1"/>
  <headerFooter alignWithMargins="0">
    <oddHeader>&amp;L&amp;"ＭＳ Ｐゴシック,太字"&amp;22 令和６年度　保育施設職員配置状況確認書（様式３（非常勤教諭））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"/>
  <sheetViews>
    <sheetView view="pageBreakPreview" zoomScale="70" zoomScaleNormal="100" zoomScaleSheetLayoutView="70" workbookViewId="0">
      <selection activeCell="W2" sqref="W2"/>
    </sheetView>
  </sheetViews>
  <sheetFormatPr defaultRowHeight="13.5"/>
  <cols>
    <col min="1" max="22" width="5.625" customWidth="1"/>
  </cols>
  <sheetData>
    <row r="1" spans="1:22" s="163" customFormat="1" ht="249.95" customHeight="1">
      <c r="A1" s="162" t="s">
        <v>103</v>
      </c>
      <c r="B1" s="162" t="s">
        <v>74</v>
      </c>
      <c r="C1" s="162" t="s">
        <v>104</v>
      </c>
      <c r="D1" s="162" t="s">
        <v>82</v>
      </c>
      <c r="E1" s="162" t="s">
        <v>80</v>
      </c>
      <c r="F1" s="162" t="s">
        <v>105</v>
      </c>
      <c r="G1" s="162" t="s">
        <v>106</v>
      </c>
      <c r="H1" s="162" t="s">
        <v>105</v>
      </c>
      <c r="I1" s="162" t="s">
        <v>107</v>
      </c>
      <c r="J1" s="162" t="s">
        <v>83</v>
      </c>
      <c r="K1" s="164" t="s">
        <v>109</v>
      </c>
      <c r="L1" s="165" t="s">
        <v>110</v>
      </c>
      <c r="M1" s="165" t="s">
        <v>111</v>
      </c>
      <c r="N1" s="165" t="s">
        <v>112</v>
      </c>
      <c r="O1" s="165" t="s">
        <v>113</v>
      </c>
      <c r="P1" s="165" t="s">
        <v>114</v>
      </c>
      <c r="Q1" s="165" t="s">
        <v>115</v>
      </c>
      <c r="R1" s="165" t="s">
        <v>116</v>
      </c>
      <c r="S1" s="165" t="s">
        <v>117</v>
      </c>
      <c r="T1" s="165" t="s">
        <v>118</v>
      </c>
      <c r="U1" s="165" t="s">
        <v>119</v>
      </c>
      <c r="V1" s="165" t="s">
        <v>120</v>
      </c>
    </row>
    <row r="2" spans="1:22">
      <c r="A2" s="160">
        <f>様式１!C1</f>
        <v>0</v>
      </c>
      <c r="B2" s="160">
        <f>様式１!C2</f>
        <v>0</v>
      </c>
      <c r="C2" s="160">
        <f>様式１!R18</f>
        <v>2</v>
      </c>
      <c r="D2" s="160">
        <f>様式１!S18</f>
        <v>0</v>
      </c>
      <c r="E2" s="160">
        <f>様式１!T18</f>
        <v>0</v>
      </c>
      <c r="F2" s="160">
        <f>様式１!U18</f>
        <v>0</v>
      </c>
      <c r="G2" s="161" t="s">
        <v>108</v>
      </c>
      <c r="H2" s="161" t="s">
        <v>108</v>
      </c>
      <c r="I2" s="161">
        <f>様式１!W18</f>
        <v>0</v>
      </c>
      <c r="J2" s="161">
        <f>様式１!X18</f>
        <v>0</v>
      </c>
      <c r="K2" s="166">
        <f>様式１!$Z7</f>
        <v>-2</v>
      </c>
      <c r="L2" s="166">
        <f>様式１!$Z8</f>
        <v>-2</v>
      </c>
      <c r="M2" s="166">
        <f>様式１!$Z9</f>
        <v>-2</v>
      </c>
      <c r="N2" s="166">
        <f>様式１!$Z10</f>
        <v>-2</v>
      </c>
      <c r="O2" s="166">
        <f>様式１!$Z11</f>
        <v>-2</v>
      </c>
      <c r="P2" s="166">
        <f>様式１!$Z12</f>
        <v>-2</v>
      </c>
      <c r="Q2" s="166">
        <f>様式１!$Z13</f>
        <v>-2</v>
      </c>
      <c r="R2" s="166">
        <f>様式１!$Z14</f>
        <v>-2</v>
      </c>
      <c r="S2" s="166">
        <f>様式１!$Z15</f>
        <v>-2</v>
      </c>
      <c r="T2" s="166">
        <f>様式１!$Z16</f>
        <v>-2</v>
      </c>
      <c r="U2" s="166">
        <f>様式１!$Z17</f>
        <v>-2</v>
      </c>
      <c r="V2" s="166">
        <f>様式１!$Z18</f>
        <v>-2</v>
      </c>
    </row>
  </sheetData>
  <sheetProtection password="CAB1" sheet="1" objects="1" scenarios="1" selectLockedCells="1"/>
  <phoneticPr fontId="1"/>
  <pageMargins left="0.7" right="0.7" top="0.75" bottom="0.75" header="0.3" footer="0.3"/>
  <pageSetup paperSize="9" scale="7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2"/>
  <sheetViews>
    <sheetView view="pageBreakPreview" topLeftCell="C22" zoomScale="75" zoomScaleNormal="75" zoomScaleSheetLayoutView="75" workbookViewId="0">
      <selection activeCell="P31" sqref="P31:Q31"/>
    </sheetView>
  </sheetViews>
  <sheetFormatPr defaultRowHeight="13.5"/>
  <cols>
    <col min="1" max="1" width="4.5" style="1" customWidth="1"/>
    <col min="2" max="2" width="17.375" style="1" customWidth="1"/>
    <col min="3" max="3" width="5.625" style="1" bestFit="1" customWidth="1"/>
    <col min="4" max="8" width="3.625" style="1" bestFit="1" customWidth="1"/>
    <col min="9" max="9" width="5.25" style="1" bestFit="1" customWidth="1"/>
    <col min="10" max="11" width="3.625" style="1" customWidth="1"/>
    <col min="12" max="13" width="3.625" style="1" bestFit="1" customWidth="1"/>
    <col min="14" max="14" width="7.625" style="1" customWidth="1"/>
    <col min="15" max="15" width="3.625" style="1" customWidth="1"/>
    <col min="16" max="16" width="7.625" style="1" customWidth="1"/>
    <col min="17" max="17" width="5" style="1" customWidth="1"/>
    <col min="18" max="18" width="7.625" style="1" customWidth="1"/>
    <col min="19" max="19" width="5" style="1" customWidth="1"/>
    <col min="20" max="20" width="7.625" style="1" customWidth="1"/>
    <col min="21" max="21" width="5" style="1" customWidth="1"/>
    <col min="22" max="22" width="7.625" style="1" customWidth="1"/>
    <col min="23" max="23" width="5" style="1" customWidth="1"/>
    <col min="24" max="24" width="7.625" style="1" customWidth="1"/>
    <col min="25" max="25" width="5" style="1" customWidth="1"/>
    <col min="26" max="26" width="7.625" style="1" customWidth="1"/>
    <col min="27" max="27" width="5" style="1" customWidth="1"/>
    <col min="28" max="28" width="7.625" style="1" customWidth="1"/>
    <col min="29" max="29" width="5" style="1" customWidth="1"/>
    <col min="30" max="30" width="7.625" style="1" customWidth="1"/>
    <col min="31" max="31" width="3.75" style="1" customWidth="1"/>
    <col min="32" max="32" width="7.625" style="1" customWidth="1"/>
    <col min="33" max="33" width="5" style="1" customWidth="1"/>
    <col min="34" max="34" width="7.625" style="1" customWidth="1"/>
    <col min="35" max="35" width="5" style="1" customWidth="1"/>
    <col min="36" max="36" width="7.625" style="1" customWidth="1"/>
    <col min="37" max="37" width="5" style="1" customWidth="1"/>
    <col min="38" max="38" width="7.625" style="1" customWidth="1"/>
    <col min="39" max="39" width="5" style="1" customWidth="1"/>
    <col min="40" max="40" width="8.125" style="1" customWidth="1"/>
    <col min="41" max="50" width="7.25" style="1" customWidth="1"/>
    <col min="51" max="51" width="10.375" style="1" customWidth="1"/>
    <col min="52" max="52" width="17.375" style="1" customWidth="1"/>
    <col min="53" max="16384" width="9" style="1"/>
  </cols>
  <sheetData>
    <row r="1" spans="1:40" ht="18" customHeight="1" thickBot="1">
      <c r="A1" s="8"/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P1" s="11"/>
      <c r="Q1" s="12"/>
      <c r="R1" s="13"/>
      <c r="S1" s="13"/>
      <c r="T1" s="13"/>
      <c r="U1" s="13"/>
      <c r="V1" s="13"/>
      <c r="W1" s="13"/>
      <c r="X1" s="13"/>
      <c r="Y1" s="13"/>
      <c r="AB1" s="14"/>
      <c r="AC1" s="14"/>
      <c r="AD1" s="15"/>
      <c r="AE1" s="15"/>
      <c r="AF1" s="14"/>
      <c r="AG1" s="14"/>
      <c r="AH1" s="14"/>
      <c r="AI1" s="14"/>
    </row>
    <row r="2" spans="1:40" ht="21.95" customHeight="1" thickTop="1" thickBot="1">
      <c r="A2" s="299" t="s">
        <v>49</v>
      </c>
      <c r="B2" s="300"/>
      <c r="C2" s="304">
        <f>様式１!C2</f>
        <v>0</v>
      </c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6"/>
      <c r="P2" s="43"/>
      <c r="Q2" s="44"/>
      <c r="R2" s="44"/>
      <c r="S2" s="44"/>
      <c r="T2" s="22"/>
      <c r="U2" s="22"/>
      <c r="V2" s="244"/>
      <c r="W2" s="244"/>
      <c r="X2" s="244"/>
      <c r="Y2" s="244"/>
      <c r="Z2" s="22"/>
      <c r="AA2" s="5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ht="18" customHeight="1" thickTop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P3" s="307"/>
      <c r="Q3" s="307"/>
      <c r="R3" s="307"/>
      <c r="S3" s="307"/>
      <c r="T3" s="3"/>
      <c r="U3" s="3"/>
      <c r="V3" s="307"/>
      <c r="W3" s="307"/>
      <c r="X3" s="307"/>
      <c r="Y3" s="307"/>
      <c r="Z3" s="3"/>
      <c r="AA3" s="3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ht="17.25">
      <c r="A4" s="17"/>
      <c r="B4" s="308" t="s">
        <v>50</v>
      </c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10"/>
      <c r="R4" s="23"/>
      <c r="S4" s="23"/>
      <c r="T4" s="24"/>
      <c r="U4" s="3"/>
      <c r="V4" s="307"/>
      <c r="W4" s="307"/>
      <c r="X4" s="307"/>
      <c r="Y4" s="307"/>
      <c r="Z4" s="3"/>
      <c r="AA4" s="3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ht="24.75" customHeight="1" thickBot="1">
      <c r="A5" s="18" t="s">
        <v>51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ht="28.5" customHeight="1">
      <c r="A6" s="245" t="s">
        <v>52</v>
      </c>
      <c r="B6" s="245" t="s">
        <v>53</v>
      </c>
      <c r="C6" s="311" t="s">
        <v>54</v>
      </c>
      <c r="D6" s="228"/>
      <c r="E6" s="228"/>
      <c r="F6" s="228"/>
      <c r="G6" s="228"/>
      <c r="H6" s="228"/>
      <c r="I6" s="228"/>
      <c r="J6" s="228"/>
      <c r="K6" s="228"/>
      <c r="L6" s="228"/>
      <c r="M6" s="281"/>
      <c r="N6" s="38" t="s">
        <v>55</v>
      </c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40"/>
      <c r="AN6" s="7"/>
    </row>
    <row r="7" spans="1:40" ht="27" customHeight="1">
      <c r="A7" s="246"/>
      <c r="B7" s="279"/>
      <c r="C7" s="312"/>
      <c r="D7" s="282"/>
      <c r="E7" s="282"/>
      <c r="F7" s="282"/>
      <c r="G7" s="282"/>
      <c r="H7" s="282"/>
      <c r="I7" s="282"/>
      <c r="J7" s="282"/>
      <c r="K7" s="282"/>
      <c r="L7" s="282"/>
      <c r="M7" s="283"/>
      <c r="N7" s="41"/>
      <c r="O7" s="42"/>
      <c r="P7" s="303">
        <v>4</v>
      </c>
      <c r="Q7" s="303"/>
      <c r="R7" s="303">
        <v>5</v>
      </c>
      <c r="S7" s="303"/>
      <c r="T7" s="303">
        <v>6</v>
      </c>
      <c r="U7" s="303"/>
      <c r="V7" s="303">
        <v>7</v>
      </c>
      <c r="W7" s="303"/>
      <c r="X7" s="303">
        <v>8</v>
      </c>
      <c r="Y7" s="303"/>
      <c r="Z7" s="303">
        <v>9</v>
      </c>
      <c r="AA7" s="303"/>
      <c r="AB7" s="303">
        <v>10</v>
      </c>
      <c r="AC7" s="303"/>
      <c r="AD7" s="303">
        <v>11</v>
      </c>
      <c r="AE7" s="303"/>
      <c r="AF7" s="303">
        <v>12</v>
      </c>
      <c r="AG7" s="303"/>
      <c r="AH7" s="303">
        <v>1</v>
      </c>
      <c r="AI7" s="303"/>
      <c r="AJ7" s="303">
        <v>2</v>
      </c>
      <c r="AK7" s="303"/>
      <c r="AL7" s="303">
        <v>3</v>
      </c>
      <c r="AM7" s="313"/>
      <c r="AN7" s="7"/>
    </row>
    <row r="8" spans="1:40">
      <c r="A8" s="277"/>
      <c r="B8" s="280"/>
      <c r="C8" s="193"/>
      <c r="D8" s="194"/>
      <c r="E8" s="194"/>
      <c r="F8" s="194"/>
      <c r="G8" s="194"/>
      <c r="H8" s="194"/>
      <c r="I8" s="194"/>
      <c r="J8" s="194"/>
      <c r="K8" s="194"/>
      <c r="L8" s="194"/>
      <c r="M8" s="284"/>
      <c r="N8" s="26" t="s">
        <v>56</v>
      </c>
      <c r="O8" s="27" t="s">
        <v>57</v>
      </c>
      <c r="P8" s="34" t="s">
        <v>56</v>
      </c>
      <c r="Q8" s="35" t="s">
        <v>57</v>
      </c>
      <c r="R8" s="36" t="s">
        <v>56</v>
      </c>
      <c r="S8" s="35" t="s">
        <v>57</v>
      </c>
      <c r="T8" s="36" t="s">
        <v>56</v>
      </c>
      <c r="U8" s="35" t="s">
        <v>57</v>
      </c>
      <c r="V8" s="36" t="s">
        <v>56</v>
      </c>
      <c r="W8" s="35" t="s">
        <v>57</v>
      </c>
      <c r="X8" s="36" t="s">
        <v>56</v>
      </c>
      <c r="Y8" s="35" t="s">
        <v>57</v>
      </c>
      <c r="Z8" s="36" t="s">
        <v>56</v>
      </c>
      <c r="AA8" s="35" t="s">
        <v>57</v>
      </c>
      <c r="AB8" s="36" t="s">
        <v>56</v>
      </c>
      <c r="AC8" s="35" t="s">
        <v>57</v>
      </c>
      <c r="AD8" s="36" t="s">
        <v>56</v>
      </c>
      <c r="AE8" s="35" t="s">
        <v>57</v>
      </c>
      <c r="AF8" s="36" t="s">
        <v>56</v>
      </c>
      <c r="AG8" s="35" t="s">
        <v>57</v>
      </c>
      <c r="AH8" s="36" t="s">
        <v>56</v>
      </c>
      <c r="AI8" s="35" t="s">
        <v>57</v>
      </c>
      <c r="AJ8" s="34" t="s">
        <v>56</v>
      </c>
      <c r="AK8" s="35" t="s">
        <v>57</v>
      </c>
      <c r="AL8" s="36" t="s">
        <v>56</v>
      </c>
      <c r="AM8" s="47" t="s">
        <v>57</v>
      </c>
      <c r="AN8" s="7"/>
    </row>
    <row r="9" spans="1:40" ht="26.1" customHeight="1">
      <c r="A9" s="21">
        <v>1</v>
      </c>
      <c r="B9" s="2" t="s">
        <v>22</v>
      </c>
      <c r="C9" s="25" t="s">
        <v>58</v>
      </c>
      <c r="D9" s="37"/>
      <c r="E9" s="37" t="s">
        <v>59</v>
      </c>
      <c r="F9" s="37"/>
      <c r="G9" s="37" t="s">
        <v>60</v>
      </c>
      <c r="H9" s="37" t="s">
        <v>45</v>
      </c>
      <c r="I9" s="37" t="s">
        <v>58</v>
      </c>
      <c r="J9" s="37"/>
      <c r="K9" s="37" t="s">
        <v>59</v>
      </c>
      <c r="L9" s="37"/>
      <c r="M9" s="37" t="s">
        <v>60</v>
      </c>
      <c r="N9" s="28"/>
      <c r="O9" s="29"/>
      <c r="P9" s="32">
        <f>IF(AND($D9=27,$F9=4),$N9,0)</f>
        <v>0</v>
      </c>
      <c r="Q9" s="46">
        <f>IF(AND($D9=27,$F9=4),$O9,0)</f>
        <v>0</v>
      </c>
      <c r="R9" s="45">
        <f>IF(AND($D9=27,$F9&lt;=5,$J9=27,$L9&gt;=5),$N9,IF(AND($D9=27,$F9&lt;=5,$J9=28,$L9&lt;=3),$N9,0))</f>
        <v>0</v>
      </c>
      <c r="S9" s="46">
        <f>IF(AND($D9=27,$F9&lt;=5,$J9=27,$L9&gt;=5),$O9,IF(AND($D9=27,$F9&lt;=5,$J9=28,$L9&lt;=3),$O9,0))</f>
        <v>0</v>
      </c>
      <c r="T9" s="45">
        <f>IF(AND($D9=27,$F9&lt;=6,$J9=27,$L9&gt;=6),$N9,IF(AND($D9=27,$F9&lt;=6,$J9=28,$L9&lt;=3),$N9,0))</f>
        <v>0</v>
      </c>
      <c r="U9" s="46">
        <f>IF(AND($D9=27,$F9&lt;=6,$J9=27,$L9&gt;=6),$O9,IF(AND($D9=27,$F9&lt;=6,$J9=28,$L9&lt;=3),$O9,0))</f>
        <v>0</v>
      </c>
      <c r="V9" s="45">
        <f>IF(AND($D9=27,$F9&lt;=7,$J9=27,$L9&gt;=7),$N9,IF(AND($D9=27,$F9&lt;=7,$J9=28,$L9&lt;=3),$N9,0))</f>
        <v>0</v>
      </c>
      <c r="W9" s="46">
        <f>IF(AND($D9=27,$F9&lt;=7,$J9=27,$L9&gt;=7),$O9,IF(AND($D9=27,$F9&lt;=7,$J9=28,$L9&lt;=3),$O9,0))</f>
        <v>0</v>
      </c>
      <c r="X9" s="45">
        <f>IF(AND($D9=27,$F9&lt;=8,$J9=27,$L9&gt;=8),$N9,IF(AND($D9=27,$F9&lt;=8,$J9=28,$L9&lt;=3),$N9,0))</f>
        <v>0</v>
      </c>
      <c r="Y9" s="46">
        <f>IF(AND($D9=27,$F9&lt;=8,$J9=27,$L9&gt;=8),$O9,IF(AND($D9=27,$F9&lt;=8,$J9=28,$L9&lt;=3),$O9,0))</f>
        <v>0</v>
      </c>
      <c r="Z9" s="45">
        <f>IF(AND($D9=27,$F9&lt;=9,$J9=27,$L9&gt;=9),$N9,IF(AND($D9=27,$F9&lt;=9,$J9=28,$L9&lt;=3),$N9,0))</f>
        <v>0</v>
      </c>
      <c r="AA9" s="46">
        <f>IF(AND($D9=27,$F9&lt;=9,$J9=27,$L9&gt;=9),$O9,IF(AND($D9=27,$F9&lt;=9,$J9=28,$L9&lt;=3),$O9,0))</f>
        <v>0</v>
      </c>
      <c r="AB9" s="45">
        <f>IF(AND($D9=27,$F9&lt;=10,$J9=27,$L9&gt;=10),$N9,IF(AND($D9=27,$F9&lt;=10,$J9=28,$L9&lt;=3),$N9,0))</f>
        <v>0</v>
      </c>
      <c r="AC9" s="46">
        <f>IF(AND($D9=27,$F9&lt;=10,$J9=27,$L9&gt;=10),$O9,IF(AND($D9=27,$F9&lt;=10,$J9=28,$L9&lt;=3),$O9,0))</f>
        <v>0</v>
      </c>
      <c r="AD9" s="45">
        <f>IF(AND($D9=27,$F9&lt;=11,$J9=27,$L9&gt;=11),$N9,IF(AND($D9=27,$F9&lt;=11,$J9=28,$L9&lt;=3),$N9,0))</f>
        <v>0</v>
      </c>
      <c r="AE9" s="46">
        <f>IF(AND($D9=27,$F9&lt;=11,$J9=27,$L9&gt;=11),$O9,IF(AND($D9=27,$F9&lt;=11,$J9=28,$L9&lt;=3),$O9,0))</f>
        <v>0</v>
      </c>
      <c r="AF9" s="45">
        <f>IF(AND($D9=27,$F9&lt;=12,$J9=27,$L9=12),$N9,IF(AND($D9=27,$F9&lt;=12,$J9=28,$L9&lt;=3),$N9,0))</f>
        <v>0</v>
      </c>
      <c r="AG9" s="46">
        <f>IF(AND($D9=27,$F9&lt;=12,$J9=27,$L9=12),$O9,IF(AND($D9=27,$F9&lt;=12,$J9=28,$L9&lt;=3),$O9,0))</f>
        <v>0</v>
      </c>
      <c r="AH9" s="45">
        <f>IF(AND($D9=27,$F9&lt;=12,$J9=28,$L9&lt;=3),$N9,IF(AND($D9=28,$F9=1,$J9=28,$L9&lt;=3),$N9,0))</f>
        <v>0</v>
      </c>
      <c r="AI9" s="46">
        <f>IF(AND($D9=27,$F9&lt;=12,$J9=28,$L9&lt;=3),$O9,IF(AND($D9=28,$F9=1,$J9=28,$L9&lt;=3),$O9,0))</f>
        <v>0</v>
      </c>
      <c r="AJ9" s="45">
        <f>IF(AND($D9=27,$F9&lt;=12,$J9=28,$L9&gt;=2),$N9,IF(AND($D9=28,$F9&lt;=2,$J9=28,$L9&gt;1),$N9,0))</f>
        <v>0</v>
      </c>
      <c r="AK9" s="46">
        <f>IF(AND($D9=27,$F9&lt;=12,$J9=28,$L9&gt;=2),$O9,IF(AND($D9=28,$F9&lt;=2,$J9=28,$L9&gt;1),$O9,0))</f>
        <v>0</v>
      </c>
      <c r="AL9" s="45">
        <f>IF(AND($D9=27,$F9&lt;=12,$J9=28,$L9=3),$N9,IF(AND($D9=28,$F9&lt;=3,$J9=28,$L9=3),$N9,0))</f>
        <v>0</v>
      </c>
      <c r="AM9" s="48">
        <f>IF(AND($D9=27,$F9&lt;=12,$J9=28,$L9=3),$O9,IF(AND($D9=28,$F9&lt;=3,$J9=28,$L9=3),$O9,0))</f>
        <v>0</v>
      </c>
      <c r="AN9" s="6"/>
    </row>
    <row r="10" spans="1:40" ht="26.1" customHeight="1">
      <c r="A10" s="21">
        <v>2</v>
      </c>
      <c r="B10" s="2" t="s">
        <v>23</v>
      </c>
      <c r="C10" s="25" t="s">
        <v>58</v>
      </c>
      <c r="D10" s="37"/>
      <c r="E10" s="37" t="s">
        <v>59</v>
      </c>
      <c r="F10" s="37"/>
      <c r="G10" s="37" t="s">
        <v>60</v>
      </c>
      <c r="H10" s="37" t="s">
        <v>45</v>
      </c>
      <c r="I10" s="37" t="s">
        <v>58</v>
      </c>
      <c r="J10" s="37"/>
      <c r="K10" s="37" t="s">
        <v>59</v>
      </c>
      <c r="L10" s="37"/>
      <c r="M10" s="37" t="s">
        <v>60</v>
      </c>
      <c r="N10" s="28"/>
      <c r="O10" s="29"/>
      <c r="P10" s="32">
        <f t="shared" ref="P10:P28" si="0">IF(AND($D10=27,$F10=4),$N10,0)</f>
        <v>0</v>
      </c>
      <c r="Q10" s="33">
        <f t="shared" ref="Q10:Q28" si="1">IF(AND($D10=27,$F10=4),$O10,0)</f>
        <v>0</v>
      </c>
      <c r="R10" s="32">
        <f t="shared" ref="R10:R28" si="2">IF(AND($D10=27,$F10&lt;=5,$J10=27,$L10&gt;=5),$N10,IF(AND($D10=27,$F10&lt;=5,$J10=28,$L10&lt;=3),$N10,0))</f>
        <v>0</v>
      </c>
      <c r="S10" s="33">
        <f t="shared" ref="S10:S28" si="3">IF(AND($D10=27,$F10&lt;=5,$J10=27,$L10&gt;=5),$O10,IF(AND($D10=27,$F10&lt;=5,$J10=28,$L10&lt;=3),$O10,0))</f>
        <v>0</v>
      </c>
      <c r="T10" s="32">
        <f t="shared" ref="T10:T28" si="4">IF(AND($D10=27,$F10&lt;=6,$J10=27,$L10&gt;=6),$N10,IF(AND($D10=27,$F10&lt;=6,$J10=28,$L10&lt;=3),$N10,0))</f>
        <v>0</v>
      </c>
      <c r="U10" s="33">
        <f t="shared" ref="U10:U28" si="5">IF(AND($D10=27,$F10&lt;=6,$J10=27,$L10&gt;=6),$O10,IF(AND($D10=27,$F10&lt;=6,$J10=28,$L10&lt;=3),$O10,0))</f>
        <v>0</v>
      </c>
      <c r="V10" s="32">
        <f t="shared" ref="V10:V28" si="6">IF(AND($D10=27,$F10&lt;=7,$J10=27,$L10&gt;=7),$N10,IF(AND($D10=27,$F10&lt;=7,$J10=28,$L10&lt;=3),$N10,0))</f>
        <v>0</v>
      </c>
      <c r="W10" s="33">
        <f t="shared" ref="W10:W28" si="7">IF(AND($D10=27,$F10&lt;=7,$J10=27,$L10&gt;=7),$O10,IF(AND($D10=27,$F10&lt;=7,$J10=28,$L10&lt;=3),$O10,0))</f>
        <v>0</v>
      </c>
      <c r="X10" s="32">
        <f t="shared" ref="X10:X28" si="8">IF(AND($D10=27,$F10&lt;=8,$J10=27,$L10&gt;=8),$N10,IF(AND($D10=27,$F10&lt;=8,$J10=28,$L10&lt;=3),$N10,0))</f>
        <v>0</v>
      </c>
      <c r="Y10" s="33">
        <f t="shared" ref="Y10:Y28" si="9">IF(AND($D10=27,$F10&lt;=8,$J10=27,$L10&gt;=8),$O10,IF(AND($D10=27,$F10&lt;=8,$J10=28,$L10&lt;=3),$O10,0))</f>
        <v>0</v>
      </c>
      <c r="Z10" s="32">
        <f t="shared" ref="Z10:Z28" si="10">IF(AND($D10=27,$F10&lt;=9,$J10=27,$L10&gt;=9),$N10,IF(AND($D10=27,$F10&lt;=9,$J10=28,$L10&lt;=3),$N10,0))</f>
        <v>0</v>
      </c>
      <c r="AA10" s="33">
        <f t="shared" ref="AA10:AA28" si="11">IF(AND($D10=27,$F10&lt;=9,$J10=27,$L10&gt;=9),$O10,IF(AND($D10=27,$F10&lt;=9,$J10=28,$L10&lt;=3),$O10,0))</f>
        <v>0</v>
      </c>
      <c r="AB10" s="32">
        <f t="shared" ref="AB10:AB28" si="12">IF(AND($D10=27,$F10&lt;=10,$J10=27,$L10&gt;=10),$N10,IF(AND($D10=27,$F10&lt;=10,$J10=28,$L10&lt;=3),$N10,0))</f>
        <v>0</v>
      </c>
      <c r="AC10" s="33">
        <f t="shared" ref="AC10:AC28" si="13">IF(AND($D10=27,$F10&lt;=10,$J10=27,$L10&gt;=10),$O10,IF(AND($D10=27,$F10&lt;=10,$J10=28,$L10&lt;=3),$O10,0))</f>
        <v>0</v>
      </c>
      <c r="AD10" s="32">
        <f t="shared" ref="AD10:AD28" si="14">IF(AND($D10=27,$F10&lt;=11,$J10=27,$L10&gt;=11),$N10,IF(AND($D10=27,$F10&lt;=11,$J10=28,$L10&lt;=3),$N10,0))</f>
        <v>0</v>
      </c>
      <c r="AE10" s="33">
        <f t="shared" ref="AE10:AE28" si="15">IF(AND($D10=27,$F10&lt;=11,$J10=27,$L10&gt;=11),$O10,IF(AND($D10=27,$F10&lt;=11,$J10=28,$L10&lt;=3),$O10,0))</f>
        <v>0</v>
      </c>
      <c r="AF10" s="32">
        <f t="shared" ref="AF10:AF28" si="16">IF(AND($D10=27,$F10&lt;=12,$J10=27,$L10=12),$N10,IF(AND($D10=27,$F10&lt;=12,$J10=28,$L10&lt;=3),$N10,0))</f>
        <v>0</v>
      </c>
      <c r="AG10" s="33">
        <f t="shared" ref="AG10:AG28" si="17">IF(AND($D10=27,$F10&lt;=12,$J10=27,$L10=12),$O10,IF(AND($D10=27,$F10&lt;=12,$J10=28,$L10&lt;=3),$O10,0))</f>
        <v>0</v>
      </c>
      <c r="AH10" s="32">
        <f t="shared" ref="AH10:AH28" si="18">IF(AND($D10=27,$F10&lt;=12,$J10=28,$L10&lt;=3),$N10,IF(AND($D10=28,$F10=1,$J10=28,$L10&lt;=3),$N10,0))</f>
        <v>0</v>
      </c>
      <c r="AI10" s="33">
        <f t="shared" ref="AI10:AI28" si="19">IF(AND($D10=27,$F10&lt;=12,$J10=28,$L10&lt;=3),$O10,IF(AND($D10=28,$F10=1,$J10=28,$L10&lt;=3),$O10,0))</f>
        <v>0</v>
      </c>
      <c r="AJ10" s="32">
        <f t="shared" ref="AJ10:AJ28" si="20">IF(AND($D10=27,$F10&lt;=12,$J10=28,$L10&gt;=2),$N10,IF(AND($D10=28,$F10&lt;=2,$J10=28,$L10&gt;1),$N10,0))</f>
        <v>0</v>
      </c>
      <c r="AK10" s="33">
        <f t="shared" ref="AK10:AK28" si="21">IF(AND($D10=27,$F10&lt;=12,$J10=28,$L10&gt;=2),$O10,IF(AND($D10=28,$F10&lt;=2,$J10=28,$L10&gt;1),$O10,0))</f>
        <v>0</v>
      </c>
      <c r="AL10" s="32">
        <f t="shared" ref="AL10:AL28" si="22">IF(AND($D10=27,$F10&lt;=12,$J10=28,$L10=3),$N10,IF(AND($D10=28,$F10&lt;=3,$J10=28,$L10=3),$N10,0))</f>
        <v>0</v>
      </c>
      <c r="AM10" s="49">
        <f t="shared" ref="AM10:AM28" si="23">IF(AND($D10=27,$F10&lt;=12,$J10=28,$L10=3),$O10,IF(AND($D10=28,$F10&lt;=3,$J10=28,$L10=3),$O10,0))</f>
        <v>0</v>
      </c>
      <c r="AN10" s="6"/>
    </row>
    <row r="11" spans="1:40" ht="26.1" customHeight="1">
      <c r="A11" s="21">
        <v>3</v>
      </c>
      <c r="B11" s="2" t="s">
        <v>24</v>
      </c>
      <c r="C11" s="25" t="s">
        <v>58</v>
      </c>
      <c r="D11" s="37"/>
      <c r="E11" s="37" t="s">
        <v>59</v>
      </c>
      <c r="F11" s="37"/>
      <c r="G11" s="37" t="s">
        <v>60</v>
      </c>
      <c r="H11" s="37" t="s">
        <v>45</v>
      </c>
      <c r="I11" s="37" t="s">
        <v>58</v>
      </c>
      <c r="J11" s="37"/>
      <c r="K11" s="37" t="s">
        <v>59</v>
      </c>
      <c r="L11" s="37"/>
      <c r="M11" s="37" t="s">
        <v>60</v>
      </c>
      <c r="N11" s="28"/>
      <c r="O11" s="29"/>
      <c r="P11" s="32">
        <f t="shared" si="0"/>
        <v>0</v>
      </c>
      <c r="Q11" s="33">
        <f t="shared" si="1"/>
        <v>0</v>
      </c>
      <c r="R11" s="32">
        <f t="shared" si="2"/>
        <v>0</v>
      </c>
      <c r="S11" s="33">
        <f t="shared" si="3"/>
        <v>0</v>
      </c>
      <c r="T11" s="32">
        <f t="shared" si="4"/>
        <v>0</v>
      </c>
      <c r="U11" s="33">
        <f t="shared" si="5"/>
        <v>0</v>
      </c>
      <c r="V11" s="32">
        <f t="shared" si="6"/>
        <v>0</v>
      </c>
      <c r="W11" s="33">
        <f t="shared" si="7"/>
        <v>0</v>
      </c>
      <c r="X11" s="32">
        <f t="shared" si="8"/>
        <v>0</v>
      </c>
      <c r="Y11" s="33">
        <f t="shared" si="9"/>
        <v>0</v>
      </c>
      <c r="Z11" s="32">
        <f t="shared" si="10"/>
        <v>0</v>
      </c>
      <c r="AA11" s="33">
        <f t="shared" si="11"/>
        <v>0</v>
      </c>
      <c r="AB11" s="32">
        <f t="shared" si="12"/>
        <v>0</v>
      </c>
      <c r="AC11" s="33">
        <f t="shared" si="13"/>
        <v>0</v>
      </c>
      <c r="AD11" s="32">
        <f t="shared" si="14"/>
        <v>0</v>
      </c>
      <c r="AE11" s="33">
        <f t="shared" si="15"/>
        <v>0</v>
      </c>
      <c r="AF11" s="32">
        <f t="shared" si="16"/>
        <v>0</v>
      </c>
      <c r="AG11" s="33">
        <f t="shared" si="17"/>
        <v>0</v>
      </c>
      <c r="AH11" s="32">
        <f t="shared" si="18"/>
        <v>0</v>
      </c>
      <c r="AI11" s="33">
        <f t="shared" si="19"/>
        <v>0</v>
      </c>
      <c r="AJ11" s="32">
        <f t="shared" si="20"/>
        <v>0</v>
      </c>
      <c r="AK11" s="33">
        <f t="shared" si="21"/>
        <v>0</v>
      </c>
      <c r="AL11" s="32">
        <f t="shared" si="22"/>
        <v>0</v>
      </c>
      <c r="AM11" s="49">
        <f t="shared" si="23"/>
        <v>0</v>
      </c>
      <c r="AN11" s="6"/>
    </row>
    <row r="12" spans="1:40" ht="26.1" customHeight="1">
      <c r="A12" s="21">
        <v>4</v>
      </c>
      <c r="B12" s="2" t="s">
        <v>25</v>
      </c>
      <c r="C12" s="25" t="s">
        <v>58</v>
      </c>
      <c r="D12" s="37"/>
      <c r="E12" s="37" t="s">
        <v>59</v>
      </c>
      <c r="F12" s="37"/>
      <c r="G12" s="37" t="s">
        <v>60</v>
      </c>
      <c r="H12" s="37" t="s">
        <v>45</v>
      </c>
      <c r="I12" s="37" t="s">
        <v>58</v>
      </c>
      <c r="J12" s="37"/>
      <c r="K12" s="37" t="s">
        <v>59</v>
      </c>
      <c r="L12" s="37"/>
      <c r="M12" s="37" t="s">
        <v>60</v>
      </c>
      <c r="N12" s="28"/>
      <c r="O12" s="29"/>
      <c r="P12" s="32">
        <f t="shared" si="0"/>
        <v>0</v>
      </c>
      <c r="Q12" s="33">
        <f t="shared" si="1"/>
        <v>0</v>
      </c>
      <c r="R12" s="32">
        <f t="shared" si="2"/>
        <v>0</v>
      </c>
      <c r="S12" s="33">
        <f t="shared" si="3"/>
        <v>0</v>
      </c>
      <c r="T12" s="32">
        <f t="shared" si="4"/>
        <v>0</v>
      </c>
      <c r="U12" s="33">
        <f t="shared" si="5"/>
        <v>0</v>
      </c>
      <c r="V12" s="32">
        <f t="shared" si="6"/>
        <v>0</v>
      </c>
      <c r="W12" s="33">
        <f t="shared" si="7"/>
        <v>0</v>
      </c>
      <c r="X12" s="32">
        <f t="shared" si="8"/>
        <v>0</v>
      </c>
      <c r="Y12" s="33">
        <f t="shared" si="9"/>
        <v>0</v>
      </c>
      <c r="Z12" s="32">
        <f t="shared" si="10"/>
        <v>0</v>
      </c>
      <c r="AA12" s="33">
        <f t="shared" si="11"/>
        <v>0</v>
      </c>
      <c r="AB12" s="32">
        <f t="shared" si="12"/>
        <v>0</v>
      </c>
      <c r="AC12" s="33">
        <f t="shared" si="13"/>
        <v>0</v>
      </c>
      <c r="AD12" s="32">
        <f t="shared" si="14"/>
        <v>0</v>
      </c>
      <c r="AE12" s="33">
        <f t="shared" si="15"/>
        <v>0</v>
      </c>
      <c r="AF12" s="32">
        <f t="shared" si="16"/>
        <v>0</v>
      </c>
      <c r="AG12" s="33">
        <f t="shared" si="17"/>
        <v>0</v>
      </c>
      <c r="AH12" s="32">
        <f t="shared" si="18"/>
        <v>0</v>
      </c>
      <c r="AI12" s="33">
        <f t="shared" si="19"/>
        <v>0</v>
      </c>
      <c r="AJ12" s="32">
        <f t="shared" si="20"/>
        <v>0</v>
      </c>
      <c r="AK12" s="33">
        <f t="shared" si="21"/>
        <v>0</v>
      </c>
      <c r="AL12" s="32">
        <f t="shared" si="22"/>
        <v>0</v>
      </c>
      <c r="AM12" s="49">
        <f t="shared" si="23"/>
        <v>0</v>
      </c>
      <c r="AN12" s="6"/>
    </row>
    <row r="13" spans="1:40" ht="26.1" customHeight="1">
      <c r="A13" s="21">
        <v>5</v>
      </c>
      <c r="B13" s="2" t="s">
        <v>26</v>
      </c>
      <c r="C13" s="25" t="s">
        <v>58</v>
      </c>
      <c r="D13" s="37"/>
      <c r="E13" s="37" t="s">
        <v>59</v>
      </c>
      <c r="F13" s="37"/>
      <c r="G13" s="37" t="s">
        <v>60</v>
      </c>
      <c r="H13" s="37" t="s">
        <v>45</v>
      </c>
      <c r="I13" s="37" t="s">
        <v>58</v>
      </c>
      <c r="J13" s="37"/>
      <c r="K13" s="37" t="s">
        <v>59</v>
      </c>
      <c r="L13" s="37"/>
      <c r="M13" s="37" t="s">
        <v>60</v>
      </c>
      <c r="N13" s="28"/>
      <c r="O13" s="29"/>
      <c r="P13" s="32">
        <f t="shared" si="0"/>
        <v>0</v>
      </c>
      <c r="Q13" s="33">
        <f t="shared" si="1"/>
        <v>0</v>
      </c>
      <c r="R13" s="32">
        <f t="shared" si="2"/>
        <v>0</v>
      </c>
      <c r="S13" s="33">
        <f t="shared" si="3"/>
        <v>0</v>
      </c>
      <c r="T13" s="32">
        <f t="shared" si="4"/>
        <v>0</v>
      </c>
      <c r="U13" s="33">
        <f t="shared" si="5"/>
        <v>0</v>
      </c>
      <c r="V13" s="32">
        <f t="shared" si="6"/>
        <v>0</v>
      </c>
      <c r="W13" s="33">
        <f t="shared" si="7"/>
        <v>0</v>
      </c>
      <c r="X13" s="32">
        <f t="shared" si="8"/>
        <v>0</v>
      </c>
      <c r="Y13" s="33">
        <f t="shared" si="9"/>
        <v>0</v>
      </c>
      <c r="Z13" s="32">
        <f t="shared" si="10"/>
        <v>0</v>
      </c>
      <c r="AA13" s="33">
        <f t="shared" si="11"/>
        <v>0</v>
      </c>
      <c r="AB13" s="32">
        <f t="shared" si="12"/>
        <v>0</v>
      </c>
      <c r="AC13" s="33">
        <f t="shared" si="13"/>
        <v>0</v>
      </c>
      <c r="AD13" s="32">
        <f t="shared" si="14"/>
        <v>0</v>
      </c>
      <c r="AE13" s="33">
        <f t="shared" si="15"/>
        <v>0</v>
      </c>
      <c r="AF13" s="32">
        <f t="shared" si="16"/>
        <v>0</v>
      </c>
      <c r="AG13" s="33">
        <f t="shared" si="17"/>
        <v>0</v>
      </c>
      <c r="AH13" s="32">
        <f t="shared" si="18"/>
        <v>0</v>
      </c>
      <c r="AI13" s="33">
        <f t="shared" si="19"/>
        <v>0</v>
      </c>
      <c r="AJ13" s="32">
        <f t="shared" si="20"/>
        <v>0</v>
      </c>
      <c r="AK13" s="33">
        <f t="shared" si="21"/>
        <v>0</v>
      </c>
      <c r="AL13" s="32">
        <f t="shared" si="22"/>
        <v>0</v>
      </c>
      <c r="AM13" s="49">
        <f t="shared" si="23"/>
        <v>0</v>
      </c>
      <c r="AN13" s="6"/>
    </row>
    <row r="14" spans="1:40" ht="26.1" customHeight="1">
      <c r="A14" s="21">
        <v>6</v>
      </c>
      <c r="B14" s="2" t="s">
        <v>27</v>
      </c>
      <c r="C14" s="25" t="s">
        <v>58</v>
      </c>
      <c r="D14" s="37"/>
      <c r="E14" s="37" t="s">
        <v>59</v>
      </c>
      <c r="F14" s="37"/>
      <c r="G14" s="37" t="s">
        <v>60</v>
      </c>
      <c r="H14" s="37" t="s">
        <v>45</v>
      </c>
      <c r="I14" s="37" t="s">
        <v>58</v>
      </c>
      <c r="J14" s="37"/>
      <c r="K14" s="37" t="s">
        <v>59</v>
      </c>
      <c r="L14" s="37"/>
      <c r="M14" s="37" t="s">
        <v>60</v>
      </c>
      <c r="N14" s="28"/>
      <c r="O14" s="29"/>
      <c r="P14" s="32">
        <f t="shared" si="0"/>
        <v>0</v>
      </c>
      <c r="Q14" s="33">
        <f t="shared" si="1"/>
        <v>0</v>
      </c>
      <c r="R14" s="32">
        <f t="shared" si="2"/>
        <v>0</v>
      </c>
      <c r="S14" s="33">
        <f t="shared" si="3"/>
        <v>0</v>
      </c>
      <c r="T14" s="32">
        <f t="shared" si="4"/>
        <v>0</v>
      </c>
      <c r="U14" s="33">
        <f t="shared" si="5"/>
        <v>0</v>
      </c>
      <c r="V14" s="32">
        <f t="shared" si="6"/>
        <v>0</v>
      </c>
      <c r="W14" s="33">
        <f t="shared" si="7"/>
        <v>0</v>
      </c>
      <c r="X14" s="32">
        <f t="shared" si="8"/>
        <v>0</v>
      </c>
      <c r="Y14" s="33">
        <f t="shared" si="9"/>
        <v>0</v>
      </c>
      <c r="Z14" s="32">
        <f t="shared" si="10"/>
        <v>0</v>
      </c>
      <c r="AA14" s="33">
        <f t="shared" si="11"/>
        <v>0</v>
      </c>
      <c r="AB14" s="32">
        <f t="shared" si="12"/>
        <v>0</v>
      </c>
      <c r="AC14" s="33">
        <f t="shared" si="13"/>
        <v>0</v>
      </c>
      <c r="AD14" s="32">
        <f t="shared" si="14"/>
        <v>0</v>
      </c>
      <c r="AE14" s="33">
        <f t="shared" si="15"/>
        <v>0</v>
      </c>
      <c r="AF14" s="32">
        <f t="shared" si="16"/>
        <v>0</v>
      </c>
      <c r="AG14" s="33">
        <f t="shared" si="17"/>
        <v>0</v>
      </c>
      <c r="AH14" s="32">
        <f t="shared" si="18"/>
        <v>0</v>
      </c>
      <c r="AI14" s="33">
        <f t="shared" si="19"/>
        <v>0</v>
      </c>
      <c r="AJ14" s="32">
        <f t="shared" si="20"/>
        <v>0</v>
      </c>
      <c r="AK14" s="33">
        <f t="shared" si="21"/>
        <v>0</v>
      </c>
      <c r="AL14" s="32">
        <f t="shared" si="22"/>
        <v>0</v>
      </c>
      <c r="AM14" s="49">
        <f t="shared" si="23"/>
        <v>0</v>
      </c>
      <c r="AN14" s="6"/>
    </row>
    <row r="15" spans="1:40" ht="26.1" customHeight="1">
      <c r="A15" s="21">
        <v>7</v>
      </c>
      <c r="B15" s="2" t="s">
        <v>28</v>
      </c>
      <c r="C15" s="25" t="s">
        <v>58</v>
      </c>
      <c r="D15" s="37"/>
      <c r="E15" s="37" t="s">
        <v>59</v>
      </c>
      <c r="F15" s="37"/>
      <c r="G15" s="37" t="s">
        <v>60</v>
      </c>
      <c r="H15" s="37" t="s">
        <v>45</v>
      </c>
      <c r="I15" s="37" t="s">
        <v>58</v>
      </c>
      <c r="J15" s="37"/>
      <c r="K15" s="37" t="s">
        <v>59</v>
      </c>
      <c r="L15" s="37"/>
      <c r="M15" s="37" t="s">
        <v>60</v>
      </c>
      <c r="N15" s="28"/>
      <c r="O15" s="29"/>
      <c r="P15" s="32">
        <f t="shared" si="0"/>
        <v>0</v>
      </c>
      <c r="Q15" s="33">
        <f t="shared" si="1"/>
        <v>0</v>
      </c>
      <c r="R15" s="32">
        <f t="shared" si="2"/>
        <v>0</v>
      </c>
      <c r="S15" s="33">
        <f t="shared" si="3"/>
        <v>0</v>
      </c>
      <c r="T15" s="32">
        <f t="shared" si="4"/>
        <v>0</v>
      </c>
      <c r="U15" s="33">
        <f t="shared" si="5"/>
        <v>0</v>
      </c>
      <c r="V15" s="32">
        <f t="shared" si="6"/>
        <v>0</v>
      </c>
      <c r="W15" s="33">
        <f t="shared" si="7"/>
        <v>0</v>
      </c>
      <c r="X15" s="32">
        <f t="shared" si="8"/>
        <v>0</v>
      </c>
      <c r="Y15" s="33">
        <f t="shared" si="9"/>
        <v>0</v>
      </c>
      <c r="Z15" s="32">
        <f t="shared" si="10"/>
        <v>0</v>
      </c>
      <c r="AA15" s="33">
        <f t="shared" si="11"/>
        <v>0</v>
      </c>
      <c r="AB15" s="32">
        <f t="shared" si="12"/>
        <v>0</v>
      </c>
      <c r="AC15" s="33">
        <f t="shared" si="13"/>
        <v>0</v>
      </c>
      <c r="AD15" s="32">
        <f t="shared" si="14"/>
        <v>0</v>
      </c>
      <c r="AE15" s="33">
        <f t="shared" si="15"/>
        <v>0</v>
      </c>
      <c r="AF15" s="32">
        <f t="shared" si="16"/>
        <v>0</v>
      </c>
      <c r="AG15" s="33">
        <f t="shared" si="17"/>
        <v>0</v>
      </c>
      <c r="AH15" s="32">
        <f t="shared" si="18"/>
        <v>0</v>
      </c>
      <c r="AI15" s="33">
        <f t="shared" si="19"/>
        <v>0</v>
      </c>
      <c r="AJ15" s="32">
        <f t="shared" si="20"/>
        <v>0</v>
      </c>
      <c r="AK15" s="33">
        <f t="shared" si="21"/>
        <v>0</v>
      </c>
      <c r="AL15" s="32">
        <f t="shared" si="22"/>
        <v>0</v>
      </c>
      <c r="AM15" s="49">
        <f t="shared" si="23"/>
        <v>0</v>
      </c>
      <c r="AN15" s="6"/>
    </row>
    <row r="16" spans="1:40" ht="26.1" customHeight="1">
      <c r="A16" s="21">
        <v>8</v>
      </c>
      <c r="B16" s="2" t="s">
        <v>29</v>
      </c>
      <c r="C16" s="25" t="s">
        <v>58</v>
      </c>
      <c r="D16" s="37"/>
      <c r="E16" s="37" t="s">
        <v>59</v>
      </c>
      <c r="F16" s="37"/>
      <c r="G16" s="37" t="s">
        <v>60</v>
      </c>
      <c r="H16" s="37" t="s">
        <v>45</v>
      </c>
      <c r="I16" s="37" t="s">
        <v>58</v>
      </c>
      <c r="J16" s="37"/>
      <c r="K16" s="37" t="s">
        <v>59</v>
      </c>
      <c r="L16" s="37"/>
      <c r="M16" s="37" t="s">
        <v>60</v>
      </c>
      <c r="N16" s="28"/>
      <c r="O16" s="29"/>
      <c r="P16" s="32">
        <f t="shared" si="0"/>
        <v>0</v>
      </c>
      <c r="Q16" s="33">
        <f t="shared" si="1"/>
        <v>0</v>
      </c>
      <c r="R16" s="32">
        <f t="shared" si="2"/>
        <v>0</v>
      </c>
      <c r="S16" s="33">
        <f t="shared" si="3"/>
        <v>0</v>
      </c>
      <c r="T16" s="32">
        <f t="shared" si="4"/>
        <v>0</v>
      </c>
      <c r="U16" s="33">
        <f t="shared" si="5"/>
        <v>0</v>
      </c>
      <c r="V16" s="32">
        <f t="shared" si="6"/>
        <v>0</v>
      </c>
      <c r="W16" s="33">
        <f t="shared" si="7"/>
        <v>0</v>
      </c>
      <c r="X16" s="32">
        <f t="shared" si="8"/>
        <v>0</v>
      </c>
      <c r="Y16" s="33">
        <f t="shared" si="9"/>
        <v>0</v>
      </c>
      <c r="Z16" s="32">
        <f t="shared" si="10"/>
        <v>0</v>
      </c>
      <c r="AA16" s="33">
        <f t="shared" si="11"/>
        <v>0</v>
      </c>
      <c r="AB16" s="32">
        <f t="shared" si="12"/>
        <v>0</v>
      </c>
      <c r="AC16" s="33">
        <f t="shared" si="13"/>
        <v>0</v>
      </c>
      <c r="AD16" s="32">
        <f t="shared" si="14"/>
        <v>0</v>
      </c>
      <c r="AE16" s="33">
        <f t="shared" si="15"/>
        <v>0</v>
      </c>
      <c r="AF16" s="32">
        <f t="shared" si="16"/>
        <v>0</v>
      </c>
      <c r="AG16" s="33">
        <f t="shared" si="17"/>
        <v>0</v>
      </c>
      <c r="AH16" s="32">
        <f t="shared" si="18"/>
        <v>0</v>
      </c>
      <c r="AI16" s="33">
        <f t="shared" si="19"/>
        <v>0</v>
      </c>
      <c r="AJ16" s="32">
        <f t="shared" si="20"/>
        <v>0</v>
      </c>
      <c r="AK16" s="33">
        <f t="shared" si="21"/>
        <v>0</v>
      </c>
      <c r="AL16" s="32">
        <f t="shared" si="22"/>
        <v>0</v>
      </c>
      <c r="AM16" s="49">
        <f t="shared" si="23"/>
        <v>0</v>
      </c>
      <c r="AN16" s="6"/>
    </row>
    <row r="17" spans="1:40" ht="26.1" customHeight="1">
      <c r="A17" s="21">
        <v>9</v>
      </c>
      <c r="B17" s="2" t="s">
        <v>30</v>
      </c>
      <c r="C17" s="25" t="s">
        <v>58</v>
      </c>
      <c r="D17" s="37"/>
      <c r="E17" s="37" t="s">
        <v>59</v>
      </c>
      <c r="F17" s="37"/>
      <c r="G17" s="37" t="s">
        <v>60</v>
      </c>
      <c r="H17" s="37" t="s">
        <v>45</v>
      </c>
      <c r="I17" s="37" t="s">
        <v>58</v>
      </c>
      <c r="J17" s="37"/>
      <c r="K17" s="37" t="s">
        <v>59</v>
      </c>
      <c r="L17" s="37"/>
      <c r="M17" s="37" t="s">
        <v>60</v>
      </c>
      <c r="N17" s="28"/>
      <c r="O17" s="29"/>
      <c r="P17" s="32">
        <f t="shared" si="0"/>
        <v>0</v>
      </c>
      <c r="Q17" s="33">
        <f t="shared" si="1"/>
        <v>0</v>
      </c>
      <c r="R17" s="32">
        <f t="shared" si="2"/>
        <v>0</v>
      </c>
      <c r="S17" s="33">
        <f t="shared" si="3"/>
        <v>0</v>
      </c>
      <c r="T17" s="32">
        <f t="shared" si="4"/>
        <v>0</v>
      </c>
      <c r="U17" s="33">
        <f t="shared" si="5"/>
        <v>0</v>
      </c>
      <c r="V17" s="32">
        <f t="shared" si="6"/>
        <v>0</v>
      </c>
      <c r="W17" s="33">
        <f t="shared" si="7"/>
        <v>0</v>
      </c>
      <c r="X17" s="32">
        <f t="shared" si="8"/>
        <v>0</v>
      </c>
      <c r="Y17" s="33">
        <f t="shared" si="9"/>
        <v>0</v>
      </c>
      <c r="Z17" s="32">
        <f t="shared" si="10"/>
        <v>0</v>
      </c>
      <c r="AA17" s="33">
        <f t="shared" si="11"/>
        <v>0</v>
      </c>
      <c r="AB17" s="32">
        <f t="shared" si="12"/>
        <v>0</v>
      </c>
      <c r="AC17" s="33">
        <f t="shared" si="13"/>
        <v>0</v>
      </c>
      <c r="AD17" s="32">
        <f t="shared" si="14"/>
        <v>0</v>
      </c>
      <c r="AE17" s="33">
        <f t="shared" si="15"/>
        <v>0</v>
      </c>
      <c r="AF17" s="32">
        <f t="shared" si="16"/>
        <v>0</v>
      </c>
      <c r="AG17" s="33">
        <f t="shared" si="17"/>
        <v>0</v>
      </c>
      <c r="AH17" s="32">
        <f t="shared" si="18"/>
        <v>0</v>
      </c>
      <c r="AI17" s="33">
        <f t="shared" si="19"/>
        <v>0</v>
      </c>
      <c r="AJ17" s="32">
        <f t="shared" si="20"/>
        <v>0</v>
      </c>
      <c r="AK17" s="33">
        <f t="shared" si="21"/>
        <v>0</v>
      </c>
      <c r="AL17" s="32">
        <f t="shared" si="22"/>
        <v>0</v>
      </c>
      <c r="AM17" s="49">
        <f t="shared" si="23"/>
        <v>0</v>
      </c>
      <c r="AN17" s="6"/>
    </row>
    <row r="18" spans="1:40" ht="26.1" customHeight="1">
      <c r="A18" s="21">
        <v>10</v>
      </c>
      <c r="B18" s="2" t="s">
        <v>31</v>
      </c>
      <c r="C18" s="25" t="s">
        <v>58</v>
      </c>
      <c r="D18" s="37"/>
      <c r="E18" s="37" t="s">
        <v>59</v>
      </c>
      <c r="F18" s="37"/>
      <c r="G18" s="37" t="s">
        <v>60</v>
      </c>
      <c r="H18" s="37" t="s">
        <v>45</v>
      </c>
      <c r="I18" s="37" t="s">
        <v>58</v>
      </c>
      <c r="J18" s="37"/>
      <c r="K18" s="37" t="s">
        <v>59</v>
      </c>
      <c r="L18" s="37"/>
      <c r="M18" s="37" t="s">
        <v>60</v>
      </c>
      <c r="N18" s="28"/>
      <c r="O18" s="29"/>
      <c r="P18" s="32">
        <f t="shared" si="0"/>
        <v>0</v>
      </c>
      <c r="Q18" s="33">
        <f t="shared" si="1"/>
        <v>0</v>
      </c>
      <c r="R18" s="32">
        <f t="shared" si="2"/>
        <v>0</v>
      </c>
      <c r="S18" s="33">
        <f t="shared" si="3"/>
        <v>0</v>
      </c>
      <c r="T18" s="32">
        <f t="shared" si="4"/>
        <v>0</v>
      </c>
      <c r="U18" s="33">
        <f t="shared" si="5"/>
        <v>0</v>
      </c>
      <c r="V18" s="32">
        <f t="shared" si="6"/>
        <v>0</v>
      </c>
      <c r="W18" s="33">
        <f t="shared" si="7"/>
        <v>0</v>
      </c>
      <c r="X18" s="32">
        <f t="shared" si="8"/>
        <v>0</v>
      </c>
      <c r="Y18" s="33">
        <f t="shared" si="9"/>
        <v>0</v>
      </c>
      <c r="Z18" s="32">
        <f t="shared" si="10"/>
        <v>0</v>
      </c>
      <c r="AA18" s="33">
        <f t="shared" si="11"/>
        <v>0</v>
      </c>
      <c r="AB18" s="32">
        <f t="shared" si="12"/>
        <v>0</v>
      </c>
      <c r="AC18" s="33">
        <f t="shared" si="13"/>
        <v>0</v>
      </c>
      <c r="AD18" s="32">
        <f t="shared" si="14"/>
        <v>0</v>
      </c>
      <c r="AE18" s="33">
        <f t="shared" si="15"/>
        <v>0</v>
      </c>
      <c r="AF18" s="32">
        <f t="shared" si="16"/>
        <v>0</v>
      </c>
      <c r="AG18" s="33">
        <f t="shared" si="17"/>
        <v>0</v>
      </c>
      <c r="AH18" s="32">
        <f t="shared" si="18"/>
        <v>0</v>
      </c>
      <c r="AI18" s="33">
        <f t="shared" si="19"/>
        <v>0</v>
      </c>
      <c r="AJ18" s="32">
        <f t="shared" si="20"/>
        <v>0</v>
      </c>
      <c r="AK18" s="33">
        <f t="shared" si="21"/>
        <v>0</v>
      </c>
      <c r="AL18" s="32">
        <f t="shared" si="22"/>
        <v>0</v>
      </c>
      <c r="AM18" s="49">
        <f t="shared" si="23"/>
        <v>0</v>
      </c>
      <c r="AN18" s="6"/>
    </row>
    <row r="19" spans="1:40" ht="26.1" customHeight="1">
      <c r="A19" s="21">
        <v>11</v>
      </c>
      <c r="B19" s="2" t="s">
        <v>32</v>
      </c>
      <c r="C19" s="25" t="s">
        <v>58</v>
      </c>
      <c r="D19" s="37"/>
      <c r="E19" s="37" t="s">
        <v>59</v>
      </c>
      <c r="F19" s="37"/>
      <c r="G19" s="37" t="s">
        <v>60</v>
      </c>
      <c r="H19" s="37" t="s">
        <v>45</v>
      </c>
      <c r="I19" s="37" t="s">
        <v>58</v>
      </c>
      <c r="J19" s="37"/>
      <c r="K19" s="37" t="s">
        <v>59</v>
      </c>
      <c r="L19" s="37"/>
      <c r="M19" s="37" t="s">
        <v>60</v>
      </c>
      <c r="N19" s="28"/>
      <c r="O19" s="29"/>
      <c r="P19" s="32">
        <f t="shared" si="0"/>
        <v>0</v>
      </c>
      <c r="Q19" s="33">
        <f t="shared" si="1"/>
        <v>0</v>
      </c>
      <c r="R19" s="32">
        <f t="shared" si="2"/>
        <v>0</v>
      </c>
      <c r="S19" s="33">
        <f t="shared" si="3"/>
        <v>0</v>
      </c>
      <c r="T19" s="32">
        <f t="shared" si="4"/>
        <v>0</v>
      </c>
      <c r="U19" s="33">
        <f t="shared" si="5"/>
        <v>0</v>
      </c>
      <c r="V19" s="32">
        <f t="shared" si="6"/>
        <v>0</v>
      </c>
      <c r="W19" s="33">
        <f t="shared" si="7"/>
        <v>0</v>
      </c>
      <c r="X19" s="32">
        <f t="shared" si="8"/>
        <v>0</v>
      </c>
      <c r="Y19" s="33">
        <f t="shared" si="9"/>
        <v>0</v>
      </c>
      <c r="Z19" s="32">
        <f t="shared" si="10"/>
        <v>0</v>
      </c>
      <c r="AA19" s="33">
        <f t="shared" si="11"/>
        <v>0</v>
      </c>
      <c r="AB19" s="32">
        <f t="shared" si="12"/>
        <v>0</v>
      </c>
      <c r="AC19" s="33">
        <f t="shared" si="13"/>
        <v>0</v>
      </c>
      <c r="AD19" s="32">
        <f t="shared" si="14"/>
        <v>0</v>
      </c>
      <c r="AE19" s="33">
        <f t="shared" si="15"/>
        <v>0</v>
      </c>
      <c r="AF19" s="32">
        <f t="shared" si="16"/>
        <v>0</v>
      </c>
      <c r="AG19" s="33">
        <f t="shared" si="17"/>
        <v>0</v>
      </c>
      <c r="AH19" s="32">
        <f t="shared" si="18"/>
        <v>0</v>
      </c>
      <c r="AI19" s="33">
        <f t="shared" si="19"/>
        <v>0</v>
      </c>
      <c r="AJ19" s="32">
        <f t="shared" si="20"/>
        <v>0</v>
      </c>
      <c r="AK19" s="33">
        <f t="shared" si="21"/>
        <v>0</v>
      </c>
      <c r="AL19" s="32">
        <f t="shared" si="22"/>
        <v>0</v>
      </c>
      <c r="AM19" s="49">
        <f t="shared" si="23"/>
        <v>0</v>
      </c>
      <c r="AN19" s="6"/>
    </row>
    <row r="20" spans="1:40" ht="26.1" customHeight="1">
      <c r="A20" s="21">
        <v>12</v>
      </c>
      <c r="B20" s="2" t="s">
        <v>33</v>
      </c>
      <c r="C20" s="25" t="s">
        <v>58</v>
      </c>
      <c r="D20" s="37"/>
      <c r="E20" s="37" t="s">
        <v>59</v>
      </c>
      <c r="F20" s="37"/>
      <c r="G20" s="37" t="s">
        <v>60</v>
      </c>
      <c r="H20" s="37" t="s">
        <v>45</v>
      </c>
      <c r="I20" s="37" t="s">
        <v>58</v>
      </c>
      <c r="J20" s="37"/>
      <c r="K20" s="37" t="s">
        <v>59</v>
      </c>
      <c r="L20" s="37"/>
      <c r="M20" s="37" t="s">
        <v>60</v>
      </c>
      <c r="N20" s="28"/>
      <c r="O20" s="29"/>
      <c r="P20" s="32">
        <f t="shared" si="0"/>
        <v>0</v>
      </c>
      <c r="Q20" s="33">
        <f t="shared" si="1"/>
        <v>0</v>
      </c>
      <c r="R20" s="32">
        <f t="shared" si="2"/>
        <v>0</v>
      </c>
      <c r="S20" s="33">
        <f t="shared" si="3"/>
        <v>0</v>
      </c>
      <c r="T20" s="32">
        <f t="shared" si="4"/>
        <v>0</v>
      </c>
      <c r="U20" s="33">
        <f t="shared" si="5"/>
        <v>0</v>
      </c>
      <c r="V20" s="32">
        <f t="shared" si="6"/>
        <v>0</v>
      </c>
      <c r="W20" s="33">
        <f t="shared" si="7"/>
        <v>0</v>
      </c>
      <c r="X20" s="32">
        <f t="shared" si="8"/>
        <v>0</v>
      </c>
      <c r="Y20" s="33">
        <f t="shared" si="9"/>
        <v>0</v>
      </c>
      <c r="Z20" s="32">
        <f t="shared" si="10"/>
        <v>0</v>
      </c>
      <c r="AA20" s="33">
        <f t="shared" si="11"/>
        <v>0</v>
      </c>
      <c r="AB20" s="32">
        <f t="shared" si="12"/>
        <v>0</v>
      </c>
      <c r="AC20" s="33">
        <f t="shared" si="13"/>
        <v>0</v>
      </c>
      <c r="AD20" s="32">
        <f t="shared" si="14"/>
        <v>0</v>
      </c>
      <c r="AE20" s="33">
        <f t="shared" si="15"/>
        <v>0</v>
      </c>
      <c r="AF20" s="32">
        <f t="shared" si="16"/>
        <v>0</v>
      </c>
      <c r="AG20" s="33">
        <f t="shared" si="17"/>
        <v>0</v>
      </c>
      <c r="AH20" s="32">
        <f t="shared" si="18"/>
        <v>0</v>
      </c>
      <c r="AI20" s="33">
        <f t="shared" si="19"/>
        <v>0</v>
      </c>
      <c r="AJ20" s="32">
        <f t="shared" si="20"/>
        <v>0</v>
      </c>
      <c r="AK20" s="33">
        <f t="shared" si="21"/>
        <v>0</v>
      </c>
      <c r="AL20" s="32">
        <f t="shared" si="22"/>
        <v>0</v>
      </c>
      <c r="AM20" s="49">
        <f t="shared" si="23"/>
        <v>0</v>
      </c>
      <c r="AN20" s="6"/>
    </row>
    <row r="21" spans="1:40" ht="26.1" customHeight="1">
      <c r="A21" s="21">
        <v>13</v>
      </c>
      <c r="B21" s="2" t="s">
        <v>34</v>
      </c>
      <c r="C21" s="25" t="s">
        <v>58</v>
      </c>
      <c r="D21" s="37"/>
      <c r="E21" s="37" t="s">
        <v>59</v>
      </c>
      <c r="F21" s="37"/>
      <c r="G21" s="37" t="s">
        <v>60</v>
      </c>
      <c r="H21" s="37" t="s">
        <v>45</v>
      </c>
      <c r="I21" s="37" t="s">
        <v>58</v>
      </c>
      <c r="J21" s="37"/>
      <c r="K21" s="37" t="s">
        <v>59</v>
      </c>
      <c r="L21" s="37"/>
      <c r="M21" s="37" t="s">
        <v>60</v>
      </c>
      <c r="N21" s="28"/>
      <c r="O21" s="29"/>
      <c r="P21" s="32">
        <f t="shared" si="0"/>
        <v>0</v>
      </c>
      <c r="Q21" s="33">
        <f t="shared" si="1"/>
        <v>0</v>
      </c>
      <c r="R21" s="32">
        <f t="shared" si="2"/>
        <v>0</v>
      </c>
      <c r="S21" s="33">
        <f t="shared" si="3"/>
        <v>0</v>
      </c>
      <c r="T21" s="32">
        <f t="shared" si="4"/>
        <v>0</v>
      </c>
      <c r="U21" s="33">
        <f t="shared" si="5"/>
        <v>0</v>
      </c>
      <c r="V21" s="32">
        <f t="shared" si="6"/>
        <v>0</v>
      </c>
      <c r="W21" s="33">
        <f t="shared" si="7"/>
        <v>0</v>
      </c>
      <c r="X21" s="32">
        <f t="shared" si="8"/>
        <v>0</v>
      </c>
      <c r="Y21" s="33">
        <f t="shared" si="9"/>
        <v>0</v>
      </c>
      <c r="Z21" s="32">
        <f t="shared" si="10"/>
        <v>0</v>
      </c>
      <c r="AA21" s="33">
        <f t="shared" si="11"/>
        <v>0</v>
      </c>
      <c r="AB21" s="32">
        <f t="shared" si="12"/>
        <v>0</v>
      </c>
      <c r="AC21" s="33">
        <f t="shared" si="13"/>
        <v>0</v>
      </c>
      <c r="AD21" s="32">
        <f t="shared" si="14"/>
        <v>0</v>
      </c>
      <c r="AE21" s="33">
        <f t="shared" si="15"/>
        <v>0</v>
      </c>
      <c r="AF21" s="32">
        <f t="shared" si="16"/>
        <v>0</v>
      </c>
      <c r="AG21" s="33">
        <f t="shared" si="17"/>
        <v>0</v>
      </c>
      <c r="AH21" s="32">
        <f t="shared" si="18"/>
        <v>0</v>
      </c>
      <c r="AI21" s="33">
        <f t="shared" si="19"/>
        <v>0</v>
      </c>
      <c r="AJ21" s="32">
        <f t="shared" si="20"/>
        <v>0</v>
      </c>
      <c r="AK21" s="33">
        <f t="shared" si="21"/>
        <v>0</v>
      </c>
      <c r="AL21" s="32">
        <f t="shared" si="22"/>
        <v>0</v>
      </c>
      <c r="AM21" s="49">
        <f t="shared" si="23"/>
        <v>0</v>
      </c>
      <c r="AN21" s="6"/>
    </row>
    <row r="22" spans="1:40" ht="26.1" customHeight="1">
      <c r="A22" s="21">
        <v>14</v>
      </c>
      <c r="B22" s="2" t="s">
        <v>35</v>
      </c>
      <c r="C22" s="25" t="s">
        <v>58</v>
      </c>
      <c r="D22" s="37"/>
      <c r="E22" s="37" t="s">
        <v>59</v>
      </c>
      <c r="F22" s="37"/>
      <c r="G22" s="37" t="s">
        <v>60</v>
      </c>
      <c r="H22" s="37" t="s">
        <v>45</v>
      </c>
      <c r="I22" s="37" t="s">
        <v>58</v>
      </c>
      <c r="J22" s="37"/>
      <c r="K22" s="37" t="s">
        <v>59</v>
      </c>
      <c r="L22" s="37"/>
      <c r="M22" s="37" t="s">
        <v>60</v>
      </c>
      <c r="N22" s="28"/>
      <c r="O22" s="29"/>
      <c r="P22" s="32">
        <f t="shared" si="0"/>
        <v>0</v>
      </c>
      <c r="Q22" s="33">
        <f t="shared" si="1"/>
        <v>0</v>
      </c>
      <c r="R22" s="32">
        <f t="shared" si="2"/>
        <v>0</v>
      </c>
      <c r="S22" s="33">
        <f t="shared" si="3"/>
        <v>0</v>
      </c>
      <c r="T22" s="32">
        <f t="shared" si="4"/>
        <v>0</v>
      </c>
      <c r="U22" s="33">
        <f t="shared" si="5"/>
        <v>0</v>
      </c>
      <c r="V22" s="32">
        <f t="shared" si="6"/>
        <v>0</v>
      </c>
      <c r="W22" s="33">
        <f t="shared" si="7"/>
        <v>0</v>
      </c>
      <c r="X22" s="32">
        <f t="shared" si="8"/>
        <v>0</v>
      </c>
      <c r="Y22" s="33">
        <f t="shared" si="9"/>
        <v>0</v>
      </c>
      <c r="Z22" s="32">
        <f t="shared" si="10"/>
        <v>0</v>
      </c>
      <c r="AA22" s="33">
        <f t="shared" si="11"/>
        <v>0</v>
      </c>
      <c r="AB22" s="32">
        <f t="shared" si="12"/>
        <v>0</v>
      </c>
      <c r="AC22" s="33">
        <f t="shared" si="13"/>
        <v>0</v>
      </c>
      <c r="AD22" s="32">
        <f t="shared" si="14"/>
        <v>0</v>
      </c>
      <c r="AE22" s="33">
        <f t="shared" si="15"/>
        <v>0</v>
      </c>
      <c r="AF22" s="32">
        <f t="shared" si="16"/>
        <v>0</v>
      </c>
      <c r="AG22" s="33">
        <f t="shared" si="17"/>
        <v>0</v>
      </c>
      <c r="AH22" s="32">
        <f t="shared" si="18"/>
        <v>0</v>
      </c>
      <c r="AI22" s="33">
        <f t="shared" si="19"/>
        <v>0</v>
      </c>
      <c r="AJ22" s="32">
        <f t="shared" si="20"/>
        <v>0</v>
      </c>
      <c r="AK22" s="33">
        <f t="shared" si="21"/>
        <v>0</v>
      </c>
      <c r="AL22" s="32">
        <f t="shared" si="22"/>
        <v>0</v>
      </c>
      <c r="AM22" s="49">
        <f t="shared" si="23"/>
        <v>0</v>
      </c>
      <c r="AN22" s="6"/>
    </row>
    <row r="23" spans="1:40" ht="26.1" customHeight="1">
      <c r="A23" s="21">
        <v>15</v>
      </c>
      <c r="B23" s="2" t="s">
        <v>36</v>
      </c>
      <c r="C23" s="25" t="s">
        <v>58</v>
      </c>
      <c r="D23" s="37"/>
      <c r="E23" s="37" t="s">
        <v>59</v>
      </c>
      <c r="F23" s="37"/>
      <c r="G23" s="37" t="s">
        <v>60</v>
      </c>
      <c r="H23" s="37" t="s">
        <v>45</v>
      </c>
      <c r="I23" s="37" t="s">
        <v>58</v>
      </c>
      <c r="J23" s="37"/>
      <c r="K23" s="37" t="s">
        <v>59</v>
      </c>
      <c r="L23" s="37"/>
      <c r="M23" s="37" t="s">
        <v>60</v>
      </c>
      <c r="N23" s="28"/>
      <c r="O23" s="29"/>
      <c r="P23" s="32">
        <f t="shared" si="0"/>
        <v>0</v>
      </c>
      <c r="Q23" s="33">
        <f t="shared" si="1"/>
        <v>0</v>
      </c>
      <c r="R23" s="32">
        <f t="shared" si="2"/>
        <v>0</v>
      </c>
      <c r="S23" s="33">
        <f t="shared" si="3"/>
        <v>0</v>
      </c>
      <c r="T23" s="32">
        <f t="shared" si="4"/>
        <v>0</v>
      </c>
      <c r="U23" s="33">
        <f t="shared" si="5"/>
        <v>0</v>
      </c>
      <c r="V23" s="32">
        <f t="shared" si="6"/>
        <v>0</v>
      </c>
      <c r="W23" s="33">
        <f t="shared" si="7"/>
        <v>0</v>
      </c>
      <c r="X23" s="32">
        <f t="shared" si="8"/>
        <v>0</v>
      </c>
      <c r="Y23" s="33">
        <f t="shared" si="9"/>
        <v>0</v>
      </c>
      <c r="Z23" s="32">
        <f t="shared" si="10"/>
        <v>0</v>
      </c>
      <c r="AA23" s="33">
        <f t="shared" si="11"/>
        <v>0</v>
      </c>
      <c r="AB23" s="32">
        <f t="shared" si="12"/>
        <v>0</v>
      </c>
      <c r="AC23" s="33">
        <f t="shared" si="13"/>
        <v>0</v>
      </c>
      <c r="AD23" s="32">
        <f t="shared" si="14"/>
        <v>0</v>
      </c>
      <c r="AE23" s="33">
        <f t="shared" si="15"/>
        <v>0</v>
      </c>
      <c r="AF23" s="32">
        <f t="shared" si="16"/>
        <v>0</v>
      </c>
      <c r="AG23" s="33">
        <f t="shared" si="17"/>
        <v>0</v>
      </c>
      <c r="AH23" s="32">
        <f t="shared" si="18"/>
        <v>0</v>
      </c>
      <c r="AI23" s="33">
        <f t="shared" si="19"/>
        <v>0</v>
      </c>
      <c r="AJ23" s="32">
        <f t="shared" si="20"/>
        <v>0</v>
      </c>
      <c r="AK23" s="33">
        <f t="shared" si="21"/>
        <v>0</v>
      </c>
      <c r="AL23" s="32">
        <f t="shared" si="22"/>
        <v>0</v>
      </c>
      <c r="AM23" s="49">
        <f t="shared" si="23"/>
        <v>0</v>
      </c>
      <c r="AN23" s="6"/>
    </row>
    <row r="24" spans="1:40" ht="26.1" customHeight="1">
      <c r="A24" s="21">
        <v>16</v>
      </c>
      <c r="B24" s="2" t="s">
        <v>37</v>
      </c>
      <c r="C24" s="25" t="s">
        <v>58</v>
      </c>
      <c r="D24" s="37"/>
      <c r="E24" s="37" t="s">
        <v>59</v>
      </c>
      <c r="F24" s="37"/>
      <c r="G24" s="37" t="s">
        <v>60</v>
      </c>
      <c r="H24" s="37" t="s">
        <v>45</v>
      </c>
      <c r="I24" s="37" t="s">
        <v>58</v>
      </c>
      <c r="J24" s="37"/>
      <c r="K24" s="37" t="s">
        <v>59</v>
      </c>
      <c r="L24" s="37"/>
      <c r="M24" s="37" t="s">
        <v>60</v>
      </c>
      <c r="N24" s="28"/>
      <c r="O24" s="29"/>
      <c r="P24" s="32">
        <f t="shared" si="0"/>
        <v>0</v>
      </c>
      <c r="Q24" s="33">
        <f t="shared" si="1"/>
        <v>0</v>
      </c>
      <c r="R24" s="32">
        <f t="shared" si="2"/>
        <v>0</v>
      </c>
      <c r="S24" s="33">
        <f t="shared" si="3"/>
        <v>0</v>
      </c>
      <c r="T24" s="32">
        <f t="shared" si="4"/>
        <v>0</v>
      </c>
      <c r="U24" s="33">
        <f t="shared" si="5"/>
        <v>0</v>
      </c>
      <c r="V24" s="32">
        <f t="shared" si="6"/>
        <v>0</v>
      </c>
      <c r="W24" s="33">
        <f t="shared" si="7"/>
        <v>0</v>
      </c>
      <c r="X24" s="32">
        <f t="shared" si="8"/>
        <v>0</v>
      </c>
      <c r="Y24" s="33">
        <f t="shared" si="9"/>
        <v>0</v>
      </c>
      <c r="Z24" s="32">
        <f t="shared" si="10"/>
        <v>0</v>
      </c>
      <c r="AA24" s="33">
        <f t="shared" si="11"/>
        <v>0</v>
      </c>
      <c r="AB24" s="32">
        <f t="shared" si="12"/>
        <v>0</v>
      </c>
      <c r="AC24" s="33">
        <f t="shared" si="13"/>
        <v>0</v>
      </c>
      <c r="AD24" s="32">
        <f t="shared" si="14"/>
        <v>0</v>
      </c>
      <c r="AE24" s="33">
        <f t="shared" si="15"/>
        <v>0</v>
      </c>
      <c r="AF24" s="32">
        <f t="shared" si="16"/>
        <v>0</v>
      </c>
      <c r="AG24" s="33">
        <f t="shared" si="17"/>
        <v>0</v>
      </c>
      <c r="AH24" s="32">
        <f t="shared" si="18"/>
        <v>0</v>
      </c>
      <c r="AI24" s="33">
        <f t="shared" si="19"/>
        <v>0</v>
      </c>
      <c r="AJ24" s="32">
        <f t="shared" si="20"/>
        <v>0</v>
      </c>
      <c r="AK24" s="33">
        <f t="shared" si="21"/>
        <v>0</v>
      </c>
      <c r="AL24" s="32">
        <f t="shared" si="22"/>
        <v>0</v>
      </c>
      <c r="AM24" s="49">
        <f t="shared" si="23"/>
        <v>0</v>
      </c>
      <c r="AN24" s="6"/>
    </row>
    <row r="25" spans="1:40" ht="26.1" customHeight="1">
      <c r="A25" s="21">
        <v>17</v>
      </c>
      <c r="B25" s="2" t="s">
        <v>38</v>
      </c>
      <c r="C25" s="25" t="s">
        <v>58</v>
      </c>
      <c r="D25" s="37"/>
      <c r="E25" s="37" t="s">
        <v>59</v>
      </c>
      <c r="F25" s="37"/>
      <c r="G25" s="37" t="s">
        <v>60</v>
      </c>
      <c r="H25" s="37" t="s">
        <v>45</v>
      </c>
      <c r="I25" s="37" t="s">
        <v>58</v>
      </c>
      <c r="J25" s="37"/>
      <c r="K25" s="37" t="s">
        <v>59</v>
      </c>
      <c r="L25" s="37"/>
      <c r="M25" s="37" t="s">
        <v>60</v>
      </c>
      <c r="N25" s="28"/>
      <c r="O25" s="29"/>
      <c r="P25" s="32">
        <f t="shared" si="0"/>
        <v>0</v>
      </c>
      <c r="Q25" s="33">
        <f t="shared" si="1"/>
        <v>0</v>
      </c>
      <c r="R25" s="32">
        <f t="shared" si="2"/>
        <v>0</v>
      </c>
      <c r="S25" s="33">
        <f t="shared" si="3"/>
        <v>0</v>
      </c>
      <c r="T25" s="32">
        <f t="shared" si="4"/>
        <v>0</v>
      </c>
      <c r="U25" s="33">
        <f t="shared" si="5"/>
        <v>0</v>
      </c>
      <c r="V25" s="32">
        <f t="shared" si="6"/>
        <v>0</v>
      </c>
      <c r="W25" s="33">
        <f t="shared" si="7"/>
        <v>0</v>
      </c>
      <c r="X25" s="32">
        <f>IF(AND($D25=27,$F25&lt;=8,$J25=27,$L25&gt;=8),$N25,IF(AND($D25=27,$F25&lt;=8,$J25=28,$L25&lt;=3),$N25,0))</f>
        <v>0</v>
      </c>
      <c r="Y25" s="33">
        <f t="shared" si="9"/>
        <v>0</v>
      </c>
      <c r="Z25" s="32">
        <f t="shared" si="10"/>
        <v>0</v>
      </c>
      <c r="AA25" s="33">
        <f t="shared" si="11"/>
        <v>0</v>
      </c>
      <c r="AB25" s="32">
        <f t="shared" si="12"/>
        <v>0</v>
      </c>
      <c r="AC25" s="33">
        <f t="shared" si="13"/>
        <v>0</v>
      </c>
      <c r="AD25" s="32">
        <f t="shared" si="14"/>
        <v>0</v>
      </c>
      <c r="AE25" s="33">
        <f t="shared" si="15"/>
        <v>0</v>
      </c>
      <c r="AF25" s="32">
        <f t="shared" si="16"/>
        <v>0</v>
      </c>
      <c r="AG25" s="33">
        <f t="shared" si="17"/>
        <v>0</v>
      </c>
      <c r="AH25" s="32">
        <f t="shared" si="18"/>
        <v>0</v>
      </c>
      <c r="AI25" s="33">
        <f t="shared" si="19"/>
        <v>0</v>
      </c>
      <c r="AJ25" s="32">
        <f t="shared" si="20"/>
        <v>0</v>
      </c>
      <c r="AK25" s="33">
        <f t="shared" si="21"/>
        <v>0</v>
      </c>
      <c r="AL25" s="32">
        <f t="shared" si="22"/>
        <v>0</v>
      </c>
      <c r="AM25" s="49">
        <f t="shared" si="23"/>
        <v>0</v>
      </c>
      <c r="AN25" s="6"/>
    </row>
    <row r="26" spans="1:40" ht="26.1" customHeight="1">
      <c r="A26" s="21">
        <v>18</v>
      </c>
      <c r="B26" s="2" t="s">
        <v>39</v>
      </c>
      <c r="C26" s="25" t="s">
        <v>58</v>
      </c>
      <c r="D26" s="37"/>
      <c r="E26" s="37" t="s">
        <v>59</v>
      </c>
      <c r="F26" s="37"/>
      <c r="G26" s="37" t="s">
        <v>60</v>
      </c>
      <c r="H26" s="37" t="s">
        <v>45</v>
      </c>
      <c r="I26" s="37" t="s">
        <v>58</v>
      </c>
      <c r="J26" s="37"/>
      <c r="K26" s="37" t="s">
        <v>59</v>
      </c>
      <c r="L26" s="37"/>
      <c r="M26" s="37" t="s">
        <v>60</v>
      </c>
      <c r="N26" s="28"/>
      <c r="O26" s="29"/>
      <c r="P26" s="32">
        <f t="shared" si="0"/>
        <v>0</v>
      </c>
      <c r="Q26" s="33">
        <f t="shared" si="1"/>
        <v>0</v>
      </c>
      <c r="R26" s="32">
        <f t="shared" si="2"/>
        <v>0</v>
      </c>
      <c r="S26" s="33">
        <f t="shared" si="3"/>
        <v>0</v>
      </c>
      <c r="T26" s="32">
        <f t="shared" si="4"/>
        <v>0</v>
      </c>
      <c r="U26" s="33">
        <f t="shared" si="5"/>
        <v>0</v>
      </c>
      <c r="V26" s="32">
        <f t="shared" si="6"/>
        <v>0</v>
      </c>
      <c r="W26" s="33">
        <f t="shared" si="7"/>
        <v>0</v>
      </c>
      <c r="X26" s="32">
        <f t="shared" si="8"/>
        <v>0</v>
      </c>
      <c r="Y26" s="33">
        <f t="shared" si="9"/>
        <v>0</v>
      </c>
      <c r="Z26" s="32">
        <f t="shared" si="10"/>
        <v>0</v>
      </c>
      <c r="AA26" s="33">
        <f t="shared" si="11"/>
        <v>0</v>
      </c>
      <c r="AB26" s="32">
        <f t="shared" si="12"/>
        <v>0</v>
      </c>
      <c r="AC26" s="33">
        <f t="shared" si="13"/>
        <v>0</v>
      </c>
      <c r="AD26" s="32">
        <f t="shared" si="14"/>
        <v>0</v>
      </c>
      <c r="AE26" s="33">
        <f t="shared" si="15"/>
        <v>0</v>
      </c>
      <c r="AF26" s="32">
        <f t="shared" si="16"/>
        <v>0</v>
      </c>
      <c r="AG26" s="33">
        <f t="shared" si="17"/>
        <v>0</v>
      </c>
      <c r="AH26" s="32">
        <f t="shared" si="18"/>
        <v>0</v>
      </c>
      <c r="AI26" s="33">
        <f t="shared" si="19"/>
        <v>0</v>
      </c>
      <c r="AJ26" s="32">
        <f t="shared" si="20"/>
        <v>0</v>
      </c>
      <c r="AK26" s="33">
        <f t="shared" si="21"/>
        <v>0</v>
      </c>
      <c r="AL26" s="32">
        <f t="shared" si="22"/>
        <v>0</v>
      </c>
      <c r="AM26" s="49">
        <f t="shared" si="23"/>
        <v>0</v>
      </c>
      <c r="AN26" s="6"/>
    </row>
    <row r="27" spans="1:40" ht="26.1" customHeight="1">
      <c r="A27" s="21">
        <v>19</v>
      </c>
      <c r="B27" s="2" t="s">
        <v>40</v>
      </c>
      <c r="C27" s="25" t="s">
        <v>58</v>
      </c>
      <c r="D27" s="37"/>
      <c r="E27" s="37" t="s">
        <v>59</v>
      </c>
      <c r="F27" s="37"/>
      <c r="G27" s="37" t="s">
        <v>60</v>
      </c>
      <c r="H27" s="37" t="s">
        <v>45</v>
      </c>
      <c r="I27" s="37" t="s">
        <v>58</v>
      </c>
      <c r="J27" s="37"/>
      <c r="K27" s="37" t="s">
        <v>59</v>
      </c>
      <c r="L27" s="37"/>
      <c r="M27" s="37" t="s">
        <v>60</v>
      </c>
      <c r="N27" s="28"/>
      <c r="O27" s="29"/>
      <c r="P27" s="32">
        <f t="shared" si="0"/>
        <v>0</v>
      </c>
      <c r="Q27" s="33">
        <f t="shared" si="1"/>
        <v>0</v>
      </c>
      <c r="R27" s="32">
        <f t="shared" si="2"/>
        <v>0</v>
      </c>
      <c r="S27" s="33">
        <f t="shared" si="3"/>
        <v>0</v>
      </c>
      <c r="T27" s="32">
        <f t="shared" si="4"/>
        <v>0</v>
      </c>
      <c r="U27" s="33">
        <f t="shared" si="5"/>
        <v>0</v>
      </c>
      <c r="V27" s="32">
        <f t="shared" si="6"/>
        <v>0</v>
      </c>
      <c r="W27" s="33">
        <f t="shared" si="7"/>
        <v>0</v>
      </c>
      <c r="X27" s="32">
        <f t="shared" si="8"/>
        <v>0</v>
      </c>
      <c r="Y27" s="33">
        <f t="shared" si="9"/>
        <v>0</v>
      </c>
      <c r="Z27" s="32">
        <f t="shared" si="10"/>
        <v>0</v>
      </c>
      <c r="AA27" s="33">
        <f t="shared" si="11"/>
        <v>0</v>
      </c>
      <c r="AB27" s="32">
        <f t="shared" si="12"/>
        <v>0</v>
      </c>
      <c r="AC27" s="33">
        <f t="shared" si="13"/>
        <v>0</v>
      </c>
      <c r="AD27" s="32">
        <f t="shared" si="14"/>
        <v>0</v>
      </c>
      <c r="AE27" s="33">
        <f t="shared" si="15"/>
        <v>0</v>
      </c>
      <c r="AF27" s="32">
        <f t="shared" si="16"/>
        <v>0</v>
      </c>
      <c r="AG27" s="33">
        <f t="shared" si="17"/>
        <v>0</v>
      </c>
      <c r="AH27" s="32">
        <f t="shared" si="18"/>
        <v>0</v>
      </c>
      <c r="AI27" s="33">
        <f t="shared" si="19"/>
        <v>0</v>
      </c>
      <c r="AJ27" s="32">
        <f t="shared" si="20"/>
        <v>0</v>
      </c>
      <c r="AK27" s="33">
        <f t="shared" si="21"/>
        <v>0</v>
      </c>
      <c r="AL27" s="32">
        <f t="shared" si="22"/>
        <v>0</v>
      </c>
      <c r="AM27" s="49">
        <f t="shared" si="23"/>
        <v>0</v>
      </c>
      <c r="AN27" s="6"/>
    </row>
    <row r="28" spans="1:40" ht="26.1" customHeight="1" thickBot="1">
      <c r="A28" s="21">
        <v>20</v>
      </c>
      <c r="B28" s="2" t="s">
        <v>41</v>
      </c>
      <c r="C28" s="25" t="s">
        <v>58</v>
      </c>
      <c r="D28" s="37"/>
      <c r="E28" s="37" t="s">
        <v>59</v>
      </c>
      <c r="F28" s="37"/>
      <c r="G28" s="37" t="s">
        <v>60</v>
      </c>
      <c r="H28" s="37" t="s">
        <v>45</v>
      </c>
      <c r="I28" s="37" t="s">
        <v>58</v>
      </c>
      <c r="J28" s="37"/>
      <c r="K28" s="37" t="s">
        <v>59</v>
      </c>
      <c r="L28" s="37"/>
      <c r="M28" s="37" t="s">
        <v>60</v>
      </c>
      <c r="N28" s="30"/>
      <c r="O28" s="31"/>
      <c r="P28" s="50">
        <f t="shared" si="0"/>
        <v>0</v>
      </c>
      <c r="Q28" s="51">
        <f t="shared" si="1"/>
        <v>0</v>
      </c>
      <c r="R28" s="50">
        <f t="shared" si="2"/>
        <v>0</v>
      </c>
      <c r="S28" s="51">
        <f t="shared" si="3"/>
        <v>0</v>
      </c>
      <c r="T28" s="50">
        <f t="shared" si="4"/>
        <v>0</v>
      </c>
      <c r="U28" s="51">
        <f t="shared" si="5"/>
        <v>0</v>
      </c>
      <c r="V28" s="50">
        <f t="shared" si="6"/>
        <v>0</v>
      </c>
      <c r="W28" s="51">
        <f t="shared" si="7"/>
        <v>0</v>
      </c>
      <c r="X28" s="50">
        <f t="shared" si="8"/>
        <v>0</v>
      </c>
      <c r="Y28" s="51">
        <f t="shared" si="9"/>
        <v>0</v>
      </c>
      <c r="Z28" s="50">
        <f t="shared" si="10"/>
        <v>0</v>
      </c>
      <c r="AA28" s="51">
        <f t="shared" si="11"/>
        <v>0</v>
      </c>
      <c r="AB28" s="50">
        <f t="shared" si="12"/>
        <v>0</v>
      </c>
      <c r="AC28" s="51">
        <f t="shared" si="13"/>
        <v>0</v>
      </c>
      <c r="AD28" s="50">
        <f t="shared" si="14"/>
        <v>0</v>
      </c>
      <c r="AE28" s="51">
        <f t="shared" si="15"/>
        <v>0</v>
      </c>
      <c r="AF28" s="50">
        <f t="shared" si="16"/>
        <v>0</v>
      </c>
      <c r="AG28" s="51">
        <f t="shared" si="17"/>
        <v>0</v>
      </c>
      <c r="AH28" s="50">
        <f t="shared" si="18"/>
        <v>0</v>
      </c>
      <c r="AI28" s="51">
        <f t="shared" si="19"/>
        <v>0</v>
      </c>
      <c r="AJ28" s="50">
        <f t="shared" si="20"/>
        <v>0</v>
      </c>
      <c r="AK28" s="51">
        <f t="shared" si="21"/>
        <v>0</v>
      </c>
      <c r="AL28" s="50">
        <f t="shared" si="22"/>
        <v>0</v>
      </c>
      <c r="AM28" s="52">
        <f t="shared" si="23"/>
        <v>0</v>
      </c>
      <c r="AN28" s="6"/>
    </row>
    <row r="29" spans="1:40" ht="26.1" customHeight="1" thickBot="1">
      <c r="A29" s="272" t="s">
        <v>61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4"/>
      <c r="N29" s="275">
        <f>(SUM(N9:N28)*60+SUM(O9:O28))/60</f>
        <v>0</v>
      </c>
      <c r="O29" s="276"/>
      <c r="P29" s="259">
        <f>(SUM(P9:P28)*60+SUM(Q9:Q28))/60</f>
        <v>0</v>
      </c>
      <c r="Q29" s="260"/>
      <c r="R29" s="259">
        <f>(SUM(R9:R28)*60+SUM(S9:S28))/60</f>
        <v>0</v>
      </c>
      <c r="S29" s="260"/>
      <c r="T29" s="259">
        <f>(SUM(T9:T28)*60+SUM(U9:U28))/60</f>
        <v>0</v>
      </c>
      <c r="U29" s="260"/>
      <c r="V29" s="259">
        <f>(SUM(V9:V28)*60+SUM(W9:W28))/60</f>
        <v>0</v>
      </c>
      <c r="W29" s="260"/>
      <c r="X29" s="259">
        <f>(SUM(X9:X28)*60+SUM(Y9:Y28))/60</f>
        <v>0</v>
      </c>
      <c r="Y29" s="260"/>
      <c r="Z29" s="259">
        <f>(SUM(Z9:Z28)*60+SUM(AA9:AA28))/60</f>
        <v>0</v>
      </c>
      <c r="AA29" s="260"/>
      <c r="AB29" s="259">
        <f>(SUM(AB9:AB28)*60+SUM(AC9:AC28))/60</f>
        <v>0</v>
      </c>
      <c r="AC29" s="260"/>
      <c r="AD29" s="259">
        <f>(SUM(AD9:AD28)*60+SUM(AE9:AE28))/60</f>
        <v>0</v>
      </c>
      <c r="AE29" s="260"/>
      <c r="AF29" s="259">
        <f>(SUM(AF9:AF28)*60+SUM(AG9:AG28))/60</f>
        <v>0</v>
      </c>
      <c r="AG29" s="260"/>
      <c r="AH29" s="259">
        <f>(SUM(AH9:AH28)*60+SUM(AI9:AI28))/60</f>
        <v>0</v>
      </c>
      <c r="AI29" s="260"/>
      <c r="AJ29" s="261">
        <f>(SUM(AJ9:AJ28)*60+SUM(AK9:AK28))/60</f>
        <v>0</v>
      </c>
      <c r="AK29" s="260"/>
      <c r="AL29" s="259">
        <f>(SUM(AL9:AL28)*60+SUM(AM9:AM28))/60</f>
        <v>0</v>
      </c>
      <c r="AM29" s="260"/>
      <c r="AN29" s="6"/>
    </row>
    <row r="30" spans="1:40" ht="26.1" customHeight="1" thickBot="1">
      <c r="A30" s="267" t="s">
        <v>62</v>
      </c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9"/>
      <c r="N30" s="270">
        <v>173</v>
      </c>
      <c r="O30" s="271"/>
      <c r="P30" s="314">
        <f>$N30</f>
        <v>173</v>
      </c>
      <c r="Q30" s="315"/>
      <c r="R30" s="316">
        <f>$N30</f>
        <v>173</v>
      </c>
      <c r="S30" s="315"/>
      <c r="T30" s="316">
        <f>$N30</f>
        <v>173</v>
      </c>
      <c r="U30" s="315"/>
      <c r="V30" s="316">
        <f>$N30</f>
        <v>173</v>
      </c>
      <c r="W30" s="315"/>
      <c r="X30" s="316">
        <f>$N30</f>
        <v>173</v>
      </c>
      <c r="Y30" s="315"/>
      <c r="Z30" s="316">
        <f>$N30</f>
        <v>173</v>
      </c>
      <c r="AA30" s="315"/>
      <c r="AB30" s="316">
        <f>$N30</f>
        <v>173</v>
      </c>
      <c r="AC30" s="315"/>
      <c r="AD30" s="316">
        <f>$N30</f>
        <v>173</v>
      </c>
      <c r="AE30" s="315"/>
      <c r="AF30" s="316">
        <f>$N30</f>
        <v>173</v>
      </c>
      <c r="AG30" s="315"/>
      <c r="AH30" s="316">
        <f>$N30</f>
        <v>173</v>
      </c>
      <c r="AI30" s="315"/>
      <c r="AJ30" s="314">
        <f>$N30</f>
        <v>173</v>
      </c>
      <c r="AK30" s="315"/>
      <c r="AL30" s="316">
        <f>$N30</f>
        <v>173</v>
      </c>
      <c r="AM30" s="315"/>
      <c r="AN30" s="6"/>
    </row>
    <row r="31" spans="1:40" ht="26.1" customHeight="1">
      <c r="A31" s="256" t="s">
        <v>63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8"/>
      <c r="N31" s="259">
        <f>IF(ISERROR(ROUNDDOWN(N29/N30,1))=FALSE,ROUNDDOWN(N29/N30,1),0)</f>
        <v>0</v>
      </c>
      <c r="O31" s="260"/>
      <c r="P31" s="317">
        <f>IF(ISERROR(ROUNDDOWN(P29/P30,1))=FALSE,ROUNDDOWN(P29/P30,1),0)</f>
        <v>0</v>
      </c>
      <c r="Q31" s="318"/>
      <c r="R31" s="316">
        <f>IF(ISERROR(ROUNDDOWN(R29/R30,1))=FALSE,ROUNDDOWN(R29/R30,1),0)</f>
        <v>0</v>
      </c>
      <c r="S31" s="315"/>
      <c r="T31" s="316">
        <f>IF(ISERROR(ROUNDDOWN(T29/T30,1))=FALSE,ROUNDDOWN(T29/T30,1),0)</f>
        <v>0</v>
      </c>
      <c r="U31" s="315"/>
      <c r="V31" s="316">
        <f>IF(ISERROR(ROUNDDOWN(V29/V30,1))=FALSE,ROUNDDOWN(V29/V30,1),0)</f>
        <v>0</v>
      </c>
      <c r="W31" s="315"/>
      <c r="X31" s="316">
        <f>IF(ISERROR(ROUNDDOWN(X29/X30,1))=FALSE,ROUNDDOWN(X29/X30,1),0)</f>
        <v>0</v>
      </c>
      <c r="Y31" s="315"/>
      <c r="Z31" s="316">
        <f>IF(ISERROR(ROUNDDOWN(Z29/Z30,1))=FALSE,ROUNDDOWN(Z29/Z30,1),0)</f>
        <v>0</v>
      </c>
      <c r="AA31" s="315"/>
      <c r="AB31" s="316">
        <f>IF(ISERROR(ROUNDDOWN(AB29/AB30,1))=FALSE,ROUNDDOWN(AB29/AB30,1),0)</f>
        <v>0</v>
      </c>
      <c r="AC31" s="315"/>
      <c r="AD31" s="316">
        <f>IF(ISERROR(ROUNDDOWN(AD29/AD30,1))=FALSE,ROUNDDOWN(AD29/AD30,1),0)</f>
        <v>0</v>
      </c>
      <c r="AE31" s="315"/>
      <c r="AF31" s="316">
        <f>IF(ISERROR(ROUNDDOWN(AF29/AF30,1))=FALSE,ROUNDDOWN(AF29/AF30,1),0)</f>
        <v>0</v>
      </c>
      <c r="AG31" s="315"/>
      <c r="AH31" s="316">
        <f>IF(ISERROR(ROUNDDOWN(AH29/AH30,1))=FALSE,ROUNDDOWN(AH29/AH30,1),0)</f>
        <v>0</v>
      </c>
      <c r="AI31" s="315"/>
      <c r="AJ31" s="314">
        <f>IF(ISERROR(ROUNDDOWN(AJ29/AJ30,1))=FALSE,ROUNDDOWN(AJ29/AJ30,1),0)</f>
        <v>0</v>
      </c>
      <c r="AK31" s="315"/>
      <c r="AL31" s="316">
        <f>IF(ISERROR(ROUNDDOWN(AL29/AL30,1))=FALSE,ROUNDDOWN(AL29/AL30,1),0)</f>
        <v>0</v>
      </c>
      <c r="AM31" s="315"/>
      <c r="AN31" s="6"/>
    </row>
    <row r="32" spans="1:40">
      <c r="AN32" s="7"/>
    </row>
    <row r="33" spans="4:40">
      <c r="AN33" s="7"/>
    </row>
    <row r="34" spans="4:40">
      <c r="AN34" s="7"/>
    </row>
    <row r="35" spans="4:40">
      <c r="AN35" s="7"/>
    </row>
    <row r="36" spans="4:40">
      <c r="AN36" s="7"/>
    </row>
    <row r="37" spans="4:40">
      <c r="AN37" s="7"/>
    </row>
    <row r="38" spans="4:40">
      <c r="D38" s="1">
        <v>27</v>
      </c>
    </row>
    <row r="39" spans="4:40">
      <c r="D39" s="1">
        <v>28</v>
      </c>
    </row>
    <row r="41" spans="4:40">
      <c r="E41" s="1">
        <v>4</v>
      </c>
    </row>
    <row r="42" spans="4:40">
      <c r="E42" s="1">
        <v>5</v>
      </c>
    </row>
    <row r="43" spans="4:40">
      <c r="E43" s="1">
        <v>6</v>
      </c>
    </row>
    <row r="44" spans="4:40">
      <c r="E44" s="1">
        <v>7</v>
      </c>
    </row>
    <row r="45" spans="4:40">
      <c r="E45" s="1">
        <v>8</v>
      </c>
    </row>
    <row r="46" spans="4:40">
      <c r="E46" s="1">
        <v>9</v>
      </c>
    </row>
    <row r="47" spans="4:40">
      <c r="E47" s="1">
        <v>10</v>
      </c>
    </row>
    <row r="48" spans="4:40">
      <c r="E48" s="1">
        <v>11</v>
      </c>
    </row>
    <row r="49" spans="5:5">
      <c r="E49" s="1">
        <v>12</v>
      </c>
    </row>
    <row r="50" spans="5:5">
      <c r="E50" s="1">
        <v>1</v>
      </c>
    </row>
    <row r="51" spans="5:5">
      <c r="E51" s="1">
        <v>2</v>
      </c>
    </row>
    <row r="52" spans="5:5">
      <c r="E52" s="1">
        <v>3</v>
      </c>
    </row>
  </sheetData>
  <mergeCells count="64">
    <mergeCell ref="AH31:AI31"/>
    <mergeCell ref="AJ31:AK31"/>
    <mergeCell ref="AL31:AM31"/>
    <mergeCell ref="V31:W31"/>
    <mergeCell ref="X31:Y31"/>
    <mergeCell ref="Z31:AA31"/>
    <mergeCell ref="AB31:AC31"/>
    <mergeCell ref="AD31:AE31"/>
    <mergeCell ref="AF31:AG31"/>
    <mergeCell ref="AD30:AE30"/>
    <mergeCell ref="AF30:AG30"/>
    <mergeCell ref="AH30:AI30"/>
    <mergeCell ref="AJ30:AK30"/>
    <mergeCell ref="AL30:AM30"/>
    <mergeCell ref="A31:M31"/>
    <mergeCell ref="N31:O31"/>
    <mergeCell ref="P31:Q31"/>
    <mergeCell ref="R31:S31"/>
    <mergeCell ref="T31:U31"/>
    <mergeCell ref="AL29:AM29"/>
    <mergeCell ref="A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Z29:AA29"/>
    <mergeCell ref="AB29:AC29"/>
    <mergeCell ref="AD29:AE29"/>
    <mergeCell ref="AF29:AG29"/>
    <mergeCell ref="AH29:AI29"/>
    <mergeCell ref="AJ29:AK29"/>
    <mergeCell ref="AH7:AI7"/>
    <mergeCell ref="AJ7:AK7"/>
    <mergeCell ref="AL7:AM7"/>
    <mergeCell ref="A29:M29"/>
    <mergeCell ref="N29:O29"/>
    <mergeCell ref="P29:Q29"/>
    <mergeCell ref="R29:S29"/>
    <mergeCell ref="T29:U29"/>
    <mergeCell ref="V29:W29"/>
    <mergeCell ref="X29:Y29"/>
    <mergeCell ref="V7:W7"/>
    <mergeCell ref="X7:Y7"/>
    <mergeCell ref="Z7:AA7"/>
    <mergeCell ref="AB7:AC7"/>
    <mergeCell ref="AD7:AE7"/>
    <mergeCell ref="AF7:AG7"/>
    <mergeCell ref="T7:U7"/>
    <mergeCell ref="A2:B2"/>
    <mergeCell ref="C2:O2"/>
    <mergeCell ref="V2:Y2"/>
    <mergeCell ref="P3:S3"/>
    <mergeCell ref="V3:Y3"/>
    <mergeCell ref="B4:Q4"/>
    <mergeCell ref="V4:Y4"/>
    <mergeCell ref="A6:A8"/>
    <mergeCell ref="B6:B8"/>
    <mergeCell ref="C6:M8"/>
    <mergeCell ref="P7:Q7"/>
    <mergeCell ref="R7:S7"/>
  </mergeCells>
  <phoneticPr fontId="1"/>
  <dataValidations count="2">
    <dataValidation type="list" allowBlank="1" showInputMessage="1" showErrorMessage="1" sqref="D9:D28 J9:J28" xr:uid="{00000000-0002-0000-0500-000000000000}">
      <formula1>$D$38:$D$39</formula1>
    </dataValidation>
    <dataValidation type="list" allowBlank="1" showInputMessage="1" showErrorMessage="1" sqref="F9:F28 L9:L28" xr:uid="{00000000-0002-0000-0500-000001000000}">
      <formula1>$E$41:$E$52</formula1>
    </dataValidation>
  </dataValidations>
  <pageMargins left="0.7" right="0.7" top="0.75" bottom="0.75" header="0.3" footer="0.3"/>
  <pageSetup paperSize="9" scale="3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様式１</vt:lpstr>
      <vt:lpstr>(R6)年齢別配置基準</vt:lpstr>
      <vt:lpstr>様式２（専従の常勤教諭）</vt:lpstr>
      <vt:lpstr>様式３（非専従の常勤+非常勤教諭）</vt:lpstr>
      <vt:lpstr>【京都市集計用】</vt:lpstr>
      <vt:lpstr>Sheet2</vt:lpstr>
      <vt:lpstr>様式１!_3歳児①4</vt:lpstr>
      <vt:lpstr>様式１!_4歳児①4</vt:lpstr>
      <vt:lpstr>様式１!_5歳児①4</vt:lpstr>
      <vt:lpstr>'(R6)年齢別配置基準'!Print_Area</vt:lpstr>
      <vt:lpstr>Sheet2!Print_Area</vt:lpstr>
      <vt:lpstr>様式１!Print_Area</vt:lpstr>
      <vt:lpstr>'様式２（専従の常勤教諭）'!Print_Area</vt:lpstr>
      <vt:lpstr>'様式３（非専従の常勤+非常勤教諭）'!Print_Area</vt:lpstr>
      <vt:lpstr>様式１!Print_Titles</vt:lpstr>
      <vt:lpstr>様式１!満3歳児①4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 修</dc:creator>
  <cp:lastModifiedBy>Kyoto</cp:lastModifiedBy>
  <cp:lastPrinted>2020-04-27T02:56:29Z</cp:lastPrinted>
  <dcterms:created xsi:type="dcterms:W3CDTF">2004-04-07T04:46:17Z</dcterms:created>
  <dcterms:modified xsi:type="dcterms:W3CDTF">2024-08-01T00:30:01Z</dcterms:modified>
</cp:coreProperties>
</file>