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58_職員配置確認\R06\00_配置状況確認書【様式】\★旧Excel対応\"/>
    </mc:Choice>
  </mc:AlternateContent>
  <xr:revisionPtr revIDLastSave="0" documentId="13_ncr:1_{8B723D98-1F51-44DF-B24E-23FA3F4BFEF8}" xr6:coauthVersionLast="47" xr6:coauthVersionMax="47" xr10:uidLastSave="{00000000-0000-0000-0000-000000000000}"/>
  <bookViews>
    <workbookView xWindow="-120" yWindow="-120" windowWidth="29040" windowHeight="15990" tabRatio="750" activeTab="1" xr2:uid="{00000000-000D-0000-FFFF-FFFF00000000}"/>
  </bookViews>
  <sheets>
    <sheet name="【京都市集計用】" sheetId="70" r:id="rId1"/>
    <sheet name="様式１" sheetId="64" r:id="rId2"/>
    <sheet name="(R6)年齢別配置基準" sheetId="71" r:id="rId3"/>
    <sheet name="様式２（専従の常勤）" sheetId="69" r:id="rId4"/>
    <sheet name="様式３（非専従の常勤＋非常勤）" sheetId="68" r:id="rId5"/>
    <sheet name="Sheet2" sheetId="67" state="hidden" r:id="rId6"/>
  </sheets>
  <definedNames>
    <definedName name="_0歳児③4" localSheetId="1">様式１!$D$9</definedName>
    <definedName name="_1歳児③4" localSheetId="1">様式１!$E$9</definedName>
    <definedName name="_2歳児③4" localSheetId="1">様式１!$F$9</definedName>
    <definedName name="_3歳児①4" localSheetId="1">様式１!$H$7</definedName>
    <definedName name="_3歳児②4" localSheetId="1">様式１!$H$8</definedName>
    <definedName name="_4歳児①4" localSheetId="1">様式１!$I$7</definedName>
    <definedName name="_4歳児②4" localSheetId="1">様式１!$I$8</definedName>
    <definedName name="_5歳児①4" localSheetId="1">様式１!$J$7</definedName>
    <definedName name="_5歳児②4" localSheetId="1">様式１!$J$8</definedName>
    <definedName name="_xlnm.Print_Area" localSheetId="2">'(R6)年齢別配置基準'!$A$1:$L$25</definedName>
    <definedName name="_xlnm.Print_Area" localSheetId="0">【京都市集計用】!$A$1:$V$2</definedName>
    <definedName name="_xlnm.Print_Area" localSheetId="5">Sheet2!$A$1:$AM$35</definedName>
    <definedName name="_xlnm.Print_Area" localSheetId="1">様式１!$A$1:$AI$42</definedName>
    <definedName name="_xlnm.Print_Area" localSheetId="3">'様式２（専従の常勤）'!$A$1:$R$48</definedName>
    <definedName name="_xlnm.Print_Area" localSheetId="4">'様式３（非専従の常勤＋非常勤）'!$A$1:$AK$47</definedName>
    <definedName name="_xlnm.Print_Titles" localSheetId="1">様式１!$3:$6</definedName>
    <definedName name="満3歳児①4" localSheetId="1">様式１!$G$7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71" l="1"/>
  <c r="D15" i="71"/>
  <c r="D16" i="71"/>
  <c r="D17" i="71"/>
  <c r="D18" i="71"/>
  <c r="D19" i="71"/>
  <c r="D20" i="71"/>
  <c r="D21" i="71"/>
  <c r="D22" i="71"/>
  <c r="D23" i="71"/>
  <c r="D24" i="71"/>
  <c r="D25" i="71"/>
  <c r="D14" i="71"/>
  <c r="H48" i="69"/>
  <c r="I48" i="69"/>
  <c r="J48" i="69"/>
  <c r="K48" i="69"/>
  <c r="L48" i="69"/>
  <c r="M48" i="69"/>
  <c r="N48" i="69"/>
  <c r="O48" i="69"/>
  <c r="P48" i="69"/>
  <c r="Q48" i="69"/>
  <c r="AA37" i="64" s="1"/>
  <c r="R48" i="69"/>
  <c r="G48" i="69"/>
  <c r="AA7" i="64"/>
  <c r="P23" i="64"/>
  <c r="P19" i="64"/>
  <c r="P16" i="64"/>
  <c r="P8" i="64"/>
  <c r="N7" i="64"/>
  <c r="L9" i="64"/>
  <c r="L7" i="64"/>
  <c r="P7" i="64" s="1"/>
  <c r="L8" i="64"/>
  <c r="U40" i="64"/>
  <c r="U37" i="64"/>
  <c r="U34" i="64"/>
  <c r="U31" i="64"/>
  <c r="U28" i="64"/>
  <c r="U25" i="64"/>
  <c r="U22" i="64"/>
  <c r="U19" i="64"/>
  <c r="U16" i="64"/>
  <c r="U13" i="64"/>
  <c r="U10" i="64"/>
  <c r="U7" i="64"/>
  <c r="B14" i="71"/>
  <c r="Y10" i="64"/>
  <c r="H25" i="71"/>
  <c r="H24" i="71"/>
  <c r="I24" i="71" s="1"/>
  <c r="H23" i="71"/>
  <c r="I23" i="71" s="1"/>
  <c r="H22" i="71"/>
  <c r="I22" i="71" s="1"/>
  <c r="H21" i="71"/>
  <c r="I21" i="71" s="1"/>
  <c r="H20" i="71"/>
  <c r="I20" i="71" s="1"/>
  <c r="H19" i="71"/>
  <c r="H18" i="71"/>
  <c r="I18" i="71" s="1"/>
  <c r="H17" i="71"/>
  <c r="I17" i="71" s="1"/>
  <c r="H16" i="71"/>
  <c r="H15" i="71"/>
  <c r="H14" i="71"/>
  <c r="I14" i="71" s="1"/>
  <c r="B2" i="70"/>
  <c r="A2" i="70"/>
  <c r="C1" i="68"/>
  <c r="C1" i="69"/>
  <c r="N8" i="68"/>
  <c r="L28" i="68"/>
  <c r="L30" i="68" s="1"/>
  <c r="C2" i="69"/>
  <c r="AA40" i="64"/>
  <c r="D2" i="70"/>
  <c r="AA34" i="64"/>
  <c r="AA31" i="64"/>
  <c r="AA28" i="64"/>
  <c r="AA25" i="64"/>
  <c r="AA22" i="64"/>
  <c r="AA19" i="64"/>
  <c r="AA16" i="64"/>
  <c r="AA13" i="64"/>
  <c r="AA10" i="64"/>
  <c r="Q42" i="68"/>
  <c r="AK44" i="68"/>
  <c r="AJ44" i="68"/>
  <c r="AI44" i="68"/>
  <c r="AH44" i="68"/>
  <c r="AG44" i="68"/>
  <c r="AF44" i="68"/>
  <c r="AE44" i="68"/>
  <c r="AD44" i="68"/>
  <c r="AC44" i="68"/>
  <c r="AB44" i="68"/>
  <c r="AA44" i="68"/>
  <c r="Z44" i="68"/>
  <c r="Y44" i="68"/>
  <c r="X44" i="68"/>
  <c r="W44" i="68"/>
  <c r="V44" i="68"/>
  <c r="U44" i="68"/>
  <c r="T44" i="68"/>
  <c r="S44" i="68"/>
  <c r="R44" i="68"/>
  <c r="Q44" i="68"/>
  <c r="P44" i="68"/>
  <c r="O44" i="68"/>
  <c r="N44" i="68"/>
  <c r="AK43" i="68"/>
  <c r="AJ43" i="68"/>
  <c r="AI43" i="68"/>
  <c r="AH43" i="68"/>
  <c r="AG43" i="68"/>
  <c r="AF43" i="68"/>
  <c r="AE43" i="68"/>
  <c r="AD43" i="68"/>
  <c r="AC43" i="68"/>
  <c r="AB43" i="68"/>
  <c r="AA43" i="68"/>
  <c r="Z43" i="68"/>
  <c r="Y43" i="68"/>
  <c r="X43" i="68"/>
  <c r="W43" i="68"/>
  <c r="V43" i="68"/>
  <c r="U43" i="68"/>
  <c r="T43" i="68"/>
  <c r="S43" i="68"/>
  <c r="R43" i="68"/>
  <c r="Q43" i="68"/>
  <c r="P43" i="68"/>
  <c r="O43" i="68"/>
  <c r="N43" i="68"/>
  <c r="AK42" i="68"/>
  <c r="AJ42" i="68"/>
  <c r="AI42" i="68"/>
  <c r="AH42" i="68"/>
  <c r="AG42" i="68"/>
  <c r="AF42" i="68"/>
  <c r="AE42" i="68"/>
  <c r="AD42" i="68"/>
  <c r="AC42" i="68"/>
  <c r="AB42" i="68"/>
  <c r="AA42" i="68"/>
  <c r="Z42" i="68"/>
  <c r="Y42" i="68"/>
  <c r="X42" i="68"/>
  <c r="W42" i="68"/>
  <c r="V42" i="68"/>
  <c r="U42" i="68"/>
  <c r="T42" i="68"/>
  <c r="S42" i="68"/>
  <c r="R42" i="68"/>
  <c r="P42" i="68"/>
  <c r="O42" i="68"/>
  <c r="N42" i="68"/>
  <c r="AK41" i="68"/>
  <c r="AJ41" i="68"/>
  <c r="AI41" i="68"/>
  <c r="AH41" i="68"/>
  <c r="AG41" i="68"/>
  <c r="AF41" i="68"/>
  <c r="AE41" i="68"/>
  <c r="AD41" i="68"/>
  <c r="AC41" i="68"/>
  <c r="AB41" i="68"/>
  <c r="AA41" i="68"/>
  <c r="Z41" i="68"/>
  <c r="Y41" i="68"/>
  <c r="X41" i="68"/>
  <c r="W41" i="68"/>
  <c r="V41" i="68"/>
  <c r="AE19" i="64" s="1"/>
  <c r="U41" i="68"/>
  <c r="T45" i="68" s="1"/>
  <c r="T47" i="68" s="1"/>
  <c r="AF16" i="64" s="1"/>
  <c r="T41" i="68"/>
  <c r="S41" i="68"/>
  <c r="R41" i="68"/>
  <c r="Q41" i="68"/>
  <c r="P41" i="68"/>
  <c r="O41" i="68"/>
  <c r="N41" i="68"/>
  <c r="AK40" i="68"/>
  <c r="AJ40" i="68"/>
  <c r="AE40" i="64" s="1"/>
  <c r="AI40" i="68"/>
  <c r="AH40" i="68"/>
  <c r="AE37" i="64" s="1"/>
  <c r="AG40" i="68"/>
  <c r="AF40" i="68"/>
  <c r="AE40" i="68"/>
  <c r="AD40" i="68"/>
  <c r="AC40" i="68"/>
  <c r="AB40" i="68"/>
  <c r="AA40" i="68"/>
  <c r="Z40" i="68"/>
  <c r="Y40" i="68"/>
  <c r="X40" i="68"/>
  <c r="AE22" i="64" s="1"/>
  <c r="W40" i="68"/>
  <c r="V40" i="68"/>
  <c r="U40" i="68"/>
  <c r="T40" i="68"/>
  <c r="S40" i="68"/>
  <c r="R40" i="68"/>
  <c r="Q40" i="68"/>
  <c r="P40" i="68"/>
  <c r="AE10" i="64" s="1"/>
  <c r="O40" i="68"/>
  <c r="N40" i="68"/>
  <c r="AE7" i="64"/>
  <c r="N27" i="68"/>
  <c r="AK27" i="68"/>
  <c r="AJ27" i="68"/>
  <c r="AI27" i="68"/>
  <c r="AH27" i="68"/>
  <c r="AG27" i="68"/>
  <c r="AF27" i="68"/>
  <c r="AE27" i="68"/>
  <c r="AD27" i="68"/>
  <c r="AC27" i="68"/>
  <c r="AB27" i="68"/>
  <c r="AA27" i="68"/>
  <c r="Z27" i="68"/>
  <c r="Y27" i="68"/>
  <c r="X27" i="68"/>
  <c r="W27" i="68"/>
  <c r="V27" i="68"/>
  <c r="U27" i="68"/>
  <c r="T27" i="68"/>
  <c r="S27" i="68"/>
  <c r="R27" i="68"/>
  <c r="Q27" i="68"/>
  <c r="P27" i="68"/>
  <c r="O27" i="68"/>
  <c r="AK26" i="68"/>
  <c r="AJ26" i="68"/>
  <c r="AI26" i="68"/>
  <c r="AH26" i="68"/>
  <c r="AG26" i="68"/>
  <c r="AF26" i="68"/>
  <c r="AE26" i="68"/>
  <c r="AD26" i="68"/>
  <c r="AC26" i="68"/>
  <c r="AB26" i="68"/>
  <c r="AA26" i="68"/>
  <c r="Z26" i="68"/>
  <c r="Y26" i="68"/>
  <c r="X26" i="68"/>
  <c r="W26" i="68"/>
  <c r="V26" i="68"/>
  <c r="U26" i="68"/>
  <c r="T26" i="68"/>
  <c r="S26" i="68"/>
  <c r="R26" i="68"/>
  <c r="Q26" i="68"/>
  <c r="P26" i="68"/>
  <c r="O26" i="68"/>
  <c r="N26" i="68"/>
  <c r="AK25" i="68"/>
  <c r="AJ25" i="68"/>
  <c r="AI25" i="68"/>
  <c r="AH25" i="68"/>
  <c r="AG25" i="68"/>
  <c r="AF25" i="68"/>
  <c r="AE25" i="68"/>
  <c r="AD25" i="68"/>
  <c r="AC25" i="68"/>
  <c r="AB25" i="68"/>
  <c r="AA25" i="68"/>
  <c r="Z25" i="68"/>
  <c r="Y25" i="68"/>
  <c r="X25" i="68"/>
  <c r="W25" i="68"/>
  <c r="V25" i="68"/>
  <c r="U25" i="68"/>
  <c r="T25" i="68"/>
  <c r="S25" i="68"/>
  <c r="R25" i="68"/>
  <c r="Q25" i="68"/>
  <c r="P25" i="68"/>
  <c r="O25" i="68"/>
  <c r="N25" i="68"/>
  <c r="AK24" i="68"/>
  <c r="AJ24" i="68"/>
  <c r="AI24" i="68"/>
  <c r="AH24" i="68"/>
  <c r="AG24" i="68"/>
  <c r="AF24" i="68"/>
  <c r="AE24" i="68"/>
  <c r="AD24" i="68"/>
  <c r="AC24" i="68"/>
  <c r="AB24" i="68"/>
  <c r="AA24" i="68"/>
  <c r="Z24" i="68"/>
  <c r="Y24" i="68"/>
  <c r="X24" i="68"/>
  <c r="W24" i="68"/>
  <c r="V24" i="68"/>
  <c r="U24" i="68"/>
  <c r="T24" i="68"/>
  <c r="S24" i="68"/>
  <c r="R24" i="68"/>
  <c r="Q24" i="68"/>
  <c r="P24" i="68"/>
  <c r="O24" i="68"/>
  <c r="N24" i="68"/>
  <c r="AK23" i="68"/>
  <c r="AJ23" i="68"/>
  <c r="AI23" i="68"/>
  <c r="AH23" i="68"/>
  <c r="AG23" i="68"/>
  <c r="AF23" i="68"/>
  <c r="AE23" i="68"/>
  <c r="AD23" i="68"/>
  <c r="AC23" i="68"/>
  <c r="AB23" i="68"/>
  <c r="AA23" i="68"/>
  <c r="Z23" i="68"/>
  <c r="Y23" i="68"/>
  <c r="X23" i="68"/>
  <c r="W23" i="68"/>
  <c r="V23" i="68"/>
  <c r="U23" i="68"/>
  <c r="T23" i="68"/>
  <c r="S23" i="68"/>
  <c r="R23" i="68"/>
  <c r="Q23" i="68"/>
  <c r="P23" i="68"/>
  <c r="O23" i="68"/>
  <c r="N23" i="68"/>
  <c r="AK22" i="68"/>
  <c r="AJ22" i="68"/>
  <c r="AI22" i="68"/>
  <c r="AH22" i="68"/>
  <c r="AG22" i="68"/>
  <c r="AF22" i="68"/>
  <c r="AE22" i="68"/>
  <c r="AD22" i="68"/>
  <c r="AC22" i="68"/>
  <c r="AB22" i="68"/>
  <c r="AA22" i="68"/>
  <c r="Z22" i="68"/>
  <c r="Y22" i="68"/>
  <c r="X22" i="68"/>
  <c r="W22" i="68"/>
  <c r="V22" i="68"/>
  <c r="U22" i="68"/>
  <c r="T22" i="68"/>
  <c r="S22" i="68"/>
  <c r="R22" i="68"/>
  <c r="Q22" i="68"/>
  <c r="P22" i="68"/>
  <c r="O22" i="68"/>
  <c r="N22" i="68"/>
  <c r="AK21" i="68"/>
  <c r="AJ21" i="68"/>
  <c r="AI21" i="68"/>
  <c r="AH21" i="68"/>
  <c r="AG21" i="68"/>
  <c r="AF21" i="68"/>
  <c r="AE21" i="68"/>
  <c r="AD21" i="68"/>
  <c r="AC21" i="68"/>
  <c r="AB21" i="68"/>
  <c r="AA21" i="68"/>
  <c r="Z21" i="68"/>
  <c r="Y21" i="68"/>
  <c r="X21" i="68"/>
  <c r="W21" i="68"/>
  <c r="V21" i="68"/>
  <c r="U21" i="68"/>
  <c r="T21" i="68"/>
  <c r="S21" i="68"/>
  <c r="R21" i="68"/>
  <c r="Q21" i="68"/>
  <c r="P21" i="68"/>
  <c r="O21" i="68"/>
  <c r="N21" i="68"/>
  <c r="AK20" i="68"/>
  <c r="AJ20" i="68"/>
  <c r="AI20" i="68"/>
  <c r="AH20" i="68"/>
  <c r="AG20" i="68"/>
  <c r="AF20" i="68"/>
  <c r="AE20" i="68"/>
  <c r="AD20" i="68"/>
  <c r="AC20" i="68"/>
  <c r="AB20" i="68"/>
  <c r="AA20" i="68"/>
  <c r="Z20" i="68"/>
  <c r="Y20" i="68"/>
  <c r="X20" i="68"/>
  <c r="W20" i="68"/>
  <c r="V20" i="68"/>
  <c r="U20" i="68"/>
  <c r="T20" i="68"/>
  <c r="S20" i="68"/>
  <c r="R20" i="68"/>
  <c r="Q20" i="68"/>
  <c r="P20" i="68"/>
  <c r="O20" i="68"/>
  <c r="N20" i="68"/>
  <c r="AK19" i="68"/>
  <c r="AJ19" i="68"/>
  <c r="AI19" i="68"/>
  <c r="AH19" i="68"/>
  <c r="AG19" i="68"/>
  <c r="AF19" i="68"/>
  <c r="AE19" i="68"/>
  <c r="AD19" i="68"/>
  <c r="AC19" i="68"/>
  <c r="AB19" i="68"/>
  <c r="AA19" i="68"/>
  <c r="Z19" i="68"/>
  <c r="Y19" i="68"/>
  <c r="X19" i="68"/>
  <c r="W19" i="68"/>
  <c r="V19" i="68"/>
  <c r="U19" i="68"/>
  <c r="T19" i="68"/>
  <c r="S19" i="68"/>
  <c r="R19" i="68"/>
  <c r="Q19" i="68"/>
  <c r="P19" i="68"/>
  <c r="O19" i="68"/>
  <c r="N19" i="68"/>
  <c r="AK18" i="68"/>
  <c r="AJ18" i="68"/>
  <c r="AI18" i="68"/>
  <c r="AH18" i="68"/>
  <c r="AG18" i="68"/>
  <c r="AF18" i="68"/>
  <c r="AE18" i="68"/>
  <c r="AD18" i="68"/>
  <c r="AC18" i="68"/>
  <c r="AB18" i="68"/>
  <c r="AA18" i="68"/>
  <c r="Z18" i="68"/>
  <c r="AB25" i="64" s="1"/>
  <c r="Y18" i="68"/>
  <c r="X18" i="68"/>
  <c r="W18" i="68"/>
  <c r="V18" i="68"/>
  <c r="U18" i="68"/>
  <c r="T18" i="68"/>
  <c r="S18" i="68"/>
  <c r="R18" i="68"/>
  <c r="Q18" i="68"/>
  <c r="P18" i="68"/>
  <c r="O18" i="68"/>
  <c r="N18" i="68"/>
  <c r="AK17" i="68"/>
  <c r="AJ17" i="68"/>
  <c r="AI17" i="68"/>
  <c r="AH17" i="68"/>
  <c r="AG17" i="68"/>
  <c r="AF17" i="68"/>
  <c r="AE17" i="68"/>
  <c r="AD17" i="68"/>
  <c r="AC17" i="68"/>
  <c r="AB17" i="68"/>
  <c r="AA17" i="68"/>
  <c r="Z17" i="68"/>
  <c r="Y17" i="68"/>
  <c r="X17" i="68"/>
  <c r="W17" i="68"/>
  <c r="V17" i="68"/>
  <c r="U17" i="68"/>
  <c r="T17" i="68"/>
  <c r="S17" i="68"/>
  <c r="R17" i="68"/>
  <c r="Q17" i="68"/>
  <c r="P17" i="68"/>
  <c r="O17" i="68"/>
  <c r="N17" i="68"/>
  <c r="AK16" i="68"/>
  <c r="AJ16" i="68"/>
  <c r="AI16" i="68"/>
  <c r="AH16" i="68"/>
  <c r="AG16" i="68"/>
  <c r="AF16" i="68"/>
  <c r="AE16" i="68"/>
  <c r="AD16" i="68"/>
  <c r="AC16" i="68"/>
  <c r="AB16" i="68"/>
  <c r="AA16" i="68"/>
  <c r="Z16" i="68"/>
  <c r="Y16" i="68"/>
  <c r="X16" i="68"/>
  <c r="W16" i="68"/>
  <c r="V16" i="68"/>
  <c r="U16" i="68"/>
  <c r="T16" i="68"/>
  <c r="S16" i="68"/>
  <c r="R16" i="68"/>
  <c r="Q16" i="68"/>
  <c r="P16" i="68"/>
  <c r="O16" i="68"/>
  <c r="N16" i="68"/>
  <c r="AK15" i="68"/>
  <c r="AJ15" i="68"/>
  <c r="AI15" i="68"/>
  <c r="AH15" i="68"/>
  <c r="AG15" i="68"/>
  <c r="AF15" i="68"/>
  <c r="AE15" i="68"/>
  <c r="AD15" i="68"/>
  <c r="AC15" i="68"/>
  <c r="AB15" i="68"/>
  <c r="AA15" i="68"/>
  <c r="Z15" i="68"/>
  <c r="Y15" i="68"/>
  <c r="X15" i="68"/>
  <c r="W15" i="68"/>
  <c r="V15" i="68"/>
  <c r="U15" i="68"/>
  <c r="T15" i="68"/>
  <c r="S15" i="68"/>
  <c r="R15" i="68"/>
  <c r="Q15" i="68"/>
  <c r="P15" i="68"/>
  <c r="O15" i="68"/>
  <c r="N15" i="68"/>
  <c r="AK14" i="68"/>
  <c r="AJ14" i="68"/>
  <c r="AI14" i="68"/>
  <c r="AH14" i="68"/>
  <c r="AG14" i="68"/>
  <c r="AF14" i="68"/>
  <c r="AE14" i="68"/>
  <c r="AD14" i="68"/>
  <c r="AC14" i="68"/>
  <c r="AB14" i="68"/>
  <c r="AA14" i="68"/>
  <c r="Z14" i="68"/>
  <c r="Y14" i="68"/>
  <c r="X14" i="68"/>
  <c r="W14" i="68"/>
  <c r="V14" i="68"/>
  <c r="U14" i="68"/>
  <c r="T14" i="68"/>
  <c r="S14" i="68"/>
  <c r="R14" i="68"/>
  <c r="Q14" i="68"/>
  <c r="P14" i="68"/>
  <c r="O14" i="68"/>
  <c r="N14" i="68"/>
  <c r="AK13" i="68"/>
  <c r="AJ13" i="68"/>
  <c r="AI13" i="68"/>
  <c r="AH13" i="68"/>
  <c r="AG13" i="68"/>
  <c r="AF13" i="68"/>
  <c r="AE13" i="68"/>
  <c r="AD13" i="68"/>
  <c r="AC13" i="68"/>
  <c r="AB13" i="68"/>
  <c r="AA13" i="68"/>
  <c r="Z13" i="68"/>
  <c r="Y13" i="68"/>
  <c r="X13" i="68"/>
  <c r="W13" i="68"/>
  <c r="V13" i="68"/>
  <c r="U13" i="68"/>
  <c r="T13" i="68"/>
  <c r="S13" i="68"/>
  <c r="R13" i="68"/>
  <c r="Q13" i="68"/>
  <c r="P13" i="68"/>
  <c r="O13" i="68"/>
  <c r="N13" i="68"/>
  <c r="AK12" i="68"/>
  <c r="AJ12" i="68"/>
  <c r="AI12" i="68"/>
  <c r="AH12" i="68"/>
  <c r="AG12" i="68"/>
  <c r="AF12" i="68"/>
  <c r="AE12" i="68"/>
  <c r="AD12" i="68"/>
  <c r="AC12" i="68"/>
  <c r="AB12" i="68"/>
  <c r="AA12" i="68"/>
  <c r="Z12" i="68"/>
  <c r="Y12" i="68"/>
  <c r="X12" i="68"/>
  <c r="W12" i="68"/>
  <c r="V12" i="68"/>
  <c r="U12" i="68"/>
  <c r="T12" i="68"/>
  <c r="S12" i="68"/>
  <c r="R12" i="68"/>
  <c r="Q12" i="68"/>
  <c r="P12" i="68"/>
  <c r="O12" i="68"/>
  <c r="N12" i="68"/>
  <c r="AK11" i="68"/>
  <c r="AJ11" i="68"/>
  <c r="AI11" i="68"/>
  <c r="AH11" i="68"/>
  <c r="AG11" i="68"/>
  <c r="AF11" i="68"/>
  <c r="AE11" i="68"/>
  <c r="AD11" i="68"/>
  <c r="AC11" i="68"/>
  <c r="AB11" i="68"/>
  <c r="AA11" i="68"/>
  <c r="Z11" i="68"/>
  <c r="Y11" i="68"/>
  <c r="X11" i="68"/>
  <c r="W11" i="68"/>
  <c r="V11" i="68"/>
  <c r="U11" i="68"/>
  <c r="T11" i="68"/>
  <c r="S11" i="68"/>
  <c r="R11" i="68"/>
  <c r="Q11" i="68"/>
  <c r="P11" i="68"/>
  <c r="O11" i="68"/>
  <c r="N11" i="68"/>
  <c r="AK10" i="68"/>
  <c r="AJ10" i="68"/>
  <c r="AI10" i="68"/>
  <c r="AH10" i="68"/>
  <c r="AG10" i="68"/>
  <c r="AF10" i="68"/>
  <c r="AE10" i="68"/>
  <c r="AD10" i="68"/>
  <c r="AC10" i="68"/>
  <c r="AB10" i="68"/>
  <c r="AA10" i="68"/>
  <c r="Z10" i="68"/>
  <c r="Z28" i="68" s="1"/>
  <c r="Z30" i="68" s="1"/>
  <c r="AC25" i="64" s="1"/>
  <c r="Y10" i="68"/>
  <c r="X10" i="68"/>
  <c r="W10" i="68"/>
  <c r="V10" i="68"/>
  <c r="U10" i="68"/>
  <c r="T10" i="68"/>
  <c r="S10" i="68"/>
  <c r="R10" i="68"/>
  <c r="Q10" i="68"/>
  <c r="P10" i="68"/>
  <c r="O10" i="68"/>
  <c r="N10" i="68"/>
  <c r="N28" i="68" s="1"/>
  <c r="N30" i="68" s="1"/>
  <c r="AC7" i="64" s="1"/>
  <c r="AB7" i="64"/>
  <c r="AK9" i="68"/>
  <c r="AJ9" i="68"/>
  <c r="AI9" i="68"/>
  <c r="AH9" i="68"/>
  <c r="AG9" i="68"/>
  <c r="AF9" i="68"/>
  <c r="AE9" i="68"/>
  <c r="AD9" i="68"/>
  <c r="AC9" i="68"/>
  <c r="AB9" i="68"/>
  <c r="AB28" i="64" s="1"/>
  <c r="AA9" i="68"/>
  <c r="Z9" i="68"/>
  <c r="Y9" i="68"/>
  <c r="X9" i="68"/>
  <c r="W9" i="68"/>
  <c r="V9" i="68"/>
  <c r="U9" i="68"/>
  <c r="T9" i="68"/>
  <c r="AB16" i="64" s="1"/>
  <c r="S9" i="68"/>
  <c r="R28" i="68" s="1"/>
  <c r="R30" i="68" s="1"/>
  <c r="AC13" i="64" s="1"/>
  <c r="R9" i="68"/>
  <c r="Q9" i="68"/>
  <c r="P9" i="68"/>
  <c r="O9" i="68"/>
  <c r="N9" i="68"/>
  <c r="AK8" i="68"/>
  <c r="AJ8" i="68"/>
  <c r="AJ28" i="68" s="1"/>
  <c r="AJ30" i="68" s="1"/>
  <c r="AC40" i="64" s="1"/>
  <c r="AI8" i="68"/>
  <c r="AH8" i="68"/>
  <c r="AB37" i="64" s="1"/>
  <c r="AG8" i="68"/>
  <c r="AF8" i="68"/>
  <c r="AF28" i="68" s="1"/>
  <c r="AF30" i="68" s="1"/>
  <c r="AC34" i="64" s="1"/>
  <c r="AE8" i="68"/>
  <c r="AD8" i="68"/>
  <c r="AB31" i="64"/>
  <c r="AC8" i="68"/>
  <c r="AB8" i="68"/>
  <c r="AA8" i="68"/>
  <c r="Z8" i="68"/>
  <c r="Y8" i="68"/>
  <c r="X8" i="68"/>
  <c r="X28" i="68" s="1"/>
  <c r="X30" i="68" s="1"/>
  <c r="AC22" i="64" s="1"/>
  <c r="R8" i="68"/>
  <c r="AB13" i="64"/>
  <c r="T8" i="68"/>
  <c r="T28" i="68" s="1"/>
  <c r="T30" i="68" s="1"/>
  <c r="AC16" i="64" s="1"/>
  <c r="U8" i="68"/>
  <c r="V8" i="68"/>
  <c r="V28" i="68" s="1"/>
  <c r="V30" i="68" s="1"/>
  <c r="AC19" i="64" s="1"/>
  <c r="W8" i="68"/>
  <c r="S8" i="68"/>
  <c r="Q8" i="68"/>
  <c r="P8" i="68"/>
  <c r="AB10" i="64" s="1"/>
  <c r="O8" i="68"/>
  <c r="C2" i="68"/>
  <c r="L42" i="64"/>
  <c r="Y40" i="64"/>
  <c r="Y37" i="64"/>
  <c r="Y34" i="64"/>
  <c r="Y31" i="64"/>
  <c r="Y28" i="64"/>
  <c r="Y25" i="64"/>
  <c r="Y22" i="64"/>
  <c r="Y19" i="64"/>
  <c r="Y16" i="64"/>
  <c r="Y13" i="64"/>
  <c r="L45" i="68"/>
  <c r="L47" i="68" s="1"/>
  <c r="X29" i="68"/>
  <c r="AF46" i="68"/>
  <c r="P46" i="68"/>
  <c r="N46" i="68"/>
  <c r="AJ46" i="68"/>
  <c r="AJ47" i="68" s="1"/>
  <c r="AF40" i="64" s="1"/>
  <c r="I2" i="70" s="1"/>
  <c r="AH46" i="68"/>
  <c r="AD46" i="68"/>
  <c r="AB46" i="68"/>
  <c r="Z46" i="68"/>
  <c r="X46" i="68"/>
  <c r="V46" i="68"/>
  <c r="T46" i="68"/>
  <c r="R46" i="68"/>
  <c r="AJ29" i="68"/>
  <c r="AH29" i="68"/>
  <c r="AF29" i="68"/>
  <c r="AD29" i="68"/>
  <c r="AB29" i="68"/>
  <c r="Z29" i="68"/>
  <c r="V29" i="68"/>
  <c r="T29" i="68"/>
  <c r="R29" i="68"/>
  <c r="P29" i="68"/>
  <c r="N29" i="68"/>
  <c r="L19" i="64"/>
  <c r="L14" i="64"/>
  <c r="P14" i="64" s="1"/>
  <c r="L39" i="64"/>
  <c r="L41" i="64"/>
  <c r="P41" i="64" s="1"/>
  <c r="L40" i="64"/>
  <c r="P40" i="64" s="1"/>
  <c r="L38" i="64"/>
  <c r="P38" i="64" s="1"/>
  <c r="L37" i="64"/>
  <c r="P37" i="64" s="1"/>
  <c r="L36" i="64"/>
  <c r="L35" i="64"/>
  <c r="P35" i="64" s="1"/>
  <c r="L34" i="64"/>
  <c r="P34" i="64" s="1"/>
  <c r="L33" i="64"/>
  <c r="M31" i="64" s="1"/>
  <c r="L32" i="64"/>
  <c r="P32" i="64" s="1"/>
  <c r="L31" i="64"/>
  <c r="P31" i="64" s="1"/>
  <c r="L30" i="64"/>
  <c r="L29" i="64"/>
  <c r="P29" i="64" s="1"/>
  <c r="L28" i="64"/>
  <c r="P28" i="64" s="1"/>
  <c r="L27" i="64"/>
  <c r="L26" i="64"/>
  <c r="P26" i="64" s="1"/>
  <c r="L25" i="64"/>
  <c r="P25" i="64" s="1"/>
  <c r="L24" i="64"/>
  <c r="L23" i="64"/>
  <c r="L22" i="64"/>
  <c r="P22" i="64" s="1"/>
  <c r="L21" i="64"/>
  <c r="P20" i="64" s="1"/>
  <c r="L20" i="64"/>
  <c r="L18" i="64"/>
  <c r="L17" i="64"/>
  <c r="P17" i="64" s="1"/>
  <c r="L16" i="64"/>
  <c r="L15" i="64"/>
  <c r="L13" i="64"/>
  <c r="P13" i="64" s="1"/>
  <c r="L12" i="64"/>
  <c r="L11" i="64"/>
  <c r="P11" i="64" s="1"/>
  <c r="L10" i="64"/>
  <c r="P10" i="64" s="1"/>
  <c r="C42" i="64"/>
  <c r="C41" i="64"/>
  <c r="N40" i="64" s="1"/>
  <c r="C40" i="64"/>
  <c r="B25" i="71" s="1"/>
  <c r="C39" i="64"/>
  <c r="C38" i="64"/>
  <c r="C37" i="64"/>
  <c r="C36" i="64"/>
  <c r="C35" i="64"/>
  <c r="N34" i="64" s="1"/>
  <c r="C34" i="64"/>
  <c r="C33" i="64"/>
  <c r="C32" i="64"/>
  <c r="N31" i="64" s="1"/>
  <c r="C31" i="64"/>
  <c r="C30" i="64"/>
  <c r="C29" i="64"/>
  <c r="C28" i="64"/>
  <c r="B21" i="71"/>
  <c r="C27" i="64"/>
  <c r="C26" i="64"/>
  <c r="C25" i="64"/>
  <c r="B20" i="71" s="1"/>
  <c r="C24" i="64"/>
  <c r="C23" i="64"/>
  <c r="N22" i="64" s="1"/>
  <c r="C22" i="64"/>
  <c r="C21" i="64"/>
  <c r="C20" i="64"/>
  <c r="N19" i="64"/>
  <c r="C19" i="64"/>
  <c r="C18" i="64"/>
  <c r="C17" i="64"/>
  <c r="C16" i="64"/>
  <c r="C15" i="64"/>
  <c r="C14" i="64"/>
  <c r="N13" i="64" s="1"/>
  <c r="C13" i="64"/>
  <c r="C12" i="64"/>
  <c r="C11" i="64"/>
  <c r="N10" i="64" s="1"/>
  <c r="C10" i="64"/>
  <c r="B15" i="71" s="1"/>
  <c r="AL30" i="67"/>
  <c r="AJ30" i="67"/>
  <c r="AH30" i="67"/>
  <c r="AF30" i="67"/>
  <c r="AD30" i="67"/>
  <c r="AB30" i="67"/>
  <c r="Z30" i="67"/>
  <c r="X30" i="67"/>
  <c r="V30" i="67"/>
  <c r="T30" i="67"/>
  <c r="R30" i="67"/>
  <c r="P30" i="67"/>
  <c r="N29" i="67"/>
  <c r="N31" i="67"/>
  <c r="AM28" i="67"/>
  <c r="AL28" i="67"/>
  <c r="AK28" i="67"/>
  <c r="AJ28" i="67"/>
  <c r="AI28" i="67"/>
  <c r="AH28" i="67"/>
  <c r="AG28" i="67"/>
  <c r="AF28" i="67"/>
  <c r="AE28" i="67"/>
  <c r="AD28" i="67"/>
  <c r="AC28" i="67"/>
  <c r="AB28" i="67"/>
  <c r="AA28" i="67"/>
  <c r="Z28" i="67"/>
  <c r="Y28" i="67"/>
  <c r="X28" i="67"/>
  <c r="W28" i="67"/>
  <c r="V28" i="67"/>
  <c r="U28" i="67"/>
  <c r="T28" i="67"/>
  <c r="S28" i="67"/>
  <c r="R28" i="67"/>
  <c r="Q28" i="67"/>
  <c r="P28" i="67"/>
  <c r="AM27" i="67"/>
  <c r="AL27" i="67"/>
  <c r="AK27" i="67"/>
  <c r="AJ27" i="67"/>
  <c r="AI27" i="67"/>
  <c r="AH27" i="67"/>
  <c r="AG27" i="67"/>
  <c r="AF27" i="67"/>
  <c r="AE27" i="67"/>
  <c r="AD27" i="67"/>
  <c r="AC27" i="67"/>
  <c r="AB27" i="67"/>
  <c r="AA27" i="67"/>
  <c r="Z27" i="67"/>
  <c r="Y27" i="67"/>
  <c r="X27" i="67"/>
  <c r="W27" i="67"/>
  <c r="V27" i="67"/>
  <c r="U27" i="67"/>
  <c r="T27" i="67"/>
  <c r="S27" i="67"/>
  <c r="R27" i="67"/>
  <c r="Q27" i="67"/>
  <c r="P27" i="67"/>
  <c r="AM26" i="67"/>
  <c r="AL26" i="67"/>
  <c r="AK26" i="67"/>
  <c r="AJ26" i="67"/>
  <c r="AI26" i="67"/>
  <c r="AH26" i="67"/>
  <c r="AG26" i="67"/>
  <c r="AF26" i="67"/>
  <c r="AE26" i="67"/>
  <c r="AD26" i="67"/>
  <c r="AC26" i="67"/>
  <c r="AB26" i="67"/>
  <c r="AA26" i="67"/>
  <c r="Z26" i="67"/>
  <c r="Y26" i="67"/>
  <c r="X26" i="67"/>
  <c r="W26" i="67"/>
  <c r="V26" i="67"/>
  <c r="U26" i="67"/>
  <c r="T26" i="67"/>
  <c r="S26" i="67"/>
  <c r="R26" i="67"/>
  <c r="Q26" i="67"/>
  <c r="P26" i="67"/>
  <c r="AM25" i="67"/>
  <c r="AL25" i="67"/>
  <c r="AK25" i="67"/>
  <c r="AJ25" i="67"/>
  <c r="AI25" i="67"/>
  <c r="AH25" i="67"/>
  <c r="AG25" i="67"/>
  <c r="AF25" i="67"/>
  <c r="AE25" i="67"/>
  <c r="AD25" i="67"/>
  <c r="AC25" i="67"/>
  <c r="AB25" i="67"/>
  <c r="AA25" i="67"/>
  <c r="Z25" i="67"/>
  <c r="Y25" i="67"/>
  <c r="X25" i="67"/>
  <c r="W25" i="67"/>
  <c r="V25" i="67"/>
  <c r="U25" i="67"/>
  <c r="T25" i="67"/>
  <c r="S25" i="67"/>
  <c r="R25" i="67"/>
  <c r="Q25" i="67"/>
  <c r="P25" i="67"/>
  <c r="AM24" i="67"/>
  <c r="AL24" i="67"/>
  <c r="AK24" i="67"/>
  <c r="AJ24" i="67"/>
  <c r="AI24" i="67"/>
  <c r="AH24" i="67"/>
  <c r="AG24" i="67"/>
  <c r="AF24" i="67"/>
  <c r="AE24" i="67"/>
  <c r="AD24" i="67"/>
  <c r="AC24" i="67"/>
  <c r="AB24" i="67"/>
  <c r="AA24" i="67"/>
  <c r="Z24" i="67"/>
  <c r="Y24" i="67"/>
  <c r="X24" i="67"/>
  <c r="W24" i="67"/>
  <c r="V24" i="67"/>
  <c r="U24" i="67"/>
  <c r="T24" i="67"/>
  <c r="S24" i="67"/>
  <c r="R24" i="67"/>
  <c r="Q24" i="67"/>
  <c r="P24" i="67"/>
  <c r="AM23" i="67"/>
  <c r="AL23" i="67"/>
  <c r="AK23" i="67"/>
  <c r="AJ23" i="67"/>
  <c r="AI23" i="67"/>
  <c r="AH23" i="67"/>
  <c r="AG23" i="67"/>
  <c r="AF23" i="67"/>
  <c r="AE23" i="67"/>
  <c r="AD23" i="67"/>
  <c r="AC23" i="67"/>
  <c r="AB23" i="67"/>
  <c r="AA23" i="67"/>
  <c r="Z23" i="67"/>
  <c r="Y23" i="67"/>
  <c r="X23" i="67"/>
  <c r="W23" i="67"/>
  <c r="V23" i="67"/>
  <c r="U23" i="67"/>
  <c r="T23" i="67"/>
  <c r="S23" i="67"/>
  <c r="R23" i="67"/>
  <c r="Q23" i="67"/>
  <c r="P23" i="67"/>
  <c r="AM22" i="67"/>
  <c r="AL22" i="67"/>
  <c r="AK22" i="67"/>
  <c r="AJ22" i="67"/>
  <c r="AI22" i="67"/>
  <c r="AH22" i="67"/>
  <c r="AG22" i="67"/>
  <c r="AF22" i="67"/>
  <c r="AE22" i="67"/>
  <c r="AD22" i="67"/>
  <c r="AC22" i="67"/>
  <c r="AB22" i="67"/>
  <c r="AA22" i="67"/>
  <c r="Z22" i="67"/>
  <c r="Y22" i="67"/>
  <c r="X22" i="67"/>
  <c r="W22" i="67"/>
  <c r="V22" i="67"/>
  <c r="U22" i="67"/>
  <c r="T22" i="67"/>
  <c r="S22" i="67"/>
  <c r="R22" i="67"/>
  <c r="Q22" i="67"/>
  <c r="P22" i="67"/>
  <c r="AM21" i="67"/>
  <c r="AL21" i="67"/>
  <c r="AK21" i="67"/>
  <c r="AJ21" i="67"/>
  <c r="AI21" i="67"/>
  <c r="AH21" i="67"/>
  <c r="AG21" i="67"/>
  <c r="AF21" i="67"/>
  <c r="AE21" i="67"/>
  <c r="AD21" i="67"/>
  <c r="AC21" i="67"/>
  <c r="AB21" i="67"/>
  <c r="AA21" i="67"/>
  <c r="Z21" i="67"/>
  <c r="Y21" i="67"/>
  <c r="X21" i="67"/>
  <c r="W21" i="67"/>
  <c r="V21" i="67"/>
  <c r="U21" i="67"/>
  <c r="T21" i="67"/>
  <c r="S21" i="67"/>
  <c r="R21" i="67"/>
  <c r="Q21" i="67"/>
  <c r="P21" i="67"/>
  <c r="AM20" i="67"/>
  <c r="AL20" i="67"/>
  <c r="AK20" i="67"/>
  <c r="AJ20" i="67"/>
  <c r="AI20" i="67"/>
  <c r="AH20" i="67"/>
  <c r="AG20" i="67"/>
  <c r="AF20" i="67"/>
  <c r="AE20" i="67"/>
  <c r="AD20" i="67"/>
  <c r="AC20" i="67"/>
  <c r="AB20" i="67"/>
  <c r="AA20" i="67"/>
  <c r="Z20" i="67"/>
  <c r="Y20" i="67"/>
  <c r="X20" i="67"/>
  <c r="W20" i="67"/>
  <c r="V20" i="67"/>
  <c r="U20" i="67"/>
  <c r="T20" i="67"/>
  <c r="S20" i="67"/>
  <c r="R20" i="67"/>
  <c r="Q20" i="67"/>
  <c r="P20" i="67"/>
  <c r="AM19" i="67"/>
  <c r="AL19" i="67"/>
  <c r="AK19" i="67"/>
  <c r="AJ19" i="67"/>
  <c r="AI19" i="67"/>
  <c r="AH19" i="67"/>
  <c r="AG19" i="67"/>
  <c r="AF19" i="67"/>
  <c r="AE19" i="67"/>
  <c r="AD19" i="67"/>
  <c r="AC19" i="67"/>
  <c r="AB19" i="67"/>
  <c r="AA19" i="67"/>
  <c r="Z19" i="67"/>
  <c r="Y19" i="67"/>
  <c r="X19" i="67"/>
  <c r="W19" i="67"/>
  <c r="V19" i="67"/>
  <c r="U19" i="67"/>
  <c r="T19" i="67"/>
  <c r="S19" i="67"/>
  <c r="R19" i="67"/>
  <c r="Q19" i="67"/>
  <c r="P19" i="67"/>
  <c r="AM18" i="67"/>
  <c r="AL18" i="67"/>
  <c r="AK18" i="67"/>
  <c r="AJ18" i="67"/>
  <c r="AI18" i="67"/>
  <c r="AH18" i="67"/>
  <c r="AG18" i="67"/>
  <c r="AF18" i="67"/>
  <c r="AE18" i="67"/>
  <c r="AD18" i="67"/>
  <c r="AC18" i="67"/>
  <c r="AB18" i="67"/>
  <c r="AA18" i="67"/>
  <c r="Z18" i="67"/>
  <c r="Y18" i="67"/>
  <c r="X18" i="67"/>
  <c r="W18" i="67"/>
  <c r="V18" i="67"/>
  <c r="U18" i="67"/>
  <c r="T18" i="67"/>
  <c r="S18" i="67"/>
  <c r="R18" i="67"/>
  <c r="Q18" i="67"/>
  <c r="P18" i="67"/>
  <c r="AM17" i="67"/>
  <c r="AL17" i="67"/>
  <c r="AK17" i="67"/>
  <c r="AJ17" i="67"/>
  <c r="AI17" i="67"/>
  <c r="AH17" i="67"/>
  <c r="AG17" i="67"/>
  <c r="AF17" i="67"/>
  <c r="AE17" i="67"/>
  <c r="AD17" i="67"/>
  <c r="AC17" i="67"/>
  <c r="AB17" i="67"/>
  <c r="AA17" i="67"/>
  <c r="Z17" i="67"/>
  <c r="Y17" i="67"/>
  <c r="X17" i="67"/>
  <c r="W17" i="67"/>
  <c r="V17" i="67"/>
  <c r="U17" i="67"/>
  <c r="T17" i="67"/>
  <c r="S17" i="67"/>
  <c r="R17" i="67"/>
  <c r="Q17" i="67"/>
  <c r="P17" i="67"/>
  <c r="AM16" i="67"/>
  <c r="AL16" i="67"/>
  <c r="AK16" i="67"/>
  <c r="AJ16" i="67"/>
  <c r="AI16" i="67"/>
  <c r="AH16" i="67"/>
  <c r="AG16" i="67"/>
  <c r="AF16" i="67"/>
  <c r="AE16" i="67"/>
  <c r="AD16" i="67"/>
  <c r="AC16" i="67"/>
  <c r="AB16" i="67"/>
  <c r="AA16" i="67"/>
  <c r="Z16" i="67"/>
  <c r="Y16" i="67"/>
  <c r="X16" i="67"/>
  <c r="W16" i="67"/>
  <c r="V16" i="67"/>
  <c r="U16" i="67"/>
  <c r="T16" i="67"/>
  <c r="S16" i="67"/>
  <c r="R16" i="67"/>
  <c r="Q16" i="67"/>
  <c r="P16" i="67"/>
  <c r="AM15" i="67"/>
  <c r="AL15" i="67"/>
  <c r="AK15" i="67"/>
  <c r="AJ15" i="67"/>
  <c r="AI15" i="67"/>
  <c r="AH15" i="67"/>
  <c r="AG15" i="67"/>
  <c r="AF15" i="67"/>
  <c r="AE15" i="67"/>
  <c r="AD15" i="67"/>
  <c r="AC15" i="67"/>
  <c r="AB15" i="67"/>
  <c r="AA15" i="67"/>
  <c r="Z15" i="67"/>
  <c r="Y15" i="67"/>
  <c r="X15" i="67"/>
  <c r="W15" i="67"/>
  <c r="V15" i="67"/>
  <c r="U15" i="67"/>
  <c r="T15" i="67"/>
  <c r="S15" i="67"/>
  <c r="R15" i="67"/>
  <c r="Q15" i="67"/>
  <c r="P15" i="67"/>
  <c r="AM14" i="67"/>
  <c r="AL14" i="67"/>
  <c r="AK14" i="67"/>
  <c r="AJ14" i="67"/>
  <c r="AI14" i="67"/>
  <c r="AH14" i="67"/>
  <c r="AG14" i="67"/>
  <c r="AF14" i="67"/>
  <c r="AE14" i="67"/>
  <c r="AD14" i="67"/>
  <c r="AC14" i="67"/>
  <c r="AB14" i="67"/>
  <c r="AA14" i="67"/>
  <c r="Z14" i="67"/>
  <c r="Y14" i="67"/>
  <c r="X14" i="67"/>
  <c r="W14" i="67"/>
  <c r="V14" i="67"/>
  <c r="U14" i="67"/>
  <c r="T14" i="67"/>
  <c r="S14" i="67"/>
  <c r="R14" i="67"/>
  <c r="Q14" i="67"/>
  <c r="P14" i="67"/>
  <c r="AM13" i="67"/>
  <c r="AL13" i="67"/>
  <c r="AK13" i="67"/>
  <c r="AJ13" i="67"/>
  <c r="AI13" i="67"/>
  <c r="AH13" i="67"/>
  <c r="AG13" i="67"/>
  <c r="AF13" i="67"/>
  <c r="AE13" i="67"/>
  <c r="AD13" i="67"/>
  <c r="AC13" i="67"/>
  <c r="AB13" i="67"/>
  <c r="AA13" i="67"/>
  <c r="Z13" i="67"/>
  <c r="Y13" i="67"/>
  <c r="X13" i="67"/>
  <c r="W13" i="67"/>
  <c r="V13" i="67"/>
  <c r="U13" i="67"/>
  <c r="T13" i="67"/>
  <c r="S13" i="67"/>
  <c r="R13" i="67"/>
  <c r="Q13" i="67"/>
  <c r="P13" i="67"/>
  <c r="AM12" i="67"/>
  <c r="AL12" i="67"/>
  <c r="AK12" i="67"/>
  <c r="AJ12" i="67"/>
  <c r="AI12" i="67"/>
  <c r="AH12" i="67"/>
  <c r="AG12" i="67"/>
  <c r="AF12" i="67"/>
  <c r="AE12" i="67"/>
  <c r="AD12" i="67"/>
  <c r="AC12" i="67"/>
  <c r="AB12" i="67"/>
  <c r="AA12" i="67"/>
  <c r="Z12" i="67"/>
  <c r="Y12" i="67"/>
  <c r="X12" i="67"/>
  <c r="W12" i="67"/>
  <c r="V12" i="67"/>
  <c r="U12" i="67"/>
  <c r="T12" i="67"/>
  <c r="S12" i="67"/>
  <c r="R12" i="67"/>
  <c r="Q12" i="67"/>
  <c r="P12" i="67"/>
  <c r="AM11" i="67"/>
  <c r="AL11" i="67"/>
  <c r="AK11" i="67"/>
  <c r="AJ11" i="67"/>
  <c r="AI11" i="67"/>
  <c r="AH11" i="67"/>
  <c r="AG11" i="67"/>
  <c r="AF11" i="67"/>
  <c r="AE11" i="67"/>
  <c r="AD11" i="67"/>
  <c r="AC11" i="67"/>
  <c r="AB11" i="67"/>
  <c r="AA11" i="67"/>
  <c r="Z11" i="67"/>
  <c r="Y11" i="67"/>
  <c r="X11" i="67"/>
  <c r="W11" i="67"/>
  <c r="V11" i="67"/>
  <c r="U11" i="67"/>
  <c r="T11" i="67"/>
  <c r="S11" i="67"/>
  <c r="R11" i="67"/>
  <c r="Q11" i="67"/>
  <c r="P11" i="67"/>
  <c r="AM10" i="67"/>
  <c r="AL10" i="67"/>
  <c r="AL29" i="67" s="1"/>
  <c r="AL31" i="67" s="1"/>
  <c r="AK10" i="67"/>
  <c r="AJ10" i="67"/>
  <c r="AI10" i="67"/>
  <c r="AH10" i="67"/>
  <c r="AG10" i="67"/>
  <c r="AF10" i="67"/>
  <c r="AE10" i="67"/>
  <c r="AD10" i="67"/>
  <c r="AC10" i="67"/>
  <c r="AB10" i="67"/>
  <c r="AA10" i="67"/>
  <c r="Z10" i="67"/>
  <c r="Y10" i="67"/>
  <c r="X10" i="67"/>
  <c r="W10" i="67"/>
  <c r="V10" i="67"/>
  <c r="U10" i="67"/>
  <c r="T10" i="67"/>
  <c r="S10" i="67"/>
  <c r="R10" i="67"/>
  <c r="Q10" i="67"/>
  <c r="P10" i="67"/>
  <c r="AM9" i="67"/>
  <c r="AL9" i="67"/>
  <c r="AK9" i="67"/>
  <c r="AJ9" i="67"/>
  <c r="AJ29" i="67" s="1"/>
  <c r="AJ31" i="67" s="1"/>
  <c r="AI9" i="67"/>
  <c r="AH9" i="67"/>
  <c r="AH29" i="67" s="1"/>
  <c r="AH31" i="67" s="1"/>
  <c r="AG9" i="67"/>
  <c r="AF9" i="67"/>
  <c r="AF29" i="67" s="1"/>
  <c r="AF31" i="67" s="1"/>
  <c r="AE9" i="67"/>
  <c r="AD9" i="67"/>
  <c r="AD29" i="67" s="1"/>
  <c r="AD31" i="67" s="1"/>
  <c r="AC9" i="67"/>
  <c r="AB9" i="67"/>
  <c r="AB29" i="67" s="1"/>
  <c r="AB31" i="67" s="1"/>
  <c r="AA9" i="67"/>
  <c r="Z9" i="67"/>
  <c r="Z29" i="67" s="1"/>
  <c r="Z31" i="67" s="1"/>
  <c r="Y9" i="67"/>
  <c r="X9" i="67"/>
  <c r="X29" i="67"/>
  <c r="X31" i="67" s="1"/>
  <c r="W9" i="67"/>
  <c r="V9" i="67"/>
  <c r="V29" i="67" s="1"/>
  <c r="V31" i="67" s="1"/>
  <c r="U9" i="67"/>
  <c r="T9" i="67"/>
  <c r="T29" i="67" s="1"/>
  <c r="T31" i="67" s="1"/>
  <c r="S9" i="67"/>
  <c r="R9" i="67"/>
  <c r="R29" i="67" s="1"/>
  <c r="R31" i="67" s="1"/>
  <c r="Q9" i="67"/>
  <c r="P9" i="67"/>
  <c r="P29" i="67" s="1"/>
  <c r="P31" i="67" s="1"/>
  <c r="C2" i="67"/>
  <c r="AD45" i="68"/>
  <c r="AD47" i="68" s="1"/>
  <c r="AF31" i="64" s="1"/>
  <c r="AJ45" i="68"/>
  <c r="AE34" i="64"/>
  <c r="AE28" i="64"/>
  <c r="Z45" i="68"/>
  <c r="Z47" i="68" s="1"/>
  <c r="AF25" i="64" s="1"/>
  <c r="AF45" i="68"/>
  <c r="AF47" i="68" s="1"/>
  <c r="AF34" i="64" s="1"/>
  <c r="AD28" i="68"/>
  <c r="AD30" i="68" s="1"/>
  <c r="AC31" i="64" s="1"/>
  <c r="N45" i="68"/>
  <c r="N47" i="68" s="1"/>
  <c r="AF7" i="64" s="1"/>
  <c r="AE16" i="64"/>
  <c r="P45" i="68"/>
  <c r="P47" i="68" s="1"/>
  <c r="AF10" i="64" s="1"/>
  <c r="AE25" i="64"/>
  <c r="AB19" i="64"/>
  <c r="R45" i="68"/>
  <c r="R47" i="68" s="1"/>
  <c r="AF13" i="64" s="1"/>
  <c r="AE13" i="64"/>
  <c r="AB40" i="64"/>
  <c r="E2" i="70" s="1"/>
  <c r="AB22" i="64"/>
  <c r="AB45" i="68"/>
  <c r="AB47" i="68" s="1"/>
  <c r="AF28" i="64" s="1"/>
  <c r="AB34" i="64"/>
  <c r="AE31" i="64"/>
  <c r="M40" i="64"/>
  <c r="M7" i="64"/>
  <c r="N25" i="64"/>
  <c r="B24" i="71"/>
  <c r="N37" i="64"/>
  <c r="N16" i="64"/>
  <c r="N28" i="64"/>
  <c r="B18" i="71"/>
  <c r="B22" i="71"/>
  <c r="M16" i="64"/>
  <c r="B17" i="71"/>
  <c r="B19" i="71"/>
  <c r="M10" i="64"/>
  <c r="B23" i="71"/>
  <c r="M25" i="64"/>
  <c r="M37" i="64"/>
  <c r="M13" i="64"/>
  <c r="M28" i="64"/>
  <c r="R16" i="64" l="1"/>
  <c r="S16" i="64" s="1"/>
  <c r="Z16" i="64" s="1"/>
  <c r="R19" i="64"/>
  <c r="S19" i="64" s="1"/>
  <c r="Z19" i="64" s="1"/>
  <c r="R25" i="64"/>
  <c r="S25" i="64" s="1"/>
  <c r="Z25" i="64" s="1"/>
  <c r="I19" i="71"/>
  <c r="R22" i="64" s="1"/>
  <c r="I16" i="71"/>
  <c r="R13" i="64" s="1"/>
  <c r="R40" i="64"/>
  <c r="S40" i="64" s="1"/>
  <c r="Z40" i="64" s="1"/>
  <c r="C2" i="70" s="1"/>
  <c r="R37" i="64"/>
  <c r="S37" i="64" s="1"/>
  <c r="Z37" i="64" s="1"/>
  <c r="I15" i="71"/>
  <c r="R10" i="64" s="1"/>
  <c r="R7" i="64"/>
  <c r="S7" i="64" s="1"/>
  <c r="Z7" i="64" s="1"/>
  <c r="R28" i="64"/>
  <c r="S28" i="64" s="1"/>
  <c r="Z28" i="64" s="1"/>
  <c r="R31" i="64"/>
  <c r="S31" i="64" s="1"/>
  <c r="Z31" i="64" s="1"/>
  <c r="R34" i="64"/>
  <c r="S34" i="64" s="1"/>
  <c r="Z34" i="64" s="1"/>
  <c r="AG31" i="64"/>
  <c r="AG40" i="64"/>
  <c r="F2" i="70"/>
  <c r="T16" i="64"/>
  <c r="AG7" i="64"/>
  <c r="AG25" i="64"/>
  <c r="AG13" i="64"/>
  <c r="AG16" i="64"/>
  <c r="AG34" i="64"/>
  <c r="M22" i="64"/>
  <c r="X45" i="68"/>
  <c r="X47" i="68" s="1"/>
  <c r="AF22" i="64" s="1"/>
  <c r="AG22" i="64" s="1"/>
  <c r="M34" i="64"/>
  <c r="AH45" i="68"/>
  <c r="AH47" i="68" s="1"/>
  <c r="AF37" i="64" s="1"/>
  <c r="AH28" i="68"/>
  <c r="AH30" i="68" s="1"/>
  <c r="AC37" i="64" s="1"/>
  <c r="AG37" i="64" s="1"/>
  <c r="AB28" i="68"/>
  <c r="AB30" i="68" s="1"/>
  <c r="AC28" i="64" s="1"/>
  <c r="AG28" i="64" s="1"/>
  <c r="P28" i="68"/>
  <c r="P30" i="68" s="1"/>
  <c r="AC10" i="64" s="1"/>
  <c r="AG10" i="64" s="1"/>
  <c r="M19" i="64"/>
  <c r="B16" i="71"/>
  <c r="V45" i="68"/>
  <c r="V47" i="68" s="1"/>
  <c r="AF19" i="64" s="1"/>
  <c r="AG19" i="64" s="1"/>
  <c r="T19" i="64" l="1"/>
  <c r="AI19" i="64" s="1"/>
  <c r="T37" i="64"/>
  <c r="AI37" i="64" s="1"/>
  <c r="T31" i="64"/>
  <c r="T28" i="64"/>
  <c r="AI28" i="64" s="1"/>
  <c r="T34" i="64"/>
  <c r="T25" i="64"/>
  <c r="AI25" i="64" s="1"/>
  <c r="S13" i="64"/>
  <c r="Z13" i="64" s="1"/>
  <c r="AH13" i="64" s="1"/>
  <c r="M2" i="70" s="1"/>
  <c r="T13" i="64"/>
  <c r="AI13" i="64" s="1"/>
  <c r="S10" i="64"/>
  <c r="Z10" i="64" s="1"/>
  <c r="AH10" i="64" s="1"/>
  <c r="L2" i="70" s="1"/>
  <c r="T10" i="64"/>
  <c r="AI10" i="64" s="1"/>
  <c r="S22" i="64"/>
  <c r="Z22" i="64" s="1"/>
  <c r="AH22" i="64" s="1"/>
  <c r="P2" i="70" s="1"/>
  <c r="T22" i="64"/>
  <c r="AI22" i="64" s="1"/>
  <c r="T40" i="64"/>
  <c r="AI40" i="64" s="1"/>
  <c r="T7" i="64"/>
  <c r="AI7" i="64" s="1"/>
  <c r="AH19" i="64"/>
  <c r="O2" i="70" s="1"/>
  <c r="AH37" i="64"/>
  <c r="U2" i="70" s="1"/>
  <c r="AH28" i="64"/>
  <c r="R2" i="70" s="1"/>
  <c r="AH31" i="64"/>
  <c r="S2" i="70" s="1"/>
  <c r="AI31" i="64"/>
  <c r="AH34" i="64"/>
  <c r="T2" i="70" s="1"/>
  <c r="AI34" i="64"/>
  <c r="AH16" i="64"/>
  <c r="N2" i="70" s="1"/>
  <c r="AI16" i="64"/>
  <c r="AH40" i="64"/>
  <c r="V2" i="70" s="1"/>
  <c r="J2" i="70"/>
  <c r="AH25" i="64"/>
  <c r="Q2" i="70" s="1"/>
  <c r="AH7" i="64"/>
  <c r="K2"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kyoto</author>
    <author>tanaka</author>
    <author>Jyumpei Watanabe</author>
  </authors>
  <commentList>
    <comment ref="P3" authorId="0" shapeId="0" xr:uid="{00000000-0006-0000-0100-000001000000}">
      <text>
        <r>
          <rPr>
            <b/>
            <sz val="12"/>
            <color indexed="81"/>
            <rFont val="BIZ UDPゴシック"/>
            <family val="3"/>
            <charset val="128"/>
          </rPr>
          <t>１号、２・３号のそれぞれについて、代替保育教諭等が2人の場合、うち1人は非常勤講師等でも可</t>
        </r>
      </text>
    </comment>
    <comment ref="T3" authorId="0" shapeId="0" xr:uid="{00000000-0006-0000-0100-000002000000}">
      <text>
        <r>
          <rPr>
            <b/>
            <sz val="11"/>
            <color indexed="81"/>
            <rFont val="BIZ UDPゴシック"/>
            <family val="3"/>
            <charset val="128"/>
          </rPr>
          <t>国において年齢別配置基準の見直しが行われたことを受けて1号児童の配置基準を定める条例を改正しましたが、保育・教育の提供に支障がある場合、当分の間は適用しない経過措置があります。そのため、⑥と⑥´が一致しないことがありますが、⑥´未満でも、⑥以上であれば、直ちに配置不足となるものではありません。</t>
        </r>
      </text>
    </comment>
    <comment ref="U3" authorId="1" shapeId="0" xr:uid="{00000000-0006-0000-0100-000003000000}">
      <text>
        <r>
          <rPr>
            <b/>
            <sz val="9"/>
            <color indexed="81"/>
            <rFont val="ＭＳ Ｐゴシック"/>
            <family val="3"/>
            <charset val="128"/>
          </rPr>
          <t>国の「４歳児配置改善加算（</t>
        </r>
        <r>
          <rPr>
            <b/>
            <sz val="9"/>
            <color indexed="10"/>
            <rFont val="ＭＳ Ｐゴシック"/>
            <family val="3"/>
            <charset val="128"/>
          </rPr>
          <t>チーム保育加算との併合不可</t>
        </r>
        <r>
          <rPr>
            <b/>
            <sz val="9"/>
            <color indexed="81"/>
            <rFont val="ＭＳ Ｐゴシック"/>
            <family val="3"/>
            <charset val="128"/>
          </rPr>
          <t>）」設立に伴うシステム改修時期等を踏まえ、別途調整</t>
        </r>
      </text>
    </comment>
    <comment ref="V3" authorId="2" shapeId="0" xr:uid="{00000000-0006-0000-0100-000004000000}">
      <text>
        <r>
          <rPr>
            <b/>
            <sz val="9"/>
            <color indexed="81"/>
            <rFont val="MS P ゴシック"/>
            <family val="3"/>
            <charset val="128"/>
          </rPr>
          <t>加算算定を受けている場合は『1』を入力</t>
        </r>
      </text>
    </comment>
    <comment ref="C4" authorId="3" shapeId="0" xr:uid="{00000000-0006-0000-0100-000005000000}">
      <text>
        <r>
          <rPr>
            <b/>
            <sz val="6"/>
            <color indexed="10"/>
            <rFont val="MS P ゴシック"/>
            <family val="3"/>
            <charset val="128"/>
          </rPr>
          <t xml:space="preserve">利用定員の変更があった場合は、数式を壊して、数値を直接入力して下さい。
</t>
        </r>
        <r>
          <rPr>
            <sz val="6"/>
            <color indexed="81"/>
            <rFont val="MS P ゴシック"/>
            <family val="3"/>
            <charset val="128"/>
          </rPr>
          <t xml:space="preserve">例）6月1日付で定員変更⇒6月分の定員を修正
　（以降の月は、前月数値を自動引用されます）
</t>
        </r>
      </text>
    </comment>
    <comment ref="X4" authorId="1" shapeId="0" xr:uid="{00000000-0006-0000-0100-000006000000}">
      <text>
        <r>
          <rPr>
            <b/>
            <sz val="9"/>
            <color indexed="81"/>
            <rFont val="ＭＳ Ｐゴシック"/>
            <family val="3"/>
            <charset val="128"/>
          </rPr>
          <t>【障害児保育対策加配】
少数点第1位まで入力してください。
区分1⇒1、区分2⇒0.6
区分3⇒0.5、区分4⇒0.3、区分5⇒0.2</t>
        </r>
      </text>
    </comment>
    <comment ref="Y4" authorId="1" shapeId="0" xr:uid="{00000000-0006-0000-0100-000007000000}">
      <text>
        <r>
          <rPr>
            <b/>
            <sz val="9"/>
            <color indexed="81"/>
            <rFont val="ＭＳ Ｐゴシック"/>
            <family val="3"/>
            <charset val="128"/>
          </rPr>
          <t>実施している場合は『1』を入力</t>
        </r>
        <r>
          <rPr>
            <sz val="9"/>
            <color indexed="81"/>
            <rFont val="ＭＳ Ｐゴシック"/>
            <family val="3"/>
            <charset val="128"/>
          </rPr>
          <t xml:space="preserve">
</t>
        </r>
      </text>
    </comment>
    <comment ref="AI4" authorId="0" shapeId="0" xr:uid="{00000000-0006-0000-0100-000008000000}">
      <text>
        <r>
          <rPr>
            <b/>
            <u/>
            <sz val="11"/>
            <color indexed="10"/>
            <rFont val="BIZ UDPゴシック"/>
            <family val="3"/>
            <charset val="128"/>
          </rPr>
          <t xml:space="preserve">
この欄だけがマイナス値の場合について、直ちに減算の対象となるわけではありません。
（⑥´上のメモ参照）</t>
        </r>
      </text>
    </comment>
    <comment ref="AH5" authorId="0" shapeId="0" xr:uid="{00000000-0006-0000-0100-000009000000}">
      <text>
        <r>
          <rPr>
            <b/>
            <u/>
            <sz val="11"/>
            <color indexed="10"/>
            <rFont val="BIZ UDPゴシック"/>
            <family val="3"/>
            <charset val="128"/>
          </rPr>
          <t>【注意】
この欄は、現在の実配置数が、必置職員数（条例で定める配置基準）や給付費の加算要件を満たしているかを示しています。
マイナスの場合は、配置基準を満たしていないか、給付費の加算の適用ができません。
※人件費等補助金の補助算定職員数との関連を示したものではありません。これについては、本表の下部を御確認ください。</t>
        </r>
      </text>
    </comment>
    <comment ref="G7" authorId="1" shapeId="0" xr:uid="{00000000-0006-0000-0100-00000A000000}">
      <text>
        <r>
          <rPr>
            <b/>
            <sz val="10"/>
            <color indexed="81"/>
            <rFont val="ＭＳ Ｐゴシック"/>
            <family val="3"/>
            <charset val="128"/>
          </rPr>
          <t>満3歳児を除く。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B6" authorId="0" shapeId="0" xr:uid="{00000000-0006-0000-0300-000001000000}">
      <text>
        <r>
          <rPr>
            <b/>
            <sz val="14"/>
            <color indexed="10"/>
            <rFont val="MS P ゴシック"/>
            <family val="3"/>
            <charset val="128"/>
          </rPr>
          <t>本園に専従の常勤保育士以外の職員は入力しないでください。
（他の保育所又は社会福祉施設等と兼務している常勤保育士は、本シートではなく、様式３に入力してください）
また、園長は含めません。</t>
        </r>
      </text>
    </comment>
    <comment ref="D6" authorId="0" shapeId="0" xr:uid="{00000000-0006-0000-0300-000002000000}">
      <text>
        <r>
          <rPr>
            <b/>
            <sz val="12"/>
            <color indexed="81"/>
            <rFont val="MS P ゴシック"/>
            <family val="3"/>
            <charset val="128"/>
          </rPr>
          <t>幼稚園教諭、小学校教諭または養護教諭に係る普通免許状を有している指定研修修了者は京都市に対して事前の届出が必要です。
※令和６年度までの特例措置</t>
        </r>
      </text>
    </comment>
    <comment ref="G6" authorId="0" shapeId="0" xr:uid="{00000000-0006-0000-0300-000003000000}">
      <text>
        <r>
          <rPr>
            <b/>
            <sz val="12"/>
            <color indexed="81"/>
            <rFont val="MS P ゴシック"/>
            <family val="3"/>
            <charset val="128"/>
          </rPr>
          <t>勤務した月について○を入力してください。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Jyumpei Watanabe</author>
    <author>kyoto</author>
  </authors>
  <commentList>
    <comment ref="A4" authorId="0" shapeId="0" xr:uid="{00000000-0006-0000-0400-000001000000}">
      <text>
        <r>
          <rPr>
            <b/>
            <sz val="16"/>
            <color indexed="10"/>
            <rFont val="MS P ゴシック"/>
            <family val="3"/>
            <charset val="128"/>
          </rPr>
          <t>他の保育所又は社会福祉施設等と兼務</t>
        </r>
        <r>
          <rPr>
            <b/>
            <sz val="16"/>
            <color indexed="81"/>
            <rFont val="MS P ゴシック"/>
            <family val="3"/>
            <charset val="128"/>
          </rPr>
          <t xml:space="preserve">している常勤保育士は、
</t>
        </r>
        <r>
          <rPr>
            <b/>
            <sz val="16"/>
            <color indexed="10"/>
            <rFont val="MS P ゴシック"/>
            <family val="3"/>
            <charset val="128"/>
          </rPr>
          <t>本保育所の勤務時間数だけを水色網掛け箇所（Ｎ列～ＡＫ列）に直接入力</t>
        </r>
        <r>
          <rPr>
            <b/>
            <sz val="16"/>
            <color indexed="81"/>
            <rFont val="MS P ゴシック"/>
            <family val="3"/>
            <charset val="128"/>
          </rPr>
          <t>してください。
※</t>
        </r>
        <r>
          <rPr>
            <b/>
            <sz val="16"/>
            <color indexed="10"/>
            <rFont val="MS P ゴシック"/>
            <family val="3"/>
            <charset val="128"/>
          </rPr>
          <t>他の保育所又は社会福祉施設等の勤務時間は含まない</t>
        </r>
        <r>
          <rPr>
            <b/>
            <sz val="16"/>
            <color indexed="81"/>
            <rFont val="MS P ゴシック"/>
            <family val="3"/>
            <charset val="128"/>
          </rPr>
          <t>でください。</t>
        </r>
      </text>
    </comment>
    <comment ref="L5" authorId="1" shapeId="0" xr:uid="{00000000-0006-0000-0400-000002000000}">
      <text>
        <r>
          <rPr>
            <b/>
            <sz val="12"/>
            <color indexed="81"/>
            <rFont val="ＭＳ Ｐゴシック"/>
            <family val="3"/>
            <charset val="128"/>
          </rPr>
          <t>雇用契約等における1箇月あたりの勤務時間を入力してください。
変形労働時間を採用されている場合は、各月の勤務時間を直接入力してください。</t>
        </r>
      </text>
    </comment>
    <comment ref="L29" authorId="1" shapeId="0" xr:uid="{00000000-0006-0000-0400-000003000000}">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C6" authorId="0" shapeId="0" xr:uid="{00000000-0006-0000-0500-000001000000}">
      <text>
        <r>
          <rPr>
            <b/>
            <sz val="12"/>
            <color indexed="81"/>
            <rFont val="ＭＳ Ｐゴシック"/>
            <family val="3"/>
            <charset val="128"/>
          </rPr>
          <t>以前からの継続雇用の場合は，平成27年4月～と入力してください。</t>
        </r>
      </text>
    </comment>
    <comment ref="A30" authorId="0" shapeId="0" xr:uid="{00000000-0006-0000-0500-000002000000}">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sharedStrings.xml><?xml version="1.0" encoding="utf-8"?>
<sst xmlns="http://schemas.openxmlformats.org/spreadsheetml/2006/main" count="570" uniqueCount="185">
  <si>
    <t>定員</t>
    <rPh sb="0" eb="2">
      <t>テイイン</t>
    </rPh>
    <phoneticPr fontId="2"/>
  </si>
  <si>
    <t>３歳児</t>
    <rPh sb="1" eb="2">
      <t>サイ</t>
    </rPh>
    <rPh sb="2" eb="3">
      <t>ジ</t>
    </rPh>
    <phoneticPr fontId="2"/>
  </si>
  <si>
    <t>対象月</t>
    <rPh sb="0" eb="2">
      <t>タイショウ</t>
    </rPh>
    <rPh sb="2" eb="3">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</si>
  <si>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</si>
  <si>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</si>
  <si>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</si>
  <si>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</si>
  <si>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</si>
  <si>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１０月</t>
    <rPh sb="2" eb="3">
      <t>ツキ</t>
    </rPh>
    <phoneticPr fontId="2"/>
  </si>
  <si>
    <t>１１月</t>
    <rPh sb="2" eb="3">
      <t>ツキ</t>
    </rPh>
    <phoneticPr fontId="2"/>
  </si>
  <si>
    <t>１２月</t>
    <rPh sb="2" eb="3">
      <t>ツキ</t>
    </rPh>
    <phoneticPr fontId="2"/>
  </si>
  <si>
    <t>３月</t>
    <rPh sb="1" eb="2">
      <t>ツキ</t>
    </rPh>
    <phoneticPr fontId="2"/>
  </si>
  <si>
    <t>４月</t>
    <rPh sb="1" eb="2">
      <t>ツキ</t>
    </rPh>
    <phoneticPr fontId="2"/>
  </si>
  <si>
    <t>１月</t>
    <rPh sb="1" eb="2">
      <t>ツキ</t>
    </rPh>
    <phoneticPr fontId="2"/>
  </si>
  <si>
    <t>番号</t>
    <rPh sb="0" eb="2">
      <t>バンゴウ</t>
    </rPh>
    <phoneticPr fontId="2"/>
  </si>
  <si>
    <t>合計</t>
    <rPh sb="0" eb="1">
      <t>ゴウ</t>
    </rPh>
    <rPh sb="1" eb="2">
      <t>ケイ</t>
    </rPh>
    <phoneticPr fontId="2"/>
  </si>
  <si>
    <t>時間数合計（Ａ）</t>
    <rPh sb="0" eb="3">
      <t>ジカンスウ</t>
    </rPh>
    <rPh sb="3" eb="5">
      <t>ゴウケイ</t>
    </rPh>
    <phoneticPr fontId="2"/>
  </si>
  <si>
    <t>２月</t>
  </si>
  <si>
    <t>２歳児</t>
    <rPh sb="1" eb="3">
      <t>サイジ</t>
    </rPh>
    <phoneticPr fontId="2"/>
  </si>
  <si>
    <t>４歳児</t>
    <rPh sb="1" eb="3">
      <t>サイジ</t>
    </rPh>
    <phoneticPr fontId="2"/>
  </si>
  <si>
    <t>５歳児</t>
    <rPh sb="1" eb="3">
      <t>サイジ</t>
    </rPh>
    <phoneticPr fontId="2"/>
  </si>
  <si>
    <t>０歳児</t>
    <rPh sb="1" eb="3">
      <t>サイジ</t>
    </rPh>
    <phoneticPr fontId="2"/>
  </si>
  <si>
    <t>時間</t>
    <rPh sb="0" eb="2">
      <t>ジカン</t>
    </rPh>
    <phoneticPr fontId="2"/>
  </si>
  <si>
    <t>分</t>
    <rPh sb="0" eb="1">
      <t>ブン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</si>
  <si>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</si>
  <si>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</si>
  <si>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</si>
  <si>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</si>
  <si>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</si>
  <si>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</si>
  <si>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</si>
  <si>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</si>
  <si>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</si>
  <si>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</si>
  <si>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</si>
  <si>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</si>
  <si>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</si>
  <si>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</si>
  <si>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</si>
  <si>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</si>
  <si>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</si>
  <si>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</si>
  <si>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</si>
  <si>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</si>
  <si>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標準時間対応</t>
    <rPh sb="0" eb="2">
      <t>ヒョウジュン</t>
    </rPh>
    <rPh sb="2" eb="4">
      <t>ジカン</t>
    </rPh>
    <rPh sb="4" eb="6">
      <t>タイオウ</t>
    </rPh>
    <phoneticPr fontId="2"/>
  </si>
  <si>
    <t>過不足</t>
    <rPh sb="0" eb="3">
      <t>カブソク</t>
    </rPh>
    <phoneticPr fontId="2"/>
  </si>
  <si>
    <t>雇用期間</t>
    <rPh sb="0" eb="2">
      <t>コヨウ</t>
    </rPh>
    <rPh sb="2" eb="4">
      <t>キカン</t>
    </rPh>
    <phoneticPr fontId="2"/>
  </si>
  <si>
    <t>月</t>
    <rPh sb="0" eb="1">
      <t>ガツ</t>
    </rPh>
    <phoneticPr fontId="2"/>
  </si>
  <si>
    <t>～</t>
    <phoneticPr fontId="2"/>
  </si>
  <si>
    <t>月</t>
    <rPh sb="0" eb="1">
      <t>ツキ</t>
    </rPh>
    <phoneticPr fontId="2"/>
  </si>
  <si>
    <t>年</t>
    <rPh sb="0" eb="1">
      <t>ネン</t>
    </rPh>
    <phoneticPr fontId="2"/>
  </si>
  <si>
    <t>○</t>
    <phoneticPr fontId="2"/>
  </si>
  <si>
    <t>保育園名</t>
    <phoneticPr fontId="2"/>
  </si>
  <si>
    <t>※水色の部分は計算式が入っているため，入力できません。</t>
    <phoneticPr fontId="2"/>
  </si>
  <si>
    <t>【非常勤の保育士】</t>
    <phoneticPr fontId="2"/>
  </si>
  <si>
    <t>番号</t>
    <phoneticPr fontId="2"/>
  </si>
  <si>
    <t>保育士</t>
    <phoneticPr fontId="2"/>
  </si>
  <si>
    <t>雇用期間</t>
    <phoneticPr fontId="2"/>
  </si>
  <si>
    <t>1月あたりの平均勤務時間</t>
    <phoneticPr fontId="2"/>
  </si>
  <si>
    <t>時間</t>
    <phoneticPr fontId="2"/>
  </si>
  <si>
    <t>分</t>
    <phoneticPr fontId="2"/>
  </si>
  <si>
    <t>平成</t>
    <phoneticPr fontId="2"/>
  </si>
  <si>
    <t>年</t>
    <phoneticPr fontId="2"/>
  </si>
  <si>
    <t>月</t>
    <phoneticPr fontId="2"/>
  </si>
  <si>
    <t>時間数合計（Ａ）</t>
    <phoneticPr fontId="2"/>
  </si>
  <si>
    <t>就業規則で定める常勤職員の1ヶ月の労働時間数（Ｂ）</t>
    <phoneticPr fontId="2"/>
  </si>
  <si>
    <t>常勤者換算（Ａ／Ｂ）（小数点２位を切り捨て　例： 1.46⇒1.4）</t>
    <phoneticPr fontId="2"/>
  </si>
  <si>
    <t>障害児保育対策加配</t>
    <rPh sb="0" eb="3">
      <t>ショウガイジ</t>
    </rPh>
    <rPh sb="3" eb="5">
      <t>ホイク</t>
    </rPh>
    <rPh sb="5" eb="7">
      <t>タイサク</t>
    </rPh>
    <rPh sb="7" eb="9">
      <t>カハイ</t>
    </rPh>
    <phoneticPr fontId="2"/>
  </si>
  <si>
    <t>(単位:人）</t>
    <rPh sb="1" eb="3">
      <t>タンイ</t>
    </rPh>
    <rPh sb="4" eb="5">
      <t>ニン</t>
    </rPh>
    <phoneticPr fontId="2"/>
  </si>
  <si>
    <t>他市町村児童がいる場合は「○」を入力してください。</t>
    <rPh sb="0" eb="1">
      <t>タ</t>
    </rPh>
    <rPh sb="1" eb="4">
      <t>シチョウソン</t>
    </rPh>
    <rPh sb="4" eb="6">
      <t>ジドウ</t>
    </rPh>
    <rPh sb="9" eb="11">
      <t>バアイ</t>
    </rPh>
    <rPh sb="16" eb="18">
      <t>ニュウリョク</t>
    </rPh>
    <phoneticPr fontId="2"/>
  </si>
  <si>
    <r>
      <t xml:space="preserve">各月初日入所児童数
</t>
    </r>
    <r>
      <rPr>
        <b/>
        <sz val="10"/>
        <color indexed="10"/>
        <rFont val="ＭＳ Ｐゴシック"/>
        <family val="3"/>
        <charset val="128"/>
      </rPr>
      <t>（定員内外及び他市町村児童を含む。私的契約児は含まない。）</t>
    </r>
    <rPh sb="0" eb="2">
      <t>カクツキ</t>
    </rPh>
    <rPh sb="2" eb="4">
      <t>ショニチ</t>
    </rPh>
    <rPh sb="4" eb="6">
      <t>ニュウショ</t>
    </rPh>
    <rPh sb="6" eb="9">
      <t>ジドウスウ</t>
    </rPh>
    <rPh sb="11" eb="13">
      <t>テイイン</t>
    </rPh>
    <rPh sb="13" eb="15">
      <t>ナイガイ</t>
    </rPh>
    <rPh sb="15" eb="16">
      <t>オヨ</t>
    </rPh>
    <rPh sb="17" eb="18">
      <t>タ</t>
    </rPh>
    <rPh sb="18" eb="21">
      <t>シチョウソン</t>
    </rPh>
    <rPh sb="21" eb="23">
      <t>ジドウ</t>
    </rPh>
    <rPh sb="24" eb="25">
      <t>フク</t>
    </rPh>
    <rPh sb="27" eb="29">
      <t>シテキ</t>
    </rPh>
    <rPh sb="29" eb="31">
      <t>ケイヤク</t>
    </rPh>
    <rPh sb="31" eb="32">
      <t>ジ</t>
    </rPh>
    <rPh sb="33" eb="34">
      <t>フク</t>
    </rPh>
    <phoneticPr fontId="2"/>
  </si>
  <si>
    <t>就業規則で定める常勤職員の1箇月の勤務時間数（Ｂ）</t>
    <rPh sb="0" eb="2">
      <t>シュウギョウ</t>
    </rPh>
    <rPh sb="2" eb="4">
      <t>キソク</t>
    </rPh>
    <rPh sb="5" eb="6">
      <t>サダ</t>
    </rPh>
    <rPh sb="8" eb="10">
      <t>ジョウキン</t>
    </rPh>
    <rPh sb="10" eb="12">
      <t>ショクイン</t>
    </rPh>
    <rPh sb="14" eb="15">
      <t>カ</t>
    </rPh>
    <rPh sb="15" eb="16">
      <t>ゲツ</t>
    </rPh>
    <rPh sb="17" eb="19">
      <t>キンム</t>
    </rPh>
    <rPh sb="19" eb="22">
      <t>ジカンスウ</t>
    </rPh>
    <phoneticPr fontId="2"/>
  </si>
  <si>
    <t>1箇月あたりの勤務時間</t>
    <rPh sb="1" eb="2">
      <t>カ</t>
    </rPh>
    <rPh sb="2" eb="3">
      <t>ガツ</t>
    </rPh>
    <rPh sb="7" eb="9">
      <t>キンム</t>
    </rPh>
    <rPh sb="9" eb="11">
      <t>ジカン</t>
    </rPh>
    <phoneticPr fontId="2"/>
  </si>
  <si>
    <t>勤　　務　　時　　間</t>
    <rPh sb="0" eb="1">
      <t>ツトム</t>
    </rPh>
    <rPh sb="3" eb="4">
      <t>ツトム</t>
    </rPh>
    <rPh sb="6" eb="7">
      <t>トキ</t>
    </rPh>
    <rPh sb="9" eb="10">
      <t>アイダ</t>
    </rPh>
    <phoneticPr fontId="2"/>
  </si>
  <si>
    <t>1号</t>
    <rPh sb="1" eb="2">
      <t>ゴウ</t>
    </rPh>
    <phoneticPr fontId="2"/>
  </si>
  <si>
    <t>2号</t>
    <rPh sb="1" eb="2">
      <t>ゴウ</t>
    </rPh>
    <phoneticPr fontId="2"/>
  </si>
  <si>
    <t>3号</t>
    <rPh sb="1" eb="2">
      <t>ゴウ</t>
    </rPh>
    <phoneticPr fontId="2"/>
  </si>
  <si>
    <t>満3歳児</t>
    <rPh sb="0" eb="1">
      <t>マン</t>
    </rPh>
    <rPh sb="2" eb="4">
      <t>サイジ</t>
    </rPh>
    <phoneticPr fontId="2"/>
  </si>
  <si>
    <t>年齢別配置基準</t>
    <rPh sb="0" eb="2">
      <t>ネンレイ</t>
    </rPh>
    <rPh sb="2" eb="3">
      <t>ベツ</t>
    </rPh>
    <rPh sb="3" eb="5">
      <t>ハイチ</t>
    </rPh>
    <rPh sb="5" eb="7">
      <t>キジュン</t>
    </rPh>
    <phoneticPr fontId="2"/>
  </si>
  <si>
    <t>本市補助事業の実施による職員の加配人数（事業の実施に要する教職員数）</t>
    <rPh sb="0" eb="2">
      <t>ホンシ</t>
    </rPh>
    <rPh sb="2" eb="4">
      <t>ホジョ</t>
    </rPh>
    <rPh sb="4" eb="6">
      <t>ジギョウ</t>
    </rPh>
    <rPh sb="7" eb="9">
      <t>ジッシ</t>
    </rPh>
    <rPh sb="12" eb="14">
      <t>ショクイン</t>
    </rPh>
    <rPh sb="15" eb="17">
      <t>カハイ</t>
    </rPh>
    <rPh sb="17" eb="19">
      <t>ニンズウ</t>
    </rPh>
    <rPh sb="20" eb="22">
      <t>ジギョウ</t>
    </rPh>
    <rPh sb="23" eb="25">
      <t>ジッシ</t>
    </rPh>
    <rPh sb="26" eb="27">
      <t>ヨウ</t>
    </rPh>
    <rPh sb="29" eb="32">
      <t>キョウショクイン</t>
    </rPh>
    <rPh sb="32" eb="33">
      <t>スウ</t>
    </rPh>
    <phoneticPr fontId="2"/>
  </si>
  <si>
    <t>支給認定区分</t>
    <rPh sb="0" eb="2">
      <t>シキュウ</t>
    </rPh>
    <rPh sb="2" eb="4">
      <t>ニンテイ</t>
    </rPh>
    <rPh sb="4" eb="6">
      <t>クブン</t>
    </rPh>
    <phoneticPr fontId="2"/>
  </si>
  <si>
    <t>施設名</t>
    <rPh sb="0" eb="2">
      <t>シセツ</t>
    </rPh>
    <rPh sb="2" eb="3">
      <t>メイ</t>
    </rPh>
    <phoneticPr fontId="2"/>
  </si>
  <si>
    <t>教職員</t>
    <rPh sb="0" eb="3">
      <t>キョウショクイン</t>
    </rPh>
    <phoneticPr fontId="2"/>
  </si>
  <si>
    <t>チーム保育加配</t>
    <rPh sb="3" eb="5">
      <t>ホイク</t>
    </rPh>
    <rPh sb="5" eb="7">
      <t>カハイ</t>
    </rPh>
    <phoneticPr fontId="2"/>
  </si>
  <si>
    <t>主幹保育教諭等</t>
    <rPh sb="0" eb="2">
      <t>シュカン</t>
    </rPh>
    <rPh sb="2" eb="4">
      <t>ホイク</t>
    </rPh>
    <rPh sb="4" eb="6">
      <t>キョウユ</t>
    </rPh>
    <rPh sb="6" eb="7">
      <t>トウ</t>
    </rPh>
    <phoneticPr fontId="2"/>
  </si>
  <si>
    <t>当該施設に勤務する職員数
（各月初日時点）</t>
    <rPh sb="2" eb="4">
      <t>シセツ</t>
    </rPh>
    <rPh sb="18" eb="20">
      <t>ジテン</t>
    </rPh>
    <phoneticPr fontId="2"/>
  </si>
  <si>
    <t>2号・3号の定員が90人以下の場合「１」</t>
    <rPh sb="1" eb="2">
      <t>ゴウ</t>
    </rPh>
    <rPh sb="4" eb="5">
      <t>ゴウ</t>
    </rPh>
    <rPh sb="6" eb="8">
      <t>テイイン</t>
    </rPh>
    <rPh sb="11" eb="12">
      <t>ニン</t>
    </rPh>
    <rPh sb="12" eb="14">
      <t>イカ</t>
    </rPh>
    <rPh sb="15" eb="17">
      <t>バアイ</t>
    </rPh>
    <phoneticPr fontId="2"/>
  </si>
  <si>
    <r>
      <rPr>
        <b/>
        <sz val="8"/>
        <rFont val="ＭＳ Ｐゴシック"/>
        <family val="3"/>
        <charset val="128"/>
      </rPr>
      <t>常勤</t>
    </r>
    <r>
      <rPr>
        <sz val="8"/>
        <rFont val="ＭＳ Ｐゴシック"/>
        <family val="3"/>
        <charset val="128"/>
      </rPr>
      <t xml:space="preserve">
（園長は含めない。）</t>
    </r>
    <rPh sb="0" eb="2">
      <t>ジョウキン</t>
    </rPh>
    <rPh sb="4" eb="6">
      <t>エンチョウ</t>
    </rPh>
    <rPh sb="7" eb="8">
      <t>フク</t>
    </rPh>
    <phoneticPr fontId="2"/>
  </si>
  <si>
    <t>非常勤</t>
    <rPh sb="0" eb="3">
      <t>ヒジョウキン</t>
    </rPh>
    <phoneticPr fontId="2"/>
  </si>
  <si>
    <t>非常勤教職員のうち常勤換算後の数</t>
    <rPh sb="0" eb="3">
      <t>ヒジョウキン</t>
    </rPh>
    <rPh sb="3" eb="6">
      <t>キョウショクイン</t>
    </rPh>
    <phoneticPr fontId="2"/>
  </si>
  <si>
    <t>教育補助者</t>
    <rPh sb="0" eb="2">
      <t>キョウイク</t>
    </rPh>
    <rPh sb="2" eb="5">
      <t>ホジョシャ</t>
    </rPh>
    <phoneticPr fontId="2"/>
  </si>
  <si>
    <t>常勤</t>
    <rPh sb="0" eb="2">
      <t>ジョウキン</t>
    </rPh>
    <phoneticPr fontId="2"/>
  </si>
  <si>
    <t>教育補助者のうち常勤換算後の数</t>
    <rPh sb="0" eb="2">
      <t>キョウイク</t>
    </rPh>
    <rPh sb="2" eb="5">
      <t>ホジョシャ</t>
    </rPh>
    <rPh sb="8" eb="10">
      <t>ジョウキン</t>
    </rPh>
    <rPh sb="10" eb="12">
      <t>カンサン</t>
    </rPh>
    <rPh sb="12" eb="13">
      <t>ゴ</t>
    </rPh>
    <rPh sb="14" eb="15">
      <t>カズ</t>
    </rPh>
    <phoneticPr fontId="2"/>
  </si>
  <si>
    <t>園長の兼務状況（非専任の場合は必要教職員数に+1される）</t>
    <rPh sb="0" eb="2">
      <t>エンチョウ</t>
    </rPh>
    <rPh sb="3" eb="5">
      <t>ケンム</t>
    </rPh>
    <rPh sb="5" eb="7">
      <t>ジョウキョウ</t>
    </rPh>
    <rPh sb="8" eb="9">
      <t>ヒ</t>
    </rPh>
    <rPh sb="9" eb="11">
      <t>センニン</t>
    </rPh>
    <rPh sb="12" eb="14">
      <t>バアイ</t>
    </rPh>
    <rPh sb="15" eb="17">
      <t>ヒツヨウ</t>
    </rPh>
    <rPh sb="17" eb="20">
      <t>キョウショクイン</t>
    </rPh>
    <rPh sb="20" eb="21">
      <t>スウ</t>
    </rPh>
    <phoneticPr fontId="2"/>
  </si>
  <si>
    <t>【非常勤の教育補助者】</t>
    <rPh sb="1" eb="4">
      <t>ヒジョウキン</t>
    </rPh>
    <rPh sb="5" eb="7">
      <t>キョウイク</t>
    </rPh>
    <rPh sb="7" eb="10">
      <t>ホジョシャ</t>
    </rPh>
    <phoneticPr fontId="2"/>
  </si>
  <si>
    <t>～</t>
    <phoneticPr fontId="2"/>
  </si>
  <si>
    <t>教職員等の合計（ただし教育補助者は⑦チーム保育加配数が上限）</t>
    <rPh sb="0" eb="3">
      <t>キョウショクイン</t>
    </rPh>
    <rPh sb="3" eb="4">
      <t>トウ</t>
    </rPh>
    <rPh sb="5" eb="6">
      <t>ゴウ</t>
    </rPh>
    <rPh sb="6" eb="7">
      <t>ケイ</t>
    </rPh>
    <rPh sb="11" eb="13">
      <t>キョウイク</t>
    </rPh>
    <rPh sb="13" eb="16">
      <t>ホジョシャ</t>
    </rPh>
    <rPh sb="21" eb="23">
      <t>ホイク</t>
    </rPh>
    <rPh sb="23" eb="25">
      <t>カハイ</t>
    </rPh>
    <rPh sb="25" eb="26">
      <t>スウ</t>
    </rPh>
    <rPh sb="27" eb="29">
      <t>ジョウゲン</t>
    </rPh>
    <phoneticPr fontId="2"/>
  </si>
  <si>
    <t>施設名</t>
    <rPh sb="0" eb="1">
      <t>シ</t>
    </rPh>
    <rPh sb="1" eb="2">
      <t>セツ</t>
    </rPh>
    <phoneticPr fontId="2"/>
  </si>
  <si>
    <t>１歳児</t>
    <rPh sb="1" eb="3">
      <t>サイジ</t>
    </rPh>
    <phoneticPr fontId="2"/>
  </si>
  <si>
    <t xml:space="preserve">
入所児童数　　　　　　　　　　　　　</t>
    <rPh sb="1" eb="3">
      <t>ニュウショ</t>
    </rPh>
    <rPh sb="3" eb="5">
      <t>ジドウ</t>
    </rPh>
    <rPh sb="5" eb="6">
      <t>スウ</t>
    </rPh>
    <phoneticPr fontId="2"/>
  </si>
  <si>
    <t>教諭
（氏名）</t>
    <rPh sb="0" eb="2">
      <t>キョウユ</t>
    </rPh>
    <rPh sb="4" eb="6">
      <t>シメイ</t>
    </rPh>
    <phoneticPr fontId="2"/>
  </si>
  <si>
    <t>教育補助者
（氏名）</t>
    <rPh sb="0" eb="2">
      <t>キョウイク</t>
    </rPh>
    <rPh sb="2" eb="5">
      <t>ホジョシャ</t>
    </rPh>
    <rPh sb="7" eb="9">
      <t>シメイ</t>
    </rPh>
    <phoneticPr fontId="2"/>
  </si>
  <si>
    <t>保育士（氏名）</t>
    <rPh sb="0" eb="3">
      <t>ホイクシ</t>
    </rPh>
    <rPh sb="4" eb="6">
      <t>シメイ</t>
    </rPh>
    <phoneticPr fontId="2"/>
  </si>
  <si>
    <t>資格内容</t>
    <rPh sb="0" eb="2">
      <t>シカク</t>
    </rPh>
    <rPh sb="2" eb="4">
      <t>ナイヨウ</t>
    </rPh>
    <phoneticPr fontId="2"/>
  </si>
  <si>
    <t>勤　　務　　実　　績</t>
    <rPh sb="0" eb="1">
      <t>ツトム</t>
    </rPh>
    <rPh sb="3" eb="4">
      <t>ツトム</t>
    </rPh>
    <rPh sb="6" eb="7">
      <t>ジツ</t>
    </rPh>
    <rPh sb="9" eb="10">
      <t>セキ</t>
    </rPh>
    <phoneticPr fontId="2"/>
  </si>
  <si>
    <t>常勤職員数合計</t>
    <rPh sb="0" eb="2">
      <t>ジョウキン</t>
    </rPh>
    <rPh sb="2" eb="4">
      <t>ショクイン</t>
    </rPh>
    <rPh sb="4" eb="5">
      <t>スウ</t>
    </rPh>
    <rPh sb="5" eb="7">
      <t>ゴウケイ</t>
    </rPh>
    <phoneticPr fontId="2"/>
  </si>
  <si>
    <t>施設名</t>
    <rPh sb="0" eb="1">
      <t>シ</t>
    </rPh>
    <rPh sb="1" eb="2">
      <t>セツ</t>
    </rPh>
    <rPh sb="2" eb="3">
      <t>メイ</t>
    </rPh>
    <phoneticPr fontId="2"/>
  </si>
  <si>
    <t>学級編制調整加配加算</t>
    <rPh sb="0" eb="2">
      <t>ガッキュウ</t>
    </rPh>
    <rPh sb="2" eb="4">
      <t>ヘンセイ</t>
    </rPh>
    <rPh sb="4" eb="6">
      <t>チョウセイ</t>
    </rPh>
    <rPh sb="6" eb="8">
      <t>カハイ</t>
    </rPh>
    <rPh sb="8" eb="10">
      <t>カサン</t>
    </rPh>
    <phoneticPr fontId="2"/>
  </si>
  <si>
    <t>（４桁コード）</t>
    <rPh sb="2" eb="3">
      <t>ケタ</t>
    </rPh>
    <phoneticPr fontId="2"/>
  </si>
  <si>
    <t>（4桁コード）</t>
    <rPh sb="2" eb="3">
      <t>ケタ</t>
    </rPh>
    <phoneticPr fontId="2"/>
  </si>
  <si>
    <t>4桁コード</t>
    <rPh sb="1" eb="2">
      <t>ケタ</t>
    </rPh>
    <phoneticPr fontId="2"/>
  </si>
  <si>
    <t>必要保育士数</t>
    <rPh sb="0" eb="2">
      <t>ヒツヨウ</t>
    </rPh>
    <rPh sb="2" eb="5">
      <t>ホイクシ</t>
    </rPh>
    <rPh sb="5" eb="6">
      <t>スウ</t>
    </rPh>
    <phoneticPr fontId="2"/>
  </si>
  <si>
    <t>常勤換算</t>
    <rPh sb="0" eb="2">
      <t>ジョウキン</t>
    </rPh>
    <rPh sb="2" eb="4">
      <t>カンサン</t>
    </rPh>
    <phoneticPr fontId="2"/>
  </si>
  <si>
    <t>保健師・看護師</t>
    <rPh sb="0" eb="3">
      <t>ホケンシ</t>
    </rPh>
    <rPh sb="4" eb="7">
      <t>カンゴシ</t>
    </rPh>
    <phoneticPr fontId="2"/>
  </si>
  <si>
    <t>教育補助者非常勤</t>
    <rPh sb="0" eb="2">
      <t>キョウイク</t>
    </rPh>
    <rPh sb="2" eb="5">
      <t>ホジョシャ</t>
    </rPh>
    <rPh sb="5" eb="8">
      <t>ヒジョウキン</t>
    </rPh>
    <phoneticPr fontId="2"/>
  </si>
  <si>
    <t>-</t>
    <phoneticPr fontId="2"/>
  </si>
  <si>
    <t>一時預かり事業（一般型）</t>
    <rPh sb="0" eb="2">
      <t>イチジ</t>
    </rPh>
    <rPh sb="2" eb="3">
      <t>アズ</t>
    </rPh>
    <rPh sb="5" eb="7">
      <t>ジギョウ</t>
    </rPh>
    <rPh sb="8" eb="10">
      <t>イッパン</t>
    </rPh>
    <rPh sb="10" eb="11">
      <t>カタ</t>
    </rPh>
    <phoneticPr fontId="2"/>
  </si>
  <si>
    <t>過不足（4月）</t>
    <rPh sb="0" eb="3">
      <t>カブソク</t>
    </rPh>
    <rPh sb="5" eb="6">
      <t>ガツ</t>
    </rPh>
    <phoneticPr fontId="2"/>
  </si>
  <si>
    <t>過不足（5月）</t>
    <rPh sb="0" eb="3">
      <t>カブソク</t>
    </rPh>
    <rPh sb="5" eb="6">
      <t>ガツ</t>
    </rPh>
    <phoneticPr fontId="2"/>
  </si>
  <si>
    <t>過不足（6月）</t>
    <rPh sb="0" eb="3">
      <t>カブソク</t>
    </rPh>
    <rPh sb="5" eb="6">
      <t>ガツ</t>
    </rPh>
    <phoneticPr fontId="2"/>
  </si>
  <si>
    <t>過不足（7月）</t>
    <rPh sb="0" eb="3">
      <t>カブソク</t>
    </rPh>
    <rPh sb="5" eb="6">
      <t>ガツ</t>
    </rPh>
    <phoneticPr fontId="2"/>
  </si>
  <si>
    <t>過不足（8月）</t>
    <rPh sb="0" eb="3">
      <t>カブソク</t>
    </rPh>
    <rPh sb="5" eb="6">
      <t>ガツ</t>
    </rPh>
    <phoneticPr fontId="2"/>
  </si>
  <si>
    <t>過不足（9月）</t>
    <rPh sb="0" eb="3">
      <t>カブソク</t>
    </rPh>
    <rPh sb="5" eb="6">
      <t>ガツ</t>
    </rPh>
    <phoneticPr fontId="2"/>
  </si>
  <si>
    <t>過不足（10月）</t>
    <rPh sb="0" eb="3">
      <t>カブソク</t>
    </rPh>
    <rPh sb="6" eb="7">
      <t>ガツ</t>
    </rPh>
    <phoneticPr fontId="2"/>
  </si>
  <si>
    <t>過不足（11月）</t>
    <rPh sb="0" eb="3">
      <t>カブソク</t>
    </rPh>
    <rPh sb="6" eb="7">
      <t>ガツ</t>
    </rPh>
    <phoneticPr fontId="2"/>
  </si>
  <si>
    <t>過不足（12月）</t>
    <rPh sb="0" eb="3">
      <t>カブソク</t>
    </rPh>
    <rPh sb="6" eb="7">
      <t>ガツ</t>
    </rPh>
    <phoneticPr fontId="2"/>
  </si>
  <si>
    <t>過不足（1月）</t>
    <rPh sb="0" eb="3">
      <t>カブソク</t>
    </rPh>
    <rPh sb="5" eb="6">
      <t>ガツ</t>
    </rPh>
    <phoneticPr fontId="2"/>
  </si>
  <si>
    <t>過不足（2月）</t>
    <rPh sb="0" eb="3">
      <t>カブソク</t>
    </rPh>
    <rPh sb="5" eb="6">
      <t>ガツ</t>
    </rPh>
    <phoneticPr fontId="2"/>
  </si>
  <si>
    <t>過不足（3月）</t>
    <rPh sb="0" eb="3">
      <t>カブソク</t>
    </rPh>
    <rPh sb="5" eb="6">
      <t>ガツ</t>
    </rPh>
    <phoneticPr fontId="2"/>
  </si>
  <si>
    <r>
      <t>【常勤の</t>
    </r>
    <r>
      <rPr>
        <b/>
        <sz val="14"/>
        <color indexed="10"/>
        <rFont val="ＭＳ Ｐゴシック"/>
        <family val="3"/>
        <charset val="128"/>
      </rPr>
      <t>専従</t>
    </r>
    <r>
      <rPr>
        <b/>
        <sz val="14"/>
        <rFont val="ＭＳ Ｐゴシック"/>
        <family val="3"/>
        <charset val="128"/>
      </rPr>
      <t>保育士】</t>
    </r>
    <phoneticPr fontId="2"/>
  </si>
  <si>
    <t>【非専従の常勤保育士及び非常勤保育士】</t>
    <rPh sb="7" eb="10">
      <t>ホイクシ</t>
    </rPh>
    <rPh sb="10" eb="11">
      <t>オヨ</t>
    </rPh>
    <rPh sb="15" eb="18">
      <t>ホイクシ</t>
    </rPh>
    <phoneticPr fontId="2"/>
  </si>
  <si>
    <t>保育士</t>
    <rPh sb="0" eb="3">
      <t>ホイクシ</t>
    </rPh>
    <phoneticPr fontId="1"/>
  </si>
  <si>
    <t>幼稚園教諭</t>
    <rPh sb="0" eb="3">
      <t>ヨウチエン</t>
    </rPh>
    <rPh sb="3" eb="5">
      <t>キョウユ</t>
    </rPh>
    <phoneticPr fontId="1"/>
  </si>
  <si>
    <t>小学校教諭
又は養護教諭</t>
    <rPh sb="0" eb="3">
      <t>ショウガッコウ</t>
    </rPh>
    <rPh sb="3" eb="5">
      <t>キョウユ</t>
    </rPh>
    <rPh sb="6" eb="7">
      <t>マタ</t>
    </rPh>
    <rPh sb="8" eb="10">
      <t>ヨウゴ</t>
    </rPh>
    <rPh sb="10" eb="12">
      <t>キョウユ</t>
    </rPh>
    <phoneticPr fontId="1"/>
  </si>
  <si>
    <t>5月</t>
  </si>
  <si>
    <t>6月</t>
  </si>
  <si>
    <t>7月</t>
  </si>
  <si>
    <t>8月</t>
  </si>
  <si>
    <t>9月</t>
  </si>
  <si>
    <t>10月</t>
  </si>
  <si>
    <t>11月</t>
  </si>
  <si>
    <t>12月</t>
  </si>
  <si>
    <t>1月</t>
  </si>
  <si>
    <t>2月</t>
  </si>
  <si>
    <t>3月</t>
  </si>
  <si>
    <t>【このシートについて】</t>
    <phoneticPr fontId="2"/>
  </si>
  <si>
    <t>・令和6年度から、4・5歳児に対する職員配置基準が「30対1」から原則「25対1」に改善されました。</t>
    <rPh sb="1" eb="3">
      <t>レイワ</t>
    </rPh>
    <rPh sb="4" eb="6">
      <t>ネンド</t>
    </rPh>
    <rPh sb="12" eb="14">
      <t>サイジ</t>
    </rPh>
    <rPh sb="15" eb="16">
      <t>タイ</t>
    </rPh>
    <rPh sb="18" eb="20">
      <t>ショクイン</t>
    </rPh>
    <rPh sb="20" eb="22">
      <t>ハイチ</t>
    </rPh>
    <rPh sb="22" eb="24">
      <t>キジュン</t>
    </rPh>
    <rPh sb="28" eb="29">
      <t>タイ</t>
    </rPh>
    <rPh sb="33" eb="35">
      <t>ゲンソク</t>
    </rPh>
    <rPh sb="38" eb="39">
      <t>タイ</t>
    </rPh>
    <rPh sb="42" eb="44">
      <t>カイゼン</t>
    </rPh>
    <phoneticPr fontId="2"/>
  </si>
  <si>
    <t>・具体的には、4歳以上児に対する「25対1」の配置を行った場合、公定価格において「4歳以上児配置改善加算」が適用されます。</t>
    <rPh sb="1" eb="4">
      <t>グタイテキ</t>
    </rPh>
    <rPh sb="8" eb="9">
      <t>サイ</t>
    </rPh>
    <rPh sb="9" eb="11">
      <t>イジョウ</t>
    </rPh>
    <rPh sb="11" eb="12">
      <t>ジ</t>
    </rPh>
    <rPh sb="13" eb="14">
      <t>タイ</t>
    </rPh>
    <rPh sb="19" eb="20">
      <t>タイ</t>
    </rPh>
    <rPh sb="23" eb="25">
      <t>ハイチ</t>
    </rPh>
    <rPh sb="26" eb="27">
      <t>オコナ</t>
    </rPh>
    <rPh sb="29" eb="31">
      <t>バアイ</t>
    </rPh>
    <rPh sb="32" eb="34">
      <t>コウテイ</t>
    </rPh>
    <rPh sb="34" eb="36">
      <t>カカク</t>
    </rPh>
    <rPh sb="42" eb="45">
      <t>サイイジョウ</t>
    </rPh>
    <rPh sb="45" eb="46">
      <t>コ</t>
    </rPh>
    <rPh sb="46" eb="48">
      <t>ハイチ</t>
    </rPh>
    <rPh sb="48" eb="50">
      <t>カイゼン</t>
    </rPh>
    <rPh sb="50" eb="52">
      <t>カサン</t>
    </rPh>
    <rPh sb="54" eb="56">
      <t>テキヨウ</t>
    </rPh>
    <phoneticPr fontId="2"/>
  </si>
  <si>
    <t>（「4歳以上児配置改善加算」を適用しない場合は、配置基準は「30対1」で算出します）</t>
    <rPh sb="3" eb="4">
      <t>サイ</t>
    </rPh>
    <rPh sb="6" eb="7">
      <t>コ</t>
    </rPh>
    <rPh sb="7" eb="9">
      <t>ハイチ</t>
    </rPh>
    <rPh sb="9" eb="11">
      <t>カイゼン</t>
    </rPh>
    <rPh sb="11" eb="13">
      <t>カサン</t>
    </rPh>
    <rPh sb="15" eb="17">
      <t>テキヨウ</t>
    </rPh>
    <rPh sb="20" eb="22">
      <t>バアイ</t>
    </rPh>
    <rPh sb="24" eb="26">
      <t>ハイチ</t>
    </rPh>
    <rPh sb="26" eb="28">
      <t>キジュン</t>
    </rPh>
    <rPh sb="32" eb="33">
      <t>タイ</t>
    </rPh>
    <rPh sb="36" eb="38">
      <t>サンシュツ</t>
    </rPh>
    <phoneticPr fontId="2"/>
  </si>
  <si>
    <t>・ただし、この「4歳以上児配置改善加算」は、従来から運用されている「チーム保育加配加算」との併給ができない制度となっています。</t>
    <rPh sb="9" eb="10">
      <t>サイ</t>
    </rPh>
    <rPh sb="10" eb="12">
      <t>イジョウ</t>
    </rPh>
    <rPh sb="12" eb="13">
      <t>コ</t>
    </rPh>
    <rPh sb="13" eb="15">
      <t>ハイチ</t>
    </rPh>
    <rPh sb="15" eb="17">
      <t>カイゼン</t>
    </rPh>
    <rPh sb="17" eb="19">
      <t>カサン</t>
    </rPh>
    <rPh sb="22" eb="24">
      <t>ジュウライ</t>
    </rPh>
    <rPh sb="26" eb="28">
      <t>ウンヨウ</t>
    </rPh>
    <rPh sb="37" eb="39">
      <t>ホイク</t>
    </rPh>
    <rPh sb="39" eb="41">
      <t>カハイ</t>
    </rPh>
    <rPh sb="41" eb="43">
      <t>カサン</t>
    </rPh>
    <rPh sb="46" eb="48">
      <t>ヘイキュウ</t>
    </rPh>
    <rPh sb="53" eb="55">
      <t>セイド</t>
    </rPh>
    <phoneticPr fontId="2"/>
  </si>
  <si>
    <t>↓</t>
    <phoneticPr fontId="2"/>
  </si>
  <si>
    <t>★加算の適用状況により、1人の子どもに対して必要な職員数が「1/25人」や「1/30人」に変動する、複雑な制度となっています。</t>
    <rPh sb="1" eb="3">
      <t>カサン</t>
    </rPh>
    <rPh sb="4" eb="6">
      <t>テキヨウ</t>
    </rPh>
    <rPh sb="6" eb="8">
      <t>ジョウキョウ</t>
    </rPh>
    <rPh sb="13" eb="14">
      <t>ニン</t>
    </rPh>
    <rPh sb="15" eb="16">
      <t>コ</t>
    </rPh>
    <rPh sb="19" eb="20">
      <t>タイ</t>
    </rPh>
    <rPh sb="22" eb="24">
      <t>ヒツヨウ</t>
    </rPh>
    <rPh sb="25" eb="27">
      <t>ショクイン</t>
    </rPh>
    <rPh sb="27" eb="28">
      <t>スウ</t>
    </rPh>
    <rPh sb="34" eb="35">
      <t>ニン</t>
    </rPh>
    <rPh sb="42" eb="43">
      <t>ニン</t>
    </rPh>
    <rPh sb="45" eb="47">
      <t>ヘンドウ</t>
    </rPh>
    <rPh sb="50" eb="52">
      <t>フクザツ</t>
    </rPh>
    <rPh sb="53" eb="55">
      <t>セイド</t>
    </rPh>
    <phoneticPr fontId="2"/>
  </si>
  <si>
    <t>★そのため、このシートを使って整理をします。</t>
    <rPh sb="12" eb="13">
      <t>ツカ</t>
    </rPh>
    <rPh sb="15" eb="17">
      <t>セイリ</t>
    </rPh>
    <phoneticPr fontId="2"/>
  </si>
  <si>
    <t>対象職員数を記載
↓</t>
    <rPh sb="0" eb="2">
      <t>タイショウ</t>
    </rPh>
    <rPh sb="2" eb="5">
      <t>ショクインスウ</t>
    </rPh>
    <rPh sb="6" eb="8">
      <t>キサイ</t>
    </rPh>
    <phoneticPr fontId="2"/>
  </si>
  <si>
    <t>適用する場合「○」
↓</t>
    <rPh sb="0" eb="2">
      <t>テキヨウ</t>
    </rPh>
    <rPh sb="4" eb="6">
      <t>バアイ</t>
    </rPh>
    <phoneticPr fontId="2"/>
  </si>
  <si>
    <t>対象月</t>
    <rPh sb="0" eb="2">
      <t>タイショウ</t>
    </rPh>
    <rPh sb="2" eb="3">
      <t>ゲツ</t>
    </rPh>
    <phoneticPr fontId="2"/>
  </si>
  <si>
    <t>チーム保育
加配加算</t>
    <rPh sb="3" eb="5">
      <t>ホイク</t>
    </rPh>
    <rPh sb="6" eb="8">
      <t>カハイ</t>
    </rPh>
    <rPh sb="8" eb="10">
      <t>カサン</t>
    </rPh>
    <phoneticPr fontId="2"/>
  </si>
  <si>
    <t>4歳以上児
配置改善加算</t>
    <rPh sb="1" eb="2">
      <t>サイ</t>
    </rPh>
    <rPh sb="2" eb="4">
      <t>イジョウ</t>
    </rPh>
    <rPh sb="4" eb="5">
      <t>ジ</t>
    </rPh>
    <rPh sb="6" eb="8">
      <t>ハイチ</t>
    </rPh>
    <rPh sb="8" eb="10">
      <t>カイゼン</t>
    </rPh>
    <rPh sb="10" eb="12">
      <t>カサン</t>
    </rPh>
    <phoneticPr fontId="2"/>
  </si>
  <si>
    <t>3歳児配置
改善加算</t>
    <rPh sb="1" eb="3">
      <t>サイジ</t>
    </rPh>
    <rPh sb="3" eb="5">
      <t>ハイチ</t>
    </rPh>
    <rPh sb="6" eb="8">
      <t>カイゼン</t>
    </rPh>
    <rPh sb="8" eb="10">
      <t>カサン</t>
    </rPh>
    <phoneticPr fontId="2"/>
  </si>
  <si>
    <t>満3歳児対応
加配加算</t>
    <rPh sb="0" eb="1">
      <t>マン</t>
    </rPh>
    <rPh sb="2" eb="4">
      <t>サイジ</t>
    </rPh>
    <rPh sb="4" eb="6">
      <t>タイオウ</t>
    </rPh>
    <rPh sb="7" eb="9">
      <t>カハイ</t>
    </rPh>
    <rPh sb="9" eb="11">
      <t>カサン</t>
    </rPh>
    <phoneticPr fontId="2"/>
  </si>
  <si>
    <t>備考（エラーがあると表示されます）</t>
    <rPh sb="0" eb="2">
      <t>ビコウ</t>
    </rPh>
    <rPh sb="10" eb="12">
      <t>ヒョウジ</t>
    </rPh>
    <phoneticPr fontId="2"/>
  </si>
  <si>
    <t>分岐
（計算用）</t>
    <rPh sb="0" eb="2">
      <t>ブンキ</t>
    </rPh>
    <rPh sb="4" eb="6">
      <t>ケイサン</t>
    </rPh>
    <rPh sb="6" eb="7">
      <t>ヨウ</t>
    </rPh>
    <phoneticPr fontId="2"/>
  </si>
  <si>
    <t>職員数</t>
    <rPh sb="0" eb="3">
      <t>ショクインスウ</t>
    </rPh>
    <phoneticPr fontId="2"/>
  </si>
  <si>
    <t>上限※</t>
    <rPh sb="0" eb="2">
      <t>ジョウゲン</t>
    </rPh>
    <phoneticPr fontId="2"/>
  </si>
  <si>
    <t>4月</t>
    <rPh sb="1" eb="2">
      <t>ガツ</t>
    </rPh>
    <phoneticPr fontId="2"/>
  </si>
  <si>
    <t>※1号+2号の利用定員が</t>
    <rPh sb="2" eb="3">
      <t>ゴウ</t>
    </rPh>
    <rPh sb="5" eb="6">
      <t>ゴウ</t>
    </rPh>
    <rPh sb="7" eb="9">
      <t>リヨウ</t>
    </rPh>
    <rPh sb="9" eb="11">
      <t>テイイン</t>
    </rPh>
    <phoneticPr fontId="2"/>
  </si>
  <si>
    <t>45人以下</t>
    <rPh sb="2" eb="3">
      <t>ニン</t>
    </rPh>
    <rPh sb="3" eb="5">
      <t>イカ</t>
    </rPh>
    <phoneticPr fontId="2"/>
  </si>
  <si>
    <t>46～150人</t>
    <rPh sb="6" eb="7">
      <t>ニン</t>
    </rPh>
    <phoneticPr fontId="2"/>
  </si>
  <si>
    <t>151～240人</t>
    <rPh sb="7" eb="8">
      <t>ニン</t>
    </rPh>
    <phoneticPr fontId="2"/>
  </si>
  <si>
    <t>241～270人</t>
    <rPh sb="7" eb="8">
      <t>ニン</t>
    </rPh>
    <phoneticPr fontId="2"/>
  </si>
  <si>
    <t>271～300人</t>
    <rPh sb="7" eb="8">
      <t>ニン</t>
    </rPh>
    <phoneticPr fontId="2"/>
  </si>
  <si>
    <t>301～450人</t>
    <rPh sb="7" eb="8">
      <t>ニン</t>
    </rPh>
    <phoneticPr fontId="2"/>
  </si>
  <si>
    <t>451人～</t>
    <rPh sb="3" eb="4">
      <t>ニン</t>
    </rPh>
    <phoneticPr fontId="2"/>
  </si>
  <si>
    <r>
      <t xml:space="preserve">必要
教職員数
【年齢別
配置
基準】
</t>
    </r>
    <r>
      <rPr>
        <sz val="8.5"/>
        <rFont val="ＭＳ Ｐゴシック"/>
        <family val="3"/>
        <charset val="128"/>
      </rPr>
      <t>(歳児別の加算を考慮)</t>
    </r>
    <r>
      <rPr>
        <b/>
        <sz val="8.5"/>
        <rFont val="ＭＳ Ｐゴシック"/>
        <family val="3"/>
        <charset val="128"/>
      </rPr>
      <t xml:space="preserve">
②～⑤</t>
    </r>
    <r>
      <rPr>
        <b/>
        <sz val="9"/>
        <rFont val="ＭＳ Ｐゴシック"/>
        <family val="3"/>
        <charset val="128"/>
      </rPr>
      <t>の合計</t>
    </r>
    <rPh sb="36" eb="38">
      <t>ゴウケイ</t>
    </rPh>
    <phoneticPr fontId="2"/>
  </si>
  <si>
    <r>
      <t>（参考）
条例基準上の必要教職員数</t>
    </r>
    <r>
      <rPr>
        <sz val="8.5"/>
        <rFont val="ＭＳ Ｐゴシック"/>
        <family val="3"/>
        <charset val="128"/>
      </rPr>
      <t>（加算は満３歳児のみ考慮）</t>
    </r>
    <rPh sb="1" eb="3">
      <t>サンコウ</t>
    </rPh>
    <rPh sb="5" eb="7">
      <t>ジョウレイ</t>
    </rPh>
    <rPh sb="7" eb="9">
      <t>キジュン</t>
    </rPh>
    <rPh sb="13" eb="16">
      <t>キョウショクイン</t>
    </rPh>
    <rPh sb="23" eb="25">
      <t>サイジ</t>
    </rPh>
    <phoneticPr fontId="2"/>
  </si>
  <si>
    <r>
      <t xml:space="preserve">必要
職員数
との差
</t>
    </r>
    <r>
      <rPr>
        <b/>
        <sz val="10"/>
        <rFont val="BIZ UDPゴシック"/>
        <family val="3"/>
        <charset val="128"/>
      </rPr>
      <t>【B－Ａ】</t>
    </r>
    <r>
      <rPr>
        <b/>
        <sz val="10"/>
        <rFont val="ＭＳ Ｐゴシック"/>
        <family val="3"/>
        <charset val="128"/>
      </rPr>
      <t xml:space="preserve">
</t>
    </r>
    <r>
      <rPr>
        <sz val="10"/>
        <rFont val="ＭＳ Ｐゴシック"/>
        <family val="3"/>
        <charset val="128"/>
      </rPr>
      <t>コメント
参照</t>
    </r>
    <rPh sb="0" eb="2">
      <t>ヒツヨウ</t>
    </rPh>
    <rPh sb="22" eb="24">
      <t>サンショウ</t>
    </rPh>
    <phoneticPr fontId="2"/>
  </si>
  <si>
    <t>専任</t>
    <rPh sb="0" eb="2">
      <t>センニン</t>
    </rPh>
    <phoneticPr fontId="2"/>
  </si>
  <si>
    <r>
      <t>必要
教職員数
【年齢別
配置基準</t>
    </r>
    <r>
      <rPr>
        <sz val="8.5"/>
        <rFont val="ＭＳ Ｐゴシック"/>
        <family val="3"/>
        <charset val="128"/>
      </rPr>
      <t xml:space="preserve">（歳児別の
加算を考慮）
</t>
    </r>
    <r>
      <rPr>
        <b/>
        <sz val="8.5"/>
        <rFont val="ＭＳ Ｐゴシック"/>
        <family val="3"/>
        <charset val="128"/>
      </rPr>
      <t>＋加配】
⑥～⑪</t>
    </r>
    <r>
      <rPr>
        <b/>
        <sz val="9"/>
        <rFont val="ＭＳ Ｐゴシック"/>
        <family val="3"/>
        <charset val="128"/>
      </rPr>
      <t>の合計</t>
    </r>
    <rPh sb="0" eb="2">
      <t>ヒツヨウ</t>
    </rPh>
    <rPh sb="3" eb="5">
      <t>キョウショク</t>
    </rPh>
    <rPh sb="5" eb="7">
      <t>インズウ</t>
    </rPh>
    <rPh sb="9" eb="11">
      <t>ネンレイ</t>
    </rPh>
    <rPh sb="11" eb="12">
      <t>ベツ</t>
    </rPh>
    <rPh sb="13" eb="15">
      <t>ハイチ</t>
    </rPh>
    <rPh sb="15" eb="17">
      <t>キジュン</t>
    </rPh>
    <rPh sb="18" eb="20">
      <t>サイジ</t>
    </rPh>
    <rPh sb="20" eb="21">
      <t>ベツ</t>
    </rPh>
    <rPh sb="23" eb="25">
      <t>カサン</t>
    </rPh>
    <rPh sb="26" eb="28">
      <t>コウリョ</t>
    </rPh>
    <rPh sb="31" eb="33">
      <t>カハイ</t>
    </rPh>
    <rPh sb="40" eb="42">
      <t>ゴウケイ</t>
    </rPh>
    <phoneticPr fontId="2"/>
  </si>
  <si>
    <t>※このシートで整理した内容は、様式１シートの『年齢別配置基準』（Q列）と『チーム保育加配』（T列）に反映されます。</t>
    <rPh sb="7" eb="9">
      <t>セイリ</t>
    </rPh>
    <rPh sb="11" eb="13">
      <t>ナイヨウ</t>
    </rPh>
    <rPh sb="15" eb="17">
      <t>ヨウシキ</t>
    </rPh>
    <rPh sb="33" eb="34">
      <t>レツ</t>
    </rPh>
    <rPh sb="47" eb="48">
      <t>レツ</t>
    </rPh>
    <rPh sb="50" eb="52">
      <t>ハンエイ</t>
    </rPh>
    <phoneticPr fontId="2"/>
  </si>
  <si>
    <t>非専任</t>
    <rPh sb="0" eb="1">
      <t>ヒ</t>
    </rPh>
    <rPh sb="1" eb="3">
      <t>センニン</t>
    </rPh>
    <phoneticPr fontId="2"/>
  </si>
  <si>
    <t>必要
主幹保育教諭数</t>
    <phoneticPr fontId="2"/>
  </si>
  <si>
    <t>うち、非常勤講師等の数（該当する場合は1を入力）</t>
  </si>
  <si>
    <t>常勤換算Ａ／Ｂ（小数点第２位まで表示）</t>
    <phoneticPr fontId="2"/>
  </si>
  <si>
    <t>定員</t>
    <phoneticPr fontId="2"/>
  </si>
  <si>
    <r>
      <t xml:space="preserve">
条例基準に基づく必要職員数との差【B-（⑥´+⑦+⑧+⑨）】
</t>
    </r>
    <r>
      <rPr>
        <sz val="10"/>
        <rFont val="ＭＳ Ｐゴシック"/>
        <family val="3"/>
        <charset val="128"/>
      </rPr>
      <t>コメント
参照</t>
    </r>
    <r>
      <rPr>
        <b/>
        <sz val="10"/>
        <rFont val="ＭＳ Ｐゴシック"/>
        <family val="3"/>
        <charset val="128"/>
      </rPr>
      <t xml:space="preserve">
</t>
    </r>
    <rPh sb="37" eb="39">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</si>
</sst>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_ "/>
    <numFmt numFmtId="178" formatCode="0.00_ "/>
    <numFmt numFmtId="179" formatCode="0.0"/>
    <numFmt numFmtId="180" formatCode="0_);[Red]\(0\)"/>
    <numFmt numFmtId="181" formatCode="0.0_);[Red]\(0.0\)"/>
    <numFmt numFmtId="182" formatCode="#,###"/>
    <numFmt numFmtId="183" formatCode="#,##0_ "/>
    <numFmt numFmtId="184" formatCode="#,##0.0_ "/>
    <numFmt numFmtId="185" formatCode="0;\-0;;@"/>
  </numFmts>
  <fonts count="4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b/>
      <sz val="16"/>
      <name val="ＭＳ Ｐゴシック"/>
      <family val="3"/>
      <charset val="128"/>
    </font>
    <font>
      <sz val="9"/>
      <name val="ＭＳ Ｐゴシック"/>
      <family val="3"/>
      <charset val="128"/>
    </font>
    <font>
      <b/>
      <sz val="14"/>
      <name val="ＭＳ Ｐゴシック"/>
      <family val="3"/>
      <charset val="128"/>
    </font>
    <font>
      <b/>
      <sz val="8"/>
      <name val="ＭＳ Ｐゴシック"/>
      <family val="3"/>
      <charset val="128"/>
    </font>
    <font>
      <sz val="8"/>
      <name val="ＭＳ Ｐゴシック"/>
      <family val="3"/>
      <charset val="128"/>
    </font>
    <font>
      <b/>
      <sz val="8.5"/>
      <name val="ＭＳ Ｐゴシック"/>
      <family val="3"/>
      <charset val="128"/>
    </font>
    <font>
      <sz val="8.5"/>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81"/>
      <name val="ＭＳ Ｐゴシック"/>
      <family val="3"/>
      <charset val="128"/>
    </font>
    <font>
      <sz val="7"/>
      <name val="ＭＳ Ｐゴシック"/>
      <family val="3"/>
      <charset val="128"/>
    </font>
    <font>
      <sz val="9"/>
      <color indexed="81"/>
      <name val="ＭＳ Ｐゴシック"/>
      <family val="3"/>
      <charset val="128"/>
    </font>
    <font>
      <b/>
      <sz val="10"/>
      <color indexed="81"/>
      <name val="ＭＳ Ｐゴシック"/>
      <family val="3"/>
      <charset val="128"/>
    </font>
    <font>
      <b/>
      <sz val="12"/>
      <color indexed="81"/>
      <name val="MS P ゴシック"/>
      <family val="3"/>
      <charset val="128"/>
    </font>
    <font>
      <b/>
      <sz val="9"/>
      <color indexed="81"/>
      <name val="MS P ゴシック"/>
      <family val="3"/>
      <charset val="128"/>
    </font>
    <font>
      <b/>
      <sz val="16"/>
      <color indexed="10"/>
      <name val="MS P ゴシック"/>
      <family val="3"/>
      <charset val="128"/>
    </font>
    <font>
      <b/>
      <sz val="16"/>
      <color indexed="81"/>
      <name val="MS P ゴシック"/>
      <family val="3"/>
      <charset val="128"/>
    </font>
    <font>
      <b/>
      <sz val="14"/>
      <color indexed="10"/>
      <name val="MS P ゴシック"/>
      <family val="3"/>
      <charset val="128"/>
    </font>
    <font>
      <b/>
      <sz val="14"/>
      <color indexed="10"/>
      <name val="ＭＳ Ｐゴシック"/>
      <family val="3"/>
      <charset val="128"/>
    </font>
    <font>
      <b/>
      <sz val="9"/>
      <color indexed="10"/>
      <name val="ＭＳ Ｐゴシック"/>
      <family val="3"/>
      <charset val="128"/>
    </font>
    <font>
      <sz val="10"/>
      <name val="游ゴシック"/>
      <family val="3"/>
      <charset val="128"/>
    </font>
    <font>
      <sz val="9"/>
      <name val="游ゴシック"/>
      <family val="3"/>
      <charset val="128"/>
    </font>
    <font>
      <b/>
      <sz val="10"/>
      <name val="游ゴシック"/>
      <family val="3"/>
      <charset val="128"/>
    </font>
    <font>
      <sz val="12"/>
      <name val="游ゴシック"/>
      <family val="3"/>
      <charset val="128"/>
    </font>
    <font>
      <sz val="12"/>
      <name val="ＭＳ Ｐゴシック"/>
      <family val="3"/>
      <charset val="128"/>
    </font>
    <font>
      <b/>
      <sz val="11"/>
      <color indexed="81"/>
      <name val="BIZ UDPゴシック"/>
      <family val="3"/>
      <charset val="128"/>
    </font>
    <font>
      <b/>
      <sz val="10"/>
      <name val="BIZ UDPゴシック"/>
      <family val="3"/>
      <charset val="128"/>
    </font>
    <font>
      <b/>
      <u/>
      <sz val="11"/>
      <color indexed="10"/>
      <name val="BIZ UDPゴシック"/>
      <family val="3"/>
      <charset val="128"/>
    </font>
    <font>
      <b/>
      <sz val="12"/>
      <color indexed="81"/>
      <name val="BIZ UDPゴシック"/>
      <family val="3"/>
      <charset val="128"/>
    </font>
    <font>
      <b/>
      <sz val="6"/>
      <color indexed="10"/>
      <name val="MS P ゴシック"/>
      <family val="3"/>
      <charset val="128"/>
    </font>
    <font>
      <sz val="6"/>
      <color indexed="81"/>
      <name val="MS P ゴシック"/>
      <family val="3"/>
      <charset val="128"/>
    </font>
    <font>
      <b/>
      <sz val="12"/>
      <color rgb="FFC00000"/>
      <name val="ＭＳ Ｐゴシック"/>
      <family val="3"/>
      <charset val="128"/>
    </font>
    <font>
      <sz val="11"/>
      <color rgb="FFC00000"/>
      <name val="ＭＳ Ｐゴシック"/>
      <family val="3"/>
      <charset val="128"/>
    </font>
    <font>
      <b/>
      <sz val="12"/>
      <color rgb="FFFF0000"/>
      <name val="ＭＳ Ｐゴシック"/>
      <family val="3"/>
      <charset val="128"/>
    </font>
  </fonts>
  <fills count="7">
    <fill>
      <patternFill patternType="none"/>
    </fill>
    <fill>
      <patternFill patternType="gray125"/>
    </fill>
    <fill>
      <patternFill patternType="solid">
        <fgColor rgb="FFCCFFFF"/>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ck">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bottom/>
      <diagonal/>
    </border>
    <border>
      <left style="dotted">
        <color indexed="64"/>
      </left>
      <right/>
      <top style="thin">
        <color indexed="64"/>
      </top>
      <bottom style="thin">
        <color indexed="64"/>
      </bottom>
      <diagonal/>
    </border>
    <border>
      <left style="dashed">
        <color indexed="64"/>
      </left>
      <right style="thick">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medium">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ck">
        <color indexed="64"/>
      </left>
      <right style="thick">
        <color indexed="64"/>
      </right>
      <top/>
      <bottom style="thick">
        <color indexed="64"/>
      </bottom>
      <diagonal/>
    </border>
    <border>
      <left style="dashed">
        <color indexed="64"/>
      </left>
      <right style="thick">
        <color indexed="64"/>
      </right>
      <top style="thin">
        <color indexed="64"/>
      </top>
      <bottom/>
      <diagonal/>
    </border>
    <border>
      <left style="dashed">
        <color indexed="64"/>
      </left>
      <right style="thick">
        <color indexed="64"/>
      </right>
      <top/>
      <bottom/>
      <diagonal/>
    </border>
    <border>
      <left style="dashed">
        <color indexed="64"/>
      </left>
      <right style="thick">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ck">
        <color indexed="64"/>
      </right>
      <top/>
      <bottom/>
      <diagonal/>
    </border>
  </borders>
  <cellStyleXfs count="1">
    <xf numFmtId="0" fontId="0" fillId="0" borderId="0">
      <alignment vertical="center"/>
    </xf>
  </cellStyleXfs>
  <cellXfs count="406">
    <xf numFmtId="0" fontId="0" fillId="0" borderId="0" xfId="0">
      <alignment vertical="center"/>
    </xf>
    <xf numFmtId="0" fontId="0" fillId="0" borderId="0" xfId="0" applyProtection="1">
      <alignment vertical="center"/>
    </xf>
    <xf numFmtId="0" fontId="5" fillId="0" borderId="1"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0" fontId="9"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xf>
    <xf numFmtId="0" fontId="10" fillId="0" borderId="0" xfId="0" applyFont="1" applyAlignment="1" applyProtection="1">
      <alignment horizontal="left" vertical="center"/>
    </xf>
    <xf numFmtId="0" fontId="7" fillId="0" borderId="0" xfId="0" applyFont="1" applyAlignment="1" applyProtection="1">
      <alignment horizontal="center" vertical="center"/>
    </xf>
    <xf numFmtId="0" fontId="8" fillId="0" borderId="0" xfId="0" applyFont="1" applyBorder="1" applyAlignment="1" applyProtection="1">
      <alignment vertical="center"/>
    </xf>
    <xf numFmtId="0" fontId="7"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8" fillId="0" borderId="0" xfId="0" applyFont="1" applyProtection="1">
      <alignment vertical="center"/>
    </xf>
    <xf numFmtId="0" fontId="3" fillId="0" borderId="0" xfId="0" applyFont="1" applyProtection="1">
      <alignment vertical="center"/>
    </xf>
    <xf numFmtId="0" fontId="8" fillId="0" borderId="0" xfId="0" applyNumberFormat="1" applyFont="1" applyAlignment="1" applyProtection="1">
      <alignment horizontal="left" vertical="center"/>
    </xf>
    <xf numFmtId="0" fontId="10" fillId="0" borderId="0" xfId="0" applyFont="1" applyAlignment="1" applyProtection="1">
      <alignment horizontal="right" vertical="center"/>
    </xf>
    <xf numFmtId="0" fontId="7" fillId="0" borderId="0" xfId="0" applyFont="1" applyAlignment="1" applyProtection="1">
      <alignment horizontal="left" vertical="center"/>
    </xf>
    <xf numFmtId="0" fontId="0" fillId="0" borderId="0" xfId="0" applyAlignment="1" applyProtection="1">
      <alignment horizontal="right" vertical="center"/>
    </xf>
    <xf numFmtId="0" fontId="8" fillId="0" borderId="0" xfId="0" applyFont="1" applyAlignment="1" applyProtection="1">
      <alignment vertical="center"/>
    </xf>
    <xf numFmtId="0" fontId="0" fillId="0" borderId="1" xfId="0" applyBorder="1" applyAlignment="1" applyProtection="1">
      <alignment horizontal="center" vertical="center"/>
    </xf>
    <xf numFmtId="0" fontId="9" fillId="0" borderId="0" xfId="0" applyFont="1" applyBorder="1" applyAlignment="1" applyProtection="1">
      <alignment horizontal="center" vertical="center"/>
    </xf>
    <xf numFmtId="0" fontId="5" fillId="0" borderId="0" xfId="0" applyFont="1" applyFill="1" applyBorder="1" applyAlignment="1" applyProtection="1">
      <alignment vertical="center"/>
    </xf>
    <xf numFmtId="0" fontId="0" fillId="0" borderId="0" xfId="0" applyFill="1" applyBorder="1" applyProtection="1">
      <alignment vertical="center"/>
      <protection locked="0"/>
    </xf>
    <xf numFmtId="0" fontId="5" fillId="0" borderId="2" xfId="0" applyFont="1" applyBorder="1" applyProtection="1">
      <alignment vertical="center"/>
      <protection locked="0"/>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Protection="1">
      <alignment vertical="center"/>
      <protection locked="0"/>
    </xf>
    <xf numFmtId="0" fontId="5" fillId="0" borderId="4" xfId="0" applyFont="1" applyBorder="1" applyProtection="1">
      <alignment vertical="center"/>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176" fontId="3" fillId="2" borderId="7" xfId="0" applyNumberFormat="1" applyFont="1" applyFill="1" applyBorder="1" applyAlignment="1" applyProtection="1">
      <alignment vertical="center"/>
    </xf>
    <xf numFmtId="176" fontId="3" fillId="2" borderId="8" xfId="0" applyNumberFormat="1" applyFont="1" applyFill="1" applyBorder="1" applyAlignment="1" applyProtection="1">
      <alignment vertical="center"/>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0" borderId="7" xfId="0" applyFont="1" applyBorder="1" applyProtection="1">
      <alignment vertical="center"/>
      <protection locked="0"/>
    </xf>
    <xf numFmtId="0" fontId="0" fillId="0" borderId="12" xfId="0" applyBorder="1" applyAlignment="1" applyProtection="1">
      <alignment vertical="center" wrapText="1"/>
    </xf>
    <xf numFmtId="0" fontId="0" fillId="0" borderId="13" xfId="0" applyBorder="1" applyAlignment="1" applyProtection="1">
      <alignment vertical="center" wrapText="1"/>
    </xf>
    <xf numFmtId="0" fontId="0" fillId="0" borderId="14" xfId="0" applyBorder="1" applyAlignment="1" applyProtection="1">
      <alignment vertical="center" wrapText="1"/>
    </xf>
    <xf numFmtId="0" fontId="0" fillId="0" borderId="15" xfId="0" applyBorder="1" applyAlignment="1" applyProtection="1">
      <alignment vertical="center" wrapText="1"/>
    </xf>
    <xf numFmtId="0" fontId="0" fillId="0" borderId="16" xfId="0" applyBorder="1" applyAlignment="1" applyProtection="1">
      <alignment vertical="center" wrapText="1"/>
    </xf>
    <xf numFmtId="0" fontId="39" fillId="0" borderId="17" xfId="0" applyNumberFormat="1" applyFont="1" applyBorder="1" applyAlignment="1" applyProtection="1">
      <alignment vertical="center" shrinkToFit="1"/>
    </xf>
    <xf numFmtId="0" fontId="39" fillId="0" borderId="0" xfId="0" applyNumberFormat="1" applyFont="1" applyBorder="1" applyAlignment="1" applyProtection="1">
      <alignment vertical="center" shrinkToFit="1"/>
    </xf>
    <xf numFmtId="176" fontId="3" fillId="2" borderId="11" xfId="0" applyNumberFormat="1" applyFont="1" applyFill="1" applyBorder="1" applyAlignment="1" applyProtection="1">
      <alignment vertical="center"/>
    </xf>
    <xf numFmtId="176" fontId="3" fillId="2" borderId="10" xfId="0" applyNumberFormat="1" applyFont="1" applyFill="1" applyBorder="1" applyAlignment="1" applyProtection="1">
      <alignment vertical="center"/>
    </xf>
    <xf numFmtId="0" fontId="5" fillId="2" borderId="4" xfId="0" applyFont="1" applyFill="1" applyBorder="1" applyAlignment="1" applyProtection="1">
      <alignment horizontal="center" vertical="center" wrapText="1"/>
    </xf>
    <xf numFmtId="176" fontId="3" fillId="2" borderId="4" xfId="0" applyNumberFormat="1" applyFont="1" applyFill="1" applyBorder="1" applyAlignment="1" applyProtection="1">
      <alignment vertical="center"/>
    </xf>
    <xf numFmtId="176" fontId="3" fillId="2" borderId="18" xfId="0" applyNumberFormat="1" applyFont="1" applyFill="1" applyBorder="1" applyAlignment="1" applyProtection="1">
      <alignment vertical="center"/>
    </xf>
    <xf numFmtId="176" fontId="3" fillId="2" borderId="19" xfId="0" applyNumberFormat="1" applyFont="1" applyFill="1" applyBorder="1" applyAlignment="1" applyProtection="1">
      <alignment vertical="center"/>
    </xf>
    <xf numFmtId="176" fontId="3" fillId="2" borderId="20" xfId="0" applyNumberFormat="1" applyFont="1" applyFill="1" applyBorder="1" applyAlignment="1" applyProtection="1">
      <alignment vertical="center"/>
    </xf>
    <xf numFmtId="176" fontId="3" fillId="2" borderId="21" xfId="0" applyNumberFormat="1" applyFont="1" applyFill="1" applyBorder="1" applyAlignment="1" applyProtection="1">
      <alignment vertical="center"/>
    </xf>
    <xf numFmtId="0" fontId="5" fillId="0" borderId="7" xfId="0" applyFont="1" applyBorder="1" applyAlignment="1" applyProtection="1">
      <alignment horizontal="center" vertical="center"/>
      <protection locked="0"/>
    </xf>
    <xf numFmtId="0" fontId="0" fillId="0" borderId="1" xfId="0" applyFont="1" applyFill="1" applyBorder="1" applyAlignment="1" applyProtection="1">
      <alignment horizontal="right" vertical="center"/>
      <protection locked="0"/>
    </xf>
    <xf numFmtId="0" fontId="0" fillId="0" borderId="22" xfId="0" applyFont="1" applyFill="1" applyBorder="1" applyAlignment="1" applyProtection="1">
      <alignment vertical="center"/>
      <protection locked="0"/>
    </xf>
    <xf numFmtId="0" fontId="0" fillId="0" borderId="1" xfId="0" applyFont="1" applyFill="1" applyBorder="1" applyAlignment="1" applyProtection="1">
      <alignment vertical="center"/>
      <protection locked="0"/>
    </xf>
    <xf numFmtId="182" fontId="3" fillId="2" borderId="23" xfId="0" applyNumberFormat="1" applyFont="1" applyFill="1" applyBorder="1" applyAlignment="1" applyProtection="1">
      <alignment horizontal="right" vertical="center" shrinkToFit="1"/>
    </xf>
    <xf numFmtId="182" fontId="3" fillId="2" borderId="2" xfId="0" applyNumberFormat="1" applyFont="1" applyFill="1" applyBorder="1" applyAlignment="1" applyProtection="1">
      <alignment horizontal="right" vertical="center" shrinkToFit="1"/>
    </xf>
    <xf numFmtId="0" fontId="0" fillId="0" borderId="1" xfId="0" applyFont="1" applyBorder="1" applyAlignment="1" applyProtection="1">
      <alignment horizontal="right" vertical="center"/>
      <protection locked="0"/>
    </xf>
    <xf numFmtId="0" fontId="0" fillId="2" borderId="1"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0" fillId="0" borderId="8" xfId="0" applyFont="1" applyFill="1" applyBorder="1" applyAlignment="1" applyProtection="1">
      <alignment horizontal="right" vertical="center"/>
      <protection locked="0"/>
    </xf>
    <xf numFmtId="0" fontId="0" fillId="2" borderId="24" xfId="0" applyFont="1" applyFill="1" applyBorder="1" applyAlignment="1" applyProtection="1">
      <alignment horizontal="center" vertical="center"/>
    </xf>
    <xf numFmtId="0" fontId="7" fillId="0" borderId="0" xfId="0" applyFont="1" applyBorder="1" applyAlignment="1" applyProtection="1">
      <alignment vertical="center" shrinkToFit="1"/>
    </xf>
    <xf numFmtId="0" fontId="7" fillId="0" borderId="16" xfId="0" applyFont="1" applyBorder="1" applyAlignment="1" applyProtection="1">
      <alignment vertical="center" shrinkToFit="1"/>
    </xf>
    <xf numFmtId="0" fontId="7" fillId="0" borderId="0" xfId="0" applyFont="1" applyBorder="1" applyAlignment="1" applyProtection="1">
      <alignment horizontal="center" vertical="center" shrinkToFit="1"/>
    </xf>
    <xf numFmtId="0" fontId="7" fillId="0" borderId="16" xfId="0" applyFont="1" applyBorder="1" applyAlignment="1" applyProtection="1">
      <alignment horizontal="center" vertical="center"/>
    </xf>
    <xf numFmtId="180" fontId="7" fillId="0" borderId="16" xfId="0" applyNumberFormat="1" applyFont="1" applyBorder="1" applyAlignment="1" applyProtection="1">
      <alignment horizontal="center" vertical="center"/>
    </xf>
    <xf numFmtId="0" fontId="5" fillId="0" borderId="0" xfId="0" applyFont="1" applyAlignment="1" applyProtection="1">
      <alignment horizontal="right" vertical="center"/>
    </xf>
    <xf numFmtId="0" fontId="7" fillId="0" borderId="25" xfId="0" applyFont="1" applyBorder="1" applyAlignment="1" applyProtection="1">
      <alignment horizontal="center" vertical="center" wrapText="1"/>
    </xf>
    <xf numFmtId="0" fontId="12" fillId="0" borderId="7" xfId="0" applyFont="1" applyFill="1" applyBorder="1" applyAlignment="1" applyProtection="1">
      <alignment horizontal="center" vertical="top" wrapText="1"/>
    </xf>
    <xf numFmtId="0" fontId="11" fillId="0" borderId="11" xfId="0" applyFont="1" applyFill="1" applyBorder="1" applyAlignment="1" applyProtection="1">
      <alignment horizontal="center" vertical="top" wrapText="1"/>
    </xf>
    <xf numFmtId="180" fontId="18" fillId="0" borderId="26" xfId="0" applyNumberFormat="1" applyFont="1" applyFill="1" applyBorder="1" applyAlignment="1" applyProtection="1">
      <alignment vertical="top" wrapText="1"/>
    </xf>
    <xf numFmtId="180" fontId="11" fillId="0" borderId="2" xfId="0" applyNumberFormat="1" applyFont="1" applyFill="1" applyBorder="1" applyAlignment="1" applyProtection="1">
      <alignment horizontal="center" vertical="top" wrapText="1"/>
    </xf>
    <xf numFmtId="180" fontId="18" fillId="0" borderId="27" xfId="0" applyNumberFormat="1" applyFont="1" applyFill="1" applyBorder="1" applyAlignment="1" applyProtection="1">
      <alignment vertical="top" wrapText="1"/>
    </xf>
    <xf numFmtId="0" fontId="0" fillId="0" borderId="2" xfId="0" applyFont="1" applyBorder="1" applyAlignment="1" applyProtection="1">
      <alignment horizontal="center" vertical="center"/>
    </xf>
    <xf numFmtId="0" fontId="0" fillId="3" borderId="28" xfId="0" applyFont="1" applyFill="1" applyBorder="1" applyAlignment="1" applyProtection="1">
      <alignment horizontal="right" vertical="center"/>
    </xf>
    <xf numFmtId="0" fontId="0" fillId="3" borderId="29" xfId="0" applyFont="1" applyFill="1" applyBorder="1" applyAlignment="1" applyProtection="1">
      <alignment horizontal="right" vertical="center"/>
    </xf>
    <xf numFmtId="0" fontId="0" fillId="0" borderId="22" xfId="0" applyFont="1" applyFill="1" applyBorder="1" applyAlignment="1" applyProtection="1">
      <alignment vertical="center"/>
    </xf>
    <xf numFmtId="0" fontId="0" fillId="0" borderId="1" xfId="0" applyFont="1" applyBorder="1" applyAlignment="1" applyProtection="1">
      <alignment horizontal="center" vertical="center"/>
    </xf>
    <xf numFmtId="0" fontId="0" fillId="0" borderId="0" xfId="0" applyFont="1" applyProtection="1">
      <alignment vertical="center"/>
    </xf>
    <xf numFmtId="0" fontId="0" fillId="0" borderId="0" xfId="0" applyFont="1" applyAlignment="1" applyProtection="1">
      <alignment vertical="center" wrapText="1"/>
    </xf>
    <xf numFmtId="180" fontId="0" fillId="0" borderId="0" xfId="0" applyNumberFormat="1" applyProtection="1">
      <alignment vertical="center"/>
    </xf>
    <xf numFmtId="0" fontId="0" fillId="0" borderId="0" xfId="0" applyAlignment="1" applyProtection="1">
      <alignment horizontal="center" vertical="center"/>
    </xf>
    <xf numFmtId="0" fontId="0" fillId="0" borderId="0" xfId="0" applyBorder="1" applyAlignment="1" applyProtection="1">
      <alignment vertical="center"/>
    </xf>
    <xf numFmtId="0" fontId="0" fillId="0" borderId="0" xfId="0" applyFill="1" applyBorder="1" applyAlignment="1" applyProtection="1">
      <alignment horizontal="center" vertical="center"/>
    </xf>
    <xf numFmtId="0" fontId="0" fillId="0" borderId="0" xfId="0" applyBorder="1" applyProtection="1">
      <alignment vertical="center"/>
    </xf>
    <xf numFmtId="0" fontId="5" fillId="0" borderId="7" xfId="0" applyFont="1" applyBorder="1" applyAlignment="1" applyProtection="1">
      <alignment vertical="center"/>
      <protection locked="0"/>
    </xf>
    <xf numFmtId="0" fontId="0" fillId="0" borderId="30" xfId="0" applyBorder="1" applyAlignment="1" applyProtection="1">
      <alignment horizontal="center" vertical="center"/>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0" borderId="16" xfId="0" applyFont="1" applyFill="1" applyBorder="1" applyAlignment="1" applyProtection="1">
      <alignment horizontal="left" vertical="center"/>
    </xf>
    <xf numFmtId="0" fontId="5" fillId="0" borderId="16" xfId="0" applyFont="1" applyFill="1" applyBorder="1" applyAlignment="1" applyProtection="1">
      <alignment horizontal="center" vertical="center"/>
    </xf>
    <xf numFmtId="0" fontId="5" fillId="0" borderId="16" xfId="0" applyFont="1" applyFill="1" applyBorder="1" applyProtection="1">
      <alignment vertical="center"/>
    </xf>
    <xf numFmtId="176" fontId="3" fillId="0" borderId="16" xfId="0" applyNumberFormat="1" applyFont="1" applyFill="1" applyBorder="1" applyAlignment="1" applyProtection="1">
      <alignment vertical="center"/>
    </xf>
    <xf numFmtId="176" fontId="3" fillId="2" borderId="31" xfId="0" applyNumberFormat="1" applyFont="1" applyFill="1" applyBorder="1" applyAlignment="1" applyProtection="1">
      <alignment vertical="center"/>
      <protection locked="0"/>
    </xf>
    <xf numFmtId="176" fontId="3" fillId="2" borderId="32" xfId="0" applyNumberFormat="1" applyFont="1" applyFill="1" applyBorder="1" applyAlignment="1" applyProtection="1">
      <alignment vertical="center"/>
      <protection locked="0"/>
    </xf>
    <xf numFmtId="176" fontId="3" fillId="2" borderId="11" xfId="0" applyNumberFormat="1" applyFont="1" applyFill="1" applyBorder="1" applyAlignment="1" applyProtection="1">
      <alignment vertical="center"/>
      <protection locked="0"/>
    </xf>
    <xf numFmtId="176" fontId="3" fillId="2" borderId="8" xfId="0" applyNumberFormat="1" applyFont="1" applyFill="1" applyBorder="1" applyAlignment="1" applyProtection="1">
      <alignment vertical="center"/>
      <protection locked="0"/>
    </xf>
    <xf numFmtId="176" fontId="3" fillId="2" borderId="2" xfId="0" applyNumberFormat="1" applyFont="1" applyFill="1" applyBorder="1" applyAlignment="1" applyProtection="1">
      <alignment vertical="center"/>
      <protection locked="0"/>
    </xf>
    <xf numFmtId="176" fontId="3" fillId="2" borderId="10" xfId="0" applyNumberFormat="1" applyFont="1" applyFill="1" applyBorder="1" applyAlignment="1" applyProtection="1">
      <alignment vertical="center"/>
      <protection locked="0"/>
    </xf>
    <xf numFmtId="176" fontId="3" fillId="2" borderId="18" xfId="0" applyNumberFormat="1" applyFont="1" applyFill="1" applyBorder="1" applyAlignment="1" applyProtection="1">
      <alignment vertical="center"/>
      <protection locked="0"/>
    </xf>
    <xf numFmtId="176" fontId="3" fillId="2" borderId="33" xfId="0" applyNumberFormat="1" applyFont="1" applyFill="1" applyBorder="1" applyAlignment="1" applyProtection="1">
      <alignment vertical="center"/>
      <protection locked="0"/>
    </xf>
    <xf numFmtId="176" fontId="3" fillId="2" borderId="34" xfId="0" applyNumberFormat="1" applyFont="1" applyFill="1" applyBorder="1" applyAlignment="1" applyProtection="1">
      <alignment vertical="center"/>
      <protection locked="0"/>
    </xf>
    <xf numFmtId="176" fontId="3" fillId="2" borderId="35" xfId="0" applyNumberFormat="1" applyFont="1" applyFill="1" applyBorder="1" applyAlignment="1" applyProtection="1">
      <alignment vertical="center"/>
      <protection locked="0"/>
    </xf>
    <xf numFmtId="176" fontId="3" fillId="2" borderId="20" xfId="0" applyNumberFormat="1" applyFont="1" applyFill="1" applyBorder="1" applyAlignment="1" applyProtection="1">
      <alignment vertical="center"/>
      <protection locked="0"/>
    </xf>
    <xf numFmtId="176" fontId="3" fillId="2" borderId="36" xfId="0" applyNumberFormat="1" applyFont="1" applyFill="1" applyBorder="1" applyAlignment="1" applyProtection="1">
      <alignment vertical="center"/>
      <protection locked="0"/>
    </xf>
    <xf numFmtId="176" fontId="3" fillId="2" borderId="37" xfId="0" applyNumberFormat="1" applyFont="1" applyFill="1" applyBorder="1" applyAlignment="1" applyProtection="1">
      <alignment vertical="center"/>
      <protection locked="0"/>
    </xf>
    <xf numFmtId="176" fontId="3" fillId="2" borderId="21" xfId="0" applyNumberFormat="1" applyFont="1" applyFill="1" applyBorder="1" applyAlignment="1" applyProtection="1">
      <alignment vertical="center"/>
      <protection locked="0"/>
    </xf>
    <xf numFmtId="176" fontId="3" fillId="2" borderId="7" xfId="0" applyNumberFormat="1" applyFont="1" applyFill="1" applyBorder="1" applyAlignment="1" applyProtection="1">
      <alignment vertical="center"/>
      <protection locked="0"/>
    </xf>
    <xf numFmtId="176" fontId="3" fillId="2" borderId="9" xfId="0" applyNumberFormat="1" applyFont="1" applyFill="1" applyBorder="1" applyAlignment="1" applyProtection="1">
      <alignment vertical="center"/>
      <protection locked="0"/>
    </xf>
    <xf numFmtId="176" fontId="3" fillId="2" borderId="19" xfId="0" applyNumberFormat="1" applyFont="1" applyFill="1" applyBorder="1" applyAlignment="1" applyProtection="1">
      <alignment vertical="center"/>
      <protection locked="0"/>
    </xf>
    <xf numFmtId="176" fontId="3" fillId="2" borderId="38" xfId="0" applyNumberFormat="1" applyFont="1" applyFill="1" applyBorder="1" applyAlignment="1" applyProtection="1">
      <alignment vertical="center"/>
      <protection locked="0"/>
    </xf>
    <xf numFmtId="176" fontId="3" fillId="2" borderId="39" xfId="0" applyNumberFormat="1" applyFont="1" applyFill="1" applyBorder="1" applyAlignment="1" applyProtection="1">
      <alignment vertical="center"/>
      <protection locked="0"/>
    </xf>
    <xf numFmtId="176" fontId="3" fillId="2" borderId="40" xfId="0" applyNumberFormat="1" applyFont="1" applyFill="1" applyBorder="1" applyAlignment="1" applyProtection="1">
      <alignment vertical="center"/>
      <protection locked="0"/>
    </xf>
    <xf numFmtId="0" fontId="0" fillId="0" borderId="1" xfId="0" applyBorder="1" applyAlignment="1" applyProtection="1">
      <alignment horizontal="center" vertical="center" wrapText="1"/>
    </xf>
    <xf numFmtId="0" fontId="0" fillId="0" borderId="41" xfId="0" applyBorder="1" applyAlignment="1" applyProtection="1">
      <alignment horizontal="center" vertical="center" wrapText="1"/>
    </xf>
    <xf numFmtId="0" fontId="0" fillId="0" borderId="42" xfId="0" applyBorder="1" applyAlignment="1" applyProtection="1">
      <alignment horizontal="center" vertical="center" wrapText="1"/>
    </xf>
    <xf numFmtId="0" fontId="7" fillId="0" borderId="0" xfId="0" applyNumberFormat="1" applyFont="1" applyAlignment="1" applyProtection="1">
      <alignment horizontal="right" vertical="center"/>
    </xf>
    <xf numFmtId="0" fontId="0" fillId="0" borderId="1" xfId="0" applyFont="1" applyBorder="1" applyAlignment="1" applyProtection="1">
      <alignment horizontal="center" vertical="center"/>
      <protection locked="0"/>
    </xf>
    <xf numFmtId="0" fontId="0" fillId="0" borderId="0" xfId="0" applyBorder="1" applyAlignment="1" applyProtection="1">
      <alignment horizontal="center" vertical="center" shrinkToFit="1"/>
    </xf>
    <xf numFmtId="185" fontId="7" fillId="0" borderId="0" xfId="0" applyNumberFormat="1" applyFont="1" applyBorder="1" applyAlignment="1" applyProtection="1">
      <alignment horizontal="center" vertical="center" shrinkToFit="1"/>
    </xf>
    <xf numFmtId="0" fontId="4" fillId="0" borderId="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44" xfId="0" applyFont="1" applyBorder="1" applyAlignment="1" applyProtection="1">
      <alignment horizontal="center" vertical="center"/>
      <protection locked="0"/>
    </xf>
    <xf numFmtId="176" fontId="3" fillId="0" borderId="3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176" fontId="3" fillId="0" borderId="33" xfId="0" applyNumberFormat="1" applyFont="1" applyFill="1" applyBorder="1" applyAlignment="1" applyProtection="1">
      <alignment horizontal="center" vertical="center"/>
      <protection locked="0"/>
    </xf>
    <xf numFmtId="176" fontId="3" fillId="0" borderId="35" xfId="0" applyNumberFormat="1" applyFont="1" applyFill="1" applyBorder="1" applyAlignment="1" applyProtection="1">
      <alignment horizontal="center" vertical="center"/>
      <protection locked="0"/>
    </xf>
    <xf numFmtId="176" fontId="3" fillId="0" borderId="36" xfId="0" applyNumberFormat="1" applyFont="1" applyFill="1" applyBorder="1" applyAlignment="1" applyProtection="1">
      <alignment horizontal="center" vertical="center"/>
      <protection locked="0"/>
    </xf>
    <xf numFmtId="176" fontId="3" fillId="0" borderId="45" xfId="0" applyNumberFormat="1" applyFont="1" applyFill="1" applyBorder="1" applyAlignment="1" applyProtection="1">
      <alignment horizontal="center" vertical="center"/>
      <protection locked="0"/>
    </xf>
    <xf numFmtId="0" fontId="9" fillId="0" borderId="46" xfId="0" applyFont="1" applyBorder="1" applyAlignment="1" applyProtection="1">
      <alignment horizontal="center" vertical="center" wrapText="1"/>
    </xf>
    <xf numFmtId="0" fontId="5" fillId="0" borderId="47" xfId="0" applyFont="1" applyBorder="1" applyAlignment="1" applyProtection="1">
      <alignment horizontal="center" vertical="center"/>
      <protection locked="0"/>
    </xf>
    <xf numFmtId="180" fontId="3" fillId="2" borderId="48" xfId="0" applyNumberFormat="1" applyFont="1" applyFill="1" applyBorder="1" applyAlignment="1" applyProtection="1">
      <alignment vertical="center"/>
    </xf>
    <xf numFmtId="0" fontId="0" fillId="0" borderId="17" xfId="0" applyBorder="1" applyAlignment="1" applyProtection="1">
      <alignment horizontal="center" vertical="center" shrinkToFit="1"/>
    </xf>
    <xf numFmtId="0" fontId="0" fillId="0" borderId="22" xfId="0" applyBorder="1" applyAlignment="1" applyProtection="1">
      <alignment horizontal="center" vertical="center"/>
    </xf>
    <xf numFmtId="0" fontId="7" fillId="0" borderId="49" xfId="0" applyFont="1" applyBorder="1" applyAlignment="1" applyProtection="1">
      <alignment vertical="center" shrinkToFit="1"/>
      <protection locked="0"/>
    </xf>
    <xf numFmtId="0" fontId="10" fillId="0" borderId="0" xfId="0" applyFont="1" applyAlignment="1">
      <alignment horizontal="right" vertical="center"/>
    </xf>
    <xf numFmtId="0" fontId="7" fillId="2" borderId="49" xfId="0" applyFont="1" applyFill="1" applyBorder="1" applyAlignment="1" applyProtection="1">
      <alignment horizontal="center" vertical="center"/>
      <protection locked="0"/>
    </xf>
    <xf numFmtId="0" fontId="7" fillId="0" borderId="0" xfId="0" applyFont="1" applyAlignment="1">
      <alignment horizontal="right" vertical="center"/>
    </xf>
    <xf numFmtId="0" fontId="8" fillId="2" borderId="49" xfId="0" applyFont="1" applyFill="1" applyBorder="1">
      <alignment vertical="center"/>
    </xf>
    <xf numFmtId="0" fontId="0" fillId="4" borderId="8" xfId="0" applyFill="1" applyBorder="1" applyAlignment="1">
      <alignment vertical="top" textRotation="255"/>
    </xf>
    <xf numFmtId="0" fontId="0" fillId="4" borderId="1" xfId="0" applyFill="1" applyBorder="1" applyAlignment="1">
      <alignment vertical="top" textRotation="255"/>
    </xf>
    <xf numFmtId="0" fontId="40" fillId="2" borderId="1" xfId="0" applyFont="1" applyFill="1" applyBorder="1">
      <alignment vertical="center"/>
    </xf>
    <xf numFmtId="179" fontId="40" fillId="4" borderId="1" xfId="0" applyNumberFormat="1" applyFont="1" applyFill="1" applyBorder="1">
      <alignment vertical="center"/>
    </xf>
    <xf numFmtId="0" fontId="0" fillId="2" borderId="1" xfId="0" applyFont="1" applyFill="1" applyBorder="1">
      <alignment vertical="center"/>
    </xf>
    <xf numFmtId="0" fontId="0" fillId="0" borderId="22" xfId="0" applyBorder="1" applyAlignment="1">
      <alignment vertical="top" textRotation="255"/>
    </xf>
    <xf numFmtId="0" fontId="10" fillId="0" borderId="0" xfId="0" applyFont="1" applyAlignment="1">
      <alignment horizontal="left" vertical="center"/>
    </xf>
    <xf numFmtId="0" fontId="41" fillId="0" borderId="0" xfId="0" applyFont="1" applyAlignment="1">
      <alignment horizontal="left" vertical="center"/>
    </xf>
    <xf numFmtId="0" fontId="9" fillId="0" borderId="46" xfId="0" applyFont="1" applyBorder="1" applyAlignment="1" applyProtection="1">
      <alignment horizontal="center" vertical="center"/>
    </xf>
    <xf numFmtId="0" fontId="0" fillId="0" borderId="0" xfId="0" applyFont="1" applyBorder="1" applyAlignment="1" applyProtection="1">
      <alignment vertical="center" wrapText="1"/>
    </xf>
    <xf numFmtId="0" fontId="0" fillId="0" borderId="0" xfId="0" applyFill="1" applyBorder="1" applyAlignment="1" applyProtection="1">
      <alignment vertical="center"/>
    </xf>
    <xf numFmtId="0" fontId="28" fillId="0" borderId="0" xfId="0" applyFont="1">
      <alignment vertical="center"/>
    </xf>
    <xf numFmtId="0" fontId="29" fillId="0" borderId="0" xfId="0" applyFont="1" applyAlignment="1">
      <alignment horizontal="center" wrapText="1"/>
    </xf>
    <xf numFmtId="0" fontId="30"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0" xfId="0" applyFont="1" applyAlignment="1">
      <alignment horizontal="center" vertical="center" wrapText="1"/>
    </xf>
    <xf numFmtId="0" fontId="28" fillId="0" borderId="1" xfId="0" applyFont="1" applyBorder="1" applyAlignment="1">
      <alignment horizontal="center" vertical="center" wrapText="1"/>
    </xf>
    <xf numFmtId="0" fontId="28" fillId="0" borderId="0" xfId="0" applyFont="1" applyAlignment="1">
      <alignment horizontal="center" vertical="center"/>
    </xf>
    <xf numFmtId="0" fontId="30" fillId="0" borderId="1" xfId="0" applyFont="1" applyBorder="1" applyAlignment="1">
      <alignment horizontal="center" vertical="center"/>
    </xf>
    <xf numFmtId="0" fontId="28" fillId="5" borderId="1" xfId="0" applyFont="1" applyFill="1" applyBorder="1" applyAlignment="1">
      <alignment horizontal="center" vertical="center"/>
    </xf>
    <xf numFmtId="181" fontId="31" fillId="0" borderId="1" xfId="0" applyNumberFormat="1" applyFont="1" applyBorder="1" applyProtection="1">
      <alignment vertical="center"/>
      <protection locked="0"/>
    </xf>
    <xf numFmtId="0" fontId="32" fillId="0" borderId="1" xfId="0" applyFont="1" applyBorder="1" applyAlignment="1" applyProtection="1">
      <alignment horizontal="center" vertical="center"/>
      <protection locked="0"/>
    </xf>
    <xf numFmtId="0" fontId="28" fillId="5" borderId="1" xfId="0" applyFont="1" applyFill="1" applyBorder="1">
      <alignment vertical="center"/>
    </xf>
    <xf numFmtId="0" fontId="11" fillId="0" borderId="50" xfId="0" applyFont="1" applyBorder="1" applyAlignment="1" applyProtection="1">
      <alignment horizontal="center" vertical="center" wrapText="1"/>
    </xf>
    <xf numFmtId="0" fontId="0" fillId="0" borderId="1" xfId="0" applyBorder="1" applyProtection="1">
      <alignment vertical="center"/>
    </xf>
    <xf numFmtId="0" fontId="11" fillId="0" borderId="51" xfId="0" applyFont="1" applyBorder="1" applyAlignment="1" applyProtection="1">
      <alignment horizontal="center" vertical="center" wrapText="1"/>
    </xf>
    <xf numFmtId="182" fontId="3" fillId="2" borderId="44" xfId="0" applyNumberFormat="1" applyFont="1" applyFill="1" applyBorder="1" applyAlignment="1" applyProtection="1">
      <alignment vertical="center"/>
    </xf>
    <xf numFmtId="182" fontId="3" fillId="2" borderId="44" xfId="0" applyNumberFormat="1" applyFont="1" applyFill="1" applyBorder="1" applyAlignment="1" applyProtection="1">
      <alignment horizontal="center" vertical="center"/>
    </xf>
    <xf numFmtId="182" fontId="3" fillId="2" borderId="44" xfId="0" applyNumberFormat="1" applyFont="1" applyFill="1" applyBorder="1" applyAlignment="1" applyProtection="1">
      <alignment horizontal="right" vertical="center" shrinkToFit="1"/>
    </xf>
    <xf numFmtId="177" fontId="31" fillId="5" borderId="1" xfId="0" applyNumberFormat="1" applyFont="1" applyFill="1" applyBorder="1" applyAlignment="1">
      <alignment horizontal="center" vertical="center"/>
    </xf>
    <xf numFmtId="0" fontId="28" fillId="5" borderId="2" xfId="0" applyFont="1" applyFill="1" applyBorder="1">
      <alignment vertical="center"/>
    </xf>
    <xf numFmtId="0" fontId="28" fillId="5" borderId="52" xfId="0" applyNumberFormat="1" applyFont="1" applyFill="1" applyBorder="1" applyAlignment="1">
      <alignment horizontal="center" vertical="center"/>
    </xf>
    <xf numFmtId="182" fontId="3" fillId="6" borderId="22" xfId="0" applyNumberFormat="1" applyFont="1" applyFill="1" applyBorder="1" applyAlignment="1" applyProtection="1">
      <alignment horizontal="center" vertical="center"/>
    </xf>
    <xf numFmtId="182" fontId="3" fillId="6" borderId="60" xfId="0" applyNumberFormat="1" applyFont="1" applyFill="1" applyBorder="1" applyAlignment="1" applyProtection="1">
      <alignment horizontal="center" vertical="center"/>
    </xf>
    <xf numFmtId="182" fontId="3" fillId="6" borderId="24" xfId="0" applyNumberFormat="1" applyFont="1" applyFill="1" applyBorder="1" applyAlignment="1" applyProtection="1">
      <alignment horizontal="center" vertical="center"/>
    </xf>
    <xf numFmtId="181" fontId="3" fillId="2" borderId="73" xfId="0" applyNumberFormat="1" applyFont="1" applyFill="1" applyBorder="1" applyAlignment="1" applyProtection="1">
      <alignment horizontal="right" vertical="center"/>
    </xf>
    <xf numFmtId="181" fontId="3" fillId="2" borderId="74" xfId="0" applyNumberFormat="1" applyFont="1" applyFill="1" applyBorder="1" applyAlignment="1" applyProtection="1">
      <alignment horizontal="right" vertical="center"/>
    </xf>
    <xf numFmtId="181" fontId="3" fillId="2" borderId="75" xfId="0" applyNumberFormat="1" applyFont="1" applyFill="1" applyBorder="1" applyAlignment="1" applyProtection="1">
      <alignment horizontal="right" vertical="center"/>
    </xf>
    <xf numFmtId="0" fontId="11" fillId="0" borderId="63" xfId="0" applyFont="1" applyFill="1" applyBorder="1" applyAlignment="1" applyProtection="1">
      <alignment horizontal="center" vertical="center" wrapText="1"/>
    </xf>
    <xf numFmtId="0" fontId="11" fillId="0" borderId="73"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75" xfId="0" applyFont="1" applyFill="1" applyBorder="1" applyAlignment="1" applyProtection="1">
      <alignment horizontal="center" vertical="center" wrapText="1"/>
    </xf>
    <xf numFmtId="176" fontId="3" fillId="2" borderId="76" xfId="0" applyNumberFormat="1" applyFont="1" applyFill="1" applyBorder="1" applyAlignment="1" applyProtection="1">
      <alignment horizontal="right" vertical="center"/>
    </xf>
    <xf numFmtId="176" fontId="3" fillId="2" borderId="77" xfId="0" applyNumberFormat="1" applyFont="1" applyFill="1" applyBorder="1" applyAlignment="1" applyProtection="1">
      <alignment horizontal="right" vertical="center"/>
    </xf>
    <xf numFmtId="176" fontId="3" fillId="2" borderId="78" xfId="0" applyNumberFormat="1" applyFont="1" applyFill="1" applyBorder="1" applyAlignment="1" applyProtection="1">
      <alignment horizontal="right" vertical="center"/>
    </xf>
    <xf numFmtId="182" fontId="3" fillId="0" borderId="22" xfId="0" applyNumberFormat="1" applyFont="1" applyFill="1" applyBorder="1" applyAlignment="1" applyProtection="1">
      <alignment horizontal="center" vertical="center"/>
      <protection locked="0"/>
    </xf>
    <xf numFmtId="182" fontId="3" fillId="0" borderId="60" xfId="0" applyNumberFormat="1" applyFont="1" applyFill="1" applyBorder="1" applyAlignment="1" applyProtection="1">
      <alignment horizontal="center" vertical="center"/>
      <protection locked="0"/>
    </xf>
    <xf numFmtId="182" fontId="3" fillId="0" borderId="24" xfId="0" applyNumberFormat="1" applyFont="1" applyFill="1" applyBorder="1" applyAlignment="1" applyProtection="1">
      <alignment horizontal="center" vertical="center"/>
      <protection locked="0"/>
    </xf>
    <xf numFmtId="180" fontId="3" fillId="0" borderId="22" xfId="0" applyNumberFormat="1" applyFont="1" applyFill="1" applyBorder="1" applyAlignment="1" applyProtection="1">
      <alignment horizontal="right" vertical="center"/>
      <protection locked="0"/>
    </xf>
    <xf numFmtId="180" fontId="3" fillId="0" borderId="60" xfId="0" applyNumberFormat="1" applyFont="1" applyFill="1" applyBorder="1" applyAlignment="1" applyProtection="1">
      <alignment horizontal="right" vertical="center"/>
      <protection locked="0"/>
    </xf>
    <xf numFmtId="180" fontId="3" fillId="0" borderId="24" xfId="0" applyNumberFormat="1" applyFont="1" applyFill="1" applyBorder="1" applyAlignment="1" applyProtection="1">
      <alignment horizontal="right" vertical="center"/>
      <protection locked="0"/>
    </xf>
    <xf numFmtId="0" fontId="11" fillId="0" borderId="22" xfId="0" applyFont="1" applyBorder="1" applyAlignment="1" applyProtection="1">
      <alignment horizontal="center" vertical="center" wrapText="1"/>
    </xf>
    <xf numFmtId="0" fontId="11" fillId="0" borderId="60"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3" fillId="0" borderId="61" xfId="0" applyFont="1" applyFill="1" applyBorder="1" applyAlignment="1" applyProtection="1">
      <alignment horizontal="center" vertical="center" wrapText="1"/>
    </xf>
    <xf numFmtId="0" fontId="13" fillId="0" borderId="62" xfId="0" applyFont="1" applyFill="1" applyBorder="1" applyAlignment="1" applyProtection="1">
      <alignment horizontal="center" vertical="center" wrapText="1"/>
    </xf>
    <xf numFmtId="0" fontId="14" fillId="0" borderId="62" xfId="0" applyFont="1" applyFill="1" applyBorder="1" applyAlignment="1" applyProtection="1">
      <alignment vertical="center"/>
    </xf>
    <xf numFmtId="184" fontId="3" fillId="2" borderId="55" xfId="0" applyNumberFormat="1" applyFont="1" applyFill="1" applyBorder="1" applyAlignment="1" applyProtection="1">
      <alignment horizontal="right" vertical="center"/>
    </xf>
    <xf numFmtId="184" fontId="3" fillId="2" borderId="25" xfId="0" applyNumberFormat="1" applyFont="1" applyFill="1" applyBorder="1" applyAlignment="1" applyProtection="1">
      <alignment horizontal="right" vertical="center"/>
    </xf>
    <xf numFmtId="184" fontId="3" fillId="2" borderId="56" xfId="0" applyNumberFormat="1" applyFont="1" applyFill="1" applyBorder="1" applyAlignment="1" applyProtection="1">
      <alignment horizontal="right" vertical="center"/>
    </xf>
    <xf numFmtId="0" fontId="13" fillId="0" borderId="57"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56" xfId="0" applyFont="1" applyFill="1" applyBorder="1" applyAlignment="1">
      <alignment horizontal="center" vertical="center" wrapText="1"/>
    </xf>
    <xf numFmtId="184" fontId="3" fillId="2" borderId="55" xfId="0" applyNumberFormat="1" applyFont="1" applyFill="1" applyBorder="1" applyAlignment="1" applyProtection="1">
      <alignment horizontal="center" vertical="center"/>
    </xf>
    <xf numFmtId="184" fontId="3" fillId="2" borderId="25" xfId="0" applyNumberFormat="1" applyFont="1" applyFill="1" applyBorder="1" applyAlignment="1" applyProtection="1">
      <alignment horizontal="center" vertical="center"/>
    </xf>
    <xf numFmtId="184" fontId="3" fillId="2" borderId="56" xfId="0" applyNumberFormat="1" applyFont="1" applyFill="1" applyBorder="1" applyAlignment="1" applyProtection="1">
      <alignment horizontal="center" vertical="center"/>
    </xf>
    <xf numFmtId="0" fontId="11" fillId="0" borderId="2"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4" fillId="0" borderId="50"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75" xfId="0" applyFont="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60"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1" fillId="0" borderId="22"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52" xfId="0" applyFont="1" applyBorder="1" applyAlignment="1" applyProtection="1">
      <alignment horizontal="center" vertical="center" wrapText="1"/>
    </xf>
    <xf numFmtId="0" fontId="11" fillId="0" borderId="50" xfId="0" applyFont="1" applyBorder="1" applyAlignment="1" applyProtection="1">
      <alignment horizontal="center" vertical="center" wrapText="1"/>
    </xf>
    <xf numFmtId="0" fontId="11" fillId="0" borderId="23"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75" xfId="0" applyFont="1" applyBorder="1" applyAlignment="1">
      <alignment horizontal="center" vertical="center" wrapText="1"/>
    </xf>
    <xf numFmtId="0" fontId="0" fillId="0" borderId="0" xfId="0" applyFill="1" applyBorder="1" applyAlignment="1" applyProtection="1">
      <alignment horizontal="center" vertical="center" wrapText="1"/>
    </xf>
    <xf numFmtId="184" fontId="3" fillId="2" borderId="70" xfId="0" applyNumberFormat="1" applyFont="1" applyFill="1" applyBorder="1" applyAlignment="1" applyProtection="1">
      <alignment horizontal="right" vertical="center"/>
    </xf>
    <xf numFmtId="184" fontId="3" fillId="2" borderId="71" xfId="0" applyNumberFormat="1" applyFont="1" applyFill="1" applyBorder="1" applyAlignment="1" applyProtection="1">
      <alignment horizontal="right" vertical="center"/>
    </xf>
    <xf numFmtId="184" fontId="3" fillId="2" borderId="72" xfId="0" applyNumberFormat="1" applyFont="1" applyFill="1" applyBorder="1" applyAlignment="1" applyProtection="1">
      <alignment horizontal="right" vertical="center"/>
    </xf>
    <xf numFmtId="183" fontId="0" fillId="2" borderId="23" xfId="0" applyNumberFormat="1" applyFont="1" applyFill="1" applyBorder="1" applyAlignment="1" applyProtection="1">
      <alignment horizontal="right" vertical="center"/>
    </xf>
    <xf numFmtId="183" fontId="0" fillId="2" borderId="52" xfId="0" applyNumberFormat="1" applyFont="1" applyFill="1" applyBorder="1" applyAlignment="1" applyProtection="1">
      <alignment horizontal="right" vertical="center"/>
    </xf>
    <xf numFmtId="183" fontId="0" fillId="2" borderId="50" xfId="0" applyNumberFormat="1" applyFont="1" applyFill="1" applyBorder="1" applyAlignment="1" applyProtection="1">
      <alignment horizontal="right" vertical="center"/>
    </xf>
    <xf numFmtId="184" fontId="0" fillId="0" borderId="22" xfId="0" applyNumberFormat="1" applyFont="1" applyFill="1" applyBorder="1" applyAlignment="1" applyProtection="1">
      <alignment horizontal="right" vertical="center"/>
      <protection locked="0"/>
    </xf>
    <xf numFmtId="184" fontId="0" fillId="0" borderId="60" xfId="0" applyNumberFormat="1" applyFont="1" applyFill="1" applyBorder="1" applyAlignment="1" applyProtection="1">
      <alignment horizontal="right" vertical="center"/>
      <protection locked="0"/>
    </xf>
    <xf numFmtId="184" fontId="0" fillId="0" borderId="24" xfId="0" applyNumberFormat="1" applyFont="1" applyFill="1" applyBorder="1" applyAlignment="1" applyProtection="1">
      <alignment horizontal="right" vertical="center"/>
      <protection locked="0"/>
    </xf>
    <xf numFmtId="184" fontId="3" fillId="2" borderId="40" xfId="0" applyNumberFormat="1" applyFont="1" applyFill="1" applyBorder="1" applyAlignment="1" applyProtection="1">
      <alignment horizontal="right" vertical="center"/>
    </xf>
    <xf numFmtId="184" fontId="3" fillId="2" borderId="67" xfId="0" applyNumberFormat="1" applyFont="1" applyFill="1" applyBorder="1" applyAlignment="1" applyProtection="1">
      <alignment horizontal="right" vertical="center"/>
    </xf>
    <xf numFmtId="184" fontId="3" fillId="2" borderId="68" xfId="0" applyNumberFormat="1" applyFont="1" applyFill="1" applyBorder="1" applyAlignment="1" applyProtection="1">
      <alignment horizontal="right" vertical="center"/>
    </xf>
    <xf numFmtId="0" fontId="11" fillId="0" borderId="0" xfId="0" applyFont="1" applyFill="1" applyBorder="1" applyAlignment="1" applyProtection="1">
      <alignment horizontal="center" vertical="center" wrapText="1"/>
    </xf>
    <xf numFmtId="0" fontId="11" fillId="0" borderId="57" xfId="0" applyFont="1" applyFill="1" applyBorder="1" applyAlignment="1" applyProtection="1">
      <alignment horizontal="center" vertical="top" wrapText="1"/>
    </xf>
    <xf numFmtId="0" fontId="11" fillId="0" borderId="25" xfId="0" applyFont="1" applyFill="1" applyBorder="1" applyAlignment="1" applyProtection="1">
      <alignment horizontal="center" vertical="top" wrapText="1"/>
    </xf>
    <xf numFmtId="0" fontId="11" fillId="0" borderId="56" xfId="0" applyFont="1" applyFill="1" applyBorder="1" applyAlignment="1" applyProtection="1">
      <alignment horizontal="center" vertical="top" wrapText="1"/>
    </xf>
    <xf numFmtId="0" fontId="4" fillId="0" borderId="2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7" xfId="0" applyFont="1" applyBorder="1" applyAlignment="1" applyProtection="1">
      <alignment horizontal="center" vertical="center" wrapText="1"/>
    </xf>
    <xf numFmtId="0" fontId="4" fillId="0" borderId="63" xfId="0" applyFont="1" applyBorder="1" applyAlignment="1" applyProtection="1">
      <alignment horizontal="center" vertical="center" wrapText="1"/>
    </xf>
    <xf numFmtId="176" fontId="0" fillId="2" borderId="64" xfId="0" applyNumberFormat="1" applyFont="1" applyFill="1" applyBorder="1" applyAlignment="1" applyProtection="1">
      <alignment horizontal="right" vertical="center"/>
    </xf>
    <xf numFmtId="176" fontId="0" fillId="2" borderId="65" xfId="0" applyNumberFormat="1" applyFont="1" applyFill="1" applyBorder="1" applyAlignment="1" applyProtection="1">
      <alignment horizontal="right" vertical="center"/>
    </xf>
    <xf numFmtId="176" fontId="0" fillId="2" borderId="66" xfId="0" applyNumberFormat="1" applyFont="1" applyFill="1" applyBorder="1" applyAlignment="1" applyProtection="1">
      <alignment horizontal="right" vertical="center"/>
    </xf>
    <xf numFmtId="0" fontId="3" fillId="0" borderId="1" xfId="0" applyFont="1" applyBorder="1" applyAlignment="1" applyProtection="1">
      <alignment horizontal="center" vertical="center"/>
    </xf>
    <xf numFmtId="182" fontId="3" fillId="2" borderId="53" xfId="0" applyNumberFormat="1" applyFont="1" applyFill="1" applyBorder="1" applyAlignment="1" applyProtection="1">
      <alignment horizontal="right" vertical="center" shrinkToFit="1"/>
    </xf>
    <xf numFmtId="182" fontId="3" fillId="2" borderId="54" xfId="0" applyNumberFormat="1" applyFont="1" applyFill="1" applyBorder="1" applyAlignment="1" applyProtection="1">
      <alignment horizontal="right" vertical="center" shrinkToFit="1"/>
    </xf>
    <xf numFmtId="182" fontId="3" fillId="2" borderId="51" xfId="0" applyNumberFormat="1" applyFont="1" applyFill="1" applyBorder="1" applyAlignment="1" applyProtection="1">
      <alignment horizontal="right" vertical="center" shrinkToFit="1"/>
    </xf>
    <xf numFmtId="0" fontId="3" fillId="0" borderId="22"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24" xfId="0" applyFont="1" applyBorder="1" applyAlignment="1" applyProtection="1">
      <alignment horizontal="center" vertical="center"/>
    </xf>
    <xf numFmtId="182" fontId="3" fillId="2" borderId="53" xfId="0" applyNumberFormat="1" applyFont="1" applyFill="1" applyBorder="1" applyAlignment="1" applyProtection="1">
      <alignment horizontal="center" vertical="center" shrinkToFit="1"/>
    </xf>
    <xf numFmtId="182" fontId="3" fillId="2" borderId="54" xfId="0" applyNumberFormat="1" applyFont="1" applyFill="1" applyBorder="1" applyAlignment="1" applyProtection="1">
      <alignment horizontal="center" vertical="center" shrinkToFit="1"/>
    </xf>
    <xf numFmtId="182" fontId="3" fillId="2" borderId="51" xfId="0" applyNumberFormat="1" applyFont="1" applyFill="1" applyBorder="1" applyAlignment="1" applyProtection="1">
      <alignment horizontal="center" vertical="center" shrinkToFit="1"/>
    </xf>
    <xf numFmtId="182" fontId="3" fillId="2" borderId="22" xfId="0" applyNumberFormat="1" applyFont="1" applyFill="1" applyBorder="1" applyAlignment="1" applyProtection="1">
      <alignment horizontal="right" vertical="center"/>
    </xf>
    <xf numFmtId="182" fontId="3" fillId="2" borderId="60" xfId="0" applyNumberFormat="1" applyFont="1" applyFill="1" applyBorder="1" applyAlignment="1" applyProtection="1">
      <alignment horizontal="right" vertical="center"/>
    </xf>
    <xf numFmtId="182" fontId="3" fillId="2" borderId="24" xfId="0" applyNumberFormat="1" applyFont="1" applyFill="1" applyBorder="1" applyAlignment="1" applyProtection="1">
      <alignment horizontal="right" vertical="center"/>
    </xf>
    <xf numFmtId="182" fontId="3" fillId="2" borderId="52" xfId="0" applyNumberFormat="1" applyFont="1" applyFill="1" applyBorder="1" applyAlignment="1" applyProtection="1">
      <alignment horizontal="center" vertical="center"/>
    </xf>
    <xf numFmtId="182" fontId="3" fillId="2" borderId="50" xfId="0" applyNumberFormat="1" applyFont="1" applyFill="1" applyBorder="1" applyAlignment="1" applyProtection="1">
      <alignment horizontal="center" vertical="center"/>
    </xf>
    <xf numFmtId="182" fontId="3" fillId="0" borderId="53" xfId="0" applyNumberFormat="1" applyFont="1" applyFill="1" applyBorder="1" applyAlignment="1" applyProtection="1">
      <alignment horizontal="center" vertical="center"/>
      <protection locked="0"/>
    </xf>
    <xf numFmtId="182" fontId="3" fillId="0" borderId="54" xfId="0" applyNumberFormat="1" applyFont="1" applyFill="1" applyBorder="1" applyAlignment="1" applyProtection="1">
      <alignment horizontal="center" vertical="center"/>
      <protection locked="0"/>
    </xf>
    <xf numFmtId="182" fontId="3" fillId="0" borderId="51" xfId="0" applyNumberFormat="1" applyFont="1" applyFill="1" applyBorder="1" applyAlignment="1" applyProtection="1">
      <alignment horizontal="center" vertical="center"/>
      <protection locked="0"/>
    </xf>
    <xf numFmtId="181" fontId="3" fillId="0" borderId="22" xfId="0" applyNumberFormat="1" applyFont="1" applyFill="1" applyBorder="1" applyAlignment="1" applyProtection="1">
      <alignment horizontal="right" vertical="center"/>
      <protection locked="0"/>
    </xf>
    <xf numFmtId="181" fontId="3" fillId="0" borderId="60" xfId="0" applyNumberFormat="1" applyFont="1" applyFill="1" applyBorder="1" applyAlignment="1" applyProtection="1">
      <alignment horizontal="right" vertical="center"/>
      <protection locked="0"/>
    </xf>
    <xf numFmtId="181" fontId="3" fillId="0" borderId="24" xfId="0" applyNumberFormat="1" applyFont="1" applyFill="1" applyBorder="1" applyAlignment="1" applyProtection="1">
      <alignment horizontal="right" vertical="center"/>
      <protection locked="0"/>
    </xf>
    <xf numFmtId="176" fontId="3" fillId="0" borderId="22" xfId="0" applyNumberFormat="1" applyFont="1" applyFill="1" applyBorder="1" applyAlignment="1" applyProtection="1">
      <alignment horizontal="right" vertical="center"/>
      <protection locked="0"/>
    </xf>
    <xf numFmtId="176" fontId="3" fillId="0" borderId="60" xfId="0" applyNumberFormat="1" applyFont="1" applyFill="1" applyBorder="1" applyAlignment="1" applyProtection="1">
      <alignment horizontal="right" vertical="center"/>
      <protection locked="0"/>
    </xf>
    <xf numFmtId="176" fontId="3" fillId="0" borderId="24" xfId="0" applyNumberFormat="1" applyFont="1" applyFill="1" applyBorder="1" applyAlignment="1" applyProtection="1">
      <alignment horizontal="right" vertical="center"/>
      <protection locked="0"/>
    </xf>
    <xf numFmtId="0" fontId="13" fillId="0" borderId="61"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4" fillId="0" borderId="62" xfId="0" applyFont="1" applyFill="1" applyBorder="1">
      <alignment vertical="center"/>
    </xf>
    <xf numFmtId="180" fontId="3" fillId="2" borderId="63" xfId="0" applyNumberFormat="1" applyFont="1" applyFill="1" applyBorder="1" applyAlignment="1" applyProtection="1">
      <alignment horizontal="right" vertical="center"/>
    </xf>
    <xf numFmtId="180" fontId="3" fillId="2" borderId="0" xfId="0" applyNumberFormat="1" applyFont="1" applyFill="1" applyBorder="1" applyAlignment="1" applyProtection="1">
      <alignment horizontal="right" vertical="center"/>
    </xf>
    <xf numFmtId="180" fontId="3" fillId="2" borderId="16" xfId="0" applyNumberFormat="1" applyFont="1" applyFill="1" applyBorder="1" applyAlignment="1" applyProtection="1">
      <alignment horizontal="right" vertical="center"/>
    </xf>
    <xf numFmtId="176" fontId="3" fillId="2" borderId="22" xfId="0" applyNumberFormat="1" applyFont="1" applyFill="1" applyBorder="1" applyAlignment="1" applyProtection="1">
      <alignment horizontal="right" vertical="center"/>
    </xf>
    <xf numFmtId="176" fontId="3" fillId="2" borderId="60" xfId="0" applyNumberFormat="1" applyFont="1" applyFill="1" applyBorder="1" applyAlignment="1" applyProtection="1">
      <alignment horizontal="right" vertical="center"/>
    </xf>
    <xf numFmtId="176" fontId="3" fillId="2" borderId="24" xfId="0" applyNumberFormat="1" applyFont="1" applyFill="1" applyBorder="1" applyAlignment="1" applyProtection="1">
      <alignment horizontal="right" vertical="center"/>
    </xf>
    <xf numFmtId="184" fontId="3" fillId="2" borderId="69" xfId="0" applyNumberFormat="1" applyFont="1" applyFill="1" applyBorder="1" applyAlignment="1" applyProtection="1">
      <alignment horizontal="right" vertical="center"/>
    </xf>
    <xf numFmtId="0" fontId="3" fillId="0" borderId="0" xfId="0" applyFont="1" applyAlignment="1">
      <alignment horizontal="center" vertical="center"/>
    </xf>
    <xf numFmtId="0" fontId="7" fillId="0" borderId="49"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xf>
    <xf numFmtId="0" fontId="11" fillId="0" borderId="52" xfId="0" applyFont="1" applyBorder="1" applyAlignment="1" applyProtection="1">
      <alignment vertical="center" wrapText="1"/>
    </xf>
    <xf numFmtId="0" fontId="11" fillId="0" borderId="52" xfId="0" applyFont="1" applyBorder="1" applyAlignment="1" applyProtection="1">
      <alignment vertical="center"/>
    </xf>
    <xf numFmtId="0" fontId="11" fillId="0" borderId="50" xfId="0" applyFont="1" applyBorder="1" applyAlignment="1" applyProtection="1">
      <alignment vertical="center"/>
    </xf>
    <xf numFmtId="0" fontId="4" fillId="0" borderId="1" xfId="0" applyFont="1" applyBorder="1" applyAlignment="1" applyProtection="1">
      <alignment horizontal="center" vertical="top" wrapText="1"/>
    </xf>
    <xf numFmtId="0" fontId="4" fillId="0" borderId="1" xfId="0" applyFont="1" applyBorder="1" applyAlignment="1" applyProtection="1">
      <alignment horizontal="center" vertical="top"/>
    </xf>
    <xf numFmtId="0" fontId="6" fillId="0" borderId="22" xfId="0" applyFont="1" applyBorder="1" applyAlignment="1" applyProtection="1">
      <alignment horizontal="center" vertical="center" textRotation="255"/>
    </xf>
    <xf numFmtId="0" fontId="6" fillId="0" borderId="60" xfId="0" applyFont="1" applyBorder="1" applyAlignment="1" applyProtection="1">
      <alignment horizontal="center" vertical="center" textRotation="255"/>
    </xf>
    <xf numFmtId="0" fontId="6" fillId="0" borderId="24" xfId="0" applyFont="1" applyBorder="1" applyAlignment="1" applyProtection="1">
      <alignment horizontal="center" vertical="center" textRotation="255"/>
    </xf>
    <xf numFmtId="0" fontId="6" fillId="0" borderId="60" xfId="0" applyFont="1" applyBorder="1" applyAlignment="1" applyProtection="1">
      <alignment horizontal="center" vertical="center"/>
    </xf>
    <xf numFmtId="0" fontId="9" fillId="0" borderId="60" xfId="0" applyFont="1" applyBorder="1" applyAlignment="1" applyProtection="1">
      <alignment horizontal="center" vertical="center"/>
    </xf>
    <xf numFmtId="0" fontId="9" fillId="0" borderId="24" xfId="0" applyFont="1" applyBorder="1" applyAlignment="1" applyProtection="1">
      <alignment horizontal="center" vertical="center"/>
    </xf>
    <xf numFmtId="0" fontId="6" fillId="0" borderId="22" xfId="0" applyFont="1" applyBorder="1" applyAlignment="1">
      <alignment horizontal="center" vertical="center" textRotation="255"/>
    </xf>
    <xf numFmtId="0" fontId="6" fillId="0" borderId="60" xfId="0" applyFont="1" applyBorder="1" applyAlignment="1">
      <alignment horizontal="center" vertical="center" textRotation="255"/>
    </xf>
    <xf numFmtId="0" fontId="6" fillId="0" borderId="24" xfId="0" applyFont="1" applyBorder="1" applyAlignment="1">
      <alignment horizontal="center" vertical="center" textRotation="255"/>
    </xf>
    <xf numFmtId="0" fontId="11" fillId="0" borderId="1" xfId="0" applyFont="1" applyFill="1" applyBorder="1" applyAlignment="1" applyProtection="1">
      <alignment horizontal="center" vertical="center"/>
    </xf>
    <xf numFmtId="0" fontId="4" fillId="0" borderId="57" xfId="0" applyFont="1" applyFill="1" applyBorder="1" applyAlignment="1">
      <alignment horizontal="center" vertical="center" wrapText="1"/>
    </xf>
    <xf numFmtId="0" fontId="7" fillId="0" borderId="58" xfId="0" applyFont="1" applyBorder="1" applyAlignment="1" applyProtection="1">
      <alignment horizontal="center" vertical="center" wrapText="1"/>
    </xf>
    <xf numFmtId="0" fontId="7" fillId="0" borderId="59" xfId="0" applyFont="1" applyBorder="1" applyAlignment="1" applyProtection="1">
      <alignment horizontal="center" vertical="center" wrapText="1"/>
    </xf>
    <xf numFmtId="0" fontId="28" fillId="0" borderId="22" xfId="0" applyFont="1" applyBorder="1" applyAlignment="1">
      <alignment horizontal="center" vertical="center"/>
    </xf>
    <xf numFmtId="0" fontId="28" fillId="0" borderId="24" xfId="0" applyFont="1" applyBorder="1" applyAlignment="1">
      <alignment horizontal="center" vertical="center"/>
    </xf>
    <xf numFmtId="0" fontId="30" fillId="0" borderId="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4" xfId="0" applyFont="1" applyBorder="1" applyAlignment="1">
      <alignment horizontal="center" vertical="center" wrapText="1"/>
    </xf>
    <xf numFmtId="185" fontId="7" fillId="2" borderId="58" xfId="0" applyNumberFormat="1" applyFont="1" applyFill="1" applyBorder="1" applyAlignment="1" applyProtection="1">
      <alignment horizontal="center" vertical="center" shrinkToFit="1"/>
    </xf>
    <xf numFmtId="0" fontId="0" fillId="2" borderId="79" xfId="0" applyFill="1" applyBorder="1" applyAlignment="1" applyProtection="1">
      <alignment horizontal="center" vertical="center" shrinkToFit="1"/>
    </xf>
    <xf numFmtId="0" fontId="0" fillId="0" borderId="0" xfId="0" applyBorder="1" applyAlignment="1" applyProtection="1">
      <alignment horizontal="center" vertical="center"/>
    </xf>
    <xf numFmtId="0" fontId="4" fillId="0" borderId="22" xfId="0" applyFont="1" applyBorder="1" applyAlignment="1" applyProtection="1">
      <alignment horizontal="center" vertical="center"/>
    </xf>
    <xf numFmtId="0" fontId="5" fillId="0" borderId="60" xfId="0" applyFont="1" applyBorder="1" applyAlignment="1" applyProtection="1">
      <alignment horizontal="center" vertical="center"/>
    </xf>
    <xf numFmtId="0" fontId="4" fillId="0" borderId="23" xfId="0" applyFont="1" applyBorder="1" applyAlignment="1" applyProtection="1">
      <alignment horizontal="center" vertical="center"/>
    </xf>
    <xf numFmtId="0" fontId="0" fillId="0" borderId="73" xfId="0" applyBorder="1" applyAlignment="1" applyProtection="1">
      <alignment horizontal="center" vertical="center"/>
    </xf>
    <xf numFmtId="0" fontId="0" fillId="0" borderId="50" xfId="0" applyBorder="1" applyAlignment="1" applyProtection="1">
      <alignment horizontal="center" vertical="center"/>
    </xf>
    <xf numFmtId="0" fontId="0" fillId="0" borderId="75" xfId="0" applyBorder="1" applyAlignment="1" applyProtection="1">
      <alignment horizontal="center" vertical="center"/>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7" fillId="0" borderId="2" xfId="0" applyFont="1" applyBorder="1" applyAlignment="1" applyProtection="1">
      <alignment horizontal="center" vertical="center"/>
    </xf>
    <xf numFmtId="0" fontId="7" fillId="0" borderId="7"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7" xfId="0" applyFont="1" applyBorder="1" applyAlignment="1" applyProtection="1">
      <alignment horizontal="center" vertical="center"/>
    </xf>
    <xf numFmtId="0" fontId="0" fillId="0" borderId="23"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7" fillId="0" borderId="0" xfId="0" applyNumberFormat="1" applyFont="1" applyAlignment="1" applyProtection="1">
      <alignment horizontal="right" vertical="center"/>
    </xf>
    <xf numFmtId="0" fontId="7" fillId="0" borderId="86" xfId="0" applyNumberFormat="1" applyFont="1" applyBorder="1" applyAlignment="1" applyProtection="1">
      <alignment horizontal="right" vertical="center"/>
    </xf>
    <xf numFmtId="185" fontId="7" fillId="2" borderId="79" xfId="0" applyNumberFormat="1" applyFont="1" applyFill="1" applyBorder="1" applyAlignment="1" applyProtection="1">
      <alignment horizontal="center" vertical="center" shrinkToFit="1"/>
    </xf>
    <xf numFmtId="185" fontId="7" fillId="2" borderId="59" xfId="0" applyNumberFormat="1" applyFont="1" applyFill="1" applyBorder="1" applyAlignment="1" applyProtection="1">
      <alignment horizontal="center" vertical="center" shrinkToFit="1"/>
    </xf>
    <xf numFmtId="0" fontId="0" fillId="0" borderId="1" xfId="0" applyBorder="1" applyAlignment="1" applyProtection="1">
      <alignment horizontal="center" vertical="center" wrapText="1"/>
    </xf>
    <xf numFmtId="0" fontId="0" fillId="0" borderId="42"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8" xfId="0" applyBorder="1" applyAlignment="1" applyProtection="1">
      <alignment horizontal="center" vertical="center" wrapText="1"/>
    </xf>
    <xf numFmtId="0" fontId="5" fillId="0" borderId="24" xfId="0" applyFont="1" applyBorder="1" applyAlignment="1" applyProtection="1">
      <alignment horizontal="center" vertical="center"/>
    </xf>
    <xf numFmtId="0" fontId="4" fillId="0" borderId="22" xfId="0" applyFont="1" applyBorder="1" applyAlignment="1" applyProtection="1">
      <alignment horizontal="center" vertical="center" wrapText="1"/>
    </xf>
    <xf numFmtId="0" fontId="5" fillId="0" borderId="60" xfId="0" applyFont="1" applyBorder="1" applyAlignment="1" applyProtection="1">
      <alignment vertical="center"/>
    </xf>
    <xf numFmtId="0" fontId="5" fillId="0" borderId="24" xfId="0" applyFont="1" applyBorder="1" applyAlignment="1" applyProtection="1">
      <alignment vertical="center"/>
    </xf>
    <xf numFmtId="0" fontId="4" fillId="0" borderId="8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84" xfId="0" applyFont="1" applyBorder="1" applyAlignment="1" applyProtection="1">
      <alignment horizontal="center" vertical="center" wrapText="1"/>
    </xf>
    <xf numFmtId="0" fontId="4" fillId="0" borderId="85" xfId="0" applyFont="1" applyBorder="1" applyAlignment="1" applyProtection="1">
      <alignment horizontal="center" vertical="center" wrapText="1"/>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41" xfId="0" applyBorder="1" applyAlignment="1" applyProtection="1">
      <alignment horizontal="center" vertical="center" wrapText="1"/>
    </xf>
    <xf numFmtId="177" fontId="3" fillId="2" borderId="50" xfId="0" applyNumberFormat="1" applyFont="1" applyFill="1" applyBorder="1" applyAlignment="1" applyProtection="1">
      <alignment vertical="center"/>
    </xf>
    <xf numFmtId="177" fontId="3" fillId="2" borderId="75" xfId="0" applyNumberFormat="1" applyFont="1" applyFill="1" applyBorder="1" applyAlignment="1" applyProtection="1">
      <alignment vertical="center"/>
    </xf>
    <xf numFmtId="0" fontId="7" fillId="0" borderId="2"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177" fontId="3" fillId="0" borderId="80" xfId="0" applyNumberFormat="1" applyFont="1" applyBorder="1" applyAlignment="1" applyProtection="1">
      <alignment vertical="center"/>
      <protection locked="0"/>
    </xf>
    <xf numFmtId="177" fontId="3" fillId="0" borderId="81" xfId="0" applyNumberFormat="1" applyFont="1" applyBorder="1" applyAlignment="1" applyProtection="1">
      <alignment vertical="center"/>
      <protection locked="0"/>
    </xf>
    <xf numFmtId="177" fontId="3" fillId="2" borderId="7" xfId="0" applyNumberFormat="1" applyFont="1" applyFill="1" applyBorder="1" applyAlignment="1" applyProtection="1">
      <alignment vertical="center"/>
    </xf>
    <xf numFmtId="177" fontId="3" fillId="2" borderId="8" xfId="0" applyNumberFormat="1" applyFont="1" applyFill="1" applyBorder="1" applyAlignment="1" applyProtection="1">
      <alignment vertical="center"/>
    </xf>
    <xf numFmtId="177" fontId="3" fillId="2" borderId="2" xfId="0" applyNumberFormat="1" applyFont="1" applyFill="1" applyBorder="1" applyAlignment="1" applyProtection="1">
      <alignment vertical="center"/>
    </xf>
    <xf numFmtId="177" fontId="3" fillId="2" borderId="24" xfId="0" applyNumberFormat="1" applyFont="1" applyFill="1" applyBorder="1" applyAlignment="1" applyProtection="1">
      <alignment vertical="center"/>
    </xf>
    <xf numFmtId="0" fontId="7" fillId="0" borderId="5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4" xfId="0" applyFont="1" applyBorder="1" applyAlignment="1" applyProtection="1">
      <alignment horizontal="center" vertical="center"/>
    </xf>
    <xf numFmtId="177" fontId="3" fillId="2" borderId="52" xfId="0" applyNumberFormat="1" applyFont="1" applyFill="1" applyBorder="1" applyAlignment="1" applyProtection="1">
      <alignment vertical="center"/>
    </xf>
    <xf numFmtId="177" fontId="3" fillId="2" borderId="74" xfId="0" applyNumberFormat="1" applyFont="1" applyFill="1" applyBorder="1" applyAlignment="1" applyProtection="1">
      <alignment vertical="center"/>
    </xf>
    <xf numFmtId="177" fontId="3" fillId="2" borderId="24" xfId="0" applyNumberFormat="1" applyFont="1" applyFill="1" applyBorder="1" applyAlignment="1" applyProtection="1">
      <alignment horizontal="right" vertical="center"/>
    </xf>
    <xf numFmtId="177" fontId="3" fillId="2" borderId="2" xfId="0" applyNumberFormat="1" applyFont="1" applyFill="1" applyBorder="1" applyAlignment="1" applyProtection="1">
      <alignment horizontal="right" vertical="center"/>
    </xf>
    <xf numFmtId="177" fontId="3" fillId="2" borderId="8" xfId="0" applyNumberFormat="1" applyFont="1" applyFill="1" applyBorder="1" applyAlignment="1" applyProtection="1">
      <alignment horizontal="right" vertical="center"/>
    </xf>
    <xf numFmtId="177" fontId="3" fillId="2" borderId="1" xfId="0" applyNumberFormat="1" applyFont="1" applyFill="1" applyBorder="1" applyAlignment="1" applyProtection="1">
      <alignment vertical="center"/>
    </xf>
    <xf numFmtId="178" fontId="3" fillId="2" borderId="50" xfId="0" applyNumberFormat="1" applyFont="1" applyFill="1" applyBorder="1" applyAlignment="1" applyProtection="1">
      <alignment vertical="center"/>
    </xf>
    <xf numFmtId="178" fontId="3" fillId="2" borderId="75" xfId="0" applyNumberFormat="1" applyFont="1" applyFill="1" applyBorder="1" applyAlignment="1" applyProtection="1">
      <alignment vertical="center"/>
    </xf>
    <xf numFmtId="0" fontId="7" fillId="0" borderId="50"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75" xfId="0" applyFont="1" applyBorder="1" applyAlignment="1" applyProtection="1">
      <alignment horizontal="center" vertical="center" shrinkToFit="1"/>
    </xf>
    <xf numFmtId="177" fontId="3" fillId="2" borderId="16" xfId="0" applyNumberFormat="1" applyFont="1" applyFill="1" applyBorder="1" applyAlignment="1" applyProtection="1">
      <alignment vertical="center"/>
    </xf>
    <xf numFmtId="177" fontId="3" fillId="2" borderId="82" xfId="0" applyNumberFormat="1" applyFont="1" applyFill="1" applyBorder="1" applyAlignment="1" applyProtection="1">
      <alignment horizontal="right" vertical="center"/>
    </xf>
    <xf numFmtId="177" fontId="3" fillId="2" borderId="1" xfId="0" applyNumberFormat="1" applyFont="1" applyFill="1" applyBorder="1" applyAlignment="1" applyProtection="1">
      <alignment horizontal="right" vertical="center"/>
    </xf>
    <xf numFmtId="177" fontId="3" fillId="2" borderId="2" xfId="0" applyNumberFormat="1" applyFont="1" applyFill="1" applyBorder="1" applyAlignment="1" applyProtection="1">
      <alignment vertical="center"/>
      <protection locked="0"/>
    </xf>
    <xf numFmtId="177" fontId="3" fillId="2" borderId="8" xfId="0" applyNumberFormat="1" applyFont="1" applyFill="1" applyBorder="1" applyAlignment="1" applyProtection="1">
      <alignment vertical="center"/>
      <protection locked="0"/>
    </xf>
    <xf numFmtId="177" fontId="3" fillId="2" borderId="7" xfId="0" applyNumberFormat="1" applyFont="1" applyFill="1" applyBorder="1" applyAlignment="1" applyProtection="1">
      <alignment vertical="center"/>
      <protection locked="0"/>
    </xf>
    <xf numFmtId="177" fontId="3" fillId="2" borderId="2" xfId="0" applyNumberFormat="1" applyFont="1" applyFill="1" applyBorder="1" applyAlignment="1" applyProtection="1">
      <alignment horizontal="right" vertical="center"/>
      <protection locked="0"/>
    </xf>
    <xf numFmtId="177" fontId="3" fillId="2" borderId="8" xfId="0" applyNumberFormat="1" applyFont="1" applyFill="1" applyBorder="1" applyAlignment="1" applyProtection="1">
      <alignment horizontal="right" vertical="center"/>
      <protection locked="0"/>
    </xf>
    <xf numFmtId="0" fontId="0" fillId="0" borderId="16" xfId="0" applyBorder="1" applyAlignment="1" applyProtection="1">
      <alignment horizontal="center" vertical="center" wrapText="1"/>
    </xf>
    <xf numFmtId="0" fontId="0" fillId="0" borderId="85" xfId="0" applyBorder="1" applyAlignment="1" applyProtection="1">
      <alignment horizontal="center" vertical="center" wrapText="1"/>
    </xf>
    <xf numFmtId="0" fontId="5" fillId="2" borderId="2"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0" fillId="0" borderId="0" xfId="0" applyBorder="1" applyAlignment="1" applyProtection="1">
      <alignment horizontal="center" vertical="center"/>
      <protection locked="0"/>
    </xf>
    <xf numFmtId="0" fontId="4" fillId="0" borderId="23"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185" fontId="7" fillId="0" borderId="58" xfId="0" applyNumberFormat="1" applyFont="1" applyBorder="1" applyAlignment="1" applyProtection="1">
      <alignment horizontal="center" vertical="center" shrinkToFit="1"/>
    </xf>
    <xf numFmtId="185" fontId="7" fillId="0" borderId="79" xfId="0" applyNumberFormat="1" applyFont="1" applyBorder="1" applyAlignment="1" applyProtection="1">
      <alignment horizontal="center" vertical="center" shrinkToFit="1"/>
    </xf>
    <xf numFmtId="185" fontId="7" fillId="0" borderId="59" xfId="0" applyNumberFormat="1" applyFont="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3" fillId="2" borderId="56" xfId="0" applyFont="1" applyFill="1" applyBorder="1" applyAlignment="1" applyProtection="1">
      <alignment horizontal="center" vertical="center"/>
    </xf>
  </cellXfs>
  <cellStyles count="1">
    <cellStyle name="標準"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92393</xdr:colOff>
      <xdr:row>5</xdr:row>
      <xdr:rowOff>657701</xdr:rowOff>
    </xdr:from>
    <xdr:to>
      <xdr:col>25</xdr:col>
      <xdr:colOff>647570</xdr:colOff>
      <xdr:row>6</xdr:row>
      <xdr:rowOff>7243</xdr:rowOff>
    </xdr:to>
    <xdr:sp macro="" textlink="">
      <xdr:nvSpPr>
        <xdr:cNvPr id="30721" name="Text Box 1">
          <a:extLst>
            <a:ext uri="{FF2B5EF4-FFF2-40B4-BE49-F238E27FC236}">
              <a16:creationId xmlns:a16="http://schemas.microsoft.com/office/drawing/2014/main" id="{EBC7F838-C899-7820-13D0-796A5ED81FC9}"/>
            </a:ext>
          </a:extLst>
        </xdr:cNvPr>
        <xdr:cNvSpPr txBox="1">
          <a:spLocks noChangeArrowheads="1"/>
        </xdr:cNvSpPr>
      </xdr:nvSpPr>
      <xdr:spPr bwMode="auto">
        <a:xfrm>
          <a:off x="11546206" y="2574607"/>
          <a:ext cx="555177" cy="27823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32</xdr:col>
      <xdr:colOff>40005</xdr:colOff>
      <xdr:row>5</xdr:row>
      <xdr:rowOff>645795</xdr:rowOff>
    </xdr:from>
    <xdr:to>
      <xdr:col>32</xdr:col>
      <xdr:colOff>643299</xdr:colOff>
      <xdr:row>5</xdr:row>
      <xdr:rowOff>924025</xdr:rowOff>
    </xdr:to>
    <xdr:sp macro="" textlink="">
      <xdr:nvSpPr>
        <xdr:cNvPr id="30722" name="Text Box 2">
          <a:extLst>
            <a:ext uri="{FF2B5EF4-FFF2-40B4-BE49-F238E27FC236}">
              <a16:creationId xmlns:a16="http://schemas.microsoft.com/office/drawing/2014/main" id="{22C5274E-5ECA-9722-14D1-FBF4359CFDDD}"/>
            </a:ext>
          </a:extLst>
        </xdr:cNvPr>
        <xdr:cNvSpPr txBox="1">
          <a:spLocks noChangeArrowheads="1"/>
        </xdr:cNvSpPr>
      </xdr:nvSpPr>
      <xdr:spPr bwMode="auto">
        <a:xfrm>
          <a:off x="8858250" y="3105150"/>
          <a:ext cx="600075" cy="28575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27</xdr:col>
      <xdr:colOff>483235</xdr:colOff>
      <xdr:row>5</xdr:row>
      <xdr:rowOff>548217</xdr:rowOff>
    </xdr:from>
    <xdr:to>
      <xdr:col>29</xdr:col>
      <xdr:colOff>31750</xdr:colOff>
      <xdr:row>5</xdr:row>
      <xdr:rowOff>843807</xdr:rowOff>
    </xdr:to>
    <xdr:sp macro="" textlink="">
      <xdr:nvSpPr>
        <xdr:cNvPr id="30724" name="Text Box 4">
          <a:extLst>
            <a:ext uri="{FF2B5EF4-FFF2-40B4-BE49-F238E27FC236}">
              <a16:creationId xmlns:a16="http://schemas.microsoft.com/office/drawing/2014/main" id="{A4858DAB-20D3-77C4-4148-BBB7A47902B8}"/>
            </a:ext>
          </a:extLst>
        </xdr:cNvPr>
        <xdr:cNvSpPr txBox="1">
          <a:spLocks noChangeArrowheads="1"/>
        </xdr:cNvSpPr>
      </xdr:nvSpPr>
      <xdr:spPr bwMode="auto">
        <a:xfrm>
          <a:off x="11932285" y="2281767"/>
          <a:ext cx="520065" cy="295590"/>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(様式３)</a:t>
          </a:r>
          <a:endParaRPr lang="ja-JP" altLang="en-US"/>
        </a:p>
      </xdr:txBody>
    </xdr:sp>
    <xdr:clientData/>
  </xdr:twoCellAnchor>
  <xdr:twoCellAnchor>
    <xdr:from>
      <xdr:col>32</xdr:col>
      <xdr:colOff>35719</xdr:colOff>
      <xdr:row>5</xdr:row>
      <xdr:rowOff>352902</xdr:rowOff>
    </xdr:from>
    <xdr:to>
      <xdr:col>33</xdr:col>
      <xdr:colOff>24396</xdr:colOff>
      <xdr:row>5</xdr:row>
      <xdr:rowOff>695802</xdr:rowOff>
    </xdr:to>
    <xdr:sp macro="" textlink="">
      <xdr:nvSpPr>
        <xdr:cNvPr id="30725" name="Text Box 5">
          <a:extLst>
            <a:ext uri="{FF2B5EF4-FFF2-40B4-BE49-F238E27FC236}">
              <a16:creationId xmlns:a16="http://schemas.microsoft.com/office/drawing/2014/main" id="{F2EF6A3E-668B-6FB8-D5B6-9CBFAB1F2C48}"/>
            </a:ext>
          </a:extLst>
        </xdr:cNvPr>
        <xdr:cNvSpPr txBox="1">
          <a:spLocks noChangeArrowheads="1"/>
        </xdr:cNvSpPr>
      </xdr:nvSpPr>
      <xdr:spPr bwMode="auto">
        <a:xfrm>
          <a:off x="15073313" y="2269808"/>
          <a:ext cx="643521" cy="342900"/>
        </a:xfrm>
        <a:prstGeom prst="rect">
          <a:avLst/>
        </a:prstGeom>
        <a:noFill/>
        <a:ln>
          <a:noFill/>
        </a:ln>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⑪～⑮の　合計</a:t>
          </a:r>
          <a:endParaRPr lang="ja-JP" altLang="en-US"/>
        </a:p>
      </xdr:txBody>
    </xdr:sp>
    <xdr:clientData/>
  </xdr:twoCellAnchor>
  <xdr:twoCellAnchor>
    <xdr:from>
      <xdr:col>24</xdr:col>
      <xdr:colOff>0</xdr:colOff>
      <xdr:row>5</xdr:row>
      <xdr:rowOff>695325</xdr:rowOff>
    </xdr:from>
    <xdr:to>
      <xdr:col>24</xdr:col>
      <xdr:colOff>0</xdr:colOff>
      <xdr:row>6</xdr:row>
      <xdr:rowOff>0</xdr:rowOff>
    </xdr:to>
    <xdr:sp macro="" textlink="">
      <xdr:nvSpPr>
        <xdr:cNvPr id="30730" name="Text Box 10">
          <a:extLst>
            <a:ext uri="{FF2B5EF4-FFF2-40B4-BE49-F238E27FC236}">
              <a16:creationId xmlns:a16="http://schemas.microsoft.com/office/drawing/2014/main" id="{F3C6093C-180A-90E2-E025-16567FF7129F}"/>
            </a:ext>
          </a:extLst>
        </xdr:cNvPr>
        <xdr:cNvSpPr txBox="1">
          <a:spLocks noChangeArrowheads="1"/>
        </xdr:cNvSpPr>
      </xdr:nvSpPr>
      <xdr:spPr bwMode="auto">
        <a:xfrm>
          <a:off x="10620375" y="3162300"/>
          <a:ext cx="476250" cy="238125"/>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11</xdr:col>
      <xdr:colOff>232833</xdr:colOff>
      <xdr:row>5</xdr:row>
      <xdr:rowOff>664633</xdr:rowOff>
    </xdr:from>
    <xdr:to>
      <xdr:col>12</xdr:col>
      <xdr:colOff>233891</xdr:colOff>
      <xdr:row>5</xdr:row>
      <xdr:rowOff>909108</xdr:rowOff>
    </xdr:to>
    <xdr:sp macro="" textlink="">
      <xdr:nvSpPr>
        <xdr:cNvPr id="16" name="Text Box 9">
          <a:extLst>
            <a:ext uri="{FF2B5EF4-FFF2-40B4-BE49-F238E27FC236}">
              <a16:creationId xmlns:a16="http://schemas.microsoft.com/office/drawing/2014/main" id="{1A5132CE-B631-792E-1909-22F03A1687D2}"/>
            </a:ext>
          </a:extLst>
        </xdr:cNvPr>
        <xdr:cNvSpPr txBox="1">
          <a:spLocks noChangeArrowheads="1"/>
        </xdr:cNvSpPr>
      </xdr:nvSpPr>
      <xdr:spPr bwMode="auto">
        <a:xfrm>
          <a:off x="5598583" y="2400300"/>
          <a:ext cx="2762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12</xdr:col>
      <xdr:colOff>233891</xdr:colOff>
      <xdr:row>5</xdr:row>
      <xdr:rowOff>675217</xdr:rowOff>
    </xdr:from>
    <xdr:to>
      <xdr:col>14</xdr:col>
      <xdr:colOff>172508</xdr:colOff>
      <xdr:row>5</xdr:row>
      <xdr:rowOff>919692</xdr:rowOff>
    </xdr:to>
    <xdr:sp macro="" textlink="">
      <xdr:nvSpPr>
        <xdr:cNvPr id="17" name="Text Box 9">
          <a:extLst>
            <a:ext uri="{FF2B5EF4-FFF2-40B4-BE49-F238E27FC236}">
              <a16:creationId xmlns:a16="http://schemas.microsoft.com/office/drawing/2014/main" id="{DD9A97BE-DCA9-DAE3-A784-9B57CB2DBC74}"/>
            </a:ext>
          </a:extLst>
        </xdr:cNvPr>
        <xdr:cNvSpPr txBox="1">
          <a:spLocks noChangeArrowheads="1"/>
        </xdr:cNvSpPr>
      </xdr:nvSpPr>
      <xdr:spPr bwMode="auto">
        <a:xfrm>
          <a:off x="5874808" y="2410884"/>
          <a:ext cx="83820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14</xdr:col>
      <xdr:colOff>23813</xdr:colOff>
      <xdr:row>5</xdr:row>
      <xdr:rowOff>666750</xdr:rowOff>
    </xdr:from>
    <xdr:to>
      <xdr:col>15</xdr:col>
      <xdr:colOff>0</xdr:colOff>
      <xdr:row>6</xdr:row>
      <xdr:rowOff>13493</xdr:rowOff>
    </xdr:to>
    <xdr:sp macro="" textlink="">
      <xdr:nvSpPr>
        <xdr:cNvPr id="19" name="Text Box 9">
          <a:extLst>
            <a:ext uri="{FF2B5EF4-FFF2-40B4-BE49-F238E27FC236}">
              <a16:creationId xmlns:a16="http://schemas.microsoft.com/office/drawing/2014/main" id="{ED27C627-4C79-6022-A98E-1B52C3C81CB0}"/>
            </a:ext>
          </a:extLst>
        </xdr:cNvPr>
        <xdr:cNvSpPr txBox="1">
          <a:spLocks noChangeArrowheads="1"/>
        </xdr:cNvSpPr>
      </xdr:nvSpPr>
      <xdr:spPr bwMode="auto">
        <a:xfrm>
          <a:off x="6917532" y="2583656"/>
          <a:ext cx="466461" cy="27543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14</xdr:col>
      <xdr:colOff>297064</xdr:colOff>
      <xdr:row>5</xdr:row>
      <xdr:rowOff>675217</xdr:rowOff>
    </xdr:from>
    <xdr:to>
      <xdr:col>16</xdr:col>
      <xdr:colOff>275633</xdr:colOff>
      <xdr:row>5</xdr:row>
      <xdr:rowOff>919692</xdr:rowOff>
    </xdr:to>
    <xdr:sp macro="" textlink="">
      <xdr:nvSpPr>
        <xdr:cNvPr id="20" name="Text Box 9">
          <a:extLst>
            <a:ext uri="{FF2B5EF4-FFF2-40B4-BE49-F238E27FC236}">
              <a16:creationId xmlns:a16="http://schemas.microsoft.com/office/drawing/2014/main" id="{122AFC94-F757-E89E-9359-9FF5F98D6B0E}"/>
            </a:ext>
          </a:extLst>
        </xdr:cNvPr>
        <xdr:cNvSpPr txBox="1">
          <a:spLocks noChangeArrowheads="1"/>
        </xdr:cNvSpPr>
      </xdr:nvSpPr>
      <xdr:spPr bwMode="auto">
        <a:xfrm>
          <a:off x="6449093" y="2591423"/>
          <a:ext cx="94227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17</xdr:col>
      <xdr:colOff>29899</xdr:colOff>
      <xdr:row>5</xdr:row>
      <xdr:rowOff>686065</xdr:rowOff>
    </xdr:from>
    <xdr:to>
      <xdr:col>18</xdr:col>
      <xdr:colOff>12436</xdr:colOff>
      <xdr:row>5</xdr:row>
      <xdr:rowOff>928423</xdr:rowOff>
    </xdr:to>
    <xdr:sp macro="" textlink="">
      <xdr:nvSpPr>
        <xdr:cNvPr id="21" name="Text Box 9">
          <a:extLst>
            <a:ext uri="{FF2B5EF4-FFF2-40B4-BE49-F238E27FC236}">
              <a16:creationId xmlns:a16="http://schemas.microsoft.com/office/drawing/2014/main" id="{D8DEBD65-AAD2-1C32-7BEB-6394581B7E3A}"/>
            </a:ext>
          </a:extLst>
        </xdr:cNvPr>
        <xdr:cNvSpPr txBox="1">
          <a:spLocks noChangeArrowheads="1"/>
        </xdr:cNvSpPr>
      </xdr:nvSpPr>
      <xdr:spPr bwMode="auto">
        <a:xfrm>
          <a:off x="7899930" y="2602971"/>
          <a:ext cx="470694" cy="24235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⑤</a:t>
          </a:r>
          <a:endParaRPr lang="ja-JP" altLang="en-US"/>
        </a:p>
      </xdr:txBody>
    </xdr:sp>
    <xdr:clientData/>
  </xdr:twoCellAnchor>
  <xdr:twoCellAnchor>
    <xdr:from>
      <xdr:col>18</xdr:col>
      <xdr:colOff>126205</xdr:colOff>
      <xdr:row>5</xdr:row>
      <xdr:rowOff>688447</xdr:rowOff>
    </xdr:from>
    <xdr:to>
      <xdr:col>18</xdr:col>
      <xdr:colOff>592932</xdr:colOff>
      <xdr:row>6</xdr:row>
      <xdr:rowOff>4234</xdr:rowOff>
    </xdr:to>
    <xdr:sp macro="" textlink="">
      <xdr:nvSpPr>
        <xdr:cNvPr id="22" name="Text Box 9">
          <a:extLst>
            <a:ext uri="{FF2B5EF4-FFF2-40B4-BE49-F238E27FC236}">
              <a16:creationId xmlns:a16="http://schemas.microsoft.com/office/drawing/2014/main" id="{72948B18-56BB-0BD0-592A-EB47622A1388}"/>
            </a:ext>
          </a:extLst>
        </xdr:cNvPr>
        <xdr:cNvSpPr txBox="1">
          <a:spLocks noChangeArrowheads="1"/>
        </xdr:cNvSpPr>
      </xdr:nvSpPr>
      <xdr:spPr bwMode="auto">
        <a:xfrm>
          <a:off x="8484393" y="2605353"/>
          <a:ext cx="466727"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20</xdr:col>
      <xdr:colOff>46304</xdr:colOff>
      <xdr:row>5</xdr:row>
      <xdr:rowOff>686858</xdr:rowOff>
    </xdr:from>
    <xdr:to>
      <xdr:col>20</xdr:col>
      <xdr:colOff>478104</xdr:colOff>
      <xdr:row>6</xdr:row>
      <xdr:rowOff>0</xdr:rowOff>
    </xdr:to>
    <xdr:sp macro="" textlink="">
      <xdr:nvSpPr>
        <xdr:cNvPr id="23" name="Text Box 9">
          <a:extLst>
            <a:ext uri="{FF2B5EF4-FFF2-40B4-BE49-F238E27FC236}">
              <a16:creationId xmlns:a16="http://schemas.microsoft.com/office/drawing/2014/main" id="{09642A14-BCA5-9CC7-0039-9A56E1BFB612}"/>
            </a:ext>
          </a:extLst>
        </xdr:cNvPr>
        <xdr:cNvSpPr txBox="1">
          <a:spLocks noChangeArrowheads="1"/>
        </xdr:cNvSpPr>
      </xdr:nvSpPr>
      <xdr:spPr bwMode="auto">
        <a:xfrm>
          <a:off x="9059335" y="2603764"/>
          <a:ext cx="431800" cy="24183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24</xdr:col>
      <xdr:colOff>85725</xdr:colOff>
      <xdr:row>5</xdr:row>
      <xdr:rowOff>704851</xdr:rowOff>
    </xdr:from>
    <xdr:to>
      <xdr:col>24</xdr:col>
      <xdr:colOff>466725</xdr:colOff>
      <xdr:row>6</xdr:row>
      <xdr:rowOff>15876</xdr:rowOff>
    </xdr:to>
    <xdr:sp macro="" textlink="">
      <xdr:nvSpPr>
        <xdr:cNvPr id="24" name="Text Box 9">
          <a:extLst>
            <a:ext uri="{FF2B5EF4-FFF2-40B4-BE49-F238E27FC236}">
              <a16:creationId xmlns:a16="http://schemas.microsoft.com/office/drawing/2014/main" id="{A30A4F2B-12A2-9BD8-5BC0-F867F8E6219F}"/>
            </a:ext>
          </a:extLst>
        </xdr:cNvPr>
        <xdr:cNvSpPr txBox="1">
          <a:spLocks noChangeArrowheads="1"/>
        </xdr:cNvSpPr>
      </xdr:nvSpPr>
      <xdr:spPr bwMode="auto">
        <a:xfrm flipH="1">
          <a:off x="10125075" y="2619376"/>
          <a:ext cx="38100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26</xdr:col>
      <xdr:colOff>11643</xdr:colOff>
      <xdr:row>5</xdr:row>
      <xdr:rowOff>718080</xdr:rowOff>
    </xdr:from>
    <xdr:to>
      <xdr:col>26</xdr:col>
      <xdr:colOff>459318</xdr:colOff>
      <xdr:row>6</xdr:row>
      <xdr:rowOff>33867</xdr:rowOff>
    </xdr:to>
    <xdr:sp macro="" textlink="">
      <xdr:nvSpPr>
        <xdr:cNvPr id="25" name="Text Box 9">
          <a:extLst>
            <a:ext uri="{FF2B5EF4-FFF2-40B4-BE49-F238E27FC236}">
              <a16:creationId xmlns:a16="http://schemas.microsoft.com/office/drawing/2014/main" id="{88691A8D-2F1F-96A9-58D3-5747D49AF995}"/>
            </a:ext>
          </a:extLst>
        </xdr:cNvPr>
        <xdr:cNvSpPr txBox="1">
          <a:spLocks noChangeArrowheads="1"/>
        </xdr:cNvSpPr>
      </xdr:nvSpPr>
      <xdr:spPr bwMode="auto">
        <a:xfrm>
          <a:off x="11279718" y="2632605"/>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22</xdr:col>
      <xdr:colOff>29369</xdr:colOff>
      <xdr:row>5</xdr:row>
      <xdr:rowOff>679186</xdr:rowOff>
    </xdr:from>
    <xdr:to>
      <xdr:col>22</xdr:col>
      <xdr:colOff>470694</xdr:colOff>
      <xdr:row>5</xdr:row>
      <xdr:rowOff>921016</xdr:rowOff>
    </xdr:to>
    <xdr:sp macro="" textlink="">
      <xdr:nvSpPr>
        <xdr:cNvPr id="26" name="Text Box 9">
          <a:extLst>
            <a:ext uri="{FF2B5EF4-FFF2-40B4-BE49-F238E27FC236}">
              <a16:creationId xmlns:a16="http://schemas.microsoft.com/office/drawing/2014/main" id="{59DEC4B5-D169-FE03-2853-372C32A44C03}"/>
            </a:ext>
          </a:extLst>
        </xdr:cNvPr>
        <xdr:cNvSpPr txBox="1">
          <a:spLocks noChangeArrowheads="1"/>
        </xdr:cNvSpPr>
      </xdr:nvSpPr>
      <xdr:spPr bwMode="auto">
        <a:xfrm>
          <a:off x="9530557" y="2596092"/>
          <a:ext cx="441325" cy="241830"/>
        </a:xfrm>
        <a:prstGeom prst="rect">
          <a:avLst/>
        </a:prstGeom>
        <a:noFill/>
        <a:ln>
          <a:noFill/>
        </a:ln>
      </xdr:spPr>
      <xdr:txBody>
        <a:bodyPr vertOverflow="clip" wrap="square" lIns="36576" tIns="18288" rIns="36576" bIns="0" anchor="t" upright="1"/>
        <a:lstStyle/>
        <a:p>
          <a:pPr algn="ctr" rtl="0">
            <a:defRPr sz="1000"/>
          </a:pPr>
          <a:r>
            <a:rPr lang="ja-JP" altLang="en-US" sz="1200" b="1"/>
            <a:t>⑨</a:t>
          </a:r>
        </a:p>
      </xdr:txBody>
    </xdr:sp>
    <xdr:clientData/>
  </xdr:twoCellAnchor>
  <xdr:twoCellAnchor>
    <xdr:from>
      <xdr:col>23</xdr:col>
      <xdr:colOff>46832</xdr:colOff>
      <xdr:row>5</xdr:row>
      <xdr:rowOff>683419</xdr:rowOff>
    </xdr:from>
    <xdr:to>
      <xdr:col>24</xdr:col>
      <xdr:colOff>0</xdr:colOff>
      <xdr:row>5</xdr:row>
      <xdr:rowOff>925249</xdr:rowOff>
    </xdr:to>
    <xdr:sp macro="" textlink="">
      <xdr:nvSpPr>
        <xdr:cNvPr id="27" name="Text Box 9">
          <a:extLst>
            <a:ext uri="{FF2B5EF4-FFF2-40B4-BE49-F238E27FC236}">
              <a16:creationId xmlns:a16="http://schemas.microsoft.com/office/drawing/2014/main" id="{9235B8FE-7AAD-F858-BA82-4791731AB9DE}"/>
            </a:ext>
          </a:extLst>
        </xdr:cNvPr>
        <xdr:cNvSpPr txBox="1">
          <a:spLocks noChangeArrowheads="1"/>
        </xdr:cNvSpPr>
      </xdr:nvSpPr>
      <xdr:spPr bwMode="auto">
        <a:xfrm>
          <a:off x="10036176" y="2600325"/>
          <a:ext cx="450850" cy="24183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⑩</a:t>
          </a:r>
          <a:endParaRPr lang="ja-JP" altLang="en-US" b="1"/>
        </a:p>
      </xdr:txBody>
    </xdr:sp>
    <xdr:clientData/>
  </xdr:twoCellAnchor>
  <xdr:twoCellAnchor>
    <xdr:from>
      <xdr:col>30</xdr:col>
      <xdr:colOff>479001</xdr:colOff>
      <xdr:row>5</xdr:row>
      <xdr:rowOff>524934</xdr:rowOff>
    </xdr:from>
    <xdr:to>
      <xdr:col>32</xdr:col>
      <xdr:colOff>37041</xdr:colOff>
      <xdr:row>5</xdr:row>
      <xdr:rowOff>820524</xdr:rowOff>
    </xdr:to>
    <xdr:sp macro="" textlink="">
      <xdr:nvSpPr>
        <xdr:cNvPr id="28" name="Text Box 4">
          <a:extLst>
            <a:ext uri="{FF2B5EF4-FFF2-40B4-BE49-F238E27FC236}">
              <a16:creationId xmlns:a16="http://schemas.microsoft.com/office/drawing/2014/main" id="{B15BE7C6-A3ED-80B3-9884-10E5048281BB}"/>
            </a:ext>
          </a:extLst>
        </xdr:cNvPr>
        <xdr:cNvSpPr txBox="1">
          <a:spLocks noChangeArrowheads="1"/>
        </xdr:cNvSpPr>
      </xdr:nvSpPr>
      <xdr:spPr bwMode="auto">
        <a:xfrm>
          <a:off x="13385376" y="2258484"/>
          <a:ext cx="529590" cy="295590"/>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(様式３)</a:t>
          </a:r>
          <a:endParaRPr lang="ja-JP" altLang="en-US"/>
        </a:p>
      </xdr:txBody>
    </xdr:sp>
    <xdr:clientData/>
  </xdr:twoCellAnchor>
  <xdr:twoCellAnchor>
    <xdr:from>
      <xdr:col>28</xdr:col>
      <xdr:colOff>27782</xdr:colOff>
      <xdr:row>5</xdr:row>
      <xdr:rowOff>717816</xdr:rowOff>
    </xdr:from>
    <xdr:to>
      <xdr:col>28</xdr:col>
      <xdr:colOff>475457</xdr:colOff>
      <xdr:row>6</xdr:row>
      <xdr:rowOff>24079</xdr:rowOff>
    </xdr:to>
    <xdr:sp macro="" textlink="">
      <xdr:nvSpPr>
        <xdr:cNvPr id="50" name="Text Box 9">
          <a:extLst>
            <a:ext uri="{FF2B5EF4-FFF2-40B4-BE49-F238E27FC236}">
              <a16:creationId xmlns:a16="http://schemas.microsoft.com/office/drawing/2014/main" id="{5003AF22-2D5A-BCA1-361D-1F25BFD1742E}"/>
            </a:ext>
          </a:extLst>
        </xdr:cNvPr>
        <xdr:cNvSpPr txBox="1">
          <a:spLocks noChangeArrowheads="1"/>
        </xdr:cNvSpPr>
      </xdr:nvSpPr>
      <xdr:spPr bwMode="auto">
        <a:xfrm>
          <a:off x="12267407" y="2632341"/>
          <a:ext cx="447675" cy="239713"/>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29</xdr:col>
      <xdr:colOff>34925</xdr:colOff>
      <xdr:row>5</xdr:row>
      <xdr:rowOff>710671</xdr:rowOff>
    </xdr:from>
    <xdr:to>
      <xdr:col>29</xdr:col>
      <xdr:colOff>482600</xdr:colOff>
      <xdr:row>6</xdr:row>
      <xdr:rowOff>21696</xdr:rowOff>
    </xdr:to>
    <xdr:sp macro="" textlink="">
      <xdr:nvSpPr>
        <xdr:cNvPr id="51" name="Text Box 9">
          <a:extLst>
            <a:ext uri="{FF2B5EF4-FFF2-40B4-BE49-F238E27FC236}">
              <a16:creationId xmlns:a16="http://schemas.microsoft.com/office/drawing/2014/main" id="{01162C97-42CE-8F5D-363E-38B47AFA4D7B}"/>
            </a:ext>
          </a:extLst>
        </xdr:cNvPr>
        <xdr:cNvSpPr txBox="1">
          <a:spLocks noChangeArrowheads="1"/>
        </xdr:cNvSpPr>
      </xdr:nvSpPr>
      <xdr:spPr bwMode="auto">
        <a:xfrm>
          <a:off x="12760325" y="2625196"/>
          <a:ext cx="44767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31</xdr:col>
      <xdr:colOff>34926</xdr:colOff>
      <xdr:row>5</xdr:row>
      <xdr:rowOff>701147</xdr:rowOff>
    </xdr:from>
    <xdr:to>
      <xdr:col>31</xdr:col>
      <xdr:colOff>482601</xdr:colOff>
      <xdr:row>6</xdr:row>
      <xdr:rowOff>12172</xdr:rowOff>
    </xdr:to>
    <xdr:sp macro="" textlink="">
      <xdr:nvSpPr>
        <xdr:cNvPr id="52" name="Text Box 9">
          <a:extLst>
            <a:ext uri="{FF2B5EF4-FFF2-40B4-BE49-F238E27FC236}">
              <a16:creationId xmlns:a16="http://schemas.microsoft.com/office/drawing/2014/main" id="{3FFBBEF0-2454-34B0-D73E-5930AF0F684F}"/>
            </a:ext>
          </a:extLst>
        </xdr:cNvPr>
        <xdr:cNvSpPr txBox="1">
          <a:spLocks noChangeArrowheads="1"/>
        </xdr:cNvSpPr>
      </xdr:nvSpPr>
      <xdr:spPr bwMode="auto">
        <a:xfrm>
          <a:off x="13731876" y="2615672"/>
          <a:ext cx="44767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⑮</a:t>
          </a:r>
          <a:endParaRPr lang="ja-JP" altLang="en-US"/>
        </a:p>
      </xdr:txBody>
    </xdr:sp>
    <xdr:clientData/>
  </xdr:twoCellAnchor>
  <xdr:twoCellAnchor>
    <xdr:from>
      <xdr:col>21</xdr:col>
      <xdr:colOff>29369</xdr:colOff>
      <xdr:row>5</xdr:row>
      <xdr:rowOff>679186</xdr:rowOff>
    </xdr:from>
    <xdr:to>
      <xdr:col>21</xdr:col>
      <xdr:colOff>470694</xdr:colOff>
      <xdr:row>5</xdr:row>
      <xdr:rowOff>921016</xdr:rowOff>
    </xdr:to>
    <xdr:sp macro="" textlink="">
      <xdr:nvSpPr>
        <xdr:cNvPr id="29" name="Text Box 9">
          <a:extLst>
            <a:ext uri="{FF2B5EF4-FFF2-40B4-BE49-F238E27FC236}">
              <a16:creationId xmlns:a16="http://schemas.microsoft.com/office/drawing/2014/main" id="{25F58FEB-6F46-9E8F-8657-69769D8E58C1}"/>
            </a:ext>
          </a:extLst>
        </xdr:cNvPr>
        <xdr:cNvSpPr txBox="1">
          <a:spLocks noChangeArrowheads="1"/>
        </xdr:cNvSpPr>
      </xdr:nvSpPr>
      <xdr:spPr bwMode="auto">
        <a:xfrm>
          <a:off x="9230519" y="2593711"/>
          <a:ext cx="441325" cy="24183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⑧</a:t>
          </a:r>
          <a:endParaRPr lang="ja-JP" altLang="en-US"/>
        </a:p>
      </xdr:txBody>
    </xdr:sp>
    <xdr:clientData/>
  </xdr:twoCellAnchor>
  <xdr:twoCellAnchor>
    <xdr:from>
      <xdr:col>26</xdr:col>
      <xdr:colOff>0</xdr:colOff>
      <xdr:row>5</xdr:row>
      <xdr:rowOff>544286</xdr:rowOff>
    </xdr:from>
    <xdr:to>
      <xdr:col>27</xdr:col>
      <xdr:colOff>38372</xdr:colOff>
      <xdr:row>5</xdr:row>
      <xdr:rowOff>839876</xdr:rowOff>
    </xdr:to>
    <xdr:sp macro="" textlink="">
      <xdr:nvSpPr>
        <xdr:cNvPr id="30" name="Text Box 4">
          <a:extLst>
            <a:ext uri="{FF2B5EF4-FFF2-40B4-BE49-F238E27FC236}">
              <a16:creationId xmlns:a16="http://schemas.microsoft.com/office/drawing/2014/main" id="{0F628750-0AEA-7E00-9CBB-9552FD38536D}"/>
            </a:ext>
          </a:extLst>
        </xdr:cNvPr>
        <xdr:cNvSpPr txBox="1">
          <a:spLocks noChangeArrowheads="1"/>
        </xdr:cNvSpPr>
      </xdr:nvSpPr>
      <xdr:spPr bwMode="auto">
        <a:xfrm>
          <a:off x="11593286" y="2449286"/>
          <a:ext cx="528229" cy="295590"/>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(様式２)</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33" name="Text Box 9">
          <a:extLst>
            <a:ext uri="{FF2B5EF4-FFF2-40B4-BE49-F238E27FC236}">
              <a16:creationId xmlns:a16="http://schemas.microsoft.com/office/drawing/2014/main" id="{31E248AF-27AB-C164-CA05-FACC21C66804}"/>
            </a:ext>
          </a:extLst>
        </xdr:cNvPr>
        <xdr:cNvSpPr txBox="1">
          <a:spLocks noChangeArrowheads="1"/>
        </xdr:cNvSpPr>
      </xdr:nvSpPr>
      <xdr:spPr bwMode="auto">
        <a:xfrm>
          <a:off x="7698580" y="3881703"/>
          <a:ext cx="466727" cy="39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4" name="Text Box 9">
          <a:extLst>
            <a:ext uri="{FF2B5EF4-FFF2-40B4-BE49-F238E27FC236}">
              <a16:creationId xmlns:a16="http://schemas.microsoft.com/office/drawing/2014/main" id="{D4B6DB47-399A-F342-B6F9-84F9F19AB312}"/>
            </a:ext>
          </a:extLst>
        </xdr:cNvPr>
        <xdr:cNvSpPr txBox="1">
          <a:spLocks noChangeArrowheads="1"/>
        </xdr:cNvSpPr>
      </xdr:nvSpPr>
      <xdr:spPr bwMode="auto">
        <a:xfrm>
          <a:off x="7698580" y="3881703"/>
          <a:ext cx="466727" cy="39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5" name="Text Box 9">
          <a:extLst>
            <a:ext uri="{FF2B5EF4-FFF2-40B4-BE49-F238E27FC236}">
              <a16:creationId xmlns:a16="http://schemas.microsoft.com/office/drawing/2014/main" id="{C91C5E7B-9C76-FBAA-4991-0A75BA6A69D8}"/>
            </a:ext>
          </a:extLst>
        </xdr:cNvPr>
        <xdr:cNvSpPr txBox="1">
          <a:spLocks noChangeArrowheads="1"/>
        </xdr:cNvSpPr>
      </xdr:nvSpPr>
      <xdr:spPr bwMode="auto">
        <a:xfrm>
          <a:off x="7698580" y="3881703"/>
          <a:ext cx="466727" cy="39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6" name="Text Box 9">
          <a:extLst>
            <a:ext uri="{FF2B5EF4-FFF2-40B4-BE49-F238E27FC236}">
              <a16:creationId xmlns:a16="http://schemas.microsoft.com/office/drawing/2014/main" id="{5C427F9B-85B5-0D95-397C-FB8E53A92D2C}"/>
            </a:ext>
          </a:extLst>
        </xdr:cNvPr>
        <xdr:cNvSpPr txBox="1">
          <a:spLocks noChangeArrowheads="1"/>
        </xdr:cNvSpPr>
      </xdr:nvSpPr>
      <xdr:spPr bwMode="auto">
        <a:xfrm>
          <a:off x="7698580" y="3881703"/>
          <a:ext cx="466727" cy="39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7" name="Text Box 9">
          <a:extLst>
            <a:ext uri="{FF2B5EF4-FFF2-40B4-BE49-F238E27FC236}">
              <a16:creationId xmlns:a16="http://schemas.microsoft.com/office/drawing/2014/main" id="{0B297D01-E315-F842-6204-696B625A82F7}"/>
            </a:ext>
          </a:extLst>
        </xdr:cNvPr>
        <xdr:cNvSpPr txBox="1">
          <a:spLocks noChangeArrowheads="1"/>
        </xdr:cNvSpPr>
      </xdr:nvSpPr>
      <xdr:spPr bwMode="auto">
        <a:xfrm>
          <a:off x="7698580" y="3881703"/>
          <a:ext cx="466727" cy="39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8" name="Text Box 9">
          <a:extLst>
            <a:ext uri="{FF2B5EF4-FFF2-40B4-BE49-F238E27FC236}">
              <a16:creationId xmlns:a16="http://schemas.microsoft.com/office/drawing/2014/main" id="{38189598-53C6-D23A-EDDB-9D63E33FA732}"/>
            </a:ext>
          </a:extLst>
        </xdr:cNvPr>
        <xdr:cNvSpPr txBox="1">
          <a:spLocks noChangeArrowheads="1"/>
        </xdr:cNvSpPr>
      </xdr:nvSpPr>
      <xdr:spPr bwMode="auto">
        <a:xfrm>
          <a:off x="7698580" y="3881703"/>
          <a:ext cx="466727" cy="39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9" name="Text Box 9">
          <a:extLst>
            <a:ext uri="{FF2B5EF4-FFF2-40B4-BE49-F238E27FC236}">
              <a16:creationId xmlns:a16="http://schemas.microsoft.com/office/drawing/2014/main" id="{50B264A8-0124-690E-2823-6CAC8D587317}"/>
            </a:ext>
          </a:extLst>
        </xdr:cNvPr>
        <xdr:cNvSpPr txBox="1">
          <a:spLocks noChangeArrowheads="1"/>
        </xdr:cNvSpPr>
      </xdr:nvSpPr>
      <xdr:spPr bwMode="auto">
        <a:xfrm>
          <a:off x="7698580" y="3881703"/>
          <a:ext cx="466727" cy="39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40" name="Text Box 9">
          <a:extLst>
            <a:ext uri="{FF2B5EF4-FFF2-40B4-BE49-F238E27FC236}">
              <a16:creationId xmlns:a16="http://schemas.microsoft.com/office/drawing/2014/main" id="{2484DC52-8864-FC24-BB97-A8C353399AAD}"/>
            </a:ext>
          </a:extLst>
        </xdr:cNvPr>
        <xdr:cNvSpPr txBox="1">
          <a:spLocks noChangeArrowheads="1"/>
        </xdr:cNvSpPr>
      </xdr:nvSpPr>
      <xdr:spPr bwMode="auto">
        <a:xfrm>
          <a:off x="7698580" y="3881703"/>
          <a:ext cx="466727" cy="39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41" name="Text Box 9">
          <a:extLst>
            <a:ext uri="{FF2B5EF4-FFF2-40B4-BE49-F238E27FC236}">
              <a16:creationId xmlns:a16="http://schemas.microsoft.com/office/drawing/2014/main" id="{BF9A41B7-4ED9-535A-3C27-5D2967700FF8}"/>
            </a:ext>
          </a:extLst>
        </xdr:cNvPr>
        <xdr:cNvSpPr txBox="1">
          <a:spLocks noChangeArrowheads="1"/>
        </xdr:cNvSpPr>
      </xdr:nvSpPr>
      <xdr:spPr bwMode="auto">
        <a:xfrm>
          <a:off x="7698580" y="3881703"/>
          <a:ext cx="466727" cy="39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4" name="Text Box 9">
          <a:extLst>
            <a:ext uri="{FF2B5EF4-FFF2-40B4-BE49-F238E27FC236}">
              <a16:creationId xmlns:a16="http://schemas.microsoft.com/office/drawing/2014/main" id="{3CF44972-D49C-4A9C-2320-D1B1B5CD3232}"/>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5" name="Text Box 9">
          <a:extLst>
            <a:ext uri="{FF2B5EF4-FFF2-40B4-BE49-F238E27FC236}">
              <a16:creationId xmlns:a16="http://schemas.microsoft.com/office/drawing/2014/main" id="{5DCB6EFF-4CE4-0165-BE32-504B04CEFC25}"/>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6" name="Text Box 9">
          <a:extLst>
            <a:ext uri="{FF2B5EF4-FFF2-40B4-BE49-F238E27FC236}">
              <a16:creationId xmlns:a16="http://schemas.microsoft.com/office/drawing/2014/main" id="{72EA455E-2D70-432F-1495-BEF7A497F73C}"/>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7" name="Text Box 9">
          <a:extLst>
            <a:ext uri="{FF2B5EF4-FFF2-40B4-BE49-F238E27FC236}">
              <a16:creationId xmlns:a16="http://schemas.microsoft.com/office/drawing/2014/main" id="{DE25808D-1897-FFE7-7BCD-579222B6691F}"/>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8" name="Text Box 9">
          <a:extLst>
            <a:ext uri="{FF2B5EF4-FFF2-40B4-BE49-F238E27FC236}">
              <a16:creationId xmlns:a16="http://schemas.microsoft.com/office/drawing/2014/main" id="{10F35E66-454C-46DF-0F17-EA0ABBC8603B}"/>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9" name="Text Box 9">
          <a:extLst>
            <a:ext uri="{FF2B5EF4-FFF2-40B4-BE49-F238E27FC236}">
              <a16:creationId xmlns:a16="http://schemas.microsoft.com/office/drawing/2014/main" id="{EC50209C-DB78-A40C-B09B-7FE560BEB909}"/>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10" name="Text Box 9">
          <a:extLst>
            <a:ext uri="{FF2B5EF4-FFF2-40B4-BE49-F238E27FC236}">
              <a16:creationId xmlns:a16="http://schemas.microsoft.com/office/drawing/2014/main" id="{52715242-F1A9-A566-EE70-9C7A5C33E686}"/>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11" name="Text Box 9">
          <a:extLst>
            <a:ext uri="{FF2B5EF4-FFF2-40B4-BE49-F238E27FC236}">
              <a16:creationId xmlns:a16="http://schemas.microsoft.com/office/drawing/2014/main" id="{B84A5195-B2D1-7CD1-B9FB-83E7727F1C7D}"/>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12" name="Text Box 9">
          <a:extLst>
            <a:ext uri="{FF2B5EF4-FFF2-40B4-BE49-F238E27FC236}">
              <a16:creationId xmlns:a16="http://schemas.microsoft.com/office/drawing/2014/main" id="{5A49F6AE-229B-1B3C-D24E-A8BF949D0D77}"/>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15" name="Text Box 9">
          <a:extLst>
            <a:ext uri="{FF2B5EF4-FFF2-40B4-BE49-F238E27FC236}">
              <a16:creationId xmlns:a16="http://schemas.microsoft.com/office/drawing/2014/main" id="{8647C4EA-108F-A6F4-6C80-EB0DF0CDBD9A}"/>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18" name="Text Box 9">
          <a:extLst>
            <a:ext uri="{FF2B5EF4-FFF2-40B4-BE49-F238E27FC236}">
              <a16:creationId xmlns:a16="http://schemas.microsoft.com/office/drawing/2014/main" id="{8946E085-0A82-AB7A-E971-37A14C9E83A8}"/>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720" name="Text Box 9">
          <a:extLst>
            <a:ext uri="{FF2B5EF4-FFF2-40B4-BE49-F238E27FC236}">
              <a16:creationId xmlns:a16="http://schemas.microsoft.com/office/drawing/2014/main" id="{4AF8FCD4-6C41-73AA-4D3A-E6684247A9EF}"/>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723" name="Text Box 9">
          <a:extLst>
            <a:ext uri="{FF2B5EF4-FFF2-40B4-BE49-F238E27FC236}">
              <a16:creationId xmlns:a16="http://schemas.microsoft.com/office/drawing/2014/main" id="{BDC238D6-7BB0-C9DA-2D74-DCAF57CB5946}"/>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726" name="Text Box 9">
          <a:extLst>
            <a:ext uri="{FF2B5EF4-FFF2-40B4-BE49-F238E27FC236}">
              <a16:creationId xmlns:a16="http://schemas.microsoft.com/office/drawing/2014/main" id="{53754610-FFB4-1605-97A5-A167484C9357}"/>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727" name="Text Box 9">
          <a:extLst>
            <a:ext uri="{FF2B5EF4-FFF2-40B4-BE49-F238E27FC236}">
              <a16:creationId xmlns:a16="http://schemas.microsoft.com/office/drawing/2014/main" id="{FF149AB3-9D64-FA16-630C-2EB3B49C8124}"/>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728" name="Text Box 9">
          <a:extLst>
            <a:ext uri="{FF2B5EF4-FFF2-40B4-BE49-F238E27FC236}">
              <a16:creationId xmlns:a16="http://schemas.microsoft.com/office/drawing/2014/main" id="{F49022BC-139C-4CEF-2CBD-A5DEF26213C0}"/>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729" name="Text Box 9">
          <a:extLst>
            <a:ext uri="{FF2B5EF4-FFF2-40B4-BE49-F238E27FC236}">
              <a16:creationId xmlns:a16="http://schemas.microsoft.com/office/drawing/2014/main" id="{51455A88-E025-48C2-1119-810DD9173059}"/>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731" name="Text Box 9">
          <a:extLst>
            <a:ext uri="{FF2B5EF4-FFF2-40B4-BE49-F238E27FC236}">
              <a16:creationId xmlns:a16="http://schemas.microsoft.com/office/drawing/2014/main" id="{A8E2E7C3-7C48-9D44-7427-337672DC0491}"/>
            </a:ext>
          </a:extLst>
        </xdr:cNvPr>
        <xdr:cNvSpPr txBox="1">
          <a:spLocks noChangeArrowheads="1"/>
        </xdr:cNvSpPr>
      </xdr:nvSpPr>
      <xdr:spPr bwMode="auto">
        <a:xfrm>
          <a:off x="7729640"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5</xdr:row>
      <xdr:rowOff>688447</xdr:rowOff>
    </xdr:from>
    <xdr:to>
      <xdr:col>18</xdr:col>
      <xdr:colOff>592932</xdr:colOff>
      <xdr:row>6</xdr:row>
      <xdr:rowOff>4234</xdr:rowOff>
    </xdr:to>
    <xdr:sp macro="" textlink="">
      <xdr:nvSpPr>
        <xdr:cNvPr id="30733" name="Text Box 9">
          <a:extLst>
            <a:ext uri="{FF2B5EF4-FFF2-40B4-BE49-F238E27FC236}">
              <a16:creationId xmlns:a16="http://schemas.microsoft.com/office/drawing/2014/main" id="{EB015792-E56F-6FCC-7FE4-3DFC83387152}"/>
            </a:ext>
          </a:extLst>
        </xdr:cNvPr>
        <xdr:cNvSpPr txBox="1">
          <a:spLocks noChangeArrowheads="1"/>
        </xdr:cNvSpPr>
      </xdr:nvSpPr>
      <xdr:spPr bwMode="auto">
        <a:xfrm>
          <a:off x="13927930" y="3345922"/>
          <a:ext cx="466727"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19</xdr:col>
      <xdr:colOff>67235</xdr:colOff>
      <xdr:row>5</xdr:row>
      <xdr:rowOff>688447</xdr:rowOff>
    </xdr:from>
    <xdr:to>
      <xdr:col>19</xdr:col>
      <xdr:colOff>533962</xdr:colOff>
      <xdr:row>6</xdr:row>
      <xdr:rowOff>4234</xdr:rowOff>
    </xdr:to>
    <xdr:sp macro="" textlink="">
      <xdr:nvSpPr>
        <xdr:cNvPr id="30734" name="Text Box 9">
          <a:extLst>
            <a:ext uri="{FF2B5EF4-FFF2-40B4-BE49-F238E27FC236}">
              <a16:creationId xmlns:a16="http://schemas.microsoft.com/office/drawing/2014/main" id="{955320D2-C63A-E8A0-6090-F02FC259A8F2}"/>
            </a:ext>
          </a:extLst>
        </xdr:cNvPr>
        <xdr:cNvSpPr txBox="1">
          <a:spLocks noChangeArrowheads="1"/>
        </xdr:cNvSpPr>
      </xdr:nvSpPr>
      <xdr:spPr bwMode="auto">
        <a:xfrm>
          <a:off x="14469035" y="3345922"/>
          <a:ext cx="466727"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14</xdr:row>
      <xdr:rowOff>688447</xdr:rowOff>
    </xdr:from>
    <xdr:to>
      <xdr:col>19</xdr:col>
      <xdr:colOff>533962</xdr:colOff>
      <xdr:row>15</xdr:row>
      <xdr:rowOff>4234</xdr:rowOff>
    </xdr:to>
    <xdr:sp macro="" textlink="">
      <xdr:nvSpPr>
        <xdr:cNvPr id="30737" name="Text Box 9">
          <a:extLst>
            <a:ext uri="{FF2B5EF4-FFF2-40B4-BE49-F238E27FC236}">
              <a16:creationId xmlns:a16="http://schemas.microsoft.com/office/drawing/2014/main" id="{A438120E-41C3-D1DE-700E-94EED3870B37}"/>
            </a:ext>
          </a:extLst>
        </xdr:cNvPr>
        <xdr:cNvSpPr txBox="1">
          <a:spLocks noChangeArrowheads="1"/>
        </xdr:cNvSpPr>
      </xdr:nvSpPr>
      <xdr:spPr bwMode="auto">
        <a:xfrm>
          <a:off x="8440952"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17</xdr:row>
      <xdr:rowOff>688447</xdr:rowOff>
    </xdr:from>
    <xdr:to>
      <xdr:col>19</xdr:col>
      <xdr:colOff>533962</xdr:colOff>
      <xdr:row>18</xdr:row>
      <xdr:rowOff>4234</xdr:rowOff>
    </xdr:to>
    <xdr:sp macro="" textlink="">
      <xdr:nvSpPr>
        <xdr:cNvPr id="30738" name="Text Box 9">
          <a:extLst>
            <a:ext uri="{FF2B5EF4-FFF2-40B4-BE49-F238E27FC236}">
              <a16:creationId xmlns:a16="http://schemas.microsoft.com/office/drawing/2014/main" id="{96B1B41C-759A-E0F0-DF04-8E3FF313AE64}"/>
            </a:ext>
          </a:extLst>
        </xdr:cNvPr>
        <xdr:cNvSpPr txBox="1">
          <a:spLocks noChangeArrowheads="1"/>
        </xdr:cNvSpPr>
      </xdr:nvSpPr>
      <xdr:spPr bwMode="auto">
        <a:xfrm>
          <a:off x="8440952"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20</xdr:row>
      <xdr:rowOff>688447</xdr:rowOff>
    </xdr:from>
    <xdr:to>
      <xdr:col>19</xdr:col>
      <xdr:colOff>533962</xdr:colOff>
      <xdr:row>21</xdr:row>
      <xdr:rowOff>4234</xdr:rowOff>
    </xdr:to>
    <xdr:sp macro="" textlink="">
      <xdr:nvSpPr>
        <xdr:cNvPr id="30739" name="Text Box 9">
          <a:extLst>
            <a:ext uri="{FF2B5EF4-FFF2-40B4-BE49-F238E27FC236}">
              <a16:creationId xmlns:a16="http://schemas.microsoft.com/office/drawing/2014/main" id="{299C6F60-D196-9787-C9DB-B41D45F3BFAD}"/>
            </a:ext>
          </a:extLst>
        </xdr:cNvPr>
        <xdr:cNvSpPr txBox="1">
          <a:spLocks noChangeArrowheads="1"/>
        </xdr:cNvSpPr>
      </xdr:nvSpPr>
      <xdr:spPr bwMode="auto">
        <a:xfrm>
          <a:off x="8440952"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23</xdr:row>
      <xdr:rowOff>688447</xdr:rowOff>
    </xdr:from>
    <xdr:to>
      <xdr:col>19</xdr:col>
      <xdr:colOff>533962</xdr:colOff>
      <xdr:row>24</xdr:row>
      <xdr:rowOff>4234</xdr:rowOff>
    </xdr:to>
    <xdr:sp macro="" textlink="">
      <xdr:nvSpPr>
        <xdr:cNvPr id="30740" name="Text Box 9">
          <a:extLst>
            <a:ext uri="{FF2B5EF4-FFF2-40B4-BE49-F238E27FC236}">
              <a16:creationId xmlns:a16="http://schemas.microsoft.com/office/drawing/2014/main" id="{D487D6EF-C4D3-CF13-623F-C334030A10E3}"/>
            </a:ext>
          </a:extLst>
        </xdr:cNvPr>
        <xdr:cNvSpPr txBox="1">
          <a:spLocks noChangeArrowheads="1"/>
        </xdr:cNvSpPr>
      </xdr:nvSpPr>
      <xdr:spPr bwMode="auto">
        <a:xfrm>
          <a:off x="8440952"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26</xdr:row>
      <xdr:rowOff>688447</xdr:rowOff>
    </xdr:from>
    <xdr:to>
      <xdr:col>19</xdr:col>
      <xdr:colOff>533962</xdr:colOff>
      <xdr:row>27</xdr:row>
      <xdr:rowOff>4234</xdr:rowOff>
    </xdr:to>
    <xdr:sp macro="" textlink="">
      <xdr:nvSpPr>
        <xdr:cNvPr id="30741" name="Text Box 9">
          <a:extLst>
            <a:ext uri="{FF2B5EF4-FFF2-40B4-BE49-F238E27FC236}">
              <a16:creationId xmlns:a16="http://schemas.microsoft.com/office/drawing/2014/main" id="{38C1351C-B60E-5A36-0B40-6233070CC9D5}"/>
            </a:ext>
          </a:extLst>
        </xdr:cNvPr>
        <xdr:cNvSpPr txBox="1">
          <a:spLocks noChangeArrowheads="1"/>
        </xdr:cNvSpPr>
      </xdr:nvSpPr>
      <xdr:spPr bwMode="auto">
        <a:xfrm>
          <a:off x="8440952"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29</xdr:row>
      <xdr:rowOff>688447</xdr:rowOff>
    </xdr:from>
    <xdr:to>
      <xdr:col>19</xdr:col>
      <xdr:colOff>533962</xdr:colOff>
      <xdr:row>30</xdr:row>
      <xdr:rowOff>4234</xdr:rowOff>
    </xdr:to>
    <xdr:sp macro="" textlink="">
      <xdr:nvSpPr>
        <xdr:cNvPr id="30742" name="Text Box 9">
          <a:extLst>
            <a:ext uri="{FF2B5EF4-FFF2-40B4-BE49-F238E27FC236}">
              <a16:creationId xmlns:a16="http://schemas.microsoft.com/office/drawing/2014/main" id="{5A39183F-F8A8-369F-99B8-744CDD886939}"/>
            </a:ext>
          </a:extLst>
        </xdr:cNvPr>
        <xdr:cNvSpPr txBox="1">
          <a:spLocks noChangeArrowheads="1"/>
        </xdr:cNvSpPr>
      </xdr:nvSpPr>
      <xdr:spPr bwMode="auto">
        <a:xfrm>
          <a:off x="8440952"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32</xdr:row>
      <xdr:rowOff>688447</xdr:rowOff>
    </xdr:from>
    <xdr:to>
      <xdr:col>19</xdr:col>
      <xdr:colOff>533962</xdr:colOff>
      <xdr:row>33</xdr:row>
      <xdr:rowOff>4234</xdr:rowOff>
    </xdr:to>
    <xdr:sp macro="" textlink="">
      <xdr:nvSpPr>
        <xdr:cNvPr id="30743" name="Text Box 9">
          <a:extLst>
            <a:ext uri="{FF2B5EF4-FFF2-40B4-BE49-F238E27FC236}">
              <a16:creationId xmlns:a16="http://schemas.microsoft.com/office/drawing/2014/main" id="{721C1D0C-83E5-24A0-15DE-ACF9A8B1D3EA}"/>
            </a:ext>
          </a:extLst>
        </xdr:cNvPr>
        <xdr:cNvSpPr txBox="1">
          <a:spLocks noChangeArrowheads="1"/>
        </xdr:cNvSpPr>
      </xdr:nvSpPr>
      <xdr:spPr bwMode="auto">
        <a:xfrm>
          <a:off x="8440952"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35</xdr:row>
      <xdr:rowOff>688447</xdr:rowOff>
    </xdr:from>
    <xdr:to>
      <xdr:col>19</xdr:col>
      <xdr:colOff>533962</xdr:colOff>
      <xdr:row>36</xdr:row>
      <xdr:rowOff>4234</xdr:rowOff>
    </xdr:to>
    <xdr:sp macro="" textlink="">
      <xdr:nvSpPr>
        <xdr:cNvPr id="30744" name="Text Box 9">
          <a:extLst>
            <a:ext uri="{FF2B5EF4-FFF2-40B4-BE49-F238E27FC236}">
              <a16:creationId xmlns:a16="http://schemas.microsoft.com/office/drawing/2014/main" id="{B595DE85-C1E9-3410-A286-E02DF8DA420C}"/>
            </a:ext>
          </a:extLst>
        </xdr:cNvPr>
        <xdr:cNvSpPr txBox="1">
          <a:spLocks noChangeArrowheads="1"/>
        </xdr:cNvSpPr>
      </xdr:nvSpPr>
      <xdr:spPr bwMode="auto">
        <a:xfrm>
          <a:off x="8440952"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38</xdr:row>
      <xdr:rowOff>688447</xdr:rowOff>
    </xdr:from>
    <xdr:to>
      <xdr:col>19</xdr:col>
      <xdr:colOff>533962</xdr:colOff>
      <xdr:row>39</xdr:row>
      <xdr:rowOff>4234</xdr:rowOff>
    </xdr:to>
    <xdr:sp macro="" textlink="">
      <xdr:nvSpPr>
        <xdr:cNvPr id="30745" name="Text Box 9">
          <a:extLst>
            <a:ext uri="{FF2B5EF4-FFF2-40B4-BE49-F238E27FC236}">
              <a16:creationId xmlns:a16="http://schemas.microsoft.com/office/drawing/2014/main" id="{F6F117C0-C50D-2768-487D-FBF5CB7F39AD}"/>
            </a:ext>
          </a:extLst>
        </xdr:cNvPr>
        <xdr:cNvSpPr txBox="1">
          <a:spLocks noChangeArrowheads="1"/>
        </xdr:cNvSpPr>
      </xdr:nvSpPr>
      <xdr:spPr bwMode="auto">
        <a:xfrm>
          <a:off x="8440952" y="2601730"/>
          <a:ext cx="466727" cy="25172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18</xdr:col>
      <xdr:colOff>126205</xdr:colOff>
      <xdr:row>5</xdr:row>
      <xdr:rowOff>688447</xdr:rowOff>
    </xdr:from>
    <xdr:to>
      <xdr:col>18</xdr:col>
      <xdr:colOff>592932</xdr:colOff>
      <xdr:row>6</xdr:row>
      <xdr:rowOff>4234</xdr:rowOff>
    </xdr:to>
    <xdr:sp macro="" textlink="">
      <xdr:nvSpPr>
        <xdr:cNvPr id="30732" name="Text Box 9">
          <a:extLst>
            <a:ext uri="{FF2B5EF4-FFF2-40B4-BE49-F238E27FC236}">
              <a16:creationId xmlns:a16="http://schemas.microsoft.com/office/drawing/2014/main" id="{19255647-18E1-3E3F-1419-C4701EABDE44}"/>
            </a:ext>
          </a:extLst>
        </xdr:cNvPr>
        <xdr:cNvSpPr txBox="1">
          <a:spLocks noChangeArrowheads="1"/>
        </xdr:cNvSpPr>
      </xdr:nvSpPr>
      <xdr:spPr bwMode="auto">
        <a:xfrm>
          <a:off x="7729640" y="3873938"/>
          <a:ext cx="466727" cy="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5</xdr:row>
      <xdr:rowOff>688447</xdr:rowOff>
    </xdr:from>
    <xdr:to>
      <xdr:col>18</xdr:col>
      <xdr:colOff>592932</xdr:colOff>
      <xdr:row>6</xdr:row>
      <xdr:rowOff>4234</xdr:rowOff>
    </xdr:to>
    <xdr:sp macro="" textlink="">
      <xdr:nvSpPr>
        <xdr:cNvPr id="30746" name="Text Box 9">
          <a:extLst>
            <a:ext uri="{FF2B5EF4-FFF2-40B4-BE49-F238E27FC236}">
              <a16:creationId xmlns:a16="http://schemas.microsoft.com/office/drawing/2014/main" id="{26DC8149-95A5-3CB2-1A44-436F9DF8B618}"/>
            </a:ext>
          </a:extLst>
        </xdr:cNvPr>
        <xdr:cNvSpPr txBox="1">
          <a:spLocks noChangeArrowheads="1"/>
        </xdr:cNvSpPr>
      </xdr:nvSpPr>
      <xdr:spPr bwMode="auto">
        <a:xfrm>
          <a:off x="7729640" y="3873938"/>
          <a:ext cx="466727" cy="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5</xdr:row>
      <xdr:rowOff>688447</xdr:rowOff>
    </xdr:from>
    <xdr:to>
      <xdr:col>18</xdr:col>
      <xdr:colOff>592932</xdr:colOff>
      <xdr:row>6</xdr:row>
      <xdr:rowOff>4234</xdr:rowOff>
    </xdr:to>
    <xdr:sp macro="" textlink="">
      <xdr:nvSpPr>
        <xdr:cNvPr id="30747" name="Text Box 9">
          <a:extLst>
            <a:ext uri="{FF2B5EF4-FFF2-40B4-BE49-F238E27FC236}">
              <a16:creationId xmlns:a16="http://schemas.microsoft.com/office/drawing/2014/main" id="{857A9C1C-8866-BE5E-D0DF-54FD12C04CDC}"/>
            </a:ext>
          </a:extLst>
        </xdr:cNvPr>
        <xdr:cNvSpPr txBox="1">
          <a:spLocks noChangeArrowheads="1"/>
        </xdr:cNvSpPr>
      </xdr:nvSpPr>
      <xdr:spPr bwMode="auto">
        <a:xfrm>
          <a:off x="7729640" y="3873938"/>
          <a:ext cx="466727" cy="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19</xdr:col>
      <xdr:colOff>67235</xdr:colOff>
      <xdr:row>5</xdr:row>
      <xdr:rowOff>688447</xdr:rowOff>
    </xdr:from>
    <xdr:to>
      <xdr:col>19</xdr:col>
      <xdr:colOff>533962</xdr:colOff>
      <xdr:row>6</xdr:row>
      <xdr:rowOff>4234</xdr:rowOff>
    </xdr:to>
    <xdr:sp macro="" textlink="">
      <xdr:nvSpPr>
        <xdr:cNvPr id="30748" name="Text Box 9">
          <a:extLst>
            <a:ext uri="{FF2B5EF4-FFF2-40B4-BE49-F238E27FC236}">
              <a16:creationId xmlns:a16="http://schemas.microsoft.com/office/drawing/2014/main" id="{05BF12FE-77E0-F1AA-8C90-12CB3E8D6FC9}"/>
            </a:ext>
          </a:extLst>
        </xdr:cNvPr>
        <xdr:cNvSpPr txBox="1">
          <a:spLocks noChangeArrowheads="1"/>
        </xdr:cNvSpPr>
      </xdr:nvSpPr>
      <xdr:spPr bwMode="auto">
        <a:xfrm>
          <a:off x="8440952" y="3873938"/>
          <a:ext cx="466727" cy="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18</xdr:col>
      <xdr:colOff>126205</xdr:colOff>
      <xdr:row>11</xdr:row>
      <xdr:rowOff>688447</xdr:rowOff>
    </xdr:from>
    <xdr:to>
      <xdr:col>18</xdr:col>
      <xdr:colOff>592932</xdr:colOff>
      <xdr:row>12</xdr:row>
      <xdr:rowOff>4234</xdr:rowOff>
    </xdr:to>
    <xdr:sp macro="" textlink="">
      <xdr:nvSpPr>
        <xdr:cNvPr id="44" name="Text Box 9">
          <a:extLst>
            <a:ext uri="{FF2B5EF4-FFF2-40B4-BE49-F238E27FC236}">
              <a16:creationId xmlns:a16="http://schemas.microsoft.com/office/drawing/2014/main" id="{3E355E53-ED9E-82EF-3454-A4050B988223}"/>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11</xdr:row>
      <xdr:rowOff>688447</xdr:rowOff>
    </xdr:from>
    <xdr:to>
      <xdr:col>18</xdr:col>
      <xdr:colOff>592932</xdr:colOff>
      <xdr:row>12</xdr:row>
      <xdr:rowOff>4234</xdr:rowOff>
    </xdr:to>
    <xdr:sp macro="" textlink="">
      <xdr:nvSpPr>
        <xdr:cNvPr id="45" name="Text Box 9">
          <a:extLst>
            <a:ext uri="{FF2B5EF4-FFF2-40B4-BE49-F238E27FC236}">
              <a16:creationId xmlns:a16="http://schemas.microsoft.com/office/drawing/2014/main" id="{663BF572-1094-CF09-718E-55B50D562A8C}"/>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11</xdr:row>
      <xdr:rowOff>688447</xdr:rowOff>
    </xdr:from>
    <xdr:to>
      <xdr:col>18</xdr:col>
      <xdr:colOff>592932</xdr:colOff>
      <xdr:row>12</xdr:row>
      <xdr:rowOff>4234</xdr:rowOff>
    </xdr:to>
    <xdr:sp macro="" textlink="">
      <xdr:nvSpPr>
        <xdr:cNvPr id="46" name="Text Box 9">
          <a:extLst>
            <a:ext uri="{FF2B5EF4-FFF2-40B4-BE49-F238E27FC236}">
              <a16:creationId xmlns:a16="http://schemas.microsoft.com/office/drawing/2014/main" id="{CFC80802-C9E7-5DF5-4770-BE97E65588B8}"/>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11</xdr:row>
      <xdr:rowOff>688447</xdr:rowOff>
    </xdr:from>
    <xdr:to>
      <xdr:col>18</xdr:col>
      <xdr:colOff>592932</xdr:colOff>
      <xdr:row>12</xdr:row>
      <xdr:rowOff>4234</xdr:rowOff>
    </xdr:to>
    <xdr:sp macro="" textlink="">
      <xdr:nvSpPr>
        <xdr:cNvPr id="47" name="Text Box 9">
          <a:extLst>
            <a:ext uri="{FF2B5EF4-FFF2-40B4-BE49-F238E27FC236}">
              <a16:creationId xmlns:a16="http://schemas.microsoft.com/office/drawing/2014/main" id="{A92882E5-A6EF-3A67-9FC7-6B3CE9ED2DFB}"/>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11</xdr:row>
      <xdr:rowOff>688447</xdr:rowOff>
    </xdr:from>
    <xdr:to>
      <xdr:col>18</xdr:col>
      <xdr:colOff>592932</xdr:colOff>
      <xdr:row>12</xdr:row>
      <xdr:rowOff>4234</xdr:rowOff>
    </xdr:to>
    <xdr:sp macro="" textlink="">
      <xdr:nvSpPr>
        <xdr:cNvPr id="48" name="Text Box 9">
          <a:extLst>
            <a:ext uri="{FF2B5EF4-FFF2-40B4-BE49-F238E27FC236}">
              <a16:creationId xmlns:a16="http://schemas.microsoft.com/office/drawing/2014/main" id="{CCF0F487-AF22-7CEE-74FA-AED0BC9F88E8}"/>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49" name="Text Box 9">
          <a:extLst>
            <a:ext uri="{FF2B5EF4-FFF2-40B4-BE49-F238E27FC236}">
              <a16:creationId xmlns:a16="http://schemas.microsoft.com/office/drawing/2014/main" id="{4C3759EC-73C5-035C-3E12-EBBE177C0E1D}"/>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53" name="Text Box 9">
          <a:extLst>
            <a:ext uri="{FF2B5EF4-FFF2-40B4-BE49-F238E27FC236}">
              <a16:creationId xmlns:a16="http://schemas.microsoft.com/office/drawing/2014/main" id="{E9E5C667-D749-56C6-2643-CB021E7960D1}"/>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54" name="Text Box 9">
          <a:extLst>
            <a:ext uri="{FF2B5EF4-FFF2-40B4-BE49-F238E27FC236}">
              <a16:creationId xmlns:a16="http://schemas.microsoft.com/office/drawing/2014/main" id="{20313A13-36F9-5717-663C-0715E46A70E7}"/>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55" name="Text Box 9">
          <a:extLst>
            <a:ext uri="{FF2B5EF4-FFF2-40B4-BE49-F238E27FC236}">
              <a16:creationId xmlns:a16="http://schemas.microsoft.com/office/drawing/2014/main" id="{D067EFDE-4AF2-B176-1AC4-486315EE6497}"/>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56" name="Text Box 9">
          <a:extLst>
            <a:ext uri="{FF2B5EF4-FFF2-40B4-BE49-F238E27FC236}">
              <a16:creationId xmlns:a16="http://schemas.microsoft.com/office/drawing/2014/main" id="{AD2761EF-9C03-2536-B406-26CA791ACD8F}"/>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57" name="Text Box 9">
          <a:extLst>
            <a:ext uri="{FF2B5EF4-FFF2-40B4-BE49-F238E27FC236}">
              <a16:creationId xmlns:a16="http://schemas.microsoft.com/office/drawing/2014/main" id="{070A2F2F-5E99-DE84-8816-3F18DADDAF5B}"/>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58" name="Text Box 9">
          <a:extLst>
            <a:ext uri="{FF2B5EF4-FFF2-40B4-BE49-F238E27FC236}">
              <a16:creationId xmlns:a16="http://schemas.microsoft.com/office/drawing/2014/main" id="{2C128814-85BC-2784-289C-8AB511F0D68E}"/>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59" name="Text Box 9">
          <a:extLst>
            <a:ext uri="{FF2B5EF4-FFF2-40B4-BE49-F238E27FC236}">
              <a16:creationId xmlns:a16="http://schemas.microsoft.com/office/drawing/2014/main" id="{332A1F66-096A-DACD-B268-22A9E16784C7}"/>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60" name="Text Box 9">
          <a:extLst>
            <a:ext uri="{FF2B5EF4-FFF2-40B4-BE49-F238E27FC236}">
              <a16:creationId xmlns:a16="http://schemas.microsoft.com/office/drawing/2014/main" id="{AECFFD49-CBC6-DE2F-38A7-339EA4E701BC}"/>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61" name="Text Box 9">
          <a:extLst>
            <a:ext uri="{FF2B5EF4-FFF2-40B4-BE49-F238E27FC236}">
              <a16:creationId xmlns:a16="http://schemas.microsoft.com/office/drawing/2014/main" id="{0AADA6DF-7BC0-D087-A6E4-554A133D9F31}"/>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62" name="Text Box 9">
          <a:extLst>
            <a:ext uri="{FF2B5EF4-FFF2-40B4-BE49-F238E27FC236}">
              <a16:creationId xmlns:a16="http://schemas.microsoft.com/office/drawing/2014/main" id="{785ABF11-1C4C-28DB-8004-269E0E7F65CA}"/>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63" name="Text Box 9">
          <a:extLst>
            <a:ext uri="{FF2B5EF4-FFF2-40B4-BE49-F238E27FC236}">
              <a16:creationId xmlns:a16="http://schemas.microsoft.com/office/drawing/2014/main" id="{08A12BB1-376B-E432-64E9-2EC66219370A}"/>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752" name="Text Box 9">
          <a:extLst>
            <a:ext uri="{FF2B5EF4-FFF2-40B4-BE49-F238E27FC236}">
              <a16:creationId xmlns:a16="http://schemas.microsoft.com/office/drawing/2014/main" id="{B26E0CC5-90DB-476D-7251-419A5D21320B}"/>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753" name="Text Box 9">
          <a:extLst>
            <a:ext uri="{FF2B5EF4-FFF2-40B4-BE49-F238E27FC236}">
              <a16:creationId xmlns:a16="http://schemas.microsoft.com/office/drawing/2014/main" id="{4036EC5D-6174-2719-B2BC-083A6B109DE5}"/>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754" name="Text Box 9">
          <a:extLst>
            <a:ext uri="{FF2B5EF4-FFF2-40B4-BE49-F238E27FC236}">
              <a16:creationId xmlns:a16="http://schemas.microsoft.com/office/drawing/2014/main" id="{C9442524-9877-3AA7-8D56-6FA3E6EA3AA3}"/>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755" name="Text Box 9">
          <a:extLst>
            <a:ext uri="{FF2B5EF4-FFF2-40B4-BE49-F238E27FC236}">
              <a16:creationId xmlns:a16="http://schemas.microsoft.com/office/drawing/2014/main" id="{C767C5FB-0257-F3F6-20E3-F591C0B85852}"/>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756" name="Text Box 9">
          <a:extLst>
            <a:ext uri="{FF2B5EF4-FFF2-40B4-BE49-F238E27FC236}">
              <a16:creationId xmlns:a16="http://schemas.microsoft.com/office/drawing/2014/main" id="{4C20F49D-56B6-2A83-2215-AC329825AEF4}"/>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757" name="Text Box 9">
          <a:extLst>
            <a:ext uri="{FF2B5EF4-FFF2-40B4-BE49-F238E27FC236}">
              <a16:creationId xmlns:a16="http://schemas.microsoft.com/office/drawing/2014/main" id="{249D768D-38D7-67D7-1748-27A375CFD215}"/>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758" name="Text Box 9">
          <a:extLst>
            <a:ext uri="{FF2B5EF4-FFF2-40B4-BE49-F238E27FC236}">
              <a16:creationId xmlns:a16="http://schemas.microsoft.com/office/drawing/2014/main" id="{6ADAD67E-533F-3B76-F85B-5A952D717EDC}"/>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759" name="Text Box 9">
          <a:extLst>
            <a:ext uri="{FF2B5EF4-FFF2-40B4-BE49-F238E27FC236}">
              <a16:creationId xmlns:a16="http://schemas.microsoft.com/office/drawing/2014/main" id="{562929B0-21D9-13AD-4BB8-E52EBF09ADC2}"/>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760" name="Text Box 9">
          <a:extLst>
            <a:ext uri="{FF2B5EF4-FFF2-40B4-BE49-F238E27FC236}">
              <a16:creationId xmlns:a16="http://schemas.microsoft.com/office/drawing/2014/main" id="{2D9D82D0-2DD7-07FD-D681-A746AAE9952B}"/>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761" name="Text Box 9">
          <a:extLst>
            <a:ext uri="{FF2B5EF4-FFF2-40B4-BE49-F238E27FC236}">
              <a16:creationId xmlns:a16="http://schemas.microsoft.com/office/drawing/2014/main" id="{D643E2FB-045C-DE57-C064-7111DE6421FA}"/>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762" name="Text Box 9">
          <a:extLst>
            <a:ext uri="{FF2B5EF4-FFF2-40B4-BE49-F238E27FC236}">
              <a16:creationId xmlns:a16="http://schemas.microsoft.com/office/drawing/2014/main" id="{05DFDFD0-47AC-8E9D-C3D4-73696A968D18}"/>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763" name="Text Box 9">
          <a:extLst>
            <a:ext uri="{FF2B5EF4-FFF2-40B4-BE49-F238E27FC236}">
              <a16:creationId xmlns:a16="http://schemas.microsoft.com/office/drawing/2014/main" id="{7B00E766-77B5-D352-66ED-393404AA462D}"/>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764" name="Text Box 9">
          <a:extLst>
            <a:ext uri="{FF2B5EF4-FFF2-40B4-BE49-F238E27FC236}">
              <a16:creationId xmlns:a16="http://schemas.microsoft.com/office/drawing/2014/main" id="{0798F2C6-468D-DFE7-4C1C-DBEB2B524C4E}"/>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765" name="Text Box 9">
          <a:extLst>
            <a:ext uri="{FF2B5EF4-FFF2-40B4-BE49-F238E27FC236}">
              <a16:creationId xmlns:a16="http://schemas.microsoft.com/office/drawing/2014/main" id="{06991818-C96C-A40A-6772-FD8633A89C7C}"/>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766" name="Text Box 9">
          <a:extLst>
            <a:ext uri="{FF2B5EF4-FFF2-40B4-BE49-F238E27FC236}">
              <a16:creationId xmlns:a16="http://schemas.microsoft.com/office/drawing/2014/main" id="{36EEF2DF-8140-5570-764C-3EAA7F347193}"/>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767" name="Text Box 9">
          <a:extLst>
            <a:ext uri="{FF2B5EF4-FFF2-40B4-BE49-F238E27FC236}">
              <a16:creationId xmlns:a16="http://schemas.microsoft.com/office/drawing/2014/main" id="{919BF165-63BE-E426-FC86-EEBF4CB8B6CC}"/>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768" name="Text Box 9">
          <a:extLst>
            <a:ext uri="{FF2B5EF4-FFF2-40B4-BE49-F238E27FC236}">
              <a16:creationId xmlns:a16="http://schemas.microsoft.com/office/drawing/2014/main" id="{855CAA04-2FAE-BA0C-8668-0645C8C55978}"/>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769" name="Text Box 9">
          <a:extLst>
            <a:ext uri="{FF2B5EF4-FFF2-40B4-BE49-F238E27FC236}">
              <a16:creationId xmlns:a16="http://schemas.microsoft.com/office/drawing/2014/main" id="{066BD203-8DCD-D075-D5D7-6D61492FCA69}"/>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770" name="Text Box 9">
          <a:extLst>
            <a:ext uri="{FF2B5EF4-FFF2-40B4-BE49-F238E27FC236}">
              <a16:creationId xmlns:a16="http://schemas.microsoft.com/office/drawing/2014/main" id="{634FD632-EC99-AB6C-2563-3F4DDDFAD358}"/>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771" name="Text Box 9">
          <a:extLst>
            <a:ext uri="{FF2B5EF4-FFF2-40B4-BE49-F238E27FC236}">
              <a16:creationId xmlns:a16="http://schemas.microsoft.com/office/drawing/2014/main" id="{CA67A8D9-5B45-4DA7-8DB2-3AC38B4ED0CE}"/>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772" name="Text Box 9">
          <a:extLst>
            <a:ext uri="{FF2B5EF4-FFF2-40B4-BE49-F238E27FC236}">
              <a16:creationId xmlns:a16="http://schemas.microsoft.com/office/drawing/2014/main" id="{3CCDAC16-37A0-B7B6-5FFC-FBA1EE12BF10}"/>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773" name="Text Box 9">
          <a:extLst>
            <a:ext uri="{FF2B5EF4-FFF2-40B4-BE49-F238E27FC236}">
              <a16:creationId xmlns:a16="http://schemas.microsoft.com/office/drawing/2014/main" id="{91A777C5-F8DB-A526-8446-1EE2D4B9E09B}"/>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774" name="Text Box 9">
          <a:extLst>
            <a:ext uri="{FF2B5EF4-FFF2-40B4-BE49-F238E27FC236}">
              <a16:creationId xmlns:a16="http://schemas.microsoft.com/office/drawing/2014/main" id="{02B2D2D4-7FAB-53DC-B396-08312F314CDC}"/>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775" name="Text Box 9">
          <a:extLst>
            <a:ext uri="{FF2B5EF4-FFF2-40B4-BE49-F238E27FC236}">
              <a16:creationId xmlns:a16="http://schemas.microsoft.com/office/drawing/2014/main" id="{29536B35-FA65-2F0B-6758-AAB2E1ECBBA9}"/>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776" name="Text Box 9">
          <a:extLst>
            <a:ext uri="{FF2B5EF4-FFF2-40B4-BE49-F238E27FC236}">
              <a16:creationId xmlns:a16="http://schemas.microsoft.com/office/drawing/2014/main" id="{2B0720FA-ED21-B29C-B32E-0BE5EC2EEFA0}"/>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777" name="Text Box 9">
          <a:extLst>
            <a:ext uri="{FF2B5EF4-FFF2-40B4-BE49-F238E27FC236}">
              <a16:creationId xmlns:a16="http://schemas.microsoft.com/office/drawing/2014/main" id="{CD53FB27-877F-8A0D-C9A7-CE25FF8A1DC4}"/>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778" name="Text Box 9">
          <a:extLst>
            <a:ext uri="{FF2B5EF4-FFF2-40B4-BE49-F238E27FC236}">
              <a16:creationId xmlns:a16="http://schemas.microsoft.com/office/drawing/2014/main" id="{9F8ABF51-B611-A900-E705-65F835029328}"/>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779" name="Text Box 9">
          <a:extLst>
            <a:ext uri="{FF2B5EF4-FFF2-40B4-BE49-F238E27FC236}">
              <a16:creationId xmlns:a16="http://schemas.microsoft.com/office/drawing/2014/main" id="{B122F511-2A4F-A907-8618-028D14439035}"/>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780" name="Text Box 9">
          <a:extLst>
            <a:ext uri="{FF2B5EF4-FFF2-40B4-BE49-F238E27FC236}">
              <a16:creationId xmlns:a16="http://schemas.microsoft.com/office/drawing/2014/main" id="{2712BBFF-5166-1BDD-3A25-2EE0ACE6A07B}"/>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781" name="Text Box 9">
          <a:extLst>
            <a:ext uri="{FF2B5EF4-FFF2-40B4-BE49-F238E27FC236}">
              <a16:creationId xmlns:a16="http://schemas.microsoft.com/office/drawing/2014/main" id="{4184F8BD-808B-91A2-58F2-008C7C845B23}"/>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782" name="Text Box 9">
          <a:extLst>
            <a:ext uri="{FF2B5EF4-FFF2-40B4-BE49-F238E27FC236}">
              <a16:creationId xmlns:a16="http://schemas.microsoft.com/office/drawing/2014/main" id="{457EF71A-0D2B-6014-0BBC-FA6608CB2764}"/>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783" name="Text Box 9">
          <a:extLst>
            <a:ext uri="{FF2B5EF4-FFF2-40B4-BE49-F238E27FC236}">
              <a16:creationId xmlns:a16="http://schemas.microsoft.com/office/drawing/2014/main" id="{ABEF3334-B8FC-A720-B9FA-3248E80526E3}"/>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784" name="Text Box 9">
          <a:extLst>
            <a:ext uri="{FF2B5EF4-FFF2-40B4-BE49-F238E27FC236}">
              <a16:creationId xmlns:a16="http://schemas.microsoft.com/office/drawing/2014/main" id="{F0FAC2A4-899F-E89B-2CFD-977BA89C672B}"/>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785" name="Text Box 9">
          <a:extLst>
            <a:ext uri="{FF2B5EF4-FFF2-40B4-BE49-F238E27FC236}">
              <a16:creationId xmlns:a16="http://schemas.microsoft.com/office/drawing/2014/main" id="{54ECB162-ED7C-F041-8A25-FD5F9E0182A1}"/>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786" name="Text Box 9">
          <a:extLst>
            <a:ext uri="{FF2B5EF4-FFF2-40B4-BE49-F238E27FC236}">
              <a16:creationId xmlns:a16="http://schemas.microsoft.com/office/drawing/2014/main" id="{9A96CB48-2905-6336-F1B1-322D7DA085E5}"/>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787" name="Text Box 9">
          <a:extLst>
            <a:ext uri="{FF2B5EF4-FFF2-40B4-BE49-F238E27FC236}">
              <a16:creationId xmlns:a16="http://schemas.microsoft.com/office/drawing/2014/main" id="{2257BF30-ED1F-FB6C-58C5-C481C0053753}"/>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788" name="Text Box 9">
          <a:extLst>
            <a:ext uri="{FF2B5EF4-FFF2-40B4-BE49-F238E27FC236}">
              <a16:creationId xmlns:a16="http://schemas.microsoft.com/office/drawing/2014/main" id="{CFAD6AF9-E76B-6225-80CC-F08752C46AB3}"/>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789" name="Text Box 9">
          <a:extLst>
            <a:ext uri="{FF2B5EF4-FFF2-40B4-BE49-F238E27FC236}">
              <a16:creationId xmlns:a16="http://schemas.microsoft.com/office/drawing/2014/main" id="{9BF273DC-8F5B-825F-7F7E-7F5DB3AA640E}"/>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790" name="Text Box 9">
          <a:extLst>
            <a:ext uri="{FF2B5EF4-FFF2-40B4-BE49-F238E27FC236}">
              <a16:creationId xmlns:a16="http://schemas.microsoft.com/office/drawing/2014/main" id="{A99179C7-0BA4-32BF-99CA-88532996E54D}"/>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791" name="Text Box 9">
          <a:extLst>
            <a:ext uri="{FF2B5EF4-FFF2-40B4-BE49-F238E27FC236}">
              <a16:creationId xmlns:a16="http://schemas.microsoft.com/office/drawing/2014/main" id="{C7BE26F4-1AB2-7624-027D-CC6F16751E41}"/>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792" name="Text Box 9">
          <a:extLst>
            <a:ext uri="{FF2B5EF4-FFF2-40B4-BE49-F238E27FC236}">
              <a16:creationId xmlns:a16="http://schemas.microsoft.com/office/drawing/2014/main" id="{33CBA5F4-A6B9-BF1D-27A1-C77064C433D3}"/>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793" name="Text Box 9">
          <a:extLst>
            <a:ext uri="{FF2B5EF4-FFF2-40B4-BE49-F238E27FC236}">
              <a16:creationId xmlns:a16="http://schemas.microsoft.com/office/drawing/2014/main" id="{E689378B-1981-9561-F0C8-866B4F5761CF}"/>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794" name="Text Box 9">
          <a:extLst>
            <a:ext uri="{FF2B5EF4-FFF2-40B4-BE49-F238E27FC236}">
              <a16:creationId xmlns:a16="http://schemas.microsoft.com/office/drawing/2014/main" id="{CBE9EFA0-5DB5-0225-51DD-8298E12E35DD}"/>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795" name="Text Box 9">
          <a:extLst>
            <a:ext uri="{FF2B5EF4-FFF2-40B4-BE49-F238E27FC236}">
              <a16:creationId xmlns:a16="http://schemas.microsoft.com/office/drawing/2014/main" id="{844A0F38-5FFD-02AB-2F81-A853D1B82B44}"/>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796" name="Text Box 9">
          <a:extLst>
            <a:ext uri="{FF2B5EF4-FFF2-40B4-BE49-F238E27FC236}">
              <a16:creationId xmlns:a16="http://schemas.microsoft.com/office/drawing/2014/main" id="{ADA93454-B441-A7CD-029C-0A99EEA50A29}"/>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797" name="Text Box 9">
          <a:extLst>
            <a:ext uri="{FF2B5EF4-FFF2-40B4-BE49-F238E27FC236}">
              <a16:creationId xmlns:a16="http://schemas.microsoft.com/office/drawing/2014/main" id="{752053B8-4D7F-8E72-2D72-4B4667C8C502}"/>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798" name="Text Box 9">
          <a:extLst>
            <a:ext uri="{FF2B5EF4-FFF2-40B4-BE49-F238E27FC236}">
              <a16:creationId xmlns:a16="http://schemas.microsoft.com/office/drawing/2014/main" id="{BC411BD7-DB9E-6AC3-D3C4-3B11B327300A}"/>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799" name="Text Box 9">
          <a:extLst>
            <a:ext uri="{FF2B5EF4-FFF2-40B4-BE49-F238E27FC236}">
              <a16:creationId xmlns:a16="http://schemas.microsoft.com/office/drawing/2014/main" id="{128D7821-8FDC-73DF-9926-D66105884EDF}"/>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800" name="Text Box 9">
          <a:extLst>
            <a:ext uri="{FF2B5EF4-FFF2-40B4-BE49-F238E27FC236}">
              <a16:creationId xmlns:a16="http://schemas.microsoft.com/office/drawing/2014/main" id="{A6DC8D64-73ED-F0D3-AAF8-C9D7DF7297F0}"/>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801" name="Text Box 9">
          <a:extLst>
            <a:ext uri="{FF2B5EF4-FFF2-40B4-BE49-F238E27FC236}">
              <a16:creationId xmlns:a16="http://schemas.microsoft.com/office/drawing/2014/main" id="{8B4A1328-21F4-F6C0-C62C-EF0A2F5796CB}"/>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802" name="Text Box 9">
          <a:extLst>
            <a:ext uri="{FF2B5EF4-FFF2-40B4-BE49-F238E27FC236}">
              <a16:creationId xmlns:a16="http://schemas.microsoft.com/office/drawing/2014/main" id="{883CD43C-F2AD-0E79-1035-02C394D6601E}"/>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803" name="Text Box 9">
          <a:extLst>
            <a:ext uri="{FF2B5EF4-FFF2-40B4-BE49-F238E27FC236}">
              <a16:creationId xmlns:a16="http://schemas.microsoft.com/office/drawing/2014/main" id="{413A6E92-5AD6-0FD0-0079-82230D5CFB65}"/>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804" name="Text Box 9">
          <a:extLst>
            <a:ext uri="{FF2B5EF4-FFF2-40B4-BE49-F238E27FC236}">
              <a16:creationId xmlns:a16="http://schemas.microsoft.com/office/drawing/2014/main" id="{6F1DB860-4016-104D-B8A5-1ADE81A454A6}"/>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805" name="Text Box 9">
          <a:extLst>
            <a:ext uri="{FF2B5EF4-FFF2-40B4-BE49-F238E27FC236}">
              <a16:creationId xmlns:a16="http://schemas.microsoft.com/office/drawing/2014/main" id="{3969DB7F-380F-A52A-C7C6-F1D25B19BB1F}"/>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806" name="Text Box 9">
          <a:extLst>
            <a:ext uri="{FF2B5EF4-FFF2-40B4-BE49-F238E27FC236}">
              <a16:creationId xmlns:a16="http://schemas.microsoft.com/office/drawing/2014/main" id="{37A4BB19-A272-5F81-1A86-4A1B92A620D2}"/>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807" name="Text Box 9">
          <a:extLst>
            <a:ext uri="{FF2B5EF4-FFF2-40B4-BE49-F238E27FC236}">
              <a16:creationId xmlns:a16="http://schemas.microsoft.com/office/drawing/2014/main" id="{2A6C3F4A-B226-EE18-8A4D-6EAF31FFF37B}"/>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808" name="Text Box 9">
          <a:extLst>
            <a:ext uri="{FF2B5EF4-FFF2-40B4-BE49-F238E27FC236}">
              <a16:creationId xmlns:a16="http://schemas.microsoft.com/office/drawing/2014/main" id="{4DDF8D9F-C0EA-A828-C298-D5ED35D5255B}"/>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809" name="Text Box 9">
          <a:extLst>
            <a:ext uri="{FF2B5EF4-FFF2-40B4-BE49-F238E27FC236}">
              <a16:creationId xmlns:a16="http://schemas.microsoft.com/office/drawing/2014/main" id="{C07CE71A-4A9D-6FF2-3947-7457038E0A48}"/>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810" name="Text Box 9">
          <a:extLst>
            <a:ext uri="{FF2B5EF4-FFF2-40B4-BE49-F238E27FC236}">
              <a16:creationId xmlns:a16="http://schemas.microsoft.com/office/drawing/2014/main" id="{4407211E-DE75-6EFF-31E0-DC5557F26750}"/>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811" name="Text Box 9">
          <a:extLst>
            <a:ext uri="{FF2B5EF4-FFF2-40B4-BE49-F238E27FC236}">
              <a16:creationId xmlns:a16="http://schemas.microsoft.com/office/drawing/2014/main" id="{6A2F3D14-C71C-9F64-EC02-8458468A822F}"/>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812" name="Text Box 9">
          <a:extLst>
            <a:ext uri="{FF2B5EF4-FFF2-40B4-BE49-F238E27FC236}">
              <a16:creationId xmlns:a16="http://schemas.microsoft.com/office/drawing/2014/main" id="{E7E7DF44-61D6-E3B0-A24F-3DDC12B29DEB}"/>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813" name="Text Box 9">
          <a:extLst>
            <a:ext uri="{FF2B5EF4-FFF2-40B4-BE49-F238E27FC236}">
              <a16:creationId xmlns:a16="http://schemas.microsoft.com/office/drawing/2014/main" id="{4790E169-5CE5-5730-50CE-957ED8A07031}"/>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814" name="Text Box 9">
          <a:extLst>
            <a:ext uri="{FF2B5EF4-FFF2-40B4-BE49-F238E27FC236}">
              <a16:creationId xmlns:a16="http://schemas.microsoft.com/office/drawing/2014/main" id="{E29C45D3-641D-4E50-B570-D847142C8C37}"/>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815" name="Text Box 9">
          <a:extLst>
            <a:ext uri="{FF2B5EF4-FFF2-40B4-BE49-F238E27FC236}">
              <a16:creationId xmlns:a16="http://schemas.microsoft.com/office/drawing/2014/main" id="{FC4855B4-89D7-295F-1596-9B3E2D720E6E}"/>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816" name="Text Box 9">
          <a:extLst>
            <a:ext uri="{FF2B5EF4-FFF2-40B4-BE49-F238E27FC236}">
              <a16:creationId xmlns:a16="http://schemas.microsoft.com/office/drawing/2014/main" id="{D54B889B-9FA6-9791-5273-7AA24F45BD99}"/>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817" name="Text Box 9">
          <a:extLst>
            <a:ext uri="{FF2B5EF4-FFF2-40B4-BE49-F238E27FC236}">
              <a16:creationId xmlns:a16="http://schemas.microsoft.com/office/drawing/2014/main" id="{5205B88D-4CAA-1397-11D9-2551EF6997AE}"/>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818" name="Text Box 9">
          <a:extLst>
            <a:ext uri="{FF2B5EF4-FFF2-40B4-BE49-F238E27FC236}">
              <a16:creationId xmlns:a16="http://schemas.microsoft.com/office/drawing/2014/main" id="{92A6B93E-0BF0-808E-3D93-ABA3B57BA701}"/>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819" name="Text Box 9">
          <a:extLst>
            <a:ext uri="{FF2B5EF4-FFF2-40B4-BE49-F238E27FC236}">
              <a16:creationId xmlns:a16="http://schemas.microsoft.com/office/drawing/2014/main" id="{53BFFAD1-E1FC-A663-6BA7-928C4370E470}"/>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820" name="Text Box 9">
          <a:extLst>
            <a:ext uri="{FF2B5EF4-FFF2-40B4-BE49-F238E27FC236}">
              <a16:creationId xmlns:a16="http://schemas.microsoft.com/office/drawing/2014/main" id="{89456863-CBA5-EF3B-4683-5AB30FC55206}"/>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821" name="Text Box 9">
          <a:extLst>
            <a:ext uri="{FF2B5EF4-FFF2-40B4-BE49-F238E27FC236}">
              <a16:creationId xmlns:a16="http://schemas.microsoft.com/office/drawing/2014/main" id="{E2348BFB-DA59-0ED8-ED25-CD62EE8536F6}"/>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822" name="Text Box 9">
          <a:extLst>
            <a:ext uri="{FF2B5EF4-FFF2-40B4-BE49-F238E27FC236}">
              <a16:creationId xmlns:a16="http://schemas.microsoft.com/office/drawing/2014/main" id="{5C59908B-4FD2-2A12-286C-B12E2B6946C3}"/>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823" name="Text Box 9">
          <a:extLst>
            <a:ext uri="{FF2B5EF4-FFF2-40B4-BE49-F238E27FC236}">
              <a16:creationId xmlns:a16="http://schemas.microsoft.com/office/drawing/2014/main" id="{DA68A7AE-A869-C513-0B89-6C4FBC2EC9E8}"/>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824" name="Text Box 9">
          <a:extLst>
            <a:ext uri="{FF2B5EF4-FFF2-40B4-BE49-F238E27FC236}">
              <a16:creationId xmlns:a16="http://schemas.microsoft.com/office/drawing/2014/main" id="{C73EB737-F701-0753-E389-2B585B2A4F76}"/>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825" name="Text Box 9">
          <a:extLst>
            <a:ext uri="{FF2B5EF4-FFF2-40B4-BE49-F238E27FC236}">
              <a16:creationId xmlns:a16="http://schemas.microsoft.com/office/drawing/2014/main" id="{C14F766F-4F86-F8B5-0F87-8148B0A06321}"/>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826" name="Text Box 9">
          <a:extLst>
            <a:ext uri="{FF2B5EF4-FFF2-40B4-BE49-F238E27FC236}">
              <a16:creationId xmlns:a16="http://schemas.microsoft.com/office/drawing/2014/main" id="{49384371-BC42-4500-3EC2-E3C3B5004A9A}"/>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827" name="Text Box 9">
          <a:extLst>
            <a:ext uri="{FF2B5EF4-FFF2-40B4-BE49-F238E27FC236}">
              <a16:creationId xmlns:a16="http://schemas.microsoft.com/office/drawing/2014/main" id="{4EDE4164-1E25-7312-87BE-D98F1FA0D2FA}"/>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828" name="Text Box 9">
          <a:extLst>
            <a:ext uri="{FF2B5EF4-FFF2-40B4-BE49-F238E27FC236}">
              <a16:creationId xmlns:a16="http://schemas.microsoft.com/office/drawing/2014/main" id="{38F087D7-7B45-4287-6AFD-C2AF84CB98C3}"/>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829" name="Text Box 9">
          <a:extLst>
            <a:ext uri="{FF2B5EF4-FFF2-40B4-BE49-F238E27FC236}">
              <a16:creationId xmlns:a16="http://schemas.microsoft.com/office/drawing/2014/main" id="{DB45B622-D0BB-1409-8FE4-0F30F68531CF}"/>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41</xdr:row>
      <xdr:rowOff>688447</xdr:rowOff>
    </xdr:from>
    <xdr:to>
      <xdr:col>18</xdr:col>
      <xdr:colOff>592932</xdr:colOff>
      <xdr:row>42</xdr:row>
      <xdr:rowOff>4234</xdr:rowOff>
    </xdr:to>
    <xdr:sp macro="" textlink="">
      <xdr:nvSpPr>
        <xdr:cNvPr id="30830" name="Text Box 9">
          <a:extLst>
            <a:ext uri="{FF2B5EF4-FFF2-40B4-BE49-F238E27FC236}">
              <a16:creationId xmlns:a16="http://schemas.microsoft.com/office/drawing/2014/main" id="{267701C6-D9DA-9007-EB4E-2AAFBFB0DDC1}"/>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41</xdr:row>
      <xdr:rowOff>688447</xdr:rowOff>
    </xdr:from>
    <xdr:to>
      <xdr:col>18</xdr:col>
      <xdr:colOff>592932</xdr:colOff>
      <xdr:row>42</xdr:row>
      <xdr:rowOff>4234</xdr:rowOff>
    </xdr:to>
    <xdr:sp macro="" textlink="">
      <xdr:nvSpPr>
        <xdr:cNvPr id="30831" name="Text Box 9">
          <a:extLst>
            <a:ext uri="{FF2B5EF4-FFF2-40B4-BE49-F238E27FC236}">
              <a16:creationId xmlns:a16="http://schemas.microsoft.com/office/drawing/2014/main" id="{69AF57D0-3258-D733-4038-5104407C8BD7}"/>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41</xdr:row>
      <xdr:rowOff>688447</xdr:rowOff>
    </xdr:from>
    <xdr:to>
      <xdr:col>18</xdr:col>
      <xdr:colOff>592932</xdr:colOff>
      <xdr:row>42</xdr:row>
      <xdr:rowOff>4234</xdr:rowOff>
    </xdr:to>
    <xdr:sp macro="" textlink="">
      <xdr:nvSpPr>
        <xdr:cNvPr id="30832" name="Text Box 9">
          <a:extLst>
            <a:ext uri="{FF2B5EF4-FFF2-40B4-BE49-F238E27FC236}">
              <a16:creationId xmlns:a16="http://schemas.microsoft.com/office/drawing/2014/main" id="{444F01D4-D5CD-DB46-0824-9C7734B7BA09}"/>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41</xdr:row>
      <xdr:rowOff>688447</xdr:rowOff>
    </xdr:from>
    <xdr:to>
      <xdr:col>18</xdr:col>
      <xdr:colOff>592932</xdr:colOff>
      <xdr:row>42</xdr:row>
      <xdr:rowOff>4234</xdr:rowOff>
    </xdr:to>
    <xdr:sp macro="" textlink="">
      <xdr:nvSpPr>
        <xdr:cNvPr id="30833" name="Text Box 9">
          <a:extLst>
            <a:ext uri="{FF2B5EF4-FFF2-40B4-BE49-F238E27FC236}">
              <a16:creationId xmlns:a16="http://schemas.microsoft.com/office/drawing/2014/main" id="{4BFC6A28-0A0F-A897-6C30-D324CF3A051E}"/>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41</xdr:row>
      <xdr:rowOff>688447</xdr:rowOff>
    </xdr:from>
    <xdr:to>
      <xdr:col>18</xdr:col>
      <xdr:colOff>592932</xdr:colOff>
      <xdr:row>42</xdr:row>
      <xdr:rowOff>4234</xdr:rowOff>
    </xdr:to>
    <xdr:sp macro="" textlink="">
      <xdr:nvSpPr>
        <xdr:cNvPr id="30834" name="Text Box 9">
          <a:extLst>
            <a:ext uri="{FF2B5EF4-FFF2-40B4-BE49-F238E27FC236}">
              <a16:creationId xmlns:a16="http://schemas.microsoft.com/office/drawing/2014/main" id="{07007AAF-ACD5-1BE2-7912-D4FCBC66E2D8}"/>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19</xdr:col>
      <xdr:colOff>67235</xdr:colOff>
      <xdr:row>11</xdr:row>
      <xdr:rowOff>688447</xdr:rowOff>
    </xdr:from>
    <xdr:to>
      <xdr:col>19</xdr:col>
      <xdr:colOff>533962</xdr:colOff>
      <xdr:row>12</xdr:row>
      <xdr:rowOff>4234</xdr:rowOff>
    </xdr:to>
    <xdr:sp macro="" textlink="">
      <xdr:nvSpPr>
        <xdr:cNvPr id="13" name="Text Box 9">
          <a:extLst>
            <a:ext uri="{FF2B5EF4-FFF2-40B4-BE49-F238E27FC236}">
              <a16:creationId xmlns:a16="http://schemas.microsoft.com/office/drawing/2014/main" id="{25CD278C-523E-9F0B-5603-5C96199623D1}"/>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11</xdr:row>
      <xdr:rowOff>688447</xdr:rowOff>
    </xdr:from>
    <xdr:to>
      <xdr:col>19</xdr:col>
      <xdr:colOff>533962</xdr:colOff>
      <xdr:row>12</xdr:row>
      <xdr:rowOff>4234</xdr:rowOff>
    </xdr:to>
    <xdr:sp macro="" textlink="">
      <xdr:nvSpPr>
        <xdr:cNvPr id="14" name="Text Box 9">
          <a:extLst>
            <a:ext uri="{FF2B5EF4-FFF2-40B4-BE49-F238E27FC236}">
              <a16:creationId xmlns:a16="http://schemas.microsoft.com/office/drawing/2014/main" id="{C47D96DF-BB31-B201-8EFC-A1E008E97391}"/>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14</xdr:row>
      <xdr:rowOff>688447</xdr:rowOff>
    </xdr:from>
    <xdr:to>
      <xdr:col>19</xdr:col>
      <xdr:colOff>533962</xdr:colOff>
      <xdr:row>15</xdr:row>
      <xdr:rowOff>4234</xdr:rowOff>
    </xdr:to>
    <xdr:sp macro="" textlink="">
      <xdr:nvSpPr>
        <xdr:cNvPr id="31" name="Text Box 9">
          <a:extLst>
            <a:ext uri="{FF2B5EF4-FFF2-40B4-BE49-F238E27FC236}">
              <a16:creationId xmlns:a16="http://schemas.microsoft.com/office/drawing/2014/main" id="{6117AB7E-AC49-41EF-86E7-73CC5931C5BA}"/>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14</xdr:row>
      <xdr:rowOff>688447</xdr:rowOff>
    </xdr:from>
    <xdr:to>
      <xdr:col>19</xdr:col>
      <xdr:colOff>533962</xdr:colOff>
      <xdr:row>15</xdr:row>
      <xdr:rowOff>4234</xdr:rowOff>
    </xdr:to>
    <xdr:sp macro="" textlink="">
      <xdr:nvSpPr>
        <xdr:cNvPr id="30735" name="Text Box 9">
          <a:extLst>
            <a:ext uri="{FF2B5EF4-FFF2-40B4-BE49-F238E27FC236}">
              <a16:creationId xmlns:a16="http://schemas.microsoft.com/office/drawing/2014/main" id="{6BCBB127-0CA0-C743-116C-CC6FE30AAF33}"/>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14</xdr:row>
      <xdr:rowOff>688447</xdr:rowOff>
    </xdr:from>
    <xdr:to>
      <xdr:col>19</xdr:col>
      <xdr:colOff>533962</xdr:colOff>
      <xdr:row>15</xdr:row>
      <xdr:rowOff>4234</xdr:rowOff>
    </xdr:to>
    <xdr:sp macro="" textlink="">
      <xdr:nvSpPr>
        <xdr:cNvPr id="30736" name="Text Box 9">
          <a:extLst>
            <a:ext uri="{FF2B5EF4-FFF2-40B4-BE49-F238E27FC236}">
              <a16:creationId xmlns:a16="http://schemas.microsoft.com/office/drawing/2014/main" id="{7A56471B-AFDC-8771-093D-670E0FD351C3}"/>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14</xdr:row>
      <xdr:rowOff>688447</xdr:rowOff>
    </xdr:from>
    <xdr:to>
      <xdr:col>19</xdr:col>
      <xdr:colOff>533962</xdr:colOff>
      <xdr:row>15</xdr:row>
      <xdr:rowOff>4234</xdr:rowOff>
    </xdr:to>
    <xdr:sp macro="" textlink="">
      <xdr:nvSpPr>
        <xdr:cNvPr id="32" name="Text Box 9">
          <a:extLst>
            <a:ext uri="{FF2B5EF4-FFF2-40B4-BE49-F238E27FC236}">
              <a16:creationId xmlns:a16="http://schemas.microsoft.com/office/drawing/2014/main" id="{66326880-6BA3-87A6-7DB3-2F9A573AD865}"/>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17</xdr:row>
      <xdr:rowOff>688447</xdr:rowOff>
    </xdr:from>
    <xdr:to>
      <xdr:col>19</xdr:col>
      <xdr:colOff>533962</xdr:colOff>
      <xdr:row>18</xdr:row>
      <xdr:rowOff>4234</xdr:rowOff>
    </xdr:to>
    <xdr:sp macro="" textlink="">
      <xdr:nvSpPr>
        <xdr:cNvPr id="30835" name="Text Box 9">
          <a:extLst>
            <a:ext uri="{FF2B5EF4-FFF2-40B4-BE49-F238E27FC236}">
              <a16:creationId xmlns:a16="http://schemas.microsoft.com/office/drawing/2014/main" id="{A40F7CB0-5793-548E-D7F8-FABBF9BE2FA2}"/>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17</xdr:row>
      <xdr:rowOff>688447</xdr:rowOff>
    </xdr:from>
    <xdr:to>
      <xdr:col>19</xdr:col>
      <xdr:colOff>533962</xdr:colOff>
      <xdr:row>18</xdr:row>
      <xdr:rowOff>4234</xdr:rowOff>
    </xdr:to>
    <xdr:sp macro="" textlink="">
      <xdr:nvSpPr>
        <xdr:cNvPr id="30836" name="Text Box 9">
          <a:extLst>
            <a:ext uri="{FF2B5EF4-FFF2-40B4-BE49-F238E27FC236}">
              <a16:creationId xmlns:a16="http://schemas.microsoft.com/office/drawing/2014/main" id="{7085CCD6-52E5-12BB-F9D8-90640D988FE7}"/>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17</xdr:row>
      <xdr:rowOff>688447</xdr:rowOff>
    </xdr:from>
    <xdr:to>
      <xdr:col>19</xdr:col>
      <xdr:colOff>533962</xdr:colOff>
      <xdr:row>18</xdr:row>
      <xdr:rowOff>4234</xdr:rowOff>
    </xdr:to>
    <xdr:sp macro="" textlink="">
      <xdr:nvSpPr>
        <xdr:cNvPr id="30837" name="Text Box 9">
          <a:extLst>
            <a:ext uri="{FF2B5EF4-FFF2-40B4-BE49-F238E27FC236}">
              <a16:creationId xmlns:a16="http://schemas.microsoft.com/office/drawing/2014/main" id="{3086765C-CB34-FFEF-2314-CA240E5150F9}"/>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17</xdr:row>
      <xdr:rowOff>688447</xdr:rowOff>
    </xdr:from>
    <xdr:to>
      <xdr:col>19</xdr:col>
      <xdr:colOff>533962</xdr:colOff>
      <xdr:row>18</xdr:row>
      <xdr:rowOff>4234</xdr:rowOff>
    </xdr:to>
    <xdr:sp macro="" textlink="">
      <xdr:nvSpPr>
        <xdr:cNvPr id="30838" name="Text Box 9">
          <a:extLst>
            <a:ext uri="{FF2B5EF4-FFF2-40B4-BE49-F238E27FC236}">
              <a16:creationId xmlns:a16="http://schemas.microsoft.com/office/drawing/2014/main" id="{9FA92ECD-FA4C-8215-FA0C-436A3BAC0098}"/>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20</xdr:row>
      <xdr:rowOff>688447</xdr:rowOff>
    </xdr:from>
    <xdr:to>
      <xdr:col>19</xdr:col>
      <xdr:colOff>533962</xdr:colOff>
      <xdr:row>21</xdr:row>
      <xdr:rowOff>4234</xdr:rowOff>
    </xdr:to>
    <xdr:sp macro="" textlink="">
      <xdr:nvSpPr>
        <xdr:cNvPr id="30839" name="Text Box 9">
          <a:extLst>
            <a:ext uri="{FF2B5EF4-FFF2-40B4-BE49-F238E27FC236}">
              <a16:creationId xmlns:a16="http://schemas.microsoft.com/office/drawing/2014/main" id="{A2BB4C1A-7A99-C583-86DD-1E451762B523}"/>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20</xdr:row>
      <xdr:rowOff>688447</xdr:rowOff>
    </xdr:from>
    <xdr:to>
      <xdr:col>19</xdr:col>
      <xdr:colOff>533962</xdr:colOff>
      <xdr:row>21</xdr:row>
      <xdr:rowOff>4234</xdr:rowOff>
    </xdr:to>
    <xdr:sp macro="" textlink="">
      <xdr:nvSpPr>
        <xdr:cNvPr id="30840" name="Text Box 9">
          <a:extLst>
            <a:ext uri="{FF2B5EF4-FFF2-40B4-BE49-F238E27FC236}">
              <a16:creationId xmlns:a16="http://schemas.microsoft.com/office/drawing/2014/main" id="{44730CC7-3863-BDDF-39ED-48689F776B41}"/>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20</xdr:row>
      <xdr:rowOff>688447</xdr:rowOff>
    </xdr:from>
    <xdr:to>
      <xdr:col>19</xdr:col>
      <xdr:colOff>533962</xdr:colOff>
      <xdr:row>21</xdr:row>
      <xdr:rowOff>4234</xdr:rowOff>
    </xdr:to>
    <xdr:sp macro="" textlink="">
      <xdr:nvSpPr>
        <xdr:cNvPr id="30841" name="Text Box 9">
          <a:extLst>
            <a:ext uri="{FF2B5EF4-FFF2-40B4-BE49-F238E27FC236}">
              <a16:creationId xmlns:a16="http://schemas.microsoft.com/office/drawing/2014/main" id="{BAC507BA-10AF-37A4-3E19-D1ACD7C2D89B}"/>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20</xdr:row>
      <xdr:rowOff>688447</xdr:rowOff>
    </xdr:from>
    <xdr:to>
      <xdr:col>19</xdr:col>
      <xdr:colOff>533962</xdr:colOff>
      <xdr:row>21</xdr:row>
      <xdr:rowOff>4234</xdr:rowOff>
    </xdr:to>
    <xdr:sp macro="" textlink="">
      <xdr:nvSpPr>
        <xdr:cNvPr id="30842" name="Text Box 9">
          <a:extLst>
            <a:ext uri="{FF2B5EF4-FFF2-40B4-BE49-F238E27FC236}">
              <a16:creationId xmlns:a16="http://schemas.microsoft.com/office/drawing/2014/main" id="{4B351EDE-40BF-753D-AA2E-5813B065F456}"/>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23</xdr:row>
      <xdr:rowOff>688447</xdr:rowOff>
    </xdr:from>
    <xdr:to>
      <xdr:col>19</xdr:col>
      <xdr:colOff>533962</xdr:colOff>
      <xdr:row>24</xdr:row>
      <xdr:rowOff>4234</xdr:rowOff>
    </xdr:to>
    <xdr:sp macro="" textlink="">
      <xdr:nvSpPr>
        <xdr:cNvPr id="30843" name="Text Box 9">
          <a:extLst>
            <a:ext uri="{FF2B5EF4-FFF2-40B4-BE49-F238E27FC236}">
              <a16:creationId xmlns:a16="http://schemas.microsoft.com/office/drawing/2014/main" id="{3A0AE5EE-5364-B914-C856-6D4985B667B8}"/>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23</xdr:row>
      <xdr:rowOff>688447</xdr:rowOff>
    </xdr:from>
    <xdr:to>
      <xdr:col>19</xdr:col>
      <xdr:colOff>533962</xdr:colOff>
      <xdr:row>24</xdr:row>
      <xdr:rowOff>4234</xdr:rowOff>
    </xdr:to>
    <xdr:sp macro="" textlink="">
      <xdr:nvSpPr>
        <xdr:cNvPr id="30844" name="Text Box 9">
          <a:extLst>
            <a:ext uri="{FF2B5EF4-FFF2-40B4-BE49-F238E27FC236}">
              <a16:creationId xmlns:a16="http://schemas.microsoft.com/office/drawing/2014/main" id="{904EE2D9-427D-121C-D030-6B0799B02653}"/>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23</xdr:row>
      <xdr:rowOff>688447</xdr:rowOff>
    </xdr:from>
    <xdr:to>
      <xdr:col>19</xdr:col>
      <xdr:colOff>533962</xdr:colOff>
      <xdr:row>24</xdr:row>
      <xdr:rowOff>4234</xdr:rowOff>
    </xdr:to>
    <xdr:sp macro="" textlink="">
      <xdr:nvSpPr>
        <xdr:cNvPr id="30845" name="Text Box 9">
          <a:extLst>
            <a:ext uri="{FF2B5EF4-FFF2-40B4-BE49-F238E27FC236}">
              <a16:creationId xmlns:a16="http://schemas.microsoft.com/office/drawing/2014/main" id="{E7F93DDA-42E0-10C2-A4DC-CD67AE93A0B5}"/>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23</xdr:row>
      <xdr:rowOff>688447</xdr:rowOff>
    </xdr:from>
    <xdr:to>
      <xdr:col>19</xdr:col>
      <xdr:colOff>533962</xdr:colOff>
      <xdr:row>24</xdr:row>
      <xdr:rowOff>4234</xdr:rowOff>
    </xdr:to>
    <xdr:sp macro="" textlink="">
      <xdr:nvSpPr>
        <xdr:cNvPr id="30846" name="Text Box 9">
          <a:extLst>
            <a:ext uri="{FF2B5EF4-FFF2-40B4-BE49-F238E27FC236}">
              <a16:creationId xmlns:a16="http://schemas.microsoft.com/office/drawing/2014/main" id="{67E41D75-B7C0-FBDD-C016-633BA9E2676F}"/>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26</xdr:row>
      <xdr:rowOff>688447</xdr:rowOff>
    </xdr:from>
    <xdr:to>
      <xdr:col>19</xdr:col>
      <xdr:colOff>533962</xdr:colOff>
      <xdr:row>27</xdr:row>
      <xdr:rowOff>4234</xdr:rowOff>
    </xdr:to>
    <xdr:sp macro="" textlink="">
      <xdr:nvSpPr>
        <xdr:cNvPr id="30847" name="Text Box 9">
          <a:extLst>
            <a:ext uri="{FF2B5EF4-FFF2-40B4-BE49-F238E27FC236}">
              <a16:creationId xmlns:a16="http://schemas.microsoft.com/office/drawing/2014/main" id="{66343B17-9BE2-9E66-8489-3856C2C9597F}"/>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26</xdr:row>
      <xdr:rowOff>688447</xdr:rowOff>
    </xdr:from>
    <xdr:to>
      <xdr:col>19</xdr:col>
      <xdr:colOff>533962</xdr:colOff>
      <xdr:row>27</xdr:row>
      <xdr:rowOff>4234</xdr:rowOff>
    </xdr:to>
    <xdr:sp macro="" textlink="">
      <xdr:nvSpPr>
        <xdr:cNvPr id="30848" name="Text Box 9">
          <a:extLst>
            <a:ext uri="{FF2B5EF4-FFF2-40B4-BE49-F238E27FC236}">
              <a16:creationId xmlns:a16="http://schemas.microsoft.com/office/drawing/2014/main" id="{0243488E-94DA-9F2C-25A2-726747389BA0}"/>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26</xdr:row>
      <xdr:rowOff>688447</xdr:rowOff>
    </xdr:from>
    <xdr:to>
      <xdr:col>19</xdr:col>
      <xdr:colOff>533962</xdr:colOff>
      <xdr:row>27</xdr:row>
      <xdr:rowOff>4234</xdr:rowOff>
    </xdr:to>
    <xdr:sp macro="" textlink="">
      <xdr:nvSpPr>
        <xdr:cNvPr id="30849" name="Text Box 9">
          <a:extLst>
            <a:ext uri="{FF2B5EF4-FFF2-40B4-BE49-F238E27FC236}">
              <a16:creationId xmlns:a16="http://schemas.microsoft.com/office/drawing/2014/main" id="{3482CD93-9E6F-5F2B-6CF7-EAF992E1F424}"/>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26</xdr:row>
      <xdr:rowOff>688447</xdr:rowOff>
    </xdr:from>
    <xdr:to>
      <xdr:col>19</xdr:col>
      <xdr:colOff>533962</xdr:colOff>
      <xdr:row>27</xdr:row>
      <xdr:rowOff>4234</xdr:rowOff>
    </xdr:to>
    <xdr:sp macro="" textlink="">
      <xdr:nvSpPr>
        <xdr:cNvPr id="30850" name="Text Box 9">
          <a:extLst>
            <a:ext uri="{FF2B5EF4-FFF2-40B4-BE49-F238E27FC236}">
              <a16:creationId xmlns:a16="http://schemas.microsoft.com/office/drawing/2014/main" id="{AC50822F-F880-2922-B4CE-A878FB8EA9A5}"/>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29</xdr:row>
      <xdr:rowOff>688447</xdr:rowOff>
    </xdr:from>
    <xdr:to>
      <xdr:col>19</xdr:col>
      <xdr:colOff>533962</xdr:colOff>
      <xdr:row>30</xdr:row>
      <xdr:rowOff>4234</xdr:rowOff>
    </xdr:to>
    <xdr:sp macro="" textlink="">
      <xdr:nvSpPr>
        <xdr:cNvPr id="30851" name="Text Box 9">
          <a:extLst>
            <a:ext uri="{FF2B5EF4-FFF2-40B4-BE49-F238E27FC236}">
              <a16:creationId xmlns:a16="http://schemas.microsoft.com/office/drawing/2014/main" id="{20FBF570-6360-4AD7-FA1E-C4336FFB95DC}"/>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29</xdr:row>
      <xdr:rowOff>688447</xdr:rowOff>
    </xdr:from>
    <xdr:to>
      <xdr:col>19</xdr:col>
      <xdr:colOff>533962</xdr:colOff>
      <xdr:row>30</xdr:row>
      <xdr:rowOff>4234</xdr:rowOff>
    </xdr:to>
    <xdr:sp macro="" textlink="">
      <xdr:nvSpPr>
        <xdr:cNvPr id="30852" name="Text Box 9">
          <a:extLst>
            <a:ext uri="{FF2B5EF4-FFF2-40B4-BE49-F238E27FC236}">
              <a16:creationId xmlns:a16="http://schemas.microsoft.com/office/drawing/2014/main" id="{95AC8AB9-833F-B2F1-E690-DAB0308D2648}"/>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29</xdr:row>
      <xdr:rowOff>688447</xdr:rowOff>
    </xdr:from>
    <xdr:to>
      <xdr:col>19</xdr:col>
      <xdr:colOff>533962</xdr:colOff>
      <xdr:row>30</xdr:row>
      <xdr:rowOff>4234</xdr:rowOff>
    </xdr:to>
    <xdr:sp macro="" textlink="">
      <xdr:nvSpPr>
        <xdr:cNvPr id="30853" name="Text Box 9">
          <a:extLst>
            <a:ext uri="{FF2B5EF4-FFF2-40B4-BE49-F238E27FC236}">
              <a16:creationId xmlns:a16="http://schemas.microsoft.com/office/drawing/2014/main" id="{8B69108E-BC11-0A7B-76EB-8D6DA32F0DD4}"/>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29</xdr:row>
      <xdr:rowOff>688447</xdr:rowOff>
    </xdr:from>
    <xdr:to>
      <xdr:col>19</xdr:col>
      <xdr:colOff>533962</xdr:colOff>
      <xdr:row>30</xdr:row>
      <xdr:rowOff>4234</xdr:rowOff>
    </xdr:to>
    <xdr:sp macro="" textlink="">
      <xdr:nvSpPr>
        <xdr:cNvPr id="30854" name="Text Box 9">
          <a:extLst>
            <a:ext uri="{FF2B5EF4-FFF2-40B4-BE49-F238E27FC236}">
              <a16:creationId xmlns:a16="http://schemas.microsoft.com/office/drawing/2014/main" id="{37E0E95B-522A-C6A8-7A17-A0FCF72C4828}"/>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32</xdr:row>
      <xdr:rowOff>688447</xdr:rowOff>
    </xdr:from>
    <xdr:to>
      <xdr:col>19</xdr:col>
      <xdr:colOff>533962</xdr:colOff>
      <xdr:row>33</xdr:row>
      <xdr:rowOff>4234</xdr:rowOff>
    </xdr:to>
    <xdr:sp macro="" textlink="">
      <xdr:nvSpPr>
        <xdr:cNvPr id="30855" name="Text Box 9">
          <a:extLst>
            <a:ext uri="{FF2B5EF4-FFF2-40B4-BE49-F238E27FC236}">
              <a16:creationId xmlns:a16="http://schemas.microsoft.com/office/drawing/2014/main" id="{BFF36496-51C5-9464-7F38-2414A2FDA090}"/>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32</xdr:row>
      <xdr:rowOff>688447</xdr:rowOff>
    </xdr:from>
    <xdr:to>
      <xdr:col>19</xdr:col>
      <xdr:colOff>533962</xdr:colOff>
      <xdr:row>33</xdr:row>
      <xdr:rowOff>4234</xdr:rowOff>
    </xdr:to>
    <xdr:sp macro="" textlink="">
      <xdr:nvSpPr>
        <xdr:cNvPr id="30856" name="Text Box 9">
          <a:extLst>
            <a:ext uri="{FF2B5EF4-FFF2-40B4-BE49-F238E27FC236}">
              <a16:creationId xmlns:a16="http://schemas.microsoft.com/office/drawing/2014/main" id="{221CD729-D70B-24E9-376E-69FF3722BFE8}"/>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32</xdr:row>
      <xdr:rowOff>688447</xdr:rowOff>
    </xdr:from>
    <xdr:to>
      <xdr:col>19</xdr:col>
      <xdr:colOff>533962</xdr:colOff>
      <xdr:row>33</xdr:row>
      <xdr:rowOff>4234</xdr:rowOff>
    </xdr:to>
    <xdr:sp macro="" textlink="">
      <xdr:nvSpPr>
        <xdr:cNvPr id="30857" name="Text Box 9">
          <a:extLst>
            <a:ext uri="{FF2B5EF4-FFF2-40B4-BE49-F238E27FC236}">
              <a16:creationId xmlns:a16="http://schemas.microsoft.com/office/drawing/2014/main" id="{12177D7B-0A74-5ED2-13EE-EAA887D18410}"/>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32</xdr:row>
      <xdr:rowOff>688447</xdr:rowOff>
    </xdr:from>
    <xdr:to>
      <xdr:col>19</xdr:col>
      <xdr:colOff>533962</xdr:colOff>
      <xdr:row>33</xdr:row>
      <xdr:rowOff>4234</xdr:rowOff>
    </xdr:to>
    <xdr:sp macro="" textlink="">
      <xdr:nvSpPr>
        <xdr:cNvPr id="30858" name="Text Box 9">
          <a:extLst>
            <a:ext uri="{FF2B5EF4-FFF2-40B4-BE49-F238E27FC236}">
              <a16:creationId xmlns:a16="http://schemas.microsoft.com/office/drawing/2014/main" id="{4B11CA3D-1B9E-5495-B071-3A62D89DFB54}"/>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35</xdr:row>
      <xdr:rowOff>688447</xdr:rowOff>
    </xdr:from>
    <xdr:to>
      <xdr:col>19</xdr:col>
      <xdr:colOff>533962</xdr:colOff>
      <xdr:row>36</xdr:row>
      <xdr:rowOff>4234</xdr:rowOff>
    </xdr:to>
    <xdr:sp macro="" textlink="">
      <xdr:nvSpPr>
        <xdr:cNvPr id="30859" name="Text Box 9">
          <a:extLst>
            <a:ext uri="{FF2B5EF4-FFF2-40B4-BE49-F238E27FC236}">
              <a16:creationId xmlns:a16="http://schemas.microsoft.com/office/drawing/2014/main" id="{81B5A3FB-09FA-2192-05DB-518F8842D8E5}"/>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35</xdr:row>
      <xdr:rowOff>688447</xdr:rowOff>
    </xdr:from>
    <xdr:to>
      <xdr:col>19</xdr:col>
      <xdr:colOff>533962</xdr:colOff>
      <xdr:row>36</xdr:row>
      <xdr:rowOff>4234</xdr:rowOff>
    </xdr:to>
    <xdr:sp macro="" textlink="">
      <xdr:nvSpPr>
        <xdr:cNvPr id="30860" name="Text Box 9">
          <a:extLst>
            <a:ext uri="{FF2B5EF4-FFF2-40B4-BE49-F238E27FC236}">
              <a16:creationId xmlns:a16="http://schemas.microsoft.com/office/drawing/2014/main" id="{C514FDC7-612A-7430-217B-86355D470052}"/>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35</xdr:row>
      <xdr:rowOff>688447</xdr:rowOff>
    </xdr:from>
    <xdr:to>
      <xdr:col>19</xdr:col>
      <xdr:colOff>533962</xdr:colOff>
      <xdr:row>36</xdr:row>
      <xdr:rowOff>4234</xdr:rowOff>
    </xdr:to>
    <xdr:sp macro="" textlink="">
      <xdr:nvSpPr>
        <xdr:cNvPr id="30861" name="Text Box 9">
          <a:extLst>
            <a:ext uri="{FF2B5EF4-FFF2-40B4-BE49-F238E27FC236}">
              <a16:creationId xmlns:a16="http://schemas.microsoft.com/office/drawing/2014/main" id="{F2975E96-2D1F-CFCF-97A3-B35C6BE3F875}"/>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35</xdr:row>
      <xdr:rowOff>688447</xdr:rowOff>
    </xdr:from>
    <xdr:to>
      <xdr:col>19</xdr:col>
      <xdr:colOff>533962</xdr:colOff>
      <xdr:row>36</xdr:row>
      <xdr:rowOff>4234</xdr:rowOff>
    </xdr:to>
    <xdr:sp macro="" textlink="">
      <xdr:nvSpPr>
        <xdr:cNvPr id="30862" name="Text Box 9">
          <a:extLst>
            <a:ext uri="{FF2B5EF4-FFF2-40B4-BE49-F238E27FC236}">
              <a16:creationId xmlns:a16="http://schemas.microsoft.com/office/drawing/2014/main" id="{45DC8DA8-F51E-D2CA-0E2B-B5CDA6F8156E}"/>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38</xdr:row>
      <xdr:rowOff>688447</xdr:rowOff>
    </xdr:from>
    <xdr:to>
      <xdr:col>19</xdr:col>
      <xdr:colOff>533962</xdr:colOff>
      <xdr:row>39</xdr:row>
      <xdr:rowOff>4234</xdr:rowOff>
    </xdr:to>
    <xdr:sp macro="" textlink="">
      <xdr:nvSpPr>
        <xdr:cNvPr id="30863" name="Text Box 9">
          <a:extLst>
            <a:ext uri="{FF2B5EF4-FFF2-40B4-BE49-F238E27FC236}">
              <a16:creationId xmlns:a16="http://schemas.microsoft.com/office/drawing/2014/main" id="{F227C43D-F44E-70FF-41FA-08D0DC00B7F6}"/>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38</xdr:row>
      <xdr:rowOff>688447</xdr:rowOff>
    </xdr:from>
    <xdr:to>
      <xdr:col>19</xdr:col>
      <xdr:colOff>533962</xdr:colOff>
      <xdr:row>39</xdr:row>
      <xdr:rowOff>4234</xdr:rowOff>
    </xdr:to>
    <xdr:sp macro="" textlink="">
      <xdr:nvSpPr>
        <xdr:cNvPr id="30864" name="Text Box 9">
          <a:extLst>
            <a:ext uri="{FF2B5EF4-FFF2-40B4-BE49-F238E27FC236}">
              <a16:creationId xmlns:a16="http://schemas.microsoft.com/office/drawing/2014/main" id="{B4EB6906-CD38-9A3A-1AF8-B610385E5976}"/>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38</xdr:row>
      <xdr:rowOff>688447</xdr:rowOff>
    </xdr:from>
    <xdr:to>
      <xdr:col>19</xdr:col>
      <xdr:colOff>533962</xdr:colOff>
      <xdr:row>39</xdr:row>
      <xdr:rowOff>4234</xdr:rowOff>
    </xdr:to>
    <xdr:sp macro="" textlink="">
      <xdr:nvSpPr>
        <xdr:cNvPr id="30865" name="Text Box 9">
          <a:extLst>
            <a:ext uri="{FF2B5EF4-FFF2-40B4-BE49-F238E27FC236}">
              <a16:creationId xmlns:a16="http://schemas.microsoft.com/office/drawing/2014/main" id="{71E16290-488A-E6C0-EC4A-194C95A965DA}"/>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38</xdr:row>
      <xdr:rowOff>688447</xdr:rowOff>
    </xdr:from>
    <xdr:to>
      <xdr:col>19</xdr:col>
      <xdr:colOff>533962</xdr:colOff>
      <xdr:row>39</xdr:row>
      <xdr:rowOff>4234</xdr:rowOff>
    </xdr:to>
    <xdr:sp macro="" textlink="">
      <xdr:nvSpPr>
        <xdr:cNvPr id="30866" name="Text Box 9">
          <a:extLst>
            <a:ext uri="{FF2B5EF4-FFF2-40B4-BE49-F238E27FC236}">
              <a16:creationId xmlns:a16="http://schemas.microsoft.com/office/drawing/2014/main" id="{D40175BF-5430-6B8F-9BF3-E0D3026896BD}"/>
            </a:ext>
          </a:extLst>
        </xdr:cNvPr>
        <xdr:cNvSpPr txBox="1">
          <a:spLocks noChangeArrowheads="1"/>
        </xdr:cNvSpPr>
      </xdr:nvSpPr>
      <xdr:spPr bwMode="auto">
        <a:xfrm>
          <a:off x="8919882"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41</xdr:row>
      <xdr:rowOff>688447</xdr:rowOff>
    </xdr:from>
    <xdr:to>
      <xdr:col>19</xdr:col>
      <xdr:colOff>533962</xdr:colOff>
      <xdr:row>42</xdr:row>
      <xdr:rowOff>4234</xdr:rowOff>
    </xdr:to>
    <xdr:sp macro="" textlink="">
      <xdr:nvSpPr>
        <xdr:cNvPr id="30867" name="Text Box 9">
          <a:extLst>
            <a:ext uri="{FF2B5EF4-FFF2-40B4-BE49-F238E27FC236}">
              <a16:creationId xmlns:a16="http://schemas.microsoft.com/office/drawing/2014/main" id="{41229587-56F8-E6B9-2882-B690A9D61E99}"/>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67235</xdr:colOff>
      <xdr:row>41</xdr:row>
      <xdr:rowOff>688447</xdr:rowOff>
    </xdr:from>
    <xdr:to>
      <xdr:col>19</xdr:col>
      <xdr:colOff>533962</xdr:colOff>
      <xdr:row>42</xdr:row>
      <xdr:rowOff>4234</xdr:rowOff>
    </xdr:to>
    <xdr:sp macro="" textlink="">
      <xdr:nvSpPr>
        <xdr:cNvPr id="30868" name="Text Box 9">
          <a:extLst>
            <a:ext uri="{FF2B5EF4-FFF2-40B4-BE49-F238E27FC236}">
              <a16:creationId xmlns:a16="http://schemas.microsoft.com/office/drawing/2014/main" id="{B624F725-5FF0-4065-E1A5-9DAE3BC6AD02}"/>
            </a:ext>
          </a:extLst>
        </xdr:cNvPr>
        <xdr:cNvSpPr txBox="1">
          <a:spLocks noChangeArrowheads="1"/>
        </xdr:cNvSpPr>
      </xdr:nvSpPr>
      <xdr:spPr bwMode="auto">
        <a:xfrm>
          <a:off x="8919882"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18</xdr:col>
      <xdr:colOff>126205</xdr:colOff>
      <xdr:row>8</xdr:row>
      <xdr:rowOff>688447</xdr:rowOff>
    </xdr:from>
    <xdr:to>
      <xdr:col>18</xdr:col>
      <xdr:colOff>592932</xdr:colOff>
      <xdr:row>9</xdr:row>
      <xdr:rowOff>4234</xdr:rowOff>
    </xdr:to>
    <xdr:sp macro="" textlink="">
      <xdr:nvSpPr>
        <xdr:cNvPr id="30749" name="Text Box 9">
          <a:extLst>
            <a:ext uri="{FF2B5EF4-FFF2-40B4-BE49-F238E27FC236}">
              <a16:creationId xmlns:a16="http://schemas.microsoft.com/office/drawing/2014/main" id="{6041426F-797C-4A48-B1BC-0AF6CEA978A7}"/>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8</xdr:row>
      <xdr:rowOff>688447</xdr:rowOff>
    </xdr:from>
    <xdr:to>
      <xdr:col>18</xdr:col>
      <xdr:colOff>592932</xdr:colOff>
      <xdr:row>9</xdr:row>
      <xdr:rowOff>4234</xdr:rowOff>
    </xdr:to>
    <xdr:sp macro="" textlink="">
      <xdr:nvSpPr>
        <xdr:cNvPr id="30750" name="Text Box 9">
          <a:extLst>
            <a:ext uri="{FF2B5EF4-FFF2-40B4-BE49-F238E27FC236}">
              <a16:creationId xmlns:a16="http://schemas.microsoft.com/office/drawing/2014/main" id="{F73F7AF8-F159-45EE-A967-555CA311BA46}"/>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8</xdr:row>
      <xdr:rowOff>688447</xdr:rowOff>
    </xdr:from>
    <xdr:to>
      <xdr:col>18</xdr:col>
      <xdr:colOff>592932</xdr:colOff>
      <xdr:row>9</xdr:row>
      <xdr:rowOff>4234</xdr:rowOff>
    </xdr:to>
    <xdr:sp macro="" textlink="">
      <xdr:nvSpPr>
        <xdr:cNvPr id="30751" name="Text Box 9">
          <a:extLst>
            <a:ext uri="{FF2B5EF4-FFF2-40B4-BE49-F238E27FC236}">
              <a16:creationId xmlns:a16="http://schemas.microsoft.com/office/drawing/2014/main" id="{F0BE9FE4-2BDD-4D3F-8F0B-A9C3E90A5D97}"/>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8</xdr:row>
      <xdr:rowOff>688447</xdr:rowOff>
    </xdr:from>
    <xdr:to>
      <xdr:col>18</xdr:col>
      <xdr:colOff>592932</xdr:colOff>
      <xdr:row>9</xdr:row>
      <xdr:rowOff>4234</xdr:rowOff>
    </xdr:to>
    <xdr:sp macro="" textlink="">
      <xdr:nvSpPr>
        <xdr:cNvPr id="42" name="Text Box 9">
          <a:extLst>
            <a:ext uri="{FF2B5EF4-FFF2-40B4-BE49-F238E27FC236}">
              <a16:creationId xmlns:a16="http://schemas.microsoft.com/office/drawing/2014/main" id="{D9CEF3F0-B63C-45DD-92FE-AF8E46A2E1F5}"/>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8</xdr:row>
      <xdr:rowOff>688447</xdr:rowOff>
    </xdr:from>
    <xdr:to>
      <xdr:col>18</xdr:col>
      <xdr:colOff>592932</xdr:colOff>
      <xdr:row>9</xdr:row>
      <xdr:rowOff>4234</xdr:rowOff>
    </xdr:to>
    <xdr:sp macro="" textlink="">
      <xdr:nvSpPr>
        <xdr:cNvPr id="43" name="Text Box 9">
          <a:extLst>
            <a:ext uri="{FF2B5EF4-FFF2-40B4-BE49-F238E27FC236}">
              <a16:creationId xmlns:a16="http://schemas.microsoft.com/office/drawing/2014/main" id="{5BACCC1B-4CB5-4835-A44A-B330B4F571D5}"/>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11</xdr:row>
      <xdr:rowOff>688447</xdr:rowOff>
    </xdr:from>
    <xdr:to>
      <xdr:col>18</xdr:col>
      <xdr:colOff>592932</xdr:colOff>
      <xdr:row>12</xdr:row>
      <xdr:rowOff>4234</xdr:rowOff>
    </xdr:to>
    <xdr:sp macro="" textlink="">
      <xdr:nvSpPr>
        <xdr:cNvPr id="30869" name="Text Box 9">
          <a:extLst>
            <a:ext uri="{FF2B5EF4-FFF2-40B4-BE49-F238E27FC236}">
              <a16:creationId xmlns:a16="http://schemas.microsoft.com/office/drawing/2014/main" id="{5B3CB9BB-63F4-4D5B-846E-2888B532B76E}"/>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11</xdr:row>
      <xdr:rowOff>688447</xdr:rowOff>
    </xdr:from>
    <xdr:to>
      <xdr:col>18</xdr:col>
      <xdr:colOff>592932</xdr:colOff>
      <xdr:row>12</xdr:row>
      <xdr:rowOff>4234</xdr:rowOff>
    </xdr:to>
    <xdr:sp macro="" textlink="">
      <xdr:nvSpPr>
        <xdr:cNvPr id="30870" name="Text Box 9">
          <a:extLst>
            <a:ext uri="{FF2B5EF4-FFF2-40B4-BE49-F238E27FC236}">
              <a16:creationId xmlns:a16="http://schemas.microsoft.com/office/drawing/2014/main" id="{05786AD4-28A3-4573-B0EC-21ED0D3C559B}"/>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11</xdr:row>
      <xdr:rowOff>688447</xdr:rowOff>
    </xdr:from>
    <xdr:to>
      <xdr:col>18</xdr:col>
      <xdr:colOff>592932</xdr:colOff>
      <xdr:row>12</xdr:row>
      <xdr:rowOff>4234</xdr:rowOff>
    </xdr:to>
    <xdr:sp macro="" textlink="">
      <xdr:nvSpPr>
        <xdr:cNvPr id="30871" name="Text Box 9">
          <a:extLst>
            <a:ext uri="{FF2B5EF4-FFF2-40B4-BE49-F238E27FC236}">
              <a16:creationId xmlns:a16="http://schemas.microsoft.com/office/drawing/2014/main" id="{2DE52CCC-3256-41EA-9661-1C28B076A35F}"/>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11</xdr:row>
      <xdr:rowOff>688447</xdr:rowOff>
    </xdr:from>
    <xdr:to>
      <xdr:col>18</xdr:col>
      <xdr:colOff>592932</xdr:colOff>
      <xdr:row>12</xdr:row>
      <xdr:rowOff>4234</xdr:rowOff>
    </xdr:to>
    <xdr:sp macro="" textlink="">
      <xdr:nvSpPr>
        <xdr:cNvPr id="30872" name="Text Box 9">
          <a:extLst>
            <a:ext uri="{FF2B5EF4-FFF2-40B4-BE49-F238E27FC236}">
              <a16:creationId xmlns:a16="http://schemas.microsoft.com/office/drawing/2014/main" id="{90830ECA-75E5-4577-830D-971896B319B9}"/>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11</xdr:row>
      <xdr:rowOff>688447</xdr:rowOff>
    </xdr:from>
    <xdr:to>
      <xdr:col>18</xdr:col>
      <xdr:colOff>592932</xdr:colOff>
      <xdr:row>12</xdr:row>
      <xdr:rowOff>4234</xdr:rowOff>
    </xdr:to>
    <xdr:sp macro="" textlink="">
      <xdr:nvSpPr>
        <xdr:cNvPr id="30873" name="Text Box 9">
          <a:extLst>
            <a:ext uri="{FF2B5EF4-FFF2-40B4-BE49-F238E27FC236}">
              <a16:creationId xmlns:a16="http://schemas.microsoft.com/office/drawing/2014/main" id="{AC97B1CA-1C33-4A52-9A37-8A3751B7C629}"/>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30874" name="Text Box 9">
          <a:extLst>
            <a:ext uri="{FF2B5EF4-FFF2-40B4-BE49-F238E27FC236}">
              <a16:creationId xmlns:a16="http://schemas.microsoft.com/office/drawing/2014/main" id="{0F319308-EDB9-45F8-B623-CE90C3FBDFFE}"/>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30875" name="Text Box 9">
          <a:extLst>
            <a:ext uri="{FF2B5EF4-FFF2-40B4-BE49-F238E27FC236}">
              <a16:creationId xmlns:a16="http://schemas.microsoft.com/office/drawing/2014/main" id="{36DAB2FB-6E33-48A5-978F-800717517422}"/>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30876" name="Text Box 9">
          <a:extLst>
            <a:ext uri="{FF2B5EF4-FFF2-40B4-BE49-F238E27FC236}">
              <a16:creationId xmlns:a16="http://schemas.microsoft.com/office/drawing/2014/main" id="{C67F19CA-1181-4286-BF7B-7FBCB784DD26}"/>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30877" name="Text Box 9">
          <a:extLst>
            <a:ext uri="{FF2B5EF4-FFF2-40B4-BE49-F238E27FC236}">
              <a16:creationId xmlns:a16="http://schemas.microsoft.com/office/drawing/2014/main" id="{7CCAB533-C8A9-4AD7-8A2B-AEF71F24D215}"/>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30878" name="Text Box 9">
          <a:extLst>
            <a:ext uri="{FF2B5EF4-FFF2-40B4-BE49-F238E27FC236}">
              <a16:creationId xmlns:a16="http://schemas.microsoft.com/office/drawing/2014/main" id="{A7DC33D6-F851-46DE-8B1C-ADEA20AE3511}"/>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30879" name="Text Box 9">
          <a:extLst>
            <a:ext uri="{FF2B5EF4-FFF2-40B4-BE49-F238E27FC236}">
              <a16:creationId xmlns:a16="http://schemas.microsoft.com/office/drawing/2014/main" id="{B9665EE7-8603-4A8C-AFDE-93C142CE6B69}"/>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30880" name="Text Box 9">
          <a:extLst>
            <a:ext uri="{FF2B5EF4-FFF2-40B4-BE49-F238E27FC236}">
              <a16:creationId xmlns:a16="http://schemas.microsoft.com/office/drawing/2014/main" id="{4CC45B8D-40F7-4316-BCAE-57EF6E069274}"/>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30881" name="Text Box 9">
          <a:extLst>
            <a:ext uri="{FF2B5EF4-FFF2-40B4-BE49-F238E27FC236}">
              <a16:creationId xmlns:a16="http://schemas.microsoft.com/office/drawing/2014/main" id="{AB42C1F0-C746-429E-BE9A-FC2D389B34C9}"/>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30882" name="Text Box 9">
          <a:extLst>
            <a:ext uri="{FF2B5EF4-FFF2-40B4-BE49-F238E27FC236}">
              <a16:creationId xmlns:a16="http://schemas.microsoft.com/office/drawing/2014/main" id="{31609449-AE7B-483C-858C-3BCDD8906EB9}"/>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14</xdr:row>
      <xdr:rowOff>688447</xdr:rowOff>
    </xdr:from>
    <xdr:to>
      <xdr:col>18</xdr:col>
      <xdr:colOff>592932</xdr:colOff>
      <xdr:row>15</xdr:row>
      <xdr:rowOff>4234</xdr:rowOff>
    </xdr:to>
    <xdr:sp macro="" textlink="">
      <xdr:nvSpPr>
        <xdr:cNvPr id="30883" name="Text Box 9">
          <a:extLst>
            <a:ext uri="{FF2B5EF4-FFF2-40B4-BE49-F238E27FC236}">
              <a16:creationId xmlns:a16="http://schemas.microsoft.com/office/drawing/2014/main" id="{05FD8D04-FB29-4AD9-B19C-0F0DCF2B63F2}"/>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884" name="Text Box 9">
          <a:extLst>
            <a:ext uri="{FF2B5EF4-FFF2-40B4-BE49-F238E27FC236}">
              <a16:creationId xmlns:a16="http://schemas.microsoft.com/office/drawing/2014/main" id="{99A25F55-037B-451D-BCAE-F820D25B43DF}"/>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885" name="Text Box 9">
          <a:extLst>
            <a:ext uri="{FF2B5EF4-FFF2-40B4-BE49-F238E27FC236}">
              <a16:creationId xmlns:a16="http://schemas.microsoft.com/office/drawing/2014/main" id="{A16E397A-D731-4000-BB3D-5F56FADF9FB1}"/>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886" name="Text Box 9">
          <a:extLst>
            <a:ext uri="{FF2B5EF4-FFF2-40B4-BE49-F238E27FC236}">
              <a16:creationId xmlns:a16="http://schemas.microsoft.com/office/drawing/2014/main" id="{7CED5A68-CF80-42E3-A243-6654CD7C27B6}"/>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887" name="Text Box 9">
          <a:extLst>
            <a:ext uri="{FF2B5EF4-FFF2-40B4-BE49-F238E27FC236}">
              <a16:creationId xmlns:a16="http://schemas.microsoft.com/office/drawing/2014/main" id="{68DA5B08-6DAE-4A83-8278-0743020B8547}"/>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888" name="Text Box 9">
          <a:extLst>
            <a:ext uri="{FF2B5EF4-FFF2-40B4-BE49-F238E27FC236}">
              <a16:creationId xmlns:a16="http://schemas.microsoft.com/office/drawing/2014/main" id="{CC17F446-338D-4E10-8F39-62616E0D0422}"/>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889" name="Text Box 9">
          <a:extLst>
            <a:ext uri="{FF2B5EF4-FFF2-40B4-BE49-F238E27FC236}">
              <a16:creationId xmlns:a16="http://schemas.microsoft.com/office/drawing/2014/main" id="{E2441553-F515-4266-8E88-1F1F57119121}"/>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890" name="Text Box 9">
          <a:extLst>
            <a:ext uri="{FF2B5EF4-FFF2-40B4-BE49-F238E27FC236}">
              <a16:creationId xmlns:a16="http://schemas.microsoft.com/office/drawing/2014/main" id="{DCAB1331-953E-422F-8A70-9D457D0DF718}"/>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891" name="Text Box 9">
          <a:extLst>
            <a:ext uri="{FF2B5EF4-FFF2-40B4-BE49-F238E27FC236}">
              <a16:creationId xmlns:a16="http://schemas.microsoft.com/office/drawing/2014/main" id="{C5ED09FA-6328-4E84-94AB-75C9E315A3C6}"/>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892" name="Text Box 9">
          <a:extLst>
            <a:ext uri="{FF2B5EF4-FFF2-40B4-BE49-F238E27FC236}">
              <a16:creationId xmlns:a16="http://schemas.microsoft.com/office/drawing/2014/main" id="{61D96743-81D6-4FD5-81BD-2E15D655FDA8}"/>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17</xdr:row>
      <xdr:rowOff>688447</xdr:rowOff>
    </xdr:from>
    <xdr:to>
      <xdr:col>18</xdr:col>
      <xdr:colOff>592932</xdr:colOff>
      <xdr:row>18</xdr:row>
      <xdr:rowOff>4234</xdr:rowOff>
    </xdr:to>
    <xdr:sp macro="" textlink="">
      <xdr:nvSpPr>
        <xdr:cNvPr id="30893" name="Text Box 9">
          <a:extLst>
            <a:ext uri="{FF2B5EF4-FFF2-40B4-BE49-F238E27FC236}">
              <a16:creationId xmlns:a16="http://schemas.microsoft.com/office/drawing/2014/main" id="{2B9395FC-4239-4A16-99DE-A008265F94F8}"/>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894" name="Text Box 9">
          <a:extLst>
            <a:ext uri="{FF2B5EF4-FFF2-40B4-BE49-F238E27FC236}">
              <a16:creationId xmlns:a16="http://schemas.microsoft.com/office/drawing/2014/main" id="{06E0B480-EB0E-4BE3-93A3-438F8E0B3079}"/>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895" name="Text Box 9">
          <a:extLst>
            <a:ext uri="{FF2B5EF4-FFF2-40B4-BE49-F238E27FC236}">
              <a16:creationId xmlns:a16="http://schemas.microsoft.com/office/drawing/2014/main" id="{2A21C9DA-4C60-40DF-AAEB-3B087B2A8800}"/>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896" name="Text Box 9">
          <a:extLst>
            <a:ext uri="{FF2B5EF4-FFF2-40B4-BE49-F238E27FC236}">
              <a16:creationId xmlns:a16="http://schemas.microsoft.com/office/drawing/2014/main" id="{66C3FD00-223E-4103-980E-C05719B28699}"/>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897" name="Text Box 9">
          <a:extLst>
            <a:ext uri="{FF2B5EF4-FFF2-40B4-BE49-F238E27FC236}">
              <a16:creationId xmlns:a16="http://schemas.microsoft.com/office/drawing/2014/main" id="{6D5A4145-F1AE-403D-BACB-2902C75143E2}"/>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898" name="Text Box 9">
          <a:extLst>
            <a:ext uri="{FF2B5EF4-FFF2-40B4-BE49-F238E27FC236}">
              <a16:creationId xmlns:a16="http://schemas.microsoft.com/office/drawing/2014/main" id="{B846F22A-29C5-4A2A-94F5-B4FC5A6BE472}"/>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899" name="Text Box 9">
          <a:extLst>
            <a:ext uri="{FF2B5EF4-FFF2-40B4-BE49-F238E27FC236}">
              <a16:creationId xmlns:a16="http://schemas.microsoft.com/office/drawing/2014/main" id="{9A96482A-CB4E-4D6E-930B-A03AAF12E3A4}"/>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900" name="Text Box 9">
          <a:extLst>
            <a:ext uri="{FF2B5EF4-FFF2-40B4-BE49-F238E27FC236}">
              <a16:creationId xmlns:a16="http://schemas.microsoft.com/office/drawing/2014/main" id="{EDD08DDB-8D77-4582-9B93-435B13B610F6}"/>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901" name="Text Box 9">
          <a:extLst>
            <a:ext uri="{FF2B5EF4-FFF2-40B4-BE49-F238E27FC236}">
              <a16:creationId xmlns:a16="http://schemas.microsoft.com/office/drawing/2014/main" id="{58BFF387-12B7-4F9F-8E68-0AC5B9142F04}"/>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902" name="Text Box 9">
          <a:extLst>
            <a:ext uri="{FF2B5EF4-FFF2-40B4-BE49-F238E27FC236}">
              <a16:creationId xmlns:a16="http://schemas.microsoft.com/office/drawing/2014/main" id="{0D576563-B8D7-4B17-8BBF-5B5991C21809}"/>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20</xdr:row>
      <xdr:rowOff>688447</xdr:rowOff>
    </xdr:from>
    <xdr:to>
      <xdr:col>18</xdr:col>
      <xdr:colOff>592932</xdr:colOff>
      <xdr:row>21</xdr:row>
      <xdr:rowOff>4234</xdr:rowOff>
    </xdr:to>
    <xdr:sp macro="" textlink="">
      <xdr:nvSpPr>
        <xdr:cNvPr id="30903" name="Text Box 9">
          <a:extLst>
            <a:ext uri="{FF2B5EF4-FFF2-40B4-BE49-F238E27FC236}">
              <a16:creationId xmlns:a16="http://schemas.microsoft.com/office/drawing/2014/main" id="{211FCFC9-380E-4394-AD1B-7E08B9FE58DB}"/>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904" name="Text Box 9">
          <a:extLst>
            <a:ext uri="{FF2B5EF4-FFF2-40B4-BE49-F238E27FC236}">
              <a16:creationId xmlns:a16="http://schemas.microsoft.com/office/drawing/2014/main" id="{F03B9705-5383-4389-A823-ACCCDF2BD64A}"/>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905" name="Text Box 9">
          <a:extLst>
            <a:ext uri="{FF2B5EF4-FFF2-40B4-BE49-F238E27FC236}">
              <a16:creationId xmlns:a16="http://schemas.microsoft.com/office/drawing/2014/main" id="{81AF3BF0-FF3D-4465-908B-4605A6340E4A}"/>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906" name="Text Box 9">
          <a:extLst>
            <a:ext uri="{FF2B5EF4-FFF2-40B4-BE49-F238E27FC236}">
              <a16:creationId xmlns:a16="http://schemas.microsoft.com/office/drawing/2014/main" id="{7D82B13E-A2B1-4CDF-ACC2-422AEB2BD740}"/>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907" name="Text Box 9">
          <a:extLst>
            <a:ext uri="{FF2B5EF4-FFF2-40B4-BE49-F238E27FC236}">
              <a16:creationId xmlns:a16="http://schemas.microsoft.com/office/drawing/2014/main" id="{6298F938-1EFD-4B65-BD36-B493E9075DA0}"/>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908" name="Text Box 9">
          <a:extLst>
            <a:ext uri="{FF2B5EF4-FFF2-40B4-BE49-F238E27FC236}">
              <a16:creationId xmlns:a16="http://schemas.microsoft.com/office/drawing/2014/main" id="{20AC7419-C557-425F-B452-FC1FA9F2D7CA}"/>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909" name="Text Box 9">
          <a:extLst>
            <a:ext uri="{FF2B5EF4-FFF2-40B4-BE49-F238E27FC236}">
              <a16:creationId xmlns:a16="http://schemas.microsoft.com/office/drawing/2014/main" id="{323EBE61-0003-42A5-AC10-335FD78BF0C3}"/>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910" name="Text Box 9">
          <a:extLst>
            <a:ext uri="{FF2B5EF4-FFF2-40B4-BE49-F238E27FC236}">
              <a16:creationId xmlns:a16="http://schemas.microsoft.com/office/drawing/2014/main" id="{415285A3-0A4D-428C-A738-7781CC57DB81}"/>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911" name="Text Box 9">
          <a:extLst>
            <a:ext uri="{FF2B5EF4-FFF2-40B4-BE49-F238E27FC236}">
              <a16:creationId xmlns:a16="http://schemas.microsoft.com/office/drawing/2014/main" id="{A99188E0-3A0C-459F-B064-386644BFDFF4}"/>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912" name="Text Box 9">
          <a:extLst>
            <a:ext uri="{FF2B5EF4-FFF2-40B4-BE49-F238E27FC236}">
              <a16:creationId xmlns:a16="http://schemas.microsoft.com/office/drawing/2014/main" id="{4B300A16-743A-4534-BCAE-ADEB88AEFB26}"/>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23</xdr:row>
      <xdr:rowOff>688447</xdr:rowOff>
    </xdr:from>
    <xdr:to>
      <xdr:col>18</xdr:col>
      <xdr:colOff>592932</xdr:colOff>
      <xdr:row>24</xdr:row>
      <xdr:rowOff>4234</xdr:rowOff>
    </xdr:to>
    <xdr:sp macro="" textlink="">
      <xdr:nvSpPr>
        <xdr:cNvPr id="30913" name="Text Box 9">
          <a:extLst>
            <a:ext uri="{FF2B5EF4-FFF2-40B4-BE49-F238E27FC236}">
              <a16:creationId xmlns:a16="http://schemas.microsoft.com/office/drawing/2014/main" id="{1C4B71DA-93F6-45E7-AD37-D0AC8622327D}"/>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914" name="Text Box 9">
          <a:extLst>
            <a:ext uri="{FF2B5EF4-FFF2-40B4-BE49-F238E27FC236}">
              <a16:creationId xmlns:a16="http://schemas.microsoft.com/office/drawing/2014/main" id="{70F2E370-DA62-4076-82CB-1FF6974BFA8E}"/>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915" name="Text Box 9">
          <a:extLst>
            <a:ext uri="{FF2B5EF4-FFF2-40B4-BE49-F238E27FC236}">
              <a16:creationId xmlns:a16="http://schemas.microsoft.com/office/drawing/2014/main" id="{832654F7-1121-4CE7-BC9A-EDA6B3A87C40}"/>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916" name="Text Box 9">
          <a:extLst>
            <a:ext uri="{FF2B5EF4-FFF2-40B4-BE49-F238E27FC236}">
              <a16:creationId xmlns:a16="http://schemas.microsoft.com/office/drawing/2014/main" id="{776F5265-8C87-4639-868A-51DD20396E86}"/>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917" name="Text Box 9">
          <a:extLst>
            <a:ext uri="{FF2B5EF4-FFF2-40B4-BE49-F238E27FC236}">
              <a16:creationId xmlns:a16="http://schemas.microsoft.com/office/drawing/2014/main" id="{F190E929-FA6B-4AAF-85B6-5A1637758B43}"/>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918" name="Text Box 9">
          <a:extLst>
            <a:ext uri="{FF2B5EF4-FFF2-40B4-BE49-F238E27FC236}">
              <a16:creationId xmlns:a16="http://schemas.microsoft.com/office/drawing/2014/main" id="{748113E7-D441-4417-AED5-48C5FE893EF7}"/>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919" name="Text Box 9">
          <a:extLst>
            <a:ext uri="{FF2B5EF4-FFF2-40B4-BE49-F238E27FC236}">
              <a16:creationId xmlns:a16="http://schemas.microsoft.com/office/drawing/2014/main" id="{85760844-D584-429E-8B51-66559799F726}"/>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920" name="Text Box 9">
          <a:extLst>
            <a:ext uri="{FF2B5EF4-FFF2-40B4-BE49-F238E27FC236}">
              <a16:creationId xmlns:a16="http://schemas.microsoft.com/office/drawing/2014/main" id="{1AD43D3E-D036-4BF1-BABC-B218DEC0B2E3}"/>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921" name="Text Box 9">
          <a:extLst>
            <a:ext uri="{FF2B5EF4-FFF2-40B4-BE49-F238E27FC236}">
              <a16:creationId xmlns:a16="http://schemas.microsoft.com/office/drawing/2014/main" id="{F1D3DA9A-E4F5-4F6B-9A91-FDEAE946ED5D}"/>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922" name="Text Box 9">
          <a:extLst>
            <a:ext uri="{FF2B5EF4-FFF2-40B4-BE49-F238E27FC236}">
              <a16:creationId xmlns:a16="http://schemas.microsoft.com/office/drawing/2014/main" id="{15414AB2-5267-433A-910C-4C60F4B4408B}"/>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26</xdr:row>
      <xdr:rowOff>688447</xdr:rowOff>
    </xdr:from>
    <xdr:to>
      <xdr:col>18</xdr:col>
      <xdr:colOff>592932</xdr:colOff>
      <xdr:row>27</xdr:row>
      <xdr:rowOff>4234</xdr:rowOff>
    </xdr:to>
    <xdr:sp macro="" textlink="">
      <xdr:nvSpPr>
        <xdr:cNvPr id="30923" name="Text Box 9">
          <a:extLst>
            <a:ext uri="{FF2B5EF4-FFF2-40B4-BE49-F238E27FC236}">
              <a16:creationId xmlns:a16="http://schemas.microsoft.com/office/drawing/2014/main" id="{0BB906A5-E512-456F-A8AD-2AA3EA3B4FF5}"/>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924" name="Text Box 9">
          <a:extLst>
            <a:ext uri="{FF2B5EF4-FFF2-40B4-BE49-F238E27FC236}">
              <a16:creationId xmlns:a16="http://schemas.microsoft.com/office/drawing/2014/main" id="{903187CE-AA5B-4229-A66D-8857AB26BC5D}"/>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925" name="Text Box 9">
          <a:extLst>
            <a:ext uri="{FF2B5EF4-FFF2-40B4-BE49-F238E27FC236}">
              <a16:creationId xmlns:a16="http://schemas.microsoft.com/office/drawing/2014/main" id="{E1E12A73-0EAF-4D6D-AD47-8C2314A2A8CE}"/>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926" name="Text Box 9">
          <a:extLst>
            <a:ext uri="{FF2B5EF4-FFF2-40B4-BE49-F238E27FC236}">
              <a16:creationId xmlns:a16="http://schemas.microsoft.com/office/drawing/2014/main" id="{0B0A9D1A-0D50-4A49-AFF8-75F4AC1F4D5E}"/>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927" name="Text Box 9">
          <a:extLst>
            <a:ext uri="{FF2B5EF4-FFF2-40B4-BE49-F238E27FC236}">
              <a16:creationId xmlns:a16="http://schemas.microsoft.com/office/drawing/2014/main" id="{8868292D-92B0-4E1E-8A1E-C488F35F56C6}"/>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928" name="Text Box 9">
          <a:extLst>
            <a:ext uri="{FF2B5EF4-FFF2-40B4-BE49-F238E27FC236}">
              <a16:creationId xmlns:a16="http://schemas.microsoft.com/office/drawing/2014/main" id="{863AE278-E7D4-4B4D-9764-50174DC0708F}"/>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929" name="Text Box 9">
          <a:extLst>
            <a:ext uri="{FF2B5EF4-FFF2-40B4-BE49-F238E27FC236}">
              <a16:creationId xmlns:a16="http://schemas.microsoft.com/office/drawing/2014/main" id="{26D04910-B424-4B59-9FF8-21BF3A04FC7A}"/>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930" name="Text Box 9">
          <a:extLst>
            <a:ext uri="{FF2B5EF4-FFF2-40B4-BE49-F238E27FC236}">
              <a16:creationId xmlns:a16="http://schemas.microsoft.com/office/drawing/2014/main" id="{47B5F0FD-E658-4ACA-AE0B-A44AF0A42A61}"/>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931" name="Text Box 9">
          <a:extLst>
            <a:ext uri="{FF2B5EF4-FFF2-40B4-BE49-F238E27FC236}">
              <a16:creationId xmlns:a16="http://schemas.microsoft.com/office/drawing/2014/main" id="{C9D4092E-3243-4B76-915B-847F86D4895D}"/>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932" name="Text Box 9">
          <a:extLst>
            <a:ext uri="{FF2B5EF4-FFF2-40B4-BE49-F238E27FC236}">
              <a16:creationId xmlns:a16="http://schemas.microsoft.com/office/drawing/2014/main" id="{D8D2C3DF-DED8-4920-BAB8-6E4A72AC70EB}"/>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29</xdr:row>
      <xdr:rowOff>688447</xdr:rowOff>
    </xdr:from>
    <xdr:to>
      <xdr:col>18</xdr:col>
      <xdr:colOff>592932</xdr:colOff>
      <xdr:row>30</xdr:row>
      <xdr:rowOff>4234</xdr:rowOff>
    </xdr:to>
    <xdr:sp macro="" textlink="">
      <xdr:nvSpPr>
        <xdr:cNvPr id="30933" name="Text Box 9">
          <a:extLst>
            <a:ext uri="{FF2B5EF4-FFF2-40B4-BE49-F238E27FC236}">
              <a16:creationId xmlns:a16="http://schemas.microsoft.com/office/drawing/2014/main" id="{08AAA6AA-78DB-4440-964D-16411E1F2991}"/>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934" name="Text Box 9">
          <a:extLst>
            <a:ext uri="{FF2B5EF4-FFF2-40B4-BE49-F238E27FC236}">
              <a16:creationId xmlns:a16="http://schemas.microsoft.com/office/drawing/2014/main" id="{87AB4C55-214D-4239-805B-68F10EFF8694}"/>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935" name="Text Box 9">
          <a:extLst>
            <a:ext uri="{FF2B5EF4-FFF2-40B4-BE49-F238E27FC236}">
              <a16:creationId xmlns:a16="http://schemas.microsoft.com/office/drawing/2014/main" id="{E7670E99-2C8A-4EA4-B19F-7704DC910216}"/>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936" name="Text Box 9">
          <a:extLst>
            <a:ext uri="{FF2B5EF4-FFF2-40B4-BE49-F238E27FC236}">
              <a16:creationId xmlns:a16="http://schemas.microsoft.com/office/drawing/2014/main" id="{8B65565B-634E-46D0-B4D4-DF32D22EB8F9}"/>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937" name="Text Box 9">
          <a:extLst>
            <a:ext uri="{FF2B5EF4-FFF2-40B4-BE49-F238E27FC236}">
              <a16:creationId xmlns:a16="http://schemas.microsoft.com/office/drawing/2014/main" id="{DBBA86B9-D55C-4276-A800-C2197C802548}"/>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938" name="Text Box 9">
          <a:extLst>
            <a:ext uri="{FF2B5EF4-FFF2-40B4-BE49-F238E27FC236}">
              <a16:creationId xmlns:a16="http://schemas.microsoft.com/office/drawing/2014/main" id="{B4AF67EE-6D75-4DBC-877B-0B67799FCF88}"/>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939" name="Text Box 9">
          <a:extLst>
            <a:ext uri="{FF2B5EF4-FFF2-40B4-BE49-F238E27FC236}">
              <a16:creationId xmlns:a16="http://schemas.microsoft.com/office/drawing/2014/main" id="{B31A7158-8C4B-4B20-AFE6-2EA184BB86F6}"/>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940" name="Text Box 9">
          <a:extLst>
            <a:ext uri="{FF2B5EF4-FFF2-40B4-BE49-F238E27FC236}">
              <a16:creationId xmlns:a16="http://schemas.microsoft.com/office/drawing/2014/main" id="{906C566D-1C20-45F1-A9F9-59857F42A7D7}"/>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941" name="Text Box 9">
          <a:extLst>
            <a:ext uri="{FF2B5EF4-FFF2-40B4-BE49-F238E27FC236}">
              <a16:creationId xmlns:a16="http://schemas.microsoft.com/office/drawing/2014/main" id="{B58C300D-68FB-4A76-B035-3141775E5CB4}"/>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942" name="Text Box 9">
          <a:extLst>
            <a:ext uri="{FF2B5EF4-FFF2-40B4-BE49-F238E27FC236}">
              <a16:creationId xmlns:a16="http://schemas.microsoft.com/office/drawing/2014/main" id="{0EB4C350-61EB-4FB4-B9D7-E3228097FA1B}"/>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32</xdr:row>
      <xdr:rowOff>688447</xdr:rowOff>
    </xdr:from>
    <xdr:to>
      <xdr:col>18</xdr:col>
      <xdr:colOff>592932</xdr:colOff>
      <xdr:row>33</xdr:row>
      <xdr:rowOff>4234</xdr:rowOff>
    </xdr:to>
    <xdr:sp macro="" textlink="">
      <xdr:nvSpPr>
        <xdr:cNvPr id="30943" name="Text Box 9">
          <a:extLst>
            <a:ext uri="{FF2B5EF4-FFF2-40B4-BE49-F238E27FC236}">
              <a16:creationId xmlns:a16="http://schemas.microsoft.com/office/drawing/2014/main" id="{DDCAFBD9-FD8F-4C86-A27D-1319F4112B8B}"/>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944" name="Text Box 9">
          <a:extLst>
            <a:ext uri="{FF2B5EF4-FFF2-40B4-BE49-F238E27FC236}">
              <a16:creationId xmlns:a16="http://schemas.microsoft.com/office/drawing/2014/main" id="{B0882D48-7330-4777-B33A-0BED2894F49F}"/>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945" name="Text Box 9">
          <a:extLst>
            <a:ext uri="{FF2B5EF4-FFF2-40B4-BE49-F238E27FC236}">
              <a16:creationId xmlns:a16="http://schemas.microsoft.com/office/drawing/2014/main" id="{AF4F6740-7309-450C-8790-826EA76BBD92}"/>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946" name="Text Box 9">
          <a:extLst>
            <a:ext uri="{FF2B5EF4-FFF2-40B4-BE49-F238E27FC236}">
              <a16:creationId xmlns:a16="http://schemas.microsoft.com/office/drawing/2014/main" id="{B06DF3D2-1676-4277-B014-6B21C678D2D3}"/>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947" name="Text Box 9">
          <a:extLst>
            <a:ext uri="{FF2B5EF4-FFF2-40B4-BE49-F238E27FC236}">
              <a16:creationId xmlns:a16="http://schemas.microsoft.com/office/drawing/2014/main" id="{0F9C2DB7-2942-475D-9C69-7DD326526D9D}"/>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948" name="Text Box 9">
          <a:extLst>
            <a:ext uri="{FF2B5EF4-FFF2-40B4-BE49-F238E27FC236}">
              <a16:creationId xmlns:a16="http://schemas.microsoft.com/office/drawing/2014/main" id="{99EA78F1-B599-4AE7-9945-7CB44F59751C}"/>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949" name="Text Box 9">
          <a:extLst>
            <a:ext uri="{FF2B5EF4-FFF2-40B4-BE49-F238E27FC236}">
              <a16:creationId xmlns:a16="http://schemas.microsoft.com/office/drawing/2014/main" id="{1ABBB272-7DC3-4DD2-8F19-4026AFA21C12}"/>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950" name="Text Box 9">
          <a:extLst>
            <a:ext uri="{FF2B5EF4-FFF2-40B4-BE49-F238E27FC236}">
              <a16:creationId xmlns:a16="http://schemas.microsoft.com/office/drawing/2014/main" id="{EEADDB98-C477-4290-A104-E90340EBE042}"/>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951" name="Text Box 9">
          <a:extLst>
            <a:ext uri="{FF2B5EF4-FFF2-40B4-BE49-F238E27FC236}">
              <a16:creationId xmlns:a16="http://schemas.microsoft.com/office/drawing/2014/main" id="{8FCACA25-4964-49C9-B1C5-DB59F92CCC72}"/>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952" name="Text Box 9">
          <a:extLst>
            <a:ext uri="{FF2B5EF4-FFF2-40B4-BE49-F238E27FC236}">
              <a16:creationId xmlns:a16="http://schemas.microsoft.com/office/drawing/2014/main" id="{6E042977-C195-44C4-8B1E-174B31CD38C6}"/>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35</xdr:row>
      <xdr:rowOff>688447</xdr:rowOff>
    </xdr:from>
    <xdr:to>
      <xdr:col>18</xdr:col>
      <xdr:colOff>592932</xdr:colOff>
      <xdr:row>36</xdr:row>
      <xdr:rowOff>4234</xdr:rowOff>
    </xdr:to>
    <xdr:sp macro="" textlink="">
      <xdr:nvSpPr>
        <xdr:cNvPr id="30953" name="Text Box 9">
          <a:extLst>
            <a:ext uri="{FF2B5EF4-FFF2-40B4-BE49-F238E27FC236}">
              <a16:creationId xmlns:a16="http://schemas.microsoft.com/office/drawing/2014/main" id="{6D11F3D9-07D3-481D-8906-DEAFC10A5CF0}"/>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954" name="Text Box 9">
          <a:extLst>
            <a:ext uri="{FF2B5EF4-FFF2-40B4-BE49-F238E27FC236}">
              <a16:creationId xmlns:a16="http://schemas.microsoft.com/office/drawing/2014/main" id="{6956B7F6-37B4-40CD-B6DD-B06BB71480AB}"/>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955" name="Text Box 9">
          <a:extLst>
            <a:ext uri="{FF2B5EF4-FFF2-40B4-BE49-F238E27FC236}">
              <a16:creationId xmlns:a16="http://schemas.microsoft.com/office/drawing/2014/main" id="{ED0F78A0-CB9A-4890-8783-BB9E24ADB347}"/>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956" name="Text Box 9">
          <a:extLst>
            <a:ext uri="{FF2B5EF4-FFF2-40B4-BE49-F238E27FC236}">
              <a16:creationId xmlns:a16="http://schemas.microsoft.com/office/drawing/2014/main" id="{F03211CE-7E62-43A1-985D-D81F7E636945}"/>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957" name="Text Box 9">
          <a:extLst>
            <a:ext uri="{FF2B5EF4-FFF2-40B4-BE49-F238E27FC236}">
              <a16:creationId xmlns:a16="http://schemas.microsoft.com/office/drawing/2014/main" id="{C1DDD5A7-75D9-4F58-966D-87440CB1384D}"/>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958" name="Text Box 9">
          <a:extLst>
            <a:ext uri="{FF2B5EF4-FFF2-40B4-BE49-F238E27FC236}">
              <a16:creationId xmlns:a16="http://schemas.microsoft.com/office/drawing/2014/main" id="{FBB6543D-C51D-4F80-9001-BB1018D35BCB}"/>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959" name="Text Box 9">
          <a:extLst>
            <a:ext uri="{FF2B5EF4-FFF2-40B4-BE49-F238E27FC236}">
              <a16:creationId xmlns:a16="http://schemas.microsoft.com/office/drawing/2014/main" id="{9F096EB0-6F73-464C-A254-094EBFB9D4E7}"/>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960" name="Text Box 9">
          <a:extLst>
            <a:ext uri="{FF2B5EF4-FFF2-40B4-BE49-F238E27FC236}">
              <a16:creationId xmlns:a16="http://schemas.microsoft.com/office/drawing/2014/main" id="{CF54083C-7F0C-4C74-B3BB-D71DCA679726}"/>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961" name="Text Box 9">
          <a:extLst>
            <a:ext uri="{FF2B5EF4-FFF2-40B4-BE49-F238E27FC236}">
              <a16:creationId xmlns:a16="http://schemas.microsoft.com/office/drawing/2014/main" id="{78A9DE5F-2303-4F71-B148-AB5318E812BB}"/>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962" name="Text Box 9">
          <a:extLst>
            <a:ext uri="{FF2B5EF4-FFF2-40B4-BE49-F238E27FC236}">
              <a16:creationId xmlns:a16="http://schemas.microsoft.com/office/drawing/2014/main" id="{833C9FED-EFE9-47B5-B25D-FE04AE9ECFEF}"/>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38</xdr:row>
      <xdr:rowOff>688447</xdr:rowOff>
    </xdr:from>
    <xdr:to>
      <xdr:col>18</xdr:col>
      <xdr:colOff>592932</xdr:colOff>
      <xdr:row>39</xdr:row>
      <xdr:rowOff>4234</xdr:rowOff>
    </xdr:to>
    <xdr:sp macro="" textlink="">
      <xdr:nvSpPr>
        <xdr:cNvPr id="30963" name="Text Box 9">
          <a:extLst>
            <a:ext uri="{FF2B5EF4-FFF2-40B4-BE49-F238E27FC236}">
              <a16:creationId xmlns:a16="http://schemas.microsoft.com/office/drawing/2014/main" id="{11878711-9196-49D6-A9F1-13582BE349CC}"/>
            </a:ext>
          </a:extLst>
        </xdr:cNvPr>
        <xdr:cNvSpPr txBox="1">
          <a:spLocks noChangeArrowheads="1"/>
        </xdr:cNvSpPr>
      </xdr:nvSpPr>
      <xdr:spPr bwMode="auto">
        <a:xfrm>
          <a:off x="8205646" y="2604653"/>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41</xdr:row>
      <xdr:rowOff>688447</xdr:rowOff>
    </xdr:from>
    <xdr:to>
      <xdr:col>18</xdr:col>
      <xdr:colOff>592932</xdr:colOff>
      <xdr:row>42</xdr:row>
      <xdr:rowOff>4234</xdr:rowOff>
    </xdr:to>
    <xdr:sp macro="" textlink="">
      <xdr:nvSpPr>
        <xdr:cNvPr id="30964" name="Text Box 9">
          <a:extLst>
            <a:ext uri="{FF2B5EF4-FFF2-40B4-BE49-F238E27FC236}">
              <a16:creationId xmlns:a16="http://schemas.microsoft.com/office/drawing/2014/main" id="{7E4C2173-F06B-41D7-84F5-E07168EE0951}"/>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41</xdr:row>
      <xdr:rowOff>688447</xdr:rowOff>
    </xdr:from>
    <xdr:to>
      <xdr:col>18</xdr:col>
      <xdr:colOff>592932</xdr:colOff>
      <xdr:row>42</xdr:row>
      <xdr:rowOff>4234</xdr:rowOff>
    </xdr:to>
    <xdr:sp macro="" textlink="">
      <xdr:nvSpPr>
        <xdr:cNvPr id="30965" name="Text Box 9">
          <a:extLst>
            <a:ext uri="{FF2B5EF4-FFF2-40B4-BE49-F238E27FC236}">
              <a16:creationId xmlns:a16="http://schemas.microsoft.com/office/drawing/2014/main" id="{5EC3FE47-DAD3-4DF8-8913-2D27660F09E4}"/>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41</xdr:row>
      <xdr:rowOff>688447</xdr:rowOff>
    </xdr:from>
    <xdr:to>
      <xdr:col>18</xdr:col>
      <xdr:colOff>592932</xdr:colOff>
      <xdr:row>42</xdr:row>
      <xdr:rowOff>4234</xdr:rowOff>
    </xdr:to>
    <xdr:sp macro="" textlink="">
      <xdr:nvSpPr>
        <xdr:cNvPr id="30966" name="Text Box 9">
          <a:extLst>
            <a:ext uri="{FF2B5EF4-FFF2-40B4-BE49-F238E27FC236}">
              <a16:creationId xmlns:a16="http://schemas.microsoft.com/office/drawing/2014/main" id="{63EDF209-6F35-400B-B743-CB1539721B18}"/>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41</xdr:row>
      <xdr:rowOff>688447</xdr:rowOff>
    </xdr:from>
    <xdr:to>
      <xdr:col>18</xdr:col>
      <xdr:colOff>592932</xdr:colOff>
      <xdr:row>42</xdr:row>
      <xdr:rowOff>4234</xdr:rowOff>
    </xdr:to>
    <xdr:sp macro="" textlink="">
      <xdr:nvSpPr>
        <xdr:cNvPr id="30967" name="Text Box 9">
          <a:extLst>
            <a:ext uri="{FF2B5EF4-FFF2-40B4-BE49-F238E27FC236}">
              <a16:creationId xmlns:a16="http://schemas.microsoft.com/office/drawing/2014/main" id="{1C80B778-0C74-4121-9692-48E97531B018}"/>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18</xdr:col>
      <xdr:colOff>126205</xdr:colOff>
      <xdr:row>41</xdr:row>
      <xdr:rowOff>688447</xdr:rowOff>
    </xdr:from>
    <xdr:to>
      <xdr:col>18</xdr:col>
      <xdr:colOff>592932</xdr:colOff>
      <xdr:row>42</xdr:row>
      <xdr:rowOff>4234</xdr:rowOff>
    </xdr:to>
    <xdr:sp macro="" textlink="">
      <xdr:nvSpPr>
        <xdr:cNvPr id="30968" name="Text Box 9">
          <a:extLst>
            <a:ext uri="{FF2B5EF4-FFF2-40B4-BE49-F238E27FC236}">
              <a16:creationId xmlns:a16="http://schemas.microsoft.com/office/drawing/2014/main" id="{F51D5DEC-27C3-4220-B7FF-7032F816795F}"/>
            </a:ext>
          </a:extLst>
        </xdr:cNvPr>
        <xdr:cNvSpPr txBox="1">
          <a:spLocks noChangeArrowheads="1"/>
        </xdr:cNvSpPr>
      </xdr:nvSpPr>
      <xdr:spPr bwMode="auto">
        <a:xfrm>
          <a:off x="8205646" y="3886606"/>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88900</xdr:colOff>
      <xdr:row>0</xdr:row>
      <xdr:rowOff>88900</xdr:rowOff>
    </xdr:from>
    <xdr:to>
      <xdr:col>17</xdr:col>
      <xdr:colOff>88900</xdr:colOff>
      <xdr:row>3</xdr:row>
      <xdr:rowOff>139700</xdr:rowOff>
    </xdr:to>
    <xdr:sp macro="" textlink="">
      <xdr:nvSpPr>
        <xdr:cNvPr id="2" name="テキスト ボックス 1">
          <a:extLst>
            <a:ext uri="{FF2B5EF4-FFF2-40B4-BE49-F238E27FC236}">
              <a16:creationId xmlns:a16="http://schemas.microsoft.com/office/drawing/2014/main" id="{E3BF9AB2-0F2D-38A6-F077-EFCDCCCEB2BA}"/>
            </a:ext>
          </a:extLst>
        </xdr:cNvPr>
        <xdr:cNvSpPr txBox="1"/>
      </xdr:nvSpPr>
      <xdr:spPr>
        <a:xfrm>
          <a:off x="8756650" y="88900"/>
          <a:ext cx="3537857" cy="1642836"/>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b="1">
              <a:solidFill>
                <a:srgbClr val="FF0000"/>
              </a:solidFill>
            </a:rPr>
            <a:t>「講師配置加算」の算定を受けている場合、</a:t>
          </a:r>
          <a:endParaRPr kumimoji="1" lang="en-US" altLang="ja-JP" sz="1200" b="1">
            <a:solidFill>
              <a:srgbClr val="FF0000"/>
            </a:solidFill>
          </a:endParaRPr>
        </a:p>
        <a:p>
          <a:pPr>
            <a:lnSpc>
              <a:spcPts val="1500"/>
            </a:lnSpc>
          </a:pPr>
          <a:r>
            <a:rPr kumimoji="1" lang="ja-JP" altLang="en-US" sz="1200" b="1">
              <a:solidFill>
                <a:srgbClr val="FF0000"/>
              </a:solidFill>
            </a:rPr>
            <a:t>当該加算の算定を受けるために配置している</a:t>
          </a:r>
          <a:endParaRPr kumimoji="1" lang="en-US" altLang="ja-JP" sz="1200" b="1">
            <a:solidFill>
              <a:srgbClr val="FF0000"/>
            </a:solidFill>
          </a:endParaRPr>
        </a:p>
        <a:p>
          <a:r>
            <a:rPr kumimoji="1" lang="ja-JP" altLang="en-US" sz="1200" b="1">
              <a:solidFill>
                <a:srgbClr val="FF0000"/>
              </a:solidFill>
            </a:rPr>
            <a:t>講師は入力しないでください。</a:t>
          </a:r>
          <a:endParaRPr kumimoji="1" lang="en-US" altLang="ja-JP"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228600</xdr:colOff>
      <xdr:row>35</xdr:row>
      <xdr:rowOff>57150</xdr:rowOff>
    </xdr:from>
    <xdr:to>
      <xdr:col>14</xdr:col>
      <xdr:colOff>190500</xdr:colOff>
      <xdr:row>45</xdr:row>
      <xdr:rowOff>57150</xdr:rowOff>
    </xdr:to>
    <xdr:cxnSp macro="">
      <xdr:nvCxnSpPr>
        <xdr:cNvPr id="51480" name="直線矢印コネクタ 2">
          <a:extLst>
            <a:ext uri="{FF2B5EF4-FFF2-40B4-BE49-F238E27FC236}">
              <a16:creationId xmlns:a16="http://schemas.microsoft.com/office/drawing/2014/main" id="{2BE039D0-2D4F-9C9D-4F7D-62D538B2BFFF}"/>
            </a:ext>
          </a:extLst>
        </xdr:cNvPr>
        <xdr:cNvCxnSpPr>
          <a:cxnSpLocks noChangeShapeType="1"/>
        </xdr:cNvCxnSpPr>
      </xdr:nvCxnSpPr>
      <xdr:spPr bwMode="auto">
        <a:xfrm flipH="1">
          <a:off x="4972050" y="11391900"/>
          <a:ext cx="819150" cy="2781300"/>
        </a:xfrm>
        <a:prstGeom prst="straightConnector1">
          <a:avLst/>
        </a:prstGeom>
        <a:noFill/>
        <a:ln w="9525"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255814</xdr:colOff>
      <xdr:row>0</xdr:row>
      <xdr:rowOff>224064</xdr:rowOff>
    </xdr:from>
    <xdr:to>
      <xdr:col>36</xdr:col>
      <xdr:colOff>293914</xdr:colOff>
      <xdr:row>2</xdr:row>
      <xdr:rowOff>612321</xdr:rowOff>
    </xdr:to>
    <xdr:sp macro="" textlink="">
      <xdr:nvSpPr>
        <xdr:cNvPr id="3" name="テキスト ボックス 2">
          <a:extLst>
            <a:ext uri="{FF2B5EF4-FFF2-40B4-BE49-F238E27FC236}">
              <a16:creationId xmlns:a16="http://schemas.microsoft.com/office/drawing/2014/main" id="{EED40CB8-9826-59CE-F0AC-0F75451AF037}"/>
            </a:ext>
          </a:extLst>
        </xdr:cNvPr>
        <xdr:cNvSpPr txBox="1"/>
      </xdr:nvSpPr>
      <xdr:spPr>
        <a:xfrm>
          <a:off x="13100957" y="224064"/>
          <a:ext cx="3562350" cy="891721"/>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「講師配置加算」の算定を受けている場合、</a:t>
          </a:r>
          <a:endParaRPr kumimoji="1" lang="en-US" altLang="ja-JP" sz="1200" b="1">
            <a:solidFill>
              <a:srgbClr val="FF0000"/>
            </a:solidFill>
          </a:endParaRPr>
        </a:p>
        <a:p>
          <a:r>
            <a:rPr kumimoji="1" lang="ja-JP" altLang="en-US" sz="1200" b="1">
              <a:solidFill>
                <a:srgbClr val="FF0000"/>
              </a:solidFill>
            </a:rPr>
            <a:t>当該加算の算定を受けるために配置している</a:t>
          </a:r>
          <a:endParaRPr kumimoji="1" lang="en-US" altLang="ja-JP" sz="1200" b="1">
            <a:solidFill>
              <a:srgbClr val="FF0000"/>
            </a:solidFill>
          </a:endParaRPr>
        </a:p>
        <a:p>
          <a:r>
            <a:rPr kumimoji="1" lang="ja-JP" altLang="en-US" sz="1200" b="1">
              <a:solidFill>
                <a:srgbClr val="FF0000"/>
              </a:solidFill>
            </a:rPr>
            <a:t>講師は入力しないでください。</a:t>
          </a:r>
          <a:endParaRPr kumimoji="1" lang="en-US" altLang="ja-JP"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304800</xdr:colOff>
      <xdr:row>11</xdr:row>
      <xdr:rowOff>215900</xdr:rowOff>
    </xdr:from>
    <xdr:to>
      <xdr:col>50</xdr:col>
      <xdr:colOff>571500</xdr:colOff>
      <xdr:row>15</xdr:row>
      <xdr:rowOff>317501</xdr:rowOff>
    </xdr:to>
    <xdr:sp macro="" textlink="">
      <xdr:nvSpPr>
        <xdr:cNvPr id="2" name="線吹き出し 2 (枠付き) 1">
          <a:extLst>
            <a:ext uri="{FF2B5EF4-FFF2-40B4-BE49-F238E27FC236}">
              <a16:creationId xmlns:a16="http://schemas.microsoft.com/office/drawing/2014/main" id="{3102D318-419C-71F0-D2C4-298B615EF765}"/>
            </a:ext>
          </a:extLst>
        </xdr:cNvPr>
        <xdr:cNvSpPr/>
      </xdr:nvSpPr>
      <xdr:spPr bwMode="auto">
        <a:xfrm>
          <a:off x="20535900" y="3365500"/>
          <a:ext cx="3619500" cy="1422401"/>
        </a:xfrm>
        <a:prstGeom prst="borderCallout2">
          <a:avLst>
            <a:gd name="adj1" fmla="val 18750"/>
            <a:gd name="adj2" fmla="val -8333"/>
            <a:gd name="adj3" fmla="val 18750"/>
            <a:gd name="adj4" fmla="val -16667"/>
            <a:gd name="adj5" fmla="val -37037"/>
            <a:gd name="adj6" fmla="val -85108"/>
          </a:avLst>
        </a:prstGeom>
        <a:solidFill>
          <a:schemeClr val="bg1"/>
        </a:solidFill>
        <a:ln w="9525" cap="flat" cmpd="sng" algn="ctr">
          <a:solidFill>
            <a:srgbClr val="400000"/>
          </a:solidFill>
          <a:prstDash val="solid"/>
          <a:round/>
          <a:headEnd type="none" w="med" len="med"/>
          <a:tailEnd type="none" w="med" len="med"/>
        </a:ln>
        <a:effectLst>
          <a:outerShdw blurRad="50800" dist="38100" dir="5400000" algn="ctr" rotWithShape="0">
            <a:srgbClr val="000000">
              <a:alpha val="86000"/>
            </a:srgbClr>
          </a:outerShdw>
        </a:effectLst>
      </xdr:spPr>
      <xdr:txBody>
        <a:bodyPr vertOverflow="clip" wrap="square" lIns="18288" tIns="0" rIns="0" bIns="0" rtlCol="0" anchor="t" upright="1"/>
        <a:lstStyle/>
        <a:p>
          <a:pPr algn="l">
            <a:lnSpc>
              <a:spcPts val="1400"/>
            </a:lnSpc>
          </a:pPr>
          <a:r>
            <a:rPr kumimoji="1" lang="ja-JP" altLang="en-US" sz="1200">
              <a:latin typeface="+mj-ea"/>
              <a:ea typeface="+mj-ea"/>
            </a:rPr>
            <a:t>雇用契約等における</a:t>
          </a:r>
          <a:r>
            <a:rPr kumimoji="1" lang="en-US" altLang="ja-JP" sz="1200">
              <a:latin typeface="+mj-ea"/>
              <a:ea typeface="+mj-ea"/>
            </a:rPr>
            <a:t>1</a:t>
          </a:r>
          <a:r>
            <a:rPr kumimoji="1" lang="ja-JP" altLang="en-US" sz="1200">
              <a:latin typeface="+mj-ea"/>
              <a:ea typeface="+mj-ea"/>
            </a:rPr>
            <a:t>箇月あたりの労働時間数，又は変形労働時間制の場合は</a:t>
          </a:r>
          <a:r>
            <a:rPr kumimoji="1" lang="en-US" altLang="ja-JP" sz="1200">
              <a:latin typeface="+mj-ea"/>
              <a:ea typeface="+mj-ea"/>
            </a:rPr>
            <a:t>1</a:t>
          </a:r>
          <a:r>
            <a:rPr kumimoji="1" lang="ja-JP" altLang="en-US" sz="1200">
              <a:latin typeface="+mj-ea"/>
              <a:ea typeface="+mj-ea"/>
            </a:rPr>
            <a:t>箇月あたりの平均労働時間数を入力してください。</a:t>
          </a:r>
        </a:p>
        <a:p>
          <a:pPr algn="l">
            <a:lnSpc>
              <a:spcPts val="1400"/>
            </a:lnSpc>
          </a:pPr>
          <a:r>
            <a:rPr kumimoji="1" lang="ja-JP" altLang="en-US" sz="1200">
              <a:latin typeface="+mj-ea"/>
              <a:ea typeface="+mj-ea"/>
            </a:rPr>
            <a:t>契約の変更がない限り，全月（</a:t>
          </a:r>
          <a:r>
            <a:rPr kumimoji="1" lang="en-US" altLang="ja-JP" sz="1200">
              <a:latin typeface="+mj-ea"/>
              <a:ea typeface="+mj-ea"/>
            </a:rPr>
            <a:t>4</a:t>
          </a:r>
          <a:r>
            <a:rPr kumimoji="1" lang="ja-JP" altLang="en-US" sz="1200">
              <a:latin typeface="+mj-ea"/>
              <a:ea typeface="+mj-ea"/>
            </a:rPr>
            <a:t>月～</a:t>
          </a:r>
          <a:r>
            <a:rPr kumimoji="1" lang="en-US" altLang="ja-JP" sz="1200">
              <a:latin typeface="+mj-ea"/>
              <a:ea typeface="+mj-ea"/>
            </a:rPr>
            <a:t>3</a:t>
          </a:r>
          <a:r>
            <a:rPr kumimoji="1" lang="ja-JP" altLang="en-US" sz="1200">
              <a:latin typeface="+mj-ea"/>
              <a:ea typeface="+mj-ea"/>
            </a:rPr>
            <a:t>月）同じ時間数になります。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
  <sheetViews>
    <sheetView view="pageBreakPreview" zoomScale="70" zoomScaleNormal="100" zoomScaleSheetLayoutView="70" workbookViewId="0">
      <selection activeCell="AD13" sqref="AD13"/>
    </sheetView>
  </sheetViews>
  <sheetFormatPr defaultRowHeight="13.5"/>
  <cols>
    <col min="1" max="22" width="5.625" customWidth="1"/>
  </cols>
  <sheetData>
    <row r="1" spans="1:22" ht="249.95" customHeight="1">
      <c r="A1" s="150" t="s">
        <v>110</v>
      </c>
      <c r="B1" s="150" t="s">
        <v>81</v>
      </c>
      <c r="C1" s="150" t="s">
        <v>111</v>
      </c>
      <c r="D1" s="150" t="s">
        <v>91</v>
      </c>
      <c r="E1" s="150" t="s">
        <v>88</v>
      </c>
      <c r="F1" s="150" t="s">
        <v>112</v>
      </c>
      <c r="G1" s="150" t="s">
        <v>113</v>
      </c>
      <c r="H1" s="150" t="s">
        <v>112</v>
      </c>
      <c r="I1" s="150" t="s">
        <v>114</v>
      </c>
      <c r="J1" s="150" t="s">
        <v>92</v>
      </c>
      <c r="K1" s="145" t="s">
        <v>117</v>
      </c>
      <c r="L1" s="146" t="s">
        <v>118</v>
      </c>
      <c r="M1" s="146" t="s">
        <v>119</v>
      </c>
      <c r="N1" s="146" t="s">
        <v>120</v>
      </c>
      <c r="O1" s="146" t="s">
        <v>121</v>
      </c>
      <c r="P1" s="146" t="s">
        <v>122</v>
      </c>
      <c r="Q1" s="146" t="s">
        <v>123</v>
      </c>
      <c r="R1" s="146" t="s">
        <v>124</v>
      </c>
      <c r="S1" s="146" t="s">
        <v>125</v>
      </c>
      <c r="T1" s="146" t="s">
        <v>126</v>
      </c>
      <c r="U1" s="146" t="s">
        <v>127</v>
      </c>
      <c r="V1" s="146" t="s">
        <v>128</v>
      </c>
    </row>
    <row r="2" spans="1:22">
      <c r="A2" s="147">
        <f>様式１!C1</f>
        <v>0</v>
      </c>
      <c r="B2" s="147">
        <f>様式１!C2</f>
        <v>0</v>
      </c>
      <c r="C2" s="147">
        <f>様式１!Z40</f>
        <v>3</v>
      </c>
      <c r="D2" s="147">
        <f>様式１!AA40</f>
        <v>0</v>
      </c>
      <c r="E2" s="147">
        <f>様式１!AB40</f>
        <v>0</v>
      </c>
      <c r="F2" s="147">
        <f>様式１!AC40</f>
        <v>0</v>
      </c>
      <c r="G2" s="149" t="s">
        <v>115</v>
      </c>
      <c r="H2" s="149" t="s">
        <v>115</v>
      </c>
      <c r="I2" s="147">
        <f>様式１!AF40</f>
        <v>0</v>
      </c>
      <c r="J2" s="147">
        <f>様式１!AG40</f>
        <v>0</v>
      </c>
      <c r="K2" s="148">
        <f>様式１!$AH7</f>
        <v>-3</v>
      </c>
      <c r="L2" s="148">
        <f>様式１!$AH10</f>
        <v>-3</v>
      </c>
      <c r="M2" s="148">
        <f>様式１!$AH13</f>
        <v>-3</v>
      </c>
      <c r="N2" s="148">
        <f>様式１!$AH16</f>
        <v>-3</v>
      </c>
      <c r="O2" s="148">
        <f>様式１!$AH19</f>
        <v>-3</v>
      </c>
      <c r="P2" s="148">
        <f>様式１!$AH22</f>
        <v>-3</v>
      </c>
      <c r="Q2" s="148">
        <f>様式１!$AH25</f>
        <v>-3</v>
      </c>
      <c r="R2" s="148">
        <f>様式１!$AH28</f>
        <v>-3</v>
      </c>
      <c r="S2" s="148">
        <f>様式１!$AH31</f>
        <v>-3</v>
      </c>
      <c r="T2" s="148">
        <f>様式１!$AH34</f>
        <v>-3</v>
      </c>
      <c r="U2" s="148">
        <f>様式１!$AH37</f>
        <v>-3</v>
      </c>
      <c r="V2" s="148">
        <f>様式１!$AH40</f>
        <v>-3</v>
      </c>
    </row>
  </sheetData>
  <sheetProtection password="CAB1" sheet="1" formatCells="0" selectLockedCells="1"/>
  <phoneticPr fontId="2"/>
  <pageMargins left="0.7" right="0.7" top="0.75" bottom="0.75" header="0.3" footer="0.3"/>
  <pageSetup paperSize="9" scale="66"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I97"/>
  <sheetViews>
    <sheetView tabSelected="1" view="pageBreakPreview" zoomScale="85" zoomScaleNormal="70" zoomScaleSheetLayoutView="85" workbookViewId="0">
      <selection activeCell="AI7" sqref="AI7:AI9"/>
    </sheetView>
  </sheetViews>
  <sheetFormatPr defaultRowHeight="13.5"/>
  <cols>
    <col min="1" max="1" width="5.625" style="1" customWidth="1"/>
    <col min="2" max="10" width="6" style="1" customWidth="1"/>
    <col min="11" max="11" width="6.375" style="1" customWidth="1"/>
    <col min="12" max="12" width="3.625" style="1" customWidth="1"/>
    <col min="13" max="13" width="4.625" style="1" customWidth="1"/>
    <col min="14" max="18" width="6.375" style="1" customWidth="1"/>
    <col min="19" max="19" width="10.125" style="1" bestFit="1" customWidth="1"/>
    <col min="20" max="20" width="10.125" style="1" customWidth="1"/>
    <col min="21" max="23" width="6.375" style="1" customWidth="1"/>
    <col min="24" max="25" width="7.5" style="1" customWidth="1"/>
    <col min="26" max="26" width="8.625" style="1" customWidth="1"/>
    <col min="27" max="28" width="6.375" style="1" customWidth="1"/>
    <col min="29" max="32" width="6.375" style="83" customWidth="1"/>
    <col min="33" max="33" width="8.625" style="1" customWidth="1"/>
    <col min="34" max="34" width="8.5" style="1" bestFit="1" customWidth="1"/>
    <col min="35" max="35" width="7.75" style="1" customWidth="1"/>
    <col min="36" max="16384" width="9" style="1"/>
  </cols>
  <sheetData>
    <row r="1" spans="1:35" ht="30" customHeight="1" thickBot="1">
      <c r="A1" s="291" t="s">
        <v>108</v>
      </c>
      <c r="B1" s="291"/>
      <c r="C1" s="140"/>
      <c r="D1" s="64"/>
      <c r="X1" s="13"/>
      <c r="Y1" s="13"/>
      <c r="AC1" s="233"/>
      <c r="AD1" s="233"/>
      <c r="AE1" s="233"/>
      <c r="AF1" s="233"/>
      <c r="AG1" s="233"/>
      <c r="AH1" s="233"/>
    </row>
    <row r="2" spans="1:35" ht="28.5" customHeight="1" thickBot="1">
      <c r="A2" s="293" t="s">
        <v>81</v>
      </c>
      <c r="B2" s="293"/>
      <c r="C2" s="292"/>
      <c r="D2" s="292"/>
      <c r="E2" s="292"/>
      <c r="F2" s="292"/>
      <c r="G2" s="292"/>
      <c r="H2" s="292"/>
      <c r="I2" s="292"/>
      <c r="J2" s="65"/>
      <c r="K2" s="65"/>
      <c r="L2" s="65"/>
      <c r="M2" s="66"/>
      <c r="N2" s="67"/>
      <c r="O2" s="61"/>
      <c r="P2" s="61"/>
      <c r="Q2" s="61"/>
      <c r="R2" s="61"/>
      <c r="S2" s="61"/>
      <c r="T2" s="61"/>
      <c r="U2" s="61"/>
      <c r="V2" s="61"/>
      <c r="W2" s="61"/>
      <c r="X2" s="67"/>
      <c r="Y2" s="67"/>
      <c r="Z2" s="61"/>
      <c r="AA2" s="67"/>
      <c r="AB2" s="67"/>
      <c r="AC2" s="68"/>
      <c r="AD2" s="68"/>
      <c r="AE2" s="68"/>
      <c r="AF2" s="68"/>
      <c r="AG2" s="67"/>
      <c r="AH2" s="69" t="s">
        <v>68</v>
      </c>
    </row>
    <row r="3" spans="1:35" ht="46.5" customHeight="1" thickTop="1" thickBot="1">
      <c r="A3" s="302" t="s">
        <v>2</v>
      </c>
      <c r="B3" s="213" t="s">
        <v>70</v>
      </c>
      <c r="C3" s="214"/>
      <c r="D3" s="214"/>
      <c r="E3" s="214"/>
      <c r="F3" s="214"/>
      <c r="G3" s="214"/>
      <c r="H3" s="214"/>
      <c r="I3" s="214"/>
      <c r="J3" s="214"/>
      <c r="K3" s="214"/>
      <c r="L3" s="214"/>
      <c r="M3" s="215"/>
      <c r="N3" s="294" t="s">
        <v>86</v>
      </c>
      <c r="O3" s="196" t="s">
        <v>44</v>
      </c>
      <c r="P3" s="227" t="s">
        <v>84</v>
      </c>
      <c r="Q3" s="228"/>
      <c r="R3" s="196" t="s">
        <v>78</v>
      </c>
      <c r="S3" s="281" t="s">
        <v>173</v>
      </c>
      <c r="T3" s="205" t="s">
        <v>174</v>
      </c>
      <c r="U3" s="216" t="s">
        <v>83</v>
      </c>
      <c r="V3" s="196" t="s">
        <v>107</v>
      </c>
      <c r="W3" s="196" t="s">
        <v>93</v>
      </c>
      <c r="X3" s="211" t="s">
        <v>79</v>
      </c>
      <c r="Y3" s="212"/>
      <c r="Z3" s="199" t="s">
        <v>177</v>
      </c>
      <c r="AA3" s="252" t="s">
        <v>85</v>
      </c>
      <c r="AB3" s="252"/>
      <c r="AC3" s="252"/>
      <c r="AD3" s="252"/>
      <c r="AE3" s="252"/>
      <c r="AF3" s="252"/>
      <c r="AG3" s="253"/>
      <c r="AH3" s="310" t="s">
        <v>45</v>
      </c>
      <c r="AI3" s="311"/>
    </row>
    <row r="4" spans="1:35" ht="14.25" customHeight="1" thickTop="1">
      <c r="A4" s="302"/>
      <c r="B4" s="299" t="s">
        <v>80</v>
      </c>
      <c r="C4" s="305" t="s">
        <v>183</v>
      </c>
      <c r="D4" s="223" t="s">
        <v>21</v>
      </c>
      <c r="E4" s="219" t="s">
        <v>98</v>
      </c>
      <c r="F4" s="196" t="s">
        <v>18</v>
      </c>
      <c r="G4" s="196" t="s">
        <v>77</v>
      </c>
      <c r="H4" s="196" t="s">
        <v>1</v>
      </c>
      <c r="I4" s="223" t="s">
        <v>19</v>
      </c>
      <c r="J4" s="196" t="s">
        <v>20</v>
      </c>
      <c r="K4" s="219" t="s">
        <v>69</v>
      </c>
      <c r="L4" s="308" t="s">
        <v>15</v>
      </c>
      <c r="M4" s="308"/>
      <c r="N4" s="294"/>
      <c r="O4" s="197"/>
      <c r="P4" s="229"/>
      <c r="Q4" s="230"/>
      <c r="R4" s="197"/>
      <c r="S4" s="282"/>
      <c r="T4" s="206"/>
      <c r="U4" s="217"/>
      <c r="V4" s="197"/>
      <c r="W4" s="197"/>
      <c r="X4" s="220" t="s">
        <v>67</v>
      </c>
      <c r="Y4" s="220" t="s">
        <v>116</v>
      </c>
      <c r="Z4" s="200"/>
      <c r="AA4" s="183" t="s">
        <v>82</v>
      </c>
      <c r="AB4" s="183"/>
      <c r="AC4" s="184"/>
      <c r="AD4" s="183" t="s">
        <v>90</v>
      </c>
      <c r="AE4" s="183"/>
      <c r="AF4" s="183"/>
      <c r="AG4" s="247" t="s">
        <v>96</v>
      </c>
      <c r="AH4" s="70"/>
      <c r="AI4" s="309" t="s">
        <v>184</v>
      </c>
    </row>
    <row r="5" spans="1:35" ht="31.5" customHeight="1">
      <c r="A5" s="303"/>
      <c r="B5" s="300"/>
      <c r="C5" s="306"/>
      <c r="D5" s="224"/>
      <c r="E5" s="198"/>
      <c r="F5" s="198"/>
      <c r="G5" s="198"/>
      <c r="H5" s="198"/>
      <c r="I5" s="224"/>
      <c r="J5" s="198"/>
      <c r="K5" s="225"/>
      <c r="L5" s="308"/>
      <c r="M5" s="308"/>
      <c r="N5" s="295"/>
      <c r="O5" s="197"/>
      <c r="P5" s="231"/>
      <c r="Q5" s="232"/>
      <c r="R5" s="197"/>
      <c r="S5" s="283"/>
      <c r="T5" s="206"/>
      <c r="U5" s="217"/>
      <c r="V5" s="197"/>
      <c r="W5" s="197"/>
      <c r="X5" s="221"/>
      <c r="Y5" s="221"/>
      <c r="Z5" s="201"/>
      <c r="AA5" s="185"/>
      <c r="AB5" s="185"/>
      <c r="AC5" s="186"/>
      <c r="AD5" s="246"/>
      <c r="AE5" s="246"/>
      <c r="AF5" s="246"/>
      <c r="AG5" s="248"/>
      <c r="AH5" s="250" t="s">
        <v>175</v>
      </c>
      <c r="AI5" s="250"/>
    </row>
    <row r="6" spans="1:35" ht="73.5" customHeight="1">
      <c r="A6" s="304"/>
      <c r="B6" s="301"/>
      <c r="C6" s="307"/>
      <c r="D6" s="297" t="s">
        <v>99</v>
      </c>
      <c r="E6" s="298"/>
      <c r="F6" s="298"/>
      <c r="G6" s="298"/>
      <c r="H6" s="298"/>
      <c r="I6" s="298"/>
      <c r="J6" s="298"/>
      <c r="K6" s="226"/>
      <c r="L6" s="308"/>
      <c r="M6" s="308"/>
      <c r="N6" s="296"/>
      <c r="O6" s="198"/>
      <c r="P6" s="168" t="s">
        <v>180</v>
      </c>
      <c r="Q6" s="170" t="s">
        <v>181</v>
      </c>
      <c r="R6" s="198"/>
      <c r="S6" s="283"/>
      <c r="T6" s="207"/>
      <c r="U6" s="218"/>
      <c r="V6" s="198"/>
      <c r="W6" s="198"/>
      <c r="X6" s="222"/>
      <c r="Y6" s="222"/>
      <c r="Z6" s="201"/>
      <c r="AA6" s="71" t="s">
        <v>87</v>
      </c>
      <c r="AB6" s="72" t="s">
        <v>88</v>
      </c>
      <c r="AC6" s="73" t="s">
        <v>89</v>
      </c>
      <c r="AD6" s="74" t="s">
        <v>91</v>
      </c>
      <c r="AE6" s="74" t="s">
        <v>88</v>
      </c>
      <c r="AF6" s="75" t="s">
        <v>92</v>
      </c>
      <c r="AG6" s="249"/>
      <c r="AH6" s="251"/>
      <c r="AI6" s="251"/>
    </row>
    <row r="7" spans="1:35" ht="27" customHeight="1">
      <c r="A7" s="261" t="s">
        <v>12</v>
      </c>
      <c r="B7" s="76" t="s">
        <v>74</v>
      </c>
      <c r="C7" s="121"/>
      <c r="D7" s="77"/>
      <c r="E7" s="78"/>
      <c r="F7" s="78"/>
      <c r="G7" s="54"/>
      <c r="H7" s="54"/>
      <c r="I7" s="54"/>
      <c r="J7" s="55"/>
      <c r="L7" s="57">
        <f>SUM(G7:J7)</f>
        <v>0</v>
      </c>
      <c r="M7" s="258">
        <f>SUM(L7:L9)</f>
        <v>0</v>
      </c>
      <c r="N7" s="267">
        <f>IF(C8+C9&lt;=90,1,0)</f>
        <v>1</v>
      </c>
      <c r="O7" s="267">
        <v>1</v>
      </c>
      <c r="P7" s="172">
        <f>IF($L7&gt;0,1,0)</f>
        <v>0</v>
      </c>
      <c r="Q7" s="272"/>
      <c r="R7" s="177" t="str">
        <f>'(R6)年齢別配置基準'!I14</f>
        <v>H</v>
      </c>
      <c r="S7" s="202">
        <f>IF(R7="判定不能","年齢別配置基準エラー",
ROUND(IF(R7="A",ROUNDDOWN((I7+J7+J8+I8)/25,1)+ROUNDDOWN((H7+H8)/15,1)+ROUNDDOWN((G7)/6,1)+ROUNDDOWN((F9+E9)/6,1)+ROUNDDOWN(D9/3,1),
IF(R7="B",ROUNDDOWN((I7+J7+J8+I8)/25,1)+ROUNDDOWN((H7+H8)/15,1)+ROUNDDOWN((G7)/15,1)+ROUNDDOWN((F9+E9)/6,1)+ROUNDDOWN(D9/3,1),
IF(R7="C",ROUNDDOWN((I7+J7+J8+I8)/25,1)+ROUNDDOWN((H7+H8)/20,1)+ROUNDDOWN((G7)/6,1)+ROUNDDOWN((F9+E9)/6,1)+ROUNDDOWN(D9/3,1),
IF(R7="D",ROUNDDOWN((I7+J7+J8+I8)/25,1)+ROUNDDOWN((H7+H8)/20,1)+ROUNDDOWN((G7)/20,1)+ROUNDDOWN((F9+E9)/6,1)+ROUNDDOWN(D9/3,1),
IF(R7="E",ROUNDDOWN((I7+J7+J8+I8)/30,1)+ROUNDDOWN((H7+H8)/15,1)+ROUNDDOWN((G7)/6,1)+ROUNDDOWN((F9+E9)/6,1)+ROUNDDOWN(D9/3,1),
IF(R7="F",ROUNDDOWN((I7+J7+J8+I8)/30,1)+ROUNDDOWN((H7+H8)/15,1)+ROUNDDOWN((G7)/15,1)+ROUNDDOWN((F9+E9)/6,1)+ROUNDDOWN(D9/3,1),
IF(R7="G",ROUNDDOWN((I7+J7+J8+I8)/30,1)+ROUNDDOWN((H7+H8)/20,1)+ROUNDDOWN((G7)/6,1)+ROUNDDOWN((F9+E9)/6,1)+ROUNDDOWN(D9/3,1),
IF(R7="H",ROUNDDOWN((I7+J7+J8+I8)/30,1)+ROUNDDOWN((H7+H8)/20,1)+ROUNDDOWN((G7)/20,1)+ROUNDDOWN((F9+E9)/6,1)+ROUNDDOWN(D9/3,1))))))))),0))+N7+O7+P7+P8-Q7</f>
        <v>2</v>
      </c>
      <c r="T7" s="208">
        <f>IF(R7="判定不能","年齢別配置基準エラー",
IF(OR(R7="A",R7="C",R7="E",R7="G"),
ROUND(ROUNDDOWN((_5歳児①4+_5歳児②4+_4歳児①4+_4歳児②4)/25,1)+ROUNDDOWN((_3歳児①4+_3歳児②4)/15,1)+ROUNDDOWN((満3歳児①4)/6,1)+ROUNDDOWN((_2歳児③4+_1歳児③4)/6,1)+ROUNDDOWN((_0歳児③4)/3,1),0)+N7+O7+P7+P8-Q7,
ROUND(ROUNDDOWN((_5歳児①4+_5歳児②4+_4歳児①4+_4歳児②4)/25,1)+ROUNDDOWN((_3歳児①4+_3歳児②4)/15,1)+ROUNDDOWN((満3歳児①4)/15,1)+ROUNDDOWN((_2歳児③4+_1歳児③4)/6,1)+ROUNDDOWN((_0歳児③4)/3,1),0)+N7+O7+P7+P8-Q7))</f>
        <v>2</v>
      </c>
      <c r="U7" s="180">
        <f>'(R6)年齢別配置基準'!C14</f>
        <v>0</v>
      </c>
      <c r="V7" s="193"/>
      <c r="W7" s="190"/>
      <c r="X7" s="275"/>
      <c r="Y7" s="278"/>
      <c r="Z7" s="202">
        <f>S7+U7+V7+IF(W7="専任",0,1)+X7+Y7</f>
        <v>3</v>
      </c>
      <c r="AA7" s="284">
        <f>'様式２（専従の常勤）'!G48</f>
        <v>0</v>
      </c>
      <c r="AB7" s="254">
        <f>COUNTIFS('様式３（非専従の常勤＋非常勤）'!$N$8:$N$27,"&gt;=1")</f>
        <v>0</v>
      </c>
      <c r="AC7" s="243">
        <f>ROUNDDOWN('様式３（非専従の常勤＋非常勤）'!$N$30,1)</f>
        <v>0</v>
      </c>
      <c r="AD7" s="240"/>
      <c r="AE7" s="237">
        <f>COUNTIFS('様式３（非専従の常勤＋非常勤）'!$N$40:$N$44,"&gt;=1")</f>
        <v>0</v>
      </c>
      <c r="AF7" s="234">
        <f>ROUNDDOWN('様式３（非専従の常勤＋非常勤）'!$N$47,1)</f>
        <v>0</v>
      </c>
      <c r="AG7" s="202">
        <f>AA7+AC7+IF((AD7+AF7)&gt;=U7,U7,(AD7+AF7))</f>
        <v>0</v>
      </c>
      <c r="AH7" s="202">
        <f>AG7-Z7</f>
        <v>-3</v>
      </c>
      <c r="AI7" s="208">
        <f>AG7-(T7+U7+V7+IF(W7="専任",0,1)+X7+Y7)</f>
        <v>-3</v>
      </c>
    </row>
    <row r="8" spans="1:35" ht="27" customHeight="1">
      <c r="A8" s="262"/>
      <c r="B8" s="76" t="s">
        <v>75</v>
      </c>
      <c r="C8" s="121"/>
      <c r="D8" s="77"/>
      <c r="E8" s="78"/>
      <c r="F8" s="78"/>
      <c r="G8" s="78"/>
      <c r="H8" s="54"/>
      <c r="I8" s="54"/>
      <c r="J8" s="55"/>
      <c r="K8" s="169"/>
      <c r="L8" s="57">
        <f>SUM(H8:J8)</f>
        <v>0</v>
      </c>
      <c r="M8" s="259"/>
      <c r="N8" s="268"/>
      <c r="O8" s="268"/>
      <c r="P8" s="270">
        <f>IF(L8+L9&gt;0,1,0)</f>
        <v>0</v>
      </c>
      <c r="Q8" s="273"/>
      <c r="R8" s="178"/>
      <c r="S8" s="203"/>
      <c r="T8" s="209"/>
      <c r="U8" s="181"/>
      <c r="V8" s="194"/>
      <c r="W8" s="191"/>
      <c r="X8" s="276"/>
      <c r="Y8" s="279"/>
      <c r="Z8" s="203"/>
      <c r="AA8" s="285"/>
      <c r="AB8" s="255" t="e">
        <v>#VALUE!</v>
      </c>
      <c r="AC8" s="244"/>
      <c r="AD8" s="241"/>
      <c r="AE8" s="238" t="e">
        <v>#VALUE!</v>
      </c>
      <c r="AF8" s="235"/>
      <c r="AG8" s="203"/>
      <c r="AH8" s="203"/>
      <c r="AI8" s="404"/>
    </row>
    <row r="9" spans="1:35" ht="27" customHeight="1">
      <c r="A9" s="263"/>
      <c r="B9" s="76" t="s">
        <v>76</v>
      </c>
      <c r="C9" s="121"/>
      <c r="D9" s="62"/>
      <c r="E9" s="54"/>
      <c r="F9" s="54"/>
      <c r="G9" s="78"/>
      <c r="H9" s="78"/>
      <c r="I9" s="78"/>
      <c r="J9" s="78"/>
      <c r="K9" s="79"/>
      <c r="L9" s="57">
        <f>SUM(D9:E9,F9)</f>
        <v>0</v>
      </c>
      <c r="M9" s="260"/>
      <c r="N9" s="269"/>
      <c r="O9" s="269"/>
      <c r="P9" s="271"/>
      <c r="Q9" s="274"/>
      <c r="R9" s="179"/>
      <c r="S9" s="204"/>
      <c r="T9" s="210"/>
      <c r="U9" s="182"/>
      <c r="V9" s="195"/>
      <c r="W9" s="192"/>
      <c r="X9" s="277"/>
      <c r="Y9" s="280"/>
      <c r="Z9" s="204"/>
      <c r="AA9" s="286"/>
      <c r="AB9" s="256" t="e">
        <v>#VALUE!</v>
      </c>
      <c r="AC9" s="245"/>
      <c r="AD9" s="242"/>
      <c r="AE9" s="239" t="e">
        <v>#VALUE!</v>
      </c>
      <c r="AF9" s="236"/>
      <c r="AG9" s="204"/>
      <c r="AH9" s="204"/>
      <c r="AI9" s="405"/>
    </row>
    <row r="10" spans="1:35" ht="27" customHeight="1">
      <c r="A10" s="261" t="s">
        <v>3</v>
      </c>
      <c r="B10" s="80" t="s">
        <v>74</v>
      </c>
      <c r="C10" s="63">
        <f>$C$7</f>
        <v>0</v>
      </c>
      <c r="D10" s="78"/>
      <c r="E10" s="78"/>
      <c r="F10" s="78"/>
      <c r="G10" s="54"/>
      <c r="H10" s="54"/>
      <c r="I10" s="54"/>
      <c r="J10" s="54"/>
      <c r="K10" s="55"/>
      <c r="L10" s="57">
        <f>SUM(G10:J10)</f>
        <v>0</v>
      </c>
      <c r="M10" s="264">
        <f>SUM(L10:L12)</f>
        <v>0</v>
      </c>
      <c r="N10" s="267">
        <f>IF(C11+C12&lt;=90,1,0)</f>
        <v>1</v>
      </c>
      <c r="O10" s="267">
        <v>1</v>
      </c>
      <c r="P10" s="171">
        <f>IF($L10&gt;0,1,0)</f>
        <v>0</v>
      </c>
      <c r="Q10" s="272"/>
      <c r="R10" s="177" t="str">
        <f>'(R6)年齢別配置基準'!I15</f>
        <v>H</v>
      </c>
      <c r="S10" s="202">
        <f t="shared" ref="S10" si="0">IF(R10="判定不能","年齢別配置基準エラー",
ROUND(IF(R10="A",ROUNDDOWN((I10+J10+J11+I11)/25,1)+ROUNDDOWN((H10+H11)/15,1)+ROUNDDOWN((G10)/6,1)+ROUNDDOWN((F12+E12)/6,1)+ROUNDDOWN(D12/3,1),
IF(R10="B",ROUNDDOWN((I10+J10+J11+I11)/25,1)+ROUNDDOWN((H10+H11)/15,1)+ROUNDDOWN((G10)/15,1)+ROUNDDOWN((F12+E12)/6,1)+ROUNDDOWN(D12/3,1),
IF(R10="C",ROUNDDOWN((I10+J10+J11+I11)/25,1)+ROUNDDOWN((H10+H11)/20,1)+ROUNDDOWN((G10)/6,1)+ROUNDDOWN((F12+E12)/6,1)+ROUNDDOWN(D12/3,1),
IF(R10="D",ROUNDDOWN((I10+J10+J11+I11)/25,1)+ROUNDDOWN((H10+H11)/20,1)+ROUNDDOWN((G10)/20,1)+ROUNDDOWN((F12+E12)/6,1)+ROUNDDOWN(D12/3,1),
IF(R10="E",ROUNDDOWN((I10+J10+J11+I11)/30,1)+ROUNDDOWN((H10+H11)/15,1)+ROUNDDOWN((G10)/6,1)+ROUNDDOWN((F12+E12)/6,1)+ROUNDDOWN(D12/3,1),
IF(R10="F",ROUNDDOWN((I10+J10+J11+I11)/30,1)+ROUNDDOWN((H10+H11)/15,1)+ROUNDDOWN((G10)/15,1)+ROUNDDOWN((F12+E12)/6,1)+ROUNDDOWN(D12/3,1),
IF(R10="G",ROUNDDOWN((I10+J10+J11+I11)/30,1)+ROUNDDOWN((H10+H11)/20,1)+ROUNDDOWN((G10)/6,1)+ROUNDDOWN((F12+E12)/6,1)+ROUNDDOWN(D12/3,1),
IF(R10="H",ROUNDDOWN((I10+J10+J11+I11)/30,1)+ROUNDDOWN((H10+H11)/20,1)+ROUNDDOWN((G10)/20,1)+ROUNDDOWN((F12+E12)/6,1)+ROUNDDOWN(D12/3,1))))))))),0))+N10+O10+P10+P11-Q10</f>
        <v>2</v>
      </c>
      <c r="T10" s="208">
        <f>IF(R10="判定不能","年齢別配置基準エラー",
IF(OR(R10="A",R10="C",R10="E",R10="G"),
ROUND(ROUNDDOWN((J10+J11+I10+I11)/25,1)+ROUNDDOWN((H10+H11)/15,1)+ROUNDDOWN((G10)/6,1)+ROUNDDOWN((F12+E12)/6,1)+ROUNDDOWN((D12)/3,1),0)+N10+O10+P10+P11-Q10,
ROUND(ROUNDDOWN((J10+J11+I10+I11)/25,1)+ROUNDDOWN((H10+H11)/15,1)+ROUNDDOWN((G10)/15,1)+ROUNDDOWN((F12+E12)/6,1)+ROUNDDOWN((D12)/3,1),0)+N10+O10+P10+P11-Q10))</f>
        <v>2</v>
      </c>
      <c r="U10" s="180">
        <f>'(R6)年齢別配置基準'!C15</f>
        <v>0</v>
      </c>
      <c r="V10" s="193"/>
      <c r="W10" s="190"/>
      <c r="X10" s="275"/>
      <c r="Y10" s="187">
        <f>$Y$7</f>
        <v>0</v>
      </c>
      <c r="Z10" s="202">
        <f>S10+U10+V10+IF(W10="専任",0,1)+X10+Y10</f>
        <v>3</v>
      </c>
      <c r="AA10" s="284">
        <f>'様式２（専従の常勤）'!H48</f>
        <v>0</v>
      </c>
      <c r="AB10" s="254">
        <f>COUNTIFS('様式３（非専従の常勤＋非常勤）'!$P$8:$P$27,"&gt;=1")</f>
        <v>0</v>
      </c>
      <c r="AC10" s="243">
        <f>ROUNDDOWN('様式３（非専従の常勤＋非常勤）'!$P$30,1)</f>
        <v>0</v>
      </c>
      <c r="AD10" s="240"/>
      <c r="AE10" s="237">
        <f>COUNTIFS('様式３（非専従の常勤＋非常勤）'!$P$40:$P$44,"&gt;=1")</f>
        <v>0</v>
      </c>
      <c r="AF10" s="234">
        <f>ROUNDDOWN('様式３（非専従の常勤＋非常勤）'!$P$47,1)</f>
        <v>0</v>
      </c>
      <c r="AG10" s="202">
        <f>AA10+AC10+IF((AD10+AF10)&gt;=U10,U10,(AD10+AF10))</f>
        <v>0</v>
      </c>
      <c r="AH10" s="202">
        <f>AG10-Z10</f>
        <v>-3</v>
      </c>
      <c r="AI10" s="208">
        <f>AG10-(T10+U10+V10+IF(W10="専任",0,1)+X10+Y10)</f>
        <v>-3</v>
      </c>
    </row>
    <row r="11" spans="1:35" ht="27" customHeight="1">
      <c r="A11" s="262"/>
      <c r="B11" s="80" t="s">
        <v>75</v>
      </c>
      <c r="C11" s="60">
        <f>$C$8</f>
        <v>0</v>
      </c>
      <c r="D11" s="78"/>
      <c r="E11" s="78"/>
      <c r="F11" s="78"/>
      <c r="G11" s="78"/>
      <c r="H11" s="54"/>
      <c r="I11" s="54"/>
      <c r="J11" s="54"/>
      <c r="K11" s="55"/>
      <c r="L11" s="57">
        <f>SUM(H11:J11)</f>
        <v>0</v>
      </c>
      <c r="M11" s="265"/>
      <c r="N11" s="268"/>
      <c r="O11" s="268"/>
      <c r="P11" s="270">
        <f>IF(L11+L12&gt;0,1,0)</f>
        <v>0</v>
      </c>
      <c r="Q11" s="273"/>
      <c r="R11" s="178"/>
      <c r="S11" s="203"/>
      <c r="T11" s="209"/>
      <c r="U11" s="181"/>
      <c r="V11" s="194"/>
      <c r="W11" s="191"/>
      <c r="X11" s="276"/>
      <c r="Y11" s="188"/>
      <c r="Z11" s="203"/>
      <c r="AA11" s="285"/>
      <c r="AB11" s="255" t="e">
        <v>#VALUE!</v>
      </c>
      <c r="AC11" s="244"/>
      <c r="AD11" s="241"/>
      <c r="AE11" s="238" t="e">
        <v>#VALUE!</v>
      </c>
      <c r="AF11" s="235"/>
      <c r="AG11" s="203"/>
      <c r="AH11" s="203"/>
      <c r="AI11" s="404"/>
    </row>
    <row r="12" spans="1:35" ht="27" customHeight="1">
      <c r="A12" s="263"/>
      <c r="B12" s="80" t="s">
        <v>76</v>
      </c>
      <c r="C12" s="60">
        <f>$C$9</f>
        <v>0</v>
      </c>
      <c r="D12" s="54"/>
      <c r="E12" s="54"/>
      <c r="F12" s="54"/>
      <c r="G12" s="78"/>
      <c r="H12" s="78"/>
      <c r="I12" s="78"/>
      <c r="J12" s="78"/>
      <c r="K12" s="55"/>
      <c r="L12" s="57">
        <f>SUM(D12:E12,F12)</f>
        <v>0</v>
      </c>
      <c r="M12" s="266"/>
      <c r="N12" s="269"/>
      <c r="O12" s="269"/>
      <c r="P12" s="271"/>
      <c r="Q12" s="274"/>
      <c r="R12" s="179"/>
      <c r="S12" s="204"/>
      <c r="T12" s="210"/>
      <c r="U12" s="182"/>
      <c r="V12" s="195"/>
      <c r="W12" s="192"/>
      <c r="X12" s="277"/>
      <c r="Y12" s="189"/>
      <c r="Z12" s="204"/>
      <c r="AA12" s="286"/>
      <c r="AB12" s="256" t="e">
        <v>#VALUE!</v>
      </c>
      <c r="AC12" s="245"/>
      <c r="AD12" s="242"/>
      <c r="AE12" s="239" t="e">
        <v>#VALUE!</v>
      </c>
      <c r="AF12" s="236"/>
      <c r="AG12" s="204"/>
      <c r="AH12" s="204"/>
      <c r="AI12" s="405"/>
    </row>
    <row r="13" spans="1:35" ht="27" customHeight="1">
      <c r="A13" s="261" t="s">
        <v>4</v>
      </c>
      <c r="B13" s="80" t="s">
        <v>74</v>
      </c>
      <c r="C13" s="60">
        <f>$C$7</f>
        <v>0</v>
      </c>
      <c r="D13" s="78"/>
      <c r="E13" s="78"/>
      <c r="F13" s="78"/>
      <c r="G13" s="54"/>
      <c r="H13" s="54"/>
      <c r="I13" s="54"/>
      <c r="J13" s="54"/>
      <c r="K13" s="55"/>
      <c r="L13" s="57">
        <f>SUM(G13:J13)</f>
        <v>0</v>
      </c>
      <c r="M13" s="264">
        <f>SUM(L13:L15)</f>
        <v>0</v>
      </c>
      <c r="N13" s="267">
        <f>IF(C14+C15&lt;=90,1,0)</f>
        <v>1</v>
      </c>
      <c r="O13" s="267">
        <v>1</v>
      </c>
      <c r="P13" s="171">
        <f>IF($L13&gt;0,1,0)</f>
        <v>0</v>
      </c>
      <c r="Q13" s="272"/>
      <c r="R13" s="177" t="str">
        <f>'(R6)年齢別配置基準'!I16</f>
        <v>H</v>
      </c>
      <c r="S13" s="202">
        <f t="shared" ref="S13" si="1">IF(R13="判定不能","年齢別配置基準エラー",
ROUND(IF(R13="A",ROUNDDOWN((I13+J13+J14+I14)/25,1)+ROUNDDOWN((H13+H14)/15,1)+ROUNDDOWN((G13)/6,1)+ROUNDDOWN((F15+E15)/6,1)+ROUNDDOWN(D15/3,1),
IF(R13="B",ROUNDDOWN((I13+J13+J14+I14)/25,1)+ROUNDDOWN((H13+H14)/15,1)+ROUNDDOWN((G13)/15,1)+ROUNDDOWN((F15+E15)/6,1)+ROUNDDOWN(D15/3,1),
IF(R13="C",ROUNDDOWN((I13+J13+J14+I14)/25,1)+ROUNDDOWN((H13+H14)/20,1)+ROUNDDOWN((G13)/6,1)+ROUNDDOWN((F15+E15)/6,1)+ROUNDDOWN(D15/3,1),
IF(R13="D",ROUNDDOWN((I13+J13+J14+I14)/25,1)+ROUNDDOWN((H13+H14)/20,1)+ROUNDDOWN((G13)/20,1)+ROUNDDOWN((F15+E15)/6,1)+ROUNDDOWN(D15/3,1),
IF(R13="E",ROUNDDOWN((I13+J13+J14+I14)/30,1)+ROUNDDOWN((H13+H14)/15,1)+ROUNDDOWN((G13)/6,1)+ROUNDDOWN((F15+E15)/6,1)+ROUNDDOWN(D15/3,1),
IF(R13="F",ROUNDDOWN((I13+J13+J14+I14)/30,1)+ROUNDDOWN((H13+H14)/15,1)+ROUNDDOWN((G13)/15,1)+ROUNDDOWN((F15+E15)/6,1)+ROUNDDOWN(D15/3,1),
IF(R13="G",ROUNDDOWN((I13+J13+J14+I14)/30,1)+ROUNDDOWN((H13+H14)/20,1)+ROUNDDOWN((G13)/6,1)+ROUNDDOWN((F15+E15)/6,1)+ROUNDDOWN(D15/3,1),
IF(R13="H",ROUNDDOWN((I13+J13+J14+I14)/30,1)+ROUNDDOWN((H13+H14)/20,1)+ROUNDDOWN((G13)/20,1)+ROUNDDOWN((F15+E15)/6,1)+ROUNDDOWN(D15/3,1))))))))),0))+N13+O13+P13+P14-Q13</f>
        <v>2</v>
      </c>
      <c r="T13" s="208">
        <f>IF(R13="判定不能","年齢別配置基準エラー",
IF(OR(R13="A",R13="C",R13="E",R13="G"),
ROUND(ROUNDDOWN((J13+J14+I13+I14)/25,1)+ROUNDDOWN((H13+H14)/15,1)+ROUNDDOWN((G13)/6,1)+ROUNDDOWN((F15+E15)/6,1)+ROUNDDOWN((D15)/3,1),0)+N13+O13+P13+P14-Q13,
ROUND(ROUNDDOWN((J13+J14+I13+I14)/25,1)+ROUNDDOWN((H13+H14)/15,1)+ROUNDDOWN((G13)/15,1)+ROUNDDOWN((F15+E15)/6,1)+ROUNDDOWN((D15)/3,1),0)+N13+O13+P13+P14-Q13))</f>
        <v>2</v>
      </c>
      <c r="U13" s="180">
        <f>'(R6)年齢別配置基準'!C16</f>
        <v>0</v>
      </c>
      <c r="V13" s="193"/>
      <c r="W13" s="190"/>
      <c r="X13" s="275"/>
      <c r="Y13" s="287">
        <f>$Y$7</f>
        <v>0</v>
      </c>
      <c r="Z13" s="202">
        <f>S13+U13+V13+IF(W13="専任",0,1)+X13+Y13</f>
        <v>3</v>
      </c>
      <c r="AA13" s="284">
        <f>'様式２（専従の常勤）'!I48</f>
        <v>0</v>
      </c>
      <c r="AB13" s="254">
        <f>COUNTIFS('様式３（非専従の常勤＋非常勤）'!$R$8:$R$27,"&gt;=1")</f>
        <v>0</v>
      </c>
      <c r="AC13" s="243">
        <f>ROUNDDOWN('様式３（非専従の常勤＋非常勤）'!$R$30,1)</f>
        <v>0</v>
      </c>
      <c r="AD13" s="240"/>
      <c r="AE13" s="237">
        <f>COUNTIFS('様式３（非専従の常勤＋非常勤）'!$R$40:$R$44,"&gt;=1")</f>
        <v>0</v>
      </c>
      <c r="AF13" s="234">
        <f>ROUNDDOWN('様式３（非専従の常勤＋非常勤）'!$R$47,1)</f>
        <v>0</v>
      </c>
      <c r="AG13" s="202">
        <f>AA13+AC13+IF((AD13+AF13)&gt;=U13,U13,(AD13+AF13))</f>
        <v>0</v>
      </c>
      <c r="AH13" s="202">
        <f>AG13-Z13</f>
        <v>-3</v>
      </c>
      <c r="AI13" s="208">
        <f>AG13-(T13+U13+V13+IF(W13="専任",0,1)+X13+Y13)</f>
        <v>-3</v>
      </c>
    </row>
    <row r="14" spans="1:35" ht="27" customHeight="1">
      <c r="A14" s="262"/>
      <c r="B14" s="80" t="s">
        <v>75</v>
      </c>
      <c r="C14" s="60">
        <f>$C$8</f>
        <v>0</v>
      </c>
      <c r="D14" s="78"/>
      <c r="E14" s="78"/>
      <c r="F14" s="78"/>
      <c r="G14" s="78"/>
      <c r="H14" s="54"/>
      <c r="I14" s="54"/>
      <c r="J14" s="54"/>
      <c r="K14" s="55"/>
      <c r="L14" s="57">
        <f>SUM(H14:J14)</f>
        <v>0</v>
      </c>
      <c r="M14" s="265"/>
      <c r="N14" s="268"/>
      <c r="O14" s="268"/>
      <c r="P14" s="270">
        <f>IF(L14+L15&gt;0,1,0)</f>
        <v>0</v>
      </c>
      <c r="Q14" s="273"/>
      <c r="R14" s="178"/>
      <c r="S14" s="203"/>
      <c r="T14" s="209"/>
      <c r="U14" s="181"/>
      <c r="V14" s="194"/>
      <c r="W14" s="191"/>
      <c r="X14" s="276"/>
      <c r="Y14" s="288"/>
      <c r="Z14" s="203"/>
      <c r="AA14" s="285"/>
      <c r="AB14" s="255" t="e">
        <v>#VALUE!</v>
      </c>
      <c r="AC14" s="244"/>
      <c r="AD14" s="241"/>
      <c r="AE14" s="238" t="e">
        <v>#VALUE!</v>
      </c>
      <c r="AF14" s="235"/>
      <c r="AG14" s="203"/>
      <c r="AH14" s="203"/>
      <c r="AI14" s="404"/>
    </row>
    <row r="15" spans="1:35" ht="27" customHeight="1">
      <c r="A15" s="263"/>
      <c r="B15" s="80" t="s">
        <v>76</v>
      </c>
      <c r="C15" s="60">
        <f>$C$9</f>
        <v>0</v>
      </c>
      <c r="D15" s="54"/>
      <c r="E15" s="54"/>
      <c r="F15" s="54"/>
      <c r="G15" s="78"/>
      <c r="H15" s="78"/>
      <c r="I15" s="78"/>
      <c r="J15" s="78"/>
      <c r="K15" s="55"/>
      <c r="L15" s="57">
        <f>SUM(D15:E15,F15)</f>
        <v>0</v>
      </c>
      <c r="M15" s="266"/>
      <c r="N15" s="269"/>
      <c r="O15" s="269"/>
      <c r="P15" s="271"/>
      <c r="Q15" s="274"/>
      <c r="R15" s="179"/>
      <c r="S15" s="204"/>
      <c r="T15" s="210"/>
      <c r="U15" s="182"/>
      <c r="V15" s="195"/>
      <c r="W15" s="192"/>
      <c r="X15" s="277"/>
      <c r="Y15" s="289"/>
      <c r="Z15" s="204"/>
      <c r="AA15" s="286"/>
      <c r="AB15" s="256" t="e">
        <v>#VALUE!</v>
      </c>
      <c r="AC15" s="245"/>
      <c r="AD15" s="242"/>
      <c r="AE15" s="239" t="e">
        <v>#VALUE!</v>
      </c>
      <c r="AF15" s="236"/>
      <c r="AG15" s="204"/>
      <c r="AH15" s="204"/>
      <c r="AI15" s="405"/>
    </row>
    <row r="16" spans="1:35" ht="27" customHeight="1">
      <c r="A16" s="261" t="s">
        <v>5</v>
      </c>
      <c r="B16" s="80" t="s">
        <v>74</v>
      </c>
      <c r="C16" s="60">
        <f>$C$7</f>
        <v>0</v>
      </c>
      <c r="D16" s="78"/>
      <c r="E16" s="78"/>
      <c r="F16" s="78"/>
      <c r="G16" s="54"/>
      <c r="H16" s="54"/>
      <c r="I16" s="54"/>
      <c r="J16" s="54"/>
      <c r="K16" s="55"/>
      <c r="L16" s="57">
        <f>SUM(G16:J16)</f>
        <v>0</v>
      </c>
      <c r="M16" s="264">
        <f>SUM(L16:L18)</f>
        <v>0</v>
      </c>
      <c r="N16" s="267">
        <f>IF(C17+C18&lt;=90,1,0)</f>
        <v>1</v>
      </c>
      <c r="O16" s="267">
        <v>1</v>
      </c>
      <c r="P16" s="171">
        <f>IF($L16&gt;0,1,0)</f>
        <v>0</v>
      </c>
      <c r="Q16" s="272"/>
      <c r="R16" s="177" t="str">
        <f>'(R6)年齢別配置基準'!I17</f>
        <v>H</v>
      </c>
      <c r="S16" s="202">
        <f t="shared" ref="S16" si="2">IF(R16="判定不能","年齢別配置基準エラー",
ROUND(IF(R16="A",ROUNDDOWN((I16+J16+J17+I17)/25,1)+ROUNDDOWN((H16+H17)/15,1)+ROUNDDOWN((G16)/6,1)+ROUNDDOWN((F18+E18)/6,1)+ROUNDDOWN(D18/3,1),
IF(R16="B",ROUNDDOWN((I16+J16+J17+I17)/25,1)+ROUNDDOWN((H16+H17)/15,1)+ROUNDDOWN((G16)/15,1)+ROUNDDOWN((F18+E18)/6,1)+ROUNDDOWN(D18/3,1),
IF(R16="C",ROUNDDOWN((I16+J16+J17+I17)/25,1)+ROUNDDOWN((H16+H17)/20,1)+ROUNDDOWN((G16)/6,1)+ROUNDDOWN((F18+E18)/6,1)+ROUNDDOWN(D18/3,1),
IF(R16="D",ROUNDDOWN((I16+J16+J17+I17)/25,1)+ROUNDDOWN((H16+H17)/20,1)+ROUNDDOWN((G16)/20,1)+ROUNDDOWN((F18+E18)/6,1)+ROUNDDOWN(D18/3,1),
IF(R16="E",ROUNDDOWN((I16+J16+J17+I17)/30,1)+ROUNDDOWN((H16+H17)/15,1)+ROUNDDOWN((G16)/6,1)+ROUNDDOWN((F18+E18)/6,1)+ROUNDDOWN(D18/3,1),
IF(R16="F",ROUNDDOWN((I16+J16+J17+I17)/30,1)+ROUNDDOWN((H16+H17)/15,1)+ROUNDDOWN((G16)/15,1)+ROUNDDOWN((F18+E18)/6,1)+ROUNDDOWN(D18/3,1),
IF(R16="G",ROUNDDOWN((I16+J16+J17+I17)/30,1)+ROUNDDOWN((H16+H17)/20,1)+ROUNDDOWN((G16)/6,1)+ROUNDDOWN((F18+E18)/6,1)+ROUNDDOWN(D18/3,1),
IF(R16="H",ROUNDDOWN((I16+J16+J17+I17)/30,1)+ROUNDDOWN((H16+H17)/20,1)+ROUNDDOWN((G16)/20,1)+ROUNDDOWN((F18+E18)/6,1)+ROUNDDOWN(D18/3,1))))))))),0))+N16+O16+P16+P17-Q16</f>
        <v>2</v>
      </c>
      <c r="T16" s="208">
        <f>IF(R16="判定不能","年齢別配置基準エラー",
IF(OR(R16="A",R16="C",R16="E",R16="G"),
ROUND(ROUNDDOWN((J16+J17+I16+I17)/25,1)+ROUNDDOWN((H16+H17)/15,1)+ROUNDDOWN((G16)/6,1)+ROUNDDOWN((F18+E18)/6,1)+ROUNDDOWN((D18)/3,1),0)+N16+O16+P16+P17-Q16,
ROUND(ROUNDDOWN((J16+J17+I16+I17)/25,1)+ROUNDDOWN((H16+H17)/15,1)+ROUNDDOWN((G16)/15,1)+ROUNDDOWN((F18+E18)/6,1)+ROUNDDOWN((D18)/3,1),0)+N16+O16+P16+P17-Q16))</f>
        <v>2</v>
      </c>
      <c r="U16" s="180">
        <f>'(R6)年齢別配置基準'!C17</f>
        <v>0</v>
      </c>
      <c r="V16" s="193"/>
      <c r="W16" s="190"/>
      <c r="X16" s="275"/>
      <c r="Y16" s="287">
        <f>$Y$7</f>
        <v>0</v>
      </c>
      <c r="Z16" s="202">
        <f>S16+U16+V16+IF(W16="専任",0,1)+X16+Y16</f>
        <v>3</v>
      </c>
      <c r="AA16" s="284">
        <f>'様式２（専従の常勤）'!J48</f>
        <v>0</v>
      </c>
      <c r="AB16" s="254">
        <f>COUNTIFS('様式３（非専従の常勤＋非常勤）'!$T$8:$T$27,"&gt;=1")</f>
        <v>0</v>
      </c>
      <c r="AC16" s="243">
        <f>ROUNDDOWN('様式３（非専従の常勤＋非常勤）'!$T$30,1)</f>
        <v>0</v>
      </c>
      <c r="AD16" s="240"/>
      <c r="AE16" s="237">
        <f>COUNTIFS('様式３（非専従の常勤＋非常勤）'!$T$40:$T$44,"&gt;=1")</f>
        <v>0</v>
      </c>
      <c r="AF16" s="234">
        <f>ROUNDDOWN('様式３（非専従の常勤＋非常勤）'!$T$47,1)</f>
        <v>0</v>
      </c>
      <c r="AG16" s="202">
        <f>AA16+AC16+IF((AD16+AF16)&gt;=U16,U16,(AD16+AF16))</f>
        <v>0</v>
      </c>
      <c r="AH16" s="202">
        <f>AG16-Z16</f>
        <v>-3</v>
      </c>
      <c r="AI16" s="208">
        <f>AG16-(T16+U16+V16+IF(W16="専任",0,1)+X16+Y16)</f>
        <v>-3</v>
      </c>
    </row>
    <row r="17" spans="1:35" ht="27" customHeight="1">
      <c r="A17" s="262"/>
      <c r="B17" s="80" t="s">
        <v>75</v>
      </c>
      <c r="C17" s="60">
        <f>$C$8</f>
        <v>0</v>
      </c>
      <c r="D17" s="78"/>
      <c r="E17" s="78"/>
      <c r="F17" s="78"/>
      <c r="G17" s="78"/>
      <c r="H17" s="54"/>
      <c r="I17" s="54"/>
      <c r="J17" s="54"/>
      <c r="K17" s="55"/>
      <c r="L17" s="57">
        <f>SUM(H17:J17)</f>
        <v>0</v>
      </c>
      <c r="M17" s="265"/>
      <c r="N17" s="268"/>
      <c r="O17" s="268"/>
      <c r="P17" s="270">
        <f>IF(L17+L18&gt;0,1,0)</f>
        <v>0</v>
      </c>
      <c r="Q17" s="273"/>
      <c r="R17" s="178"/>
      <c r="S17" s="203"/>
      <c r="T17" s="209"/>
      <c r="U17" s="181"/>
      <c r="V17" s="194"/>
      <c r="W17" s="191"/>
      <c r="X17" s="276"/>
      <c r="Y17" s="288"/>
      <c r="Z17" s="203"/>
      <c r="AA17" s="285"/>
      <c r="AB17" s="255" t="e">
        <v>#VALUE!</v>
      </c>
      <c r="AC17" s="244"/>
      <c r="AD17" s="241"/>
      <c r="AE17" s="238" t="e">
        <v>#VALUE!</v>
      </c>
      <c r="AF17" s="235"/>
      <c r="AG17" s="203"/>
      <c r="AH17" s="203"/>
      <c r="AI17" s="404"/>
    </row>
    <row r="18" spans="1:35" ht="27" customHeight="1">
      <c r="A18" s="263"/>
      <c r="B18" s="80" t="s">
        <v>76</v>
      </c>
      <c r="C18" s="60">
        <f>$C$9</f>
        <v>0</v>
      </c>
      <c r="D18" s="54"/>
      <c r="E18" s="54"/>
      <c r="F18" s="54"/>
      <c r="G18" s="78"/>
      <c r="H18" s="78"/>
      <c r="I18" s="78"/>
      <c r="J18" s="78"/>
      <c r="K18" s="55"/>
      <c r="L18" s="57">
        <f>SUM(D18:E18,F18)</f>
        <v>0</v>
      </c>
      <c r="M18" s="266"/>
      <c r="N18" s="269"/>
      <c r="O18" s="269"/>
      <c r="P18" s="271"/>
      <c r="Q18" s="274"/>
      <c r="R18" s="179"/>
      <c r="S18" s="204"/>
      <c r="T18" s="210"/>
      <c r="U18" s="182"/>
      <c r="V18" s="195"/>
      <c r="W18" s="192"/>
      <c r="X18" s="277"/>
      <c r="Y18" s="289"/>
      <c r="Z18" s="204"/>
      <c r="AA18" s="286"/>
      <c r="AB18" s="256" t="e">
        <v>#VALUE!</v>
      </c>
      <c r="AC18" s="245"/>
      <c r="AD18" s="242"/>
      <c r="AE18" s="239" t="e">
        <v>#VALUE!</v>
      </c>
      <c r="AF18" s="236"/>
      <c r="AG18" s="204"/>
      <c r="AH18" s="204"/>
      <c r="AI18" s="405"/>
    </row>
    <row r="19" spans="1:35" ht="27" customHeight="1">
      <c r="A19" s="261" t="s">
        <v>6</v>
      </c>
      <c r="B19" s="80" t="s">
        <v>74</v>
      </c>
      <c r="C19" s="60">
        <f>$C$7</f>
        <v>0</v>
      </c>
      <c r="D19" s="78"/>
      <c r="E19" s="78"/>
      <c r="F19" s="78"/>
      <c r="G19" s="54"/>
      <c r="H19" s="54"/>
      <c r="I19" s="54"/>
      <c r="J19" s="54"/>
      <c r="K19" s="55"/>
      <c r="L19" s="57">
        <f>SUM(G19:J19)</f>
        <v>0</v>
      </c>
      <c r="M19" s="264">
        <f>SUM(L19:L21)</f>
        <v>0</v>
      </c>
      <c r="N19" s="267">
        <f>IF(C20+C21&lt;=90,1,0)</f>
        <v>1</v>
      </c>
      <c r="O19" s="267">
        <v>1</v>
      </c>
      <c r="P19" s="171">
        <f>IF($L19&gt;0,1,0)</f>
        <v>0</v>
      </c>
      <c r="Q19" s="272"/>
      <c r="R19" s="177" t="str">
        <f>'(R6)年齢別配置基準'!I18</f>
        <v>H</v>
      </c>
      <c r="S19" s="202">
        <f t="shared" ref="S19" si="3">IF(R19="判定不能","年齢別配置基準エラー",
ROUND(IF(R19="A",ROUNDDOWN((I19+J19+J20+I20)/25,1)+ROUNDDOWN((H19+H20)/15,1)+ROUNDDOWN((G19)/6,1)+ROUNDDOWN((F21+E21)/6,1)+ROUNDDOWN(D21/3,1),
IF(R19="B",ROUNDDOWN((I19+J19+J20+I20)/25,1)+ROUNDDOWN((H19+H20)/15,1)+ROUNDDOWN((G19)/15,1)+ROUNDDOWN((F21+E21)/6,1)+ROUNDDOWN(D21/3,1),
IF(R19="C",ROUNDDOWN((I19+J19+J20+I20)/25,1)+ROUNDDOWN((H19+H20)/20,1)+ROUNDDOWN((G19)/6,1)+ROUNDDOWN((F21+E21)/6,1)+ROUNDDOWN(D21/3,1),
IF(R19="D",ROUNDDOWN((I19+J19+J20+I20)/25,1)+ROUNDDOWN((H19+H20)/20,1)+ROUNDDOWN((G19)/20,1)+ROUNDDOWN((F21+E21)/6,1)+ROUNDDOWN(D21/3,1),
IF(R19="E",ROUNDDOWN((I19+J19+J20+I20)/30,1)+ROUNDDOWN((H19+H20)/15,1)+ROUNDDOWN((G19)/6,1)+ROUNDDOWN((F21+E21)/6,1)+ROUNDDOWN(D21/3,1),
IF(R19="F",ROUNDDOWN((I19+J19+J20+I20)/30,1)+ROUNDDOWN((H19+H20)/15,1)+ROUNDDOWN((G19)/15,1)+ROUNDDOWN((F21+E21)/6,1)+ROUNDDOWN(D21/3,1),
IF(R19="G",ROUNDDOWN((I19+J19+J20+I20)/30,1)+ROUNDDOWN((H19+H20)/20,1)+ROUNDDOWN((G19)/6,1)+ROUNDDOWN((F21+E21)/6,1)+ROUNDDOWN(D21/3,1),
IF(R19="H",ROUNDDOWN((I19+J19+J20+I20)/30,1)+ROUNDDOWN((H19+H20)/20,1)+ROUNDDOWN((G19)/20,1)+ROUNDDOWN((F21+E21)/6,1)+ROUNDDOWN(D21/3,1))))))))),0))+N19+O19+P19+P20-Q19</f>
        <v>2</v>
      </c>
      <c r="T19" s="208">
        <f>IF(R19="判定不能","年齢別配置基準エラー",
IF(OR(R19="A",R19="C",R19="E",R19="G"),
ROUND(ROUNDDOWN((J19+J20+I19+I20)/25,1)+ROUNDDOWN((H19+H20)/15,1)+ROUNDDOWN((G19)/6,1)+ROUNDDOWN((F21+E21)/6,1)+ROUNDDOWN((D21)/3,1),0)+N19+O19+P19+P20-Q19,
ROUND(ROUNDDOWN((J19+J20+I19+I20)/25,1)+ROUNDDOWN((H19+H20)/15,1)+ROUNDDOWN((G19)/15,1)+ROUNDDOWN((F21+E21)/6,1)+ROUNDDOWN((D21)/3,1),0)+N19+O19+P19+P20-Q19))</f>
        <v>2</v>
      </c>
      <c r="U19" s="180">
        <f>'(R6)年齢別配置基準'!C18</f>
        <v>0</v>
      </c>
      <c r="V19" s="193"/>
      <c r="W19" s="190"/>
      <c r="X19" s="275"/>
      <c r="Y19" s="287">
        <f>$Y$7</f>
        <v>0</v>
      </c>
      <c r="Z19" s="202">
        <f>S19+U19+V19+IF(W19="専任",0,1)+X19+Y19</f>
        <v>3</v>
      </c>
      <c r="AA19" s="284">
        <f>'様式２（専従の常勤）'!K48</f>
        <v>0</v>
      </c>
      <c r="AB19" s="254">
        <f>COUNTIFS('様式３（非専従の常勤＋非常勤）'!$V$8:$V$27,"&gt;=1")</f>
        <v>0</v>
      </c>
      <c r="AC19" s="243">
        <f>ROUNDDOWN('様式３（非専従の常勤＋非常勤）'!$V$30,1)</f>
        <v>0</v>
      </c>
      <c r="AD19" s="240"/>
      <c r="AE19" s="237">
        <f>COUNTIFS('様式３（非専従の常勤＋非常勤）'!$V$40:$V$44,"&gt;=1")</f>
        <v>0</v>
      </c>
      <c r="AF19" s="234">
        <f>ROUNDDOWN('様式３（非専従の常勤＋非常勤）'!$V$47,1)</f>
        <v>0</v>
      </c>
      <c r="AG19" s="202">
        <f>AA19+AC19+IF((AD19+AF19)&gt;=U19,U19,(AD19+AF19))</f>
        <v>0</v>
      </c>
      <c r="AH19" s="202">
        <f>AG19-Z19</f>
        <v>-3</v>
      </c>
      <c r="AI19" s="208">
        <f>AG19-(T19+U19+V19+IF(W19="専任",0,1)+X19+Y19)</f>
        <v>-3</v>
      </c>
    </row>
    <row r="20" spans="1:35" ht="27" customHeight="1">
      <c r="A20" s="262"/>
      <c r="B20" s="80" t="s">
        <v>75</v>
      </c>
      <c r="C20" s="60">
        <f>$C$8</f>
        <v>0</v>
      </c>
      <c r="D20" s="78"/>
      <c r="E20" s="78"/>
      <c r="F20" s="78"/>
      <c r="G20" s="78"/>
      <c r="H20" s="54"/>
      <c r="I20" s="54"/>
      <c r="J20" s="54"/>
      <c r="K20" s="55"/>
      <c r="L20" s="57">
        <f>SUM(H20:J20)</f>
        <v>0</v>
      </c>
      <c r="M20" s="265"/>
      <c r="N20" s="268"/>
      <c r="O20" s="268"/>
      <c r="P20" s="270">
        <f>IF(L20+L21&gt;0,1,0)</f>
        <v>0</v>
      </c>
      <c r="Q20" s="273"/>
      <c r="R20" s="178"/>
      <c r="S20" s="203"/>
      <c r="T20" s="209"/>
      <c r="U20" s="181"/>
      <c r="V20" s="194"/>
      <c r="W20" s="191"/>
      <c r="X20" s="276"/>
      <c r="Y20" s="288"/>
      <c r="Z20" s="203"/>
      <c r="AA20" s="285"/>
      <c r="AB20" s="255" t="e">
        <v>#VALUE!</v>
      </c>
      <c r="AC20" s="244"/>
      <c r="AD20" s="241"/>
      <c r="AE20" s="238" t="e">
        <v>#VALUE!</v>
      </c>
      <c r="AF20" s="235"/>
      <c r="AG20" s="203"/>
      <c r="AH20" s="203"/>
      <c r="AI20" s="404"/>
    </row>
    <row r="21" spans="1:35" ht="27" customHeight="1">
      <c r="A21" s="263"/>
      <c r="B21" s="80" t="s">
        <v>76</v>
      </c>
      <c r="C21" s="60">
        <f>$C$9</f>
        <v>0</v>
      </c>
      <c r="D21" s="54"/>
      <c r="E21" s="54"/>
      <c r="F21" s="54"/>
      <c r="G21" s="78"/>
      <c r="H21" s="78"/>
      <c r="I21" s="78"/>
      <c r="J21" s="78"/>
      <c r="K21" s="56"/>
      <c r="L21" s="58">
        <f>SUM(D21:E21,F21)</f>
        <v>0</v>
      </c>
      <c r="M21" s="266"/>
      <c r="N21" s="269"/>
      <c r="O21" s="269"/>
      <c r="P21" s="271"/>
      <c r="Q21" s="274"/>
      <c r="R21" s="179"/>
      <c r="S21" s="204"/>
      <c r="T21" s="210"/>
      <c r="U21" s="182"/>
      <c r="V21" s="195"/>
      <c r="W21" s="192"/>
      <c r="X21" s="277"/>
      <c r="Y21" s="289"/>
      <c r="Z21" s="204"/>
      <c r="AA21" s="286"/>
      <c r="AB21" s="256" t="e">
        <v>#VALUE!</v>
      </c>
      <c r="AC21" s="245"/>
      <c r="AD21" s="242"/>
      <c r="AE21" s="239" t="e">
        <v>#VALUE!</v>
      </c>
      <c r="AF21" s="236"/>
      <c r="AG21" s="204"/>
      <c r="AH21" s="204"/>
      <c r="AI21" s="405"/>
    </row>
    <row r="22" spans="1:35" ht="27" customHeight="1">
      <c r="A22" s="261" t="s">
        <v>7</v>
      </c>
      <c r="B22" s="80" t="s">
        <v>74</v>
      </c>
      <c r="C22" s="60">
        <f>$C$7</f>
        <v>0</v>
      </c>
      <c r="D22" s="78"/>
      <c r="E22" s="78"/>
      <c r="F22" s="78"/>
      <c r="G22" s="54"/>
      <c r="H22" s="54"/>
      <c r="I22" s="54"/>
      <c r="J22" s="54"/>
      <c r="K22" s="55"/>
      <c r="L22" s="57">
        <f>SUM(G22:J22)</f>
        <v>0</v>
      </c>
      <c r="M22" s="264">
        <f>SUM(L22:L24)</f>
        <v>0</v>
      </c>
      <c r="N22" s="267">
        <f>IF(C23+C24&lt;=90,1,0)</f>
        <v>1</v>
      </c>
      <c r="O22" s="267">
        <v>1</v>
      </c>
      <c r="P22" s="171">
        <f>IF($L22&gt;0,1,0)</f>
        <v>0</v>
      </c>
      <c r="Q22" s="272"/>
      <c r="R22" s="177" t="str">
        <f>'(R6)年齢別配置基準'!I19</f>
        <v>H</v>
      </c>
      <c r="S22" s="202">
        <f t="shared" ref="S22" si="4">IF(R22="判定不能","年齢別配置基準エラー",
ROUND(IF(R22="A",ROUNDDOWN((I22+J22+J23+I23)/25,1)+ROUNDDOWN((H22+H23)/15,1)+ROUNDDOWN((G22)/6,1)+ROUNDDOWN((F24+E24)/6,1)+ROUNDDOWN(D24/3,1),
IF(R22="B",ROUNDDOWN((I22+J22+J23+I23)/25,1)+ROUNDDOWN((H22+H23)/15,1)+ROUNDDOWN((G22)/15,1)+ROUNDDOWN((F24+E24)/6,1)+ROUNDDOWN(D24/3,1),
IF(R22="C",ROUNDDOWN((I22+J22+J23+I23)/25,1)+ROUNDDOWN((H22+H23)/20,1)+ROUNDDOWN((G22)/6,1)+ROUNDDOWN((F24+E24)/6,1)+ROUNDDOWN(D24/3,1),
IF(R22="D",ROUNDDOWN((I22+J22+J23+I23)/25,1)+ROUNDDOWN((H22+H23)/20,1)+ROUNDDOWN((G22)/20,1)+ROUNDDOWN((F24+E24)/6,1)+ROUNDDOWN(D24/3,1),
IF(R22="E",ROUNDDOWN((I22+J22+J23+I23)/30,1)+ROUNDDOWN((H22+H23)/15,1)+ROUNDDOWN((G22)/6,1)+ROUNDDOWN((F24+E24)/6,1)+ROUNDDOWN(D24/3,1),
IF(R22="F",ROUNDDOWN((I22+J22+J23+I23)/30,1)+ROUNDDOWN((H22+H23)/15,1)+ROUNDDOWN((G22)/15,1)+ROUNDDOWN((F24+E24)/6,1)+ROUNDDOWN(D24/3,1),
IF(R22="G",ROUNDDOWN((I22+J22+J23+I23)/30,1)+ROUNDDOWN((H22+H23)/20,1)+ROUNDDOWN((G22)/6,1)+ROUNDDOWN((F24+E24)/6,1)+ROUNDDOWN(D24/3,1),
IF(R22="H",ROUNDDOWN((I22+J22+J23+I23)/30,1)+ROUNDDOWN((H22+H23)/20,1)+ROUNDDOWN((G22)/20,1)+ROUNDDOWN((F24+E24)/6,1)+ROUNDDOWN(D24/3,1))))))))),0))+N22+O22+P22+P23-Q22</f>
        <v>2</v>
      </c>
      <c r="T22" s="208">
        <f>IF(R22="判定不能","年齢別配置基準エラー",
IF(OR(R22="A",R22="C",R22="E",R22="G"),
ROUND(ROUNDDOWN((J22+J23+I22+I23)/25,1)+ROUNDDOWN((H22+H23)/15,1)+ROUNDDOWN((G22)/6,1)+ROUNDDOWN((F24+E24)/6,1)+ROUNDDOWN((D24)/3,1),0)+N22+O22+P22+P23-Q22,
ROUND(ROUNDDOWN((J22+J23+I22+I23)/25,1)+ROUNDDOWN((H22+H23)/15,1)+ROUNDDOWN((G22)/15,1)+ROUNDDOWN((F24+E24)/6,1)+ROUNDDOWN((D24)/3,1),0)+N22+O22+P22+P23-Q22))</f>
        <v>2</v>
      </c>
      <c r="U22" s="180">
        <f>'(R6)年齢別配置基準'!C19</f>
        <v>0</v>
      </c>
      <c r="V22" s="193"/>
      <c r="W22" s="190"/>
      <c r="X22" s="275"/>
      <c r="Y22" s="287">
        <f>$Y$7</f>
        <v>0</v>
      </c>
      <c r="Z22" s="202">
        <f>S22+U22+V22+IF(W22="専任",0,1)+X22+Y22</f>
        <v>3</v>
      </c>
      <c r="AA22" s="284">
        <f>'様式２（専従の常勤）'!L48</f>
        <v>0</v>
      </c>
      <c r="AB22" s="254">
        <f>COUNTIFS('様式３（非専従の常勤＋非常勤）'!$X$8:$X$27,"&gt;=1")</f>
        <v>0</v>
      </c>
      <c r="AC22" s="243">
        <f>ROUNDDOWN('様式３（非専従の常勤＋非常勤）'!$X$30,1)</f>
        <v>0</v>
      </c>
      <c r="AD22" s="240"/>
      <c r="AE22" s="237">
        <f>COUNTIFS('様式３（非専従の常勤＋非常勤）'!$X$40:$X$44,"&gt;=1")</f>
        <v>0</v>
      </c>
      <c r="AF22" s="234">
        <f>ROUNDDOWN('様式３（非専従の常勤＋非常勤）'!$X$47,1)</f>
        <v>0</v>
      </c>
      <c r="AG22" s="202">
        <f>AA22+AC22+IF((AD22+AF22)&gt;=U22,U22,(AD22+AF22))</f>
        <v>0</v>
      </c>
      <c r="AH22" s="202">
        <f>AG22-Z22</f>
        <v>-3</v>
      </c>
      <c r="AI22" s="208">
        <f>AG22-(T22+U22+V22+IF(W22="専任",0,1)+X22+Y22)</f>
        <v>-3</v>
      </c>
    </row>
    <row r="23" spans="1:35" ht="27" customHeight="1">
      <c r="A23" s="262"/>
      <c r="B23" s="80" t="s">
        <v>75</v>
      </c>
      <c r="C23" s="60">
        <f>$C$8</f>
        <v>0</v>
      </c>
      <c r="D23" s="78"/>
      <c r="E23" s="78"/>
      <c r="F23" s="78"/>
      <c r="G23" s="78"/>
      <c r="H23" s="59"/>
      <c r="I23" s="59"/>
      <c r="J23" s="59"/>
      <c r="K23" s="55"/>
      <c r="L23" s="57">
        <f>SUM(H23:J23)</f>
        <v>0</v>
      </c>
      <c r="M23" s="265"/>
      <c r="N23" s="268"/>
      <c r="O23" s="268"/>
      <c r="P23" s="270">
        <f>IF(L23+L24&gt;0,1,0)</f>
        <v>0</v>
      </c>
      <c r="Q23" s="273"/>
      <c r="R23" s="178"/>
      <c r="S23" s="203"/>
      <c r="T23" s="209"/>
      <c r="U23" s="181"/>
      <c r="V23" s="194"/>
      <c r="W23" s="191"/>
      <c r="X23" s="276"/>
      <c r="Y23" s="288"/>
      <c r="Z23" s="203"/>
      <c r="AA23" s="285"/>
      <c r="AB23" s="255" t="e">
        <v>#VALUE!</v>
      </c>
      <c r="AC23" s="244"/>
      <c r="AD23" s="241"/>
      <c r="AE23" s="238" t="e">
        <v>#VALUE!</v>
      </c>
      <c r="AF23" s="235"/>
      <c r="AG23" s="203"/>
      <c r="AH23" s="203"/>
      <c r="AI23" s="404"/>
    </row>
    <row r="24" spans="1:35" ht="27" customHeight="1">
      <c r="A24" s="263"/>
      <c r="B24" s="80" t="s">
        <v>76</v>
      </c>
      <c r="C24" s="60">
        <f>$C$9</f>
        <v>0</v>
      </c>
      <c r="D24" s="59"/>
      <c r="E24" s="59"/>
      <c r="F24" s="59"/>
      <c r="G24" s="78"/>
      <c r="H24" s="78"/>
      <c r="I24" s="78"/>
      <c r="J24" s="78"/>
      <c r="K24" s="56"/>
      <c r="L24" s="58">
        <f>SUM(D24:E24,F24)</f>
        <v>0</v>
      </c>
      <c r="M24" s="266"/>
      <c r="N24" s="269"/>
      <c r="O24" s="269"/>
      <c r="P24" s="271"/>
      <c r="Q24" s="274"/>
      <c r="R24" s="179"/>
      <c r="S24" s="204"/>
      <c r="T24" s="210"/>
      <c r="U24" s="182"/>
      <c r="V24" s="195"/>
      <c r="W24" s="192"/>
      <c r="X24" s="277"/>
      <c r="Y24" s="289"/>
      <c r="Z24" s="204"/>
      <c r="AA24" s="286"/>
      <c r="AB24" s="256" t="e">
        <v>#VALUE!</v>
      </c>
      <c r="AC24" s="245"/>
      <c r="AD24" s="242"/>
      <c r="AE24" s="239" t="e">
        <v>#VALUE!</v>
      </c>
      <c r="AF24" s="236"/>
      <c r="AG24" s="204"/>
      <c r="AH24" s="204"/>
      <c r="AI24" s="405"/>
    </row>
    <row r="25" spans="1:35" ht="27" customHeight="1">
      <c r="A25" s="261" t="s">
        <v>8</v>
      </c>
      <c r="B25" s="80" t="s">
        <v>74</v>
      </c>
      <c r="C25" s="60">
        <f>$C$7</f>
        <v>0</v>
      </c>
      <c r="D25" s="78"/>
      <c r="E25" s="78"/>
      <c r="F25" s="78"/>
      <c r="G25" s="54"/>
      <c r="H25" s="54"/>
      <c r="I25" s="54"/>
      <c r="J25" s="54"/>
      <c r="K25" s="55"/>
      <c r="L25" s="57">
        <f>SUM(G25:J25)</f>
        <v>0</v>
      </c>
      <c r="M25" s="264">
        <f>SUM(L25:L27)</f>
        <v>0</v>
      </c>
      <c r="N25" s="267">
        <f>IF(C26+C27&lt;=90,1,0)</f>
        <v>1</v>
      </c>
      <c r="O25" s="267">
        <v>1</v>
      </c>
      <c r="P25" s="171">
        <f>IF($L25&gt;0,1,0)</f>
        <v>0</v>
      </c>
      <c r="Q25" s="272"/>
      <c r="R25" s="177" t="str">
        <f>'(R6)年齢別配置基準'!I20</f>
        <v>H</v>
      </c>
      <c r="S25" s="202">
        <f t="shared" ref="S25" si="5">IF(R25="判定不能","年齢別配置基準エラー",
ROUND(IF(R25="A",ROUNDDOWN((I25+J25+J26+I26)/25,1)+ROUNDDOWN((H25+H26)/15,1)+ROUNDDOWN((G25)/6,1)+ROUNDDOWN((F27+E27)/6,1)+ROUNDDOWN(D27/3,1),
IF(R25="B",ROUNDDOWN((I25+J25+J26+I26)/25,1)+ROUNDDOWN((H25+H26)/15,1)+ROUNDDOWN((G25)/15,1)+ROUNDDOWN((F27+E27)/6,1)+ROUNDDOWN(D27/3,1),
IF(R25="C",ROUNDDOWN((I25+J25+J26+I26)/25,1)+ROUNDDOWN((H25+H26)/20,1)+ROUNDDOWN((G25)/6,1)+ROUNDDOWN((F27+E27)/6,1)+ROUNDDOWN(D27/3,1),
IF(R25="D",ROUNDDOWN((I25+J25+J26+I26)/25,1)+ROUNDDOWN((H25+H26)/20,1)+ROUNDDOWN((G25)/20,1)+ROUNDDOWN((F27+E27)/6,1)+ROUNDDOWN(D27/3,1),
IF(R25="E",ROUNDDOWN((I25+J25+J26+I26)/30,1)+ROUNDDOWN((H25+H26)/15,1)+ROUNDDOWN((G25)/6,1)+ROUNDDOWN((F27+E27)/6,1)+ROUNDDOWN(D27/3,1),
IF(R25="F",ROUNDDOWN((I25+J25+J26+I26)/30,1)+ROUNDDOWN((H25+H26)/15,1)+ROUNDDOWN((G25)/15,1)+ROUNDDOWN((F27+E27)/6,1)+ROUNDDOWN(D27/3,1),
IF(R25="G",ROUNDDOWN((I25+J25+J26+I26)/30,1)+ROUNDDOWN((H25+H26)/20,1)+ROUNDDOWN((G25)/6,1)+ROUNDDOWN((F27+E27)/6,1)+ROUNDDOWN(D27/3,1),
IF(R25="H",ROUNDDOWN((I25+J25+J26+I26)/30,1)+ROUNDDOWN((H25+H26)/20,1)+ROUNDDOWN((G25)/20,1)+ROUNDDOWN((F27+E27)/6,1)+ROUNDDOWN(D27/3,1))))))))),0))+N25+O25+P25+P26-Q25</f>
        <v>2</v>
      </c>
      <c r="T25" s="208">
        <f>IF(R25="判定不能","年齢別配置基準エラー",
IF(OR(R25="A",R25="C",R25="E",R25="G"),
ROUND(ROUNDDOWN((J25+J26+I25+I26)/25,1)+ROUNDDOWN((H25+H26)/15,1)+ROUNDDOWN((G25)/6,1)+ROUNDDOWN((F27+E27)/6,1)+ROUNDDOWN((D27)/3,1),0)+N25+O25+P25+P26-Q25,
ROUND(ROUNDDOWN((J25+J26+I25+I26)/25,1)+ROUNDDOWN((H25+H26)/15,1)+ROUNDDOWN((G25)/15,1)+ROUNDDOWN((F27+E27)/6,1)+ROUNDDOWN((D27)/3,1),0)+N25+O25+P25+P26-Q25))</f>
        <v>2</v>
      </c>
      <c r="U25" s="180">
        <f>'(R6)年齢別配置基準'!C20</f>
        <v>0</v>
      </c>
      <c r="V25" s="193"/>
      <c r="W25" s="190"/>
      <c r="X25" s="275"/>
      <c r="Y25" s="287">
        <f>$Y$7</f>
        <v>0</v>
      </c>
      <c r="Z25" s="202">
        <f>S25+U25+V25+IF(W25="専任",0,1)+X25+Y25</f>
        <v>3</v>
      </c>
      <c r="AA25" s="284">
        <f>'様式２（専従の常勤）'!M48</f>
        <v>0</v>
      </c>
      <c r="AB25" s="254">
        <f>COUNTIFS('様式３（非専従の常勤＋非常勤）'!$Z$8:$Z$27,"&gt;=1")</f>
        <v>0</v>
      </c>
      <c r="AC25" s="243">
        <f>ROUNDDOWN('様式３（非専従の常勤＋非常勤）'!$Z$30,1)</f>
        <v>0</v>
      </c>
      <c r="AD25" s="240"/>
      <c r="AE25" s="237">
        <f>COUNTIFS('様式３（非専従の常勤＋非常勤）'!$Z$40:$Z$44,"&gt;=1")</f>
        <v>0</v>
      </c>
      <c r="AF25" s="234">
        <f>ROUNDDOWN('様式３（非専従の常勤＋非常勤）'!$Z$47,1)</f>
        <v>0</v>
      </c>
      <c r="AG25" s="202">
        <f>AA25+AC25+IF((AD25+AF25)&gt;=U25,U25,(AD25+AF25))</f>
        <v>0</v>
      </c>
      <c r="AH25" s="202">
        <f>AG25-Z25</f>
        <v>-3</v>
      </c>
      <c r="AI25" s="208">
        <f>AG25-(T25+U25+V25+IF(W25="専任",0,1)+X25+Y25)</f>
        <v>-3</v>
      </c>
    </row>
    <row r="26" spans="1:35" ht="27" customHeight="1">
      <c r="A26" s="262"/>
      <c r="B26" s="80" t="s">
        <v>75</v>
      </c>
      <c r="C26" s="60">
        <f>$C$8</f>
        <v>0</v>
      </c>
      <c r="D26" s="78"/>
      <c r="E26" s="78"/>
      <c r="F26" s="78"/>
      <c r="G26" s="78"/>
      <c r="H26" s="54"/>
      <c r="I26" s="54"/>
      <c r="J26" s="54"/>
      <c r="K26" s="55"/>
      <c r="L26" s="57">
        <f>SUM(H26:J26)</f>
        <v>0</v>
      </c>
      <c r="M26" s="265"/>
      <c r="N26" s="268"/>
      <c r="O26" s="268"/>
      <c r="P26" s="270">
        <f>IF(L26+L27&gt;0,1,0)</f>
        <v>0</v>
      </c>
      <c r="Q26" s="273"/>
      <c r="R26" s="178"/>
      <c r="S26" s="203"/>
      <c r="T26" s="209"/>
      <c r="U26" s="181"/>
      <c r="V26" s="194"/>
      <c r="W26" s="191"/>
      <c r="X26" s="276"/>
      <c r="Y26" s="288"/>
      <c r="Z26" s="203"/>
      <c r="AA26" s="285"/>
      <c r="AB26" s="255" t="e">
        <v>#VALUE!</v>
      </c>
      <c r="AC26" s="244"/>
      <c r="AD26" s="241"/>
      <c r="AE26" s="238" t="e">
        <v>#VALUE!</v>
      </c>
      <c r="AF26" s="235"/>
      <c r="AG26" s="203"/>
      <c r="AH26" s="203"/>
      <c r="AI26" s="404"/>
    </row>
    <row r="27" spans="1:35" ht="27" customHeight="1">
      <c r="A27" s="263"/>
      <c r="B27" s="80" t="s">
        <v>76</v>
      </c>
      <c r="C27" s="60">
        <f>$C$9</f>
        <v>0</v>
      </c>
      <c r="D27" s="54"/>
      <c r="E27" s="54"/>
      <c r="F27" s="54"/>
      <c r="G27" s="78"/>
      <c r="H27" s="78"/>
      <c r="I27" s="78"/>
      <c r="J27" s="78"/>
      <c r="K27" s="55"/>
      <c r="L27" s="57">
        <f>SUM(D27:E27,F27)</f>
        <v>0</v>
      </c>
      <c r="M27" s="266"/>
      <c r="N27" s="269"/>
      <c r="O27" s="269"/>
      <c r="P27" s="271"/>
      <c r="Q27" s="274"/>
      <c r="R27" s="179"/>
      <c r="S27" s="204"/>
      <c r="T27" s="210"/>
      <c r="U27" s="182"/>
      <c r="V27" s="195"/>
      <c r="W27" s="192"/>
      <c r="X27" s="277"/>
      <c r="Y27" s="289"/>
      <c r="Z27" s="204"/>
      <c r="AA27" s="286"/>
      <c r="AB27" s="256" t="e">
        <v>#VALUE!</v>
      </c>
      <c r="AC27" s="245"/>
      <c r="AD27" s="242"/>
      <c r="AE27" s="239" t="e">
        <v>#VALUE!</v>
      </c>
      <c r="AF27" s="236"/>
      <c r="AG27" s="204"/>
      <c r="AH27" s="204"/>
      <c r="AI27" s="405"/>
    </row>
    <row r="28" spans="1:35" ht="27" customHeight="1">
      <c r="A28" s="261" t="s">
        <v>9</v>
      </c>
      <c r="B28" s="80" t="s">
        <v>74</v>
      </c>
      <c r="C28" s="60">
        <f>$C$7</f>
        <v>0</v>
      </c>
      <c r="D28" s="78"/>
      <c r="E28" s="78"/>
      <c r="F28" s="78"/>
      <c r="G28" s="54"/>
      <c r="H28" s="54"/>
      <c r="I28" s="54"/>
      <c r="J28" s="54"/>
      <c r="K28" s="55"/>
      <c r="L28" s="57">
        <f>SUM(G28:J28)</f>
        <v>0</v>
      </c>
      <c r="M28" s="264">
        <f>SUM(L28:L30)</f>
        <v>0</v>
      </c>
      <c r="N28" s="267">
        <f>IF(C29+C30&lt;=90,1,0)</f>
        <v>1</v>
      </c>
      <c r="O28" s="267">
        <v>1</v>
      </c>
      <c r="P28" s="171">
        <f>IF($L28&gt;0,1,0)</f>
        <v>0</v>
      </c>
      <c r="Q28" s="272"/>
      <c r="R28" s="177" t="str">
        <f>'(R6)年齢別配置基準'!I21</f>
        <v>H</v>
      </c>
      <c r="S28" s="202">
        <f t="shared" ref="S28" si="6">IF(R28="判定不能","年齢別配置基準エラー",
ROUND(IF(R28="A",ROUNDDOWN((I28+J28+J29+I29)/25,1)+ROUNDDOWN((H28+H29)/15,1)+ROUNDDOWN((G28)/6,1)+ROUNDDOWN((F30+E30)/6,1)+ROUNDDOWN(D30/3,1),
IF(R28="B",ROUNDDOWN((I28+J28+J29+I29)/25,1)+ROUNDDOWN((H28+H29)/15,1)+ROUNDDOWN((G28)/15,1)+ROUNDDOWN((F30+E30)/6,1)+ROUNDDOWN(D30/3,1),
IF(R28="C",ROUNDDOWN((I28+J28+J29+I29)/25,1)+ROUNDDOWN((H28+H29)/20,1)+ROUNDDOWN((G28)/6,1)+ROUNDDOWN((F30+E30)/6,1)+ROUNDDOWN(D30/3,1),
IF(R28="D",ROUNDDOWN((I28+J28+J29+I29)/25,1)+ROUNDDOWN((H28+H29)/20,1)+ROUNDDOWN((G28)/20,1)+ROUNDDOWN((F30+E30)/6,1)+ROUNDDOWN(D30/3,1),
IF(R28="E",ROUNDDOWN((I28+J28+J29+I29)/30,1)+ROUNDDOWN((H28+H29)/15,1)+ROUNDDOWN((G28)/6,1)+ROUNDDOWN((F30+E30)/6,1)+ROUNDDOWN(D30/3,1),
IF(R28="F",ROUNDDOWN((I28+J28+J29+I29)/30,1)+ROUNDDOWN((H28+H29)/15,1)+ROUNDDOWN((G28)/15,1)+ROUNDDOWN((F30+E30)/6,1)+ROUNDDOWN(D30/3,1),
IF(R28="G",ROUNDDOWN((I28+J28+J29+I29)/30,1)+ROUNDDOWN((H28+H29)/20,1)+ROUNDDOWN((G28)/6,1)+ROUNDDOWN((F30+E30)/6,1)+ROUNDDOWN(D30/3,1),
IF(R28="H",ROUNDDOWN((I28+J28+J29+I29)/30,1)+ROUNDDOWN((H28+H29)/20,1)+ROUNDDOWN((G28)/20,1)+ROUNDDOWN((F30+E30)/6,1)+ROUNDDOWN(D30/3,1))))))))),0))+N28+O28+P28+P29-Q28</f>
        <v>2</v>
      </c>
      <c r="T28" s="208">
        <f>IF(R28="判定不能","年齢別配置基準エラー",
IF(OR(R28="A",R28="C",R28="E",R28="G"),
ROUND(ROUNDDOWN((J28+J29+I28+I29)/25,1)+ROUNDDOWN((H28+H29)/15,1)+ROUNDDOWN((G28)/6,1)+ROUNDDOWN((F30+E30)/6,1)+ROUNDDOWN((D30)/3,1),0)+N28+O28+P28+P29-Q28,
ROUND(ROUNDDOWN((J28+J29+I28+I29)/25,1)+ROUNDDOWN((H28+H29)/15,1)+ROUNDDOWN((G28)/15,1)+ROUNDDOWN((F30+E30)/6,1)+ROUNDDOWN((D30)/3,1),0)+N28+O28+P28+P29-Q28))</f>
        <v>2</v>
      </c>
      <c r="U28" s="180">
        <f>'(R6)年齢別配置基準'!C21</f>
        <v>0</v>
      </c>
      <c r="V28" s="193"/>
      <c r="W28" s="190"/>
      <c r="X28" s="275"/>
      <c r="Y28" s="287">
        <f>$Y$7</f>
        <v>0</v>
      </c>
      <c r="Z28" s="202">
        <f>S28+U28+V28+IF(W28="専任",0,1)+X28+Y28</f>
        <v>3</v>
      </c>
      <c r="AA28" s="284">
        <f>'様式２（専従の常勤）'!N48</f>
        <v>0</v>
      </c>
      <c r="AB28" s="254">
        <f>COUNTIFS('様式３（非専従の常勤＋非常勤）'!$AB$8:$AB$27,"&gt;=1")</f>
        <v>0</v>
      </c>
      <c r="AC28" s="243">
        <f>ROUNDDOWN('様式３（非専従の常勤＋非常勤）'!$AB$30,1)</f>
        <v>0</v>
      </c>
      <c r="AD28" s="240"/>
      <c r="AE28" s="237">
        <f>COUNTIFS('様式３（非専従の常勤＋非常勤）'!$AB$40:$AB$44,"&gt;=1")</f>
        <v>0</v>
      </c>
      <c r="AF28" s="234">
        <f>ROUNDDOWN('様式３（非専従の常勤＋非常勤）'!$AB$47,1)</f>
        <v>0</v>
      </c>
      <c r="AG28" s="202">
        <f>AA28+AC28+IF((AD28+AF28)&gt;=U28,U28,(AD28+AF28))</f>
        <v>0</v>
      </c>
      <c r="AH28" s="202">
        <f>AG28-Z28</f>
        <v>-3</v>
      </c>
      <c r="AI28" s="208">
        <f>AG28-(T28+U28+V28+IF(W28="専任",0,1)+X28+Y28)</f>
        <v>-3</v>
      </c>
    </row>
    <row r="29" spans="1:35" ht="27" customHeight="1">
      <c r="A29" s="262"/>
      <c r="B29" s="80" t="s">
        <v>75</v>
      </c>
      <c r="C29" s="60">
        <f>$C$8</f>
        <v>0</v>
      </c>
      <c r="D29" s="78"/>
      <c r="E29" s="78"/>
      <c r="F29" s="78"/>
      <c r="G29" s="78"/>
      <c r="H29" s="54"/>
      <c r="I29" s="54"/>
      <c r="J29" s="54"/>
      <c r="K29" s="55"/>
      <c r="L29" s="57">
        <f>SUM(H29:J29)</f>
        <v>0</v>
      </c>
      <c r="M29" s="265"/>
      <c r="N29" s="268"/>
      <c r="O29" s="268"/>
      <c r="P29" s="270">
        <f>IF(L29+L30&gt;0,1,0)</f>
        <v>0</v>
      </c>
      <c r="Q29" s="273"/>
      <c r="R29" s="178"/>
      <c r="S29" s="203"/>
      <c r="T29" s="209"/>
      <c r="U29" s="181"/>
      <c r="V29" s="194"/>
      <c r="W29" s="191"/>
      <c r="X29" s="276"/>
      <c r="Y29" s="288"/>
      <c r="Z29" s="203"/>
      <c r="AA29" s="285"/>
      <c r="AB29" s="255" t="e">
        <v>#VALUE!</v>
      </c>
      <c r="AC29" s="244"/>
      <c r="AD29" s="241"/>
      <c r="AE29" s="238" t="e">
        <v>#VALUE!</v>
      </c>
      <c r="AF29" s="235"/>
      <c r="AG29" s="203"/>
      <c r="AH29" s="203"/>
      <c r="AI29" s="404"/>
    </row>
    <row r="30" spans="1:35" ht="27" customHeight="1">
      <c r="A30" s="263"/>
      <c r="B30" s="80" t="s">
        <v>76</v>
      </c>
      <c r="C30" s="60">
        <f>$C$9</f>
        <v>0</v>
      </c>
      <c r="D30" s="54"/>
      <c r="E30" s="54"/>
      <c r="F30" s="54"/>
      <c r="G30" s="78"/>
      <c r="H30" s="78"/>
      <c r="I30" s="78"/>
      <c r="J30" s="78"/>
      <c r="K30" s="55"/>
      <c r="L30" s="57">
        <f>SUM(D30:E30,F30)</f>
        <v>0</v>
      </c>
      <c r="M30" s="266"/>
      <c r="N30" s="269"/>
      <c r="O30" s="269"/>
      <c r="P30" s="271"/>
      <c r="Q30" s="274"/>
      <c r="R30" s="179"/>
      <c r="S30" s="204"/>
      <c r="T30" s="210"/>
      <c r="U30" s="182"/>
      <c r="V30" s="195"/>
      <c r="W30" s="192"/>
      <c r="X30" s="277"/>
      <c r="Y30" s="289"/>
      <c r="Z30" s="204"/>
      <c r="AA30" s="286"/>
      <c r="AB30" s="256" t="e">
        <v>#VALUE!</v>
      </c>
      <c r="AC30" s="245"/>
      <c r="AD30" s="242"/>
      <c r="AE30" s="239" t="e">
        <v>#VALUE!</v>
      </c>
      <c r="AF30" s="236"/>
      <c r="AG30" s="204"/>
      <c r="AH30" s="204"/>
      <c r="AI30" s="405"/>
    </row>
    <row r="31" spans="1:35" ht="27" customHeight="1">
      <c r="A31" s="261" t="s">
        <v>10</v>
      </c>
      <c r="B31" s="80" t="s">
        <v>74</v>
      </c>
      <c r="C31" s="60">
        <f>$C$7</f>
        <v>0</v>
      </c>
      <c r="D31" s="78"/>
      <c r="E31" s="78"/>
      <c r="F31" s="78"/>
      <c r="G31" s="54"/>
      <c r="H31" s="54"/>
      <c r="I31" s="54"/>
      <c r="J31" s="54"/>
      <c r="K31" s="55"/>
      <c r="L31" s="57">
        <f>SUM(G31:J31)</f>
        <v>0</v>
      </c>
      <c r="M31" s="264">
        <f>SUM(L31:L33)</f>
        <v>0</v>
      </c>
      <c r="N31" s="267">
        <f>IF(C32+C33&lt;=90,1,0)</f>
        <v>1</v>
      </c>
      <c r="O31" s="267">
        <v>1</v>
      </c>
      <c r="P31" s="171">
        <f>IF($L31&gt;0,1,0)</f>
        <v>0</v>
      </c>
      <c r="Q31" s="272"/>
      <c r="R31" s="177" t="str">
        <f>'(R6)年齢別配置基準'!I22</f>
        <v>H</v>
      </c>
      <c r="S31" s="202">
        <f t="shared" ref="S31" si="7">IF(R31="判定不能","年齢別配置基準エラー",
ROUND(IF(R31="A",ROUNDDOWN((I31+J31+J32+I32)/25,1)+ROUNDDOWN((H31+H32)/15,1)+ROUNDDOWN((G31)/6,1)+ROUNDDOWN((F33+E33)/6,1)+ROUNDDOWN(D33/3,1),
IF(R31="B",ROUNDDOWN((I31+J31+J32+I32)/25,1)+ROUNDDOWN((H31+H32)/15,1)+ROUNDDOWN((G31)/15,1)+ROUNDDOWN((F33+E33)/6,1)+ROUNDDOWN(D33/3,1),
IF(R31="C",ROUNDDOWN((I31+J31+J32+I32)/25,1)+ROUNDDOWN((H31+H32)/20,1)+ROUNDDOWN((G31)/6,1)+ROUNDDOWN((F33+E33)/6,1)+ROUNDDOWN(D33/3,1),
IF(R31="D",ROUNDDOWN((I31+J31+J32+I32)/25,1)+ROUNDDOWN((H31+H32)/20,1)+ROUNDDOWN((G31)/20,1)+ROUNDDOWN((F33+E33)/6,1)+ROUNDDOWN(D33/3,1),
IF(R31="E",ROUNDDOWN((I31+J31+J32+I32)/30,1)+ROUNDDOWN((H31+H32)/15,1)+ROUNDDOWN((G31)/6,1)+ROUNDDOWN((F33+E33)/6,1)+ROUNDDOWN(D33/3,1),
IF(R31="F",ROUNDDOWN((I31+J31+J32+I32)/30,1)+ROUNDDOWN((H31+H32)/15,1)+ROUNDDOWN((G31)/15,1)+ROUNDDOWN((F33+E33)/6,1)+ROUNDDOWN(D33/3,1),
IF(R31="G",ROUNDDOWN((I31+J31+J32+I32)/30,1)+ROUNDDOWN((H31+H32)/20,1)+ROUNDDOWN((G31)/6,1)+ROUNDDOWN((F33+E33)/6,1)+ROUNDDOWN(D33/3,1),
IF(R31="H",ROUNDDOWN((I31+J31+J32+I32)/30,1)+ROUNDDOWN((H31+H32)/20,1)+ROUNDDOWN((G31)/20,1)+ROUNDDOWN((F33+E33)/6,1)+ROUNDDOWN(D33/3,1))))))))),0))+N31+O31+P31+P32-Q31</f>
        <v>2</v>
      </c>
      <c r="T31" s="208">
        <f>IF(R31="判定不能","年齢別配置基準エラー",
IF(OR(R31="A",R31="C",R31="E",R31="G"),
ROUND(ROUNDDOWN((J31+J32+I31+I32)/25,1)+ROUNDDOWN((H31+H32)/15,1)+ROUNDDOWN((G31)/6,1)+ROUNDDOWN((F33+E33)/6,1)+ROUNDDOWN((D33)/3,1),0)+N31+O31+P31+P32-Q31,
ROUND(ROUNDDOWN((J31+J32+I31+I32)/25,1)+ROUNDDOWN((H31+H32)/15,1)+ROUNDDOWN((G31)/15,1)+ROUNDDOWN((F33+E33)/6,1)+ROUNDDOWN((D33)/3,1),0)+N31+O31+P31+P32-Q31))</f>
        <v>2</v>
      </c>
      <c r="U31" s="180">
        <f>'(R6)年齢別配置基準'!C22</f>
        <v>0</v>
      </c>
      <c r="V31" s="193"/>
      <c r="W31" s="190"/>
      <c r="X31" s="275"/>
      <c r="Y31" s="287">
        <f>$Y$7</f>
        <v>0</v>
      </c>
      <c r="Z31" s="202">
        <f>S31+U31+V31+IF(W31="専任",0,1)+X31+Y31</f>
        <v>3</v>
      </c>
      <c r="AA31" s="284">
        <f>'様式２（専従の常勤）'!O48</f>
        <v>0</v>
      </c>
      <c r="AB31" s="254">
        <f>COUNTIFS('様式３（非専従の常勤＋非常勤）'!$AD$8:$AD$27,"&gt;=1")</f>
        <v>0</v>
      </c>
      <c r="AC31" s="243">
        <f>ROUNDDOWN('様式３（非専従の常勤＋非常勤）'!$AD$30,1)</f>
        <v>0</v>
      </c>
      <c r="AD31" s="240"/>
      <c r="AE31" s="237">
        <f>COUNTIFS('様式３（非専従の常勤＋非常勤）'!$AD$40:$AD$44,"&gt;=1")</f>
        <v>0</v>
      </c>
      <c r="AF31" s="234">
        <f>ROUNDDOWN('様式３（非専従の常勤＋非常勤）'!$AD$47,1)</f>
        <v>0</v>
      </c>
      <c r="AG31" s="202">
        <f>AA31+AC31+IF((AD31+AF31)&gt;=U31,U31,(AD31+AF31))</f>
        <v>0</v>
      </c>
      <c r="AH31" s="202">
        <f>AG31-Z31</f>
        <v>-3</v>
      </c>
      <c r="AI31" s="208">
        <f>AG31-(T31+U31+V31+IF(W31="専任",0,1)+X31+Y31)</f>
        <v>-3</v>
      </c>
    </row>
    <row r="32" spans="1:35" ht="27" customHeight="1">
      <c r="A32" s="262"/>
      <c r="B32" s="80" t="s">
        <v>75</v>
      </c>
      <c r="C32" s="60">
        <f>$C$8</f>
        <v>0</v>
      </c>
      <c r="D32" s="78"/>
      <c r="E32" s="78"/>
      <c r="F32" s="78"/>
      <c r="G32" s="78"/>
      <c r="H32" s="54"/>
      <c r="I32" s="54"/>
      <c r="J32" s="54"/>
      <c r="K32" s="55"/>
      <c r="L32" s="57">
        <f>SUM(H32:J32)</f>
        <v>0</v>
      </c>
      <c r="M32" s="265"/>
      <c r="N32" s="268"/>
      <c r="O32" s="268"/>
      <c r="P32" s="270">
        <f>IF(L32+L33&gt;0,1,0)</f>
        <v>0</v>
      </c>
      <c r="Q32" s="273"/>
      <c r="R32" s="178"/>
      <c r="S32" s="203"/>
      <c r="T32" s="209"/>
      <c r="U32" s="181"/>
      <c r="V32" s="194"/>
      <c r="W32" s="191"/>
      <c r="X32" s="276"/>
      <c r="Y32" s="288"/>
      <c r="Z32" s="203"/>
      <c r="AA32" s="285"/>
      <c r="AB32" s="255" t="e">
        <v>#VALUE!</v>
      </c>
      <c r="AC32" s="244"/>
      <c r="AD32" s="241"/>
      <c r="AE32" s="238" t="e">
        <v>#VALUE!</v>
      </c>
      <c r="AF32" s="235"/>
      <c r="AG32" s="203"/>
      <c r="AH32" s="203"/>
      <c r="AI32" s="404"/>
    </row>
    <row r="33" spans="1:35" ht="27" customHeight="1">
      <c r="A33" s="263"/>
      <c r="B33" s="80" t="s">
        <v>76</v>
      </c>
      <c r="C33" s="60">
        <f>$C$9</f>
        <v>0</v>
      </c>
      <c r="D33" s="54"/>
      <c r="E33" s="54"/>
      <c r="F33" s="54"/>
      <c r="G33" s="78"/>
      <c r="H33" s="78"/>
      <c r="I33" s="78"/>
      <c r="J33" s="78"/>
      <c r="K33" s="55"/>
      <c r="L33" s="57">
        <f>SUM(D33:E33,F33)</f>
        <v>0</v>
      </c>
      <c r="M33" s="266"/>
      <c r="N33" s="269"/>
      <c r="O33" s="269"/>
      <c r="P33" s="271"/>
      <c r="Q33" s="274"/>
      <c r="R33" s="179"/>
      <c r="S33" s="204"/>
      <c r="T33" s="210"/>
      <c r="U33" s="182"/>
      <c r="V33" s="195"/>
      <c r="W33" s="192"/>
      <c r="X33" s="277"/>
      <c r="Y33" s="289"/>
      <c r="Z33" s="204"/>
      <c r="AA33" s="286"/>
      <c r="AB33" s="256" t="e">
        <v>#VALUE!</v>
      </c>
      <c r="AC33" s="245"/>
      <c r="AD33" s="242"/>
      <c r="AE33" s="239" t="e">
        <v>#VALUE!</v>
      </c>
      <c r="AF33" s="236"/>
      <c r="AG33" s="204"/>
      <c r="AH33" s="204"/>
      <c r="AI33" s="405"/>
    </row>
    <row r="34" spans="1:35" ht="27" customHeight="1">
      <c r="A34" s="261" t="s">
        <v>13</v>
      </c>
      <c r="B34" s="80" t="s">
        <v>74</v>
      </c>
      <c r="C34" s="60">
        <f>$C$7</f>
        <v>0</v>
      </c>
      <c r="D34" s="78"/>
      <c r="E34" s="78"/>
      <c r="F34" s="78"/>
      <c r="G34" s="54"/>
      <c r="H34" s="54"/>
      <c r="I34" s="54"/>
      <c r="J34" s="54"/>
      <c r="K34" s="55"/>
      <c r="L34" s="57">
        <f>SUM(G34:J34)</f>
        <v>0</v>
      </c>
      <c r="M34" s="264">
        <f>SUM(L34:L36)</f>
        <v>0</v>
      </c>
      <c r="N34" s="267">
        <f>IF(C35+C36&lt;=90,1,0)</f>
        <v>1</v>
      </c>
      <c r="O34" s="267">
        <v>1</v>
      </c>
      <c r="P34" s="171">
        <f>IF($L34&gt;0,1,0)</f>
        <v>0</v>
      </c>
      <c r="Q34" s="272"/>
      <c r="R34" s="177" t="str">
        <f>'(R6)年齢別配置基準'!I23</f>
        <v>H</v>
      </c>
      <c r="S34" s="202">
        <f t="shared" ref="S34" si="8">IF(R34="判定不能","年齢別配置基準エラー",
ROUND(IF(R34="A",ROUNDDOWN((I34+J34+J35+I35)/25,1)+ROUNDDOWN((H34+H35)/15,1)+ROUNDDOWN((G34)/6,1)+ROUNDDOWN((F36+E36)/6,1)+ROUNDDOWN(D36/3,1),
IF(R34="B",ROUNDDOWN((I34+J34+J35+I35)/25,1)+ROUNDDOWN((H34+H35)/15,1)+ROUNDDOWN((G34)/15,1)+ROUNDDOWN((F36+E36)/6,1)+ROUNDDOWN(D36/3,1),
IF(R34="C",ROUNDDOWN((I34+J34+J35+I35)/25,1)+ROUNDDOWN((H34+H35)/20,1)+ROUNDDOWN((G34)/6,1)+ROUNDDOWN((F36+E36)/6,1)+ROUNDDOWN(D36/3,1),
IF(R34="D",ROUNDDOWN((I34+J34+J35+I35)/25,1)+ROUNDDOWN((H34+H35)/20,1)+ROUNDDOWN((G34)/20,1)+ROUNDDOWN((F36+E36)/6,1)+ROUNDDOWN(D36/3,1),
IF(R34="E",ROUNDDOWN((I34+J34+J35+I35)/30,1)+ROUNDDOWN((H34+H35)/15,1)+ROUNDDOWN((G34)/6,1)+ROUNDDOWN((F36+E36)/6,1)+ROUNDDOWN(D36/3,1),
IF(R34="F",ROUNDDOWN((I34+J34+J35+I35)/30,1)+ROUNDDOWN((H34+H35)/15,1)+ROUNDDOWN((G34)/15,1)+ROUNDDOWN((F36+E36)/6,1)+ROUNDDOWN(D36/3,1),
IF(R34="G",ROUNDDOWN((I34+J34+J35+I35)/30,1)+ROUNDDOWN((H34+H35)/20,1)+ROUNDDOWN((G34)/6,1)+ROUNDDOWN((F36+E36)/6,1)+ROUNDDOWN(D36/3,1),
IF(R34="H",ROUNDDOWN((I34+J34+J35+I35)/30,1)+ROUNDDOWN((H34+H35)/20,1)+ROUNDDOWN((G34)/20,1)+ROUNDDOWN((F36+E36)/6,1)+ROUNDDOWN(D36/3,1))))))))),0))+N34+O34+P34+P35-Q34</f>
        <v>2</v>
      </c>
      <c r="T34" s="208">
        <f>IF(R34="判定不能","年齢別配置基準エラー",
IF(OR(R34="A",R34="C",R34="E",R34="G"),
ROUND(ROUNDDOWN((J34+J35+I34+I35)/25,1)+ROUNDDOWN((H34+H35)/15,1)+ROUNDDOWN((G34)/6,1)+ROUNDDOWN((F36+E36)/6,1)+ROUNDDOWN((D36)/3,1),0)+N34+O34+P34+P35-Q34,
ROUND(ROUNDDOWN((J34+J35+I34+I35)/25,1)+ROUNDDOWN((H34+H35)/15,1)+ROUNDDOWN((G34)/15,1)+ROUNDDOWN((F36+E36)/6,1)+ROUNDDOWN((D36)/3,1),0)+N34+O34+P34+P35-Q34))</f>
        <v>2</v>
      </c>
      <c r="U34" s="180">
        <f>'(R6)年齢別配置基準'!C23</f>
        <v>0</v>
      </c>
      <c r="V34" s="193"/>
      <c r="W34" s="190"/>
      <c r="X34" s="275"/>
      <c r="Y34" s="287">
        <f>$Y$7</f>
        <v>0</v>
      </c>
      <c r="Z34" s="202">
        <f>S34+U34+V34+IF(W34="専任",0,1)+X34+Y34</f>
        <v>3</v>
      </c>
      <c r="AA34" s="284">
        <f>'様式２（専従の常勤）'!P48</f>
        <v>0</v>
      </c>
      <c r="AB34" s="254">
        <f>COUNTIFS('様式３（非専従の常勤＋非常勤）'!$AF$8:$AF$27,"&gt;=1")</f>
        <v>0</v>
      </c>
      <c r="AC34" s="243">
        <f>ROUNDDOWN('様式３（非専従の常勤＋非常勤）'!$AF$30,1)</f>
        <v>0</v>
      </c>
      <c r="AD34" s="240"/>
      <c r="AE34" s="237">
        <f>COUNTIFS('様式３（非専従の常勤＋非常勤）'!$AF$40:$AF$44,"&gt;=1")</f>
        <v>0</v>
      </c>
      <c r="AF34" s="234">
        <f>ROUNDDOWN('様式３（非専従の常勤＋非常勤）'!$AF$47,1)</f>
        <v>0</v>
      </c>
      <c r="AG34" s="202">
        <f>AA34+AC34+IF((AD34+AF34)&gt;=U34,U34,(AD34+AF34))</f>
        <v>0</v>
      </c>
      <c r="AH34" s="202">
        <f>AG34-Z34</f>
        <v>-3</v>
      </c>
      <c r="AI34" s="208">
        <f>AG34-(T34+U34+V34+IF(W34="専任",0,1)+X34+Y34)</f>
        <v>-3</v>
      </c>
    </row>
    <row r="35" spans="1:35" ht="27" customHeight="1">
      <c r="A35" s="262"/>
      <c r="B35" s="80" t="s">
        <v>75</v>
      </c>
      <c r="C35" s="60">
        <f>$C$8</f>
        <v>0</v>
      </c>
      <c r="D35" s="78"/>
      <c r="E35" s="78"/>
      <c r="F35" s="78"/>
      <c r="G35" s="78"/>
      <c r="H35" s="54"/>
      <c r="I35" s="54"/>
      <c r="J35" s="54"/>
      <c r="K35" s="55"/>
      <c r="L35" s="57">
        <f>SUM(H35:J35)</f>
        <v>0</v>
      </c>
      <c r="M35" s="265"/>
      <c r="N35" s="268"/>
      <c r="O35" s="268"/>
      <c r="P35" s="270">
        <f>IF(L35+L36&gt;0,1,0)</f>
        <v>0</v>
      </c>
      <c r="Q35" s="273"/>
      <c r="R35" s="178"/>
      <c r="S35" s="203"/>
      <c r="T35" s="209"/>
      <c r="U35" s="181"/>
      <c r="V35" s="194"/>
      <c r="W35" s="191"/>
      <c r="X35" s="276"/>
      <c r="Y35" s="288"/>
      <c r="Z35" s="203"/>
      <c r="AA35" s="285"/>
      <c r="AB35" s="255" t="e">
        <v>#VALUE!</v>
      </c>
      <c r="AC35" s="244"/>
      <c r="AD35" s="241"/>
      <c r="AE35" s="238" t="e">
        <v>#VALUE!</v>
      </c>
      <c r="AF35" s="235"/>
      <c r="AG35" s="203"/>
      <c r="AH35" s="203"/>
      <c r="AI35" s="404"/>
    </row>
    <row r="36" spans="1:35" ht="27" customHeight="1">
      <c r="A36" s="263"/>
      <c r="B36" s="80" t="s">
        <v>76</v>
      </c>
      <c r="C36" s="60">
        <f>$C$9</f>
        <v>0</v>
      </c>
      <c r="D36" s="54"/>
      <c r="E36" s="54"/>
      <c r="F36" s="54"/>
      <c r="G36" s="78"/>
      <c r="H36" s="78"/>
      <c r="I36" s="78"/>
      <c r="J36" s="78"/>
      <c r="K36" s="55"/>
      <c r="L36" s="57">
        <f>SUM(D36:E36,F36)</f>
        <v>0</v>
      </c>
      <c r="M36" s="266"/>
      <c r="N36" s="269"/>
      <c r="O36" s="269"/>
      <c r="P36" s="271"/>
      <c r="Q36" s="274"/>
      <c r="R36" s="179"/>
      <c r="S36" s="204"/>
      <c r="T36" s="210"/>
      <c r="U36" s="182"/>
      <c r="V36" s="195"/>
      <c r="W36" s="192"/>
      <c r="X36" s="277"/>
      <c r="Y36" s="289"/>
      <c r="Z36" s="204"/>
      <c r="AA36" s="286"/>
      <c r="AB36" s="256" t="e">
        <v>#VALUE!</v>
      </c>
      <c r="AC36" s="245"/>
      <c r="AD36" s="242"/>
      <c r="AE36" s="239" t="e">
        <v>#VALUE!</v>
      </c>
      <c r="AF36" s="236"/>
      <c r="AG36" s="204"/>
      <c r="AH36" s="204"/>
      <c r="AI36" s="405"/>
    </row>
    <row r="37" spans="1:35" ht="27" customHeight="1">
      <c r="A37" s="261" t="s">
        <v>17</v>
      </c>
      <c r="B37" s="80" t="s">
        <v>74</v>
      </c>
      <c r="C37" s="60">
        <f>$C$7</f>
        <v>0</v>
      </c>
      <c r="D37" s="78"/>
      <c r="E37" s="78"/>
      <c r="F37" s="78"/>
      <c r="G37" s="54"/>
      <c r="H37" s="54"/>
      <c r="I37" s="54"/>
      <c r="J37" s="54"/>
      <c r="K37" s="55"/>
      <c r="L37" s="57">
        <f>SUM(G37:J37)</f>
        <v>0</v>
      </c>
      <c r="M37" s="264">
        <f>SUM(L37:L39)</f>
        <v>0</v>
      </c>
      <c r="N37" s="267">
        <f>IF(C38+C39&lt;=90,1,0)</f>
        <v>1</v>
      </c>
      <c r="O37" s="267">
        <v>1</v>
      </c>
      <c r="P37" s="171">
        <f>IF($L37&gt;0,1,0)</f>
        <v>0</v>
      </c>
      <c r="Q37" s="272"/>
      <c r="R37" s="177" t="str">
        <f>'(R6)年齢別配置基準'!I24</f>
        <v>H</v>
      </c>
      <c r="S37" s="202">
        <f t="shared" ref="S37" si="9">IF(R37="判定不能","年齢別配置基準エラー",
ROUND(IF(R37="A",ROUNDDOWN((I37+J37+J38+I38)/25,1)+ROUNDDOWN((H37+H38)/15,1)+ROUNDDOWN((G37)/6,1)+ROUNDDOWN((F39+E39)/6,1)+ROUNDDOWN(D39/3,1),
IF(R37="B",ROUNDDOWN((I37+J37+J38+I38)/25,1)+ROUNDDOWN((H37+H38)/15,1)+ROUNDDOWN((G37)/15,1)+ROUNDDOWN((F39+E39)/6,1)+ROUNDDOWN(D39/3,1),
IF(R37="C",ROUNDDOWN((I37+J37+J38+I38)/25,1)+ROUNDDOWN((H37+H38)/20,1)+ROUNDDOWN((G37)/6,1)+ROUNDDOWN((F39+E39)/6,1)+ROUNDDOWN(D39/3,1),
IF(R37="D",ROUNDDOWN((I37+J37+J38+I38)/25,1)+ROUNDDOWN((H37+H38)/20,1)+ROUNDDOWN((G37)/20,1)+ROUNDDOWN((F39+E39)/6,1)+ROUNDDOWN(D39/3,1),
IF(R37="E",ROUNDDOWN((I37+J37+J38+I38)/30,1)+ROUNDDOWN((H37+H38)/15,1)+ROUNDDOWN((G37)/6,1)+ROUNDDOWN((F39+E39)/6,1)+ROUNDDOWN(D39/3,1),
IF(R37="F",ROUNDDOWN((I37+J37+J38+I38)/30,1)+ROUNDDOWN((H37+H38)/15,1)+ROUNDDOWN((G37)/15,1)+ROUNDDOWN((F39+E39)/6,1)+ROUNDDOWN(D39/3,1),
IF(R37="G",ROUNDDOWN((I37+J37+J38+I38)/30,1)+ROUNDDOWN((H37+H38)/20,1)+ROUNDDOWN((G37)/6,1)+ROUNDDOWN((F39+E39)/6,1)+ROUNDDOWN(D39/3,1),
IF(R37="H",ROUNDDOWN((I37+J37+J38+I38)/30,1)+ROUNDDOWN((H37+H38)/20,1)+ROUNDDOWN((G37)/20,1)+ROUNDDOWN((F39+E39)/6,1)+ROUNDDOWN(D39/3,1))))))))),0))+N37+O37+P37+P38-Q37</f>
        <v>2</v>
      </c>
      <c r="T37" s="208">
        <f>IF(R37="判定不能","年齢別配置基準エラー",
IF(OR(R37="A",R37="C",R37="E",R37="G"),
ROUND(ROUNDDOWN((J37+J38+I37+I38)/25,1)+ROUNDDOWN((H37+H38)/15,1)+ROUNDDOWN((G37)/6,1)+ROUNDDOWN((F39+E39)/6,1)+ROUNDDOWN((D39)/3,1),0)+N37+O37+P37+P38-Q37,
ROUND(ROUNDDOWN((J37+J38+I37+I38)/25,1)+ROUNDDOWN((H37+H38)/15,1)+ROUNDDOWN((G37)/15,1)+ROUNDDOWN((F39+E39)/6,1)+ROUNDDOWN((D39)/3,1),0)+N37+O37+P37+P38-Q37))</f>
        <v>2</v>
      </c>
      <c r="U37" s="180">
        <f>'(R6)年齢別配置基準'!C24</f>
        <v>0</v>
      </c>
      <c r="V37" s="193"/>
      <c r="W37" s="190"/>
      <c r="X37" s="275"/>
      <c r="Y37" s="287">
        <f>$Y$7</f>
        <v>0</v>
      </c>
      <c r="Z37" s="202">
        <f>S37+U37+V37+IF(W37="専任",0,1)+X37+Y37</f>
        <v>3</v>
      </c>
      <c r="AA37" s="284">
        <f>'様式２（専従の常勤）'!Q48</f>
        <v>0</v>
      </c>
      <c r="AB37" s="254">
        <f>COUNTIFS('様式３（非専従の常勤＋非常勤）'!$AH$8:$AH$27,"&gt;=1")</f>
        <v>0</v>
      </c>
      <c r="AC37" s="243">
        <f>ROUNDDOWN('様式３（非専従の常勤＋非常勤）'!$AH$30,1)</f>
        <v>0</v>
      </c>
      <c r="AD37" s="240"/>
      <c r="AE37" s="237">
        <f>COUNTIFS('様式３（非専従の常勤＋非常勤）'!$AH$40:$AH$44,"&gt;=1")</f>
        <v>0</v>
      </c>
      <c r="AF37" s="234">
        <f>ROUNDDOWN('様式３（非専従の常勤＋非常勤）'!$AH$47,1)</f>
        <v>0</v>
      </c>
      <c r="AG37" s="202">
        <f>AA37+AC37+IF((AD37+AF37)&gt;=U37,U37,(AD37+AF37))</f>
        <v>0</v>
      </c>
      <c r="AH37" s="202">
        <f>AG37-Z37</f>
        <v>-3</v>
      </c>
      <c r="AI37" s="208">
        <f>AG37-(T37+U37+V37+IF(W37="専任",0,1)+X37+Y37)</f>
        <v>-3</v>
      </c>
    </row>
    <row r="38" spans="1:35" ht="27" customHeight="1">
      <c r="A38" s="262"/>
      <c r="B38" s="80" t="s">
        <v>75</v>
      </c>
      <c r="C38" s="60">
        <f>$C$8</f>
        <v>0</v>
      </c>
      <c r="D38" s="78"/>
      <c r="E38" s="78"/>
      <c r="F38" s="78"/>
      <c r="G38" s="78"/>
      <c r="H38" s="54"/>
      <c r="I38" s="54"/>
      <c r="J38" s="54"/>
      <c r="K38" s="55"/>
      <c r="L38" s="57">
        <f>SUM(H38:J38)</f>
        <v>0</v>
      </c>
      <c r="M38" s="265"/>
      <c r="N38" s="268"/>
      <c r="O38" s="268"/>
      <c r="P38" s="270">
        <f>IF(L38+L39&gt;0,1,0)</f>
        <v>0</v>
      </c>
      <c r="Q38" s="273"/>
      <c r="R38" s="178"/>
      <c r="S38" s="203"/>
      <c r="T38" s="209"/>
      <c r="U38" s="181"/>
      <c r="V38" s="194"/>
      <c r="W38" s="191"/>
      <c r="X38" s="276"/>
      <c r="Y38" s="288"/>
      <c r="Z38" s="203"/>
      <c r="AA38" s="285"/>
      <c r="AB38" s="255" t="e">
        <v>#VALUE!</v>
      </c>
      <c r="AC38" s="244"/>
      <c r="AD38" s="241"/>
      <c r="AE38" s="238" t="e">
        <v>#VALUE!</v>
      </c>
      <c r="AF38" s="235"/>
      <c r="AG38" s="203"/>
      <c r="AH38" s="203"/>
      <c r="AI38" s="404"/>
    </row>
    <row r="39" spans="1:35" ht="27" customHeight="1">
      <c r="A39" s="263"/>
      <c r="B39" s="80" t="s">
        <v>76</v>
      </c>
      <c r="C39" s="60">
        <f>$C$9</f>
        <v>0</v>
      </c>
      <c r="D39" s="54"/>
      <c r="E39" s="54"/>
      <c r="F39" s="54"/>
      <c r="G39" s="78"/>
      <c r="H39" s="78"/>
      <c r="I39" s="78"/>
      <c r="J39" s="78"/>
      <c r="K39" s="55"/>
      <c r="L39" s="57">
        <f>SUM(D39:E39,F39)</f>
        <v>0</v>
      </c>
      <c r="M39" s="266"/>
      <c r="N39" s="269"/>
      <c r="O39" s="269"/>
      <c r="P39" s="271"/>
      <c r="Q39" s="274"/>
      <c r="R39" s="179"/>
      <c r="S39" s="204"/>
      <c r="T39" s="210"/>
      <c r="U39" s="182"/>
      <c r="V39" s="195"/>
      <c r="W39" s="192"/>
      <c r="X39" s="277"/>
      <c r="Y39" s="289"/>
      <c r="Z39" s="204"/>
      <c r="AA39" s="286"/>
      <c r="AB39" s="256" t="e">
        <v>#VALUE!</v>
      </c>
      <c r="AC39" s="245"/>
      <c r="AD39" s="242"/>
      <c r="AE39" s="239" t="e">
        <v>#VALUE!</v>
      </c>
      <c r="AF39" s="236"/>
      <c r="AG39" s="204"/>
      <c r="AH39" s="204"/>
      <c r="AI39" s="405"/>
    </row>
    <row r="40" spans="1:35" ht="27" customHeight="1">
      <c r="A40" s="257" t="s">
        <v>11</v>
      </c>
      <c r="B40" s="80" t="s">
        <v>74</v>
      </c>
      <c r="C40" s="60">
        <f>$C$7</f>
        <v>0</v>
      </c>
      <c r="D40" s="78"/>
      <c r="E40" s="78"/>
      <c r="F40" s="78"/>
      <c r="G40" s="54"/>
      <c r="H40" s="54"/>
      <c r="I40" s="54"/>
      <c r="J40" s="54"/>
      <c r="K40" s="55"/>
      <c r="L40" s="58">
        <f>SUM(G40:J40)</f>
        <v>0</v>
      </c>
      <c r="M40" s="264">
        <f>SUM(L40:L42)</f>
        <v>0</v>
      </c>
      <c r="N40" s="267">
        <f>IF(C41+C42&lt;=90,1,0)</f>
        <v>1</v>
      </c>
      <c r="O40" s="267">
        <v>1</v>
      </c>
      <c r="P40" s="171">
        <f>IF($L40&gt;0,1,0)</f>
        <v>0</v>
      </c>
      <c r="Q40" s="272"/>
      <c r="R40" s="177" t="str">
        <f>'(R6)年齢別配置基準'!I25</f>
        <v>H</v>
      </c>
      <c r="S40" s="202">
        <f t="shared" ref="S40" si="10">IF(R40="判定不能","年齢別配置基準エラー",
ROUND(IF(R40="A",ROUNDDOWN((I40+J40+J41+I41)/25,1)+ROUNDDOWN((H40+H41)/15,1)+ROUNDDOWN((G40)/6,1)+ROUNDDOWN((F42+E42)/6,1)+ROUNDDOWN(D42/3,1),
IF(R40="B",ROUNDDOWN((I40+J40+J41+I41)/25,1)+ROUNDDOWN((H40+H41)/15,1)+ROUNDDOWN((G40)/15,1)+ROUNDDOWN((F42+E42)/6,1)+ROUNDDOWN(D42/3,1),
IF(R40="C",ROUNDDOWN((I40+J40+J41+I41)/25,1)+ROUNDDOWN((H40+H41)/20,1)+ROUNDDOWN((G40)/6,1)+ROUNDDOWN((F42+E42)/6,1)+ROUNDDOWN(D42/3,1),
IF(R40="D",ROUNDDOWN((I40+J40+J41+I41)/25,1)+ROUNDDOWN((H40+H41)/20,1)+ROUNDDOWN((G40)/20,1)+ROUNDDOWN((F42+E42)/6,1)+ROUNDDOWN(D42/3,1),
IF(R40="E",ROUNDDOWN((I40+J40+J41+I41)/30,1)+ROUNDDOWN((H40+H41)/15,1)+ROUNDDOWN((G40)/6,1)+ROUNDDOWN((F42+E42)/6,1)+ROUNDDOWN(D42/3,1),
IF(R40="F",ROUNDDOWN((I40+J40+J41+I41)/30,1)+ROUNDDOWN((H40+H41)/15,1)+ROUNDDOWN((G40)/15,1)+ROUNDDOWN((F42+E42)/6,1)+ROUNDDOWN(D42/3,1),
IF(R40="G",ROUNDDOWN((I40+J40+J41+I41)/30,1)+ROUNDDOWN((H40+H41)/20,1)+ROUNDDOWN((G40)/6,1)+ROUNDDOWN((F42+E42)/6,1)+ROUNDDOWN(D42/3,1),
IF(R40="H",ROUNDDOWN((I40+J40+J41+I41)/30,1)+ROUNDDOWN((H40+H41)/20,1)+ROUNDDOWN((G40)/20,1)+ROUNDDOWN((F42+E42)/6,1)+ROUNDDOWN(D42/3,1))))))))),0))+N40+O40+P40+P41-Q40</f>
        <v>2</v>
      </c>
      <c r="T40" s="208">
        <f>IF(R40="判定不能","年齢別配置基準エラー",
IF(OR(R40="A",R40="C",R40="E",R40="G"),
ROUND(ROUNDDOWN((J40+J41+I40+I41)/25,1)+ROUNDDOWN((H40+H41)/15,1)+ROUNDDOWN((G40)/6,1)+ROUNDDOWN((F42+E42)/6,1)+ROUNDDOWN((D42)/3,1),0)+N40+O40+P40+P41-Q40,
ROUND(ROUNDDOWN((J40+J41+I40+I41)/25,1)+ROUNDDOWN((H40+H41)/15,1)+ROUNDDOWN((G40)/15,1)+ROUNDDOWN((F42+E42)/6,1)+ROUNDDOWN((D42)/3,1),0)+N40+O40+P40+P41-Q40))</f>
        <v>2</v>
      </c>
      <c r="U40" s="180">
        <f>'(R6)年齢別配置基準'!C25</f>
        <v>0</v>
      </c>
      <c r="V40" s="193"/>
      <c r="W40" s="190"/>
      <c r="X40" s="275"/>
      <c r="Y40" s="287">
        <f>$Y$7</f>
        <v>0</v>
      </c>
      <c r="Z40" s="202">
        <f>S40+U40+V40+IF(W40="専任",0,1)+X40+Y40</f>
        <v>3</v>
      </c>
      <c r="AA40" s="284">
        <f>'様式２（専従の常勤）'!R48</f>
        <v>0</v>
      </c>
      <c r="AB40" s="254">
        <f>COUNTIFS('様式３（非専従の常勤＋非常勤）'!$AJ$8:$AJ$27,"&gt;=1")</f>
        <v>0</v>
      </c>
      <c r="AC40" s="243">
        <f>ROUNDDOWN('様式３（非専従の常勤＋非常勤）'!$AJ$30,1)</f>
        <v>0</v>
      </c>
      <c r="AD40" s="240"/>
      <c r="AE40" s="237">
        <f>COUNTIFS('様式３（非専従の常勤＋非常勤）'!$AJ$40:$AJ$44,"&gt;=1")</f>
        <v>0</v>
      </c>
      <c r="AF40" s="234">
        <f>ROUNDDOWN('様式３（非専従の常勤＋非常勤）'!$AJ$47,1)</f>
        <v>0</v>
      </c>
      <c r="AG40" s="202">
        <f>AA40+AC40+IF((AD40+AF40)&gt;=U40,U40,(AD40+AF40))</f>
        <v>0</v>
      </c>
      <c r="AH40" s="202">
        <f>AG40-Z40</f>
        <v>-3</v>
      </c>
      <c r="AI40" s="208">
        <f>AG40-(T40+U40+V40+IF(W40="専任",0,1)+X40+Y40)</f>
        <v>-3</v>
      </c>
    </row>
    <row r="41" spans="1:35" ht="27" customHeight="1">
      <c r="A41" s="257"/>
      <c r="B41" s="80" t="s">
        <v>75</v>
      </c>
      <c r="C41" s="60">
        <f>$C$8</f>
        <v>0</v>
      </c>
      <c r="D41" s="78"/>
      <c r="E41" s="78"/>
      <c r="F41" s="78"/>
      <c r="G41" s="78"/>
      <c r="H41" s="54"/>
      <c r="I41" s="54"/>
      <c r="J41" s="54"/>
      <c r="K41" s="55"/>
      <c r="L41" s="58">
        <f>SUM(H41:J41)</f>
        <v>0</v>
      </c>
      <c r="M41" s="265"/>
      <c r="N41" s="268"/>
      <c r="O41" s="268"/>
      <c r="P41" s="270">
        <f>IF(L41+L42&gt;0,1,0)</f>
        <v>0</v>
      </c>
      <c r="Q41" s="273"/>
      <c r="R41" s="178"/>
      <c r="S41" s="203"/>
      <c r="T41" s="209"/>
      <c r="U41" s="181"/>
      <c r="V41" s="194"/>
      <c r="W41" s="191"/>
      <c r="X41" s="276"/>
      <c r="Y41" s="288"/>
      <c r="Z41" s="203"/>
      <c r="AA41" s="285"/>
      <c r="AB41" s="255" t="e">
        <v>#VALUE!</v>
      </c>
      <c r="AC41" s="244"/>
      <c r="AD41" s="241"/>
      <c r="AE41" s="238" t="e">
        <v>#VALUE!</v>
      </c>
      <c r="AF41" s="235"/>
      <c r="AG41" s="203"/>
      <c r="AH41" s="203"/>
      <c r="AI41" s="404"/>
    </row>
    <row r="42" spans="1:35" ht="27" customHeight="1" thickBot="1">
      <c r="A42" s="257"/>
      <c r="B42" s="80" t="s">
        <v>76</v>
      </c>
      <c r="C42" s="60">
        <f>$C$9</f>
        <v>0</v>
      </c>
      <c r="D42" s="54"/>
      <c r="E42" s="54"/>
      <c r="F42" s="54"/>
      <c r="G42" s="78"/>
      <c r="H42" s="78"/>
      <c r="I42" s="78"/>
      <c r="J42" s="78"/>
      <c r="K42" s="56"/>
      <c r="L42" s="173">
        <f>SUM(D42:E42,F42)</f>
        <v>0</v>
      </c>
      <c r="M42" s="266"/>
      <c r="N42" s="269"/>
      <c r="O42" s="269"/>
      <c r="P42" s="271"/>
      <c r="Q42" s="274"/>
      <c r="R42" s="179"/>
      <c r="S42" s="204"/>
      <c r="T42" s="210"/>
      <c r="U42" s="182"/>
      <c r="V42" s="195"/>
      <c r="W42" s="192"/>
      <c r="X42" s="277"/>
      <c r="Y42" s="289"/>
      <c r="Z42" s="290"/>
      <c r="AA42" s="286"/>
      <c r="AB42" s="256" t="e">
        <v>#VALUE!</v>
      </c>
      <c r="AC42" s="245"/>
      <c r="AD42" s="242"/>
      <c r="AE42" s="239" t="e">
        <v>#VALUE!</v>
      </c>
      <c r="AF42" s="236"/>
      <c r="AG42" s="290"/>
      <c r="AH42" s="290"/>
      <c r="AI42" s="405"/>
    </row>
    <row r="43" spans="1:35" s="81" customFormat="1" ht="14.25" thickTop="1">
      <c r="B43" s="82"/>
      <c r="C43" s="82"/>
      <c r="D43" s="82"/>
      <c r="E43" s="82"/>
      <c r="F43" s="82"/>
      <c r="G43" s="82"/>
      <c r="H43" s="82"/>
      <c r="I43" s="82"/>
      <c r="J43" s="82"/>
      <c r="K43" s="154"/>
      <c r="L43" s="154"/>
      <c r="M43" s="154"/>
      <c r="N43" s="154"/>
      <c r="O43" s="154"/>
      <c r="P43" s="154"/>
      <c r="Q43" s="154"/>
      <c r="R43" s="154"/>
      <c r="S43" s="154"/>
      <c r="T43" s="154"/>
      <c r="U43" s="154"/>
      <c r="V43" s="154"/>
      <c r="W43" s="154"/>
      <c r="X43" s="154"/>
      <c r="Y43" s="82"/>
      <c r="Z43" s="82"/>
      <c r="AA43" s="82"/>
      <c r="AB43" s="82"/>
      <c r="AC43" s="82"/>
      <c r="AD43" s="82"/>
      <c r="AE43" s="82"/>
      <c r="AF43" s="82"/>
      <c r="AG43" s="82"/>
      <c r="AH43" s="82"/>
    </row>
    <row r="44" spans="1:35">
      <c r="K44" s="87"/>
      <c r="L44" s="87"/>
      <c r="M44" s="87"/>
      <c r="N44" s="87"/>
      <c r="O44" s="87"/>
      <c r="P44" s="87"/>
      <c r="Q44" s="87"/>
      <c r="R44" s="87"/>
      <c r="S44" s="87"/>
      <c r="T44" s="87"/>
      <c r="U44" s="87"/>
      <c r="V44" s="87"/>
      <c r="W44" s="87"/>
      <c r="X44" s="87"/>
    </row>
    <row r="45" spans="1:35">
      <c r="K45" s="87"/>
      <c r="L45" s="87"/>
      <c r="M45" s="87"/>
      <c r="N45" s="87"/>
      <c r="O45" s="87"/>
      <c r="P45" s="87"/>
      <c r="Q45" s="87"/>
      <c r="R45" s="87"/>
      <c r="S45" s="87"/>
      <c r="T45" s="87"/>
      <c r="U45" s="7"/>
      <c r="V45" s="7"/>
      <c r="W45" s="7" t="s">
        <v>176</v>
      </c>
      <c r="X45" s="87"/>
    </row>
    <row r="46" spans="1:35">
      <c r="K46" s="87"/>
      <c r="L46" s="87"/>
      <c r="M46" s="87"/>
      <c r="N46" s="87"/>
      <c r="O46" s="87"/>
      <c r="P46" s="87"/>
      <c r="Q46" s="87"/>
      <c r="R46" s="87"/>
      <c r="S46" s="87"/>
      <c r="T46" s="87"/>
      <c r="U46" s="87"/>
      <c r="V46" s="87"/>
      <c r="W46" s="87" t="s">
        <v>179</v>
      </c>
      <c r="X46" s="87"/>
    </row>
    <row r="47" spans="1:35">
      <c r="K47" s="87"/>
      <c r="L47" s="87"/>
      <c r="M47" s="87"/>
      <c r="N47" s="7"/>
      <c r="O47" s="85"/>
      <c r="P47" s="85"/>
      <c r="Q47" s="85"/>
      <c r="R47" s="7"/>
      <c r="S47" s="155"/>
      <c r="T47" s="155"/>
      <c r="U47" s="85"/>
      <c r="V47" s="85"/>
      <c r="W47" s="85"/>
      <c r="X47" s="85"/>
    </row>
    <row r="48" spans="1:35">
      <c r="K48" s="7" t="s">
        <v>51</v>
      </c>
      <c r="L48" s="87"/>
      <c r="M48" s="87"/>
      <c r="N48" s="7"/>
      <c r="O48" s="85"/>
      <c r="P48" s="85"/>
      <c r="Q48" s="85"/>
      <c r="R48" s="7"/>
      <c r="S48" s="155"/>
      <c r="T48" s="155"/>
      <c r="U48" s="85"/>
      <c r="V48" s="85"/>
      <c r="W48" s="85"/>
      <c r="X48" s="87"/>
    </row>
    <row r="49" spans="11:24">
      <c r="K49" s="87"/>
      <c r="L49" s="87"/>
      <c r="M49" s="87"/>
      <c r="N49" s="7"/>
      <c r="O49" s="85"/>
      <c r="P49" s="85"/>
      <c r="Q49" s="85"/>
      <c r="R49" s="7"/>
      <c r="S49" s="85"/>
      <c r="T49" s="85"/>
      <c r="U49" s="86"/>
      <c r="V49" s="86"/>
      <c r="W49" s="155"/>
      <c r="X49" s="87"/>
    </row>
    <row r="50" spans="11:24">
      <c r="K50" s="87"/>
      <c r="L50" s="87"/>
      <c r="M50" s="87"/>
      <c r="N50" s="7"/>
      <c r="O50" s="85"/>
      <c r="P50" s="85"/>
      <c r="Q50" s="85"/>
      <c r="R50" s="7"/>
      <c r="S50" s="85"/>
      <c r="T50" s="85"/>
      <c r="U50" s="85"/>
      <c r="V50" s="85"/>
      <c r="W50" s="85"/>
      <c r="X50" s="87"/>
    </row>
    <row r="51" spans="11:24">
      <c r="K51" s="87"/>
      <c r="L51" s="87"/>
      <c r="M51" s="87"/>
      <c r="N51" s="87"/>
      <c r="O51" s="85"/>
      <c r="P51" s="85"/>
      <c r="Q51" s="85"/>
      <c r="R51" s="7"/>
      <c r="S51" s="85"/>
      <c r="T51" s="85"/>
      <c r="U51" s="85"/>
      <c r="V51" s="85"/>
      <c r="W51" s="85"/>
      <c r="X51" s="87"/>
    </row>
    <row r="52" spans="11:24">
      <c r="K52" s="87"/>
      <c r="L52" s="87"/>
      <c r="M52" s="87"/>
      <c r="N52" s="87"/>
      <c r="O52" s="85"/>
      <c r="P52" s="85"/>
      <c r="Q52" s="85"/>
      <c r="R52" s="7"/>
      <c r="S52" s="85"/>
      <c r="T52" s="85"/>
      <c r="U52" s="86"/>
      <c r="V52" s="86"/>
      <c r="W52" s="85"/>
      <c r="X52" s="87"/>
    </row>
    <row r="53" spans="11:24">
      <c r="K53" s="87"/>
      <c r="L53" s="87"/>
      <c r="M53" s="87"/>
      <c r="N53" s="87"/>
      <c r="O53" s="85"/>
      <c r="P53" s="85"/>
      <c r="Q53" s="85"/>
      <c r="R53" s="7"/>
      <c r="S53" s="85"/>
      <c r="T53" s="85"/>
      <c r="U53" s="85"/>
      <c r="V53" s="85"/>
      <c r="W53" s="85"/>
      <c r="X53" s="87"/>
    </row>
    <row r="54" spans="11:24">
      <c r="K54" s="87"/>
      <c r="L54" s="87"/>
      <c r="M54" s="87"/>
      <c r="N54" s="87"/>
      <c r="O54" s="85"/>
      <c r="P54" s="85"/>
      <c r="Q54" s="85"/>
      <c r="R54" s="7"/>
      <c r="S54" s="85"/>
      <c r="T54" s="85"/>
      <c r="U54" s="85"/>
      <c r="V54" s="85"/>
      <c r="W54" s="85"/>
      <c r="X54" s="87"/>
    </row>
    <row r="55" spans="11:24">
      <c r="K55" s="87"/>
      <c r="L55" s="87"/>
      <c r="M55" s="87"/>
      <c r="N55" s="87"/>
      <c r="O55" s="85"/>
      <c r="P55" s="85"/>
      <c r="Q55" s="85"/>
      <c r="R55" s="7"/>
      <c r="S55" s="85"/>
      <c r="T55" s="85"/>
      <c r="U55" s="86"/>
      <c r="V55" s="86"/>
      <c r="W55" s="85"/>
      <c r="X55" s="87"/>
    </row>
    <row r="56" spans="11:24">
      <c r="K56" s="87"/>
      <c r="L56" s="87"/>
      <c r="M56" s="87"/>
      <c r="N56" s="87"/>
      <c r="O56" s="85"/>
      <c r="P56" s="85"/>
      <c r="Q56" s="85"/>
      <c r="R56" s="7"/>
      <c r="S56" s="85"/>
      <c r="T56" s="85"/>
      <c r="U56" s="85"/>
      <c r="V56" s="85"/>
      <c r="W56" s="85"/>
      <c r="X56" s="87"/>
    </row>
    <row r="57" spans="11:24">
      <c r="K57" s="87"/>
      <c r="L57" s="87"/>
      <c r="M57" s="87"/>
      <c r="N57" s="87"/>
      <c r="O57" s="85"/>
      <c r="P57" s="85"/>
      <c r="Q57" s="85"/>
      <c r="R57" s="7"/>
      <c r="S57" s="85"/>
      <c r="T57" s="85"/>
      <c r="U57" s="85"/>
      <c r="V57" s="85"/>
      <c r="W57" s="85"/>
      <c r="X57" s="87"/>
    </row>
    <row r="58" spans="11:24">
      <c r="K58" s="87"/>
      <c r="L58" s="87"/>
      <c r="M58" s="87"/>
      <c r="N58" s="87"/>
      <c r="O58" s="85"/>
      <c r="P58" s="85"/>
      <c r="Q58" s="85"/>
      <c r="R58" s="7"/>
      <c r="S58" s="85"/>
      <c r="T58" s="85"/>
      <c r="U58" s="86"/>
      <c r="V58" s="86"/>
      <c r="W58" s="85"/>
      <c r="X58" s="87"/>
    </row>
    <row r="59" spans="11:24">
      <c r="K59" s="87"/>
      <c r="L59" s="87"/>
      <c r="M59" s="87"/>
      <c r="N59" s="87"/>
      <c r="O59" s="85"/>
      <c r="P59" s="85"/>
      <c r="Q59" s="85"/>
      <c r="R59" s="7"/>
      <c r="S59" s="85"/>
      <c r="T59" s="85"/>
      <c r="U59" s="85"/>
      <c r="V59" s="85"/>
      <c r="W59" s="85"/>
      <c r="X59" s="87"/>
    </row>
    <row r="60" spans="11:24">
      <c r="K60" s="87"/>
      <c r="L60" s="87"/>
      <c r="M60" s="87"/>
      <c r="N60" s="87"/>
      <c r="O60" s="85"/>
      <c r="P60" s="85"/>
      <c r="Q60" s="85"/>
      <c r="R60" s="7"/>
      <c r="S60" s="85"/>
      <c r="T60" s="85"/>
      <c r="U60" s="85"/>
      <c r="V60" s="85"/>
      <c r="W60" s="85"/>
      <c r="X60" s="87"/>
    </row>
    <row r="61" spans="11:24">
      <c r="K61" s="87"/>
      <c r="L61" s="87"/>
      <c r="M61" s="87"/>
      <c r="N61" s="87"/>
      <c r="O61" s="85"/>
      <c r="P61" s="85"/>
      <c r="Q61" s="85"/>
      <c r="R61" s="7"/>
      <c r="S61" s="85"/>
      <c r="T61" s="85"/>
      <c r="U61" s="86"/>
      <c r="V61" s="86"/>
      <c r="W61" s="85"/>
      <c r="X61" s="87"/>
    </row>
    <row r="62" spans="11:24">
      <c r="K62" s="87"/>
      <c r="L62" s="87"/>
      <c r="M62" s="87"/>
      <c r="N62" s="87"/>
      <c r="O62" s="85"/>
      <c r="P62" s="85"/>
      <c r="Q62" s="85"/>
      <c r="R62" s="7"/>
      <c r="S62" s="85"/>
      <c r="T62" s="85"/>
      <c r="U62" s="85"/>
      <c r="V62" s="85"/>
      <c r="W62" s="85"/>
      <c r="X62" s="87"/>
    </row>
    <row r="63" spans="11:24">
      <c r="K63" s="87"/>
      <c r="L63" s="87"/>
      <c r="M63" s="87"/>
      <c r="N63" s="87"/>
      <c r="O63" s="85"/>
      <c r="P63" s="85"/>
      <c r="Q63" s="85"/>
      <c r="R63" s="7"/>
      <c r="S63" s="85"/>
      <c r="T63" s="85"/>
      <c r="U63" s="85"/>
      <c r="V63" s="85"/>
      <c r="W63" s="85"/>
      <c r="X63" s="87"/>
    </row>
    <row r="64" spans="11:24">
      <c r="K64" s="87"/>
      <c r="L64" s="87"/>
      <c r="M64" s="87"/>
      <c r="N64" s="87"/>
      <c r="O64" s="85"/>
      <c r="P64" s="85"/>
      <c r="Q64" s="85"/>
      <c r="R64" s="7"/>
      <c r="S64" s="85"/>
      <c r="T64" s="85"/>
      <c r="U64" s="86"/>
      <c r="V64" s="86"/>
      <c r="W64" s="85"/>
      <c r="X64" s="87"/>
    </row>
    <row r="65" spans="11:24">
      <c r="K65" s="87"/>
      <c r="L65" s="87"/>
      <c r="M65" s="87"/>
      <c r="N65" s="87"/>
      <c r="O65" s="85"/>
      <c r="P65" s="85"/>
      <c r="Q65" s="85"/>
      <c r="R65" s="7"/>
      <c r="S65" s="85"/>
      <c r="T65" s="85"/>
      <c r="U65" s="85"/>
      <c r="V65" s="85"/>
      <c r="W65" s="85"/>
      <c r="X65" s="87"/>
    </row>
    <row r="66" spans="11:24">
      <c r="K66" s="87"/>
      <c r="L66" s="87"/>
      <c r="M66" s="87"/>
      <c r="N66" s="87"/>
      <c r="O66" s="85"/>
      <c r="P66" s="85"/>
      <c r="Q66" s="85"/>
      <c r="R66" s="7"/>
      <c r="S66" s="85"/>
      <c r="T66" s="85"/>
      <c r="U66" s="85"/>
      <c r="V66" s="85"/>
      <c r="W66" s="85"/>
      <c r="X66" s="87"/>
    </row>
    <row r="67" spans="11:24">
      <c r="K67" s="87"/>
      <c r="L67" s="87"/>
      <c r="M67" s="87"/>
      <c r="N67" s="87"/>
      <c r="O67" s="85"/>
      <c r="P67" s="85"/>
      <c r="Q67" s="85"/>
      <c r="R67" s="7"/>
      <c r="S67" s="85"/>
      <c r="T67" s="85"/>
      <c r="U67" s="86"/>
      <c r="V67" s="86"/>
      <c r="W67" s="85"/>
      <c r="X67" s="87"/>
    </row>
    <row r="68" spans="11:24">
      <c r="K68" s="87"/>
      <c r="L68" s="87"/>
      <c r="M68" s="87"/>
      <c r="N68" s="87"/>
      <c r="O68" s="85"/>
      <c r="P68" s="85"/>
      <c r="Q68" s="85"/>
      <c r="R68" s="7"/>
      <c r="S68" s="85"/>
      <c r="T68" s="85"/>
      <c r="U68" s="85"/>
      <c r="V68" s="85"/>
      <c r="W68" s="85"/>
      <c r="X68" s="87"/>
    </row>
    <row r="69" spans="11:24">
      <c r="K69" s="87"/>
      <c r="L69" s="87"/>
      <c r="M69" s="87"/>
      <c r="N69" s="87"/>
      <c r="O69" s="85"/>
      <c r="P69" s="85"/>
      <c r="Q69" s="85"/>
      <c r="R69" s="7"/>
      <c r="S69" s="85"/>
      <c r="T69" s="85"/>
      <c r="U69" s="85"/>
      <c r="V69" s="85"/>
      <c r="W69" s="85"/>
      <c r="X69" s="87"/>
    </row>
    <row r="70" spans="11:24">
      <c r="K70" s="87"/>
      <c r="L70" s="87"/>
      <c r="M70" s="87"/>
      <c r="N70" s="87"/>
      <c r="O70" s="85"/>
      <c r="P70" s="85"/>
      <c r="Q70" s="85"/>
      <c r="R70" s="7"/>
      <c r="S70" s="85"/>
      <c r="T70" s="85"/>
      <c r="U70" s="86"/>
      <c r="V70" s="86"/>
      <c r="W70" s="85"/>
      <c r="X70" s="87"/>
    </row>
    <row r="71" spans="11:24">
      <c r="K71" s="87"/>
      <c r="L71" s="87"/>
      <c r="M71" s="87"/>
      <c r="N71" s="87"/>
      <c r="O71" s="85"/>
      <c r="P71" s="85"/>
      <c r="Q71" s="85"/>
      <c r="R71" s="7"/>
      <c r="S71" s="85"/>
      <c r="T71" s="85"/>
      <c r="U71" s="85"/>
      <c r="V71" s="85"/>
      <c r="W71" s="85"/>
      <c r="X71" s="87"/>
    </row>
    <row r="72" spans="11:24">
      <c r="K72" s="87"/>
      <c r="L72" s="87"/>
      <c r="M72" s="87"/>
      <c r="N72" s="87"/>
      <c r="O72" s="85"/>
      <c r="P72" s="85"/>
      <c r="Q72" s="85"/>
      <c r="R72" s="7"/>
      <c r="S72" s="85"/>
      <c r="T72" s="85"/>
      <c r="U72" s="85"/>
      <c r="V72" s="85"/>
      <c r="W72" s="85"/>
      <c r="X72" s="87"/>
    </row>
    <row r="73" spans="11:24">
      <c r="K73" s="87"/>
      <c r="L73" s="87"/>
      <c r="M73" s="87"/>
      <c r="N73" s="87"/>
      <c r="O73" s="85"/>
      <c r="P73" s="85"/>
      <c r="Q73" s="85"/>
      <c r="R73" s="7"/>
      <c r="S73" s="85"/>
      <c r="T73" s="85"/>
      <c r="U73" s="86"/>
      <c r="V73" s="86"/>
      <c r="W73" s="85"/>
      <c r="X73" s="87"/>
    </row>
    <row r="74" spans="11:24">
      <c r="K74" s="87"/>
      <c r="L74" s="87"/>
      <c r="M74" s="87"/>
      <c r="N74" s="87"/>
      <c r="O74" s="85"/>
      <c r="P74" s="85"/>
      <c r="Q74" s="85"/>
      <c r="R74" s="7"/>
      <c r="S74" s="85"/>
      <c r="T74" s="85"/>
      <c r="U74" s="85"/>
      <c r="V74" s="85"/>
      <c r="W74" s="85"/>
      <c r="X74" s="87"/>
    </row>
    <row r="75" spans="11:24">
      <c r="K75" s="87"/>
      <c r="L75" s="87"/>
      <c r="M75" s="87"/>
      <c r="N75" s="87"/>
      <c r="O75" s="85"/>
      <c r="P75" s="85"/>
      <c r="Q75" s="85"/>
      <c r="R75" s="7"/>
      <c r="S75" s="85"/>
      <c r="T75" s="85"/>
      <c r="U75" s="85"/>
      <c r="V75" s="85"/>
      <c r="W75" s="85"/>
      <c r="X75" s="87"/>
    </row>
    <row r="76" spans="11:24">
      <c r="K76" s="87"/>
      <c r="L76" s="87"/>
      <c r="M76" s="87"/>
      <c r="N76" s="87"/>
      <c r="O76" s="85"/>
      <c r="P76" s="85"/>
      <c r="Q76" s="85"/>
      <c r="R76" s="7"/>
      <c r="S76" s="85"/>
      <c r="T76" s="85"/>
      <c r="U76" s="86"/>
      <c r="V76" s="86"/>
      <c r="W76" s="85"/>
      <c r="X76" s="87"/>
    </row>
    <row r="77" spans="11:24">
      <c r="K77" s="87"/>
      <c r="L77" s="87"/>
      <c r="M77" s="87"/>
      <c r="N77" s="87"/>
      <c r="O77" s="85"/>
      <c r="P77" s="85"/>
      <c r="Q77" s="85"/>
      <c r="R77" s="7"/>
      <c r="S77" s="85"/>
      <c r="T77" s="85"/>
      <c r="U77" s="85"/>
      <c r="V77" s="85"/>
      <c r="W77" s="85"/>
      <c r="X77" s="87"/>
    </row>
    <row r="78" spans="11:24">
      <c r="K78" s="87"/>
      <c r="L78" s="87"/>
      <c r="M78" s="87"/>
      <c r="N78" s="87"/>
      <c r="O78" s="85"/>
      <c r="P78" s="85"/>
      <c r="Q78" s="85"/>
      <c r="R78" s="7"/>
      <c r="S78" s="85"/>
      <c r="T78" s="85"/>
      <c r="U78" s="85"/>
      <c r="V78" s="85"/>
      <c r="W78" s="85"/>
      <c r="X78" s="87"/>
    </row>
    <row r="79" spans="11:24">
      <c r="K79" s="87"/>
      <c r="L79" s="87"/>
      <c r="M79" s="87"/>
      <c r="N79" s="87"/>
      <c r="O79" s="85"/>
      <c r="P79" s="85"/>
      <c r="Q79" s="85"/>
      <c r="R79" s="7"/>
      <c r="S79" s="85"/>
      <c r="T79" s="85"/>
      <c r="U79" s="86"/>
      <c r="V79" s="86"/>
      <c r="W79" s="85"/>
      <c r="X79" s="87"/>
    </row>
    <row r="80" spans="11:24">
      <c r="K80" s="87"/>
      <c r="L80" s="87"/>
      <c r="M80" s="87"/>
      <c r="N80" s="87"/>
      <c r="O80" s="85"/>
      <c r="P80" s="85"/>
      <c r="Q80" s="85"/>
      <c r="R80" s="7"/>
      <c r="S80" s="85"/>
      <c r="T80" s="85"/>
      <c r="U80" s="85"/>
      <c r="V80" s="85"/>
      <c r="W80" s="85"/>
      <c r="X80" s="87"/>
    </row>
    <row r="81" spans="11:24">
      <c r="K81" s="87"/>
      <c r="L81" s="87"/>
      <c r="M81" s="87"/>
      <c r="N81" s="87"/>
      <c r="O81" s="85"/>
      <c r="P81" s="85"/>
      <c r="Q81" s="85"/>
      <c r="R81" s="7"/>
      <c r="S81" s="85"/>
      <c r="T81" s="85"/>
      <c r="U81" s="85"/>
      <c r="V81" s="85"/>
      <c r="W81" s="85"/>
      <c r="X81" s="87"/>
    </row>
    <row r="82" spans="11:24">
      <c r="K82" s="87"/>
      <c r="L82" s="87"/>
      <c r="M82" s="87"/>
      <c r="N82" s="87"/>
      <c r="O82" s="85"/>
      <c r="P82" s="85"/>
      <c r="Q82" s="85"/>
      <c r="R82" s="7"/>
      <c r="S82" s="85"/>
      <c r="T82" s="85"/>
      <c r="U82" s="86"/>
      <c r="V82" s="86"/>
      <c r="W82" s="85"/>
      <c r="X82" s="87"/>
    </row>
    <row r="83" spans="11:24">
      <c r="K83" s="87"/>
      <c r="L83" s="87"/>
      <c r="M83" s="87"/>
      <c r="N83" s="87"/>
      <c r="O83" s="87"/>
      <c r="P83" s="7"/>
      <c r="Q83" s="7"/>
      <c r="R83" s="86"/>
      <c r="S83" s="87"/>
      <c r="T83" s="87"/>
      <c r="U83" s="87"/>
      <c r="V83" s="87"/>
      <c r="W83" s="87"/>
      <c r="X83" s="87"/>
    </row>
    <row r="84" spans="11:24">
      <c r="K84" s="87"/>
      <c r="L84" s="87"/>
      <c r="M84" s="87"/>
      <c r="N84" s="87"/>
      <c r="O84" s="87"/>
      <c r="P84" s="7"/>
      <c r="Q84" s="7"/>
      <c r="R84" s="7"/>
      <c r="S84" s="87"/>
      <c r="T84" s="87"/>
      <c r="U84" s="87"/>
      <c r="V84" s="87"/>
      <c r="W84" s="87"/>
      <c r="X84" s="87"/>
    </row>
    <row r="85" spans="11:24">
      <c r="K85" s="87"/>
      <c r="L85" s="87"/>
      <c r="M85" s="87"/>
      <c r="N85" s="87"/>
      <c r="O85" s="87"/>
      <c r="P85" s="7"/>
      <c r="Q85" s="7"/>
      <c r="R85" s="7"/>
      <c r="S85" s="87"/>
      <c r="T85" s="87"/>
      <c r="U85" s="87"/>
      <c r="V85" s="87"/>
      <c r="W85" s="87"/>
      <c r="X85" s="87"/>
    </row>
    <row r="86" spans="11:24">
      <c r="K86" s="87"/>
      <c r="L86" s="87"/>
      <c r="M86" s="87"/>
      <c r="N86" s="87"/>
      <c r="O86" s="87"/>
      <c r="P86" s="7"/>
      <c r="Q86" s="7"/>
      <c r="R86" s="7"/>
      <c r="S86" s="87"/>
      <c r="T86" s="87"/>
      <c r="U86" s="87"/>
      <c r="V86" s="87"/>
      <c r="W86" s="87"/>
      <c r="X86" s="87"/>
    </row>
    <row r="87" spans="11:24">
      <c r="K87" s="87"/>
      <c r="L87" s="87"/>
      <c r="M87" s="87"/>
      <c r="N87" s="87"/>
      <c r="O87" s="87"/>
      <c r="P87" s="7"/>
      <c r="Q87" s="7"/>
      <c r="R87" s="7"/>
      <c r="S87" s="87"/>
      <c r="T87" s="87"/>
      <c r="U87" s="87"/>
      <c r="V87" s="87"/>
      <c r="W87" s="87"/>
      <c r="X87" s="87"/>
    </row>
    <row r="88" spans="11:24">
      <c r="K88" s="87"/>
      <c r="L88" s="87"/>
      <c r="M88" s="87"/>
      <c r="N88" s="87"/>
      <c r="O88" s="87"/>
      <c r="P88" s="7"/>
      <c r="Q88" s="7"/>
      <c r="R88" s="7"/>
      <c r="S88" s="87"/>
      <c r="T88" s="87"/>
      <c r="U88" s="87"/>
      <c r="V88" s="87"/>
      <c r="W88" s="87"/>
      <c r="X88" s="87"/>
    </row>
    <row r="89" spans="11:24">
      <c r="K89" s="87"/>
      <c r="L89" s="87"/>
      <c r="M89" s="87"/>
      <c r="N89" s="87"/>
      <c r="O89" s="87"/>
      <c r="P89" s="7"/>
      <c r="Q89" s="7"/>
      <c r="R89" s="7"/>
      <c r="S89" s="87"/>
      <c r="T89" s="87"/>
      <c r="U89" s="87"/>
      <c r="V89" s="87"/>
      <c r="W89" s="87"/>
      <c r="X89" s="87"/>
    </row>
    <row r="90" spans="11:24">
      <c r="K90" s="87"/>
      <c r="L90" s="87"/>
      <c r="M90" s="87"/>
      <c r="N90" s="87"/>
      <c r="O90" s="87"/>
      <c r="P90" s="7"/>
      <c r="Q90" s="7"/>
      <c r="R90" s="7"/>
      <c r="S90" s="87"/>
      <c r="T90" s="87"/>
      <c r="U90" s="87"/>
      <c r="V90" s="87"/>
      <c r="W90" s="87"/>
      <c r="X90" s="87"/>
    </row>
    <row r="91" spans="11:24">
      <c r="K91" s="87"/>
      <c r="L91" s="87"/>
      <c r="M91" s="87"/>
      <c r="N91" s="87"/>
      <c r="O91" s="87"/>
      <c r="P91" s="7"/>
      <c r="Q91" s="7"/>
      <c r="R91" s="7"/>
      <c r="S91" s="87"/>
      <c r="T91" s="87"/>
      <c r="U91" s="87"/>
      <c r="V91" s="87"/>
      <c r="W91" s="87"/>
      <c r="X91" s="87"/>
    </row>
    <row r="92" spans="11:24">
      <c r="K92" s="87"/>
      <c r="L92" s="87"/>
      <c r="M92" s="87"/>
      <c r="N92" s="87"/>
      <c r="O92" s="87"/>
      <c r="P92" s="7"/>
      <c r="Q92" s="7"/>
      <c r="R92" s="7"/>
      <c r="S92" s="87"/>
      <c r="T92" s="87"/>
      <c r="U92" s="87"/>
      <c r="V92" s="87"/>
      <c r="W92" s="87"/>
      <c r="X92" s="87"/>
    </row>
    <row r="93" spans="11:24">
      <c r="K93" s="87"/>
      <c r="L93" s="87"/>
      <c r="M93" s="87"/>
      <c r="N93" s="87"/>
      <c r="O93" s="87"/>
      <c r="P93" s="7"/>
      <c r="Q93" s="7"/>
      <c r="R93" s="7"/>
      <c r="S93" s="87"/>
      <c r="T93" s="87"/>
      <c r="U93" s="87"/>
      <c r="V93" s="87"/>
      <c r="W93" s="87"/>
      <c r="X93" s="87"/>
    </row>
    <row r="94" spans="11:24">
      <c r="K94" s="87"/>
      <c r="L94" s="87"/>
      <c r="M94" s="87"/>
      <c r="N94" s="87"/>
      <c r="O94" s="87"/>
      <c r="P94" s="7"/>
      <c r="Q94" s="7"/>
      <c r="R94" s="7"/>
      <c r="S94" s="87"/>
      <c r="T94" s="87"/>
      <c r="U94" s="87"/>
      <c r="V94" s="87"/>
      <c r="W94" s="87"/>
      <c r="X94" s="87"/>
    </row>
    <row r="95" spans="11:24">
      <c r="K95" s="87"/>
      <c r="L95" s="87"/>
      <c r="M95" s="87"/>
      <c r="N95" s="87"/>
      <c r="O95" s="87"/>
      <c r="P95" s="87"/>
      <c r="Q95" s="87"/>
      <c r="R95" s="7"/>
      <c r="S95" s="87"/>
      <c r="T95" s="87"/>
      <c r="U95" s="87"/>
      <c r="V95" s="87"/>
      <c r="W95" s="87"/>
      <c r="X95" s="87"/>
    </row>
    <row r="96" spans="11:24">
      <c r="R96" s="84"/>
    </row>
    <row r="97" spans="18:18">
      <c r="R97" s="84"/>
    </row>
  </sheetData>
  <sheetProtection algorithmName="SHA-512" hashValue="z/7Wh1PVxUrJboUgvnU+cDcgr51nygW3sGgifep/qJUjflF+llCfioVS7lJQMF12MCwsIbnLDAiyJ5XHpUYiKA==" saltValue="t9l1o9Yvvh2NGvHcHnD0Og==" spinCount="100000" sheet="1" objects="1" scenarios="1"/>
  <mergeCells count="326">
    <mergeCell ref="Q13:Q15"/>
    <mergeCell ref="Q16:Q18"/>
    <mergeCell ref="Q19:Q21"/>
    <mergeCell ref="Q22:Q24"/>
    <mergeCell ref="P26:P27"/>
    <mergeCell ref="P29:P30"/>
    <mergeCell ref="P32:P33"/>
    <mergeCell ref="P35:P36"/>
    <mergeCell ref="P38:P39"/>
    <mergeCell ref="Q28:Q30"/>
    <mergeCell ref="Q31:Q33"/>
    <mergeCell ref="Q34:Q36"/>
    <mergeCell ref="Q37:Q39"/>
    <mergeCell ref="Q25:Q27"/>
    <mergeCell ref="AI40:AI42"/>
    <mergeCell ref="AI19:AI21"/>
    <mergeCell ref="AI22:AI24"/>
    <mergeCell ref="AI25:AI27"/>
    <mergeCell ref="AI28:AI30"/>
    <mergeCell ref="AI31:AI33"/>
    <mergeCell ref="AI34:AI36"/>
    <mergeCell ref="T34:T36"/>
    <mergeCell ref="T37:T39"/>
    <mergeCell ref="T40:T42"/>
    <mergeCell ref="AE40:AE42"/>
    <mergeCell ref="AH40:AH42"/>
    <mergeCell ref="AG40:AG42"/>
    <mergeCell ref="AE28:AE30"/>
    <mergeCell ref="AF28:AF30"/>
    <mergeCell ref="AG22:AG24"/>
    <mergeCell ref="AH22:AH24"/>
    <mergeCell ref="AG25:AG27"/>
    <mergeCell ref="AH25:AH27"/>
    <mergeCell ref="AC25:AC27"/>
    <mergeCell ref="AE22:AE24"/>
    <mergeCell ref="AF22:AF24"/>
    <mergeCell ref="AA25:AA27"/>
    <mergeCell ref="AB22:AB24"/>
    <mergeCell ref="AI7:AI9"/>
    <mergeCell ref="AI10:AI12"/>
    <mergeCell ref="AI13:AI15"/>
    <mergeCell ref="AI16:AI18"/>
    <mergeCell ref="AI37:AI39"/>
    <mergeCell ref="T16:T18"/>
    <mergeCell ref="T19:T21"/>
    <mergeCell ref="T22:T24"/>
    <mergeCell ref="T25:T27"/>
    <mergeCell ref="T28:T30"/>
    <mergeCell ref="T31:T33"/>
    <mergeCell ref="Z34:Z36"/>
    <mergeCell ref="AH37:AH39"/>
    <mergeCell ref="AG37:AG39"/>
    <mergeCell ref="AF37:AF39"/>
    <mergeCell ref="AD37:AD39"/>
    <mergeCell ref="AH31:AH33"/>
    <mergeCell ref="AA28:AA30"/>
    <mergeCell ref="AB28:AB30"/>
    <mergeCell ref="AH28:AH30"/>
    <mergeCell ref="AG28:AG30"/>
    <mergeCell ref="AD28:AD30"/>
    <mergeCell ref="C2:I2"/>
    <mergeCell ref="A2:B2"/>
    <mergeCell ref="N3:N6"/>
    <mergeCell ref="D6:J6"/>
    <mergeCell ref="B4:B6"/>
    <mergeCell ref="A3:A6"/>
    <mergeCell ref="C4:C6"/>
    <mergeCell ref="L4:M6"/>
    <mergeCell ref="AI4:AI6"/>
    <mergeCell ref="AH3:AI3"/>
    <mergeCell ref="U22:U24"/>
    <mergeCell ref="X22:X24"/>
    <mergeCell ref="Y22:Y24"/>
    <mergeCell ref="W22:W24"/>
    <mergeCell ref="V22:V24"/>
    <mergeCell ref="X19:X21"/>
    <mergeCell ref="Y19:Y21"/>
    <mergeCell ref="V37:V39"/>
    <mergeCell ref="A1:B1"/>
    <mergeCell ref="M10:M12"/>
    <mergeCell ref="O25:O27"/>
    <mergeCell ref="R25:R27"/>
    <mergeCell ref="N31:N33"/>
    <mergeCell ref="O31:O33"/>
    <mergeCell ref="R31:R33"/>
    <mergeCell ref="N22:N24"/>
    <mergeCell ref="O13:O15"/>
    <mergeCell ref="N16:N18"/>
    <mergeCell ref="N28:N30"/>
    <mergeCell ref="O28:O30"/>
    <mergeCell ref="R28:R30"/>
    <mergeCell ref="R16:R18"/>
    <mergeCell ref="R13:R15"/>
    <mergeCell ref="N10:N12"/>
    <mergeCell ref="Z37:Z39"/>
    <mergeCell ref="S25:S27"/>
    <mergeCell ref="S34:S36"/>
    <mergeCell ref="Y40:Y42"/>
    <mergeCell ref="U28:U30"/>
    <mergeCell ref="X28:X30"/>
    <mergeCell ref="W28:W30"/>
    <mergeCell ref="Y28:Y30"/>
    <mergeCell ref="Z28:Z30"/>
    <mergeCell ref="Y25:Y27"/>
    <mergeCell ref="Z25:Z27"/>
    <mergeCell ref="S28:S30"/>
    <mergeCell ref="U25:U27"/>
    <mergeCell ref="X25:X27"/>
    <mergeCell ref="O40:O42"/>
    <mergeCell ref="R40:R42"/>
    <mergeCell ref="AA37:AA39"/>
    <mergeCell ref="AB37:AB39"/>
    <mergeCell ref="AC37:AC39"/>
    <mergeCell ref="AC40:AC42"/>
    <mergeCell ref="Z40:Z42"/>
    <mergeCell ref="N37:N39"/>
    <mergeCell ref="O37:O39"/>
    <mergeCell ref="AA40:AA42"/>
    <mergeCell ref="AB40:AB42"/>
    <mergeCell ref="R37:R39"/>
    <mergeCell ref="U37:U39"/>
    <mergeCell ref="X37:X39"/>
    <mergeCell ref="S37:S39"/>
    <mergeCell ref="X40:X42"/>
    <mergeCell ref="U40:U42"/>
    <mergeCell ref="W37:W39"/>
    <mergeCell ref="V40:V42"/>
    <mergeCell ref="W40:W42"/>
    <mergeCell ref="Y37:Y39"/>
    <mergeCell ref="S40:S42"/>
    <mergeCell ref="P41:P42"/>
    <mergeCell ref="Q40:Q42"/>
    <mergeCell ref="O34:O36"/>
    <mergeCell ref="R34:R36"/>
    <mergeCell ref="U34:U36"/>
    <mergeCell ref="X34:X36"/>
    <mergeCell ref="AH34:AH36"/>
    <mergeCell ref="AA34:AA36"/>
    <mergeCell ref="AB34:AB36"/>
    <mergeCell ref="AD31:AD33"/>
    <mergeCell ref="AG34:AG36"/>
    <mergeCell ref="AG31:AG33"/>
    <mergeCell ref="AA31:AA33"/>
    <mergeCell ref="AB31:AB33"/>
    <mergeCell ref="AC31:AC33"/>
    <mergeCell ref="AE34:AE36"/>
    <mergeCell ref="AE31:AE33"/>
    <mergeCell ref="AF31:AF33"/>
    <mergeCell ref="AF34:AF36"/>
    <mergeCell ref="Y31:Y33"/>
    <mergeCell ref="Z31:Z33"/>
    <mergeCell ref="AC34:AC36"/>
    <mergeCell ref="Y34:Y36"/>
    <mergeCell ref="X31:X33"/>
    <mergeCell ref="V34:V36"/>
    <mergeCell ref="AH19:AH21"/>
    <mergeCell ref="Z19:Z21"/>
    <mergeCell ref="AA19:AA21"/>
    <mergeCell ref="AB19:AB21"/>
    <mergeCell ref="AG19:AG21"/>
    <mergeCell ref="AF19:AF21"/>
    <mergeCell ref="AH13:AH15"/>
    <mergeCell ref="X16:X18"/>
    <mergeCell ref="Y16:Y18"/>
    <mergeCell ref="Z16:Z18"/>
    <mergeCell ref="AG16:AG18"/>
    <mergeCell ref="AH16:AH18"/>
    <mergeCell ref="AH10:AH12"/>
    <mergeCell ref="U13:U15"/>
    <mergeCell ref="X13:X15"/>
    <mergeCell ref="Y13:Y15"/>
    <mergeCell ref="Z13:Z15"/>
    <mergeCell ref="AA13:AA15"/>
    <mergeCell ref="AB13:AB15"/>
    <mergeCell ref="AC13:AC15"/>
    <mergeCell ref="AG13:AG15"/>
    <mergeCell ref="Z10:Z12"/>
    <mergeCell ref="O16:O18"/>
    <mergeCell ref="M31:M33"/>
    <mergeCell ref="M28:M30"/>
    <mergeCell ref="N13:N15"/>
    <mergeCell ref="N19:N21"/>
    <mergeCell ref="Z22:Z24"/>
    <mergeCell ref="AF40:AF42"/>
    <mergeCell ref="AA10:AA12"/>
    <mergeCell ref="AF10:AF12"/>
    <mergeCell ref="AD25:AD27"/>
    <mergeCell ref="AB25:AB27"/>
    <mergeCell ref="AC22:AC24"/>
    <mergeCell ref="AD40:AD42"/>
    <mergeCell ref="AC16:AC18"/>
    <mergeCell ref="AD16:AD18"/>
    <mergeCell ref="AC28:AC30"/>
    <mergeCell ref="AE37:AE39"/>
    <mergeCell ref="AA22:AA24"/>
    <mergeCell ref="AD34:AD36"/>
    <mergeCell ref="AA16:AA18"/>
    <mergeCell ref="AB16:AB18"/>
    <mergeCell ref="AB10:AB12"/>
    <mergeCell ref="U16:U18"/>
    <mergeCell ref="W13:W15"/>
    <mergeCell ref="Q7:Q9"/>
    <mergeCell ref="R7:R9"/>
    <mergeCell ref="S7:S9"/>
    <mergeCell ref="AG10:AG12"/>
    <mergeCell ref="X10:X12"/>
    <mergeCell ref="AD10:AD12"/>
    <mergeCell ref="X4:X6"/>
    <mergeCell ref="X7:X9"/>
    <mergeCell ref="Y7:Y9"/>
    <mergeCell ref="AE10:AE12"/>
    <mergeCell ref="S3:S6"/>
    <mergeCell ref="Q10:Q12"/>
    <mergeCell ref="Z7:Z9"/>
    <mergeCell ref="AA7:AA9"/>
    <mergeCell ref="P8:P9"/>
    <mergeCell ref="A13:A15"/>
    <mergeCell ref="M25:M27"/>
    <mergeCell ref="A16:A18"/>
    <mergeCell ref="A19:A21"/>
    <mergeCell ref="A25:A27"/>
    <mergeCell ref="A22:A24"/>
    <mergeCell ref="H4:H5"/>
    <mergeCell ref="I4:I5"/>
    <mergeCell ref="J4:J5"/>
    <mergeCell ref="O3:O6"/>
    <mergeCell ref="O10:O12"/>
    <mergeCell ref="O7:O9"/>
    <mergeCell ref="M13:M15"/>
    <mergeCell ref="M16:M18"/>
    <mergeCell ref="M19:M21"/>
    <mergeCell ref="M22:M24"/>
    <mergeCell ref="O19:O21"/>
    <mergeCell ref="O22:O24"/>
    <mergeCell ref="P11:P12"/>
    <mergeCell ref="P14:P15"/>
    <mergeCell ref="P17:P18"/>
    <mergeCell ref="P20:P21"/>
    <mergeCell ref="P23:P24"/>
    <mergeCell ref="A40:A42"/>
    <mergeCell ref="M7:M9"/>
    <mergeCell ref="A31:A33"/>
    <mergeCell ref="M34:M36"/>
    <mergeCell ref="M37:M39"/>
    <mergeCell ref="N25:N27"/>
    <mergeCell ref="A7:A9"/>
    <mergeCell ref="N7:N9"/>
    <mergeCell ref="A34:A36"/>
    <mergeCell ref="A37:A39"/>
    <mergeCell ref="A28:A30"/>
    <mergeCell ref="A10:A12"/>
    <mergeCell ref="M40:M42"/>
    <mergeCell ref="N34:N36"/>
    <mergeCell ref="N40:N42"/>
    <mergeCell ref="AC1:AH1"/>
    <mergeCell ref="AF25:AF27"/>
    <mergeCell ref="AF7:AF9"/>
    <mergeCell ref="AF13:AF15"/>
    <mergeCell ref="AH7:AH9"/>
    <mergeCell ref="AE25:AE27"/>
    <mergeCell ref="AF16:AF18"/>
    <mergeCell ref="AD19:AD21"/>
    <mergeCell ref="AD22:AD24"/>
    <mergeCell ref="AC7:AC9"/>
    <mergeCell ref="AD4:AF5"/>
    <mergeCell ref="AG4:AG6"/>
    <mergeCell ref="AE16:AE18"/>
    <mergeCell ref="AE19:AE21"/>
    <mergeCell ref="AC19:AC21"/>
    <mergeCell ref="AG7:AG9"/>
    <mergeCell ref="AE7:AE9"/>
    <mergeCell ref="AD7:AD9"/>
    <mergeCell ref="AE13:AE15"/>
    <mergeCell ref="AC10:AC12"/>
    <mergeCell ref="AH5:AH6"/>
    <mergeCell ref="AA3:AG3"/>
    <mergeCell ref="AD13:AD15"/>
    <mergeCell ref="AB7:AB9"/>
    <mergeCell ref="B3:M3"/>
    <mergeCell ref="G4:G5"/>
    <mergeCell ref="U3:U6"/>
    <mergeCell ref="W3:W6"/>
    <mergeCell ref="E4:E5"/>
    <mergeCell ref="Y4:Y6"/>
    <mergeCell ref="W31:W33"/>
    <mergeCell ref="V7:V9"/>
    <mergeCell ref="V25:V27"/>
    <mergeCell ref="V28:V30"/>
    <mergeCell ref="W7:W9"/>
    <mergeCell ref="S16:S18"/>
    <mergeCell ref="U10:U12"/>
    <mergeCell ref="V16:V18"/>
    <mergeCell ref="V19:V21"/>
    <mergeCell ref="T10:T12"/>
    <mergeCell ref="V31:V33"/>
    <mergeCell ref="W16:W18"/>
    <mergeCell ref="W25:W27"/>
    <mergeCell ref="W19:W21"/>
    <mergeCell ref="D4:D5"/>
    <mergeCell ref="K4:K6"/>
    <mergeCell ref="F4:F5"/>
    <mergeCell ref="P3:Q5"/>
    <mergeCell ref="R19:R21"/>
    <mergeCell ref="U19:U21"/>
    <mergeCell ref="AA4:AC5"/>
    <mergeCell ref="Y10:Y12"/>
    <mergeCell ref="W10:W12"/>
    <mergeCell ref="W34:W36"/>
    <mergeCell ref="V10:V12"/>
    <mergeCell ref="V13:V15"/>
    <mergeCell ref="R3:R6"/>
    <mergeCell ref="V3:V6"/>
    <mergeCell ref="Z3:Z6"/>
    <mergeCell ref="R10:R12"/>
    <mergeCell ref="S10:S12"/>
    <mergeCell ref="S13:S15"/>
    <mergeCell ref="U7:U9"/>
    <mergeCell ref="T3:T6"/>
    <mergeCell ref="T7:T9"/>
    <mergeCell ref="X3:Y3"/>
    <mergeCell ref="U31:U33"/>
    <mergeCell ref="S31:S33"/>
    <mergeCell ref="R22:R24"/>
    <mergeCell ref="T13:T15"/>
    <mergeCell ref="S19:S21"/>
    <mergeCell ref="S22:S24"/>
  </mergeCells>
  <phoneticPr fontId="2"/>
  <conditionalFormatting sqref="AH7 AH10">
    <cfRule type="cellIs" dxfId="8" priority="7" stopIfTrue="1" operator="lessThan">
      <formula>0</formula>
    </cfRule>
  </conditionalFormatting>
  <conditionalFormatting sqref="AH40 AH37 AH34">
    <cfRule type="cellIs" dxfId="7" priority="2" stopIfTrue="1" operator="lessThan">
      <formula>0</formula>
    </cfRule>
  </conditionalFormatting>
  <conditionalFormatting sqref="AH13">
    <cfRule type="cellIs" dxfId="6" priority="6" stopIfTrue="1" operator="lessThan">
      <formula>0</formula>
    </cfRule>
  </conditionalFormatting>
  <conditionalFormatting sqref="AH16">
    <cfRule type="cellIs" dxfId="5" priority="5" stopIfTrue="1" operator="lessThan">
      <formula>0</formula>
    </cfRule>
  </conditionalFormatting>
  <conditionalFormatting sqref="AH22 AH19">
    <cfRule type="cellIs" dxfId="4" priority="4" stopIfTrue="1" operator="lessThan">
      <formula>0</formula>
    </cfRule>
  </conditionalFormatting>
  <conditionalFormatting sqref="AH31 AH28 AH25">
    <cfRule type="cellIs" dxfId="3" priority="3" stopIfTrue="1" operator="lessThan">
      <formula>0</formula>
    </cfRule>
  </conditionalFormatting>
  <conditionalFormatting sqref="AI7:AI42">
    <cfRule type="cellIs" dxfId="2" priority="1" stopIfTrue="1" operator="lessThan">
      <formula>0</formula>
    </cfRule>
  </conditionalFormatting>
  <dataValidations count="4">
    <dataValidation type="list" allowBlank="1" showInputMessage="1" showErrorMessage="1" sqref="W7:W42" xr:uid="{00000000-0002-0000-0100-000000000000}">
      <formula1>$W$44:$W$46</formula1>
    </dataValidation>
    <dataValidation type="list" allowBlank="1" showInputMessage="1" showErrorMessage="1" sqref="Y7:Y9 V7:V42" xr:uid="{00000000-0002-0000-0100-000001000000}">
      <formula1>"1"</formula1>
    </dataValidation>
    <dataValidation type="list" allowBlank="1" showInputMessage="1" showErrorMessage="1" sqref="K7:K42" xr:uid="{00000000-0002-0000-0100-000002000000}">
      <formula1>$K$47:$K$48</formula1>
    </dataValidation>
    <dataValidation type="custom" allowBlank="1" showInputMessage="1" showErrorMessage="1" sqref="Q7:Q42" xr:uid="{00000000-0002-0000-0100-000003000000}">
      <formula1>AND(AND(P7&gt;=1,P8&gt;=1),Q7=1)</formula1>
    </dataValidation>
  </dataValidations>
  <pageMargins left="0.43307086614173229" right="0.31496062992125984" top="0.82677165354330717" bottom="0.23622047244094491" header="0.55118110236220474" footer="0.27559055118110237"/>
  <pageSetup paperSize="9" scale="41" fitToHeight="0" pageOrder="overThenDown" orientation="landscape" cellComments="asDisplayed" r:id="rId1"/>
  <headerFooter alignWithMargins="0">
    <oddHeader>&amp;L&amp;"ＭＳ Ｐゴシック,太字"&amp;16 令和６年度　保育施設職員配置状況確認書（様式１（幼稚園型認定こども園））&amp;R&amp;"ＭＳ Ｐゴシック,太字"※水色の部分は計算式が入っているため，入力できません。</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view="pageBreakPreview" zoomScale="85" zoomScaleNormal="100" zoomScaleSheetLayoutView="85" workbookViewId="0">
      <selection activeCell="J11" sqref="J11"/>
    </sheetView>
  </sheetViews>
  <sheetFormatPr defaultRowHeight="13.5"/>
  <cols>
    <col min="2" max="2" width="5" customWidth="1"/>
    <col min="4" max="4" width="5" customWidth="1"/>
    <col min="5" max="5" width="11.625" customWidth="1"/>
    <col min="6" max="6" width="12" customWidth="1"/>
    <col min="7" max="7" width="11.375" customWidth="1"/>
    <col min="8" max="8" width="52.5" customWidth="1"/>
  </cols>
  <sheetData>
    <row r="1" spans="1:13" ht="16.5">
      <c r="A1" s="156" t="s">
        <v>145</v>
      </c>
      <c r="B1" s="156"/>
      <c r="C1" s="156"/>
      <c r="D1" s="156"/>
      <c r="E1" s="156"/>
      <c r="F1" s="156"/>
      <c r="G1" s="156"/>
      <c r="H1" s="156"/>
      <c r="I1" s="156"/>
    </row>
    <row r="2" spans="1:13" ht="16.5">
      <c r="A2" s="156" t="s">
        <v>146</v>
      </c>
      <c r="B2" s="156"/>
      <c r="C2" s="156"/>
      <c r="D2" s="156"/>
      <c r="E2" s="156"/>
      <c r="F2" s="156"/>
      <c r="G2" s="156"/>
      <c r="H2" s="156"/>
      <c r="I2" s="156"/>
    </row>
    <row r="3" spans="1:13" ht="16.5">
      <c r="A3" s="156" t="s">
        <v>147</v>
      </c>
      <c r="B3" s="156"/>
      <c r="C3" s="156"/>
      <c r="D3" s="156"/>
      <c r="E3" s="156"/>
      <c r="F3" s="156"/>
      <c r="G3" s="156"/>
      <c r="H3" s="156"/>
      <c r="I3" s="156"/>
      <c r="M3" t="s">
        <v>51</v>
      </c>
    </row>
    <row r="4" spans="1:13" ht="16.5">
      <c r="A4" s="156" t="s">
        <v>148</v>
      </c>
      <c r="B4" s="156"/>
      <c r="C4" s="156"/>
      <c r="D4" s="156"/>
      <c r="E4" s="156"/>
      <c r="F4" s="156"/>
      <c r="G4" s="156"/>
      <c r="H4" s="156"/>
      <c r="I4" s="156"/>
    </row>
    <row r="5" spans="1:13" ht="16.5">
      <c r="A5" s="156" t="s">
        <v>149</v>
      </c>
      <c r="B5" s="156"/>
      <c r="C5" s="156"/>
      <c r="D5" s="156"/>
      <c r="E5" s="156"/>
      <c r="F5" s="156"/>
      <c r="G5" s="156"/>
      <c r="H5" s="156"/>
      <c r="I5" s="156"/>
    </row>
    <row r="6" spans="1:13" ht="16.5">
      <c r="A6" s="156" t="s">
        <v>150</v>
      </c>
      <c r="B6" s="156"/>
      <c r="C6" s="156"/>
      <c r="D6" s="156"/>
      <c r="E6" s="156"/>
      <c r="F6" s="156"/>
      <c r="G6" s="156"/>
      <c r="H6" s="156"/>
      <c r="I6" s="156"/>
    </row>
    <row r="7" spans="1:13" ht="16.5">
      <c r="A7" s="156" t="s">
        <v>151</v>
      </c>
      <c r="B7" s="156"/>
      <c r="C7" s="156"/>
      <c r="D7" s="156"/>
      <c r="E7" s="156"/>
      <c r="F7" s="156"/>
      <c r="G7" s="156"/>
      <c r="H7" s="156"/>
      <c r="I7" s="156"/>
    </row>
    <row r="8" spans="1:13" ht="16.5">
      <c r="A8" s="156" t="s">
        <v>152</v>
      </c>
      <c r="B8" s="156"/>
      <c r="C8" s="156"/>
      <c r="D8" s="156"/>
      <c r="E8" s="156"/>
      <c r="F8" s="156"/>
      <c r="G8" s="156"/>
      <c r="H8" s="156"/>
      <c r="I8" s="156"/>
    </row>
    <row r="9" spans="1:13" ht="16.5">
      <c r="A9" s="156" t="s">
        <v>178</v>
      </c>
      <c r="B9" s="156"/>
      <c r="C9" s="156"/>
      <c r="D9" s="156"/>
      <c r="E9" s="156"/>
      <c r="F9" s="156"/>
      <c r="G9" s="156"/>
      <c r="H9" s="156"/>
      <c r="I9" s="156"/>
    </row>
    <row r="10" spans="1:13" ht="16.5">
      <c r="A10" s="156"/>
      <c r="B10" s="156"/>
      <c r="C10" s="156"/>
      <c r="D10" s="156"/>
      <c r="E10" s="156"/>
      <c r="F10" s="156"/>
      <c r="G10" s="156"/>
      <c r="H10" s="156"/>
      <c r="I10" s="156"/>
    </row>
    <row r="11" spans="1:13" ht="47.25">
      <c r="A11" s="156"/>
      <c r="B11" s="156"/>
      <c r="C11" s="157" t="s">
        <v>153</v>
      </c>
      <c r="D11" s="157"/>
      <c r="E11" s="157" t="s">
        <v>154</v>
      </c>
      <c r="F11" s="157" t="s">
        <v>154</v>
      </c>
      <c r="G11" s="157" t="s">
        <v>154</v>
      </c>
      <c r="H11" s="156"/>
      <c r="I11" s="156"/>
    </row>
    <row r="12" spans="1:13" ht="33">
      <c r="A12" s="312" t="s">
        <v>155</v>
      </c>
      <c r="B12" s="314" t="s">
        <v>156</v>
      </c>
      <c r="C12" s="314"/>
      <c r="D12" s="314"/>
      <c r="E12" s="315" t="s">
        <v>157</v>
      </c>
      <c r="F12" s="315" t="s">
        <v>158</v>
      </c>
      <c r="G12" s="315" t="s">
        <v>159</v>
      </c>
      <c r="H12" s="159" t="s">
        <v>160</v>
      </c>
      <c r="I12" s="160" t="s">
        <v>161</v>
      </c>
    </row>
    <row r="13" spans="1:13" ht="33">
      <c r="A13" s="313"/>
      <c r="B13" s="159" t="s">
        <v>0</v>
      </c>
      <c r="C13" s="158" t="s">
        <v>162</v>
      </c>
      <c r="D13" s="161" t="s">
        <v>163</v>
      </c>
      <c r="E13" s="316"/>
      <c r="F13" s="316"/>
      <c r="G13" s="316"/>
      <c r="H13" s="159"/>
      <c r="I13" s="162"/>
    </row>
    <row r="14" spans="1:13" ht="19.5">
      <c r="A14" s="163" t="s">
        <v>164</v>
      </c>
      <c r="B14" s="164">
        <f>SUM(様式１!C7:C8)</f>
        <v>0</v>
      </c>
      <c r="C14" s="165"/>
      <c r="D14" s="174">
        <f>IF(B14&lt;=45,1,IF(AND(B14&gt;=46,B14&lt;=150),2,IF(AND(B14&gt;=151,B14&lt;=240),3,IF(AND(B14&gt;=241,B14&lt;=270),3.5,IF(AND(B14&gt;=271,B14&lt;=300),5,IF(AND(B14&gt;=301,B14&lt;=450),6,IF(B14&gt;=451,8)))))))</f>
        <v>1</v>
      </c>
      <c r="E14" s="166"/>
      <c r="F14" s="166"/>
      <c r="G14" s="166"/>
      <c r="H14" s="175" t="str">
        <f>IF(C14="","",IF(C14&gt;D14,"チーム保育加配加算職員数が上限を超えています",IF(AND(C14&lt;&gt;"",E14&lt;&gt;""),"チーム保育加配加算と4歳以上児配置改善加算の併給はできません","")))</f>
        <v/>
      </c>
      <c r="I14" s="176" t="str">
        <f>IF(H14&lt;&gt;"","判定不能",IF(AND(E14="○",F14="○",G14="○"),"A",IF(AND(E14="○",F14="○"),"B",IF(AND(E14="○",G14="○"),"C",IF(E14="○","D",IF(AND(F14="○",G14="○"),"E",IF(F14="○","F",IF(G14="○","G",IF(AND(E14="",F14="",G14=""),"H")))))))))</f>
        <v>H</v>
      </c>
    </row>
    <row r="15" spans="1:13" ht="19.5">
      <c r="A15" s="163" t="s">
        <v>134</v>
      </c>
      <c r="B15" s="164">
        <f>SUM(様式１!C10:C11)</f>
        <v>0</v>
      </c>
      <c r="C15" s="165"/>
      <c r="D15" s="174">
        <f t="shared" ref="D15:D25" si="0">IF(B15&lt;=45,1,IF(AND(B15&gt;=46,B15&lt;=150),2,IF(AND(B15&gt;=151,B15&lt;=240),3,IF(AND(B15&gt;=241,B15&lt;=270),3.5,IF(AND(B15&gt;=271,B15&lt;=300),5,IF(AND(B15&gt;=301,B15&lt;=450),6,IF(B15&gt;=451,8)))))))</f>
        <v>1</v>
      </c>
      <c r="E15" s="166"/>
      <c r="F15" s="166"/>
      <c r="G15" s="166"/>
      <c r="H15" s="167" t="str">
        <f>IF(C15="","",IF(C15&gt;D15,"チーム保育加配加算職員数が上限を超えています",IF(AND(C15&lt;&gt;"",E15&lt;&gt;""),"チーム保育加配加算と4歳以上児配置改善加算の併給はできません","")))</f>
        <v/>
      </c>
      <c r="I15" s="176" t="str">
        <f t="shared" ref="I15:I24" si="1">IF(H15&lt;&gt;"","判定不能",IF(AND(E15="○",F15="○",G15="○"),"A",IF(AND(E15="○",F15="○"),"B",IF(AND(E15="○",G15="○"),"C",IF(E15="○","D",IF(AND(F15="○",G15="○"),"E",IF(F15="○","F",IF(G15="○","G",IF(AND(E15="",F15="",G15=""),"H")))))))))</f>
        <v>H</v>
      </c>
    </row>
    <row r="16" spans="1:13" ht="19.5">
      <c r="A16" s="163" t="s">
        <v>135</v>
      </c>
      <c r="B16" s="164">
        <f>SUM(様式１!C13:C14)</f>
        <v>0</v>
      </c>
      <c r="C16" s="165"/>
      <c r="D16" s="174">
        <f t="shared" si="0"/>
        <v>1</v>
      </c>
      <c r="E16" s="166"/>
      <c r="F16" s="166"/>
      <c r="G16" s="166"/>
      <c r="H16" s="167" t="str">
        <f>IF(C16="","",IF(C16&gt;D16,"チーム保育加配加算職員数が上限を超えています",IF(AND(C16&lt;&gt;"",E16&lt;&gt;""),"チーム保育加配加算と4歳以上児配置改善加算の併給はできません","")))</f>
        <v/>
      </c>
      <c r="I16" s="176" t="str">
        <f t="shared" si="1"/>
        <v>H</v>
      </c>
    </row>
    <row r="17" spans="1:9" ht="19.5">
      <c r="A17" s="163" t="s">
        <v>136</v>
      </c>
      <c r="B17" s="164">
        <f>SUM(様式１!C16:C17)</f>
        <v>0</v>
      </c>
      <c r="C17" s="165"/>
      <c r="D17" s="174">
        <f t="shared" si="0"/>
        <v>1</v>
      </c>
      <c r="E17" s="166"/>
      <c r="F17" s="166"/>
      <c r="G17" s="166"/>
      <c r="H17" s="167" t="str">
        <f t="shared" ref="H17:H25" si="2">IF(C17="","",IF(C17&gt;D17,"チーム保育加配加算職員数が上限を超えています",IF(AND(C17&lt;&gt;"",E17&lt;&gt;""),"チーム保育加配加算と4歳以上児配置改善加算の併給はできません","")))</f>
        <v/>
      </c>
      <c r="I17" s="176" t="str">
        <f t="shared" si="1"/>
        <v>H</v>
      </c>
    </row>
    <row r="18" spans="1:9" ht="19.5">
      <c r="A18" s="163" t="s">
        <v>137</v>
      </c>
      <c r="B18" s="164">
        <f>SUM(様式１!C19:C20)</f>
        <v>0</v>
      </c>
      <c r="C18" s="165"/>
      <c r="D18" s="174">
        <f t="shared" si="0"/>
        <v>1</v>
      </c>
      <c r="E18" s="166"/>
      <c r="F18" s="166"/>
      <c r="G18" s="166"/>
      <c r="H18" s="167" t="str">
        <f t="shared" si="2"/>
        <v/>
      </c>
      <c r="I18" s="176" t="str">
        <f t="shared" si="1"/>
        <v>H</v>
      </c>
    </row>
    <row r="19" spans="1:9" ht="19.5">
      <c r="A19" s="163" t="s">
        <v>138</v>
      </c>
      <c r="B19" s="164">
        <f>SUM(様式１!C22:C23)</f>
        <v>0</v>
      </c>
      <c r="C19" s="165"/>
      <c r="D19" s="174">
        <f t="shared" si="0"/>
        <v>1</v>
      </c>
      <c r="E19" s="166"/>
      <c r="F19" s="166"/>
      <c r="G19" s="166"/>
      <c r="H19" s="167" t="str">
        <f t="shared" si="2"/>
        <v/>
      </c>
      <c r="I19" s="176" t="str">
        <f t="shared" si="1"/>
        <v>H</v>
      </c>
    </row>
    <row r="20" spans="1:9" ht="19.5">
      <c r="A20" s="163" t="s">
        <v>139</v>
      </c>
      <c r="B20" s="164">
        <f>SUM(様式１!C25:C26)</f>
        <v>0</v>
      </c>
      <c r="C20" s="165"/>
      <c r="D20" s="174">
        <f t="shared" si="0"/>
        <v>1</v>
      </c>
      <c r="E20" s="166"/>
      <c r="F20" s="166"/>
      <c r="G20" s="166"/>
      <c r="H20" s="167" t="str">
        <f t="shared" si="2"/>
        <v/>
      </c>
      <c r="I20" s="176" t="str">
        <f t="shared" si="1"/>
        <v>H</v>
      </c>
    </row>
    <row r="21" spans="1:9" ht="19.5">
      <c r="A21" s="163" t="s">
        <v>140</v>
      </c>
      <c r="B21" s="164">
        <f>SUM(様式１!C28:C29)</f>
        <v>0</v>
      </c>
      <c r="C21" s="165"/>
      <c r="D21" s="174">
        <f t="shared" si="0"/>
        <v>1</v>
      </c>
      <c r="E21" s="166"/>
      <c r="F21" s="166"/>
      <c r="G21" s="166"/>
      <c r="H21" s="167" t="str">
        <f t="shared" si="2"/>
        <v/>
      </c>
      <c r="I21" s="176" t="str">
        <f t="shared" si="1"/>
        <v>H</v>
      </c>
    </row>
    <row r="22" spans="1:9" ht="19.5">
      <c r="A22" s="163" t="s">
        <v>141</v>
      </c>
      <c r="B22" s="164">
        <f>SUM(様式１!C31:C32)</f>
        <v>0</v>
      </c>
      <c r="C22" s="165"/>
      <c r="D22" s="174">
        <f t="shared" si="0"/>
        <v>1</v>
      </c>
      <c r="E22" s="166"/>
      <c r="F22" s="166"/>
      <c r="G22" s="166"/>
      <c r="H22" s="167" t="str">
        <f t="shared" si="2"/>
        <v/>
      </c>
      <c r="I22" s="176" t="str">
        <f t="shared" si="1"/>
        <v>H</v>
      </c>
    </row>
    <row r="23" spans="1:9" ht="19.5">
      <c r="A23" s="163" t="s">
        <v>142</v>
      </c>
      <c r="B23" s="164">
        <f>SUM(様式１!C34:C35)</f>
        <v>0</v>
      </c>
      <c r="C23" s="165"/>
      <c r="D23" s="174">
        <f t="shared" si="0"/>
        <v>1</v>
      </c>
      <c r="E23" s="166"/>
      <c r="F23" s="166"/>
      <c r="G23" s="166"/>
      <c r="H23" s="167" t="str">
        <f t="shared" si="2"/>
        <v/>
      </c>
      <c r="I23" s="176" t="str">
        <f t="shared" si="1"/>
        <v>H</v>
      </c>
    </row>
    <row r="24" spans="1:9" ht="19.5">
      <c r="A24" s="163" t="s">
        <v>143</v>
      </c>
      <c r="B24" s="164">
        <f>SUM(様式１!C37:C38)</f>
        <v>0</v>
      </c>
      <c r="C24" s="165"/>
      <c r="D24" s="174">
        <f t="shared" si="0"/>
        <v>1</v>
      </c>
      <c r="E24" s="166"/>
      <c r="F24" s="166"/>
      <c r="G24" s="166"/>
      <c r="H24" s="167" t="str">
        <f t="shared" si="2"/>
        <v/>
      </c>
      <c r="I24" s="176" t="str">
        <f t="shared" si="1"/>
        <v>H</v>
      </c>
    </row>
    <row r="25" spans="1:9" ht="19.5">
      <c r="A25" s="163" t="s">
        <v>144</v>
      </c>
      <c r="B25" s="164">
        <f>SUM(様式１!C40:C41)</f>
        <v>0</v>
      </c>
      <c r="C25" s="165"/>
      <c r="D25" s="174">
        <f t="shared" si="0"/>
        <v>1</v>
      </c>
      <c r="E25" s="166"/>
      <c r="F25" s="166"/>
      <c r="G25" s="166"/>
      <c r="H25" s="167" t="str">
        <f t="shared" si="2"/>
        <v/>
      </c>
      <c r="I25" s="176" t="str">
        <f>IF(H25&lt;&gt;"","判定不能",IF(AND(E25="○",F25="○",G25="○"),"A",IF(AND(E25="○",F25="○"),"B",IF(AND(E25="○",G25="○"),"C",IF(E25="○","D",IF(AND(F25="○",G25="○"),"E",IF(F25="○","F",IF(G25="○","G",IF(AND(E25="",F25="",G25=""),"H")))))))))</f>
        <v>H</v>
      </c>
    </row>
    <row r="26" spans="1:9" ht="16.5">
      <c r="A26" s="156"/>
      <c r="B26" s="156"/>
      <c r="C26" s="156" t="s">
        <v>165</v>
      </c>
      <c r="D26" s="156"/>
      <c r="E26" s="156"/>
      <c r="F26" s="156"/>
      <c r="G26" s="156"/>
      <c r="H26" s="156"/>
      <c r="I26" s="156"/>
    </row>
    <row r="27" spans="1:9" ht="16.5">
      <c r="A27" s="156"/>
      <c r="B27" s="156"/>
      <c r="C27" s="156" t="s">
        <v>166</v>
      </c>
      <c r="D27" s="156">
        <v>1</v>
      </c>
      <c r="E27" s="156"/>
      <c r="F27" s="156"/>
      <c r="G27" s="156"/>
      <c r="H27" s="156"/>
      <c r="I27" s="156"/>
    </row>
    <row r="28" spans="1:9" ht="16.5">
      <c r="A28" s="156"/>
      <c r="B28" s="156"/>
      <c r="C28" s="156" t="s">
        <v>167</v>
      </c>
      <c r="D28" s="156">
        <v>2</v>
      </c>
      <c r="E28" s="156"/>
      <c r="F28" s="156"/>
      <c r="G28" s="156"/>
      <c r="H28" s="156"/>
      <c r="I28" s="156"/>
    </row>
    <row r="29" spans="1:9" ht="16.5">
      <c r="A29" s="156"/>
      <c r="B29" s="156"/>
      <c r="C29" s="156" t="s">
        <v>168</v>
      </c>
      <c r="D29" s="156">
        <v>3</v>
      </c>
      <c r="E29" s="156"/>
      <c r="F29" s="156"/>
      <c r="G29" s="156"/>
      <c r="H29" s="156"/>
      <c r="I29" s="156"/>
    </row>
    <row r="30" spans="1:9" ht="16.5">
      <c r="A30" s="156"/>
      <c r="B30" s="156"/>
      <c r="C30" s="156" t="s">
        <v>169</v>
      </c>
      <c r="D30" s="156">
        <v>3.5</v>
      </c>
      <c r="E30" s="156"/>
      <c r="F30" s="156"/>
      <c r="G30" s="156"/>
      <c r="H30" s="156"/>
      <c r="I30" s="156"/>
    </row>
    <row r="31" spans="1:9" ht="16.5">
      <c r="A31" s="156"/>
      <c r="B31" s="156"/>
      <c r="C31" s="156" t="s">
        <v>170</v>
      </c>
      <c r="D31" s="156">
        <v>5</v>
      </c>
      <c r="E31" s="156"/>
      <c r="F31" s="156"/>
      <c r="G31" s="156"/>
      <c r="H31" s="156"/>
      <c r="I31" s="156"/>
    </row>
    <row r="32" spans="1:9" ht="16.5">
      <c r="A32" s="156"/>
      <c r="B32" s="156"/>
      <c r="C32" s="156" t="s">
        <v>171</v>
      </c>
      <c r="D32" s="156">
        <v>6</v>
      </c>
      <c r="E32" s="156"/>
      <c r="F32" s="156"/>
      <c r="G32" s="156"/>
      <c r="H32" s="156"/>
      <c r="I32" s="156"/>
    </row>
    <row r="33" spans="1:9" ht="16.5">
      <c r="A33" s="156"/>
      <c r="B33" s="156"/>
      <c r="C33" s="156" t="s">
        <v>172</v>
      </c>
      <c r="D33" s="156">
        <v>8</v>
      </c>
      <c r="E33" s="156"/>
      <c r="F33" s="156"/>
      <c r="G33" s="156"/>
      <c r="H33" s="156"/>
      <c r="I33" s="156"/>
    </row>
  </sheetData>
  <sheetProtection algorithmName="SHA-512" hashValue="d5qAA2AUF0/g+Gi91xeQUKbArfjjJ56DMpInjxUFouASktnhkYk0/Bj/B2K0w3JKnR7FunZBO1RK4E2/cSbiTA==" saltValue="VnDPXCufeRI0H+i2QO/eXg==" spinCount="100000" sheet="1" objects="1" scenarios="1"/>
  <mergeCells count="5">
    <mergeCell ref="A12:A13"/>
    <mergeCell ref="B12:D12"/>
    <mergeCell ref="E12:E13"/>
    <mergeCell ref="F12:F13"/>
    <mergeCell ref="G12:G13"/>
  </mergeCells>
  <phoneticPr fontId="2"/>
  <conditionalFormatting sqref="H14">
    <cfRule type="containsText" dxfId="1" priority="2" operator="containsText" text="チーム">
      <formula>NOT(ISERROR(SEARCH("チーム",H14)))</formula>
    </cfRule>
  </conditionalFormatting>
  <conditionalFormatting sqref="H14:H25">
    <cfRule type="containsText" dxfId="0" priority="1" operator="containsText" text="チーム">
      <formula>NOT(ISERROR(SEARCH("チーム",H14)))</formula>
    </cfRule>
  </conditionalFormatting>
  <dataValidations count="2">
    <dataValidation type="list" allowBlank="1" showInputMessage="1" showErrorMessage="1" sqref="E14:G25" xr:uid="{00000000-0002-0000-0200-000000000000}">
      <formula1>$M$3:$N$3</formula1>
    </dataValidation>
    <dataValidation type="list" allowBlank="1" showInputMessage="1" showErrorMessage="1" sqref="C14:C25" xr:uid="{00000000-0002-0000-0200-000001000000}">
      <formula1>"1,2,3,3.5,4,4.5,5,5.5,6,6.5,7,7.5,8"</formula1>
    </dataValidation>
  </dataValidations>
  <pageMargins left="0.7" right="0.7" top="0.75" bottom="0.75" header="0.3" footer="0.3"/>
  <pageSetup paperSize="9" scale="55"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5"/>
  <sheetViews>
    <sheetView view="pageBreakPreview" topLeftCell="A12" zoomScale="70" zoomScaleNormal="80" zoomScaleSheetLayoutView="70" zoomScalePageLayoutView="70" workbookViewId="0">
      <selection activeCell="D40" sqref="D40"/>
    </sheetView>
  </sheetViews>
  <sheetFormatPr defaultRowHeight="13.5"/>
  <cols>
    <col min="1" max="1" width="4.5" style="1" customWidth="1"/>
    <col min="2" max="2" width="17.25" style="1" customWidth="1"/>
    <col min="3" max="3" width="14.875" style="1" customWidth="1"/>
    <col min="4" max="6" width="10.625" style="1" customWidth="1"/>
    <col min="7" max="18" width="9.25" style="1" customWidth="1"/>
    <col min="19" max="19" width="8.125" style="1" customWidth="1"/>
    <col min="20" max="29" width="7.25" style="1" customWidth="1"/>
    <col min="30" max="30" width="10.375" style="1" customWidth="1"/>
    <col min="31" max="31" width="17.375" style="1" customWidth="1"/>
    <col min="32" max="16384" width="9" style="1"/>
  </cols>
  <sheetData>
    <row r="1" spans="1:19" ht="18" customHeight="1" thickBot="1">
      <c r="A1" s="8"/>
      <c r="B1" s="141" t="s">
        <v>109</v>
      </c>
      <c r="C1" s="142">
        <f>様式１!C1</f>
        <v>0</v>
      </c>
      <c r="D1" s="9"/>
      <c r="E1" s="9"/>
      <c r="F1" s="9"/>
      <c r="G1" s="11"/>
      <c r="H1" s="13"/>
      <c r="I1" s="13"/>
      <c r="J1" s="13"/>
      <c r="K1" s="13"/>
      <c r="M1" s="14"/>
      <c r="N1" s="15"/>
      <c r="O1" s="14"/>
      <c r="P1" s="14"/>
    </row>
    <row r="2" spans="1:19" ht="21.95" customHeight="1" thickTop="1" thickBot="1">
      <c r="A2" s="120"/>
      <c r="B2" s="120" t="s">
        <v>106</v>
      </c>
      <c r="C2" s="317">
        <f>様式１!C2</f>
        <v>0</v>
      </c>
      <c r="D2" s="318"/>
      <c r="E2" s="318"/>
      <c r="F2" s="318"/>
      <c r="G2" s="138"/>
      <c r="H2" s="122"/>
      <c r="I2" s="122"/>
      <c r="J2" s="122"/>
      <c r="K2" s="123"/>
      <c r="L2" s="123"/>
      <c r="M2" s="123"/>
      <c r="N2" s="123"/>
      <c r="O2" s="123"/>
      <c r="P2" s="123"/>
      <c r="Q2" s="7"/>
      <c r="R2" s="7"/>
      <c r="S2" s="7"/>
    </row>
    <row r="3" spans="1:19" ht="21.95" customHeight="1" thickTop="1">
      <c r="A3" s="120"/>
      <c r="B3" s="120"/>
      <c r="C3" s="123"/>
      <c r="D3" s="123"/>
      <c r="E3" s="123"/>
      <c r="F3" s="123"/>
      <c r="G3" s="122"/>
      <c r="H3" s="122"/>
      <c r="I3" s="124"/>
      <c r="J3" s="122"/>
      <c r="K3" s="123"/>
      <c r="L3" s="123"/>
      <c r="M3" s="123"/>
      <c r="N3" s="123"/>
      <c r="O3" s="123"/>
      <c r="P3" s="123"/>
      <c r="Q3" s="7"/>
      <c r="R3" s="7"/>
      <c r="S3" s="7"/>
    </row>
    <row r="4" spans="1:19" ht="84.75" customHeight="1">
      <c r="A4" s="16"/>
      <c r="B4" s="16"/>
      <c r="C4" s="16"/>
      <c r="D4" s="16"/>
      <c r="E4" s="16"/>
      <c r="F4" s="16"/>
      <c r="G4" s="319"/>
      <c r="H4" s="319"/>
      <c r="I4" s="87"/>
      <c r="J4" s="319"/>
      <c r="K4" s="319"/>
      <c r="L4" s="87"/>
      <c r="M4" s="7"/>
      <c r="N4" s="7"/>
      <c r="O4" s="7"/>
      <c r="P4" s="7"/>
      <c r="Q4" s="7"/>
      <c r="R4" s="7"/>
      <c r="S4" s="7"/>
    </row>
    <row r="5" spans="1:19" ht="33" customHeight="1" thickBot="1">
      <c r="A5" s="151" t="s">
        <v>129</v>
      </c>
      <c r="B5" s="18"/>
      <c r="C5" s="19"/>
      <c r="D5" s="19"/>
      <c r="E5" s="19"/>
      <c r="F5" s="19"/>
      <c r="S5" s="87"/>
    </row>
    <row r="6" spans="1:19" ht="28.5" customHeight="1">
      <c r="A6" s="320" t="s">
        <v>14</v>
      </c>
      <c r="B6" s="322" t="s">
        <v>102</v>
      </c>
      <c r="C6" s="323"/>
      <c r="D6" s="335" t="s">
        <v>103</v>
      </c>
      <c r="E6" s="336"/>
      <c r="F6" s="333"/>
      <c r="G6" s="326" t="s">
        <v>104</v>
      </c>
      <c r="H6" s="327"/>
      <c r="I6" s="327"/>
      <c r="J6" s="327"/>
      <c r="K6" s="327"/>
      <c r="L6" s="327"/>
      <c r="M6" s="327"/>
      <c r="N6" s="327"/>
      <c r="O6" s="327"/>
      <c r="P6" s="327"/>
      <c r="Q6" s="327"/>
      <c r="R6" s="328"/>
      <c r="S6" s="7"/>
    </row>
    <row r="7" spans="1:19" ht="27" customHeight="1">
      <c r="A7" s="321"/>
      <c r="B7" s="324"/>
      <c r="C7" s="325"/>
      <c r="D7" s="125" t="s">
        <v>131</v>
      </c>
      <c r="E7" s="153" t="s">
        <v>132</v>
      </c>
      <c r="F7" s="135" t="s">
        <v>133</v>
      </c>
      <c r="G7" s="119">
        <v>4</v>
      </c>
      <c r="H7" s="117">
        <v>5</v>
      </c>
      <c r="I7" s="117">
        <v>6</v>
      </c>
      <c r="J7" s="117">
        <v>7</v>
      </c>
      <c r="K7" s="117">
        <v>8</v>
      </c>
      <c r="L7" s="117">
        <v>9</v>
      </c>
      <c r="M7" s="117">
        <v>10</v>
      </c>
      <c r="N7" s="117">
        <v>11</v>
      </c>
      <c r="O7" s="117">
        <v>12</v>
      </c>
      <c r="P7" s="117">
        <v>1</v>
      </c>
      <c r="Q7" s="117">
        <v>2</v>
      </c>
      <c r="R7" s="118">
        <v>3</v>
      </c>
      <c r="S7" s="7"/>
    </row>
    <row r="8" spans="1:19" ht="22.5" customHeight="1">
      <c r="A8" s="21">
        <v>1</v>
      </c>
      <c r="B8" s="329"/>
      <c r="C8" s="330"/>
      <c r="D8" s="126"/>
      <c r="E8" s="53"/>
      <c r="F8" s="136"/>
      <c r="G8" s="127"/>
      <c r="H8" s="128"/>
      <c r="I8" s="129"/>
      <c r="J8" s="128"/>
      <c r="K8" s="129"/>
      <c r="L8" s="128"/>
      <c r="M8" s="129"/>
      <c r="N8" s="128"/>
      <c r="O8" s="129"/>
      <c r="P8" s="128"/>
      <c r="Q8" s="129"/>
      <c r="R8" s="130"/>
      <c r="S8" s="7"/>
    </row>
    <row r="9" spans="1:19" ht="22.5" customHeight="1">
      <c r="A9" s="21">
        <v>2</v>
      </c>
      <c r="B9" s="329"/>
      <c r="C9" s="330"/>
      <c r="D9" s="126"/>
      <c r="E9" s="53"/>
      <c r="F9" s="136"/>
      <c r="G9" s="127"/>
      <c r="H9" s="128"/>
      <c r="I9" s="129"/>
      <c r="J9" s="128"/>
      <c r="K9" s="129"/>
      <c r="L9" s="128"/>
      <c r="M9" s="129"/>
      <c r="N9" s="128"/>
      <c r="O9" s="129"/>
      <c r="P9" s="128"/>
      <c r="Q9" s="129"/>
      <c r="R9" s="130"/>
      <c r="S9" s="7"/>
    </row>
    <row r="10" spans="1:19" ht="22.5" customHeight="1">
      <c r="A10" s="21">
        <v>3</v>
      </c>
      <c r="B10" s="329"/>
      <c r="C10" s="330"/>
      <c r="D10" s="126"/>
      <c r="E10" s="53"/>
      <c r="F10" s="136"/>
      <c r="G10" s="127"/>
      <c r="H10" s="128"/>
      <c r="I10" s="129"/>
      <c r="J10" s="128"/>
      <c r="K10" s="129"/>
      <c r="L10" s="128"/>
      <c r="M10" s="129"/>
      <c r="N10" s="128"/>
      <c r="O10" s="129"/>
      <c r="P10" s="128"/>
      <c r="Q10" s="129"/>
      <c r="R10" s="130"/>
      <c r="S10" s="7"/>
    </row>
    <row r="11" spans="1:19" ht="22.5" customHeight="1">
      <c r="A11" s="21">
        <v>4</v>
      </c>
      <c r="B11" s="329"/>
      <c r="C11" s="330"/>
      <c r="D11" s="126"/>
      <c r="E11" s="53"/>
      <c r="F11" s="136"/>
      <c r="G11" s="127"/>
      <c r="H11" s="128"/>
      <c r="I11" s="129"/>
      <c r="J11" s="128"/>
      <c r="K11" s="129"/>
      <c r="L11" s="128"/>
      <c r="M11" s="129"/>
      <c r="N11" s="128"/>
      <c r="O11" s="129"/>
      <c r="P11" s="128"/>
      <c r="Q11" s="129"/>
      <c r="R11" s="130"/>
      <c r="S11" s="7"/>
    </row>
    <row r="12" spans="1:19" ht="22.5" customHeight="1">
      <c r="A12" s="21">
        <v>5</v>
      </c>
      <c r="B12" s="329"/>
      <c r="C12" s="330"/>
      <c r="D12" s="126"/>
      <c r="E12" s="53"/>
      <c r="F12" s="136"/>
      <c r="G12" s="127"/>
      <c r="H12" s="128"/>
      <c r="I12" s="129"/>
      <c r="J12" s="128"/>
      <c r="K12" s="129"/>
      <c r="L12" s="128"/>
      <c r="M12" s="129"/>
      <c r="N12" s="128"/>
      <c r="O12" s="129"/>
      <c r="P12" s="128"/>
      <c r="Q12" s="129"/>
      <c r="R12" s="130"/>
      <c r="S12" s="7"/>
    </row>
    <row r="13" spans="1:19" ht="22.5" customHeight="1">
      <c r="A13" s="21">
        <v>6</v>
      </c>
      <c r="B13" s="329"/>
      <c r="C13" s="330"/>
      <c r="D13" s="126"/>
      <c r="E13" s="53"/>
      <c r="F13" s="136"/>
      <c r="G13" s="127"/>
      <c r="H13" s="128"/>
      <c r="I13" s="129"/>
      <c r="J13" s="128"/>
      <c r="K13" s="129"/>
      <c r="L13" s="128"/>
      <c r="M13" s="129"/>
      <c r="N13" s="128"/>
      <c r="O13" s="129"/>
      <c r="P13" s="128"/>
      <c r="Q13" s="129"/>
      <c r="R13" s="130"/>
      <c r="S13" s="7"/>
    </row>
    <row r="14" spans="1:19" ht="22.5" customHeight="1">
      <c r="A14" s="21">
        <v>7</v>
      </c>
      <c r="B14" s="329"/>
      <c r="C14" s="330"/>
      <c r="D14" s="126"/>
      <c r="E14" s="53"/>
      <c r="F14" s="136"/>
      <c r="G14" s="127"/>
      <c r="H14" s="128"/>
      <c r="I14" s="129"/>
      <c r="J14" s="128"/>
      <c r="K14" s="129"/>
      <c r="L14" s="128"/>
      <c r="M14" s="129"/>
      <c r="N14" s="128"/>
      <c r="O14" s="129"/>
      <c r="P14" s="128"/>
      <c r="Q14" s="129"/>
      <c r="R14" s="130"/>
      <c r="S14" s="7"/>
    </row>
    <row r="15" spans="1:19" ht="22.5" customHeight="1">
      <c r="A15" s="21">
        <v>8</v>
      </c>
      <c r="B15" s="329"/>
      <c r="C15" s="330"/>
      <c r="D15" s="126"/>
      <c r="E15" s="53"/>
      <c r="F15" s="136"/>
      <c r="G15" s="127"/>
      <c r="H15" s="128"/>
      <c r="I15" s="129"/>
      <c r="J15" s="128"/>
      <c r="K15" s="129"/>
      <c r="L15" s="128"/>
      <c r="M15" s="129"/>
      <c r="N15" s="128"/>
      <c r="O15" s="129"/>
      <c r="P15" s="128"/>
      <c r="Q15" s="129"/>
      <c r="R15" s="130"/>
      <c r="S15" s="7"/>
    </row>
    <row r="16" spans="1:19" ht="22.5" customHeight="1">
      <c r="A16" s="21">
        <v>9</v>
      </c>
      <c r="B16" s="329"/>
      <c r="C16" s="330"/>
      <c r="D16" s="126"/>
      <c r="E16" s="53"/>
      <c r="F16" s="136"/>
      <c r="G16" s="127"/>
      <c r="H16" s="128"/>
      <c r="I16" s="129"/>
      <c r="J16" s="128"/>
      <c r="K16" s="129"/>
      <c r="L16" s="128"/>
      <c r="M16" s="129"/>
      <c r="N16" s="128"/>
      <c r="O16" s="129"/>
      <c r="P16" s="128"/>
      <c r="Q16" s="129"/>
      <c r="R16" s="130"/>
      <c r="S16" s="7"/>
    </row>
    <row r="17" spans="1:19" ht="22.5" customHeight="1">
      <c r="A17" s="21">
        <v>10</v>
      </c>
      <c r="B17" s="329"/>
      <c r="C17" s="330"/>
      <c r="D17" s="126"/>
      <c r="E17" s="53"/>
      <c r="F17" s="136"/>
      <c r="G17" s="127"/>
      <c r="H17" s="128"/>
      <c r="I17" s="129"/>
      <c r="J17" s="128"/>
      <c r="K17" s="129"/>
      <c r="L17" s="128"/>
      <c r="M17" s="129"/>
      <c r="N17" s="128"/>
      <c r="O17" s="129"/>
      <c r="P17" s="128"/>
      <c r="Q17" s="129"/>
      <c r="R17" s="130"/>
      <c r="S17" s="7"/>
    </row>
    <row r="18" spans="1:19" ht="22.5" customHeight="1">
      <c r="A18" s="21">
        <v>11</v>
      </c>
      <c r="B18" s="329"/>
      <c r="C18" s="330"/>
      <c r="D18" s="126"/>
      <c r="E18" s="53"/>
      <c r="F18" s="136"/>
      <c r="G18" s="127"/>
      <c r="H18" s="128"/>
      <c r="I18" s="129"/>
      <c r="J18" s="128"/>
      <c r="K18" s="129"/>
      <c r="L18" s="128"/>
      <c r="M18" s="129"/>
      <c r="N18" s="128"/>
      <c r="O18" s="129"/>
      <c r="P18" s="128"/>
      <c r="Q18" s="129"/>
      <c r="R18" s="130"/>
      <c r="S18" s="7"/>
    </row>
    <row r="19" spans="1:19" ht="22.5" customHeight="1">
      <c r="A19" s="21">
        <v>12</v>
      </c>
      <c r="B19" s="329"/>
      <c r="C19" s="330"/>
      <c r="D19" s="126"/>
      <c r="E19" s="53"/>
      <c r="F19" s="136"/>
      <c r="G19" s="127"/>
      <c r="H19" s="128"/>
      <c r="I19" s="129"/>
      <c r="J19" s="128"/>
      <c r="K19" s="129"/>
      <c r="L19" s="128"/>
      <c r="M19" s="129"/>
      <c r="N19" s="128"/>
      <c r="O19" s="129"/>
      <c r="P19" s="128"/>
      <c r="Q19" s="129"/>
      <c r="R19" s="130"/>
      <c r="S19" s="7"/>
    </row>
    <row r="20" spans="1:19" ht="22.5" customHeight="1">
      <c r="A20" s="21">
        <v>13</v>
      </c>
      <c r="B20" s="329"/>
      <c r="C20" s="330"/>
      <c r="D20" s="126"/>
      <c r="E20" s="53"/>
      <c r="F20" s="136"/>
      <c r="G20" s="127"/>
      <c r="H20" s="128"/>
      <c r="I20" s="129"/>
      <c r="J20" s="128"/>
      <c r="K20" s="129"/>
      <c r="L20" s="128"/>
      <c r="M20" s="129"/>
      <c r="N20" s="128"/>
      <c r="O20" s="129"/>
      <c r="P20" s="128"/>
      <c r="Q20" s="129"/>
      <c r="R20" s="130"/>
      <c r="S20" s="7"/>
    </row>
    <row r="21" spans="1:19" ht="22.5" customHeight="1">
      <c r="A21" s="21">
        <v>14</v>
      </c>
      <c r="B21" s="329"/>
      <c r="C21" s="330"/>
      <c r="D21" s="126"/>
      <c r="E21" s="53"/>
      <c r="F21" s="136"/>
      <c r="G21" s="127"/>
      <c r="H21" s="128"/>
      <c r="I21" s="129"/>
      <c r="J21" s="128"/>
      <c r="K21" s="129"/>
      <c r="L21" s="128"/>
      <c r="M21" s="129"/>
      <c r="N21" s="128"/>
      <c r="O21" s="129"/>
      <c r="P21" s="128"/>
      <c r="Q21" s="129"/>
      <c r="R21" s="130"/>
      <c r="S21" s="7"/>
    </row>
    <row r="22" spans="1:19" ht="22.5" customHeight="1">
      <c r="A22" s="21">
        <v>15</v>
      </c>
      <c r="B22" s="329"/>
      <c r="C22" s="330"/>
      <c r="D22" s="126"/>
      <c r="E22" s="53"/>
      <c r="F22" s="136"/>
      <c r="G22" s="127"/>
      <c r="H22" s="128"/>
      <c r="I22" s="129"/>
      <c r="J22" s="128"/>
      <c r="K22" s="129"/>
      <c r="L22" s="128"/>
      <c r="M22" s="129"/>
      <c r="N22" s="128"/>
      <c r="O22" s="129"/>
      <c r="P22" s="128"/>
      <c r="Q22" s="129"/>
      <c r="R22" s="130"/>
      <c r="S22" s="7"/>
    </row>
    <row r="23" spans="1:19" ht="22.5" customHeight="1">
      <c r="A23" s="21">
        <v>16</v>
      </c>
      <c r="B23" s="329"/>
      <c r="C23" s="330"/>
      <c r="D23" s="126"/>
      <c r="E23" s="53"/>
      <c r="F23" s="136"/>
      <c r="G23" s="127"/>
      <c r="H23" s="128"/>
      <c r="I23" s="129"/>
      <c r="J23" s="128"/>
      <c r="K23" s="129"/>
      <c r="L23" s="128"/>
      <c r="M23" s="129"/>
      <c r="N23" s="128"/>
      <c r="O23" s="129"/>
      <c r="P23" s="128"/>
      <c r="Q23" s="129"/>
      <c r="R23" s="130"/>
      <c r="S23" s="7"/>
    </row>
    <row r="24" spans="1:19" ht="22.5" customHeight="1">
      <c r="A24" s="21">
        <v>17</v>
      </c>
      <c r="B24" s="329"/>
      <c r="C24" s="330"/>
      <c r="D24" s="126"/>
      <c r="E24" s="53"/>
      <c r="F24" s="136"/>
      <c r="G24" s="127"/>
      <c r="H24" s="128"/>
      <c r="I24" s="129"/>
      <c r="J24" s="128"/>
      <c r="K24" s="129"/>
      <c r="L24" s="128"/>
      <c r="M24" s="129"/>
      <c r="N24" s="128"/>
      <c r="O24" s="129"/>
      <c r="P24" s="128"/>
      <c r="Q24" s="129"/>
      <c r="R24" s="130"/>
      <c r="S24" s="7"/>
    </row>
    <row r="25" spans="1:19" ht="22.5" customHeight="1">
      <c r="A25" s="21">
        <v>18</v>
      </c>
      <c r="B25" s="329"/>
      <c r="C25" s="330"/>
      <c r="D25" s="126"/>
      <c r="E25" s="53"/>
      <c r="F25" s="136"/>
      <c r="G25" s="127"/>
      <c r="H25" s="128"/>
      <c r="I25" s="129"/>
      <c r="J25" s="128"/>
      <c r="K25" s="129"/>
      <c r="L25" s="128"/>
      <c r="M25" s="129"/>
      <c r="N25" s="128"/>
      <c r="O25" s="129"/>
      <c r="P25" s="128"/>
      <c r="Q25" s="129"/>
      <c r="R25" s="130"/>
      <c r="S25" s="7"/>
    </row>
    <row r="26" spans="1:19" ht="22.5" customHeight="1">
      <c r="A26" s="21">
        <v>19</v>
      </c>
      <c r="B26" s="329"/>
      <c r="C26" s="330"/>
      <c r="D26" s="126"/>
      <c r="E26" s="53"/>
      <c r="F26" s="136"/>
      <c r="G26" s="127"/>
      <c r="H26" s="128"/>
      <c r="I26" s="129"/>
      <c r="J26" s="128"/>
      <c r="K26" s="129"/>
      <c r="L26" s="128"/>
      <c r="M26" s="129"/>
      <c r="N26" s="128"/>
      <c r="O26" s="129"/>
      <c r="P26" s="128"/>
      <c r="Q26" s="129"/>
      <c r="R26" s="130"/>
      <c r="S26" s="7"/>
    </row>
    <row r="27" spans="1:19" ht="22.5" customHeight="1">
      <c r="A27" s="21">
        <v>20</v>
      </c>
      <c r="B27" s="329"/>
      <c r="C27" s="330"/>
      <c r="D27" s="126"/>
      <c r="E27" s="53"/>
      <c r="F27" s="136"/>
      <c r="G27" s="127"/>
      <c r="H27" s="128"/>
      <c r="I27" s="129"/>
      <c r="J27" s="128"/>
      <c r="K27" s="129"/>
      <c r="L27" s="128"/>
      <c r="M27" s="129"/>
      <c r="N27" s="128"/>
      <c r="O27" s="129"/>
      <c r="P27" s="128"/>
      <c r="Q27" s="129"/>
      <c r="R27" s="130"/>
      <c r="S27" s="7"/>
    </row>
    <row r="28" spans="1:19" ht="22.5" customHeight="1">
      <c r="A28" s="21">
        <v>21</v>
      </c>
      <c r="B28" s="329"/>
      <c r="C28" s="330"/>
      <c r="D28" s="126"/>
      <c r="E28" s="53"/>
      <c r="F28" s="136"/>
      <c r="G28" s="127"/>
      <c r="H28" s="128"/>
      <c r="I28" s="129"/>
      <c r="J28" s="128"/>
      <c r="K28" s="129"/>
      <c r="L28" s="128"/>
      <c r="M28" s="129"/>
      <c r="N28" s="128"/>
      <c r="O28" s="129"/>
      <c r="P28" s="128"/>
      <c r="Q28" s="129"/>
      <c r="R28" s="130"/>
      <c r="S28" s="7"/>
    </row>
    <row r="29" spans="1:19" ht="22.5" customHeight="1">
      <c r="A29" s="21">
        <v>22</v>
      </c>
      <c r="B29" s="329"/>
      <c r="C29" s="330"/>
      <c r="D29" s="126"/>
      <c r="E29" s="53"/>
      <c r="F29" s="136"/>
      <c r="G29" s="127"/>
      <c r="H29" s="128"/>
      <c r="I29" s="129"/>
      <c r="J29" s="128"/>
      <c r="K29" s="129"/>
      <c r="L29" s="128"/>
      <c r="M29" s="129"/>
      <c r="N29" s="128"/>
      <c r="O29" s="129"/>
      <c r="P29" s="128"/>
      <c r="Q29" s="129"/>
      <c r="R29" s="130"/>
      <c r="S29" s="7"/>
    </row>
    <row r="30" spans="1:19" ht="22.5" customHeight="1">
      <c r="A30" s="21">
        <v>23</v>
      </c>
      <c r="B30" s="329"/>
      <c r="C30" s="330"/>
      <c r="D30" s="126"/>
      <c r="E30" s="53"/>
      <c r="F30" s="136"/>
      <c r="G30" s="127"/>
      <c r="H30" s="128"/>
      <c r="I30" s="129"/>
      <c r="J30" s="128"/>
      <c r="K30" s="129"/>
      <c r="L30" s="128"/>
      <c r="M30" s="129"/>
      <c r="N30" s="128"/>
      <c r="O30" s="129"/>
      <c r="P30" s="128"/>
      <c r="Q30" s="129"/>
      <c r="R30" s="130"/>
      <c r="S30" s="7"/>
    </row>
    <row r="31" spans="1:19" ht="22.5" customHeight="1">
      <c r="A31" s="21">
        <v>24</v>
      </c>
      <c r="B31" s="329"/>
      <c r="C31" s="330"/>
      <c r="D31" s="126"/>
      <c r="E31" s="53"/>
      <c r="F31" s="136"/>
      <c r="G31" s="127"/>
      <c r="H31" s="128"/>
      <c r="I31" s="129"/>
      <c r="J31" s="128"/>
      <c r="K31" s="129"/>
      <c r="L31" s="128"/>
      <c r="M31" s="129"/>
      <c r="N31" s="128"/>
      <c r="O31" s="129"/>
      <c r="P31" s="128"/>
      <c r="Q31" s="129"/>
      <c r="R31" s="130"/>
      <c r="S31" s="7"/>
    </row>
    <row r="32" spans="1:19" ht="22.5" customHeight="1">
      <c r="A32" s="21">
        <v>25</v>
      </c>
      <c r="B32" s="329"/>
      <c r="C32" s="330"/>
      <c r="D32" s="126"/>
      <c r="E32" s="53"/>
      <c r="F32" s="136"/>
      <c r="G32" s="127"/>
      <c r="H32" s="128"/>
      <c r="I32" s="129"/>
      <c r="J32" s="128"/>
      <c r="K32" s="129"/>
      <c r="L32" s="128"/>
      <c r="M32" s="129"/>
      <c r="N32" s="128"/>
      <c r="O32" s="129"/>
      <c r="P32" s="128"/>
      <c r="Q32" s="129"/>
      <c r="R32" s="130"/>
      <c r="S32" s="7"/>
    </row>
    <row r="33" spans="1:19" ht="22.5" customHeight="1">
      <c r="A33" s="21">
        <v>26</v>
      </c>
      <c r="B33" s="329"/>
      <c r="C33" s="330"/>
      <c r="D33" s="126"/>
      <c r="E33" s="53"/>
      <c r="F33" s="136"/>
      <c r="G33" s="127"/>
      <c r="H33" s="128"/>
      <c r="I33" s="129"/>
      <c r="J33" s="128"/>
      <c r="K33" s="129"/>
      <c r="L33" s="128"/>
      <c r="M33" s="129"/>
      <c r="N33" s="128"/>
      <c r="O33" s="129"/>
      <c r="P33" s="128"/>
      <c r="Q33" s="129"/>
      <c r="R33" s="130"/>
      <c r="S33" s="7"/>
    </row>
    <row r="34" spans="1:19" ht="22.5" customHeight="1">
      <c r="A34" s="21">
        <v>27</v>
      </c>
      <c r="B34" s="329"/>
      <c r="C34" s="330"/>
      <c r="D34" s="126"/>
      <c r="E34" s="53"/>
      <c r="F34" s="136"/>
      <c r="G34" s="127"/>
      <c r="H34" s="128"/>
      <c r="I34" s="129"/>
      <c r="J34" s="128"/>
      <c r="K34" s="129"/>
      <c r="L34" s="128"/>
      <c r="M34" s="129"/>
      <c r="N34" s="128"/>
      <c r="O34" s="129"/>
      <c r="P34" s="128"/>
      <c r="Q34" s="129"/>
      <c r="R34" s="130"/>
      <c r="S34" s="7"/>
    </row>
    <row r="35" spans="1:19" ht="22.5" customHeight="1">
      <c r="A35" s="21">
        <v>28</v>
      </c>
      <c r="B35" s="329"/>
      <c r="C35" s="330"/>
      <c r="D35" s="126"/>
      <c r="E35" s="53"/>
      <c r="F35" s="136"/>
      <c r="G35" s="127"/>
      <c r="H35" s="128"/>
      <c r="I35" s="129"/>
      <c r="J35" s="128"/>
      <c r="K35" s="129"/>
      <c r="L35" s="128"/>
      <c r="M35" s="129"/>
      <c r="N35" s="128"/>
      <c r="O35" s="129"/>
      <c r="P35" s="128"/>
      <c r="Q35" s="129"/>
      <c r="R35" s="130"/>
      <c r="S35" s="7"/>
    </row>
    <row r="36" spans="1:19" ht="22.5" customHeight="1">
      <c r="A36" s="21">
        <v>29</v>
      </c>
      <c r="B36" s="329"/>
      <c r="C36" s="330"/>
      <c r="D36" s="126"/>
      <c r="E36" s="53"/>
      <c r="F36" s="136"/>
      <c r="G36" s="127"/>
      <c r="H36" s="128"/>
      <c r="I36" s="129"/>
      <c r="J36" s="128"/>
      <c r="K36" s="129"/>
      <c r="L36" s="128"/>
      <c r="M36" s="129"/>
      <c r="N36" s="128"/>
      <c r="O36" s="129"/>
      <c r="P36" s="128"/>
      <c r="Q36" s="129"/>
      <c r="R36" s="130"/>
      <c r="S36" s="7"/>
    </row>
    <row r="37" spans="1:19" ht="22.5" customHeight="1">
      <c r="A37" s="21">
        <v>30</v>
      </c>
      <c r="B37" s="329"/>
      <c r="C37" s="330"/>
      <c r="D37" s="126"/>
      <c r="E37" s="53"/>
      <c r="F37" s="136"/>
      <c r="G37" s="127"/>
      <c r="H37" s="128"/>
      <c r="I37" s="129"/>
      <c r="J37" s="128"/>
      <c r="K37" s="129"/>
      <c r="L37" s="128"/>
      <c r="M37" s="129"/>
      <c r="N37" s="128"/>
      <c r="O37" s="129"/>
      <c r="P37" s="128"/>
      <c r="Q37" s="129"/>
      <c r="R37" s="130"/>
      <c r="S37" s="7"/>
    </row>
    <row r="38" spans="1:19" ht="22.5" customHeight="1">
      <c r="A38" s="21">
        <v>31</v>
      </c>
      <c r="B38" s="329"/>
      <c r="C38" s="330"/>
      <c r="D38" s="126"/>
      <c r="E38" s="53"/>
      <c r="F38" s="136"/>
      <c r="G38" s="127"/>
      <c r="H38" s="128"/>
      <c r="I38" s="129"/>
      <c r="J38" s="128"/>
      <c r="K38" s="129"/>
      <c r="L38" s="128"/>
      <c r="M38" s="129"/>
      <c r="N38" s="128"/>
      <c r="O38" s="129"/>
      <c r="P38" s="128"/>
      <c r="Q38" s="129"/>
      <c r="R38" s="130"/>
      <c r="S38" s="7"/>
    </row>
    <row r="39" spans="1:19" ht="22.5" customHeight="1">
      <c r="A39" s="21">
        <v>32</v>
      </c>
      <c r="B39" s="329"/>
      <c r="C39" s="330"/>
      <c r="D39" s="126"/>
      <c r="E39" s="53"/>
      <c r="F39" s="136"/>
      <c r="G39" s="127"/>
      <c r="H39" s="128"/>
      <c r="I39" s="129"/>
      <c r="J39" s="128"/>
      <c r="K39" s="129"/>
      <c r="L39" s="128"/>
      <c r="M39" s="129"/>
      <c r="N39" s="128"/>
      <c r="O39" s="129"/>
      <c r="P39" s="128"/>
      <c r="Q39" s="129"/>
      <c r="R39" s="130"/>
      <c r="S39" s="7"/>
    </row>
    <row r="40" spans="1:19" ht="22.5" customHeight="1">
      <c r="A40" s="21">
        <v>33</v>
      </c>
      <c r="B40" s="329"/>
      <c r="C40" s="330"/>
      <c r="D40" s="126"/>
      <c r="E40" s="53"/>
      <c r="F40" s="136"/>
      <c r="G40" s="127"/>
      <c r="H40" s="128"/>
      <c r="I40" s="129"/>
      <c r="J40" s="128"/>
      <c r="K40" s="129"/>
      <c r="L40" s="128"/>
      <c r="M40" s="129"/>
      <c r="N40" s="128"/>
      <c r="O40" s="129"/>
      <c r="P40" s="128"/>
      <c r="Q40" s="129"/>
      <c r="R40" s="130"/>
      <c r="S40" s="7"/>
    </row>
    <row r="41" spans="1:19" ht="22.5" customHeight="1">
      <c r="A41" s="21">
        <v>34</v>
      </c>
      <c r="B41" s="329"/>
      <c r="C41" s="330"/>
      <c r="D41" s="126"/>
      <c r="E41" s="53"/>
      <c r="F41" s="136"/>
      <c r="G41" s="127"/>
      <c r="H41" s="128"/>
      <c r="I41" s="129"/>
      <c r="J41" s="128"/>
      <c r="K41" s="129"/>
      <c r="L41" s="128"/>
      <c r="M41" s="129"/>
      <c r="N41" s="128"/>
      <c r="O41" s="129"/>
      <c r="P41" s="128"/>
      <c r="Q41" s="129"/>
      <c r="R41" s="130"/>
      <c r="S41" s="7"/>
    </row>
    <row r="42" spans="1:19" ht="22.5" customHeight="1">
      <c r="A42" s="21">
        <v>35</v>
      </c>
      <c r="B42" s="329"/>
      <c r="C42" s="330"/>
      <c r="D42" s="126"/>
      <c r="E42" s="53"/>
      <c r="F42" s="136"/>
      <c r="G42" s="127"/>
      <c r="H42" s="128"/>
      <c r="I42" s="129"/>
      <c r="J42" s="128"/>
      <c r="K42" s="129"/>
      <c r="L42" s="128"/>
      <c r="M42" s="129"/>
      <c r="N42" s="128"/>
      <c r="O42" s="129"/>
      <c r="P42" s="128"/>
      <c r="Q42" s="129"/>
      <c r="R42" s="130"/>
      <c r="S42" s="7"/>
    </row>
    <row r="43" spans="1:19" ht="22.5" customHeight="1">
      <c r="A43" s="21">
        <v>36</v>
      </c>
      <c r="B43" s="329"/>
      <c r="C43" s="330"/>
      <c r="D43" s="126"/>
      <c r="E43" s="53"/>
      <c r="F43" s="136"/>
      <c r="G43" s="127"/>
      <c r="H43" s="128"/>
      <c r="I43" s="129"/>
      <c r="J43" s="128"/>
      <c r="K43" s="129"/>
      <c r="L43" s="128"/>
      <c r="M43" s="129"/>
      <c r="N43" s="128"/>
      <c r="O43" s="129"/>
      <c r="P43" s="128"/>
      <c r="Q43" s="129"/>
      <c r="R43" s="130"/>
      <c r="S43" s="7"/>
    </row>
    <row r="44" spans="1:19" ht="22.5" customHeight="1">
      <c r="A44" s="21">
        <v>37</v>
      </c>
      <c r="B44" s="329"/>
      <c r="C44" s="330"/>
      <c r="D44" s="126"/>
      <c r="E44" s="53"/>
      <c r="F44" s="136"/>
      <c r="G44" s="127"/>
      <c r="H44" s="128"/>
      <c r="I44" s="129"/>
      <c r="J44" s="128"/>
      <c r="K44" s="129"/>
      <c r="L44" s="128"/>
      <c r="M44" s="129"/>
      <c r="N44" s="128"/>
      <c r="O44" s="129"/>
      <c r="P44" s="128"/>
      <c r="Q44" s="129"/>
      <c r="R44" s="130"/>
      <c r="S44" s="7"/>
    </row>
    <row r="45" spans="1:19" ht="22.5" customHeight="1">
      <c r="A45" s="21">
        <v>38</v>
      </c>
      <c r="B45" s="329"/>
      <c r="C45" s="330"/>
      <c r="D45" s="126"/>
      <c r="E45" s="53"/>
      <c r="F45" s="136"/>
      <c r="G45" s="127"/>
      <c r="H45" s="128"/>
      <c r="I45" s="129"/>
      <c r="J45" s="128"/>
      <c r="K45" s="129"/>
      <c r="L45" s="128"/>
      <c r="M45" s="129"/>
      <c r="N45" s="128"/>
      <c r="O45" s="129"/>
      <c r="P45" s="128"/>
      <c r="Q45" s="129"/>
      <c r="R45" s="130"/>
      <c r="S45" s="7"/>
    </row>
    <row r="46" spans="1:19" ht="22.5" customHeight="1">
      <c r="A46" s="21">
        <v>39</v>
      </c>
      <c r="B46" s="329"/>
      <c r="C46" s="330"/>
      <c r="D46" s="126"/>
      <c r="E46" s="53"/>
      <c r="F46" s="136"/>
      <c r="G46" s="127"/>
      <c r="H46" s="128"/>
      <c r="I46" s="129"/>
      <c r="J46" s="128"/>
      <c r="K46" s="129"/>
      <c r="L46" s="128"/>
      <c r="M46" s="129"/>
      <c r="N46" s="128"/>
      <c r="O46" s="129"/>
      <c r="P46" s="128"/>
      <c r="Q46" s="129"/>
      <c r="R46" s="130"/>
      <c r="S46" s="7"/>
    </row>
    <row r="47" spans="1:19" ht="22.5" customHeight="1" thickBot="1">
      <c r="A47" s="139">
        <v>40</v>
      </c>
      <c r="B47" s="337"/>
      <c r="C47" s="338"/>
      <c r="D47" s="126"/>
      <c r="E47" s="53"/>
      <c r="F47" s="136"/>
      <c r="G47" s="131"/>
      <c r="H47" s="132"/>
      <c r="I47" s="133"/>
      <c r="J47" s="132"/>
      <c r="K47" s="133"/>
      <c r="L47" s="132"/>
      <c r="M47" s="133"/>
      <c r="N47" s="132"/>
      <c r="O47" s="133"/>
      <c r="P47" s="132"/>
      <c r="Q47" s="133"/>
      <c r="R47" s="134"/>
      <c r="S47" s="7"/>
    </row>
    <row r="48" spans="1:19" ht="26.1" customHeight="1" thickBot="1">
      <c r="A48" s="331" t="s">
        <v>105</v>
      </c>
      <c r="B48" s="332"/>
      <c r="C48" s="332"/>
      <c r="D48" s="332"/>
      <c r="E48" s="332"/>
      <c r="F48" s="333"/>
      <c r="G48" s="137">
        <f>COUNTIF(G8:G47,"○")</f>
        <v>0</v>
      </c>
      <c r="H48" s="137">
        <f t="shared" ref="H48:R48" si="0">COUNTIF(H8:H47,"○")</f>
        <v>0</v>
      </c>
      <c r="I48" s="137">
        <f t="shared" si="0"/>
        <v>0</v>
      </c>
      <c r="J48" s="137">
        <f t="shared" si="0"/>
        <v>0</v>
      </c>
      <c r="K48" s="137">
        <f t="shared" si="0"/>
        <v>0</v>
      </c>
      <c r="L48" s="137">
        <f t="shared" si="0"/>
        <v>0</v>
      </c>
      <c r="M48" s="137">
        <f t="shared" si="0"/>
        <v>0</v>
      </c>
      <c r="N48" s="137">
        <f t="shared" si="0"/>
        <v>0</v>
      </c>
      <c r="O48" s="137">
        <f t="shared" si="0"/>
        <v>0</v>
      </c>
      <c r="P48" s="137">
        <f t="shared" si="0"/>
        <v>0</v>
      </c>
      <c r="Q48" s="137">
        <f t="shared" si="0"/>
        <v>0</v>
      </c>
      <c r="R48" s="137">
        <f t="shared" si="0"/>
        <v>0</v>
      </c>
      <c r="S48" s="7"/>
    </row>
    <row r="49" spans="3:22">
      <c r="S49" s="7"/>
    </row>
    <row r="50" spans="3:22">
      <c r="C50" s="334"/>
      <c r="D50" s="334"/>
      <c r="E50" s="334"/>
      <c r="F50" s="334"/>
      <c r="G50" s="334"/>
      <c r="H50" s="334"/>
      <c r="I50" s="334"/>
      <c r="J50" s="334"/>
      <c r="K50" s="334"/>
      <c r="L50" s="334"/>
      <c r="M50" s="334"/>
      <c r="N50" s="334"/>
      <c r="O50" s="334"/>
      <c r="P50" s="334"/>
      <c r="Q50" s="334"/>
      <c r="R50" s="334"/>
      <c r="S50" s="334"/>
      <c r="T50" s="334"/>
      <c r="U50" s="334"/>
      <c r="V50" s="334"/>
    </row>
    <row r="51" spans="3:22">
      <c r="S51" s="7"/>
    </row>
    <row r="52" spans="3:22">
      <c r="S52" s="7"/>
    </row>
    <row r="53" spans="3:22">
      <c r="S53" s="7"/>
    </row>
    <row r="54" spans="3:22">
      <c r="S54" s="7"/>
    </row>
    <row r="55" spans="3:22">
      <c r="D55" s="1" t="s">
        <v>51</v>
      </c>
      <c r="G55" s="1" t="s">
        <v>51</v>
      </c>
    </row>
  </sheetData>
  <sheetProtection password="CAB1" sheet="1"/>
  <mergeCells count="49">
    <mergeCell ref="C50:V50"/>
    <mergeCell ref="D6:F6"/>
    <mergeCell ref="B42:C42"/>
    <mergeCell ref="B43:C43"/>
    <mergeCell ref="B44:C44"/>
    <mergeCell ref="B45:C45"/>
    <mergeCell ref="B46:C46"/>
    <mergeCell ref="B47:C47"/>
    <mergeCell ref="B36:C36"/>
    <mergeCell ref="B37:C37"/>
    <mergeCell ref="B38:C38"/>
    <mergeCell ref="B39:C39"/>
    <mergeCell ref="B40:C40"/>
    <mergeCell ref="B41:C41"/>
    <mergeCell ref="B20:C20"/>
    <mergeCell ref="B32:C32"/>
    <mergeCell ref="B22:C22"/>
    <mergeCell ref="B33:C33"/>
    <mergeCell ref="B34:C34"/>
    <mergeCell ref="B35:C35"/>
    <mergeCell ref="A48:F48"/>
    <mergeCell ref="B26:C26"/>
    <mergeCell ref="B27:C27"/>
    <mergeCell ref="B28:C28"/>
    <mergeCell ref="B29:C29"/>
    <mergeCell ref="B30:C30"/>
    <mergeCell ref="B31:C31"/>
    <mergeCell ref="B19:C19"/>
    <mergeCell ref="B23:C23"/>
    <mergeCell ref="B24:C24"/>
    <mergeCell ref="B25:C25"/>
    <mergeCell ref="B8:C8"/>
    <mergeCell ref="B9:C9"/>
    <mergeCell ref="B10:C10"/>
    <mergeCell ref="B11:C11"/>
    <mergeCell ref="B12:C12"/>
    <mergeCell ref="B13:C13"/>
    <mergeCell ref="B14:C14"/>
    <mergeCell ref="B15:C15"/>
    <mergeCell ref="B16:C16"/>
    <mergeCell ref="B17:C17"/>
    <mergeCell ref="B18:C18"/>
    <mergeCell ref="B21:C21"/>
    <mergeCell ref="C2:F2"/>
    <mergeCell ref="G4:H4"/>
    <mergeCell ref="J4:K4"/>
    <mergeCell ref="A6:A7"/>
    <mergeCell ref="B6:C7"/>
    <mergeCell ref="G6:R6"/>
  </mergeCells>
  <phoneticPr fontId="2"/>
  <dataValidations count="2">
    <dataValidation type="list" allowBlank="1" showInputMessage="1" showErrorMessage="1" sqref="G8:R47" xr:uid="{00000000-0002-0000-0300-000000000000}">
      <formula1>$G$55</formula1>
    </dataValidation>
    <dataValidation type="list" allowBlank="1" showInputMessage="1" showErrorMessage="1" sqref="D8:F47" xr:uid="{00000000-0002-0000-0300-000001000000}">
      <formula1>$D$55:$D$55</formula1>
    </dataValidation>
  </dataValidations>
  <pageMargins left="0.62992125984251968" right="0.31496062992125984" top="0.82677165354330717" bottom="0.43307086614173229" header="0.51181102362204722" footer="0.27559055118110237"/>
  <pageSetup paperSize="9" scale="53" pageOrder="overThenDown" orientation="portrait" cellComments="asDisplayed" r:id="rId1"/>
  <headerFooter alignWithMargins="0">
    <oddHeader>&amp;L&amp;"ＭＳ Ｐゴシック,太字"&amp;22 令和６年度　保育施設職員配置状況確認書（様式２（常勤保育士））</oddHeader>
  </headerFooter>
  <rowBreaks count="1" manualBreakCount="1">
    <brk id="48" max="1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65"/>
  <sheetViews>
    <sheetView view="pageBreakPreview" topLeftCell="A18" zoomScale="70" zoomScaleNormal="75" zoomScaleSheetLayoutView="70" zoomScalePageLayoutView="70" workbookViewId="0">
      <selection activeCell="P58" sqref="P58"/>
    </sheetView>
  </sheetViews>
  <sheetFormatPr defaultRowHeight="13.5"/>
  <cols>
    <col min="1" max="1" width="4.5" style="1" customWidth="1"/>
    <col min="2" max="2" width="17.375" style="1" customWidth="1"/>
    <col min="3" max="3" width="7.375" style="1" customWidth="1"/>
    <col min="4" max="4" width="2.75" style="1" customWidth="1"/>
    <col min="5" max="5" width="3.125" style="1" customWidth="1"/>
    <col min="6" max="6" width="2.75" style="1" customWidth="1"/>
    <col min="7" max="7" width="3.125" style="1" customWidth="1"/>
    <col min="8" max="8" width="5.25" style="1" customWidth="1"/>
    <col min="9" max="9" width="2.75" style="1" customWidth="1"/>
    <col min="10" max="10" width="3.125" style="1" customWidth="1"/>
    <col min="11" max="11" width="2.5" style="1" customWidth="1"/>
    <col min="12" max="12" width="7.625" style="1" customWidth="1"/>
    <col min="13" max="13" width="3.625" style="1" customWidth="1"/>
    <col min="14" max="14" width="7.625" style="1" customWidth="1"/>
    <col min="15" max="15" width="5.125" style="1" customWidth="1"/>
    <col min="16" max="16" width="7.625" style="1" customWidth="1"/>
    <col min="17" max="17" width="5.125" style="1" customWidth="1"/>
    <col min="18" max="18" width="7.625" style="1" customWidth="1"/>
    <col min="19" max="19" width="5.125" style="1" customWidth="1"/>
    <col min="20" max="20" width="7.625" style="1" customWidth="1"/>
    <col min="21" max="21" width="5.125" style="1" customWidth="1"/>
    <col min="22" max="22" width="7.625" style="1" customWidth="1"/>
    <col min="23" max="23" width="5.125" style="1" customWidth="1"/>
    <col min="24" max="24" width="7.625" style="1" customWidth="1"/>
    <col min="25" max="25" width="5.125" style="1" customWidth="1"/>
    <col min="26" max="26" width="7.625" style="1" customWidth="1"/>
    <col min="27" max="27" width="5.125" style="1" customWidth="1"/>
    <col min="28" max="28" width="7.625" style="1" customWidth="1"/>
    <col min="29" max="29" width="5.125" style="1" customWidth="1"/>
    <col min="30" max="30" width="7.625" style="1" customWidth="1"/>
    <col min="31" max="31" width="5.125" style="1" customWidth="1"/>
    <col min="32" max="32" width="7.625" style="1" customWidth="1"/>
    <col min="33" max="33" width="5.125" style="1" customWidth="1"/>
    <col min="34" max="34" width="7.625" style="1" customWidth="1"/>
    <col min="35" max="35" width="5.125" style="1" customWidth="1"/>
    <col min="36" max="36" width="7.625" style="1" customWidth="1"/>
    <col min="37" max="37" width="5.125" style="1" customWidth="1"/>
    <col min="38" max="38" width="8.125" style="1" customWidth="1"/>
    <col min="39" max="48" width="7.25" style="1" customWidth="1"/>
    <col min="49" max="49" width="10.375" style="1" customWidth="1"/>
    <col min="50" max="50" width="17.375" style="1" customWidth="1"/>
    <col min="51" max="16384" width="9" style="1"/>
  </cols>
  <sheetData>
    <row r="1" spans="1:38" ht="18" customHeight="1" thickBot="1">
      <c r="A1" s="8"/>
      <c r="B1" s="143" t="s">
        <v>109</v>
      </c>
      <c r="C1" s="144">
        <f>様式１!C1</f>
        <v>0</v>
      </c>
      <c r="D1" s="10"/>
      <c r="E1" s="10"/>
      <c r="F1" s="10"/>
      <c r="G1" s="10"/>
      <c r="H1" s="10"/>
      <c r="I1" s="10"/>
      <c r="J1" s="10"/>
      <c r="K1" s="10"/>
      <c r="N1" s="11"/>
      <c r="O1" s="12"/>
      <c r="P1" s="13"/>
      <c r="Q1" s="13"/>
      <c r="R1" s="13"/>
      <c r="S1" s="13"/>
      <c r="T1" s="13"/>
      <c r="U1" s="13"/>
      <c r="V1" s="13"/>
      <c r="W1" s="13"/>
      <c r="Z1" s="14"/>
      <c r="AA1" s="14"/>
      <c r="AB1" s="15"/>
      <c r="AC1" s="15"/>
      <c r="AD1" s="14"/>
      <c r="AE1" s="12"/>
      <c r="AF1" s="14"/>
      <c r="AG1" s="12"/>
    </row>
    <row r="2" spans="1:38" ht="21.95" customHeight="1" thickTop="1" thickBot="1">
      <c r="A2" s="339" t="s">
        <v>97</v>
      </c>
      <c r="B2" s="340"/>
      <c r="C2" s="341">
        <f>様式１!C2</f>
        <v>0</v>
      </c>
      <c r="D2" s="341"/>
      <c r="E2" s="341"/>
      <c r="F2" s="341"/>
      <c r="G2" s="341"/>
      <c r="H2" s="341"/>
      <c r="I2" s="341"/>
      <c r="J2" s="341"/>
      <c r="K2" s="341"/>
      <c r="L2" s="341"/>
      <c r="M2" s="342"/>
      <c r="N2" s="43"/>
      <c r="O2" s="44"/>
      <c r="P2" s="44"/>
      <c r="Q2" s="44"/>
      <c r="R2" s="22"/>
      <c r="S2" s="22"/>
      <c r="T2" s="319"/>
      <c r="U2" s="319"/>
      <c r="V2" s="319"/>
      <c r="W2" s="319"/>
      <c r="X2" s="22"/>
      <c r="Y2" s="22"/>
      <c r="Z2" s="7"/>
      <c r="AA2" s="7"/>
      <c r="AB2" s="7"/>
      <c r="AC2" s="7"/>
      <c r="AD2" s="7"/>
      <c r="AE2" s="44"/>
      <c r="AF2" s="7"/>
      <c r="AG2" s="44"/>
      <c r="AH2" s="7"/>
      <c r="AI2" s="7"/>
      <c r="AJ2" s="7"/>
      <c r="AK2" s="7"/>
      <c r="AL2" s="7"/>
    </row>
    <row r="3" spans="1:38" ht="105" customHeight="1" thickTop="1">
      <c r="A3" s="16"/>
      <c r="B3" s="16"/>
      <c r="C3" s="16"/>
      <c r="D3" s="16"/>
      <c r="E3" s="16"/>
      <c r="F3" s="16"/>
      <c r="G3" s="16"/>
      <c r="H3" s="16"/>
      <c r="I3" s="16"/>
      <c r="J3" s="16"/>
      <c r="K3" s="16"/>
      <c r="N3" s="319"/>
      <c r="O3" s="319"/>
      <c r="P3" s="319"/>
      <c r="Q3" s="319"/>
      <c r="R3" s="87"/>
      <c r="S3" s="87"/>
      <c r="T3" s="319"/>
      <c r="U3" s="319"/>
      <c r="V3" s="319"/>
      <c r="W3" s="319"/>
      <c r="X3" s="87"/>
      <c r="Y3" s="87"/>
      <c r="Z3" s="7"/>
      <c r="AA3" s="7"/>
      <c r="AB3" s="7"/>
      <c r="AC3" s="7"/>
      <c r="AD3" s="7"/>
      <c r="AE3" s="7"/>
      <c r="AF3" s="7"/>
      <c r="AG3" s="7"/>
      <c r="AH3" s="7"/>
      <c r="AI3" s="7"/>
      <c r="AJ3" s="7"/>
      <c r="AK3" s="7"/>
      <c r="AL3" s="7"/>
    </row>
    <row r="4" spans="1:38" ht="24.75" customHeight="1" thickBot="1">
      <c r="A4" s="152" t="s">
        <v>130</v>
      </c>
      <c r="B4" s="19"/>
      <c r="C4" s="20"/>
      <c r="D4" s="20"/>
      <c r="E4" s="20"/>
      <c r="F4" s="20"/>
      <c r="G4" s="20"/>
      <c r="H4" s="20"/>
      <c r="I4" s="20"/>
      <c r="J4" s="20"/>
      <c r="K4" s="20"/>
    </row>
    <row r="5" spans="1:38" ht="28.5" customHeight="1">
      <c r="A5" s="320" t="s">
        <v>14</v>
      </c>
      <c r="B5" s="348" t="s">
        <v>100</v>
      </c>
      <c r="C5" s="253" t="s">
        <v>46</v>
      </c>
      <c r="D5" s="253"/>
      <c r="E5" s="253"/>
      <c r="F5" s="253"/>
      <c r="G5" s="253"/>
      <c r="H5" s="253"/>
      <c r="I5" s="253"/>
      <c r="J5" s="253"/>
      <c r="K5" s="351"/>
      <c r="L5" s="355" t="s">
        <v>72</v>
      </c>
      <c r="M5" s="356"/>
      <c r="N5" s="326" t="s">
        <v>73</v>
      </c>
      <c r="O5" s="327"/>
      <c r="P5" s="327"/>
      <c r="Q5" s="327"/>
      <c r="R5" s="327"/>
      <c r="S5" s="327"/>
      <c r="T5" s="327"/>
      <c r="U5" s="327"/>
      <c r="V5" s="327"/>
      <c r="W5" s="327"/>
      <c r="X5" s="327"/>
      <c r="Y5" s="327"/>
      <c r="Z5" s="327"/>
      <c r="AA5" s="327"/>
      <c r="AB5" s="327"/>
      <c r="AC5" s="327"/>
      <c r="AD5" s="327"/>
      <c r="AE5" s="327"/>
      <c r="AF5" s="327"/>
      <c r="AG5" s="327"/>
      <c r="AH5" s="327"/>
      <c r="AI5" s="327"/>
      <c r="AJ5" s="327"/>
      <c r="AK5" s="328"/>
      <c r="AL5" s="89"/>
    </row>
    <row r="6" spans="1:38" ht="27" customHeight="1">
      <c r="A6" s="321"/>
      <c r="B6" s="349"/>
      <c r="C6" s="352"/>
      <c r="D6" s="352"/>
      <c r="E6" s="352"/>
      <c r="F6" s="352"/>
      <c r="G6" s="352"/>
      <c r="H6" s="352"/>
      <c r="I6" s="352"/>
      <c r="J6" s="352"/>
      <c r="K6" s="353"/>
      <c r="L6" s="357"/>
      <c r="M6" s="358"/>
      <c r="N6" s="344">
        <v>4</v>
      </c>
      <c r="O6" s="343"/>
      <c r="P6" s="343">
        <v>5</v>
      </c>
      <c r="Q6" s="343"/>
      <c r="R6" s="343">
        <v>6</v>
      </c>
      <c r="S6" s="343"/>
      <c r="T6" s="343">
        <v>7</v>
      </c>
      <c r="U6" s="343"/>
      <c r="V6" s="343">
        <v>8</v>
      </c>
      <c r="W6" s="343"/>
      <c r="X6" s="343">
        <v>9</v>
      </c>
      <c r="Y6" s="343"/>
      <c r="Z6" s="343">
        <v>10</v>
      </c>
      <c r="AA6" s="343"/>
      <c r="AB6" s="343">
        <v>11</v>
      </c>
      <c r="AC6" s="343"/>
      <c r="AD6" s="343">
        <v>12</v>
      </c>
      <c r="AE6" s="343"/>
      <c r="AF6" s="345">
        <v>1</v>
      </c>
      <c r="AG6" s="346"/>
      <c r="AH6" s="343">
        <v>2</v>
      </c>
      <c r="AI6" s="343"/>
      <c r="AJ6" s="343">
        <v>3</v>
      </c>
      <c r="AK6" s="359"/>
      <c r="AL6" s="89"/>
    </row>
    <row r="7" spans="1:38">
      <c r="A7" s="347"/>
      <c r="B7" s="350"/>
      <c r="C7" s="214"/>
      <c r="D7" s="214"/>
      <c r="E7" s="214"/>
      <c r="F7" s="214"/>
      <c r="G7" s="214"/>
      <c r="H7" s="214"/>
      <c r="I7" s="214"/>
      <c r="J7" s="214"/>
      <c r="K7" s="354"/>
      <c r="L7" s="26" t="s">
        <v>22</v>
      </c>
      <c r="M7" s="27" t="s">
        <v>23</v>
      </c>
      <c r="N7" s="90" t="s">
        <v>22</v>
      </c>
      <c r="O7" s="35" t="s">
        <v>23</v>
      </c>
      <c r="P7" s="36" t="s">
        <v>22</v>
      </c>
      <c r="Q7" s="91" t="s">
        <v>23</v>
      </c>
      <c r="R7" s="92" t="s">
        <v>22</v>
      </c>
      <c r="S7" s="35" t="s">
        <v>23</v>
      </c>
      <c r="T7" s="36" t="s">
        <v>22</v>
      </c>
      <c r="U7" s="91" t="s">
        <v>23</v>
      </c>
      <c r="V7" s="92" t="s">
        <v>22</v>
      </c>
      <c r="W7" s="35" t="s">
        <v>23</v>
      </c>
      <c r="X7" s="36" t="s">
        <v>22</v>
      </c>
      <c r="Y7" s="91" t="s">
        <v>23</v>
      </c>
      <c r="Z7" s="92" t="s">
        <v>22</v>
      </c>
      <c r="AA7" s="35" t="s">
        <v>23</v>
      </c>
      <c r="AB7" s="36" t="s">
        <v>22</v>
      </c>
      <c r="AC7" s="91" t="s">
        <v>23</v>
      </c>
      <c r="AD7" s="36" t="s">
        <v>22</v>
      </c>
      <c r="AE7" s="35" t="s">
        <v>23</v>
      </c>
      <c r="AF7" s="36" t="s">
        <v>22</v>
      </c>
      <c r="AG7" s="35" t="s">
        <v>23</v>
      </c>
      <c r="AH7" s="34" t="s">
        <v>22</v>
      </c>
      <c r="AI7" s="35" t="s">
        <v>23</v>
      </c>
      <c r="AJ7" s="36" t="s">
        <v>22</v>
      </c>
      <c r="AK7" s="47" t="s">
        <v>23</v>
      </c>
      <c r="AL7" s="7"/>
    </row>
    <row r="8" spans="1:38" ht="26.1" customHeight="1">
      <c r="A8" s="21">
        <v>1</v>
      </c>
      <c r="B8" s="2"/>
      <c r="C8" s="88"/>
      <c r="D8" s="53" t="s">
        <v>50</v>
      </c>
      <c r="E8" s="53"/>
      <c r="F8" s="53" t="s">
        <v>47</v>
      </c>
      <c r="G8" s="53" t="s">
        <v>95</v>
      </c>
      <c r="H8" s="88"/>
      <c r="I8" s="53" t="s">
        <v>50</v>
      </c>
      <c r="J8" s="53"/>
      <c r="K8" s="53" t="s">
        <v>49</v>
      </c>
      <c r="L8" s="28"/>
      <c r="M8" s="29"/>
      <c r="N8" s="97">
        <f>IF(AND($C8=$C$51,$E8=4),$L8,0)</f>
        <v>0</v>
      </c>
      <c r="O8" s="98">
        <f>IF(AND($C8=$C$51,$E8=4),$M8,0)</f>
        <v>0</v>
      </c>
      <c r="P8" s="99">
        <f>IF(AND($C8=$C$51,$E8&lt;=5,$H8=$C$51,$J8&gt;=5),$L8,IF(AND($C8=$C$51,$E8&lt;=5,$H8=$C$52,$J8&lt;=3),$L8,0))</f>
        <v>0</v>
      </c>
      <c r="Q8" s="100">
        <f>IF(AND($C8=$C$51,$E8&lt;=5,$H8=$C$51,$J8&gt;=5),$M8,IF(AND($C8=$C$51,$E8&lt;=5,$H8=$C$52,$J8&lt;=3),$M8,0))</f>
        <v>0</v>
      </c>
      <c r="R8" s="101">
        <f>IF(AND($C8=$C$51,$E8&lt;=6,$H8=$C$51,$J8&gt;=6),$L8,IF(AND($C8=$C$51,$E8&lt;=6,$H8=$C$52,$J8&lt;=3),$L8,0))</f>
        <v>0</v>
      </c>
      <c r="S8" s="102">
        <f>IF(AND($C8=$C$51,$E8&lt;=6,$H8=$C$51,$J8&gt;=6),$M8,IF(AND($C8=$C$51,$E8&lt;=6,$H8=$C$52,$J8&lt;=3),$M8,0))</f>
        <v>0</v>
      </c>
      <c r="T8" s="99">
        <f>IF(AND($C8=$C$51,$E8&lt;=7,$H8=$C$51,$J8&gt;=7),$L8,IF(AND($C8=$C$51,$E8&lt;=7,$H8=$C$52,$J8&lt;=3),$L8,0))</f>
        <v>0</v>
      </c>
      <c r="U8" s="100">
        <f>IF(AND($C8=$C$51,$E8&lt;=7,$H8=$C$51,$J8&gt;=7),$M8,IF(AND($C8=$C$51,$E8&lt;=7,$H8=$C$52,$J8&lt;=3),$M8,0))</f>
        <v>0</v>
      </c>
      <c r="V8" s="101">
        <f>IF(AND($C8=$C$51,$E8&lt;=8,$H8=$C$51,$J8&gt;=8),$L8,IF(AND($C8=$C$51,$E8&lt;=8,$H8=$C$52,$J8&lt;=3),$L8,0))</f>
        <v>0</v>
      </c>
      <c r="W8" s="102">
        <f>IF(AND($C8=$C$51,$E8&lt;=8,$H8=$C$51,$J8&gt;=8),$M8,IF(AND($C8=$C$51,$E8&lt;=8,$H8=$C$52,$J8&lt;=3),$M8,0))</f>
        <v>0</v>
      </c>
      <c r="X8" s="99">
        <f>IF(AND($C8=$C$51,$E8&lt;=9,$H8=$C$51,$J8&gt;=9),$L8,IF(AND($C8=$C$51,$E8&lt;=9,$H8=$C$52,$J8&lt;=3),$L8,0))</f>
        <v>0</v>
      </c>
      <c r="Y8" s="100">
        <f>IF(AND($C8=$C$51,$E8&lt;=9,$H8=$C$51,$J8&gt;=9),$M8,IF(AND($C8=$C$51,$E8&lt;=9,$H8=$C$52,$J8&lt;=3),$M8,0))</f>
        <v>0</v>
      </c>
      <c r="Z8" s="101">
        <f>IF(AND($C8=$C$51,$E8&lt;=10,$H8=$C$51,$J8&gt;=10),$L8,IF(AND($C8=$C$51,$E8&lt;=10,$H8=$C$52,$J8&lt;=3),$L8,0))</f>
        <v>0</v>
      </c>
      <c r="AA8" s="102">
        <f>IF(AND($C8=$C$51,$E8&lt;=10,$H8=$C$51,$J8&gt;=10),$M8,IF(AND($C8=$C$51,$E8&lt;=10,$H8=$C$52,$J8&lt;=3),$M8,0))</f>
        <v>0</v>
      </c>
      <c r="AB8" s="99">
        <f>IF(AND($C8=$C$51,$E8&lt;=11,$H8=$C$51,$J8&gt;=11),$L8,IF(AND($C8=$C$51,$E8&lt;=11,$H8=$C$52,$J8&lt;=3),$L8,0))</f>
        <v>0</v>
      </c>
      <c r="AC8" s="100">
        <f>IF(AND($C8=$C$51,$E8&lt;=11,$H8=$C$51,$J8&gt;=11),$M8,IF(AND($C8=$C$51,$E8&lt;=11,$H8=$C$52,$J8&lt;=3),$M8,0))</f>
        <v>0</v>
      </c>
      <c r="AD8" s="101">
        <f>IF(AND($C8=$C$51,$E8&lt;=12,$H8=$C$51,$J8=12),$L8,IF(AND($C8=$C$51,$E8&lt;=12,$H8=$C$52,$J8&lt;=3),$L8,0))</f>
        <v>0</v>
      </c>
      <c r="AE8" s="98">
        <f>IF(AND($C8=$C$51,$E8&lt;=12,$H8=$C$51,$J8&gt;=12),$M8,IF(AND($C8=$C$51,$E8&lt;=12,$H8=$C$52,$J8&lt;=3),$M8,0))</f>
        <v>0</v>
      </c>
      <c r="AF8" s="99">
        <f>IF(AND($C8=$C$51,$E8&lt;=12,$H8=$C$52,$J8&lt;=3),$L8,IF(AND($C8=$C$52,$E8&lt;=1,$H8=$C$52,$J8&lt;=3),$L8,0))</f>
        <v>0</v>
      </c>
      <c r="AG8" s="98">
        <f>IF(AND($C8=$C$51,$E8&lt;=12,$H8=$C$52,$J8&gt;=1),$M8,IF(AND($C8=$C$52,$E8&lt;=1,$H8=$C$52,$J8&lt;=3),$M8,0))</f>
        <v>0</v>
      </c>
      <c r="AH8" s="101">
        <f>IF(AND($C8=$C$51,$E8&lt;=12,$H8=$C$52,$J8&gt;=2),$L8,IF(AND($C8=$C$52,$E8&lt;=2,$H8=$C$52,$J8&gt;1),$L8,0))</f>
        <v>0</v>
      </c>
      <c r="AI8" s="102">
        <f>IF(AND($C8=$C$51,$E8&lt;=12,$H8=$C$52,$J8&gt;=2),$M8,IF(AND($C8=$C$52,$E8&lt;=2,$H8=$C$52,$J8&gt;1),$M8,0))</f>
        <v>0</v>
      </c>
      <c r="AJ8" s="99">
        <f>IF(AND($C8=$C$51,$E8&lt;=12,$H8=$C$52,$J8=3),$L8,IF(AND($C8=$C$52,$E8&lt;=3,$H8=$C$52,$J8=3),$L8,0))</f>
        <v>0</v>
      </c>
      <c r="AK8" s="103">
        <f>IF(AND($C8=$C$51,$E8&lt;=12,$H8=$C$52,$J8=3),$M8,IF(AND($C8=$C$52,$E8&lt;=3,$H8=$C$52,$J8=3),$M8,0))</f>
        <v>0</v>
      </c>
      <c r="AL8" s="7"/>
    </row>
    <row r="9" spans="1:38" ht="26.1" customHeight="1">
      <c r="A9" s="21">
        <v>2</v>
      </c>
      <c r="B9" s="2"/>
      <c r="C9" s="88"/>
      <c r="D9" s="53" t="s">
        <v>50</v>
      </c>
      <c r="E9" s="53"/>
      <c r="F9" s="53" t="s">
        <v>47</v>
      </c>
      <c r="G9" s="53" t="s">
        <v>95</v>
      </c>
      <c r="H9" s="88"/>
      <c r="I9" s="53" t="s">
        <v>50</v>
      </c>
      <c r="J9" s="53"/>
      <c r="K9" s="53" t="s">
        <v>49</v>
      </c>
      <c r="L9" s="28"/>
      <c r="M9" s="29"/>
      <c r="N9" s="97">
        <f t="shared" ref="N9:N26" si="0">IF(AND($C9=$C$51,$E9=4),$L9,0)</f>
        <v>0</v>
      </c>
      <c r="O9" s="98">
        <f t="shared" ref="O9:O27" si="1">IF(AND($C9=$C$51,$E9=4),$M9,0)</f>
        <v>0</v>
      </c>
      <c r="P9" s="99">
        <f t="shared" ref="P9:P27" si="2">IF(AND($C9=$C$51,$E9&lt;=5,$H9=$C$51,$J9&gt;=5),$L9,IF(AND($C9=$C$51,$E9&lt;=5,$H9=$C$52,$J9&lt;=3),$L9,0))</f>
        <v>0</v>
      </c>
      <c r="Q9" s="100">
        <f t="shared" ref="Q9:Q27" si="3">IF(AND($C9=$C$51,$E9&lt;=5,$H9=$C$51,$J9&gt;=5),$M9,IF(AND($C9=$C$51,$E9&lt;=5,$H9=$C$52,$J9&lt;=3),$M9,0))</f>
        <v>0</v>
      </c>
      <c r="R9" s="101">
        <f t="shared" ref="R9:R27" si="4">IF(AND($C9=$C$51,$E9&lt;=6,$H9=$C$51,$J9&gt;=6),$L9,IF(AND($C9=$C$51,$E9&lt;=6,$H9=$C$52,$J9&lt;=3),$L9,0))</f>
        <v>0</v>
      </c>
      <c r="S9" s="102">
        <f t="shared" ref="S9:S27" si="5">IF(AND($C9=$C$51,$E9&lt;=6,$H9=$C$51,$J9&gt;=6),$M9,IF(AND($C9=$C$51,$E9&lt;=6,$H9=$C$52,$J9&lt;=3),$M9,0))</f>
        <v>0</v>
      </c>
      <c r="T9" s="99">
        <f t="shared" ref="T9:T27" si="6">IF(AND($C9=$C$51,$E9&lt;=7,$H9=$C$51,$J9&gt;=7),$L9,IF(AND($C9=$C$51,$E9&lt;=7,$H9=$C$52,$J9&lt;=3),$L9,0))</f>
        <v>0</v>
      </c>
      <c r="U9" s="100">
        <f t="shared" ref="U9:U27" si="7">IF(AND($C9=$C$51,$E9&lt;=7,$H9=$C$51,$J9&gt;=7),$M9,IF(AND($C9=$C$51,$E9&lt;=7,$H9=$C$52,$J9&lt;=3),$M9,0))</f>
        <v>0</v>
      </c>
      <c r="V9" s="101">
        <f t="shared" ref="V9:V27" si="8">IF(AND($C9=$C$51,$E9&lt;=8,$H9=$C$51,$J9&gt;=8),$L9,IF(AND($C9=$C$51,$E9&lt;=8,$H9=$C$52,$J9&lt;=3),$L9,0))</f>
        <v>0</v>
      </c>
      <c r="W9" s="102">
        <f t="shared" ref="W9:W27" si="9">IF(AND($C9=$C$51,$E9&lt;=8,$H9=$C$51,$J9&gt;=8),$M9,IF(AND($C9=$C$51,$E9&lt;=8,$H9=$C$52,$J9&lt;=3),$M9,0))</f>
        <v>0</v>
      </c>
      <c r="X9" s="99">
        <f t="shared" ref="X9:X27" si="10">IF(AND($C9=$C$51,$E9&lt;=9,$H9=$C$51,$J9&gt;=9),$L9,IF(AND($C9=$C$51,$E9&lt;=9,$H9=$C$52,$J9&lt;=3),$L9,0))</f>
        <v>0</v>
      </c>
      <c r="Y9" s="100">
        <f t="shared" ref="Y9:Y27" si="11">IF(AND($C9=$C$51,$E9&lt;=9,$H9=$C$51,$J9&gt;=9),$M9,IF(AND($C9=$C$51,$E9&lt;=9,$H9=$C$52,$J9&lt;=3),$M9,0))</f>
        <v>0</v>
      </c>
      <c r="Z9" s="101">
        <f t="shared" ref="Z9:Z27" si="12">IF(AND($C9=$C$51,$E9&lt;=10,$H9=$C$51,$J9&gt;=10),$L9,IF(AND($C9=$C$51,$E9&lt;=10,$H9=$C$52,$J9&lt;=3),$L9,0))</f>
        <v>0</v>
      </c>
      <c r="AA9" s="102">
        <f t="shared" ref="AA9:AA27" si="13">IF(AND($C9=$C$51,$E9&lt;=10,$H9=$C$51,$J9&gt;=10),$M9,IF(AND($C9=$C$51,$E9&lt;=10,$H9=$C$52,$J9&lt;=3),$M9,0))</f>
        <v>0</v>
      </c>
      <c r="AB9" s="99">
        <f t="shared" ref="AB9:AB27" si="14">IF(AND($C9=$C$51,$E9&lt;=11,$H9=$C$51,$J9&gt;=11),$L9,IF(AND($C9=$C$51,$E9&lt;=11,$H9=$C$52,$J9&lt;=3),$L9,0))</f>
        <v>0</v>
      </c>
      <c r="AC9" s="100">
        <f t="shared" ref="AC9:AC27" si="15">IF(AND($C9=$C$51,$E9&lt;=11,$H9=$C$51,$J9&gt;=11),$M9,IF(AND($C9=$C$51,$E9&lt;=11,$H9=$C$52,$J9&lt;=3),$M9,0))</f>
        <v>0</v>
      </c>
      <c r="AD9" s="101">
        <f t="shared" ref="AD9:AD27" si="16">IF(AND($C9=$C$51,$E9&lt;=12,$H9=$C$51,$J9=12),$L9,IF(AND($C9=$C$51,$E9&lt;=12,$H9=$C$52,$J9&lt;=3),$L9,0))</f>
        <v>0</v>
      </c>
      <c r="AE9" s="98">
        <f t="shared" ref="AE9:AE27" si="17">IF(AND($C9=$C$51,$E9&lt;=12,$H9=$C$51,$J9&gt;=12),$M9,IF(AND($C9=$C$51,$E9&lt;=12,$H9=$C$52,$J9&lt;=3),$M9,0))</f>
        <v>0</v>
      </c>
      <c r="AF9" s="99">
        <f t="shared" ref="AF9:AF27" si="18">IF(AND($C9=$C$51,$E9&lt;=12,$H9=$C$52,$J9&lt;=3),$L9,IF(AND($C9=$C$52,$E9&lt;=1,$H9=$C$52,$J9&lt;=3),$L9,0))</f>
        <v>0</v>
      </c>
      <c r="AG9" s="98">
        <f t="shared" ref="AG9:AG27" si="19">IF(AND($C9=$C$51,$E9&lt;=12,$H9=$C$52,$J9&gt;=1),$M9,IF(AND($C9=$C$52,$E9&lt;=1,$H9=$C$52,$J9&lt;=3),$M9,0))</f>
        <v>0</v>
      </c>
      <c r="AH9" s="101">
        <f t="shared" ref="AH9:AH27" si="20">IF(AND($C9=$C$51,$E9&lt;=12,$H9=$C$52,$J9&gt;=2),$L9,IF(AND($C9=$C$52,$E9&lt;=2,$H9=$C$52,$J9&gt;1),$L9,0))</f>
        <v>0</v>
      </c>
      <c r="AI9" s="102">
        <f t="shared" ref="AI9:AI27" si="21">IF(AND($C9=$C$51,$E9&lt;=12,$H9=$C$52,$J9&gt;=2),$M9,IF(AND($C9=$C$52,$E9&lt;=2,$H9=$C$52,$J9&gt;1),$M9,0))</f>
        <v>0</v>
      </c>
      <c r="AJ9" s="99">
        <f t="shared" ref="AJ9:AJ27" si="22">IF(AND($C9=$C$51,$E9&lt;=12,$H9=$C$52,$J9=3),$L9,IF(AND($C9=$C$52,$E9&lt;=3,$H9=$C$52,$J9=3),$L9,0))</f>
        <v>0</v>
      </c>
      <c r="AK9" s="103">
        <f t="shared" ref="AK9:AK27" si="23">IF(AND($C9=$C$51,$E9&lt;=12,$H9=$C$52,$J9=3),$M9,IF(AND($C9=$C$52,$E9&lt;=3,$H9=$C$52,$J9=3),$M9,0))</f>
        <v>0</v>
      </c>
      <c r="AL9" s="7"/>
    </row>
    <row r="10" spans="1:38" ht="26.1" customHeight="1">
      <c r="A10" s="21">
        <v>3</v>
      </c>
      <c r="B10" s="2"/>
      <c r="C10" s="88"/>
      <c r="D10" s="53" t="s">
        <v>50</v>
      </c>
      <c r="E10" s="53"/>
      <c r="F10" s="53" t="s">
        <v>47</v>
      </c>
      <c r="G10" s="53" t="s">
        <v>95</v>
      </c>
      <c r="H10" s="88"/>
      <c r="I10" s="53" t="s">
        <v>50</v>
      </c>
      <c r="J10" s="53"/>
      <c r="K10" s="53" t="s">
        <v>49</v>
      </c>
      <c r="L10" s="28"/>
      <c r="M10" s="29"/>
      <c r="N10" s="97">
        <f t="shared" si="0"/>
        <v>0</v>
      </c>
      <c r="O10" s="98">
        <f t="shared" si="1"/>
        <v>0</v>
      </c>
      <c r="P10" s="99">
        <f t="shared" si="2"/>
        <v>0</v>
      </c>
      <c r="Q10" s="100">
        <f t="shared" si="3"/>
        <v>0</v>
      </c>
      <c r="R10" s="101">
        <f t="shared" si="4"/>
        <v>0</v>
      </c>
      <c r="S10" s="102">
        <f t="shared" si="5"/>
        <v>0</v>
      </c>
      <c r="T10" s="99">
        <f t="shared" si="6"/>
        <v>0</v>
      </c>
      <c r="U10" s="100">
        <f t="shared" si="7"/>
        <v>0</v>
      </c>
      <c r="V10" s="101">
        <f t="shared" si="8"/>
        <v>0</v>
      </c>
      <c r="W10" s="102">
        <f t="shared" si="9"/>
        <v>0</v>
      </c>
      <c r="X10" s="99">
        <f t="shared" si="10"/>
        <v>0</v>
      </c>
      <c r="Y10" s="100">
        <f t="shared" si="11"/>
        <v>0</v>
      </c>
      <c r="Z10" s="101">
        <f t="shared" si="12"/>
        <v>0</v>
      </c>
      <c r="AA10" s="102">
        <f t="shared" si="13"/>
        <v>0</v>
      </c>
      <c r="AB10" s="99">
        <f t="shared" si="14"/>
        <v>0</v>
      </c>
      <c r="AC10" s="100">
        <f t="shared" si="15"/>
        <v>0</v>
      </c>
      <c r="AD10" s="101">
        <f t="shared" si="16"/>
        <v>0</v>
      </c>
      <c r="AE10" s="98">
        <f t="shared" si="17"/>
        <v>0</v>
      </c>
      <c r="AF10" s="99">
        <f t="shared" si="18"/>
        <v>0</v>
      </c>
      <c r="AG10" s="98">
        <f t="shared" si="19"/>
        <v>0</v>
      </c>
      <c r="AH10" s="101">
        <f t="shared" si="20"/>
        <v>0</v>
      </c>
      <c r="AI10" s="102">
        <f t="shared" si="21"/>
        <v>0</v>
      </c>
      <c r="AJ10" s="99">
        <f t="shared" si="22"/>
        <v>0</v>
      </c>
      <c r="AK10" s="103">
        <f t="shared" si="23"/>
        <v>0</v>
      </c>
      <c r="AL10" s="7"/>
    </row>
    <row r="11" spans="1:38" ht="26.1" customHeight="1">
      <c r="A11" s="21">
        <v>4</v>
      </c>
      <c r="B11" s="2"/>
      <c r="C11" s="88"/>
      <c r="D11" s="53" t="s">
        <v>50</v>
      </c>
      <c r="E11" s="53"/>
      <c r="F11" s="53" t="s">
        <v>47</v>
      </c>
      <c r="G11" s="53" t="s">
        <v>95</v>
      </c>
      <c r="H11" s="88"/>
      <c r="I11" s="53" t="s">
        <v>50</v>
      </c>
      <c r="J11" s="53"/>
      <c r="K11" s="53" t="s">
        <v>49</v>
      </c>
      <c r="L11" s="28"/>
      <c r="M11" s="29"/>
      <c r="N11" s="97">
        <f t="shared" si="0"/>
        <v>0</v>
      </c>
      <c r="O11" s="98">
        <f t="shared" si="1"/>
        <v>0</v>
      </c>
      <c r="P11" s="99">
        <f t="shared" si="2"/>
        <v>0</v>
      </c>
      <c r="Q11" s="100">
        <f t="shared" si="3"/>
        <v>0</v>
      </c>
      <c r="R11" s="101">
        <f t="shared" si="4"/>
        <v>0</v>
      </c>
      <c r="S11" s="102">
        <f t="shared" si="5"/>
        <v>0</v>
      </c>
      <c r="T11" s="99">
        <f t="shared" si="6"/>
        <v>0</v>
      </c>
      <c r="U11" s="100">
        <f t="shared" si="7"/>
        <v>0</v>
      </c>
      <c r="V11" s="101">
        <f t="shared" si="8"/>
        <v>0</v>
      </c>
      <c r="W11" s="102">
        <f t="shared" si="9"/>
        <v>0</v>
      </c>
      <c r="X11" s="99">
        <f t="shared" si="10"/>
        <v>0</v>
      </c>
      <c r="Y11" s="100">
        <f t="shared" si="11"/>
        <v>0</v>
      </c>
      <c r="Z11" s="101">
        <f t="shared" si="12"/>
        <v>0</v>
      </c>
      <c r="AA11" s="102">
        <f t="shared" si="13"/>
        <v>0</v>
      </c>
      <c r="AB11" s="99">
        <f t="shared" si="14"/>
        <v>0</v>
      </c>
      <c r="AC11" s="100">
        <f t="shared" si="15"/>
        <v>0</v>
      </c>
      <c r="AD11" s="101">
        <f t="shared" si="16"/>
        <v>0</v>
      </c>
      <c r="AE11" s="98">
        <f t="shared" si="17"/>
        <v>0</v>
      </c>
      <c r="AF11" s="99">
        <f t="shared" si="18"/>
        <v>0</v>
      </c>
      <c r="AG11" s="98">
        <f t="shared" si="19"/>
        <v>0</v>
      </c>
      <c r="AH11" s="101">
        <f t="shared" si="20"/>
        <v>0</v>
      </c>
      <c r="AI11" s="102">
        <f t="shared" si="21"/>
        <v>0</v>
      </c>
      <c r="AJ11" s="99">
        <f t="shared" si="22"/>
        <v>0</v>
      </c>
      <c r="AK11" s="103">
        <f t="shared" si="23"/>
        <v>0</v>
      </c>
      <c r="AL11" s="7"/>
    </row>
    <row r="12" spans="1:38" ht="26.1" customHeight="1">
      <c r="A12" s="21">
        <v>5</v>
      </c>
      <c r="B12" s="2"/>
      <c r="C12" s="88"/>
      <c r="D12" s="53" t="s">
        <v>50</v>
      </c>
      <c r="E12" s="53"/>
      <c r="F12" s="53" t="s">
        <v>47</v>
      </c>
      <c r="G12" s="53" t="s">
        <v>95</v>
      </c>
      <c r="H12" s="88"/>
      <c r="I12" s="53" t="s">
        <v>50</v>
      </c>
      <c r="J12" s="53"/>
      <c r="K12" s="53" t="s">
        <v>49</v>
      </c>
      <c r="L12" s="28"/>
      <c r="M12" s="29"/>
      <c r="N12" s="97">
        <f t="shared" si="0"/>
        <v>0</v>
      </c>
      <c r="O12" s="98">
        <f t="shared" si="1"/>
        <v>0</v>
      </c>
      <c r="P12" s="99">
        <f t="shared" si="2"/>
        <v>0</v>
      </c>
      <c r="Q12" s="100">
        <f t="shared" si="3"/>
        <v>0</v>
      </c>
      <c r="R12" s="101">
        <f t="shared" si="4"/>
        <v>0</v>
      </c>
      <c r="S12" s="102">
        <f t="shared" si="5"/>
        <v>0</v>
      </c>
      <c r="T12" s="99">
        <f t="shared" si="6"/>
        <v>0</v>
      </c>
      <c r="U12" s="100">
        <f t="shared" si="7"/>
        <v>0</v>
      </c>
      <c r="V12" s="101">
        <f t="shared" si="8"/>
        <v>0</v>
      </c>
      <c r="W12" s="102">
        <f t="shared" si="9"/>
        <v>0</v>
      </c>
      <c r="X12" s="99">
        <f t="shared" si="10"/>
        <v>0</v>
      </c>
      <c r="Y12" s="100">
        <f t="shared" si="11"/>
        <v>0</v>
      </c>
      <c r="Z12" s="101">
        <f t="shared" si="12"/>
        <v>0</v>
      </c>
      <c r="AA12" s="102">
        <f t="shared" si="13"/>
        <v>0</v>
      </c>
      <c r="AB12" s="99">
        <f t="shared" si="14"/>
        <v>0</v>
      </c>
      <c r="AC12" s="100">
        <f t="shared" si="15"/>
        <v>0</v>
      </c>
      <c r="AD12" s="101">
        <f t="shared" si="16"/>
        <v>0</v>
      </c>
      <c r="AE12" s="98">
        <f t="shared" si="17"/>
        <v>0</v>
      </c>
      <c r="AF12" s="99">
        <f t="shared" si="18"/>
        <v>0</v>
      </c>
      <c r="AG12" s="98">
        <f t="shared" si="19"/>
        <v>0</v>
      </c>
      <c r="AH12" s="101">
        <f t="shared" si="20"/>
        <v>0</v>
      </c>
      <c r="AI12" s="102">
        <f t="shared" si="21"/>
        <v>0</v>
      </c>
      <c r="AJ12" s="99">
        <f t="shared" si="22"/>
        <v>0</v>
      </c>
      <c r="AK12" s="103">
        <f t="shared" si="23"/>
        <v>0</v>
      </c>
      <c r="AL12" s="7"/>
    </row>
    <row r="13" spans="1:38" ht="26.1" customHeight="1">
      <c r="A13" s="21">
        <v>6</v>
      </c>
      <c r="B13" s="2"/>
      <c r="C13" s="88"/>
      <c r="D13" s="53" t="s">
        <v>50</v>
      </c>
      <c r="E13" s="53"/>
      <c r="F13" s="53" t="s">
        <v>47</v>
      </c>
      <c r="G13" s="53" t="s">
        <v>95</v>
      </c>
      <c r="H13" s="88"/>
      <c r="I13" s="53" t="s">
        <v>50</v>
      </c>
      <c r="J13" s="53"/>
      <c r="K13" s="53" t="s">
        <v>49</v>
      </c>
      <c r="L13" s="28"/>
      <c r="M13" s="29"/>
      <c r="N13" s="97">
        <f t="shared" si="0"/>
        <v>0</v>
      </c>
      <c r="O13" s="98">
        <f t="shared" si="1"/>
        <v>0</v>
      </c>
      <c r="P13" s="99">
        <f t="shared" si="2"/>
        <v>0</v>
      </c>
      <c r="Q13" s="100">
        <f t="shared" si="3"/>
        <v>0</v>
      </c>
      <c r="R13" s="101">
        <f t="shared" si="4"/>
        <v>0</v>
      </c>
      <c r="S13" s="102">
        <f t="shared" si="5"/>
        <v>0</v>
      </c>
      <c r="T13" s="99">
        <f t="shared" si="6"/>
        <v>0</v>
      </c>
      <c r="U13" s="100">
        <f t="shared" si="7"/>
        <v>0</v>
      </c>
      <c r="V13" s="101">
        <f t="shared" si="8"/>
        <v>0</v>
      </c>
      <c r="W13" s="102">
        <f t="shared" si="9"/>
        <v>0</v>
      </c>
      <c r="X13" s="99">
        <f t="shared" si="10"/>
        <v>0</v>
      </c>
      <c r="Y13" s="100">
        <f t="shared" si="11"/>
        <v>0</v>
      </c>
      <c r="Z13" s="101">
        <f t="shared" si="12"/>
        <v>0</v>
      </c>
      <c r="AA13" s="102">
        <f t="shared" si="13"/>
        <v>0</v>
      </c>
      <c r="AB13" s="99">
        <f t="shared" si="14"/>
        <v>0</v>
      </c>
      <c r="AC13" s="100">
        <f t="shared" si="15"/>
        <v>0</v>
      </c>
      <c r="AD13" s="101">
        <f t="shared" si="16"/>
        <v>0</v>
      </c>
      <c r="AE13" s="98">
        <f t="shared" si="17"/>
        <v>0</v>
      </c>
      <c r="AF13" s="99">
        <f t="shared" si="18"/>
        <v>0</v>
      </c>
      <c r="AG13" s="98">
        <f t="shared" si="19"/>
        <v>0</v>
      </c>
      <c r="AH13" s="101">
        <f t="shared" si="20"/>
        <v>0</v>
      </c>
      <c r="AI13" s="102">
        <f t="shared" si="21"/>
        <v>0</v>
      </c>
      <c r="AJ13" s="99">
        <f t="shared" si="22"/>
        <v>0</v>
      </c>
      <c r="AK13" s="103">
        <f t="shared" si="23"/>
        <v>0</v>
      </c>
      <c r="AL13" s="7"/>
    </row>
    <row r="14" spans="1:38" ht="26.1" customHeight="1">
      <c r="A14" s="21">
        <v>7</v>
      </c>
      <c r="B14" s="2"/>
      <c r="C14" s="88"/>
      <c r="D14" s="53" t="s">
        <v>50</v>
      </c>
      <c r="E14" s="53"/>
      <c r="F14" s="53" t="s">
        <v>47</v>
      </c>
      <c r="G14" s="53" t="s">
        <v>95</v>
      </c>
      <c r="H14" s="88"/>
      <c r="I14" s="53" t="s">
        <v>50</v>
      </c>
      <c r="J14" s="53"/>
      <c r="K14" s="53" t="s">
        <v>49</v>
      </c>
      <c r="L14" s="28"/>
      <c r="M14" s="29"/>
      <c r="N14" s="97">
        <f t="shared" si="0"/>
        <v>0</v>
      </c>
      <c r="O14" s="98">
        <f t="shared" si="1"/>
        <v>0</v>
      </c>
      <c r="P14" s="99">
        <f t="shared" si="2"/>
        <v>0</v>
      </c>
      <c r="Q14" s="100">
        <f t="shared" si="3"/>
        <v>0</v>
      </c>
      <c r="R14" s="101">
        <f t="shared" si="4"/>
        <v>0</v>
      </c>
      <c r="S14" s="102">
        <f t="shared" si="5"/>
        <v>0</v>
      </c>
      <c r="T14" s="99">
        <f t="shared" si="6"/>
        <v>0</v>
      </c>
      <c r="U14" s="100">
        <f t="shared" si="7"/>
        <v>0</v>
      </c>
      <c r="V14" s="101">
        <f t="shared" si="8"/>
        <v>0</v>
      </c>
      <c r="W14" s="102">
        <f t="shared" si="9"/>
        <v>0</v>
      </c>
      <c r="X14" s="99">
        <f t="shared" si="10"/>
        <v>0</v>
      </c>
      <c r="Y14" s="100">
        <f t="shared" si="11"/>
        <v>0</v>
      </c>
      <c r="Z14" s="101">
        <f t="shared" si="12"/>
        <v>0</v>
      </c>
      <c r="AA14" s="102">
        <f t="shared" si="13"/>
        <v>0</v>
      </c>
      <c r="AB14" s="99">
        <f t="shared" si="14"/>
        <v>0</v>
      </c>
      <c r="AC14" s="100">
        <f t="shared" si="15"/>
        <v>0</v>
      </c>
      <c r="AD14" s="101">
        <f t="shared" si="16"/>
        <v>0</v>
      </c>
      <c r="AE14" s="98">
        <f t="shared" si="17"/>
        <v>0</v>
      </c>
      <c r="AF14" s="99">
        <f t="shared" si="18"/>
        <v>0</v>
      </c>
      <c r="AG14" s="98">
        <f t="shared" si="19"/>
        <v>0</v>
      </c>
      <c r="AH14" s="101">
        <f t="shared" si="20"/>
        <v>0</v>
      </c>
      <c r="AI14" s="102">
        <f t="shared" si="21"/>
        <v>0</v>
      </c>
      <c r="AJ14" s="99">
        <f t="shared" si="22"/>
        <v>0</v>
      </c>
      <c r="AK14" s="103">
        <f t="shared" si="23"/>
        <v>0</v>
      </c>
      <c r="AL14" s="7"/>
    </row>
    <row r="15" spans="1:38" ht="26.1" customHeight="1">
      <c r="A15" s="21">
        <v>8</v>
      </c>
      <c r="B15" s="2"/>
      <c r="C15" s="88"/>
      <c r="D15" s="53" t="s">
        <v>50</v>
      </c>
      <c r="E15" s="53"/>
      <c r="F15" s="53" t="s">
        <v>47</v>
      </c>
      <c r="G15" s="53" t="s">
        <v>95</v>
      </c>
      <c r="H15" s="88"/>
      <c r="I15" s="53" t="s">
        <v>50</v>
      </c>
      <c r="J15" s="53"/>
      <c r="K15" s="53" t="s">
        <v>49</v>
      </c>
      <c r="L15" s="28"/>
      <c r="M15" s="29"/>
      <c r="N15" s="97">
        <f t="shared" si="0"/>
        <v>0</v>
      </c>
      <c r="O15" s="98">
        <f t="shared" si="1"/>
        <v>0</v>
      </c>
      <c r="P15" s="99">
        <f t="shared" si="2"/>
        <v>0</v>
      </c>
      <c r="Q15" s="100">
        <f t="shared" si="3"/>
        <v>0</v>
      </c>
      <c r="R15" s="101">
        <f t="shared" si="4"/>
        <v>0</v>
      </c>
      <c r="S15" s="102">
        <f t="shared" si="5"/>
        <v>0</v>
      </c>
      <c r="T15" s="99">
        <f t="shared" si="6"/>
        <v>0</v>
      </c>
      <c r="U15" s="100">
        <f t="shared" si="7"/>
        <v>0</v>
      </c>
      <c r="V15" s="101">
        <f t="shared" si="8"/>
        <v>0</v>
      </c>
      <c r="W15" s="102">
        <f t="shared" si="9"/>
        <v>0</v>
      </c>
      <c r="X15" s="99">
        <f t="shared" si="10"/>
        <v>0</v>
      </c>
      <c r="Y15" s="100">
        <f t="shared" si="11"/>
        <v>0</v>
      </c>
      <c r="Z15" s="101">
        <f t="shared" si="12"/>
        <v>0</v>
      </c>
      <c r="AA15" s="102">
        <f t="shared" si="13"/>
        <v>0</v>
      </c>
      <c r="AB15" s="99">
        <f t="shared" si="14"/>
        <v>0</v>
      </c>
      <c r="AC15" s="100">
        <f t="shared" si="15"/>
        <v>0</v>
      </c>
      <c r="AD15" s="101">
        <f t="shared" si="16"/>
        <v>0</v>
      </c>
      <c r="AE15" s="98">
        <f t="shared" si="17"/>
        <v>0</v>
      </c>
      <c r="AF15" s="99">
        <f t="shared" si="18"/>
        <v>0</v>
      </c>
      <c r="AG15" s="98">
        <f t="shared" si="19"/>
        <v>0</v>
      </c>
      <c r="AH15" s="101">
        <f t="shared" si="20"/>
        <v>0</v>
      </c>
      <c r="AI15" s="102">
        <f t="shared" si="21"/>
        <v>0</v>
      </c>
      <c r="AJ15" s="99">
        <f t="shared" si="22"/>
        <v>0</v>
      </c>
      <c r="AK15" s="103">
        <f t="shared" si="23"/>
        <v>0</v>
      </c>
      <c r="AL15" s="7"/>
    </row>
    <row r="16" spans="1:38" ht="26.1" customHeight="1">
      <c r="A16" s="21">
        <v>9</v>
      </c>
      <c r="B16" s="2"/>
      <c r="C16" s="88"/>
      <c r="D16" s="53" t="s">
        <v>50</v>
      </c>
      <c r="E16" s="53"/>
      <c r="F16" s="53" t="s">
        <v>47</v>
      </c>
      <c r="G16" s="53" t="s">
        <v>95</v>
      </c>
      <c r="H16" s="88"/>
      <c r="I16" s="53" t="s">
        <v>50</v>
      </c>
      <c r="J16" s="53"/>
      <c r="K16" s="53" t="s">
        <v>49</v>
      </c>
      <c r="L16" s="28"/>
      <c r="M16" s="29"/>
      <c r="N16" s="97">
        <f t="shared" si="0"/>
        <v>0</v>
      </c>
      <c r="O16" s="98">
        <f t="shared" si="1"/>
        <v>0</v>
      </c>
      <c r="P16" s="99">
        <f t="shared" si="2"/>
        <v>0</v>
      </c>
      <c r="Q16" s="100">
        <f t="shared" si="3"/>
        <v>0</v>
      </c>
      <c r="R16" s="101">
        <f t="shared" si="4"/>
        <v>0</v>
      </c>
      <c r="S16" s="102">
        <f t="shared" si="5"/>
        <v>0</v>
      </c>
      <c r="T16" s="99">
        <f t="shared" si="6"/>
        <v>0</v>
      </c>
      <c r="U16" s="100">
        <f t="shared" si="7"/>
        <v>0</v>
      </c>
      <c r="V16" s="101">
        <f t="shared" si="8"/>
        <v>0</v>
      </c>
      <c r="W16" s="102">
        <f t="shared" si="9"/>
        <v>0</v>
      </c>
      <c r="X16" s="99">
        <f t="shared" si="10"/>
        <v>0</v>
      </c>
      <c r="Y16" s="100">
        <f t="shared" si="11"/>
        <v>0</v>
      </c>
      <c r="Z16" s="101">
        <f t="shared" si="12"/>
        <v>0</v>
      </c>
      <c r="AA16" s="102">
        <f t="shared" si="13"/>
        <v>0</v>
      </c>
      <c r="AB16" s="99">
        <f t="shared" si="14"/>
        <v>0</v>
      </c>
      <c r="AC16" s="100">
        <f t="shared" si="15"/>
        <v>0</v>
      </c>
      <c r="AD16" s="101">
        <f t="shared" si="16"/>
        <v>0</v>
      </c>
      <c r="AE16" s="98">
        <f t="shared" si="17"/>
        <v>0</v>
      </c>
      <c r="AF16" s="99">
        <f t="shared" si="18"/>
        <v>0</v>
      </c>
      <c r="AG16" s="98">
        <f t="shared" si="19"/>
        <v>0</v>
      </c>
      <c r="AH16" s="101">
        <f t="shared" si="20"/>
        <v>0</v>
      </c>
      <c r="AI16" s="102">
        <f t="shared" si="21"/>
        <v>0</v>
      </c>
      <c r="AJ16" s="99">
        <f t="shared" si="22"/>
        <v>0</v>
      </c>
      <c r="AK16" s="103">
        <f t="shared" si="23"/>
        <v>0</v>
      </c>
      <c r="AL16" s="7"/>
    </row>
    <row r="17" spans="1:38" ht="26.1" customHeight="1">
      <c r="A17" s="21">
        <v>10</v>
      </c>
      <c r="B17" s="2"/>
      <c r="C17" s="88"/>
      <c r="D17" s="53" t="s">
        <v>50</v>
      </c>
      <c r="E17" s="53"/>
      <c r="F17" s="53" t="s">
        <v>47</v>
      </c>
      <c r="G17" s="53" t="s">
        <v>95</v>
      </c>
      <c r="H17" s="88"/>
      <c r="I17" s="53" t="s">
        <v>50</v>
      </c>
      <c r="J17" s="53"/>
      <c r="K17" s="53" t="s">
        <v>49</v>
      </c>
      <c r="L17" s="28"/>
      <c r="M17" s="29"/>
      <c r="N17" s="97">
        <f t="shared" si="0"/>
        <v>0</v>
      </c>
      <c r="O17" s="98">
        <f t="shared" si="1"/>
        <v>0</v>
      </c>
      <c r="P17" s="99">
        <f t="shared" si="2"/>
        <v>0</v>
      </c>
      <c r="Q17" s="100">
        <f t="shared" si="3"/>
        <v>0</v>
      </c>
      <c r="R17" s="101">
        <f t="shared" si="4"/>
        <v>0</v>
      </c>
      <c r="S17" s="102">
        <f t="shared" si="5"/>
        <v>0</v>
      </c>
      <c r="T17" s="99">
        <f t="shared" si="6"/>
        <v>0</v>
      </c>
      <c r="U17" s="100">
        <f t="shared" si="7"/>
        <v>0</v>
      </c>
      <c r="V17" s="101">
        <f t="shared" si="8"/>
        <v>0</v>
      </c>
      <c r="W17" s="102">
        <f t="shared" si="9"/>
        <v>0</v>
      </c>
      <c r="X17" s="99">
        <f t="shared" si="10"/>
        <v>0</v>
      </c>
      <c r="Y17" s="100">
        <f t="shared" si="11"/>
        <v>0</v>
      </c>
      <c r="Z17" s="101">
        <f t="shared" si="12"/>
        <v>0</v>
      </c>
      <c r="AA17" s="102">
        <f t="shared" si="13"/>
        <v>0</v>
      </c>
      <c r="AB17" s="99">
        <f t="shared" si="14"/>
        <v>0</v>
      </c>
      <c r="AC17" s="100">
        <f t="shared" si="15"/>
        <v>0</v>
      </c>
      <c r="AD17" s="101">
        <f t="shared" si="16"/>
        <v>0</v>
      </c>
      <c r="AE17" s="98">
        <f t="shared" si="17"/>
        <v>0</v>
      </c>
      <c r="AF17" s="99">
        <f t="shared" si="18"/>
        <v>0</v>
      </c>
      <c r="AG17" s="98">
        <f t="shared" si="19"/>
        <v>0</v>
      </c>
      <c r="AH17" s="101">
        <f t="shared" si="20"/>
        <v>0</v>
      </c>
      <c r="AI17" s="102">
        <f t="shared" si="21"/>
        <v>0</v>
      </c>
      <c r="AJ17" s="99">
        <f t="shared" si="22"/>
        <v>0</v>
      </c>
      <c r="AK17" s="103">
        <f t="shared" si="23"/>
        <v>0</v>
      </c>
      <c r="AL17" s="7"/>
    </row>
    <row r="18" spans="1:38" ht="26.1" customHeight="1">
      <c r="A18" s="21">
        <v>11</v>
      </c>
      <c r="B18" s="2"/>
      <c r="C18" s="88"/>
      <c r="D18" s="53" t="s">
        <v>50</v>
      </c>
      <c r="E18" s="53"/>
      <c r="F18" s="53" t="s">
        <v>47</v>
      </c>
      <c r="G18" s="53" t="s">
        <v>95</v>
      </c>
      <c r="H18" s="88"/>
      <c r="I18" s="53" t="s">
        <v>50</v>
      </c>
      <c r="J18" s="53"/>
      <c r="K18" s="53" t="s">
        <v>49</v>
      </c>
      <c r="L18" s="28"/>
      <c r="M18" s="29"/>
      <c r="N18" s="97">
        <f t="shared" si="0"/>
        <v>0</v>
      </c>
      <c r="O18" s="98">
        <f t="shared" si="1"/>
        <v>0</v>
      </c>
      <c r="P18" s="99">
        <f t="shared" si="2"/>
        <v>0</v>
      </c>
      <c r="Q18" s="100">
        <f t="shared" si="3"/>
        <v>0</v>
      </c>
      <c r="R18" s="101">
        <f t="shared" si="4"/>
        <v>0</v>
      </c>
      <c r="S18" s="102">
        <f t="shared" si="5"/>
        <v>0</v>
      </c>
      <c r="T18" s="99">
        <f t="shared" si="6"/>
        <v>0</v>
      </c>
      <c r="U18" s="100">
        <f t="shared" si="7"/>
        <v>0</v>
      </c>
      <c r="V18" s="101">
        <f t="shared" si="8"/>
        <v>0</v>
      </c>
      <c r="W18" s="102">
        <f t="shared" si="9"/>
        <v>0</v>
      </c>
      <c r="X18" s="99">
        <f t="shared" si="10"/>
        <v>0</v>
      </c>
      <c r="Y18" s="100">
        <f t="shared" si="11"/>
        <v>0</v>
      </c>
      <c r="Z18" s="101">
        <f t="shared" si="12"/>
        <v>0</v>
      </c>
      <c r="AA18" s="102">
        <f t="shared" si="13"/>
        <v>0</v>
      </c>
      <c r="AB18" s="99">
        <f t="shared" si="14"/>
        <v>0</v>
      </c>
      <c r="AC18" s="100">
        <f t="shared" si="15"/>
        <v>0</v>
      </c>
      <c r="AD18" s="101">
        <f t="shared" si="16"/>
        <v>0</v>
      </c>
      <c r="AE18" s="98">
        <f t="shared" si="17"/>
        <v>0</v>
      </c>
      <c r="AF18" s="99">
        <f t="shared" si="18"/>
        <v>0</v>
      </c>
      <c r="AG18" s="98">
        <f t="shared" si="19"/>
        <v>0</v>
      </c>
      <c r="AH18" s="101">
        <f t="shared" si="20"/>
        <v>0</v>
      </c>
      <c r="AI18" s="102">
        <f t="shared" si="21"/>
        <v>0</v>
      </c>
      <c r="AJ18" s="99">
        <f t="shared" si="22"/>
        <v>0</v>
      </c>
      <c r="AK18" s="103">
        <f t="shared" si="23"/>
        <v>0</v>
      </c>
      <c r="AL18" s="7"/>
    </row>
    <row r="19" spans="1:38" ht="26.1" customHeight="1">
      <c r="A19" s="21">
        <v>12</v>
      </c>
      <c r="B19" s="2"/>
      <c r="C19" s="88"/>
      <c r="D19" s="53" t="s">
        <v>50</v>
      </c>
      <c r="E19" s="53"/>
      <c r="F19" s="53" t="s">
        <v>47</v>
      </c>
      <c r="G19" s="53" t="s">
        <v>95</v>
      </c>
      <c r="H19" s="88"/>
      <c r="I19" s="53" t="s">
        <v>50</v>
      </c>
      <c r="J19" s="53"/>
      <c r="K19" s="53" t="s">
        <v>49</v>
      </c>
      <c r="L19" s="28"/>
      <c r="M19" s="29"/>
      <c r="N19" s="97">
        <f t="shared" si="0"/>
        <v>0</v>
      </c>
      <c r="O19" s="98">
        <f t="shared" si="1"/>
        <v>0</v>
      </c>
      <c r="P19" s="99">
        <f t="shared" si="2"/>
        <v>0</v>
      </c>
      <c r="Q19" s="100">
        <f t="shared" si="3"/>
        <v>0</v>
      </c>
      <c r="R19" s="101">
        <f t="shared" si="4"/>
        <v>0</v>
      </c>
      <c r="S19" s="102">
        <f t="shared" si="5"/>
        <v>0</v>
      </c>
      <c r="T19" s="99">
        <f t="shared" si="6"/>
        <v>0</v>
      </c>
      <c r="U19" s="100">
        <f t="shared" si="7"/>
        <v>0</v>
      </c>
      <c r="V19" s="101">
        <f t="shared" si="8"/>
        <v>0</v>
      </c>
      <c r="W19" s="102">
        <f t="shared" si="9"/>
        <v>0</v>
      </c>
      <c r="X19" s="99">
        <f t="shared" si="10"/>
        <v>0</v>
      </c>
      <c r="Y19" s="100">
        <f t="shared" si="11"/>
        <v>0</v>
      </c>
      <c r="Z19" s="101">
        <f t="shared" si="12"/>
        <v>0</v>
      </c>
      <c r="AA19" s="102">
        <f t="shared" si="13"/>
        <v>0</v>
      </c>
      <c r="AB19" s="99">
        <f t="shared" si="14"/>
        <v>0</v>
      </c>
      <c r="AC19" s="100">
        <f t="shared" si="15"/>
        <v>0</v>
      </c>
      <c r="AD19" s="101">
        <f t="shared" si="16"/>
        <v>0</v>
      </c>
      <c r="AE19" s="98">
        <f t="shared" si="17"/>
        <v>0</v>
      </c>
      <c r="AF19" s="99">
        <f t="shared" si="18"/>
        <v>0</v>
      </c>
      <c r="AG19" s="98">
        <f t="shared" si="19"/>
        <v>0</v>
      </c>
      <c r="AH19" s="101">
        <f t="shared" si="20"/>
        <v>0</v>
      </c>
      <c r="AI19" s="102">
        <f t="shared" si="21"/>
        <v>0</v>
      </c>
      <c r="AJ19" s="99">
        <f t="shared" si="22"/>
        <v>0</v>
      </c>
      <c r="AK19" s="103">
        <f t="shared" si="23"/>
        <v>0</v>
      </c>
      <c r="AL19" s="7"/>
    </row>
    <row r="20" spans="1:38" ht="26.1" customHeight="1">
      <c r="A20" s="21">
        <v>13</v>
      </c>
      <c r="B20" s="2"/>
      <c r="C20" s="88"/>
      <c r="D20" s="53" t="s">
        <v>50</v>
      </c>
      <c r="E20" s="53"/>
      <c r="F20" s="53" t="s">
        <v>47</v>
      </c>
      <c r="G20" s="53" t="s">
        <v>95</v>
      </c>
      <c r="H20" s="88"/>
      <c r="I20" s="53" t="s">
        <v>50</v>
      </c>
      <c r="J20" s="53"/>
      <c r="K20" s="53" t="s">
        <v>49</v>
      </c>
      <c r="L20" s="28"/>
      <c r="M20" s="29"/>
      <c r="N20" s="97">
        <f t="shared" si="0"/>
        <v>0</v>
      </c>
      <c r="O20" s="98">
        <f t="shared" si="1"/>
        <v>0</v>
      </c>
      <c r="P20" s="99">
        <f t="shared" si="2"/>
        <v>0</v>
      </c>
      <c r="Q20" s="100">
        <f t="shared" si="3"/>
        <v>0</v>
      </c>
      <c r="R20" s="101">
        <f t="shared" si="4"/>
        <v>0</v>
      </c>
      <c r="S20" s="102">
        <f t="shared" si="5"/>
        <v>0</v>
      </c>
      <c r="T20" s="99">
        <f t="shared" si="6"/>
        <v>0</v>
      </c>
      <c r="U20" s="100">
        <f t="shared" si="7"/>
        <v>0</v>
      </c>
      <c r="V20" s="101">
        <f t="shared" si="8"/>
        <v>0</v>
      </c>
      <c r="W20" s="102">
        <f t="shared" si="9"/>
        <v>0</v>
      </c>
      <c r="X20" s="99">
        <f t="shared" si="10"/>
        <v>0</v>
      </c>
      <c r="Y20" s="100">
        <f t="shared" si="11"/>
        <v>0</v>
      </c>
      <c r="Z20" s="101">
        <f t="shared" si="12"/>
        <v>0</v>
      </c>
      <c r="AA20" s="102">
        <f t="shared" si="13"/>
        <v>0</v>
      </c>
      <c r="AB20" s="99">
        <f t="shared" si="14"/>
        <v>0</v>
      </c>
      <c r="AC20" s="100">
        <f t="shared" si="15"/>
        <v>0</v>
      </c>
      <c r="AD20" s="101">
        <f t="shared" si="16"/>
        <v>0</v>
      </c>
      <c r="AE20" s="98">
        <f t="shared" si="17"/>
        <v>0</v>
      </c>
      <c r="AF20" s="99">
        <f t="shared" si="18"/>
        <v>0</v>
      </c>
      <c r="AG20" s="98">
        <f t="shared" si="19"/>
        <v>0</v>
      </c>
      <c r="AH20" s="101">
        <f t="shared" si="20"/>
        <v>0</v>
      </c>
      <c r="AI20" s="102">
        <f t="shared" si="21"/>
        <v>0</v>
      </c>
      <c r="AJ20" s="99">
        <f t="shared" si="22"/>
        <v>0</v>
      </c>
      <c r="AK20" s="103">
        <f t="shared" si="23"/>
        <v>0</v>
      </c>
      <c r="AL20" s="7"/>
    </row>
    <row r="21" spans="1:38" ht="26.1" customHeight="1">
      <c r="A21" s="21">
        <v>14</v>
      </c>
      <c r="B21" s="2"/>
      <c r="C21" s="88"/>
      <c r="D21" s="53" t="s">
        <v>50</v>
      </c>
      <c r="E21" s="53"/>
      <c r="F21" s="53" t="s">
        <v>47</v>
      </c>
      <c r="G21" s="53" t="s">
        <v>95</v>
      </c>
      <c r="H21" s="88"/>
      <c r="I21" s="53" t="s">
        <v>50</v>
      </c>
      <c r="J21" s="53"/>
      <c r="K21" s="53" t="s">
        <v>49</v>
      </c>
      <c r="L21" s="28"/>
      <c r="M21" s="29"/>
      <c r="N21" s="97">
        <f t="shared" si="0"/>
        <v>0</v>
      </c>
      <c r="O21" s="98">
        <f t="shared" si="1"/>
        <v>0</v>
      </c>
      <c r="P21" s="99">
        <f t="shared" si="2"/>
        <v>0</v>
      </c>
      <c r="Q21" s="100">
        <f t="shared" si="3"/>
        <v>0</v>
      </c>
      <c r="R21" s="101">
        <f t="shared" si="4"/>
        <v>0</v>
      </c>
      <c r="S21" s="102">
        <f t="shared" si="5"/>
        <v>0</v>
      </c>
      <c r="T21" s="99">
        <f t="shared" si="6"/>
        <v>0</v>
      </c>
      <c r="U21" s="100">
        <f t="shared" si="7"/>
        <v>0</v>
      </c>
      <c r="V21" s="101">
        <f t="shared" si="8"/>
        <v>0</v>
      </c>
      <c r="W21" s="102">
        <f t="shared" si="9"/>
        <v>0</v>
      </c>
      <c r="X21" s="99">
        <f t="shared" si="10"/>
        <v>0</v>
      </c>
      <c r="Y21" s="100">
        <f t="shared" si="11"/>
        <v>0</v>
      </c>
      <c r="Z21" s="101">
        <f t="shared" si="12"/>
        <v>0</v>
      </c>
      <c r="AA21" s="102">
        <f t="shared" si="13"/>
        <v>0</v>
      </c>
      <c r="AB21" s="99">
        <f t="shared" si="14"/>
        <v>0</v>
      </c>
      <c r="AC21" s="100">
        <f t="shared" si="15"/>
        <v>0</v>
      </c>
      <c r="AD21" s="101">
        <f t="shared" si="16"/>
        <v>0</v>
      </c>
      <c r="AE21" s="98">
        <f t="shared" si="17"/>
        <v>0</v>
      </c>
      <c r="AF21" s="99">
        <f t="shared" si="18"/>
        <v>0</v>
      </c>
      <c r="AG21" s="98">
        <f t="shared" si="19"/>
        <v>0</v>
      </c>
      <c r="AH21" s="101">
        <f t="shared" si="20"/>
        <v>0</v>
      </c>
      <c r="AI21" s="102">
        <f t="shared" si="21"/>
        <v>0</v>
      </c>
      <c r="AJ21" s="99">
        <f t="shared" si="22"/>
        <v>0</v>
      </c>
      <c r="AK21" s="103">
        <f t="shared" si="23"/>
        <v>0</v>
      </c>
      <c r="AL21" s="7"/>
    </row>
    <row r="22" spans="1:38" ht="26.1" customHeight="1">
      <c r="A22" s="21">
        <v>15</v>
      </c>
      <c r="B22" s="2"/>
      <c r="C22" s="88"/>
      <c r="D22" s="53" t="s">
        <v>50</v>
      </c>
      <c r="E22" s="53"/>
      <c r="F22" s="53" t="s">
        <v>47</v>
      </c>
      <c r="G22" s="53" t="s">
        <v>95</v>
      </c>
      <c r="H22" s="88"/>
      <c r="I22" s="53" t="s">
        <v>50</v>
      </c>
      <c r="J22" s="53"/>
      <c r="K22" s="53" t="s">
        <v>49</v>
      </c>
      <c r="L22" s="28"/>
      <c r="M22" s="29"/>
      <c r="N22" s="97">
        <f t="shared" si="0"/>
        <v>0</v>
      </c>
      <c r="O22" s="98">
        <f t="shared" si="1"/>
        <v>0</v>
      </c>
      <c r="P22" s="99">
        <f t="shared" si="2"/>
        <v>0</v>
      </c>
      <c r="Q22" s="100">
        <f t="shared" si="3"/>
        <v>0</v>
      </c>
      <c r="R22" s="101">
        <f t="shared" si="4"/>
        <v>0</v>
      </c>
      <c r="S22" s="102">
        <f t="shared" si="5"/>
        <v>0</v>
      </c>
      <c r="T22" s="99">
        <f t="shared" si="6"/>
        <v>0</v>
      </c>
      <c r="U22" s="100">
        <f t="shared" si="7"/>
        <v>0</v>
      </c>
      <c r="V22" s="101">
        <f t="shared" si="8"/>
        <v>0</v>
      </c>
      <c r="W22" s="102">
        <f t="shared" si="9"/>
        <v>0</v>
      </c>
      <c r="X22" s="99">
        <f t="shared" si="10"/>
        <v>0</v>
      </c>
      <c r="Y22" s="100">
        <f t="shared" si="11"/>
        <v>0</v>
      </c>
      <c r="Z22" s="101">
        <f t="shared" si="12"/>
        <v>0</v>
      </c>
      <c r="AA22" s="102">
        <f t="shared" si="13"/>
        <v>0</v>
      </c>
      <c r="AB22" s="99">
        <f t="shared" si="14"/>
        <v>0</v>
      </c>
      <c r="AC22" s="100">
        <f t="shared" si="15"/>
        <v>0</v>
      </c>
      <c r="AD22" s="101">
        <f t="shared" si="16"/>
        <v>0</v>
      </c>
      <c r="AE22" s="98">
        <f t="shared" si="17"/>
        <v>0</v>
      </c>
      <c r="AF22" s="99">
        <f t="shared" si="18"/>
        <v>0</v>
      </c>
      <c r="AG22" s="98">
        <f t="shared" si="19"/>
        <v>0</v>
      </c>
      <c r="AH22" s="101">
        <f t="shared" si="20"/>
        <v>0</v>
      </c>
      <c r="AI22" s="102">
        <f t="shared" si="21"/>
        <v>0</v>
      </c>
      <c r="AJ22" s="99">
        <f t="shared" si="22"/>
        <v>0</v>
      </c>
      <c r="AK22" s="103">
        <f t="shared" si="23"/>
        <v>0</v>
      </c>
      <c r="AL22" s="7"/>
    </row>
    <row r="23" spans="1:38" ht="26.1" customHeight="1">
      <c r="A23" s="21">
        <v>16</v>
      </c>
      <c r="B23" s="2"/>
      <c r="C23" s="88"/>
      <c r="D23" s="53" t="s">
        <v>50</v>
      </c>
      <c r="E23" s="53"/>
      <c r="F23" s="53" t="s">
        <v>47</v>
      </c>
      <c r="G23" s="53" t="s">
        <v>95</v>
      </c>
      <c r="H23" s="88"/>
      <c r="I23" s="53" t="s">
        <v>50</v>
      </c>
      <c r="J23" s="53"/>
      <c r="K23" s="53" t="s">
        <v>49</v>
      </c>
      <c r="L23" s="28"/>
      <c r="M23" s="29"/>
      <c r="N23" s="97">
        <f t="shared" si="0"/>
        <v>0</v>
      </c>
      <c r="O23" s="98">
        <f t="shared" si="1"/>
        <v>0</v>
      </c>
      <c r="P23" s="99">
        <f t="shared" si="2"/>
        <v>0</v>
      </c>
      <c r="Q23" s="100">
        <f t="shared" si="3"/>
        <v>0</v>
      </c>
      <c r="R23" s="101">
        <f t="shared" si="4"/>
        <v>0</v>
      </c>
      <c r="S23" s="102">
        <f t="shared" si="5"/>
        <v>0</v>
      </c>
      <c r="T23" s="99">
        <f t="shared" si="6"/>
        <v>0</v>
      </c>
      <c r="U23" s="100">
        <f t="shared" si="7"/>
        <v>0</v>
      </c>
      <c r="V23" s="101">
        <f t="shared" si="8"/>
        <v>0</v>
      </c>
      <c r="W23" s="102">
        <f t="shared" si="9"/>
        <v>0</v>
      </c>
      <c r="X23" s="99">
        <f t="shared" si="10"/>
        <v>0</v>
      </c>
      <c r="Y23" s="100">
        <f t="shared" si="11"/>
        <v>0</v>
      </c>
      <c r="Z23" s="101">
        <f t="shared" si="12"/>
        <v>0</v>
      </c>
      <c r="AA23" s="102">
        <f t="shared" si="13"/>
        <v>0</v>
      </c>
      <c r="AB23" s="99">
        <f t="shared" si="14"/>
        <v>0</v>
      </c>
      <c r="AC23" s="100">
        <f t="shared" si="15"/>
        <v>0</v>
      </c>
      <c r="AD23" s="101">
        <f t="shared" si="16"/>
        <v>0</v>
      </c>
      <c r="AE23" s="98">
        <f t="shared" si="17"/>
        <v>0</v>
      </c>
      <c r="AF23" s="99">
        <f t="shared" si="18"/>
        <v>0</v>
      </c>
      <c r="AG23" s="98">
        <f t="shared" si="19"/>
        <v>0</v>
      </c>
      <c r="AH23" s="101">
        <f t="shared" si="20"/>
        <v>0</v>
      </c>
      <c r="AI23" s="102">
        <f t="shared" si="21"/>
        <v>0</v>
      </c>
      <c r="AJ23" s="99">
        <f t="shared" si="22"/>
        <v>0</v>
      </c>
      <c r="AK23" s="103">
        <f t="shared" si="23"/>
        <v>0</v>
      </c>
      <c r="AL23" s="7"/>
    </row>
    <row r="24" spans="1:38" ht="26.1" customHeight="1">
      <c r="A24" s="21">
        <v>17</v>
      </c>
      <c r="B24" s="2"/>
      <c r="C24" s="88"/>
      <c r="D24" s="53" t="s">
        <v>50</v>
      </c>
      <c r="E24" s="53"/>
      <c r="F24" s="53" t="s">
        <v>47</v>
      </c>
      <c r="G24" s="53" t="s">
        <v>95</v>
      </c>
      <c r="H24" s="88"/>
      <c r="I24" s="53" t="s">
        <v>50</v>
      </c>
      <c r="J24" s="53"/>
      <c r="K24" s="53" t="s">
        <v>49</v>
      </c>
      <c r="L24" s="28"/>
      <c r="M24" s="29"/>
      <c r="N24" s="97">
        <f t="shared" si="0"/>
        <v>0</v>
      </c>
      <c r="O24" s="98">
        <f t="shared" si="1"/>
        <v>0</v>
      </c>
      <c r="P24" s="99">
        <f t="shared" si="2"/>
        <v>0</v>
      </c>
      <c r="Q24" s="100">
        <f t="shared" si="3"/>
        <v>0</v>
      </c>
      <c r="R24" s="101">
        <f t="shared" si="4"/>
        <v>0</v>
      </c>
      <c r="S24" s="102">
        <f t="shared" si="5"/>
        <v>0</v>
      </c>
      <c r="T24" s="99">
        <f t="shared" si="6"/>
        <v>0</v>
      </c>
      <c r="U24" s="100">
        <f t="shared" si="7"/>
        <v>0</v>
      </c>
      <c r="V24" s="101">
        <f t="shared" si="8"/>
        <v>0</v>
      </c>
      <c r="W24" s="102">
        <f t="shared" si="9"/>
        <v>0</v>
      </c>
      <c r="X24" s="99">
        <f t="shared" si="10"/>
        <v>0</v>
      </c>
      <c r="Y24" s="100">
        <f t="shared" si="11"/>
        <v>0</v>
      </c>
      <c r="Z24" s="101">
        <f t="shared" si="12"/>
        <v>0</v>
      </c>
      <c r="AA24" s="102">
        <f t="shared" si="13"/>
        <v>0</v>
      </c>
      <c r="AB24" s="99">
        <f t="shared" si="14"/>
        <v>0</v>
      </c>
      <c r="AC24" s="100">
        <f t="shared" si="15"/>
        <v>0</v>
      </c>
      <c r="AD24" s="101">
        <f t="shared" si="16"/>
        <v>0</v>
      </c>
      <c r="AE24" s="98">
        <f t="shared" si="17"/>
        <v>0</v>
      </c>
      <c r="AF24" s="99">
        <f t="shared" si="18"/>
        <v>0</v>
      </c>
      <c r="AG24" s="98">
        <f t="shared" si="19"/>
        <v>0</v>
      </c>
      <c r="AH24" s="101">
        <f t="shared" si="20"/>
        <v>0</v>
      </c>
      <c r="AI24" s="102">
        <f t="shared" si="21"/>
        <v>0</v>
      </c>
      <c r="AJ24" s="99">
        <f t="shared" si="22"/>
        <v>0</v>
      </c>
      <c r="AK24" s="103">
        <f t="shared" si="23"/>
        <v>0</v>
      </c>
      <c r="AL24" s="7"/>
    </row>
    <row r="25" spans="1:38" ht="26.1" customHeight="1">
      <c r="A25" s="21">
        <v>18</v>
      </c>
      <c r="B25" s="2"/>
      <c r="C25" s="88"/>
      <c r="D25" s="53" t="s">
        <v>50</v>
      </c>
      <c r="E25" s="53"/>
      <c r="F25" s="53" t="s">
        <v>47</v>
      </c>
      <c r="G25" s="53" t="s">
        <v>95</v>
      </c>
      <c r="H25" s="88"/>
      <c r="I25" s="53" t="s">
        <v>50</v>
      </c>
      <c r="J25" s="53"/>
      <c r="K25" s="53" t="s">
        <v>49</v>
      </c>
      <c r="L25" s="28"/>
      <c r="M25" s="29"/>
      <c r="N25" s="97">
        <f t="shared" si="0"/>
        <v>0</v>
      </c>
      <c r="O25" s="98">
        <f t="shared" si="1"/>
        <v>0</v>
      </c>
      <c r="P25" s="99">
        <f t="shared" si="2"/>
        <v>0</v>
      </c>
      <c r="Q25" s="100">
        <f t="shared" si="3"/>
        <v>0</v>
      </c>
      <c r="R25" s="101">
        <f t="shared" si="4"/>
        <v>0</v>
      </c>
      <c r="S25" s="102">
        <f t="shared" si="5"/>
        <v>0</v>
      </c>
      <c r="T25" s="99">
        <f t="shared" si="6"/>
        <v>0</v>
      </c>
      <c r="U25" s="100">
        <f t="shared" si="7"/>
        <v>0</v>
      </c>
      <c r="V25" s="101">
        <f t="shared" si="8"/>
        <v>0</v>
      </c>
      <c r="W25" s="102">
        <f t="shared" si="9"/>
        <v>0</v>
      </c>
      <c r="X25" s="99">
        <f t="shared" si="10"/>
        <v>0</v>
      </c>
      <c r="Y25" s="100">
        <f t="shared" si="11"/>
        <v>0</v>
      </c>
      <c r="Z25" s="101">
        <f t="shared" si="12"/>
        <v>0</v>
      </c>
      <c r="AA25" s="102">
        <f t="shared" si="13"/>
        <v>0</v>
      </c>
      <c r="AB25" s="99">
        <f t="shared" si="14"/>
        <v>0</v>
      </c>
      <c r="AC25" s="100">
        <f t="shared" si="15"/>
        <v>0</v>
      </c>
      <c r="AD25" s="101">
        <f t="shared" si="16"/>
        <v>0</v>
      </c>
      <c r="AE25" s="98">
        <f t="shared" si="17"/>
        <v>0</v>
      </c>
      <c r="AF25" s="99">
        <f t="shared" si="18"/>
        <v>0</v>
      </c>
      <c r="AG25" s="98">
        <f t="shared" si="19"/>
        <v>0</v>
      </c>
      <c r="AH25" s="101">
        <f t="shared" si="20"/>
        <v>0</v>
      </c>
      <c r="AI25" s="102">
        <f t="shared" si="21"/>
        <v>0</v>
      </c>
      <c r="AJ25" s="99">
        <f t="shared" si="22"/>
        <v>0</v>
      </c>
      <c r="AK25" s="103">
        <f t="shared" si="23"/>
        <v>0</v>
      </c>
      <c r="AL25" s="7"/>
    </row>
    <row r="26" spans="1:38" ht="26.1" customHeight="1">
      <c r="A26" s="21">
        <v>19</v>
      </c>
      <c r="B26" s="2"/>
      <c r="C26" s="88"/>
      <c r="D26" s="53" t="s">
        <v>50</v>
      </c>
      <c r="E26" s="53"/>
      <c r="F26" s="53" t="s">
        <v>47</v>
      </c>
      <c r="G26" s="53" t="s">
        <v>95</v>
      </c>
      <c r="H26" s="88"/>
      <c r="I26" s="53" t="s">
        <v>50</v>
      </c>
      <c r="J26" s="53"/>
      <c r="K26" s="53" t="s">
        <v>49</v>
      </c>
      <c r="L26" s="28"/>
      <c r="M26" s="29"/>
      <c r="N26" s="97">
        <f t="shared" si="0"/>
        <v>0</v>
      </c>
      <c r="O26" s="98">
        <f t="shared" si="1"/>
        <v>0</v>
      </c>
      <c r="P26" s="99">
        <f t="shared" si="2"/>
        <v>0</v>
      </c>
      <c r="Q26" s="100">
        <f t="shared" si="3"/>
        <v>0</v>
      </c>
      <c r="R26" s="101">
        <f t="shared" si="4"/>
        <v>0</v>
      </c>
      <c r="S26" s="102">
        <f t="shared" si="5"/>
        <v>0</v>
      </c>
      <c r="T26" s="99">
        <f t="shared" si="6"/>
        <v>0</v>
      </c>
      <c r="U26" s="100">
        <f t="shared" si="7"/>
        <v>0</v>
      </c>
      <c r="V26" s="101">
        <f t="shared" si="8"/>
        <v>0</v>
      </c>
      <c r="W26" s="102">
        <f t="shared" si="9"/>
        <v>0</v>
      </c>
      <c r="X26" s="99">
        <f t="shared" si="10"/>
        <v>0</v>
      </c>
      <c r="Y26" s="100">
        <f t="shared" si="11"/>
        <v>0</v>
      </c>
      <c r="Z26" s="101">
        <f t="shared" si="12"/>
        <v>0</v>
      </c>
      <c r="AA26" s="102">
        <f t="shared" si="13"/>
        <v>0</v>
      </c>
      <c r="AB26" s="99">
        <f t="shared" si="14"/>
        <v>0</v>
      </c>
      <c r="AC26" s="100">
        <f t="shared" si="15"/>
        <v>0</v>
      </c>
      <c r="AD26" s="101">
        <f t="shared" si="16"/>
        <v>0</v>
      </c>
      <c r="AE26" s="98">
        <f t="shared" si="17"/>
        <v>0</v>
      </c>
      <c r="AF26" s="99">
        <f t="shared" si="18"/>
        <v>0</v>
      </c>
      <c r="AG26" s="98">
        <f t="shared" si="19"/>
        <v>0</v>
      </c>
      <c r="AH26" s="101">
        <f t="shared" si="20"/>
        <v>0</v>
      </c>
      <c r="AI26" s="102">
        <f t="shared" si="21"/>
        <v>0</v>
      </c>
      <c r="AJ26" s="99">
        <f t="shared" si="22"/>
        <v>0</v>
      </c>
      <c r="AK26" s="103">
        <f t="shared" si="23"/>
        <v>0</v>
      </c>
      <c r="AL26" s="7"/>
    </row>
    <row r="27" spans="1:38" ht="26.1" customHeight="1" thickBot="1">
      <c r="A27" s="21">
        <v>20</v>
      </c>
      <c r="B27" s="2"/>
      <c r="C27" s="88"/>
      <c r="D27" s="53" t="s">
        <v>50</v>
      </c>
      <c r="E27" s="53"/>
      <c r="F27" s="53" t="s">
        <v>47</v>
      </c>
      <c r="G27" s="53" t="s">
        <v>95</v>
      </c>
      <c r="H27" s="88"/>
      <c r="I27" s="53" t="s">
        <v>50</v>
      </c>
      <c r="J27" s="53"/>
      <c r="K27" s="53" t="s">
        <v>49</v>
      </c>
      <c r="L27" s="30"/>
      <c r="M27" s="31"/>
      <c r="N27" s="104">
        <f>IF(AND($C27=$C$51,$E27=4),$L27,0)</f>
        <v>0</v>
      </c>
      <c r="O27" s="105">
        <f t="shared" si="1"/>
        <v>0</v>
      </c>
      <c r="P27" s="106">
        <f t="shared" si="2"/>
        <v>0</v>
      </c>
      <c r="Q27" s="107">
        <f t="shared" si="3"/>
        <v>0</v>
      </c>
      <c r="R27" s="108">
        <f t="shared" si="4"/>
        <v>0</v>
      </c>
      <c r="S27" s="109">
        <f t="shared" si="5"/>
        <v>0</v>
      </c>
      <c r="T27" s="106">
        <f t="shared" si="6"/>
        <v>0</v>
      </c>
      <c r="U27" s="107">
        <f t="shared" si="7"/>
        <v>0</v>
      </c>
      <c r="V27" s="108">
        <f t="shared" si="8"/>
        <v>0</v>
      </c>
      <c r="W27" s="109">
        <f t="shared" si="9"/>
        <v>0</v>
      </c>
      <c r="X27" s="106">
        <f t="shared" si="10"/>
        <v>0</v>
      </c>
      <c r="Y27" s="107">
        <f t="shared" si="11"/>
        <v>0</v>
      </c>
      <c r="Z27" s="108">
        <f t="shared" si="12"/>
        <v>0</v>
      </c>
      <c r="AA27" s="109">
        <f t="shared" si="13"/>
        <v>0</v>
      </c>
      <c r="AB27" s="106">
        <f t="shared" si="14"/>
        <v>0</v>
      </c>
      <c r="AC27" s="107">
        <f t="shared" si="15"/>
        <v>0</v>
      </c>
      <c r="AD27" s="108">
        <f t="shared" si="16"/>
        <v>0</v>
      </c>
      <c r="AE27" s="105">
        <f t="shared" si="17"/>
        <v>0</v>
      </c>
      <c r="AF27" s="106">
        <f t="shared" si="18"/>
        <v>0</v>
      </c>
      <c r="AG27" s="105">
        <f t="shared" si="19"/>
        <v>0</v>
      </c>
      <c r="AH27" s="108">
        <f t="shared" si="20"/>
        <v>0</v>
      </c>
      <c r="AI27" s="109">
        <f t="shared" si="21"/>
        <v>0</v>
      </c>
      <c r="AJ27" s="106">
        <f t="shared" si="22"/>
        <v>0</v>
      </c>
      <c r="AK27" s="110">
        <f t="shared" si="23"/>
        <v>0</v>
      </c>
      <c r="AL27" s="7"/>
    </row>
    <row r="28" spans="1:38" ht="26.1" customHeight="1" thickBot="1">
      <c r="A28" s="371" t="s">
        <v>16</v>
      </c>
      <c r="B28" s="372"/>
      <c r="C28" s="372"/>
      <c r="D28" s="372"/>
      <c r="E28" s="372"/>
      <c r="F28" s="372"/>
      <c r="G28" s="372"/>
      <c r="H28" s="372"/>
      <c r="I28" s="372"/>
      <c r="J28" s="372"/>
      <c r="K28" s="373"/>
      <c r="L28" s="374">
        <f>(SUM(L8:L27)*60+SUM(M8:M27))/60</f>
        <v>0</v>
      </c>
      <c r="M28" s="375"/>
      <c r="N28" s="360">
        <f>(SUM(N8:N27)*60+SUM(O8:O27))/60</f>
        <v>0</v>
      </c>
      <c r="O28" s="361"/>
      <c r="P28" s="360">
        <f>(SUM(P8:P27)*60+SUM(Q8:Q27))/60</f>
        <v>0</v>
      </c>
      <c r="Q28" s="361"/>
      <c r="R28" s="360">
        <f>(SUM(R8:R27)*60+SUM(S8:S27))/60</f>
        <v>0</v>
      </c>
      <c r="S28" s="361"/>
      <c r="T28" s="360">
        <f>(SUM(T8:T27)*60+SUM(U8:U27))/60</f>
        <v>0</v>
      </c>
      <c r="U28" s="361"/>
      <c r="V28" s="360">
        <f>(SUM(V8:V27)*60+SUM(W8:W27))/60</f>
        <v>0</v>
      </c>
      <c r="W28" s="361"/>
      <c r="X28" s="360">
        <f>(SUM(X8:X27)*60+SUM(Y8:Y27))/60</f>
        <v>0</v>
      </c>
      <c r="Y28" s="361"/>
      <c r="Z28" s="360">
        <f>(SUM(Z8:Z27)*60+SUM(AA8:AA27))/60</f>
        <v>0</v>
      </c>
      <c r="AA28" s="361"/>
      <c r="AB28" s="360">
        <f>(SUM(AB8:AB27)*60+SUM(AC8:AC27))/60</f>
        <v>0</v>
      </c>
      <c r="AC28" s="361"/>
      <c r="AD28" s="360">
        <f>(SUM(AD8:AD27)*60+SUM(AE8:AE27))/60</f>
        <v>0</v>
      </c>
      <c r="AE28" s="361"/>
      <c r="AF28" s="376">
        <f>(SUM(AF8:AF27)*60+SUM(AG8:AG27))/60</f>
        <v>0</v>
      </c>
      <c r="AG28" s="376"/>
      <c r="AH28" s="370">
        <f>(SUM(AH8:AH27)*60+SUM(AI8:AI27))/60</f>
        <v>0</v>
      </c>
      <c r="AI28" s="370"/>
      <c r="AJ28" s="360">
        <f>(SUM(AJ8:AJ27)*60+SUM(AK8:AK27))/60</f>
        <v>0</v>
      </c>
      <c r="AK28" s="361"/>
      <c r="AL28" s="7"/>
    </row>
    <row r="29" spans="1:38" ht="26.1" customHeight="1" thickBot="1">
      <c r="A29" s="362" t="s">
        <v>71</v>
      </c>
      <c r="B29" s="363"/>
      <c r="C29" s="363"/>
      <c r="D29" s="363"/>
      <c r="E29" s="363"/>
      <c r="F29" s="363"/>
      <c r="G29" s="363"/>
      <c r="H29" s="363"/>
      <c r="I29" s="363"/>
      <c r="J29" s="363"/>
      <c r="K29" s="364"/>
      <c r="L29" s="365"/>
      <c r="M29" s="366"/>
      <c r="N29" s="367">
        <f>$L29</f>
        <v>0</v>
      </c>
      <c r="O29" s="368"/>
      <c r="P29" s="369">
        <f>$L29</f>
        <v>0</v>
      </c>
      <c r="Q29" s="368"/>
      <c r="R29" s="369">
        <f>$L29</f>
        <v>0</v>
      </c>
      <c r="S29" s="368"/>
      <c r="T29" s="369">
        <f>$L29</f>
        <v>0</v>
      </c>
      <c r="U29" s="368"/>
      <c r="V29" s="369">
        <f>$L29</f>
        <v>0</v>
      </c>
      <c r="W29" s="368"/>
      <c r="X29" s="369">
        <f>$L29</f>
        <v>0</v>
      </c>
      <c r="Y29" s="368"/>
      <c r="Z29" s="369">
        <f>$L29</f>
        <v>0</v>
      </c>
      <c r="AA29" s="368"/>
      <c r="AB29" s="369">
        <f>$L29</f>
        <v>0</v>
      </c>
      <c r="AC29" s="368"/>
      <c r="AD29" s="369">
        <f>$L29</f>
        <v>0</v>
      </c>
      <c r="AE29" s="368"/>
      <c r="AF29" s="377">
        <f>$L29</f>
        <v>0</v>
      </c>
      <c r="AG29" s="378"/>
      <c r="AH29" s="379">
        <f>$L29</f>
        <v>0</v>
      </c>
      <c r="AI29" s="379"/>
      <c r="AJ29" s="369">
        <f>$L29</f>
        <v>0</v>
      </c>
      <c r="AK29" s="368"/>
      <c r="AL29" s="7"/>
    </row>
    <row r="30" spans="1:38" ht="26.1" customHeight="1">
      <c r="A30" s="382" t="s">
        <v>182</v>
      </c>
      <c r="B30" s="383"/>
      <c r="C30" s="383"/>
      <c r="D30" s="383"/>
      <c r="E30" s="383"/>
      <c r="F30" s="383"/>
      <c r="G30" s="383"/>
      <c r="H30" s="383"/>
      <c r="I30" s="383"/>
      <c r="J30" s="383"/>
      <c r="K30" s="384"/>
      <c r="L30" s="380">
        <f>IFERROR(L28/L29,0)</f>
        <v>0</v>
      </c>
      <c r="M30" s="381"/>
      <c r="N30" s="380">
        <f>IFERROR(N28/N29,0)</f>
        <v>0</v>
      </c>
      <c r="O30" s="381"/>
      <c r="P30" s="380">
        <f>IFERROR(P28/P29,0)</f>
        <v>0</v>
      </c>
      <c r="Q30" s="381"/>
      <c r="R30" s="380">
        <f>IFERROR(R28/R29,0)</f>
        <v>0</v>
      </c>
      <c r="S30" s="381"/>
      <c r="T30" s="380">
        <f>IFERROR(T28/T29,0)</f>
        <v>0</v>
      </c>
      <c r="U30" s="381"/>
      <c r="V30" s="380">
        <f>IFERROR(V28/V29,0)</f>
        <v>0</v>
      </c>
      <c r="W30" s="381"/>
      <c r="X30" s="380">
        <f>IFERROR(X28/X29,0)</f>
        <v>0</v>
      </c>
      <c r="Y30" s="381"/>
      <c r="Z30" s="380">
        <f>IFERROR(Z28/Z29,0)</f>
        <v>0</v>
      </c>
      <c r="AA30" s="381"/>
      <c r="AB30" s="380">
        <f>IFERROR(AB28/AB29,0)</f>
        <v>0</v>
      </c>
      <c r="AC30" s="381"/>
      <c r="AD30" s="380">
        <f>IFERROR(AD28/AD29,0)</f>
        <v>0</v>
      </c>
      <c r="AE30" s="381"/>
      <c r="AF30" s="380">
        <f>IFERROR(AF28/AF29,0)</f>
        <v>0</v>
      </c>
      <c r="AG30" s="381"/>
      <c r="AH30" s="380">
        <f>IFERROR(AH28/AH29,0)</f>
        <v>0</v>
      </c>
      <c r="AI30" s="381"/>
      <c r="AJ30" s="380">
        <f>IFERROR(AJ28/AJ29,0)</f>
        <v>0</v>
      </c>
      <c r="AK30" s="381"/>
      <c r="AL30" s="7"/>
    </row>
    <row r="31" spans="1:38">
      <c r="AL31" s="7"/>
    </row>
    <row r="32" spans="1:38">
      <c r="AL32" s="7"/>
    </row>
    <row r="33" spans="1:38">
      <c r="AL33" s="7"/>
    </row>
    <row r="34" spans="1:38">
      <c r="AL34" s="7"/>
    </row>
    <row r="35" spans="1:38">
      <c r="AL35" s="7"/>
    </row>
    <row r="36" spans="1:38" ht="26.1" customHeight="1" thickBot="1">
      <c r="A36" s="93" t="s">
        <v>94</v>
      </c>
      <c r="B36" s="94"/>
      <c r="C36" s="94"/>
      <c r="D36" s="94"/>
      <c r="E36" s="94"/>
      <c r="F36" s="94"/>
      <c r="G36" s="94"/>
      <c r="H36" s="94"/>
      <c r="I36" s="94"/>
      <c r="J36" s="94"/>
      <c r="K36" s="94"/>
      <c r="L36" s="95"/>
      <c r="M36" s="95"/>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7"/>
    </row>
    <row r="37" spans="1:38">
      <c r="A37" s="320" t="s">
        <v>14</v>
      </c>
      <c r="B37" s="348" t="s">
        <v>101</v>
      </c>
      <c r="C37" s="253" t="s">
        <v>46</v>
      </c>
      <c r="D37" s="253"/>
      <c r="E37" s="253"/>
      <c r="F37" s="253"/>
      <c r="G37" s="253"/>
      <c r="H37" s="253"/>
      <c r="I37" s="253"/>
      <c r="J37" s="253"/>
      <c r="K37" s="351"/>
      <c r="L37" s="355" t="s">
        <v>72</v>
      </c>
      <c r="M37" s="356"/>
      <c r="N37" s="326" t="s">
        <v>73</v>
      </c>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8"/>
      <c r="AL37" s="7"/>
    </row>
    <row r="38" spans="1:38">
      <c r="A38" s="321"/>
      <c r="B38" s="349"/>
      <c r="C38" s="352"/>
      <c r="D38" s="352"/>
      <c r="E38" s="352"/>
      <c r="F38" s="352"/>
      <c r="G38" s="352"/>
      <c r="H38" s="352"/>
      <c r="I38" s="352"/>
      <c r="J38" s="352"/>
      <c r="K38" s="353"/>
      <c r="L38" s="357"/>
      <c r="M38" s="358"/>
      <c r="N38" s="344">
        <v>4</v>
      </c>
      <c r="O38" s="343"/>
      <c r="P38" s="343">
        <v>5</v>
      </c>
      <c r="Q38" s="343"/>
      <c r="R38" s="343">
        <v>6</v>
      </c>
      <c r="S38" s="343"/>
      <c r="T38" s="343">
        <v>7</v>
      </c>
      <c r="U38" s="343"/>
      <c r="V38" s="343">
        <v>8</v>
      </c>
      <c r="W38" s="343"/>
      <c r="X38" s="343">
        <v>9</v>
      </c>
      <c r="Y38" s="343"/>
      <c r="Z38" s="343">
        <v>10</v>
      </c>
      <c r="AA38" s="343"/>
      <c r="AB38" s="343">
        <v>11</v>
      </c>
      <c r="AC38" s="343"/>
      <c r="AD38" s="343">
        <v>12</v>
      </c>
      <c r="AE38" s="343"/>
      <c r="AF38" s="345">
        <v>1</v>
      </c>
      <c r="AG38" s="346"/>
      <c r="AH38" s="343">
        <v>2</v>
      </c>
      <c r="AI38" s="343"/>
      <c r="AJ38" s="343">
        <v>3</v>
      </c>
      <c r="AK38" s="359"/>
      <c r="AL38" s="7"/>
    </row>
    <row r="39" spans="1:38" ht="13.5" customHeight="1">
      <c r="A39" s="347"/>
      <c r="B39" s="350"/>
      <c r="C39" s="214"/>
      <c r="D39" s="214"/>
      <c r="E39" s="214"/>
      <c r="F39" s="214"/>
      <c r="G39" s="214"/>
      <c r="H39" s="214"/>
      <c r="I39" s="214"/>
      <c r="J39" s="214"/>
      <c r="K39" s="354"/>
      <c r="L39" s="26" t="s">
        <v>22</v>
      </c>
      <c r="M39" s="27" t="s">
        <v>23</v>
      </c>
      <c r="N39" s="90" t="s">
        <v>22</v>
      </c>
      <c r="O39" s="35" t="s">
        <v>23</v>
      </c>
      <c r="P39" s="36" t="s">
        <v>22</v>
      </c>
      <c r="Q39" s="91" t="s">
        <v>23</v>
      </c>
      <c r="R39" s="92" t="s">
        <v>22</v>
      </c>
      <c r="S39" s="35" t="s">
        <v>23</v>
      </c>
      <c r="T39" s="36" t="s">
        <v>22</v>
      </c>
      <c r="U39" s="91" t="s">
        <v>23</v>
      </c>
      <c r="V39" s="92" t="s">
        <v>22</v>
      </c>
      <c r="W39" s="35" t="s">
        <v>23</v>
      </c>
      <c r="X39" s="36" t="s">
        <v>22</v>
      </c>
      <c r="Y39" s="91" t="s">
        <v>23</v>
      </c>
      <c r="Z39" s="92" t="s">
        <v>22</v>
      </c>
      <c r="AA39" s="35" t="s">
        <v>23</v>
      </c>
      <c r="AB39" s="36" t="s">
        <v>22</v>
      </c>
      <c r="AC39" s="91" t="s">
        <v>23</v>
      </c>
      <c r="AD39" s="36" t="s">
        <v>22</v>
      </c>
      <c r="AE39" s="35" t="s">
        <v>23</v>
      </c>
      <c r="AF39" s="36" t="s">
        <v>22</v>
      </c>
      <c r="AG39" s="35" t="s">
        <v>23</v>
      </c>
      <c r="AH39" s="34" t="s">
        <v>22</v>
      </c>
      <c r="AI39" s="35" t="s">
        <v>23</v>
      </c>
      <c r="AJ39" s="36" t="s">
        <v>22</v>
      </c>
      <c r="AK39" s="47" t="s">
        <v>23</v>
      </c>
      <c r="AL39" s="7"/>
    </row>
    <row r="40" spans="1:38" ht="26.1" customHeight="1">
      <c r="A40" s="21">
        <v>1</v>
      </c>
      <c r="B40" s="2"/>
      <c r="C40" s="88"/>
      <c r="D40" s="53" t="s">
        <v>50</v>
      </c>
      <c r="E40" s="53"/>
      <c r="F40" s="53" t="s">
        <v>47</v>
      </c>
      <c r="G40" s="53" t="s">
        <v>95</v>
      </c>
      <c r="H40" s="88"/>
      <c r="I40" s="53" t="s">
        <v>50</v>
      </c>
      <c r="J40" s="53"/>
      <c r="K40" s="53" t="s">
        <v>49</v>
      </c>
      <c r="L40" s="28"/>
      <c r="M40" s="29"/>
      <c r="N40" s="111">
        <f>IF(AND($C40=$C$51,$E40=4),$L40,0)</f>
        <v>0</v>
      </c>
      <c r="O40" s="102">
        <f>IF(AND($C40=$C$51,$E40=4),$M40,0)</f>
        <v>0</v>
      </c>
      <c r="P40" s="112">
        <f>IF(AND($C40=$C$51,$E40&lt;=5,$H40=$C$51,$J40&gt;=5),$L40,IF(AND($C40=$C$51,$E40&lt;=5,$H40=$C$52,$J40&lt;=3),$L40,0))</f>
        <v>0</v>
      </c>
      <c r="Q40" s="100">
        <f>IF(AND($C40=$C$51,$E40&lt;=5,$H40=$C$51,$J40&gt;=5),$M40,IF(AND($C40=$C$51,$E40&lt;=5,$H40=$C$52,$J40&lt;=3),$M40,0))</f>
        <v>0</v>
      </c>
      <c r="R40" s="111">
        <f>IF(AND($C40=$C$51,$E40&lt;=6,$H40=$C$51,$J40&gt;=6),$L40,IF(AND($C40=$C$51,$E40&lt;=6,$H40=$C$52,$J40&lt;=3),$L40,0))</f>
        <v>0</v>
      </c>
      <c r="S40" s="102">
        <f>IF(AND($C40=$C$51,$E40&lt;=6,$H40=$C$51,$J40&gt;=6),$M40,IF(AND($C40=$C$51,$E40&lt;=6,$H40=$C$52,$J40&lt;=3),$M40,0))</f>
        <v>0</v>
      </c>
      <c r="T40" s="112">
        <f>IF(AND($C40=$C$51,$E40&lt;=7,$H40=$C$51,$J40&gt;=7),$L40,IF(AND($C40=$C$51,$E40&lt;=7,$H40=$C$52,$J40&lt;=3),$L40,0))</f>
        <v>0</v>
      </c>
      <c r="U40" s="100">
        <f>IF(AND($C40=$C$51,$E40&lt;=7,$H40=$C$51,$J40&gt;=7),$M40,IF(AND($C40=$C$51,$E40&lt;=7,$H40=$C$52,$J40&lt;=3),$M40,0))</f>
        <v>0</v>
      </c>
      <c r="V40" s="111">
        <f>IF(AND($C40=$C$51,$E40&lt;=8,$H40=$C$51,$J40&gt;=8),$L40,IF(AND($C40=$C$51,$E40&lt;=8,$H40=$C$52,$J40&lt;=3),$L40,0))</f>
        <v>0</v>
      </c>
      <c r="W40" s="102">
        <f>IF(AND($C40=$C$51,$E40&lt;=8,$H40=$C$51,$J40&gt;=8),$M40,IF(AND($C40=$C$51,$E40&lt;=8,$H40=$C$52,$J40&lt;=3),$M40,0))</f>
        <v>0</v>
      </c>
      <c r="X40" s="112">
        <f>IF(AND($C40=$C$51,$E40&lt;=9,$H40=$C$51,$J40&gt;=9),$L40,IF(AND($C40=$C$51,$E40&lt;=9,$H40=$C$52,$J40&lt;=3),$L40,0))</f>
        <v>0</v>
      </c>
      <c r="Y40" s="100">
        <f>IF(AND($C40=$C$51,$E40&lt;=9,$H40=$C$51,$J40&gt;=9),$M40,IF(AND($C40=$C$51,$E40&lt;=9,$H40=$C$52,$J40&lt;=3),$M40,0))</f>
        <v>0</v>
      </c>
      <c r="Z40" s="111">
        <f>IF(AND($C40=$C$51,$E40&lt;=10,$H40=$C$51,$J40&gt;=10),$L40,IF(AND($C40=$C$51,$E40&lt;=10,$H40=$C$52,$J40&lt;=3),$L40,0))</f>
        <v>0</v>
      </c>
      <c r="AA40" s="102">
        <f>IF(AND($C40=$C$51,$E40&lt;=10,$H40=$C$51,$J40&gt;=10),$M40,IF(AND($C40=$C$51,$E40&lt;=10,$H40=$C$52,$J40&lt;=3),$M40,0))</f>
        <v>0</v>
      </c>
      <c r="AB40" s="112">
        <f>IF(AND($C40=$C$51,$E40&lt;=11,$H40=$C$51,$J40&gt;=11),$L40,IF(AND($C40=$C$51,$E40&lt;=11,$H40=$C$52,$J40&lt;=3),$L40,0))</f>
        <v>0</v>
      </c>
      <c r="AC40" s="100">
        <f>IF(AND($C40=$C$51,$E40&lt;=11,$H40=$C$51,$J40&gt;=11),$M40,IF(AND($C40=$C$51,$E40&lt;=11,$H40=$C$52,$J40&lt;=3),$M40,0))</f>
        <v>0</v>
      </c>
      <c r="AD40" s="111">
        <f>IF(AND($C40=$C$51,$E40&lt;=12,$H40=$C$51,$J40=12),$L40,IF(AND($C40=$C$51,$E40&lt;=12,$H40=$C$52,$J40&lt;=3),$L40,0))</f>
        <v>0</v>
      </c>
      <c r="AE40" s="102">
        <f>IF(AND($C40=$C$51,$E40&lt;=12,$H40=$C$51,$J40&gt;=12),$M40,IF(AND($C40=$C$51,$E40&lt;=12,$H40=$C$52,$J40&lt;=3),$M40,0))</f>
        <v>0</v>
      </c>
      <c r="AF40" s="112">
        <f>IF(AND($C40=$C$51,$E40&lt;=12,$H40=$C$52,$J40&lt;=3),$L40,IF(AND($C40=$C$52,$E40&lt;=1,$H40=$C$52,$J40&lt;=3),$L40,0))</f>
        <v>0</v>
      </c>
      <c r="AG40" s="102">
        <f>IF(AND($C40=$C$51,$E40&lt;=12,$H40=$C$52,$J40&gt;=1),$M40,IF(AND($C40=$C$52,$E40&lt;=1,$H40=$C$52,$J40&lt;=3),$M40,0))</f>
        <v>0</v>
      </c>
      <c r="AH40" s="111">
        <f>IF(AND($C40=$C$51,$E40&lt;=12,$H40=$C$52,$J40&gt;=2),$L40,IF(AND($C40=$C$52,$E40&lt;=2,$H40=$C$52,$J40&gt;1),$L40,0))</f>
        <v>0</v>
      </c>
      <c r="AI40" s="102">
        <f>IF(AND($C40=$C$51,$E40&lt;=12,$H40=$C$52,$J40&gt;=2),$M40,IF(AND($C40=$C$52,$E40&lt;=2,$H40=$C$52,$J40&gt;1),$M40,0))</f>
        <v>0</v>
      </c>
      <c r="AJ40" s="112">
        <f>IF(AND($C40=$C$51,$E40&lt;=12,$H40=$C$52,$J40=3),$L40,IF(AND($C40=$C$52,$E40&lt;=3,$H40=$C$52,$J40=3),$L40,0))</f>
        <v>0</v>
      </c>
      <c r="AK40" s="103">
        <f>IF(AND($C40=$C$51,$E40&lt;=12,$H40=$C$52,$J40=3),$M40,IF(AND($C40=$C$52,$E40&lt;=3,$H40=$C$52,$J40=3),$M40,0))</f>
        <v>0</v>
      </c>
      <c r="AL40" s="7"/>
    </row>
    <row r="41" spans="1:38" ht="26.1" customHeight="1">
      <c r="A41" s="21">
        <v>2</v>
      </c>
      <c r="B41" s="2"/>
      <c r="C41" s="88"/>
      <c r="D41" s="53" t="s">
        <v>50</v>
      </c>
      <c r="E41" s="53"/>
      <c r="F41" s="53" t="s">
        <v>47</v>
      </c>
      <c r="G41" s="53" t="s">
        <v>95</v>
      </c>
      <c r="H41" s="88"/>
      <c r="I41" s="53" t="s">
        <v>50</v>
      </c>
      <c r="J41" s="53"/>
      <c r="K41" s="53" t="s">
        <v>49</v>
      </c>
      <c r="L41" s="28"/>
      <c r="M41" s="29"/>
      <c r="N41" s="111">
        <f>IF(AND($C41=$C$51,$E41=4),$L41,0)</f>
        <v>0</v>
      </c>
      <c r="O41" s="102">
        <f>IF(AND($C41=$C$51,$E41=4),$M41,0)</f>
        <v>0</v>
      </c>
      <c r="P41" s="112">
        <f>IF(AND($C41=$C$51,$E41&lt;=5,$H41=$C$51,$J41&gt;=5),$L41,IF(AND($C41=$C$51,$E41&lt;=5,$H41=$C$52,$J41&lt;=3),$L41,0))</f>
        <v>0</v>
      </c>
      <c r="Q41" s="100">
        <f>IF(AND($C41=$C$51,$E41&lt;=5,$H41=$C$51,$J41&gt;=5),$M41,IF(AND($C41=$C$51,$E41&lt;=5,$H41=$C$52,$J41&lt;=3),$M41,0))</f>
        <v>0</v>
      </c>
      <c r="R41" s="111">
        <f>IF(AND($C41=$C$51,$E41&lt;=6,$H41=$C$51,$J41&gt;=6),$L41,IF(AND($C41=$C$51,$E41&lt;=6,$H41=$C$52,$J41&lt;=3),$L41,0))</f>
        <v>0</v>
      </c>
      <c r="S41" s="102">
        <f>IF(AND($C41=$C$51,$E41&lt;=6,$H41=$C$51,$J41&gt;=6),$M41,IF(AND($C41=$C$51,$E41&lt;=6,$H41=$C$52,$J41&lt;=3),$M41,0))</f>
        <v>0</v>
      </c>
      <c r="T41" s="112">
        <f>IF(AND($C41=$C$51,$E41&lt;=7,$H41=$C$51,$J41&gt;=7),$L41,IF(AND($C41=$C$51,$E41&lt;=7,$H41=$C$52,$J41&lt;=3),$L41,0))</f>
        <v>0</v>
      </c>
      <c r="U41" s="100">
        <f>IF(AND($C41=$C$51,$E41&lt;=7,$H41=$C$51,$J41&gt;=7),$M41,IF(AND($C41=$C$51,$E41&lt;=7,$H41=$C$52,$J41&lt;=3),$M41,0))</f>
        <v>0</v>
      </c>
      <c r="V41" s="111">
        <f>IF(AND($C41=$C$51,$E41&lt;=8,$H41=$C$51,$J41&gt;=8),$L41,IF(AND($C41=$C$51,$E41&lt;=8,$H41=$C$52,$J41&lt;=3),$L41,0))</f>
        <v>0</v>
      </c>
      <c r="W41" s="102">
        <f>IF(AND($C41=$C$51,$E41&lt;=8,$H41=$C$51,$J41&gt;=8),$M41,IF(AND($C41=$C$51,$E41&lt;=8,$H41=$C$52,$J41&lt;=3),$M41,0))</f>
        <v>0</v>
      </c>
      <c r="X41" s="112">
        <f>IF(AND($C41=$C$51,$E41&lt;=9,$H41=$C$51,$J41&gt;=9),$L41,IF(AND($C41=$C$51,$E41&lt;=9,$H41=$C$52,$J41&lt;=3),$L41,0))</f>
        <v>0</v>
      </c>
      <c r="Y41" s="100">
        <f>IF(AND($C41=$C$51,$E41&lt;=9,$H41=$C$51,$J41&gt;=9),$M41,IF(AND($C41=$C$51,$E41&lt;=9,$H41=$C$52,$J41&lt;=3),$M41,0))</f>
        <v>0</v>
      </c>
      <c r="Z41" s="111">
        <f>IF(AND($C41=$C$51,$E41&lt;=10,$H41=$C$51,$J41&gt;=10),$L41,IF(AND($C41=$C$51,$E41&lt;=10,$H41=$C$52,$J41&lt;=3),$L41,0))</f>
        <v>0</v>
      </c>
      <c r="AA41" s="102">
        <f>IF(AND($C41=$C$51,$E41&lt;=10,$H41=$C$51,$J41&gt;=10),$M41,IF(AND($C41=$C$51,$E41&lt;=10,$H41=$C$52,$J41&lt;=3),$M41,0))</f>
        <v>0</v>
      </c>
      <c r="AB41" s="112">
        <f>IF(AND($C41=$C$51,$E41&lt;=11,$H41=$C$51,$J41&gt;=11),$L41,IF(AND($C41=$C$51,$E41&lt;=11,$H41=$C$52,$J41&lt;=3),$L41,0))</f>
        <v>0</v>
      </c>
      <c r="AC41" s="100">
        <f>IF(AND($C41=$C$51,$E41&lt;=11,$H41=$C$51,$J41&gt;=11),$M41,IF(AND($C41=$C$51,$E41&lt;=11,$H41=$C$52,$J41&lt;=3),$M41,0))</f>
        <v>0</v>
      </c>
      <c r="AD41" s="111">
        <f>IF(AND($C41=$C$51,$E41&lt;=12,$H41=$C$51,$J41=12),$L41,IF(AND($C41=$C$51,$E41&lt;=12,$H41=$C$52,$J41&lt;=3),$L41,0))</f>
        <v>0</v>
      </c>
      <c r="AE41" s="102">
        <f>IF(AND($C41=$C$51,$E41&lt;=12,$H41=$C$51,$J41&gt;=12),$M41,IF(AND($C41=$C$51,$E41&lt;=12,$H41=$C$52,$J41&lt;=3),$M41,0))</f>
        <v>0</v>
      </c>
      <c r="AF41" s="112">
        <f>IF(AND($C41=$C$51,$E41&lt;=12,$H41=$C$52,$J41&lt;=3),$L41,IF(AND($C41=$C$52,$E41&lt;=1,$H41=$C$52,$J41&lt;=3),$L41,0))</f>
        <v>0</v>
      </c>
      <c r="AG41" s="102">
        <f>IF(AND($C41=$C$51,$E41&lt;=12,$H41=$C$52,$J41&gt;=1),$M41,IF(AND($C41=$C$52,$E41&lt;=1,$H41=$C$52,$J41&lt;=3),$M41,0))</f>
        <v>0</v>
      </c>
      <c r="AH41" s="111">
        <f>IF(AND($C41=$C$51,$E41&lt;=12,$H41=$C$52,$J41&gt;=2),$L41,IF(AND($C41=$C$52,$E41&lt;=2,$H41=$C$52,$J41&gt;1),$L41,0))</f>
        <v>0</v>
      </c>
      <c r="AI41" s="102">
        <f>IF(AND($C41=$C$51,$E41&lt;=12,$H41=$C$52,$J41&gt;=2),$M41,IF(AND($C41=$C$52,$E41&lt;=2,$H41=$C$52,$J41&gt;1),$M41,0))</f>
        <v>0</v>
      </c>
      <c r="AJ41" s="112">
        <f>IF(AND($C41=$C$51,$E41&lt;=12,$H41=$C$52,$J41=3),$L41,IF(AND($C41=$C$52,$E41&lt;=3,$H41=$C$52,$J41=3),$L41,0))</f>
        <v>0</v>
      </c>
      <c r="AK41" s="103">
        <f>IF(AND($C41=$C$51,$E41&lt;=12,$H41=$C$52,$J41=3),$M41,IF(AND($C41=$C$52,$E41&lt;=3,$H41=$C$52,$J41=3),$M41,0))</f>
        <v>0</v>
      </c>
      <c r="AL41" s="7"/>
    </row>
    <row r="42" spans="1:38" ht="26.1" customHeight="1">
      <c r="A42" s="21">
        <v>3</v>
      </c>
      <c r="B42" s="2"/>
      <c r="C42" s="88"/>
      <c r="D42" s="53" t="s">
        <v>50</v>
      </c>
      <c r="E42" s="53"/>
      <c r="F42" s="53" t="s">
        <v>47</v>
      </c>
      <c r="G42" s="53" t="s">
        <v>95</v>
      </c>
      <c r="H42" s="88"/>
      <c r="I42" s="53" t="s">
        <v>50</v>
      </c>
      <c r="J42" s="53"/>
      <c r="K42" s="53" t="s">
        <v>49</v>
      </c>
      <c r="L42" s="28"/>
      <c r="M42" s="29"/>
      <c r="N42" s="111">
        <f>IF(AND($C42=$C$51,$E42=4),$L42,0)</f>
        <v>0</v>
      </c>
      <c r="O42" s="102">
        <f>IF(AND($C42=$C$51,$E42=4),$M42,0)</f>
        <v>0</v>
      </c>
      <c r="P42" s="112">
        <f>IF(AND($C42=$C$51,$E42&lt;=5,$H42=$C$51,$J42&gt;=5),$L42,IF(AND($C42=$C$51,$E42&lt;=5,$H42=$C$52,$J42&lt;=3),$L42,0))</f>
        <v>0</v>
      </c>
      <c r="Q42" s="100">
        <f>IF(AND($C42=$C$51,$E42&lt;=5,$H42=$C$51,$J42&gt;=5),$M42,IF(AND($C42=$C$51,$E42&lt;=5,$H42=$C$52,$J42&lt;=3),$M42,0))</f>
        <v>0</v>
      </c>
      <c r="R42" s="111">
        <f>IF(AND($C42=$C$51,$E42&lt;=6,$H42=$C$51,$J42&gt;=6),$L42,IF(AND($C42=$C$51,$E42&lt;=6,$H42=$C$52,$J42&lt;=3),$L42,0))</f>
        <v>0</v>
      </c>
      <c r="S42" s="102">
        <f>IF(AND($C42=$C$51,$E42&lt;=6,$H42=$C$51,$J42&gt;=6),$M42,IF(AND($C42=$C$51,$E42&lt;=6,$H42=$C$52,$J42&lt;=3),$M42,0))</f>
        <v>0</v>
      </c>
      <c r="T42" s="112">
        <f>IF(AND($C42=$C$51,$E42&lt;=7,$H42=$C$51,$J42&gt;=7),$L42,IF(AND($C42=$C$51,$E42&lt;=7,$H42=$C$52,$J42&lt;=3),$L42,0))</f>
        <v>0</v>
      </c>
      <c r="U42" s="100">
        <f>IF(AND($C42=$C$51,$E42&lt;=7,$H42=$C$51,$J42&gt;=7),$M42,IF(AND($C42=$C$51,$E42&lt;=7,$H42=$C$52,$J42&lt;=3),$M42,0))</f>
        <v>0</v>
      </c>
      <c r="V42" s="111">
        <f>IF(AND($C42=$C$51,$E42&lt;=8,$H42=$C$51,$J42&gt;=8),$L42,IF(AND($C42=$C$51,$E42&lt;=8,$H42=$C$52,$J42&lt;=3),$L42,0))</f>
        <v>0</v>
      </c>
      <c r="W42" s="102">
        <f>IF(AND($C42=$C$51,$E42&lt;=8,$H42=$C$51,$J42&gt;=8),$M42,IF(AND($C42=$C$51,$E42&lt;=8,$H42=$C$52,$J42&lt;=3),$M42,0))</f>
        <v>0</v>
      </c>
      <c r="X42" s="112">
        <f>IF(AND($C42=$C$51,$E42&lt;=9,$H42=$C$51,$J42&gt;=9),$L42,IF(AND($C42=$C$51,$E42&lt;=9,$H42=$C$52,$J42&lt;=3),$L42,0))</f>
        <v>0</v>
      </c>
      <c r="Y42" s="100">
        <f>IF(AND($C42=$C$51,$E42&lt;=9,$H42=$C$51,$J42&gt;=9),$M42,IF(AND($C42=$C$51,$E42&lt;=9,$H42=$C$52,$J42&lt;=3),$M42,0))</f>
        <v>0</v>
      </c>
      <c r="Z42" s="111">
        <f>IF(AND($C42=$C$51,$E42&lt;=10,$H42=$C$51,$J42&gt;=10),$L42,IF(AND($C42=$C$51,$E42&lt;=10,$H42=$C$52,$J42&lt;=3),$L42,0))</f>
        <v>0</v>
      </c>
      <c r="AA42" s="102">
        <f>IF(AND($C42=$C$51,$E42&lt;=10,$H42=$C$51,$J42&gt;=10),$M42,IF(AND($C42=$C$51,$E42&lt;=10,$H42=$C$52,$J42&lt;=3),$M42,0))</f>
        <v>0</v>
      </c>
      <c r="AB42" s="112">
        <f>IF(AND($C42=$C$51,$E42&lt;=11,$H42=$C$51,$J42&gt;=11),$L42,IF(AND($C42=$C$51,$E42&lt;=11,$H42=$C$52,$J42&lt;=3),$L42,0))</f>
        <v>0</v>
      </c>
      <c r="AC42" s="100">
        <f>IF(AND($C42=$C$51,$E42&lt;=11,$H42=$C$51,$J42&gt;=11),$M42,IF(AND($C42=$C$51,$E42&lt;=11,$H42=$C$52,$J42&lt;=3),$M42,0))</f>
        <v>0</v>
      </c>
      <c r="AD42" s="111">
        <f>IF(AND($C42=$C$51,$E42&lt;=12,$H42=$C$51,$J42=12),$L42,IF(AND($C42=$C$51,$E42&lt;=12,$H42=$C$52,$J42&lt;=3),$L42,0))</f>
        <v>0</v>
      </c>
      <c r="AE42" s="102">
        <f>IF(AND($C42=$C$51,$E42&lt;=12,$H42=$C$51,$J42&gt;=12),$M42,IF(AND($C42=$C$51,$E42&lt;=12,$H42=$C$52,$J42&lt;=3),$M42,0))</f>
        <v>0</v>
      </c>
      <c r="AF42" s="112">
        <f>IF(AND($C42=$C$51,$E42&lt;=12,$H42=$C$52,$J42&lt;=3),$L42,IF(AND($C42=$C$52,$E42&lt;=1,$H42=$C$52,$J42&lt;=3),$L42,0))</f>
        <v>0</v>
      </c>
      <c r="AG42" s="102">
        <f>IF(AND($C42=$C$51,$E42&lt;=12,$H42=$C$52,$J42&gt;=1),$M42,IF(AND($C42=$C$52,$E42&lt;=1,$H42=$C$52,$J42&lt;=3),$M42,0))</f>
        <v>0</v>
      </c>
      <c r="AH42" s="111">
        <f>IF(AND($C42=$C$51,$E42&lt;=12,$H42=$C$52,$J42&gt;=2),$L42,IF(AND($C42=$C$52,$E42&lt;=2,$H42=$C$52,$J42&gt;1),$L42,0))</f>
        <v>0</v>
      </c>
      <c r="AI42" s="102">
        <f>IF(AND($C42=$C$51,$E42&lt;=12,$H42=$C$52,$J42&gt;=2),$M42,IF(AND($C42=$C$52,$E42&lt;=2,$H42=$C$52,$J42&gt;1),$M42,0))</f>
        <v>0</v>
      </c>
      <c r="AJ42" s="112">
        <f>IF(AND($C42=$C$51,$E42&lt;=12,$H42=$C$52,$J42=3),$L42,IF(AND($C42=$C$52,$E42&lt;=3,$H42=$C$52,$J42=3),$L42,0))</f>
        <v>0</v>
      </c>
      <c r="AK42" s="103">
        <f>IF(AND($C42=$C$51,$E42&lt;=12,$H42=$C$52,$J42=3),$M42,IF(AND($C42=$C$52,$E42&lt;=3,$H42=$C$52,$J42=3),$M42,0))</f>
        <v>0</v>
      </c>
      <c r="AL42" s="7"/>
    </row>
    <row r="43" spans="1:38" ht="26.1" customHeight="1">
      <c r="A43" s="21">
        <v>4</v>
      </c>
      <c r="B43" s="2"/>
      <c r="C43" s="88"/>
      <c r="D43" s="53" t="s">
        <v>50</v>
      </c>
      <c r="E43" s="53"/>
      <c r="F43" s="53" t="s">
        <v>47</v>
      </c>
      <c r="G43" s="53" t="s">
        <v>95</v>
      </c>
      <c r="H43" s="88"/>
      <c r="I43" s="53" t="s">
        <v>50</v>
      </c>
      <c r="J43" s="53"/>
      <c r="K43" s="53" t="s">
        <v>49</v>
      </c>
      <c r="L43" s="28"/>
      <c r="M43" s="29"/>
      <c r="N43" s="111">
        <f>IF(AND($C43=$C$51,$E43=4),$L43,0)</f>
        <v>0</v>
      </c>
      <c r="O43" s="102">
        <f>IF(AND($C43=$C$51,$E43=4),$M43,0)</f>
        <v>0</v>
      </c>
      <c r="P43" s="112">
        <f>IF(AND($C43=$C$51,$E43&lt;=5,$H43=$C$51,$J43&gt;=5),$L43,IF(AND($C43=$C$51,$E43&lt;=5,$H43=$C$52,$J43&lt;=3),$L43,0))</f>
        <v>0</v>
      </c>
      <c r="Q43" s="100">
        <f>IF(AND($C43=$C$51,$E43&lt;=5,$H43=$C$51,$J43&gt;=5),$M43,IF(AND($C43=$C$51,$E43&lt;=5,$H43=$C$52,$J43&lt;=3),$M43,0))</f>
        <v>0</v>
      </c>
      <c r="R43" s="111">
        <f>IF(AND($C43=$C$51,$E43&lt;=6,$H43=$C$51,$J43&gt;=6),$L43,IF(AND($C43=$C$51,$E43&lt;=6,$H43=$C$52,$J43&lt;=3),$L43,0))</f>
        <v>0</v>
      </c>
      <c r="S43" s="102">
        <f>IF(AND($C43=$C$51,$E43&lt;=6,$H43=$C$51,$J43&gt;=6),$M43,IF(AND($C43=$C$51,$E43&lt;=6,$H43=$C$52,$J43&lt;=3),$M43,0))</f>
        <v>0</v>
      </c>
      <c r="T43" s="112">
        <f>IF(AND($C43=$C$51,$E43&lt;=7,$H43=$C$51,$J43&gt;=7),$L43,IF(AND($C43=$C$51,$E43&lt;=7,$H43=$C$52,$J43&lt;=3),$L43,0))</f>
        <v>0</v>
      </c>
      <c r="U43" s="100">
        <f>IF(AND($C43=$C$51,$E43&lt;=7,$H43=$C$51,$J43&gt;=7),$M43,IF(AND($C43=$C$51,$E43&lt;=7,$H43=$C$52,$J43&lt;=3),$M43,0))</f>
        <v>0</v>
      </c>
      <c r="V43" s="111">
        <f>IF(AND($C43=$C$51,$E43&lt;=8,$H43=$C$51,$J43&gt;=8),$L43,IF(AND($C43=$C$51,$E43&lt;=8,$H43=$C$52,$J43&lt;=3),$L43,0))</f>
        <v>0</v>
      </c>
      <c r="W43" s="102">
        <f>IF(AND($C43=$C$51,$E43&lt;=8,$H43=$C$51,$J43&gt;=8),$M43,IF(AND($C43=$C$51,$E43&lt;=8,$H43=$C$52,$J43&lt;=3),$M43,0))</f>
        <v>0</v>
      </c>
      <c r="X43" s="112">
        <f>IF(AND($C43=$C$51,$E43&lt;=9,$H43=$C$51,$J43&gt;=9),$L43,IF(AND($C43=$C$51,$E43&lt;=9,$H43=$C$52,$J43&lt;=3),$L43,0))</f>
        <v>0</v>
      </c>
      <c r="Y43" s="100">
        <f>IF(AND($C43=$C$51,$E43&lt;=9,$H43=$C$51,$J43&gt;=9),$M43,IF(AND($C43=$C$51,$E43&lt;=9,$H43=$C$52,$J43&lt;=3),$M43,0))</f>
        <v>0</v>
      </c>
      <c r="Z43" s="111">
        <f>IF(AND($C43=$C$51,$E43&lt;=10,$H43=$C$51,$J43&gt;=10),$L43,IF(AND($C43=$C$51,$E43&lt;=10,$H43=$C$52,$J43&lt;=3),$L43,0))</f>
        <v>0</v>
      </c>
      <c r="AA43" s="102">
        <f>IF(AND($C43=$C$51,$E43&lt;=10,$H43=$C$51,$J43&gt;=10),$M43,IF(AND($C43=$C$51,$E43&lt;=10,$H43=$C$52,$J43&lt;=3),$M43,0))</f>
        <v>0</v>
      </c>
      <c r="AB43" s="112">
        <f>IF(AND($C43=$C$51,$E43&lt;=11,$H43=$C$51,$J43&gt;=11),$L43,IF(AND($C43=$C$51,$E43&lt;=11,$H43=$C$52,$J43&lt;=3),$L43,0))</f>
        <v>0</v>
      </c>
      <c r="AC43" s="100">
        <f>IF(AND($C43=$C$51,$E43&lt;=11,$H43=$C$51,$J43&gt;=11),$M43,IF(AND($C43=$C$51,$E43&lt;=11,$H43=$C$52,$J43&lt;=3),$M43,0))</f>
        <v>0</v>
      </c>
      <c r="AD43" s="111">
        <f>IF(AND($C43=$C$51,$E43&lt;=12,$H43=$C$51,$J43=12),$L43,IF(AND($C43=$C$51,$E43&lt;=12,$H43=$C$52,$J43&lt;=3),$L43,0))</f>
        <v>0</v>
      </c>
      <c r="AE43" s="102">
        <f>IF(AND($C43=$C$51,$E43&lt;=12,$H43=$C$51,$J43&gt;=12),$M43,IF(AND($C43=$C$51,$E43&lt;=12,$H43=$C$52,$J43&lt;=3),$M43,0))</f>
        <v>0</v>
      </c>
      <c r="AF43" s="112">
        <f>IF(AND($C43=$C$51,$E43&lt;=12,$H43=$C$52,$J43&lt;=3),$L43,IF(AND($C43=$C$52,$E43&lt;=1,$H43=$C$52,$J43&lt;=3),$L43,0))</f>
        <v>0</v>
      </c>
      <c r="AG43" s="102">
        <f>IF(AND($C43=$C$51,$E43&lt;=12,$H43=$C$52,$J43&gt;=1),$M43,IF(AND($C43=$C$52,$E43&lt;=1,$H43=$C$52,$J43&lt;=3),$M43,0))</f>
        <v>0</v>
      </c>
      <c r="AH43" s="111">
        <f>IF(AND($C43=$C$51,$E43&lt;=12,$H43=$C$52,$J43&gt;=2),$L43,IF(AND($C43=$C$52,$E43&lt;=2,$H43=$C$52,$J43&gt;1),$L43,0))</f>
        <v>0</v>
      </c>
      <c r="AI43" s="102">
        <f>IF(AND($C43=$C$51,$E43&lt;=12,$H43=$C$52,$J43&gt;=2),$M43,IF(AND($C43=$C$52,$E43&lt;=2,$H43=$C$52,$J43&gt;1),$M43,0))</f>
        <v>0</v>
      </c>
      <c r="AJ43" s="112">
        <f>IF(AND($C43=$C$51,$E43&lt;=12,$H43=$C$52,$J43=3),$L43,IF(AND($C43=$C$52,$E43&lt;=3,$H43=$C$52,$J43=3),$L43,0))</f>
        <v>0</v>
      </c>
      <c r="AK43" s="103">
        <f>IF(AND($C43=$C$51,$E43&lt;=12,$H43=$C$52,$J43=3),$M43,IF(AND($C43=$C$52,$E43&lt;=3,$H43=$C$52,$J43=3),$M43,0))</f>
        <v>0</v>
      </c>
      <c r="AL43" s="7"/>
    </row>
    <row r="44" spans="1:38" ht="26.1" customHeight="1" thickBot="1">
      <c r="A44" s="21">
        <v>5</v>
      </c>
      <c r="B44" s="2"/>
      <c r="C44" s="88"/>
      <c r="D44" s="53" t="s">
        <v>50</v>
      </c>
      <c r="E44" s="53"/>
      <c r="F44" s="53" t="s">
        <v>47</v>
      </c>
      <c r="G44" s="53" t="s">
        <v>95</v>
      </c>
      <c r="H44" s="88"/>
      <c r="I44" s="53" t="s">
        <v>50</v>
      </c>
      <c r="J44" s="53"/>
      <c r="K44" s="53" t="s">
        <v>49</v>
      </c>
      <c r="L44" s="30"/>
      <c r="M44" s="31"/>
      <c r="N44" s="113">
        <f>IF(AND($C44=$C$51,$E44=4),$L44,0)</f>
        <v>0</v>
      </c>
      <c r="O44" s="109">
        <f>IF(AND($C44=$C$51,$E44=4),$M44,0)</f>
        <v>0</v>
      </c>
      <c r="P44" s="114">
        <f>IF(AND($C44=$C$51,$E44&lt;=5,$H44=$C$51,$J44&gt;=5),$L44,IF(AND($C44=$C$51,$E44&lt;=5,$H44=$C$52,$J44&lt;=3),$L44,0))</f>
        <v>0</v>
      </c>
      <c r="Q44" s="107">
        <f>IF(AND($C44=$C$51,$E44&lt;=5,$H44=$C$51,$J44&gt;=5),$M44,IF(AND($C44=$C$51,$E44&lt;=5,$H44=$C$52,$J44&lt;=3),$M44,0))</f>
        <v>0</v>
      </c>
      <c r="R44" s="113">
        <f>IF(AND($C44=$C$51,$E44&lt;=6,$H44=$C$51,$J44&gt;=6),$L44,IF(AND($C44=$C$51,$E44&lt;=6,$H44=$C$52,$J44&lt;=3),$L44,0))</f>
        <v>0</v>
      </c>
      <c r="S44" s="109">
        <f>IF(AND($C44=$C$51,$E44&lt;=6,$H44=$C$51,$J44&gt;=6),$M44,IF(AND($C44=$C$51,$E44&lt;=6,$H44=$C$52,$J44&lt;=3),$M44,0))</f>
        <v>0</v>
      </c>
      <c r="T44" s="114">
        <f>IF(AND($C44=$C$51,$E44&lt;=7,$H44=$C$51,$J44&gt;=7),$L44,IF(AND($C44=$C$51,$E44&lt;=7,$H44=$C$52,$J44&lt;=3),$L44,0))</f>
        <v>0</v>
      </c>
      <c r="U44" s="107">
        <f>IF(AND($C44=$C$51,$E44&lt;=7,$H44=$C$51,$J44&gt;=7),$M44,IF(AND($C44=$C$51,$E44&lt;=7,$H44=$C$52,$J44&lt;=3),$M44,0))</f>
        <v>0</v>
      </c>
      <c r="V44" s="113">
        <f>IF(AND($C44=$C$51,$E44&lt;=8,$H44=$C$51,$J44&gt;=8),$L44,IF(AND($C44=$C$51,$E44&lt;=8,$H44=$C$52,$J44&lt;=3),$L44,0))</f>
        <v>0</v>
      </c>
      <c r="W44" s="109">
        <f>IF(AND($C44=$C$51,$E44&lt;=8,$H44=$C$51,$J44&gt;=8),$M44,IF(AND($C44=$C$51,$E44&lt;=8,$H44=$C$52,$J44&lt;=3),$M44,0))</f>
        <v>0</v>
      </c>
      <c r="X44" s="114">
        <f>IF(AND($C44=$C$51,$E44&lt;=9,$H44=$C$51,$J44&gt;=9),$L44,IF(AND($C44=$C$51,$E44&lt;=9,$H44=$C$52,$J44&lt;=3),$L44,0))</f>
        <v>0</v>
      </c>
      <c r="Y44" s="107">
        <f>IF(AND($C44=$C$51,$E44&lt;=9,$H44=$C$51,$J44&gt;=9),$M44,IF(AND($C44=$C$51,$E44&lt;=9,$H44=$C$52,$J44&lt;=3),$M44,0))</f>
        <v>0</v>
      </c>
      <c r="Z44" s="113">
        <f>IF(AND($C44=$C$51,$E44&lt;=10,$H44=$C$51,$J44&gt;=10),$L44,IF(AND($C44=$C$51,$E44&lt;=10,$H44=$C$52,$J44&lt;=3),$L44,0))</f>
        <v>0</v>
      </c>
      <c r="AA44" s="109">
        <f>IF(AND($C44=$C$51,$E44&lt;=10,$H44=$C$51,$J44&gt;=10),$M44,IF(AND($C44=$C$51,$E44&lt;=10,$H44=$C$52,$J44&lt;=3),$M44,0))</f>
        <v>0</v>
      </c>
      <c r="AB44" s="114">
        <f>IF(AND($C44=$C$51,$E44&lt;=11,$H44=$C$51,$J44&gt;=11),$L44,IF(AND($C44=$C$51,$E44&lt;=11,$H44=$C$52,$J44&lt;=3),$L44,0))</f>
        <v>0</v>
      </c>
      <c r="AC44" s="107">
        <f>IF(AND($C44=$C$51,$E44&lt;=11,$H44=$C$51,$J44&gt;=11),$M44,IF(AND($C44=$C$51,$E44&lt;=11,$H44=$C$52,$J44&lt;=3),$M44,0))</f>
        <v>0</v>
      </c>
      <c r="AD44" s="113">
        <f>IF(AND($C44=$C$51,$E44&lt;=12,$H44=$C$51,$J44=12),$L44,IF(AND($C44=$C$51,$E44&lt;=12,$H44=$C$52,$J44&lt;=3),$L44,0))</f>
        <v>0</v>
      </c>
      <c r="AE44" s="109">
        <f>IF(AND($C44=$C$51,$E44&lt;=12,$H44=$C$51,$J44&gt;=12),$M44,IF(AND($C44=$C$51,$E44&lt;=12,$H44=$C$52,$J44&lt;=3),$M44,0))</f>
        <v>0</v>
      </c>
      <c r="AF44" s="115">
        <f>IF(AND($C44=$C$51,$E44&lt;=12,$H44=$C$52,$J44&lt;=3),$L44,IF(AND($C44=$C$52,$E44&lt;=1,$H44=$C$52,$J44&lt;=3),$L44,0))</f>
        <v>0</v>
      </c>
      <c r="AG44" s="116">
        <f>IF(AND($C44=$C$51,$E44&lt;=12,$H44=$C$52,$J44&gt;=1),$M44,IF(AND($C44=$C$52,$E44&lt;=1,$H44=$C$52,$J44&lt;=3),$M44,0))</f>
        <v>0</v>
      </c>
      <c r="AH44" s="113">
        <f>IF(AND($C44=$C$51,$E44&lt;=12,$H44=$C$52,$J44&gt;=2),$L44,IF(AND($C44=$C$52,$E44&lt;=2,$H44=$C$52,$J44&gt;1),$L44,0))</f>
        <v>0</v>
      </c>
      <c r="AI44" s="109">
        <f>IF(AND($C44=$C$51,$E44&lt;=12,$H44=$C$52,$J44&gt;=2),$M44,IF(AND($C44=$C$52,$E44&lt;=2,$H44=$C$52,$J44&gt;1),$M44,0))</f>
        <v>0</v>
      </c>
      <c r="AJ44" s="114">
        <f>IF(AND($C44=$C$51,$E44&lt;=12,$H44=$C$52,$J44=3),$L44,IF(AND($C44=$C$52,$E44&lt;=3,$H44=$C$52,$J44=3),$L44,0))</f>
        <v>0</v>
      </c>
      <c r="AK44" s="110">
        <f>IF(AND($C44=$C$51,$E44&lt;=12,$H44=$C$52,$J44=3),$M44,IF(AND($C44=$C$52,$E44&lt;=3,$H44=$C$52,$J44=3),$M44,0))</f>
        <v>0</v>
      </c>
      <c r="AL44" s="7"/>
    </row>
    <row r="45" spans="1:38" ht="26.1" customHeight="1" thickBot="1">
      <c r="A45" s="371" t="s">
        <v>16</v>
      </c>
      <c r="B45" s="372"/>
      <c r="C45" s="372"/>
      <c r="D45" s="372"/>
      <c r="E45" s="372"/>
      <c r="F45" s="372"/>
      <c r="G45" s="372"/>
      <c r="H45" s="372"/>
      <c r="I45" s="372"/>
      <c r="J45" s="372"/>
      <c r="K45" s="373"/>
      <c r="L45" s="374">
        <f>(SUM(L40:L44)*60+SUM(M40:M44))/60</f>
        <v>0</v>
      </c>
      <c r="M45" s="375"/>
      <c r="N45" s="360">
        <f>(SUM(N40:N44)*60+SUM(O40:O44))/60</f>
        <v>0</v>
      </c>
      <c r="O45" s="361"/>
      <c r="P45" s="360">
        <f>(SUM(P40:P44)*60+SUM(Q40:Q44))/60</f>
        <v>0</v>
      </c>
      <c r="Q45" s="361"/>
      <c r="R45" s="360">
        <f>(SUM(R40:R44)*60+SUM(S40:S44))/60</f>
        <v>0</v>
      </c>
      <c r="S45" s="361"/>
      <c r="T45" s="360">
        <f>(SUM(T40:T44)*60+SUM(U40:U44))/60</f>
        <v>0</v>
      </c>
      <c r="U45" s="361"/>
      <c r="V45" s="360">
        <f>(SUM(V40:V44)*60+SUM(W40:W44))/60</f>
        <v>0</v>
      </c>
      <c r="W45" s="361"/>
      <c r="X45" s="360">
        <f>(SUM(X40:X44)*60+SUM(Y40:Y44))/60</f>
        <v>0</v>
      </c>
      <c r="Y45" s="361"/>
      <c r="Z45" s="360">
        <f>(SUM(Z40:Z44)*60+SUM(AA40:AA44))/60</f>
        <v>0</v>
      </c>
      <c r="AA45" s="361"/>
      <c r="AB45" s="360">
        <f>(SUM(AB40:AB44)*60+SUM(AC40:AC44))/60</f>
        <v>0</v>
      </c>
      <c r="AC45" s="361"/>
      <c r="AD45" s="360">
        <f>(SUM(AD40:AD44)*60+SUM(AE40:AE44))/60</f>
        <v>0</v>
      </c>
      <c r="AE45" s="361"/>
      <c r="AF45" s="386">
        <f>(SUM(AF40:AF44)*60+SUM(AG40:AG44))/60</f>
        <v>0</v>
      </c>
      <c r="AG45" s="386"/>
      <c r="AH45" s="385">
        <f>(SUM(AH40:AH44)*60+SUM(AI40:AI44))/60</f>
        <v>0</v>
      </c>
      <c r="AI45" s="361"/>
      <c r="AJ45" s="360">
        <f>(SUM(AJ40:AJ44)*60+SUM(AK40:AK44))/60</f>
        <v>0</v>
      </c>
      <c r="AK45" s="361"/>
      <c r="AL45" s="7"/>
    </row>
    <row r="46" spans="1:38" ht="26.1" customHeight="1" thickBot="1">
      <c r="A46" s="362" t="s">
        <v>71</v>
      </c>
      <c r="B46" s="363"/>
      <c r="C46" s="363"/>
      <c r="D46" s="363"/>
      <c r="E46" s="363"/>
      <c r="F46" s="363"/>
      <c r="G46" s="363"/>
      <c r="H46" s="363"/>
      <c r="I46" s="363"/>
      <c r="J46" s="363"/>
      <c r="K46" s="364"/>
      <c r="L46" s="365"/>
      <c r="M46" s="366"/>
      <c r="N46" s="367">
        <f>$L46</f>
        <v>0</v>
      </c>
      <c r="O46" s="368"/>
      <c r="P46" s="369">
        <f>$L46</f>
        <v>0</v>
      </c>
      <c r="Q46" s="368"/>
      <c r="R46" s="369">
        <f>$L46</f>
        <v>0</v>
      </c>
      <c r="S46" s="368"/>
      <c r="T46" s="369">
        <f>$L46</f>
        <v>0</v>
      </c>
      <c r="U46" s="368"/>
      <c r="V46" s="369">
        <f>$L46</f>
        <v>0</v>
      </c>
      <c r="W46" s="368"/>
      <c r="X46" s="369">
        <f>$L46</f>
        <v>0</v>
      </c>
      <c r="Y46" s="368"/>
      <c r="Z46" s="369">
        <f>$L46</f>
        <v>0</v>
      </c>
      <c r="AA46" s="368"/>
      <c r="AB46" s="369">
        <f>$L46</f>
        <v>0</v>
      </c>
      <c r="AC46" s="368"/>
      <c r="AD46" s="369">
        <f>$L46</f>
        <v>0</v>
      </c>
      <c r="AE46" s="368"/>
      <c r="AF46" s="387">
        <f>$L46</f>
        <v>0</v>
      </c>
      <c r="AG46" s="387"/>
      <c r="AH46" s="367">
        <f>$L46</f>
        <v>0</v>
      </c>
      <c r="AI46" s="368"/>
      <c r="AJ46" s="369">
        <f>$L46</f>
        <v>0</v>
      </c>
      <c r="AK46" s="368"/>
      <c r="AL46" s="7"/>
    </row>
    <row r="47" spans="1:38" ht="26.1" customHeight="1">
      <c r="A47" s="382" t="s">
        <v>182</v>
      </c>
      <c r="B47" s="383"/>
      <c r="C47" s="383"/>
      <c r="D47" s="383"/>
      <c r="E47" s="383"/>
      <c r="F47" s="383"/>
      <c r="G47" s="383"/>
      <c r="H47" s="383"/>
      <c r="I47" s="383"/>
      <c r="J47" s="383"/>
      <c r="K47" s="384"/>
      <c r="L47" s="380">
        <f>IFERROR(L45/L46,0)</f>
        <v>0</v>
      </c>
      <c r="M47" s="381"/>
      <c r="N47" s="380">
        <f>IFERROR(N45/N46,0)</f>
        <v>0</v>
      </c>
      <c r="O47" s="381"/>
      <c r="P47" s="380">
        <f>IFERROR(P45/P46,0)</f>
        <v>0</v>
      </c>
      <c r="Q47" s="381"/>
      <c r="R47" s="380">
        <f>IFERROR(R45/R46,0)</f>
        <v>0</v>
      </c>
      <c r="S47" s="381"/>
      <c r="T47" s="380">
        <f>IFERROR(T45/T46,0)</f>
        <v>0</v>
      </c>
      <c r="U47" s="381"/>
      <c r="V47" s="380">
        <f>IFERROR(V45/V46,0)</f>
        <v>0</v>
      </c>
      <c r="W47" s="381"/>
      <c r="X47" s="380">
        <f>IFERROR(X45/X46,0)</f>
        <v>0</v>
      </c>
      <c r="Y47" s="381"/>
      <c r="Z47" s="380">
        <f>IFERROR(Z45/Z46,0)</f>
        <v>0</v>
      </c>
      <c r="AA47" s="381"/>
      <c r="AB47" s="380">
        <f>IFERROR(AB45/AB46,0)</f>
        <v>0</v>
      </c>
      <c r="AC47" s="381"/>
      <c r="AD47" s="380">
        <f>IFERROR(AD45/AD46,0)</f>
        <v>0</v>
      </c>
      <c r="AE47" s="381"/>
      <c r="AF47" s="380">
        <f>IFERROR(AF45/AF46,0)</f>
        <v>0</v>
      </c>
      <c r="AG47" s="381"/>
      <c r="AH47" s="380">
        <f>IFERROR(AH45/AH46,0)</f>
        <v>0</v>
      </c>
      <c r="AI47" s="381"/>
      <c r="AJ47" s="380">
        <f>IFERROR(AJ45/AJ46,0)</f>
        <v>0</v>
      </c>
      <c r="AK47" s="381"/>
      <c r="AL47" s="7"/>
    </row>
    <row r="48" spans="1:38">
      <c r="AL48" s="7"/>
    </row>
    <row r="49" spans="3:38">
      <c r="AL49" s="7"/>
    </row>
    <row r="50" spans="3:38">
      <c r="AL50" s="7"/>
    </row>
    <row r="51" spans="3:38">
      <c r="C51" s="1">
        <v>2024</v>
      </c>
    </row>
    <row r="52" spans="3:38">
      <c r="C52" s="1">
        <v>2025</v>
      </c>
    </row>
    <row r="54" spans="3:38">
      <c r="D54" s="1">
        <v>4</v>
      </c>
    </row>
    <row r="55" spans="3:38">
      <c r="D55" s="1">
        <v>5</v>
      </c>
    </row>
    <row r="56" spans="3:38">
      <c r="D56" s="1">
        <v>6</v>
      </c>
    </row>
    <row r="57" spans="3:38">
      <c r="D57" s="1">
        <v>7</v>
      </c>
    </row>
    <row r="58" spans="3:38">
      <c r="D58" s="1">
        <v>8</v>
      </c>
    </row>
    <row r="59" spans="3:38">
      <c r="D59" s="1">
        <v>9</v>
      </c>
    </row>
    <row r="60" spans="3:38">
      <c r="D60" s="1">
        <v>10</v>
      </c>
    </row>
    <row r="61" spans="3:38">
      <c r="D61" s="1">
        <v>11</v>
      </c>
    </row>
    <row r="62" spans="3:38">
      <c r="D62" s="1">
        <v>12</v>
      </c>
    </row>
    <row r="63" spans="3:38">
      <c r="D63" s="1">
        <v>1</v>
      </c>
    </row>
    <row r="64" spans="3:38">
      <c r="D64" s="1">
        <v>2</v>
      </c>
    </row>
    <row r="65" spans="4:4">
      <c r="D65" s="1">
        <v>3</v>
      </c>
    </row>
  </sheetData>
  <sheetProtection password="CAB1" sheet="1"/>
  <mergeCells count="123">
    <mergeCell ref="AD47:AE47"/>
    <mergeCell ref="AH47:AI47"/>
    <mergeCell ref="AJ47:AK47"/>
    <mergeCell ref="AH46:AI46"/>
    <mergeCell ref="AJ46:AK46"/>
    <mergeCell ref="AD46:AE46"/>
    <mergeCell ref="AF46:AG46"/>
    <mergeCell ref="AF47:AG47"/>
    <mergeCell ref="A47:K47"/>
    <mergeCell ref="L47:M47"/>
    <mergeCell ref="N47:O47"/>
    <mergeCell ref="P47:Q47"/>
    <mergeCell ref="R47:S47"/>
    <mergeCell ref="T47:U47"/>
    <mergeCell ref="V47:W47"/>
    <mergeCell ref="X47:Y47"/>
    <mergeCell ref="V46:W46"/>
    <mergeCell ref="X46:Y46"/>
    <mergeCell ref="Z46:AA46"/>
    <mergeCell ref="AB46:AC46"/>
    <mergeCell ref="Z47:AA47"/>
    <mergeCell ref="AB47:AC47"/>
    <mergeCell ref="A46:K46"/>
    <mergeCell ref="L46:M46"/>
    <mergeCell ref="N46:O46"/>
    <mergeCell ref="P46:Q46"/>
    <mergeCell ref="R46:S46"/>
    <mergeCell ref="T46:U46"/>
    <mergeCell ref="AD45:AE45"/>
    <mergeCell ref="AH45:AI45"/>
    <mergeCell ref="AJ45:AK45"/>
    <mergeCell ref="AH38:AI38"/>
    <mergeCell ref="AJ38:AK38"/>
    <mergeCell ref="AD38:AE38"/>
    <mergeCell ref="AF38:AG38"/>
    <mergeCell ref="AF45:AG45"/>
    <mergeCell ref="Z38:AA38"/>
    <mergeCell ref="AB38:AC38"/>
    <mergeCell ref="Z45:AA45"/>
    <mergeCell ref="AB45:AC45"/>
    <mergeCell ref="A45:K45"/>
    <mergeCell ref="L45:M45"/>
    <mergeCell ref="N45:O45"/>
    <mergeCell ref="P45:Q45"/>
    <mergeCell ref="R45:S45"/>
    <mergeCell ref="T45:U45"/>
    <mergeCell ref="V45:W45"/>
    <mergeCell ref="X45:Y45"/>
    <mergeCell ref="V38:W38"/>
    <mergeCell ref="X38:Y38"/>
    <mergeCell ref="AJ30:AK30"/>
    <mergeCell ref="A37:A39"/>
    <mergeCell ref="B37:B39"/>
    <mergeCell ref="C37:K39"/>
    <mergeCell ref="L37:M38"/>
    <mergeCell ref="N37:AK37"/>
    <mergeCell ref="N38:O38"/>
    <mergeCell ref="P38:Q38"/>
    <mergeCell ref="R38:S38"/>
    <mergeCell ref="T38:U38"/>
    <mergeCell ref="AD30:AE30"/>
    <mergeCell ref="AH30:AI30"/>
    <mergeCell ref="A30:K30"/>
    <mergeCell ref="L30:M30"/>
    <mergeCell ref="N30:O30"/>
    <mergeCell ref="P30:Q30"/>
    <mergeCell ref="R30:S30"/>
    <mergeCell ref="AB29:AC29"/>
    <mergeCell ref="AD29:AE29"/>
    <mergeCell ref="AF30:AG30"/>
    <mergeCell ref="V30:W30"/>
    <mergeCell ref="T29:U29"/>
    <mergeCell ref="V29:W29"/>
    <mergeCell ref="X30:Y30"/>
    <mergeCell ref="Z30:AA30"/>
    <mergeCell ref="AB30:AC30"/>
    <mergeCell ref="T30:U30"/>
    <mergeCell ref="AJ28:AK28"/>
    <mergeCell ref="A29:K29"/>
    <mergeCell ref="L29:M29"/>
    <mergeCell ref="N29:O29"/>
    <mergeCell ref="P29:Q29"/>
    <mergeCell ref="R29:S29"/>
    <mergeCell ref="AJ29:AK29"/>
    <mergeCell ref="V28:W28"/>
    <mergeCell ref="X28:Y28"/>
    <mergeCell ref="Z28:AA28"/>
    <mergeCell ref="AH28:AI28"/>
    <mergeCell ref="A28:K28"/>
    <mergeCell ref="L28:M28"/>
    <mergeCell ref="N28:O28"/>
    <mergeCell ref="P28:Q28"/>
    <mergeCell ref="R28:S28"/>
    <mergeCell ref="T28:U28"/>
    <mergeCell ref="AF28:AG28"/>
    <mergeCell ref="AF29:AG29"/>
    <mergeCell ref="AB28:AC28"/>
    <mergeCell ref="AD28:AE28"/>
    <mergeCell ref="AH29:AI29"/>
    <mergeCell ref="X29:Y29"/>
    <mergeCell ref="Z29:AA29"/>
    <mergeCell ref="AH6:AI6"/>
    <mergeCell ref="A5:A7"/>
    <mergeCell ref="B5:B7"/>
    <mergeCell ref="C5:K7"/>
    <mergeCell ref="L5:M6"/>
    <mergeCell ref="N5:AK5"/>
    <mergeCell ref="AJ6:AK6"/>
    <mergeCell ref="R6:S6"/>
    <mergeCell ref="T6:U6"/>
    <mergeCell ref="V6:W6"/>
    <mergeCell ref="A2:B2"/>
    <mergeCell ref="C2:M2"/>
    <mergeCell ref="T2:W2"/>
    <mergeCell ref="N3:Q3"/>
    <mergeCell ref="T3:W3"/>
    <mergeCell ref="X6:Y6"/>
    <mergeCell ref="N6:O6"/>
    <mergeCell ref="P6:Q6"/>
    <mergeCell ref="AF6:AG6"/>
    <mergeCell ref="Z6:AA6"/>
    <mergeCell ref="AB6:AC6"/>
    <mergeCell ref="AD6:AE6"/>
  </mergeCells>
  <phoneticPr fontId="2"/>
  <dataValidations disablePrompts="1" count="4">
    <dataValidation type="list" allowBlank="1" showInputMessage="1" showErrorMessage="1" sqref="H8:H27 C8:C27 H40:H44 C40:C44" xr:uid="{00000000-0002-0000-0400-000000000000}">
      <formula1>$C$51:$C$52</formula1>
    </dataValidation>
    <dataValidation type="list" allowBlank="1" showInputMessage="1" showErrorMessage="1" sqref="J8:J27 E8:E27 J40:J44 E40:E44" xr:uid="{00000000-0002-0000-0400-000001000000}">
      <formula1>$D$54:$D$65</formula1>
    </dataValidation>
    <dataValidation type="list" allowBlank="1" showInputMessage="1" showErrorMessage="1" sqref="C36 H36" xr:uid="{00000000-0002-0000-0400-000002000000}">
      <formula1>$C$45:$C$46</formula1>
    </dataValidation>
    <dataValidation type="list" allowBlank="1" showInputMessage="1" showErrorMessage="1" sqref="E36 J36" xr:uid="{00000000-0002-0000-0400-000003000000}">
      <formula1>$D$48:$D$61</formula1>
    </dataValidation>
  </dataValidations>
  <pageMargins left="0.62992125984251968" right="0.31496062992125984" top="0.82677165354330717" bottom="0.43307086614173229" header="0.51181102362204722" footer="0.27559055118110237"/>
  <pageSetup paperSize="9" scale="46" fitToWidth="0" pageOrder="overThenDown" orientation="landscape" cellComments="asDisplayed" r:id="rId1"/>
  <headerFooter alignWithMargins="0">
    <oddHeader>&amp;L&amp;"ＭＳ Ｐゴシック,太字"&amp;22 令和６年度　保育施設職員配置状況確認書（様式３（非常勤保育士等））</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52"/>
  <sheetViews>
    <sheetView view="pageBreakPreview" topLeftCell="C22" zoomScale="75" zoomScaleNormal="75" zoomScaleSheetLayoutView="75" workbookViewId="0">
      <selection activeCell="P31" sqref="P31:Q31"/>
    </sheetView>
  </sheetViews>
  <sheetFormatPr defaultRowHeight="13.5"/>
  <cols>
    <col min="1" max="1" width="4.5" style="1" customWidth="1"/>
    <col min="2" max="2" width="17.375" style="1" customWidth="1"/>
    <col min="3" max="3" width="5.625" style="1" bestFit="1" customWidth="1"/>
    <col min="4" max="8" width="3.625" style="1" bestFit="1" customWidth="1"/>
    <col min="9" max="9" width="5.25" style="1" bestFit="1" customWidth="1"/>
    <col min="10" max="11" width="3.625" style="1" customWidth="1"/>
    <col min="12" max="13" width="3.625" style="1" bestFit="1" customWidth="1"/>
    <col min="14" max="14" width="7.625" style="1" customWidth="1"/>
    <col min="15" max="15" width="3.625" style="1" customWidth="1"/>
    <col min="16" max="16" width="7.625" style="1" customWidth="1"/>
    <col min="17" max="17" width="5" style="1" customWidth="1"/>
    <col min="18" max="18" width="7.625" style="1" customWidth="1"/>
    <col min="19" max="19" width="5" style="1" customWidth="1"/>
    <col min="20" max="20" width="7.625" style="1" customWidth="1"/>
    <col min="21" max="21" width="5" style="1" customWidth="1"/>
    <col min="22" max="22" width="7.625" style="1" customWidth="1"/>
    <col min="23" max="23" width="5" style="1" customWidth="1"/>
    <col min="24" max="24" width="7.625" style="1" customWidth="1"/>
    <col min="25" max="25" width="5" style="1" customWidth="1"/>
    <col min="26" max="26" width="7.625" style="1" customWidth="1"/>
    <col min="27" max="27" width="5" style="1" customWidth="1"/>
    <col min="28" max="28" width="7.625" style="1" customWidth="1"/>
    <col min="29" max="29" width="5" style="1" customWidth="1"/>
    <col min="30" max="30" width="7.625" style="1" customWidth="1"/>
    <col min="31" max="31" width="3.75" style="1" customWidth="1"/>
    <col min="32" max="32" width="7.625" style="1" customWidth="1"/>
    <col min="33" max="33" width="5" style="1" customWidth="1"/>
    <col min="34" max="34" width="7.625" style="1" customWidth="1"/>
    <col min="35" max="35" width="5" style="1" customWidth="1"/>
    <col min="36" max="36" width="7.625" style="1" customWidth="1"/>
    <col min="37" max="37" width="5" style="1" customWidth="1"/>
    <col min="38" max="38" width="7.625" style="1" customWidth="1"/>
    <col min="39" max="39" width="5" style="1" customWidth="1"/>
    <col min="40" max="40" width="8.125" style="1" customWidth="1"/>
    <col min="41" max="50" width="7.25" style="1" customWidth="1"/>
    <col min="51" max="51" width="10.375" style="1" customWidth="1"/>
    <col min="52" max="52" width="17.375" style="1" customWidth="1"/>
    <col min="53" max="16384" width="9" style="1"/>
  </cols>
  <sheetData>
    <row r="1" spans="1:40" ht="18" customHeight="1" thickBot="1">
      <c r="A1" s="8"/>
      <c r="B1" s="9"/>
      <c r="C1" s="10"/>
      <c r="D1" s="10"/>
      <c r="E1" s="10"/>
      <c r="F1" s="10"/>
      <c r="G1" s="10"/>
      <c r="H1" s="10"/>
      <c r="I1" s="10"/>
      <c r="J1" s="10"/>
      <c r="K1" s="10"/>
      <c r="L1" s="10"/>
      <c r="M1" s="10"/>
      <c r="P1" s="11"/>
      <c r="Q1" s="12"/>
      <c r="R1" s="13"/>
      <c r="S1" s="13"/>
      <c r="T1" s="13"/>
      <c r="U1" s="13"/>
      <c r="V1" s="13"/>
      <c r="W1" s="13"/>
      <c r="X1" s="13"/>
      <c r="Y1" s="13"/>
      <c r="AB1" s="14"/>
      <c r="AC1" s="14"/>
      <c r="AD1" s="15"/>
      <c r="AE1" s="15"/>
      <c r="AF1" s="14"/>
      <c r="AG1" s="14"/>
      <c r="AH1" s="14"/>
      <c r="AI1" s="14"/>
    </row>
    <row r="2" spans="1:40" ht="21.95" customHeight="1" thickTop="1" thickBot="1">
      <c r="A2" s="339" t="s">
        <v>52</v>
      </c>
      <c r="B2" s="340"/>
      <c r="C2" s="401">
        <f>様式１!C2</f>
        <v>0</v>
      </c>
      <c r="D2" s="402"/>
      <c r="E2" s="402"/>
      <c r="F2" s="402"/>
      <c r="G2" s="402"/>
      <c r="H2" s="402"/>
      <c r="I2" s="402"/>
      <c r="J2" s="402"/>
      <c r="K2" s="402"/>
      <c r="L2" s="402"/>
      <c r="M2" s="402"/>
      <c r="N2" s="402"/>
      <c r="O2" s="403"/>
      <c r="P2" s="43"/>
      <c r="Q2" s="44"/>
      <c r="R2" s="44"/>
      <c r="S2" s="44"/>
      <c r="T2" s="22"/>
      <c r="U2" s="22"/>
      <c r="V2" s="319"/>
      <c r="W2" s="319"/>
      <c r="X2" s="319"/>
      <c r="Y2" s="319"/>
      <c r="Z2" s="22"/>
      <c r="AA2" s="5"/>
      <c r="AB2" s="6"/>
      <c r="AC2" s="6"/>
      <c r="AD2" s="6"/>
      <c r="AE2" s="6"/>
      <c r="AF2" s="6"/>
      <c r="AG2" s="6"/>
      <c r="AH2" s="6"/>
      <c r="AI2" s="6"/>
      <c r="AJ2" s="6"/>
      <c r="AK2" s="6"/>
      <c r="AL2" s="6"/>
      <c r="AM2" s="6"/>
      <c r="AN2" s="6"/>
    </row>
    <row r="3" spans="1:40" ht="18" customHeight="1" thickTop="1">
      <c r="A3" s="16"/>
      <c r="B3" s="16"/>
      <c r="C3" s="16"/>
      <c r="D3" s="16"/>
      <c r="E3" s="16"/>
      <c r="F3" s="16"/>
      <c r="G3" s="16"/>
      <c r="H3" s="16"/>
      <c r="I3" s="16"/>
      <c r="J3" s="16"/>
      <c r="K3" s="16"/>
      <c r="L3" s="16"/>
      <c r="M3" s="16"/>
      <c r="P3" s="398"/>
      <c r="Q3" s="398"/>
      <c r="R3" s="398"/>
      <c r="S3" s="398"/>
      <c r="T3" s="3"/>
      <c r="U3" s="3"/>
      <c r="V3" s="398"/>
      <c r="W3" s="398"/>
      <c r="X3" s="398"/>
      <c r="Y3" s="398"/>
      <c r="Z3" s="3"/>
      <c r="AA3" s="3"/>
      <c r="AB3" s="6"/>
      <c r="AC3" s="6"/>
      <c r="AD3" s="6"/>
      <c r="AE3" s="6"/>
      <c r="AF3" s="6"/>
      <c r="AG3" s="6"/>
      <c r="AH3" s="6"/>
      <c r="AI3" s="6"/>
      <c r="AJ3" s="6"/>
      <c r="AK3" s="6"/>
      <c r="AL3" s="6"/>
      <c r="AM3" s="6"/>
      <c r="AN3" s="6"/>
    </row>
    <row r="4" spans="1:40" ht="17.25">
      <c r="A4" s="17"/>
      <c r="B4" s="395" t="s">
        <v>53</v>
      </c>
      <c r="C4" s="396"/>
      <c r="D4" s="396"/>
      <c r="E4" s="396"/>
      <c r="F4" s="396"/>
      <c r="G4" s="396"/>
      <c r="H4" s="396"/>
      <c r="I4" s="396"/>
      <c r="J4" s="396"/>
      <c r="K4" s="396"/>
      <c r="L4" s="396"/>
      <c r="M4" s="396"/>
      <c r="N4" s="396"/>
      <c r="O4" s="396"/>
      <c r="P4" s="396"/>
      <c r="Q4" s="397"/>
      <c r="R4" s="23"/>
      <c r="S4" s="23"/>
      <c r="T4" s="24"/>
      <c r="U4" s="3"/>
      <c r="V4" s="398"/>
      <c r="W4" s="398"/>
      <c r="X4" s="398"/>
      <c r="Y4" s="398"/>
      <c r="Z4" s="3"/>
      <c r="AA4" s="3"/>
      <c r="AB4" s="6"/>
      <c r="AC4" s="6"/>
      <c r="AD4" s="6"/>
      <c r="AE4" s="6"/>
      <c r="AF4" s="6"/>
      <c r="AG4" s="6"/>
      <c r="AH4" s="6"/>
      <c r="AI4" s="6"/>
      <c r="AJ4" s="6"/>
      <c r="AK4" s="6"/>
      <c r="AL4" s="6"/>
      <c r="AM4" s="6"/>
      <c r="AN4" s="6"/>
    </row>
    <row r="5" spans="1:40" ht="24.75" customHeight="1" thickBot="1">
      <c r="A5" s="18" t="s">
        <v>54</v>
      </c>
      <c r="B5" s="19"/>
      <c r="C5" s="20"/>
      <c r="D5" s="20"/>
      <c r="E5" s="20"/>
      <c r="F5" s="20"/>
      <c r="G5" s="20"/>
      <c r="H5" s="20"/>
      <c r="I5" s="20"/>
      <c r="J5" s="20"/>
      <c r="K5" s="20"/>
      <c r="L5" s="20"/>
      <c r="M5" s="20"/>
      <c r="P5" s="4"/>
      <c r="Q5" s="4"/>
      <c r="R5" s="4"/>
      <c r="S5" s="4"/>
      <c r="T5" s="4"/>
      <c r="U5" s="4"/>
      <c r="V5" s="4"/>
      <c r="W5" s="4"/>
      <c r="X5" s="4"/>
      <c r="Y5" s="4"/>
      <c r="Z5" s="4"/>
      <c r="AA5" s="4"/>
      <c r="AB5" s="4"/>
      <c r="AC5" s="4"/>
      <c r="AD5" s="4"/>
      <c r="AE5" s="4"/>
      <c r="AF5" s="4"/>
      <c r="AG5" s="4"/>
      <c r="AH5" s="4"/>
      <c r="AI5" s="4"/>
      <c r="AJ5" s="4"/>
      <c r="AK5" s="4"/>
      <c r="AL5" s="4"/>
      <c r="AM5" s="4"/>
      <c r="AN5" s="4"/>
    </row>
    <row r="6" spans="1:40" ht="28.5" customHeight="1">
      <c r="A6" s="320" t="s">
        <v>55</v>
      </c>
      <c r="B6" s="320" t="s">
        <v>56</v>
      </c>
      <c r="C6" s="399" t="s">
        <v>57</v>
      </c>
      <c r="D6" s="253"/>
      <c r="E6" s="253"/>
      <c r="F6" s="253"/>
      <c r="G6" s="253"/>
      <c r="H6" s="253"/>
      <c r="I6" s="253"/>
      <c r="J6" s="253"/>
      <c r="K6" s="253"/>
      <c r="L6" s="253"/>
      <c r="M6" s="351"/>
      <c r="N6" s="38" t="s">
        <v>58</v>
      </c>
      <c r="O6" s="39"/>
      <c r="P6" s="39"/>
      <c r="Q6" s="39"/>
      <c r="R6" s="39"/>
      <c r="S6" s="39"/>
      <c r="T6" s="39"/>
      <c r="U6" s="39"/>
      <c r="V6" s="39"/>
      <c r="W6" s="39"/>
      <c r="X6" s="39"/>
      <c r="Y6" s="39"/>
      <c r="Z6" s="39"/>
      <c r="AA6" s="39"/>
      <c r="AB6" s="39"/>
      <c r="AC6" s="39"/>
      <c r="AD6" s="39"/>
      <c r="AE6" s="39"/>
      <c r="AF6" s="39"/>
      <c r="AG6" s="39"/>
      <c r="AH6" s="39"/>
      <c r="AI6" s="39"/>
      <c r="AJ6" s="39"/>
      <c r="AK6" s="39"/>
      <c r="AL6" s="39"/>
      <c r="AM6" s="40"/>
      <c r="AN6" s="7"/>
    </row>
    <row r="7" spans="1:40" ht="27" customHeight="1">
      <c r="A7" s="321"/>
      <c r="B7" s="349"/>
      <c r="C7" s="400"/>
      <c r="D7" s="352"/>
      <c r="E7" s="352"/>
      <c r="F7" s="352"/>
      <c r="G7" s="352"/>
      <c r="H7" s="352"/>
      <c r="I7" s="352"/>
      <c r="J7" s="352"/>
      <c r="K7" s="352"/>
      <c r="L7" s="352"/>
      <c r="M7" s="353"/>
      <c r="N7" s="41"/>
      <c r="O7" s="42"/>
      <c r="P7" s="393">
        <v>4</v>
      </c>
      <c r="Q7" s="393"/>
      <c r="R7" s="393">
        <v>5</v>
      </c>
      <c r="S7" s="393"/>
      <c r="T7" s="393">
        <v>6</v>
      </c>
      <c r="U7" s="393"/>
      <c r="V7" s="393">
        <v>7</v>
      </c>
      <c r="W7" s="393"/>
      <c r="X7" s="393">
        <v>8</v>
      </c>
      <c r="Y7" s="393"/>
      <c r="Z7" s="393">
        <v>9</v>
      </c>
      <c r="AA7" s="393"/>
      <c r="AB7" s="393">
        <v>10</v>
      </c>
      <c r="AC7" s="393"/>
      <c r="AD7" s="393">
        <v>11</v>
      </c>
      <c r="AE7" s="393"/>
      <c r="AF7" s="393">
        <v>12</v>
      </c>
      <c r="AG7" s="393"/>
      <c r="AH7" s="393">
        <v>1</v>
      </c>
      <c r="AI7" s="393"/>
      <c r="AJ7" s="393">
        <v>2</v>
      </c>
      <c r="AK7" s="393"/>
      <c r="AL7" s="393">
        <v>3</v>
      </c>
      <c r="AM7" s="394"/>
      <c r="AN7" s="7"/>
    </row>
    <row r="8" spans="1:40">
      <c r="A8" s="347"/>
      <c r="B8" s="350"/>
      <c r="C8" s="213"/>
      <c r="D8" s="214"/>
      <c r="E8" s="214"/>
      <c r="F8" s="214"/>
      <c r="G8" s="214"/>
      <c r="H8" s="214"/>
      <c r="I8" s="214"/>
      <c r="J8" s="214"/>
      <c r="K8" s="214"/>
      <c r="L8" s="214"/>
      <c r="M8" s="354"/>
      <c r="N8" s="26" t="s">
        <v>59</v>
      </c>
      <c r="O8" s="27" t="s">
        <v>60</v>
      </c>
      <c r="P8" s="34" t="s">
        <v>59</v>
      </c>
      <c r="Q8" s="35" t="s">
        <v>60</v>
      </c>
      <c r="R8" s="36" t="s">
        <v>59</v>
      </c>
      <c r="S8" s="35" t="s">
        <v>60</v>
      </c>
      <c r="T8" s="36" t="s">
        <v>59</v>
      </c>
      <c r="U8" s="35" t="s">
        <v>60</v>
      </c>
      <c r="V8" s="36" t="s">
        <v>59</v>
      </c>
      <c r="W8" s="35" t="s">
        <v>60</v>
      </c>
      <c r="X8" s="36" t="s">
        <v>59</v>
      </c>
      <c r="Y8" s="35" t="s">
        <v>60</v>
      </c>
      <c r="Z8" s="36" t="s">
        <v>59</v>
      </c>
      <c r="AA8" s="35" t="s">
        <v>60</v>
      </c>
      <c r="AB8" s="36" t="s">
        <v>59</v>
      </c>
      <c r="AC8" s="35" t="s">
        <v>60</v>
      </c>
      <c r="AD8" s="36" t="s">
        <v>59</v>
      </c>
      <c r="AE8" s="35" t="s">
        <v>60</v>
      </c>
      <c r="AF8" s="36" t="s">
        <v>59</v>
      </c>
      <c r="AG8" s="35" t="s">
        <v>60</v>
      </c>
      <c r="AH8" s="36" t="s">
        <v>59</v>
      </c>
      <c r="AI8" s="35" t="s">
        <v>60</v>
      </c>
      <c r="AJ8" s="34" t="s">
        <v>59</v>
      </c>
      <c r="AK8" s="35" t="s">
        <v>60</v>
      </c>
      <c r="AL8" s="36" t="s">
        <v>59</v>
      </c>
      <c r="AM8" s="47" t="s">
        <v>60</v>
      </c>
      <c r="AN8" s="7"/>
    </row>
    <row r="9" spans="1:40" ht="26.1" customHeight="1">
      <c r="A9" s="21">
        <v>1</v>
      </c>
      <c r="B9" s="2" t="s">
        <v>24</v>
      </c>
      <c r="C9" s="25" t="s">
        <v>61</v>
      </c>
      <c r="D9" s="37"/>
      <c r="E9" s="37" t="s">
        <v>62</v>
      </c>
      <c r="F9" s="37"/>
      <c r="G9" s="37" t="s">
        <v>63</v>
      </c>
      <c r="H9" s="37" t="s">
        <v>48</v>
      </c>
      <c r="I9" s="37" t="s">
        <v>61</v>
      </c>
      <c r="J9" s="37"/>
      <c r="K9" s="37" t="s">
        <v>62</v>
      </c>
      <c r="L9" s="37"/>
      <c r="M9" s="37" t="s">
        <v>63</v>
      </c>
      <c r="N9" s="28"/>
      <c r="O9" s="29"/>
      <c r="P9" s="32">
        <f>IF(AND($D9=27,$F9=4),$N9,0)</f>
        <v>0</v>
      </c>
      <c r="Q9" s="46">
        <f>IF(AND($D9=27,$F9=4),$O9,0)</f>
        <v>0</v>
      </c>
      <c r="R9" s="45">
        <f>IF(AND($D9=27,$F9&lt;=5,$J9=27,$L9&gt;=5),$N9,IF(AND($D9=27,$F9&lt;=5,$J9=28,$L9&lt;=3),$N9,0))</f>
        <v>0</v>
      </c>
      <c r="S9" s="46">
        <f>IF(AND($D9=27,$F9&lt;=5,$J9=27,$L9&gt;=5),$O9,IF(AND($D9=27,$F9&lt;=5,$J9=28,$L9&lt;=3),$O9,0))</f>
        <v>0</v>
      </c>
      <c r="T9" s="45">
        <f>IF(AND($D9=27,$F9&lt;=6,$J9=27,$L9&gt;=6),$N9,IF(AND($D9=27,$F9&lt;=6,$J9=28,$L9&lt;=3),$N9,0))</f>
        <v>0</v>
      </c>
      <c r="U9" s="46">
        <f>IF(AND($D9=27,$F9&lt;=6,$J9=27,$L9&gt;=6),$O9,IF(AND($D9=27,$F9&lt;=6,$J9=28,$L9&lt;=3),$O9,0))</f>
        <v>0</v>
      </c>
      <c r="V9" s="45">
        <f>IF(AND($D9=27,$F9&lt;=7,$J9=27,$L9&gt;=7),$N9,IF(AND($D9=27,$F9&lt;=7,$J9=28,$L9&lt;=3),$N9,0))</f>
        <v>0</v>
      </c>
      <c r="W9" s="46">
        <f>IF(AND($D9=27,$F9&lt;=7,$J9=27,$L9&gt;=7),$O9,IF(AND($D9=27,$F9&lt;=7,$J9=28,$L9&lt;=3),$O9,0))</f>
        <v>0</v>
      </c>
      <c r="X9" s="45">
        <f>IF(AND($D9=27,$F9&lt;=8,$J9=27,$L9&gt;=8),$N9,IF(AND($D9=27,$F9&lt;=8,$J9=28,$L9&lt;=3),$N9,0))</f>
        <v>0</v>
      </c>
      <c r="Y9" s="46">
        <f>IF(AND($D9=27,$F9&lt;=8,$J9=27,$L9&gt;=8),$O9,IF(AND($D9=27,$F9&lt;=8,$J9=28,$L9&lt;=3),$O9,0))</f>
        <v>0</v>
      </c>
      <c r="Z9" s="45">
        <f>IF(AND($D9=27,$F9&lt;=9,$J9=27,$L9&gt;=9),$N9,IF(AND($D9=27,$F9&lt;=9,$J9=28,$L9&lt;=3),$N9,0))</f>
        <v>0</v>
      </c>
      <c r="AA9" s="46">
        <f>IF(AND($D9=27,$F9&lt;=9,$J9=27,$L9&gt;=9),$O9,IF(AND($D9=27,$F9&lt;=9,$J9=28,$L9&lt;=3),$O9,0))</f>
        <v>0</v>
      </c>
      <c r="AB9" s="45">
        <f>IF(AND($D9=27,$F9&lt;=10,$J9=27,$L9&gt;=10),$N9,IF(AND($D9=27,$F9&lt;=10,$J9=28,$L9&lt;=3),$N9,0))</f>
        <v>0</v>
      </c>
      <c r="AC9" s="46">
        <f>IF(AND($D9=27,$F9&lt;=10,$J9=27,$L9&gt;=10),$O9,IF(AND($D9=27,$F9&lt;=10,$J9=28,$L9&lt;=3),$O9,0))</f>
        <v>0</v>
      </c>
      <c r="AD9" s="45">
        <f>IF(AND($D9=27,$F9&lt;=11,$J9=27,$L9&gt;=11),$N9,IF(AND($D9=27,$F9&lt;=11,$J9=28,$L9&lt;=3),$N9,0))</f>
        <v>0</v>
      </c>
      <c r="AE9" s="46">
        <f>IF(AND($D9=27,$F9&lt;=11,$J9=27,$L9&gt;=11),$O9,IF(AND($D9=27,$F9&lt;=11,$J9=28,$L9&lt;=3),$O9,0))</f>
        <v>0</v>
      </c>
      <c r="AF9" s="45">
        <f>IF(AND($D9=27,$F9&lt;=12,$J9=27,$L9=12),$N9,IF(AND($D9=27,$F9&lt;=12,$J9=28,$L9&lt;=3),$N9,0))</f>
        <v>0</v>
      </c>
      <c r="AG9" s="46">
        <f>IF(AND($D9=27,$F9&lt;=12,$J9=27,$L9=12),$O9,IF(AND($D9=27,$F9&lt;=12,$J9=28,$L9&lt;=3),$O9,0))</f>
        <v>0</v>
      </c>
      <c r="AH9" s="45">
        <f>IF(AND($D9=27,$F9&lt;=12,$J9=28,$L9&lt;=3),$N9,IF(AND($D9=28,$F9=1,$J9=28,$L9&lt;=3),$N9,0))</f>
        <v>0</v>
      </c>
      <c r="AI9" s="46">
        <f>IF(AND($D9=27,$F9&lt;=12,$J9=28,$L9&lt;=3),$O9,IF(AND($D9=28,$F9=1,$J9=28,$L9&lt;=3),$O9,0))</f>
        <v>0</v>
      </c>
      <c r="AJ9" s="45">
        <f>IF(AND($D9=27,$F9&lt;=12,$J9=28,$L9&gt;=2),$N9,IF(AND($D9=28,$F9&lt;=2,$J9=28,$L9&gt;1),$N9,0))</f>
        <v>0</v>
      </c>
      <c r="AK9" s="46">
        <f>IF(AND($D9=27,$F9&lt;=12,$J9=28,$L9&gt;=2),$O9,IF(AND($D9=28,$F9&lt;=2,$J9=28,$L9&gt;1),$O9,0))</f>
        <v>0</v>
      </c>
      <c r="AL9" s="45">
        <f>IF(AND($D9=27,$F9&lt;=12,$J9=28,$L9=3),$N9,IF(AND($D9=28,$F9&lt;=3,$J9=28,$L9=3),$N9,0))</f>
        <v>0</v>
      </c>
      <c r="AM9" s="48">
        <f>IF(AND($D9=27,$F9&lt;=12,$J9=28,$L9=3),$O9,IF(AND($D9=28,$F9&lt;=3,$J9=28,$L9=3),$O9,0))</f>
        <v>0</v>
      </c>
      <c r="AN9" s="6"/>
    </row>
    <row r="10" spans="1:40" ht="26.1" customHeight="1">
      <c r="A10" s="21">
        <v>2</v>
      </c>
      <c r="B10" s="2" t="s">
        <v>25</v>
      </c>
      <c r="C10" s="25" t="s">
        <v>61</v>
      </c>
      <c r="D10" s="37"/>
      <c r="E10" s="37" t="s">
        <v>62</v>
      </c>
      <c r="F10" s="37"/>
      <c r="G10" s="37" t="s">
        <v>63</v>
      </c>
      <c r="H10" s="37" t="s">
        <v>48</v>
      </c>
      <c r="I10" s="37" t="s">
        <v>61</v>
      </c>
      <c r="J10" s="37"/>
      <c r="K10" s="37" t="s">
        <v>62</v>
      </c>
      <c r="L10" s="37"/>
      <c r="M10" s="37" t="s">
        <v>63</v>
      </c>
      <c r="N10" s="28"/>
      <c r="O10" s="29"/>
      <c r="P10" s="32">
        <f t="shared" ref="P10:P28" si="0">IF(AND($D10=27,$F10=4),$N10,0)</f>
        <v>0</v>
      </c>
      <c r="Q10" s="33">
        <f t="shared" ref="Q10:Q28" si="1">IF(AND($D10=27,$F10=4),$O10,0)</f>
        <v>0</v>
      </c>
      <c r="R10" s="32">
        <f t="shared" ref="R10:R28" si="2">IF(AND($D10=27,$F10&lt;=5,$J10=27,$L10&gt;=5),$N10,IF(AND($D10=27,$F10&lt;=5,$J10=28,$L10&lt;=3),$N10,0))</f>
        <v>0</v>
      </c>
      <c r="S10" s="33">
        <f t="shared" ref="S10:S28" si="3">IF(AND($D10=27,$F10&lt;=5,$J10=27,$L10&gt;=5),$O10,IF(AND($D10=27,$F10&lt;=5,$J10=28,$L10&lt;=3),$O10,0))</f>
        <v>0</v>
      </c>
      <c r="T10" s="32">
        <f t="shared" ref="T10:T28" si="4">IF(AND($D10=27,$F10&lt;=6,$J10=27,$L10&gt;=6),$N10,IF(AND($D10=27,$F10&lt;=6,$J10=28,$L10&lt;=3),$N10,0))</f>
        <v>0</v>
      </c>
      <c r="U10" s="33">
        <f t="shared" ref="U10:U28" si="5">IF(AND($D10=27,$F10&lt;=6,$J10=27,$L10&gt;=6),$O10,IF(AND($D10=27,$F10&lt;=6,$J10=28,$L10&lt;=3),$O10,0))</f>
        <v>0</v>
      </c>
      <c r="V10" s="32">
        <f t="shared" ref="V10:V28" si="6">IF(AND($D10=27,$F10&lt;=7,$J10=27,$L10&gt;=7),$N10,IF(AND($D10=27,$F10&lt;=7,$J10=28,$L10&lt;=3),$N10,0))</f>
        <v>0</v>
      </c>
      <c r="W10" s="33">
        <f t="shared" ref="W10:W28" si="7">IF(AND($D10=27,$F10&lt;=7,$J10=27,$L10&gt;=7),$O10,IF(AND($D10=27,$F10&lt;=7,$J10=28,$L10&lt;=3),$O10,0))</f>
        <v>0</v>
      </c>
      <c r="X10" s="32">
        <f t="shared" ref="X10:X28" si="8">IF(AND($D10=27,$F10&lt;=8,$J10=27,$L10&gt;=8),$N10,IF(AND($D10=27,$F10&lt;=8,$J10=28,$L10&lt;=3),$N10,0))</f>
        <v>0</v>
      </c>
      <c r="Y10" s="33">
        <f t="shared" ref="Y10:Y28" si="9">IF(AND($D10=27,$F10&lt;=8,$J10=27,$L10&gt;=8),$O10,IF(AND($D10=27,$F10&lt;=8,$J10=28,$L10&lt;=3),$O10,0))</f>
        <v>0</v>
      </c>
      <c r="Z10" s="32">
        <f t="shared" ref="Z10:Z28" si="10">IF(AND($D10=27,$F10&lt;=9,$J10=27,$L10&gt;=9),$N10,IF(AND($D10=27,$F10&lt;=9,$J10=28,$L10&lt;=3),$N10,0))</f>
        <v>0</v>
      </c>
      <c r="AA10" s="33">
        <f t="shared" ref="AA10:AA28" si="11">IF(AND($D10=27,$F10&lt;=9,$J10=27,$L10&gt;=9),$O10,IF(AND($D10=27,$F10&lt;=9,$J10=28,$L10&lt;=3),$O10,0))</f>
        <v>0</v>
      </c>
      <c r="AB10" s="32">
        <f t="shared" ref="AB10:AB28" si="12">IF(AND($D10=27,$F10&lt;=10,$J10=27,$L10&gt;=10),$N10,IF(AND($D10=27,$F10&lt;=10,$J10=28,$L10&lt;=3),$N10,0))</f>
        <v>0</v>
      </c>
      <c r="AC10" s="33">
        <f t="shared" ref="AC10:AC28" si="13">IF(AND($D10=27,$F10&lt;=10,$J10=27,$L10&gt;=10),$O10,IF(AND($D10=27,$F10&lt;=10,$J10=28,$L10&lt;=3),$O10,0))</f>
        <v>0</v>
      </c>
      <c r="AD10" s="32">
        <f t="shared" ref="AD10:AD28" si="14">IF(AND($D10=27,$F10&lt;=11,$J10=27,$L10&gt;=11),$N10,IF(AND($D10=27,$F10&lt;=11,$J10=28,$L10&lt;=3),$N10,0))</f>
        <v>0</v>
      </c>
      <c r="AE10" s="33">
        <f t="shared" ref="AE10:AE28" si="15">IF(AND($D10=27,$F10&lt;=11,$J10=27,$L10&gt;=11),$O10,IF(AND($D10=27,$F10&lt;=11,$J10=28,$L10&lt;=3),$O10,0))</f>
        <v>0</v>
      </c>
      <c r="AF10" s="32">
        <f t="shared" ref="AF10:AF28" si="16">IF(AND($D10=27,$F10&lt;=12,$J10=27,$L10=12),$N10,IF(AND($D10=27,$F10&lt;=12,$J10=28,$L10&lt;=3),$N10,0))</f>
        <v>0</v>
      </c>
      <c r="AG10" s="33">
        <f t="shared" ref="AG10:AG28" si="17">IF(AND($D10=27,$F10&lt;=12,$J10=27,$L10=12),$O10,IF(AND($D10=27,$F10&lt;=12,$J10=28,$L10&lt;=3),$O10,0))</f>
        <v>0</v>
      </c>
      <c r="AH10" s="32">
        <f t="shared" ref="AH10:AH28" si="18">IF(AND($D10=27,$F10&lt;=12,$J10=28,$L10&lt;=3),$N10,IF(AND($D10=28,$F10=1,$J10=28,$L10&lt;=3),$N10,0))</f>
        <v>0</v>
      </c>
      <c r="AI10" s="33">
        <f t="shared" ref="AI10:AI28" si="19">IF(AND($D10=27,$F10&lt;=12,$J10=28,$L10&lt;=3),$O10,IF(AND($D10=28,$F10=1,$J10=28,$L10&lt;=3),$O10,0))</f>
        <v>0</v>
      </c>
      <c r="AJ10" s="32">
        <f t="shared" ref="AJ10:AJ28" si="20">IF(AND($D10=27,$F10&lt;=12,$J10=28,$L10&gt;=2),$N10,IF(AND($D10=28,$F10&lt;=2,$J10=28,$L10&gt;1),$N10,0))</f>
        <v>0</v>
      </c>
      <c r="AK10" s="33">
        <f t="shared" ref="AK10:AK28" si="21">IF(AND($D10=27,$F10&lt;=12,$J10=28,$L10&gt;=2),$O10,IF(AND($D10=28,$F10&lt;=2,$J10=28,$L10&gt;1),$O10,0))</f>
        <v>0</v>
      </c>
      <c r="AL10" s="32">
        <f t="shared" ref="AL10:AL28" si="22">IF(AND($D10=27,$F10&lt;=12,$J10=28,$L10=3),$N10,IF(AND($D10=28,$F10&lt;=3,$J10=28,$L10=3),$N10,0))</f>
        <v>0</v>
      </c>
      <c r="AM10" s="49">
        <f t="shared" ref="AM10:AM28" si="23">IF(AND($D10=27,$F10&lt;=12,$J10=28,$L10=3),$O10,IF(AND($D10=28,$F10&lt;=3,$J10=28,$L10=3),$O10,0))</f>
        <v>0</v>
      </c>
      <c r="AN10" s="6"/>
    </row>
    <row r="11" spans="1:40" ht="26.1" customHeight="1">
      <c r="A11" s="21">
        <v>3</v>
      </c>
      <c r="B11" s="2" t="s">
        <v>26</v>
      </c>
      <c r="C11" s="25" t="s">
        <v>61</v>
      </c>
      <c r="D11" s="37"/>
      <c r="E11" s="37" t="s">
        <v>62</v>
      </c>
      <c r="F11" s="37"/>
      <c r="G11" s="37" t="s">
        <v>63</v>
      </c>
      <c r="H11" s="37" t="s">
        <v>48</v>
      </c>
      <c r="I11" s="37" t="s">
        <v>61</v>
      </c>
      <c r="J11" s="37"/>
      <c r="K11" s="37" t="s">
        <v>62</v>
      </c>
      <c r="L11" s="37"/>
      <c r="M11" s="37" t="s">
        <v>63</v>
      </c>
      <c r="N11" s="28"/>
      <c r="O11" s="29"/>
      <c r="P11" s="32">
        <f t="shared" si="0"/>
        <v>0</v>
      </c>
      <c r="Q11" s="33">
        <f t="shared" si="1"/>
        <v>0</v>
      </c>
      <c r="R11" s="32">
        <f t="shared" si="2"/>
        <v>0</v>
      </c>
      <c r="S11" s="33">
        <f t="shared" si="3"/>
        <v>0</v>
      </c>
      <c r="T11" s="32">
        <f t="shared" si="4"/>
        <v>0</v>
      </c>
      <c r="U11" s="33">
        <f t="shared" si="5"/>
        <v>0</v>
      </c>
      <c r="V11" s="32">
        <f t="shared" si="6"/>
        <v>0</v>
      </c>
      <c r="W11" s="33">
        <f t="shared" si="7"/>
        <v>0</v>
      </c>
      <c r="X11" s="32">
        <f t="shared" si="8"/>
        <v>0</v>
      </c>
      <c r="Y11" s="33">
        <f t="shared" si="9"/>
        <v>0</v>
      </c>
      <c r="Z11" s="32">
        <f t="shared" si="10"/>
        <v>0</v>
      </c>
      <c r="AA11" s="33">
        <f t="shared" si="11"/>
        <v>0</v>
      </c>
      <c r="AB11" s="32">
        <f t="shared" si="12"/>
        <v>0</v>
      </c>
      <c r="AC11" s="33">
        <f t="shared" si="13"/>
        <v>0</v>
      </c>
      <c r="AD11" s="32">
        <f t="shared" si="14"/>
        <v>0</v>
      </c>
      <c r="AE11" s="33">
        <f t="shared" si="15"/>
        <v>0</v>
      </c>
      <c r="AF11" s="32">
        <f t="shared" si="16"/>
        <v>0</v>
      </c>
      <c r="AG11" s="33">
        <f t="shared" si="17"/>
        <v>0</v>
      </c>
      <c r="AH11" s="32">
        <f t="shared" si="18"/>
        <v>0</v>
      </c>
      <c r="AI11" s="33">
        <f t="shared" si="19"/>
        <v>0</v>
      </c>
      <c r="AJ11" s="32">
        <f t="shared" si="20"/>
        <v>0</v>
      </c>
      <c r="AK11" s="33">
        <f t="shared" si="21"/>
        <v>0</v>
      </c>
      <c r="AL11" s="32">
        <f t="shared" si="22"/>
        <v>0</v>
      </c>
      <c r="AM11" s="49">
        <f t="shared" si="23"/>
        <v>0</v>
      </c>
      <c r="AN11" s="6"/>
    </row>
    <row r="12" spans="1:40" ht="26.1" customHeight="1">
      <c r="A12" s="21">
        <v>4</v>
      </c>
      <c r="B12" s="2" t="s">
        <v>27</v>
      </c>
      <c r="C12" s="25" t="s">
        <v>61</v>
      </c>
      <c r="D12" s="37"/>
      <c r="E12" s="37" t="s">
        <v>62</v>
      </c>
      <c r="F12" s="37"/>
      <c r="G12" s="37" t="s">
        <v>63</v>
      </c>
      <c r="H12" s="37" t="s">
        <v>48</v>
      </c>
      <c r="I12" s="37" t="s">
        <v>61</v>
      </c>
      <c r="J12" s="37"/>
      <c r="K12" s="37" t="s">
        <v>62</v>
      </c>
      <c r="L12" s="37"/>
      <c r="M12" s="37" t="s">
        <v>63</v>
      </c>
      <c r="N12" s="28"/>
      <c r="O12" s="29"/>
      <c r="P12" s="32">
        <f t="shared" si="0"/>
        <v>0</v>
      </c>
      <c r="Q12" s="33">
        <f t="shared" si="1"/>
        <v>0</v>
      </c>
      <c r="R12" s="32">
        <f t="shared" si="2"/>
        <v>0</v>
      </c>
      <c r="S12" s="33">
        <f t="shared" si="3"/>
        <v>0</v>
      </c>
      <c r="T12" s="32">
        <f t="shared" si="4"/>
        <v>0</v>
      </c>
      <c r="U12" s="33">
        <f t="shared" si="5"/>
        <v>0</v>
      </c>
      <c r="V12" s="32">
        <f t="shared" si="6"/>
        <v>0</v>
      </c>
      <c r="W12" s="33">
        <f t="shared" si="7"/>
        <v>0</v>
      </c>
      <c r="X12" s="32">
        <f t="shared" si="8"/>
        <v>0</v>
      </c>
      <c r="Y12" s="33">
        <f t="shared" si="9"/>
        <v>0</v>
      </c>
      <c r="Z12" s="32">
        <f t="shared" si="10"/>
        <v>0</v>
      </c>
      <c r="AA12" s="33">
        <f t="shared" si="11"/>
        <v>0</v>
      </c>
      <c r="AB12" s="32">
        <f t="shared" si="12"/>
        <v>0</v>
      </c>
      <c r="AC12" s="33">
        <f t="shared" si="13"/>
        <v>0</v>
      </c>
      <c r="AD12" s="32">
        <f t="shared" si="14"/>
        <v>0</v>
      </c>
      <c r="AE12" s="33">
        <f t="shared" si="15"/>
        <v>0</v>
      </c>
      <c r="AF12" s="32">
        <f t="shared" si="16"/>
        <v>0</v>
      </c>
      <c r="AG12" s="33">
        <f t="shared" si="17"/>
        <v>0</v>
      </c>
      <c r="AH12" s="32">
        <f t="shared" si="18"/>
        <v>0</v>
      </c>
      <c r="AI12" s="33">
        <f t="shared" si="19"/>
        <v>0</v>
      </c>
      <c r="AJ12" s="32">
        <f t="shared" si="20"/>
        <v>0</v>
      </c>
      <c r="AK12" s="33">
        <f t="shared" si="21"/>
        <v>0</v>
      </c>
      <c r="AL12" s="32">
        <f t="shared" si="22"/>
        <v>0</v>
      </c>
      <c r="AM12" s="49">
        <f t="shared" si="23"/>
        <v>0</v>
      </c>
      <c r="AN12" s="6"/>
    </row>
    <row r="13" spans="1:40" ht="26.1" customHeight="1">
      <c r="A13" s="21">
        <v>5</v>
      </c>
      <c r="B13" s="2" t="s">
        <v>28</v>
      </c>
      <c r="C13" s="25" t="s">
        <v>61</v>
      </c>
      <c r="D13" s="37"/>
      <c r="E13" s="37" t="s">
        <v>62</v>
      </c>
      <c r="F13" s="37"/>
      <c r="G13" s="37" t="s">
        <v>63</v>
      </c>
      <c r="H13" s="37" t="s">
        <v>48</v>
      </c>
      <c r="I13" s="37" t="s">
        <v>61</v>
      </c>
      <c r="J13" s="37"/>
      <c r="K13" s="37" t="s">
        <v>62</v>
      </c>
      <c r="L13" s="37"/>
      <c r="M13" s="37" t="s">
        <v>63</v>
      </c>
      <c r="N13" s="28"/>
      <c r="O13" s="29"/>
      <c r="P13" s="32">
        <f t="shared" si="0"/>
        <v>0</v>
      </c>
      <c r="Q13" s="33">
        <f t="shared" si="1"/>
        <v>0</v>
      </c>
      <c r="R13" s="32">
        <f t="shared" si="2"/>
        <v>0</v>
      </c>
      <c r="S13" s="33">
        <f t="shared" si="3"/>
        <v>0</v>
      </c>
      <c r="T13" s="32">
        <f t="shared" si="4"/>
        <v>0</v>
      </c>
      <c r="U13" s="33">
        <f t="shared" si="5"/>
        <v>0</v>
      </c>
      <c r="V13" s="32">
        <f t="shared" si="6"/>
        <v>0</v>
      </c>
      <c r="W13" s="33">
        <f t="shared" si="7"/>
        <v>0</v>
      </c>
      <c r="X13" s="32">
        <f t="shared" si="8"/>
        <v>0</v>
      </c>
      <c r="Y13" s="33">
        <f t="shared" si="9"/>
        <v>0</v>
      </c>
      <c r="Z13" s="32">
        <f t="shared" si="10"/>
        <v>0</v>
      </c>
      <c r="AA13" s="33">
        <f t="shared" si="11"/>
        <v>0</v>
      </c>
      <c r="AB13" s="32">
        <f t="shared" si="12"/>
        <v>0</v>
      </c>
      <c r="AC13" s="33">
        <f t="shared" si="13"/>
        <v>0</v>
      </c>
      <c r="AD13" s="32">
        <f t="shared" si="14"/>
        <v>0</v>
      </c>
      <c r="AE13" s="33">
        <f t="shared" si="15"/>
        <v>0</v>
      </c>
      <c r="AF13" s="32">
        <f t="shared" si="16"/>
        <v>0</v>
      </c>
      <c r="AG13" s="33">
        <f t="shared" si="17"/>
        <v>0</v>
      </c>
      <c r="AH13" s="32">
        <f t="shared" si="18"/>
        <v>0</v>
      </c>
      <c r="AI13" s="33">
        <f t="shared" si="19"/>
        <v>0</v>
      </c>
      <c r="AJ13" s="32">
        <f t="shared" si="20"/>
        <v>0</v>
      </c>
      <c r="AK13" s="33">
        <f t="shared" si="21"/>
        <v>0</v>
      </c>
      <c r="AL13" s="32">
        <f t="shared" si="22"/>
        <v>0</v>
      </c>
      <c r="AM13" s="49">
        <f t="shared" si="23"/>
        <v>0</v>
      </c>
      <c r="AN13" s="6"/>
    </row>
    <row r="14" spans="1:40" ht="26.1" customHeight="1">
      <c r="A14" s="21">
        <v>6</v>
      </c>
      <c r="B14" s="2" t="s">
        <v>29</v>
      </c>
      <c r="C14" s="25" t="s">
        <v>61</v>
      </c>
      <c r="D14" s="37"/>
      <c r="E14" s="37" t="s">
        <v>62</v>
      </c>
      <c r="F14" s="37"/>
      <c r="G14" s="37" t="s">
        <v>63</v>
      </c>
      <c r="H14" s="37" t="s">
        <v>48</v>
      </c>
      <c r="I14" s="37" t="s">
        <v>61</v>
      </c>
      <c r="J14" s="37"/>
      <c r="K14" s="37" t="s">
        <v>62</v>
      </c>
      <c r="L14" s="37"/>
      <c r="M14" s="37" t="s">
        <v>63</v>
      </c>
      <c r="N14" s="28"/>
      <c r="O14" s="29"/>
      <c r="P14" s="32">
        <f t="shared" si="0"/>
        <v>0</v>
      </c>
      <c r="Q14" s="33">
        <f t="shared" si="1"/>
        <v>0</v>
      </c>
      <c r="R14" s="32">
        <f t="shared" si="2"/>
        <v>0</v>
      </c>
      <c r="S14" s="33">
        <f t="shared" si="3"/>
        <v>0</v>
      </c>
      <c r="T14" s="32">
        <f t="shared" si="4"/>
        <v>0</v>
      </c>
      <c r="U14" s="33">
        <f t="shared" si="5"/>
        <v>0</v>
      </c>
      <c r="V14" s="32">
        <f t="shared" si="6"/>
        <v>0</v>
      </c>
      <c r="W14" s="33">
        <f t="shared" si="7"/>
        <v>0</v>
      </c>
      <c r="X14" s="32">
        <f t="shared" si="8"/>
        <v>0</v>
      </c>
      <c r="Y14" s="33">
        <f t="shared" si="9"/>
        <v>0</v>
      </c>
      <c r="Z14" s="32">
        <f t="shared" si="10"/>
        <v>0</v>
      </c>
      <c r="AA14" s="33">
        <f t="shared" si="11"/>
        <v>0</v>
      </c>
      <c r="AB14" s="32">
        <f t="shared" si="12"/>
        <v>0</v>
      </c>
      <c r="AC14" s="33">
        <f t="shared" si="13"/>
        <v>0</v>
      </c>
      <c r="AD14" s="32">
        <f t="shared" si="14"/>
        <v>0</v>
      </c>
      <c r="AE14" s="33">
        <f t="shared" si="15"/>
        <v>0</v>
      </c>
      <c r="AF14" s="32">
        <f t="shared" si="16"/>
        <v>0</v>
      </c>
      <c r="AG14" s="33">
        <f t="shared" si="17"/>
        <v>0</v>
      </c>
      <c r="AH14" s="32">
        <f t="shared" si="18"/>
        <v>0</v>
      </c>
      <c r="AI14" s="33">
        <f t="shared" si="19"/>
        <v>0</v>
      </c>
      <c r="AJ14" s="32">
        <f t="shared" si="20"/>
        <v>0</v>
      </c>
      <c r="AK14" s="33">
        <f t="shared" si="21"/>
        <v>0</v>
      </c>
      <c r="AL14" s="32">
        <f t="shared" si="22"/>
        <v>0</v>
      </c>
      <c r="AM14" s="49">
        <f t="shared" si="23"/>
        <v>0</v>
      </c>
      <c r="AN14" s="6"/>
    </row>
    <row r="15" spans="1:40" ht="26.1" customHeight="1">
      <c r="A15" s="21">
        <v>7</v>
      </c>
      <c r="B15" s="2" t="s">
        <v>30</v>
      </c>
      <c r="C15" s="25" t="s">
        <v>61</v>
      </c>
      <c r="D15" s="37"/>
      <c r="E15" s="37" t="s">
        <v>62</v>
      </c>
      <c r="F15" s="37"/>
      <c r="G15" s="37" t="s">
        <v>63</v>
      </c>
      <c r="H15" s="37" t="s">
        <v>48</v>
      </c>
      <c r="I15" s="37" t="s">
        <v>61</v>
      </c>
      <c r="J15" s="37"/>
      <c r="K15" s="37" t="s">
        <v>62</v>
      </c>
      <c r="L15" s="37"/>
      <c r="M15" s="37" t="s">
        <v>63</v>
      </c>
      <c r="N15" s="28"/>
      <c r="O15" s="29"/>
      <c r="P15" s="32">
        <f t="shared" si="0"/>
        <v>0</v>
      </c>
      <c r="Q15" s="33">
        <f t="shared" si="1"/>
        <v>0</v>
      </c>
      <c r="R15" s="32">
        <f t="shared" si="2"/>
        <v>0</v>
      </c>
      <c r="S15" s="33">
        <f t="shared" si="3"/>
        <v>0</v>
      </c>
      <c r="T15" s="32">
        <f t="shared" si="4"/>
        <v>0</v>
      </c>
      <c r="U15" s="33">
        <f t="shared" si="5"/>
        <v>0</v>
      </c>
      <c r="V15" s="32">
        <f t="shared" si="6"/>
        <v>0</v>
      </c>
      <c r="W15" s="33">
        <f t="shared" si="7"/>
        <v>0</v>
      </c>
      <c r="X15" s="32">
        <f t="shared" si="8"/>
        <v>0</v>
      </c>
      <c r="Y15" s="33">
        <f t="shared" si="9"/>
        <v>0</v>
      </c>
      <c r="Z15" s="32">
        <f t="shared" si="10"/>
        <v>0</v>
      </c>
      <c r="AA15" s="33">
        <f t="shared" si="11"/>
        <v>0</v>
      </c>
      <c r="AB15" s="32">
        <f t="shared" si="12"/>
        <v>0</v>
      </c>
      <c r="AC15" s="33">
        <f t="shared" si="13"/>
        <v>0</v>
      </c>
      <c r="AD15" s="32">
        <f t="shared" si="14"/>
        <v>0</v>
      </c>
      <c r="AE15" s="33">
        <f t="shared" si="15"/>
        <v>0</v>
      </c>
      <c r="AF15" s="32">
        <f t="shared" si="16"/>
        <v>0</v>
      </c>
      <c r="AG15" s="33">
        <f t="shared" si="17"/>
        <v>0</v>
      </c>
      <c r="AH15" s="32">
        <f t="shared" si="18"/>
        <v>0</v>
      </c>
      <c r="AI15" s="33">
        <f t="shared" si="19"/>
        <v>0</v>
      </c>
      <c r="AJ15" s="32">
        <f t="shared" si="20"/>
        <v>0</v>
      </c>
      <c r="AK15" s="33">
        <f t="shared" si="21"/>
        <v>0</v>
      </c>
      <c r="AL15" s="32">
        <f t="shared" si="22"/>
        <v>0</v>
      </c>
      <c r="AM15" s="49">
        <f t="shared" si="23"/>
        <v>0</v>
      </c>
      <c r="AN15" s="6"/>
    </row>
    <row r="16" spans="1:40" ht="26.1" customHeight="1">
      <c r="A16" s="21">
        <v>8</v>
      </c>
      <c r="B16" s="2" t="s">
        <v>31</v>
      </c>
      <c r="C16" s="25" t="s">
        <v>61</v>
      </c>
      <c r="D16" s="37"/>
      <c r="E16" s="37" t="s">
        <v>62</v>
      </c>
      <c r="F16" s="37"/>
      <c r="G16" s="37" t="s">
        <v>63</v>
      </c>
      <c r="H16" s="37" t="s">
        <v>48</v>
      </c>
      <c r="I16" s="37" t="s">
        <v>61</v>
      </c>
      <c r="J16" s="37"/>
      <c r="K16" s="37" t="s">
        <v>62</v>
      </c>
      <c r="L16" s="37"/>
      <c r="M16" s="37" t="s">
        <v>63</v>
      </c>
      <c r="N16" s="28"/>
      <c r="O16" s="29"/>
      <c r="P16" s="32">
        <f t="shared" si="0"/>
        <v>0</v>
      </c>
      <c r="Q16" s="33">
        <f t="shared" si="1"/>
        <v>0</v>
      </c>
      <c r="R16" s="32">
        <f t="shared" si="2"/>
        <v>0</v>
      </c>
      <c r="S16" s="33">
        <f t="shared" si="3"/>
        <v>0</v>
      </c>
      <c r="T16" s="32">
        <f t="shared" si="4"/>
        <v>0</v>
      </c>
      <c r="U16" s="33">
        <f t="shared" si="5"/>
        <v>0</v>
      </c>
      <c r="V16" s="32">
        <f t="shared" si="6"/>
        <v>0</v>
      </c>
      <c r="W16" s="33">
        <f t="shared" si="7"/>
        <v>0</v>
      </c>
      <c r="X16" s="32">
        <f t="shared" si="8"/>
        <v>0</v>
      </c>
      <c r="Y16" s="33">
        <f t="shared" si="9"/>
        <v>0</v>
      </c>
      <c r="Z16" s="32">
        <f t="shared" si="10"/>
        <v>0</v>
      </c>
      <c r="AA16" s="33">
        <f t="shared" si="11"/>
        <v>0</v>
      </c>
      <c r="AB16" s="32">
        <f t="shared" si="12"/>
        <v>0</v>
      </c>
      <c r="AC16" s="33">
        <f t="shared" si="13"/>
        <v>0</v>
      </c>
      <c r="AD16" s="32">
        <f t="shared" si="14"/>
        <v>0</v>
      </c>
      <c r="AE16" s="33">
        <f t="shared" si="15"/>
        <v>0</v>
      </c>
      <c r="AF16" s="32">
        <f t="shared" si="16"/>
        <v>0</v>
      </c>
      <c r="AG16" s="33">
        <f t="shared" si="17"/>
        <v>0</v>
      </c>
      <c r="AH16" s="32">
        <f t="shared" si="18"/>
        <v>0</v>
      </c>
      <c r="AI16" s="33">
        <f t="shared" si="19"/>
        <v>0</v>
      </c>
      <c r="AJ16" s="32">
        <f t="shared" si="20"/>
        <v>0</v>
      </c>
      <c r="AK16" s="33">
        <f t="shared" si="21"/>
        <v>0</v>
      </c>
      <c r="AL16" s="32">
        <f t="shared" si="22"/>
        <v>0</v>
      </c>
      <c r="AM16" s="49">
        <f t="shared" si="23"/>
        <v>0</v>
      </c>
      <c r="AN16" s="6"/>
    </row>
    <row r="17" spans="1:40" ht="26.1" customHeight="1">
      <c r="A17" s="21">
        <v>9</v>
      </c>
      <c r="B17" s="2" t="s">
        <v>32</v>
      </c>
      <c r="C17" s="25" t="s">
        <v>61</v>
      </c>
      <c r="D17" s="37"/>
      <c r="E17" s="37" t="s">
        <v>62</v>
      </c>
      <c r="F17" s="37"/>
      <c r="G17" s="37" t="s">
        <v>63</v>
      </c>
      <c r="H17" s="37" t="s">
        <v>48</v>
      </c>
      <c r="I17" s="37" t="s">
        <v>61</v>
      </c>
      <c r="J17" s="37"/>
      <c r="K17" s="37" t="s">
        <v>62</v>
      </c>
      <c r="L17" s="37"/>
      <c r="M17" s="37" t="s">
        <v>63</v>
      </c>
      <c r="N17" s="28"/>
      <c r="O17" s="29"/>
      <c r="P17" s="32">
        <f t="shared" si="0"/>
        <v>0</v>
      </c>
      <c r="Q17" s="33">
        <f t="shared" si="1"/>
        <v>0</v>
      </c>
      <c r="R17" s="32">
        <f t="shared" si="2"/>
        <v>0</v>
      </c>
      <c r="S17" s="33">
        <f t="shared" si="3"/>
        <v>0</v>
      </c>
      <c r="T17" s="32">
        <f t="shared" si="4"/>
        <v>0</v>
      </c>
      <c r="U17" s="33">
        <f t="shared" si="5"/>
        <v>0</v>
      </c>
      <c r="V17" s="32">
        <f t="shared" si="6"/>
        <v>0</v>
      </c>
      <c r="W17" s="33">
        <f t="shared" si="7"/>
        <v>0</v>
      </c>
      <c r="X17" s="32">
        <f t="shared" si="8"/>
        <v>0</v>
      </c>
      <c r="Y17" s="33">
        <f t="shared" si="9"/>
        <v>0</v>
      </c>
      <c r="Z17" s="32">
        <f t="shared" si="10"/>
        <v>0</v>
      </c>
      <c r="AA17" s="33">
        <f t="shared" si="11"/>
        <v>0</v>
      </c>
      <c r="AB17" s="32">
        <f t="shared" si="12"/>
        <v>0</v>
      </c>
      <c r="AC17" s="33">
        <f t="shared" si="13"/>
        <v>0</v>
      </c>
      <c r="AD17" s="32">
        <f t="shared" si="14"/>
        <v>0</v>
      </c>
      <c r="AE17" s="33">
        <f t="shared" si="15"/>
        <v>0</v>
      </c>
      <c r="AF17" s="32">
        <f t="shared" si="16"/>
        <v>0</v>
      </c>
      <c r="AG17" s="33">
        <f t="shared" si="17"/>
        <v>0</v>
      </c>
      <c r="AH17" s="32">
        <f t="shared" si="18"/>
        <v>0</v>
      </c>
      <c r="AI17" s="33">
        <f t="shared" si="19"/>
        <v>0</v>
      </c>
      <c r="AJ17" s="32">
        <f t="shared" si="20"/>
        <v>0</v>
      </c>
      <c r="AK17" s="33">
        <f t="shared" si="21"/>
        <v>0</v>
      </c>
      <c r="AL17" s="32">
        <f t="shared" si="22"/>
        <v>0</v>
      </c>
      <c r="AM17" s="49">
        <f t="shared" si="23"/>
        <v>0</v>
      </c>
      <c r="AN17" s="6"/>
    </row>
    <row r="18" spans="1:40" ht="26.1" customHeight="1">
      <c r="A18" s="21">
        <v>10</v>
      </c>
      <c r="B18" s="2" t="s">
        <v>33</v>
      </c>
      <c r="C18" s="25" t="s">
        <v>61</v>
      </c>
      <c r="D18" s="37"/>
      <c r="E18" s="37" t="s">
        <v>62</v>
      </c>
      <c r="F18" s="37"/>
      <c r="G18" s="37" t="s">
        <v>63</v>
      </c>
      <c r="H18" s="37" t="s">
        <v>48</v>
      </c>
      <c r="I18" s="37" t="s">
        <v>61</v>
      </c>
      <c r="J18" s="37"/>
      <c r="K18" s="37" t="s">
        <v>62</v>
      </c>
      <c r="L18" s="37"/>
      <c r="M18" s="37" t="s">
        <v>63</v>
      </c>
      <c r="N18" s="28"/>
      <c r="O18" s="29"/>
      <c r="P18" s="32">
        <f t="shared" si="0"/>
        <v>0</v>
      </c>
      <c r="Q18" s="33">
        <f t="shared" si="1"/>
        <v>0</v>
      </c>
      <c r="R18" s="32">
        <f t="shared" si="2"/>
        <v>0</v>
      </c>
      <c r="S18" s="33">
        <f t="shared" si="3"/>
        <v>0</v>
      </c>
      <c r="T18" s="32">
        <f t="shared" si="4"/>
        <v>0</v>
      </c>
      <c r="U18" s="33">
        <f t="shared" si="5"/>
        <v>0</v>
      </c>
      <c r="V18" s="32">
        <f t="shared" si="6"/>
        <v>0</v>
      </c>
      <c r="W18" s="33">
        <f t="shared" si="7"/>
        <v>0</v>
      </c>
      <c r="X18" s="32">
        <f t="shared" si="8"/>
        <v>0</v>
      </c>
      <c r="Y18" s="33">
        <f t="shared" si="9"/>
        <v>0</v>
      </c>
      <c r="Z18" s="32">
        <f t="shared" si="10"/>
        <v>0</v>
      </c>
      <c r="AA18" s="33">
        <f t="shared" si="11"/>
        <v>0</v>
      </c>
      <c r="AB18" s="32">
        <f t="shared" si="12"/>
        <v>0</v>
      </c>
      <c r="AC18" s="33">
        <f t="shared" si="13"/>
        <v>0</v>
      </c>
      <c r="AD18" s="32">
        <f t="shared" si="14"/>
        <v>0</v>
      </c>
      <c r="AE18" s="33">
        <f t="shared" si="15"/>
        <v>0</v>
      </c>
      <c r="AF18" s="32">
        <f t="shared" si="16"/>
        <v>0</v>
      </c>
      <c r="AG18" s="33">
        <f t="shared" si="17"/>
        <v>0</v>
      </c>
      <c r="AH18" s="32">
        <f t="shared" si="18"/>
        <v>0</v>
      </c>
      <c r="AI18" s="33">
        <f t="shared" si="19"/>
        <v>0</v>
      </c>
      <c r="AJ18" s="32">
        <f t="shared" si="20"/>
        <v>0</v>
      </c>
      <c r="AK18" s="33">
        <f t="shared" si="21"/>
        <v>0</v>
      </c>
      <c r="AL18" s="32">
        <f t="shared" si="22"/>
        <v>0</v>
      </c>
      <c r="AM18" s="49">
        <f t="shared" si="23"/>
        <v>0</v>
      </c>
      <c r="AN18" s="6"/>
    </row>
    <row r="19" spans="1:40" ht="26.1" customHeight="1">
      <c r="A19" s="21">
        <v>11</v>
      </c>
      <c r="B19" s="2" t="s">
        <v>34</v>
      </c>
      <c r="C19" s="25" t="s">
        <v>61</v>
      </c>
      <c r="D19" s="37"/>
      <c r="E19" s="37" t="s">
        <v>62</v>
      </c>
      <c r="F19" s="37"/>
      <c r="G19" s="37" t="s">
        <v>63</v>
      </c>
      <c r="H19" s="37" t="s">
        <v>48</v>
      </c>
      <c r="I19" s="37" t="s">
        <v>61</v>
      </c>
      <c r="J19" s="37"/>
      <c r="K19" s="37" t="s">
        <v>62</v>
      </c>
      <c r="L19" s="37"/>
      <c r="M19" s="37" t="s">
        <v>63</v>
      </c>
      <c r="N19" s="28"/>
      <c r="O19" s="29"/>
      <c r="P19" s="32">
        <f t="shared" si="0"/>
        <v>0</v>
      </c>
      <c r="Q19" s="33">
        <f t="shared" si="1"/>
        <v>0</v>
      </c>
      <c r="R19" s="32">
        <f t="shared" si="2"/>
        <v>0</v>
      </c>
      <c r="S19" s="33">
        <f t="shared" si="3"/>
        <v>0</v>
      </c>
      <c r="T19" s="32">
        <f t="shared" si="4"/>
        <v>0</v>
      </c>
      <c r="U19" s="33">
        <f t="shared" si="5"/>
        <v>0</v>
      </c>
      <c r="V19" s="32">
        <f t="shared" si="6"/>
        <v>0</v>
      </c>
      <c r="W19" s="33">
        <f t="shared" si="7"/>
        <v>0</v>
      </c>
      <c r="X19" s="32">
        <f t="shared" si="8"/>
        <v>0</v>
      </c>
      <c r="Y19" s="33">
        <f t="shared" si="9"/>
        <v>0</v>
      </c>
      <c r="Z19" s="32">
        <f t="shared" si="10"/>
        <v>0</v>
      </c>
      <c r="AA19" s="33">
        <f t="shared" si="11"/>
        <v>0</v>
      </c>
      <c r="AB19" s="32">
        <f t="shared" si="12"/>
        <v>0</v>
      </c>
      <c r="AC19" s="33">
        <f t="shared" si="13"/>
        <v>0</v>
      </c>
      <c r="AD19" s="32">
        <f t="shared" si="14"/>
        <v>0</v>
      </c>
      <c r="AE19" s="33">
        <f t="shared" si="15"/>
        <v>0</v>
      </c>
      <c r="AF19" s="32">
        <f t="shared" si="16"/>
        <v>0</v>
      </c>
      <c r="AG19" s="33">
        <f t="shared" si="17"/>
        <v>0</v>
      </c>
      <c r="AH19" s="32">
        <f t="shared" si="18"/>
        <v>0</v>
      </c>
      <c r="AI19" s="33">
        <f t="shared" si="19"/>
        <v>0</v>
      </c>
      <c r="AJ19" s="32">
        <f t="shared" si="20"/>
        <v>0</v>
      </c>
      <c r="AK19" s="33">
        <f t="shared" si="21"/>
        <v>0</v>
      </c>
      <c r="AL19" s="32">
        <f t="shared" si="22"/>
        <v>0</v>
      </c>
      <c r="AM19" s="49">
        <f t="shared" si="23"/>
        <v>0</v>
      </c>
      <c r="AN19" s="6"/>
    </row>
    <row r="20" spans="1:40" ht="26.1" customHeight="1">
      <c r="A20" s="21">
        <v>12</v>
      </c>
      <c r="B20" s="2" t="s">
        <v>35</v>
      </c>
      <c r="C20" s="25" t="s">
        <v>61</v>
      </c>
      <c r="D20" s="37"/>
      <c r="E20" s="37" t="s">
        <v>62</v>
      </c>
      <c r="F20" s="37"/>
      <c r="G20" s="37" t="s">
        <v>63</v>
      </c>
      <c r="H20" s="37" t="s">
        <v>48</v>
      </c>
      <c r="I20" s="37" t="s">
        <v>61</v>
      </c>
      <c r="J20" s="37"/>
      <c r="K20" s="37" t="s">
        <v>62</v>
      </c>
      <c r="L20" s="37"/>
      <c r="M20" s="37" t="s">
        <v>63</v>
      </c>
      <c r="N20" s="28"/>
      <c r="O20" s="29"/>
      <c r="P20" s="32">
        <f t="shared" si="0"/>
        <v>0</v>
      </c>
      <c r="Q20" s="33">
        <f t="shared" si="1"/>
        <v>0</v>
      </c>
      <c r="R20" s="32">
        <f t="shared" si="2"/>
        <v>0</v>
      </c>
      <c r="S20" s="33">
        <f t="shared" si="3"/>
        <v>0</v>
      </c>
      <c r="T20" s="32">
        <f t="shared" si="4"/>
        <v>0</v>
      </c>
      <c r="U20" s="33">
        <f t="shared" si="5"/>
        <v>0</v>
      </c>
      <c r="V20" s="32">
        <f t="shared" si="6"/>
        <v>0</v>
      </c>
      <c r="W20" s="33">
        <f t="shared" si="7"/>
        <v>0</v>
      </c>
      <c r="X20" s="32">
        <f t="shared" si="8"/>
        <v>0</v>
      </c>
      <c r="Y20" s="33">
        <f t="shared" si="9"/>
        <v>0</v>
      </c>
      <c r="Z20" s="32">
        <f t="shared" si="10"/>
        <v>0</v>
      </c>
      <c r="AA20" s="33">
        <f t="shared" si="11"/>
        <v>0</v>
      </c>
      <c r="AB20" s="32">
        <f t="shared" si="12"/>
        <v>0</v>
      </c>
      <c r="AC20" s="33">
        <f t="shared" si="13"/>
        <v>0</v>
      </c>
      <c r="AD20" s="32">
        <f t="shared" si="14"/>
        <v>0</v>
      </c>
      <c r="AE20" s="33">
        <f t="shared" si="15"/>
        <v>0</v>
      </c>
      <c r="AF20" s="32">
        <f t="shared" si="16"/>
        <v>0</v>
      </c>
      <c r="AG20" s="33">
        <f t="shared" si="17"/>
        <v>0</v>
      </c>
      <c r="AH20" s="32">
        <f t="shared" si="18"/>
        <v>0</v>
      </c>
      <c r="AI20" s="33">
        <f t="shared" si="19"/>
        <v>0</v>
      </c>
      <c r="AJ20" s="32">
        <f t="shared" si="20"/>
        <v>0</v>
      </c>
      <c r="AK20" s="33">
        <f t="shared" si="21"/>
        <v>0</v>
      </c>
      <c r="AL20" s="32">
        <f t="shared" si="22"/>
        <v>0</v>
      </c>
      <c r="AM20" s="49">
        <f t="shared" si="23"/>
        <v>0</v>
      </c>
      <c r="AN20" s="6"/>
    </row>
    <row r="21" spans="1:40" ht="26.1" customHeight="1">
      <c r="A21" s="21">
        <v>13</v>
      </c>
      <c r="B21" s="2" t="s">
        <v>36</v>
      </c>
      <c r="C21" s="25" t="s">
        <v>61</v>
      </c>
      <c r="D21" s="37"/>
      <c r="E21" s="37" t="s">
        <v>62</v>
      </c>
      <c r="F21" s="37"/>
      <c r="G21" s="37" t="s">
        <v>63</v>
      </c>
      <c r="H21" s="37" t="s">
        <v>48</v>
      </c>
      <c r="I21" s="37" t="s">
        <v>61</v>
      </c>
      <c r="J21" s="37"/>
      <c r="K21" s="37" t="s">
        <v>62</v>
      </c>
      <c r="L21" s="37"/>
      <c r="M21" s="37" t="s">
        <v>63</v>
      </c>
      <c r="N21" s="28"/>
      <c r="O21" s="29"/>
      <c r="P21" s="32">
        <f t="shared" si="0"/>
        <v>0</v>
      </c>
      <c r="Q21" s="33">
        <f t="shared" si="1"/>
        <v>0</v>
      </c>
      <c r="R21" s="32">
        <f t="shared" si="2"/>
        <v>0</v>
      </c>
      <c r="S21" s="33">
        <f t="shared" si="3"/>
        <v>0</v>
      </c>
      <c r="T21" s="32">
        <f t="shared" si="4"/>
        <v>0</v>
      </c>
      <c r="U21" s="33">
        <f t="shared" si="5"/>
        <v>0</v>
      </c>
      <c r="V21" s="32">
        <f t="shared" si="6"/>
        <v>0</v>
      </c>
      <c r="W21" s="33">
        <f t="shared" si="7"/>
        <v>0</v>
      </c>
      <c r="X21" s="32">
        <f t="shared" si="8"/>
        <v>0</v>
      </c>
      <c r="Y21" s="33">
        <f t="shared" si="9"/>
        <v>0</v>
      </c>
      <c r="Z21" s="32">
        <f t="shared" si="10"/>
        <v>0</v>
      </c>
      <c r="AA21" s="33">
        <f t="shared" si="11"/>
        <v>0</v>
      </c>
      <c r="AB21" s="32">
        <f t="shared" si="12"/>
        <v>0</v>
      </c>
      <c r="AC21" s="33">
        <f t="shared" si="13"/>
        <v>0</v>
      </c>
      <c r="AD21" s="32">
        <f t="shared" si="14"/>
        <v>0</v>
      </c>
      <c r="AE21" s="33">
        <f t="shared" si="15"/>
        <v>0</v>
      </c>
      <c r="AF21" s="32">
        <f t="shared" si="16"/>
        <v>0</v>
      </c>
      <c r="AG21" s="33">
        <f t="shared" si="17"/>
        <v>0</v>
      </c>
      <c r="AH21" s="32">
        <f t="shared" si="18"/>
        <v>0</v>
      </c>
      <c r="AI21" s="33">
        <f t="shared" si="19"/>
        <v>0</v>
      </c>
      <c r="AJ21" s="32">
        <f t="shared" si="20"/>
        <v>0</v>
      </c>
      <c r="AK21" s="33">
        <f t="shared" si="21"/>
        <v>0</v>
      </c>
      <c r="AL21" s="32">
        <f t="shared" si="22"/>
        <v>0</v>
      </c>
      <c r="AM21" s="49">
        <f t="shared" si="23"/>
        <v>0</v>
      </c>
      <c r="AN21" s="6"/>
    </row>
    <row r="22" spans="1:40" ht="26.1" customHeight="1">
      <c r="A22" s="21">
        <v>14</v>
      </c>
      <c r="B22" s="2" t="s">
        <v>37</v>
      </c>
      <c r="C22" s="25" t="s">
        <v>61</v>
      </c>
      <c r="D22" s="37"/>
      <c r="E22" s="37" t="s">
        <v>62</v>
      </c>
      <c r="F22" s="37"/>
      <c r="G22" s="37" t="s">
        <v>63</v>
      </c>
      <c r="H22" s="37" t="s">
        <v>48</v>
      </c>
      <c r="I22" s="37" t="s">
        <v>61</v>
      </c>
      <c r="J22" s="37"/>
      <c r="K22" s="37" t="s">
        <v>62</v>
      </c>
      <c r="L22" s="37"/>
      <c r="M22" s="37" t="s">
        <v>63</v>
      </c>
      <c r="N22" s="28"/>
      <c r="O22" s="29"/>
      <c r="P22" s="32">
        <f t="shared" si="0"/>
        <v>0</v>
      </c>
      <c r="Q22" s="33">
        <f t="shared" si="1"/>
        <v>0</v>
      </c>
      <c r="R22" s="32">
        <f t="shared" si="2"/>
        <v>0</v>
      </c>
      <c r="S22" s="33">
        <f t="shared" si="3"/>
        <v>0</v>
      </c>
      <c r="T22" s="32">
        <f t="shared" si="4"/>
        <v>0</v>
      </c>
      <c r="U22" s="33">
        <f t="shared" si="5"/>
        <v>0</v>
      </c>
      <c r="V22" s="32">
        <f t="shared" si="6"/>
        <v>0</v>
      </c>
      <c r="W22" s="33">
        <f t="shared" si="7"/>
        <v>0</v>
      </c>
      <c r="X22" s="32">
        <f t="shared" si="8"/>
        <v>0</v>
      </c>
      <c r="Y22" s="33">
        <f t="shared" si="9"/>
        <v>0</v>
      </c>
      <c r="Z22" s="32">
        <f t="shared" si="10"/>
        <v>0</v>
      </c>
      <c r="AA22" s="33">
        <f t="shared" si="11"/>
        <v>0</v>
      </c>
      <c r="AB22" s="32">
        <f t="shared" si="12"/>
        <v>0</v>
      </c>
      <c r="AC22" s="33">
        <f t="shared" si="13"/>
        <v>0</v>
      </c>
      <c r="AD22" s="32">
        <f t="shared" si="14"/>
        <v>0</v>
      </c>
      <c r="AE22" s="33">
        <f t="shared" si="15"/>
        <v>0</v>
      </c>
      <c r="AF22" s="32">
        <f t="shared" si="16"/>
        <v>0</v>
      </c>
      <c r="AG22" s="33">
        <f t="shared" si="17"/>
        <v>0</v>
      </c>
      <c r="AH22" s="32">
        <f t="shared" si="18"/>
        <v>0</v>
      </c>
      <c r="AI22" s="33">
        <f t="shared" si="19"/>
        <v>0</v>
      </c>
      <c r="AJ22" s="32">
        <f t="shared" si="20"/>
        <v>0</v>
      </c>
      <c r="AK22" s="33">
        <f t="shared" si="21"/>
        <v>0</v>
      </c>
      <c r="AL22" s="32">
        <f t="shared" si="22"/>
        <v>0</v>
      </c>
      <c r="AM22" s="49">
        <f t="shared" si="23"/>
        <v>0</v>
      </c>
      <c r="AN22" s="6"/>
    </row>
    <row r="23" spans="1:40" ht="26.1" customHeight="1">
      <c r="A23" s="21">
        <v>15</v>
      </c>
      <c r="B23" s="2" t="s">
        <v>38</v>
      </c>
      <c r="C23" s="25" t="s">
        <v>61</v>
      </c>
      <c r="D23" s="37"/>
      <c r="E23" s="37" t="s">
        <v>62</v>
      </c>
      <c r="F23" s="37"/>
      <c r="G23" s="37" t="s">
        <v>63</v>
      </c>
      <c r="H23" s="37" t="s">
        <v>48</v>
      </c>
      <c r="I23" s="37" t="s">
        <v>61</v>
      </c>
      <c r="J23" s="37"/>
      <c r="K23" s="37" t="s">
        <v>62</v>
      </c>
      <c r="L23" s="37"/>
      <c r="M23" s="37" t="s">
        <v>63</v>
      </c>
      <c r="N23" s="28"/>
      <c r="O23" s="29"/>
      <c r="P23" s="32">
        <f t="shared" si="0"/>
        <v>0</v>
      </c>
      <c r="Q23" s="33">
        <f t="shared" si="1"/>
        <v>0</v>
      </c>
      <c r="R23" s="32">
        <f t="shared" si="2"/>
        <v>0</v>
      </c>
      <c r="S23" s="33">
        <f t="shared" si="3"/>
        <v>0</v>
      </c>
      <c r="T23" s="32">
        <f t="shared" si="4"/>
        <v>0</v>
      </c>
      <c r="U23" s="33">
        <f t="shared" si="5"/>
        <v>0</v>
      </c>
      <c r="V23" s="32">
        <f t="shared" si="6"/>
        <v>0</v>
      </c>
      <c r="W23" s="33">
        <f t="shared" si="7"/>
        <v>0</v>
      </c>
      <c r="X23" s="32">
        <f t="shared" si="8"/>
        <v>0</v>
      </c>
      <c r="Y23" s="33">
        <f t="shared" si="9"/>
        <v>0</v>
      </c>
      <c r="Z23" s="32">
        <f t="shared" si="10"/>
        <v>0</v>
      </c>
      <c r="AA23" s="33">
        <f t="shared" si="11"/>
        <v>0</v>
      </c>
      <c r="AB23" s="32">
        <f t="shared" si="12"/>
        <v>0</v>
      </c>
      <c r="AC23" s="33">
        <f t="shared" si="13"/>
        <v>0</v>
      </c>
      <c r="AD23" s="32">
        <f t="shared" si="14"/>
        <v>0</v>
      </c>
      <c r="AE23" s="33">
        <f t="shared" si="15"/>
        <v>0</v>
      </c>
      <c r="AF23" s="32">
        <f t="shared" si="16"/>
        <v>0</v>
      </c>
      <c r="AG23" s="33">
        <f t="shared" si="17"/>
        <v>0</v>
      </c>
      <c r="AH23" s="32">
        <f t="shared" si="18"/>
        <v>0</v>
      </c>
      <c r="AI23" s="33">
        <f t="shared" si="19"/>
        <v>0</v>
      </c>
      <c r="AJ23" s="32">
        <f t="shared" si="20"/>
        <v>0</v>
      </c>
      <c r="AK23" s="33">
        <f t="shared" si="21"/>
        <v>0</v>
      </c>
      <c r="AL23" s="32">
        <f t="shared" si="22"/>
        <v>0</v>
      </c>
      <c r="AM23" s="49">
        <f t="shared" si="23"/>
        <v>0</v>
      </c>
      <c r="AN23" s="6"/>
    </row>
    <row r="24" spans="1:40" ht="26.1" customHeight="1">
      <c r="A24" s="21">
        <v>16</v>
      </c>
      <c r="B24" s="2" t="s">
        <v>39</v>
      </c>
      <c r="C24" s="25" t="s">
        <v>61</v>
      </c>
      <c r="D24" s="37"/>
      <c r="E24" s="37" t="s">
        <v>62</v>
      </c>
      <c r="F24" s="37"/>
      <c r="G24" s="37" t="s">
        <v>63</v>
      </c>
      <c r="H24" s="37" t="s">
        <v>48</v>
      </c>
      <c r="I24" s="37" t="s">
        <v>61</v>
      </c>
      <c r="J24" s="37"/>
      <c r="K24" s="37" t="s">
        <v>62</v>
      </c>
      <c r="L24" s="37"/>
      <c r="M24" s="37" t="s">
        <v>63</v>
      </c>
      <c r="N24" s="28"/>
      <c r="O24" s="29"/>
      <c r="P24" s="32">
        <f t="shared" si="0"/>
        <v>0</v>
      </c>
      <c r="Q24" s="33">
        <f t="shared" si="1"/>
        <v>0</v>
      </c>
      <c r="R24" s="32">
        <f t="shared" si="2"/>
        <v>0</v>
      </c>
      <c r="S24" s="33">
        <f t="shared" si="3"/>
        <v>0</v>
      </c>
      <c r="T24" s="32">
        <f t="shared" si="4"/>
        <v>0</v>
      </c>
      <c r="U24" s="33">
        <f t="shared" si="5"/>
        <v>0</v>
      </c>
      <c r="V24" s="32">
        <f t="shared" si="6"/>
        <v>0</v>
      </c>
      <c r="W24" s="33">
        <f t="shared" si="7"/>
        <v>0</v>
      </c>
      <c r="X24" s="32">
        <f t="shared" si="8"/>
        <v>0</v>
      </c>
      <c r="Y24" s="33">
        <f t="shared" si="9"/>
        <v>0</v>
      </c>
      <c r="Z24" s="32">
        <f t="shared" si="10"/>
        <v>0</v>
      </c>
      <c r="AA24" s="33">
        <f t="shared" si="11"/>
        <v>0</v>
      </c>
      <c r="AB24" s="32">
        <f t="shared" si="12"/>
        <v>0</v>
      </c>
      <c r="AC24" s="33">
        <f t="shared" si="13"/>
        <v>0</v>
      </c>
      <c r="AD24" s="32">
        <f t="shared" si="14"/>
        <v>0</v>
      </c>
      <c r="AE24" s="33">
        <f t="shared" si="15"/>
        <v>0</v>
      </c>
      <c r="AF24" s="32">
        <f t="shared" si="16"/>
        <v>0</v>
      </c>
      <c r="AG24" s="33">
        <f t="shared" si="17"/>
        <v>0</v>
      </c>
      <c r="AH24" s="32">
        <f t="shared" si="18"/>
        <v>0</v>
      </c>
      <c r="AI24" s="33">
        <f t="shared" si="19"/>
        <v>0</v>
      </c>
      <c r="AJ24" s="32">
        <f t="shared" si="20"/>
        <v>0</v>
      </c>
      <c r="AK24" s="33">
        <f t="shared" si="21"/>
        <v>0</v>
      </c>
      <c r="AL24" s="32">
        <f t="shared" si="22"/>
        <v>0</v>
      </c>
      <c r="AM24" s="49">
        <f t="shared" si="23"/>
        <v>0</v>
      </c>
      <c r="AN24" s="6"/>
    </row>
    <row r="25" spans="1:40" ht="26.1" customHeight="1">
      <c r="A25" s="21">
        <v>17</v>
      </c>
      <c r="B25" s="2" t="s">
        <v>40</v>
      </c>
      <c r="C25" s="25" t="s">
        <v>61</v>
      </c>
      <c r="D25" s="37"/>
      <c r="E25" s="37" t="s">
        <v>62</v>
      </c>
      <c r="F25" s="37"/>
      <c r="G25" s="37" t="s">
        <v>63</v>
      </c>
      <c r="H25" s="37" t="s">
        <v>48</v>
      </c>
      <c r="I25" s="37" t="s">
        <v>61</v>
      </c>
      <c r="J25" s="37"/>
      <c r="K25" s="37" t="s">
        <v>62</v>
      </c>
      <c r="L25" s="37"/>
      <c r="M25" s="37" t="s">
        <v>63</v>
      </c>
      <c r="N25" s="28"/>
      <c r="O25" s="29"/>
      <c r="P25" s="32">
        <f t="shared" si="0"/>
        <v>0</v>
      </c>
      <c r="Q25" s="33">
        <f t="shared" si="1"/>
        <v>0</v>
      </c>
      <c r="R25" s="32">
        <f t="shared" si="2"/>
        <v>0</v>
      </c>
      <c r="S25" s="33">
        <f t="shared" si="3"/>
        <v>0</v>
      </c>
      <c r="T25" s="32">
        <f t="shared" si="4"/>
        <v>0</v>
      </c>
      <c r="U25" s="33">
        <f t="shared" si="5"/>
        <v>0</v>
      </c>
      <c r="V25" s="32">
        <f t="shared" si="6"/>
        <v>0</v>
      </c>
      <c r="W25" s="33">
        <f t="shared" si="7"/>
        <v>0</v>
      </c>
      <c r="X25" s="32">
        <f>IF(AND($D25=27,$F25&lt;=8,$J25=27,$L25&gt;=8),$N25,IF(AND($D25=27,$F25&lt;=8,$J25=28,$L25&lt;=3),$N25,0))</f>
        <v>0</v>
      </c>
      <c r="Y25" s="33">
        <f t="shared" si="9"/>
        <v>0</v>
      </c>
      <c r="Z25" s="32">
        <f t="shared" si="10"/>
        <v>0</v>
      </c>
      <c r="AA25" s="33">
        <f t="shared" si="11"/>
        <v>0</v>
      </c>
      <c r="AB25" s="32">
        <f t="shared" si="12"/>
        <v>0</v>
      </c>
      <c r="AC25" s="33">
        <f t="shared" si="13"/>
        <v>0</v>
      </c>
      <c r="AD25" s="32">
        <f t="shared" si="14"/>
        <v>0</v>
      </c>
      <c r="AE25" s="33">
        <f t="shared" si="15"/>
        <v>0</v>
      </c>
      <c r="AF25" s="32">
        <f t="shared" si="16"/>
        <v>0</v>
      </c>
      <c r="AG25" s="33">
        <f t="shared" si="17"/>
        <v>0</v>
      </c>
      <c r="AH25" s="32">
        <f t="shared" si="18"/>
        <v>0</v>
      </c>
      <c r="AI25" s="33">
        <f t="shared" si="19"/>
        <v>0</v>
      </c>
      <c r="AJ25" s="32">
        <f t="shared" si="20"/>
        <v>0</v>
      </c>
      <c r="AK25" s="33">
        <f t="shared" si="21"/>
        <v>0</v>
      </c>
      <c r="AL25" s="32">
        <f t="shared" si="22"/>
        <v>0</v>
      </c>
      <c r="AM25" s="49">
        <f t="shared" si="23"/>
        <v>0</v>
      </c>
      <c r="AN25" s="6"/>
    </row>
    <row r="26" spans="1:40" ht="26.1" customHeight="1">
      <c r="A26" s="21">
        <v>18</v>
      </c>
      <c r="B26" s="2" t="s">
        <v>41</v>
      </c>
      <c r="C26" s="25" t="s">
        <v>61</v>
      </c>
      <c r="D26" s="37"/>
      <c r="E26" s="37" t="s">
        <v>62</v>
      </c>
      <c r="F26" s="37"/>
      <c r="G26" s="37" t="s">
        <v>63</v>
      </c>
      <c r="H26" s="37" t="s">
        <v>48</v>
      </c>
      <c r="I26" s="37" t="s">
        <v>61</v>
      </c>
      <c r="J26" s="37"/>
      <c r="K26" s="37" t="s">
        <v>62</v>
      </c>
      <c r="L26" s="37"/>
      <c r="M26" s="37" t="s">
        <v>63</v>
      </c>
      <c r="N26" s="28"/>
      <c r="O26" s="29"/>
      <c r="P26" s="32">
        <f t="shared" si="0"/>
        <v>0</v>
      </c>
      <c r="Q26" s="33">
        <f t="shared" si="1"/>
        <v>0</v>
      </c>
      <c r="R26" s="32">
        <f t="shared" si="2"/>
        <v>0</v>
      </c>
      <c r="S26" s="33">
        <f t="shared" si="3"/>
        <v>0</v>
      </c>
      <c r="T26" s="32">
        <f t="shared" si="4"/>
        <v>0</v>
      </c>
      <c r="U26" s="33">
        <f t="shared" si="5"/>
        <v>0</v>
      </c>
      <c r="V26" s="32">
        <f t="shared" si="6"/>
        <v>0</v>
      </c>
      <c r="W26" s="33">
        <f t="shared" si="7"/>
        <v>0</v>
      </c>
      <c r="X26" s="32">
        <f t="shared" si="8"/>
        <v>0</v>
      </c>
      <c r="Y26" s="33">
        <f t="shared" si="9"/>
        <v>0</v>
      </c>
      <c r="Z26" s="32">
        <f t="shared" si="10"/>
        <v>0</v>
      </c>
      <c r="AA26" s="33">
        <f t="shared" si="11"/>
        <v>0</v>
      </c>
      <c r="AB26" s="32">
        <f t="shared" si="12"/>
        <v>0</v>
      </c>
      <c r="AC26" s="33">
        <f t="shared" si="13"/>
        <v>0</v>
      </c>
      <c r="AD26" s="32">
        <f t="shared" si="14"/>
        <v>0</v>
      </c>
      <c r="AE26" s="33">
        <f t="shared" si="15"/>
        <v>0</v>
      </c>
      <c r="AF26" s="32">
        <f t="shared" si="16"/>
        <v>0</v>
      </c>
      <c r="AG26" s="33">
        <f t="shared" si="17"/>
        <v>0</v>
      </c>
      <c r="AH26" s="32">
        <f t="shared" si="18"/>
        <v>0</v>
      </c>
      <c r="AI26" s="33">
        <f t="shared" si="19"/>
        <v>0</v>
      </c>
      <c r="AJ26" s="32">
        <f t="shared" si="20"/>
        <v>0</v>
      </c>
      <c r="AK26" s="33">
        <f t="shared" si="21"/>
        <v>0</v>
      </c>
      <c r="AL26" s="32">
        <f t="shared" si="22"/>
        <v>0</v>
      </c>
      <c r="AM26" s="49">
        <f t="shared" si="23"/>
        <v>0</v>
      </c>
      <c r="AN26" s="6"/>
    </row>
    <row r="27" spans="1:40" ht="26.1" customHeight="1">
      <c r="A27" s="21">
        <v>19</v>
      </c>
      <c r="B27" s="2" t="s">
        <v>42</v>
      </c>
      <c r="C27" s="25" t="s">
        <v>61</v>
      </c>
      <c r="D27" s="37"/>
      <c r="E27" s="37" t="s">
        <v>62</v>
      </c>
      <c r="F27" s="37"/>
      <c r="G27" s="37" t="s">
        <v>63</v>
      </c>
      <c r="H27" s="37" t="s">
        <v>48</v>
      </c>
      <c r="I27" s="37" t="s">
        <v>61</v>
      </c>
      <c r="J27" s="37"/>
      <c r="K27" s="37" t="s">
        <v>62</v>
      </c>
      <c r="L27" s="37"/>
      <c r="M27" s="37" t="s">
        <v>63</v>
      </c>
      <c r="N27" s="28"/>
      <c r="O27" s="29"/>
      <c r="P27" s="32">
        <f t="shared" si="0"/>
        <v>0</v>
      </c>
      <c r="Q27" s="33">
        <f t="shared" si="1"/>
        <v>0</v>
      </c>
      <c r="R27" s="32">
        <f t="shared" si="2"/>
        <v>0</v>
      </c>
      <c r="S27" s="33">
        <f t="shared" si="3"/>
        <v>0</v>
      </c>
      <c r="T27" s="32">
        <f t="shared" si="4"/>
        <v>0</v>
      </c>
      <c r="U27" s="33">
        <f t="shared" si="5"/>
        <v>0</v>
      </c>
      <c r="V27" s="32">
        <f t="shared" si="6"/>
        <v>0</v>
      </c>
      <c r="W27" s="33">
        <f t="shared" si="7"/>
        <v>0</v>
      </c>
      <c r="X27" s="32">
        <f t="shared" si="8"/>
        <v>0</v>
      </c>
      <c r="Y27" s="33">
        <f t="shared" si="9"/>
        <v>0</v>
      </c>
      <c r="Z27" s="32">
        <f t="shared" si="10"/>
        <v>0</v>
      </c>
      <c r="AA27" s="33">
        <f t="shared" si="11"/>
        <v>0</v>
      </c>
      <c r="AB27" s="32">
        <f t="shared" si="12"/>
        <v>0</v>
      </c>
      <c r="AC27" s="33">
        <f t="shared" si="13"/>
        <v>0</v>
      </c>
      <c r="AD27" s="32">
        <f t="shared" si="14"/>
        <v>0</v>
      </c>
      <c r="AE27" s="33">
        <f t="shared" si="15"/>
        <v>0</v>
      </c>
      <c r="AF27" s="32">
        <f t="shared" si="16"/>
        <v>0</v>
      </c>
      <c r="AG27" s="33">
        <f t="shared" si="17"/>
        <v>0</v>
      </c>
      <c r="AH27" s="32">
        <f t="shared" si="18"/>
        <v>0</v>
      </c>
      <c r="AI27" s="33">
        <f t="shared" si="19"/>
        <v>0</v>
      </c>
      <c r="AJ27" s="32">
        <f t="shared" si="20"/>
        <v>0</v>
      </c>
      <c r="AK27" s="33">
        <f t="shared" si="21"/>
        <v>0</v>
      </c>
      <c r="AL27" s="32">
        <f t="shared" si="22"/>
        <v>0</v>
      </c>
      <c r="AM27" s="49">
        <f t="shared" si="23"/>
        <v>0</v>
      </c>
      <c r="AN27" s="6"/>
    </row>
    <row r="28" spans="1:40" ht="26.1" customHeight="1" thickBot="1">
      <c r="A28" s="21">
        <v>20</v>
      </c>
      <c r="B28" s="2" t="s">
        <v>43</v>
      </c>
      <c r="C28" s="25" t="s">
        <v>61</v>
      </c>
      <c r="D28" s="37"/>
      <c r="E28" s="37" t="s">
        <v>62</v>
      </c>
      <c r="F28" s="37"/>
      <c r="G28" s="37" t="s">
        <v>63</v>
      </c>
      <c r="H28" s="37" t="s">
        <v>48</v>
      </c>
      <c r="I28" s="37" t="s">
        <v>61</v>
      </c>
      <c r="J28" s="37"/>
      <c r="K28" s="37" t="s">
        <v>62</v>
      </c>
      <c r="L28" s="37"/>
      <c r="M28" s="37" t="s">
        <v>63</v>
      </c>
      <c r="N28" s="30"/>
      <c r="O28" s="31"/>
      <c r="P28" s="50">
        <f t="shared" si="0"/>
        <v>0</v>
      </c>
      <c r="Q28" s="51">
        <f t="shared" si="1"/>
        <v>0</v>
      </c>
      <c r="R28" s="50">
        <f t="shared" si="2"/>
        <v>0</v>
      </c>
      <c r="S28" s="51">
        <f t="shared" si="3"/>
        <v>0</v>
      </c>
      <c r="T28" s="50">
        <f t="shared" si="4"/>
        <v>0</v>
      </c>
      <c r="U28" s="51">
        <f t="shared" si="5"/>
        <v>0</v>
      </c>
      <c r="V28" s="50">
        <f t="shared" si="6"/>
        <v>0</v>
      </c>
      <c r="W28" s="51">
        <f t="shared" si="7"/>
        <v>0</v>
      </c>
      <c r="X28" s="50">
        <f t="shared" si="8"/>
        <v>0</v>
      </c>
      <c r="Y28" s="51">
        <f t="shared" si="9"/>
        <v>0</v>
      </c>
      <c r="Z28" s="50">
        <f t="shared" si="10"/>
        <v>0</v>
      </c>
      <c r="AA28" s="51">
        <f t="shared" si="11"/>
        <v>0</v>
      </c>
      <c r="AB28" s="50">
        <f t="shared" si="12"/>
        <v>0</v>
      </c>
      <c r="AC28" s="51">
        <f t="shared" si="13"/>
        <v>0</v>
      </c>
      <c r="AD28" s="50">
        <f t="shared" si="14"/>
        <v>0</v>
      </c>
      <c r="AE28" s="51">
        <f t="shared" si="15"/>
        <v>0</v>
      </c>
      <c r="AF28" s="50">
        <f t="shared" si="16"/>
        <v>0</v>
      </c>
      <c r="AG28" s="51">
        <f t="shared" si="17"/>
        <v>0</v>
      </c>
      <c r="AH28" s="50">
        <f t="shared" si="18"/>
        <v>0</v>
      </c>
      <c r="AI28" s="51">
        <f t="shared" si="19"/>
        <v>0</v>
      </c>
      <c r="AJ28" s="50">
        <f t="shared" si="20"/>
        <v>0</v>
      </c>
      <c r="AK28" s="51">
        <f t="shared" si="21"/>
        <v>0</v>
      </c>
      <c r="AL28" s="50">
        <f t="shared" si="22"/>
        <v>0</v>
      </c>
      <c r="AM28" s="52">
        <f t="shared" si="23"/>
        <v>0</v>
      </c>
      <c r="AN28" s="6"/>
    </row>
    <row r="29" spans="1:40" ht="26.1" customHeight="1" thickBot="1">
      <c r="A29" s="371" t="s">
        <v>64</v>
      </c>
      <c r="B29" s="372"/>
      <c r="C29" s="372"/>
      <c r="D29" s="372"/>
      <c r="E29" s="372"/>
      <c r="F29" s="372"/>
      <c r="G29" s="372"/>
      <c r="H29" s="372"/>
      <c r="I29" s="372"/>
      <c r="J29" s="372"/>
      <c r="K29" s="372"/>
      <c r="L29" s="372"/>
      <c r="M29" s="373"/>
      <c r="N29" s="374">
        <f>(SUM(N9:N28)*60+SUM(O9:O28))/60</f>
        <v>0</v>
      </c>
      <c r="O29" s="375"/>
      <c r="P29" s="360">
        <f>(SUM(P9:P28)*60+SUM(Q9:Q28))/60</f>
        <v>0</v>
      </c>
      <c r="Q29" s="361"/>
      <c r="R29" s="360">
        <f>(SUM(R9:R28)*60+SUM(S9:S28))/60</f>
        <v>0</v>
      </c>
      <c r="S29" s="361"/>
      <c r="T29" s="360">
        <f>(SUM(T9:T28)*60+SUM(U9:U28))/60</f>
        <v>0</v>
      </c>
      <c r="U29" s="361"/>
      <c r="V29" s="360">
        <f>(SUM(V9:V28)*60+SUM(W9:W28))/60</f>
        <v>0</v>
      </c>
      <c r="W29" s="361"/>
      <c r="X29" s="360">
        <f>(SUM(X9:X28)*60+SUM(Y9:Y28))/60</f>
        <v>0</v>
      </c>
      <c r="Y29" s="361"/>
      <c r="Z29" s="360">
        <f>(SUM(Z9:Z28)*60+SUM(AA9:AA28))/60</f>
        <v>0</v>
      </c>
      <c r="AA29" s="361"/>
      <c r="AB29" s="360">
        <f>(SUM(AB9:AB28)*60+SUM(AC9:AC28))/60</f>
        <v>0</v>
      </c>
      <c r="AC29" s="361"/>
      <c r="AD29" s="360">
        <f>(SUM(AD9:AD28)*60+SUM(AE9:AE28))/60</f>
        <v>0</v>
      </c>
      <c r="AE29" s="361"/>
      <c r="AF29" s="360">
        <f>(SUM(AF9:AF28)*60+SUM(AG9:AG28))/60</f>
        <v>0</v>
      </c>
      <c r="AG29" s="361"/>
      <c r="AH29" s="360">
        <f>(SUM(AH9:AH28)*60+SUM(AI9:AI28))/60</f>
        <v>0</v>
      </c>
      <c r="AI29" s="361"/>
      <c r="AJ29" s="385">
        <f>(SUM(AJ9:AJ28)*60+SUM(AK9:AK28))/60</f>
        <v>0</v>
      </c>
      <c r="AK29" s="361"/>
      <c r="AL29" s="360">
        <f>(SUM(AL9:AL28)*60+SUM(AM9:AM28))/60</f>
        <v>0</v>
      </c>
      <c r="AM29" s="361"/>
      <c r="AN29" s="6"/>
    </row>
    <row r="30" spans="1:40" ht="26.1" customHeight="1" thickBot="1">
      <c r="A30" s="362" t="s">
        <v>65</v>
      </c>
      <c r="B30" s="363"/>
      <c r="C30" s="363"/>
      <c r="D30" s="363"/>
      <c r="E30" s="363"/>
      <c r="F30" s="363"/>
      <c r="G30" s="363"/>
      <c r="H30" s="363"/>
      <c r="I30" s="363"/>
      <c r="J30" s="363"/>
      <c r="K30" s="363"/>
      <c r="L30" s="363"/>
      <c r="M30" s="364"/>
      <c r="N30" s="365">
        <v>173</v>
      </c>
      <c r="O30" s="366"/>
      <c r="P30" s="390">
        <f>$N30</f>
        <v>173</v>
      </c>
      <c r="Q30" s="389"/>
      <c r="R30" s="388">
        <f>$N30</f>
        <v>173</v>
      </c>
      <c r="S30" s="389"/>
      <c r="T30" s="388">
        <f>$N30</f>
        <v>173</v>
      </c>
      <c r="U30" s="389"/>
      <c r="V30" s="388">
        <f>$N30</f>
        <v>173</v>
      </c>
      <c r="W30" s="389"/>
      <c r="X30" s="388">
        <f>$N30</f>
        <v>173</v>
      </c>
      <c r="Y30" s="389"/>
      <c r="Z30" s="388">
        <f>$N30</f>
        <v>173</v>
      </c>
      <c r="AA30" s="389"/>
      <c r="AB30" s="388">
        <f>$N30</f>
        <v>173</v>
      </c>
      <c r="AC30" s="389"/>
      <c r="AD30" s="388">
        <f>$N30</f>
        <v>173</v>
      </c>
      <c r="AE30" s="389"/>
      <c r="AF30" s="388">
        <f>$N30</f>
        <v>173</v>
      </c>
      <c r="AG30" s="389"/>
      <c r="AH30" s="388">
        <f>$N30</f>
        <v>173</v>
      </c>
      <c r="AI30" s="389"/>
      <c r="AJ30" s="390">
        <f>$N30</f>
        <v>173</v>
      </c>
      <c r="AK30" s="389"/>
      <c r="AL30" s="388">
        <f>$N30</f>
        <v>173</v>
      </c>
      <c r="AM30" s="389"/>
      <c r="AN30" s="6"/>
    </row>
    <row r="31" spans="1:40" ht="26.1" customHeight="1">
      <c r="A31" s="382" t="s">
        <v>66</v>
      </c>
      <c r="B31" s="383"/>
      <c r="C31" s="383"/>
      <c r="D31" s="383"/>
      <c r="E31" s="383"/>
      <c r="F31" s="383"/>
      <c r="G31" s="383"/>
      <c r="H31" s="383"/>
      <c r="I31" s="383"/>
      <c r="J31" s="383"/>
      <c r="K31" s="383"/>
      <c r="L31" s="383"/>
      <c r="M31" s="384"/>
      <c r="N31" s="360">
        <f>IF(ISERROR(ROUNDDOWN(N29/N30,1))=FALSE,ROUNDDOWN(N29/N30,1),0)</f>
        <v>0</v>
      </c>
      <c r="O31" s="361"/>
      <c r="P31" s="391">
        <f>IF(ISERROR(ROUNDDOWN(P29/P30,1))=FALSE,ROUNDDOWN(P29/P30,1),0)</f>
        <v>0</v>
      </c>
      <c r="Q31" s="392"/>
      <c r="R31" s="388">
        <f>IF(ISERROR(ROUNDDOWN(R29/R30,1))=FALSE,ROUNDDOWN(R29/R30,1),0)</f>
        <v>0</v>
      </c>
      <c r="S31" s="389"/>
      <c r="T31" s="388">
        <f>IF(ISERROR(ROUNDDOWN(T29/T30,1))=FALSE,ROUNDDOWN(T29/T30,1),0)</f>
        <v>0</v>
      </c>
      <c r="U31" s="389"/>
      <c r="V31" s="388">
        <f>IF(ISERROR(ROUNDDOWN(V29/V30,1))=FALSE,ROUNDDOWN(V29/V30,1),0)</f>
        <v>0</v>
      </c>
      <c r="W31" s="389"/>
      <c r="X31" s="388">
        <f>IF(ISERROR(ROUNDDOWN(X29/X30,1))=FALSE,ROUNDDOWN(X29/X30,1),0)</f>
        <v>0</v>
      </c>
      <c r="Y31" s="389"/>
      <c r="Z31" s="388">
        <f>IF(ISERROR(ROUNDDOWN(Z29/Z30,1))=FALSE,ROUNDDOWN(Z29/Z30,1),0)</f>
        <v>0</v>
      </c>
      <c r="AA31" s="389"/>
      <c r="AB31" s="388">
        <f>IF(ISERROR(ROUNDDOWN(AB29/AB30,1))=FALSE,ROUNDDOWN(AB29/AB30,1),0)</f>
        <v>0</v>
      </c>
      <c r="AC31" s="389"/>
      <c r="AD31" s="388">
        <f>IF(ISERROR(ROUNDDOWN(AD29/AD30,1))=FALSE,ROUNDDOWN(AD29/AD30,1),0)</f>
        <v>0</v>
      </c>
      <c r="AE31" s="389"/>
      <c r="AF31" s="388">
        <f>IF(ISERROR(ROUNDDOWN(AF29/AF30,1))=FALSE,ROUNDDOWN(AF29/AF30,1),0)</f>
        <v>0</v>
      </c>
      <c r="AG31" s="389"/>
      <c r="AH31" s="388">
        <f>IF(ISERROR(ROUNDDOWN(AH29/AH30,1))=FALSE,ROUNDDOWN(AH29/AH30,1),0)</f>
        <v>0</v>
      </c>
      <c r="AI31" s="389"/>
      <c r="AJ31" s="390">
        <f>IF(ISERROR(ROUNDDOWN(AJ29/AJ30,1))=FALSE,ROUNDDOWN(AJ29/AJ30,1),0)</f>
        <v>0</v>
      </c>
      <c r="AK31" s="389"/>
      <c r="AL31" s="388">
        <f>IF(ISERROR(ROUNDDOWN(AL29/AL30,1))=FALSE,ROUNDDOWN(AL29/AL30,1),0)</f>
        <v>0</v>
      </c>
      <c r="AM31" s="389"/>
      <c r="AN31" s="6"/>
    </row>
    <row r="32" spans="1:40">
      <c r="AN32" s="7"/>
    </row>
    <row r="33" spans="4:40">
      <c r="AN33" s="7"/>
    </row>
    <row r="34" spans="4:40">
      <c r="AN34" s="7"/>
    </row>
    <row r="35" spans="4:40">
      <c r="AN35" s="7"/>
    </row>
    <row r="36" spans="4:40">
      <c r="AN36" s="7"/>
    </row>
    <row r="37" spans="4:40">
      <c r="AN37" s="7"/>
    </row>
    <row r="38" spans="4:40">
      <c r="D38" s="1">
        <v>27</v>
      </c>
    </row>
    <row r="39" spans="4:40">
      <c r="D39" s="1">
        <v>28</v>
      </c>
    </row>
    <row r="41" spans="4:40">
      <c r="E41" s="1">
        <v>4</v>
      </c>
    </row>
    <row r="42" spans="4:40">
      <c r="E42" s="1">
        <v>5</v>
      </c>
    </row>
    <row r="43" spans="4:40">
      <c r="E43" s="1">
        <v>6</v>
      </c>
    </row>
    <row r="44" spans="4:40">
      <c r="E44" s="1">
        <v>7</v>
      </c>
    </row>
    <row r="45" spans="4:40">
      <c r="E45" s="1">
        <v>8</v>
      </c>
    </row>
    <row r="46" spans="4:40">
      <c r="E46" s="1">
        <v>9</v>
      </c>
    </row>
    <row r="47" spans="4:40">
      <c r="E47" s="1">
        <v>10</v>
      </c>
    </row>
    <row r="48" spans="4:40">
      <c r="E48" s="1">
        <v>11</v>
      </c>
    </row>
    <row r="49" spans="5:5">
      <c r="E49" s="1">
        <v>12</v>
      </c>
    </row>
    <row r="50" spans="5:5">
      <c r="E50" s="1">
        <v>1</v>
      </c>
    </row>
    <row r="51" spans="5:5">
      <c r="E51" s="1">
        <v>2</v>
      </c>
    </row>
    <row r="52" spans="5:5">
      <c r="E52" s="1">
        <v>3</v>
      </c>
    </row>
  </sheetData>
  <mergeCells count="64">
    <mergeCell ref="A2:B2"/>
    <mergeCell ref="C2:O2"/>
    <mergeCell ref="V2:Y2"/>
    <mergeCell ref="P3:S3"/>
    <mergeCell ref="V3:Y3"/>
    <mergeCell ref="B4:Q4"/>
    <mergeCell ref="V4:Y4"/>
    <mergeCell ref="A6:A8"/>
    <mergeCell ref="B6:B8"/>
    <mergeCell ref="C6:M8"/>
    <mergeCell ref="P7:Q7"/>
    <mergeCell ref="R7:S7"/>
    <mergeCell ref="T7:U7"/>
    <mergeCell ref="V7:W7"/>
    <mergeCell ref="X7:Y7"/>
    <mergeCell ref="Z7:AA7"/>
    <mergeCell ref="AB7:AC7"/>
    <mergeCell ref="AD7:AE7"/>
    <mergeCell ref="AF7:AG7"/>
    <mergeCell ref="AH7:AI7"/>
    <mergeCell ref="AJ7:AK7"/>
    <mergeCell ref="AL7:AM7"/>
    <mergeCell ref="A29:M29"/>
    <mergeCell ref="N29:O29"/>
    <mergeCell ref="P29:Q29"/>
    <mergeCell ref="R29:S29"/>
    <mergeCell ref="T29:U29"/>
    <mergeCell ref="V29:W29"/>
    <mergeCell ref="X29:Y29"/>
    <mergeCell ref="Z29:AA29"/>
    <mergeCell ref="AB29:AC29"/>
    <mergeCell ref="AD29:AE29"/>
    <mergeCell ref="AF29:AG29"/>
    <mergeCell ref="AH29:AI29"/>
    <mergeCell ref="AJ29:AK29"/>
    <mergeCell ref="AL29:AM29"/>
    <mergeCell ref="AB30:AC30"/>
    <mergeCell ref="AD30:AE30"/>
    <mergeCell ref="A30:M30"/>
    <mergeCell ref="N30:O30"/>
    <mergeCell ref="P30:Q30"/>
    <mergeCell ref="R30:S30"/>
    <mergeCell ref="T30:U30"/>
    <mergeCell ref="AL30:AM30"/>
    <mergeCell ref="A31:M31"/>
    <mergeCell ref="N31:O31"/>
    <mergeCell ref="P31:Q31"/>
    <mergeCell ref="R31:S31"/>
    <mergeCell ref="T31:U31"/>
    <mergeCell ref="AH31:AI31"/>
    <mergeCell ref="AJ31:AK31"/>
    <mergeCell ref="AL31:AM31"/>
    <mergeCell ref="V31:W31"/>
    <mergeCell ref="X31:Y31"/>
    <mergeCell ref="Z31:AA31"/>
    <mergeCell ref="AB31:AC31"/>
    <mergeCell ref="V30:W30"/>
    <mergeCell ref="X30:Y30"/>
    <mergeCell ref="Z30:AA30"/>
    <mergeCell ref="AD31:AE31"/>
    <mergeCell ref="AF31:AG31"/>
    <mergeCell ref="AF30:AG30"/>
    <mergeCell ref="AH30:AI30"/>
    <mergeCell ref="AJ30:AK30"/>
  </mergeCells>
  <phoneticPr fontId="2"/>
  <dataValidations count="2">
    <dataValidation type="list" allowBlank="1" showInputMessage="1" showErrorMessage="1" sqref="D9:D28 J9:J28" xr:uid="{00000000-0002-0000-0500-000000000000}">
      <formula1>$D$38:$D$39</formula1>
    </dataValidation>
    <dataValidation type="list" allowBlank="1" showInputMessage="1" showErrorMessage="1" sqref="F9:F28 L9:L28" xr:uid="{00000000-0002-0000-0500-000001000000}">
      <formula1>$E$41:$E$52</formula1>
    </dataValidation>
  </dataValidations>
  <pageMargins left="0.7" right="0.7" top="0.75" bottom="0.75" header="0.3" footer="0.3"/>
  <pageSetup paperSize="9" scale="3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【京都市集計用】</vt:lpstr>
      <vt:lpstr>様式１</vt:lpstr>
      <vt:lpstr>(R6)年齢別配置基準</vt:lpstr>
      <vt:lpstr>様式２（専従の常勤）</vt:lpstr>
      <vt:lpstr>様式３（非専従の常勤＋非常勤）</vt:lpstr>
      <vt:lpstr>Sheet2</vt:lpstr>
      <vt:lpstr>様式１!_0歳児③4</vt:lpstr>
      <vt:lpstr>様式１!_1歳児③4</vt:lpstr>
      <vt:lpstr>様式１!_2歳児③4</vt:lpstr>
      <vt:lpstr>様式１!_3歳児①4</vt:lpstr>
      <vt:lpstr>様式１!_3歳児②4</vt:lpstr>
      <vt:lpstr>様式１!_4歳児①4</vt:lpstr>
      <vt:lpstr>様式１!_4歳児②4</vt:lpstr>
      <vt:lpstr>様式１!_5歳児①4</vt:lpstr>
      <vt:lpstr>様式１!_5歳児②4</vt:lpstr>
      <vt:lpstr>'(R6)年齢別配置基準'!Print_Area</vt:lpstr>
      <vt:lpstr>【京都市集計用】!Print_Area</vt:lpstr>
      <vt:lpstr>Sheet2!Print_Area</vt:lpstr>
      <vt:lpstr>様式１!Print_Area</vt:lpstr>
      <vt:lpstr>'様式２（専従の常勤）'!Print_Area</vt:lpstr>
      <vt:lpstr>'様式３（非専従の常勤＋非常勤）'!Print_Area</vt:lpstr>
      <vt:lpstr>様式１!Print_Titles</vt:lpstr>
      <vt:lpstr>様式１!満3歳児①4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河田 修</dc:creator>
  <cp:lastModifiedBy>Kyoto</cp:lastModifiedBy>
  <cp:lastPrinted>2019-04-10T04:53:51Z</cp:lastPrinted>
  <dcterms:created xsi:type="dcterms:W3CDTF">2004-04-07T04:46:17Z</dcterms:created>
  <dcterms:modified xsi:type="dcterms:W3CDTF">2024-07-12T01:30:18Z</dcterms:modified>
</cp:coreProperties>
</file>